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Z:\PASTA TEMPORARIA\NETTIÊ\Obra São Mateus\"/>
    </mc:Choice>
  </mc:AlternateContent>
  <bookViews>
    <workbookView xWindow="-120" yWindow="-120" windowWidth="29040" windowHeight="15840" tabRatio="952" activeTab="12"/>
    <workbookView xWindow="-120" yWindow="-120" windowWidth="29040" windowHeight="15840" firstSheet="5" activeTab="9"/>
  </bookViews>
  <sheets>
    <sheet name="INS DER-RD" sheetId="127" r:id="rId1"/>
    <sheet name="INS SICRO" sheetId="126" r:id="rId2"/>
    <sheet name="INS SINAPI" sheetId="124" r:id="rId3"/>
    <sheet name="INS DER-ED" sheetId="125" r:id="rId4"/>
    <sheet name="SICRO" sheetId="123" r:id="rId5"/>
    <sheet name="SINAPI" sheetId="121" r:id="rId6"/>
    <sheet name="DER-RD" sheetId="8" r:id="rId7"/>
    <sheet name="DER-ED" sheetId="122" r:id="rId8"/>
    <sheet name="RESUMO" sheetId="5" r:id="rId9"/>
    <sheet name="PREÇO" sheetId="9" r:id="rId10"/>
    <sheet name="MEMÓRIA" sheetId="11" r:id="rId11"/>
    <sheet name="CRONOGRAMA" sheetId="65" r:id="rId12"/>
    <sheet name="CURVA ABC" sheetId="129" r:id="rId13"/>
    <sheet name="COMPOSIÇÕES" sheetId="38" r:id="rId14"/>
    <sheet name="MAPA DE COTAÇÃO" sheetId="43" r:id="rId15"/>
    <sheet name="BDI" sheetId="10" r:id="rId16"/>
  </sheets>
  <externalReferences>
    <externalReference r:id="rId17"/>
  </externalReferences>
  <definedNames>
    <definedName name="_xlnm._FilterDatabase" localSheetId="12" hidden="1">'CURVA ABC'!$A$7:$L$80</definedName>
    <definedName name="_xlnm._FilterDatabase" localSheetId="10" hidden="1">MEMÓRIA!$C$7:$N$9</definedName>
    <definedName name="a" localSheetId="11">#REF!</definedName>
    <definedName name="A" localSheetId="12">OFFSET(#REF!,1,0):OFFSET(#REF!,-1,0)</definedName>
    <definedName name="A" localSheetId="10">OFFSET(#REF!,1,0):OFFSET(#REF!,-1,0)</definedName>
    <definedName name="A" localSheetId="9">OFFSET(#REF!,1,0):OFFSET(#REF!,-1,0)</definedName>
    <definedName name="A">OFFSET(#REF!,1,0):OFFSET(#REF!,-1,0)</definedName>
    <definedName name="aa" localSheetId="15">OFFSET(#REF!,-1,0)</definedName>
    <definedName name="aa" localSheetId="13">OFFSET(#REF!,-1,0)</definedName>
    <definedName name="aa" localSheetId="12">OFFSET(#REF!,-1,0)</definedName>
    <definedName name="aa" localSheetId="14">OFFSET(#REF!,-1,0)</definedName>
    <definedName name="aa" localSheetId="9">OFFSET(#REF!,-1,0)</definedName>
    <definedName name="aa">OFFSET(#REF!,-1,0)</definedName>
    <definedName name="aaa" localSheetId="15">OFFSET(#REF!,1,0):OFFSET(#REF!,-1,0)</definedName>
    <definedName name="aaa" localSheetId="13">OFFSET(#REF!,1,0):OFFSET(#REF!,-1,0)</definedName>
    <definedName name="aaa" localSheetId="11">OFFSET(#REF!,1,0):OFFSET(#REF!,-1,0)</definedName>
    <definedName name="AAA" localSheetId="12">#REF!</definedName>
    <definedName name="aaa" localSheetId="6">OFFSET(#REF!,1,0):OFFSET(#REF!,-1,0)</definedName>
    <definedName name="aaa" localSheetId="14">OFFSET(#REF!,1,0):OFFSET(#REF!,-1,0)</definedName>
    <definedName name="AAA" localSheetId="10">#REF!</definedName>
    <definedName name="AAA" localSheetId="9">#REF!</definedName>
    <definedName name="AAA">#REF!</definedName>
    <definedName name="_xlnm.Print_Area" localSheetId="15">BDI!$B$3:$F$45</definedName>
    <definedName name="_xlnm.Print_Area" localSheetId="13">COMPOSIÇÕES!$B$1:$N$353</definedName>
    <definedName name="_xlnm.Print_Area" localSheetId="11">CRONOGRAMA!$A$1:$Z$24</definedName>
    <definedName name="_xlnm.Print_Area" localSheetId="12">'CURVA ABC'!$A$1:$J$101</definedName>
    <definedName name="_xlnm.Print_Area" localSheetId="14">'MAPA DE COTAÇÃO'!$B$1:$H$22</definedName>
    <definedName name="_xlnm.Print_Area" localSheetId="10">MEMÓRIA!$A$1:$N$543</definedName>
    <definedName name="_xlnm.Print_Area" localSheetId="9">PREÇO!$A$1:$J$111</definedName>
    <definedName name="B">COUNTIF(#REF!,"&lt;&gt;"&amp;"")</definedName>
    <definedName name="creaPLE" localSheetId="15">#REF!</definedName>
    <definedName name="creaPLE" localSheetId="13">#REF!</definedName>
    <definedName name="creaPLE" localSheetId="12">#REF!</definedName>
    <definedName name="creaPLE" localSheetId="6">#REF!</definedName>
    <definedName name="creaPLE" localSheetId="14">#REF!</definedName>
    <definedName name="creaPLE" localSheetId="10">#REF!</definedName>
    <definedName name="creaPLE" localSheetId="9">#REF!</definedName>
    <definedName name="creaPLE">#REF!</definedName>
    <definedName name="deactivatedados.form1" localSheetId="15">IF(#REF!="","",VALUE(LEFT(#REF!,(FIND("-",#REF!,1))-1)))</definedName>
    <definedName name="deactivatedados.form1" localSheetId="13">IF(#REF!="","",VALUE(LEFT(#REF!,(FIND("-",#REF!,1))-1)))</definedName>
    <definedName name="deactivatedados.form1" localSheetId="12">IF(#REF!="","",VALUE(LEFT(#REF!,(FIND("-",#REF!,1))-1)))</definedName>
    <definedName name="deactivatedados.form1" localSheetId="6">IF(#REF!="","",VALUE(LEFT(#REF!,(FIND("-",#REF!,1))-1)))</definedName>
    <definedName name="deactivatedados.form1" localSheetId="14">IF(#REF!="","",VALUE(LEFT(#REF!,(FIND("-",#REF!,1))-1)))</definedName>
    <definedName name="deactivatedados.form1" localSheetId="10">IF(#REF!="","",VALUE(LEFT(#REF!,(FIND("-",#REF!,1))-1)))</definedName>
    <definedName name="deactivatedados.form1" localSheetId="9">IF(#REF!="","",VALUE(LEFT(#REF!,(FIND("-",#REF!,1))-1)))</definedName>
    <definedName name="deactivatedados.form1">IF(#REF!="","",VALUE(LEFT(#REF!,(FIND("-",#REF!,1))-1)))</definedName>
    <definedName name="Detalhamento.OpçõesExibição" localSheetId="15">#REF!</definedName>
    <definedName name="Detalhamento.OpçõesExibição" localSheetId="13">#REF!</definedName>
    <definedName name="Detalhamento.OpçõesExibição" localSheetId="12">#REF!</definedName>
    <definedName name="Detalhamento.OpçõesExibição" localSheetId="6">#REF!</definedName>
    <definedName name="Detalhamento.OpçõesExibição" localSheetId="14">#REF!</definedName>
    <definedName name="Detalhamento.OpçõesExibição" localSheetId="10">#REF!</definedName>
    <definedName name="Detalhamento.OpçõesExibição" localSheetId="9">#REF!</definedName>
    <definedName name="Detalhamento.OpçõesExibição">#REF!</definedName>
    <definedName name="Detalhamento.OpçõesServiços" localSheetId="15">#REF!</definedName>
    <definedName name="Detalhamento.OpçõesServiços" localSheetId="13">#REF!</definedName>
    <definedName name="Detalhamento.OpçõesServiços" localSheetId="12">#REF!</definedName>
    <definedName name="Detalhamento.OpçõesServiços" localSheetId="6">#REF!</definedName>
    <definedName name="Detalhamento.OpçõesServiços" localSheetId="14">#REF!</definedName>
    <definedName name="Detalhamento.OpçõesServiços" localSheetId="10">#REF!</definedName>
    <definedName name="Detalhamento.OpçõesServiços" localSheetId="9">#REF!</definedName>
    <definedName name="Detalhamento.OpçõesServiços">#REF!</definedName>
    <definedName name="Eventos" localSheetId="15">OFFSET(#REF!,1,0):OFFSET(#REF!,-1,0)</definedName>
    <definedName name="Eventos" localSheetId="13">OFFSET(#REF!,1,0):OFFSET(#REF!,-1,0)</definedName>
    <definedName name="Eventos" localSheetId="12">OFFSET(#REF!,1,0):OFFSET(#REF!,-1,0)</definedName>
    <definedName name="Eventos" localSheetId="6">OFFSET(#REF!,1,0):OFFSET(#REF!,-1,0)</definedName>
    <definedName name="Eventos" localSheetId="14">OFFSET(#REF!,1,0):OFFSET(#REF!,-1,0)</definedName>
    <definedName name="Eventos" localSheetId="10">OFFSET(#REF!,1,0):OFFSET(#REF!,-1,0)</definedName>
    <definedName name="Eventos" localSheetId="9">OFFSET(#REF!,1,0):OFFSET(#REF!,-1,0)</definedName>
    <definedName name="Eventos">OFFSET(#REF!,1,0):OFFSET(#REF!,-1,0)</definedName>
    <definedName name="hoje">TODAY()</definedName>
    <definedName name="Import.Município" localSheetId="15">#REF!</definedName>
    <definedName name="Import.Município" localSheetId="13">#REF!</definedName>
    <definedName name="Import.Município" localSheetId="12">#REF!</definedName>
    <definedName name="Import.Município" localSheetId="6">#REF!</definedName>
    <definedName name="Import.Município" localSheetId="14">#REF!</definedName>
    <definedName name="Import.Município" localSheetId="10">#REF!</definedName>
    <definedName name="Import.Município" localSheetId="9">#REF!</definedName>
    <definedName name="Import.Município">#REF!</definedName>
    <definedName name="Import.numEventos" localSheetId="15">OFFSET(#REF!,1,0):OFFSET(#REF!,-1,0)</definedName>
    <definedName name="Import.numEventos" localSheetId="13">OFFSET(#REF!,1,0):OFFSET(#REF!,-1,0)</definedName>
    <definedName name="Import.numEventos" localSheetId="12">OFFSET(#REF!,1,0):OFFSET(#REF!,-1,0)</definedName>
    <definedName name="Import.numEventos" localSheetId="6">OFFSET(#REF!,1,0):OFFSET(#REF!,-1,0)</definedName>
    <definedName name="Import.numEventos" localSheetId="14">OFFSET(#REF!,1,0):OFFSET(#REF!,-1,0)</definedName>
    <definedName name="Import.numEventos" localSheetId="10">OFFSET(#REF!,1,0):OFFSET(#REF!,-1,0)</definedName>
    <definedName name="Import.numEventos" localSheetId="9">OFFSET(#REF!,1,0):OFFSET(#REF!,-1,0)</definedName>
    <definedName name="Import.numEventos">OFFSET(#REF!,1,0):OFFSET(#REF!,-1,0)</definedName>
    <definedName name="Import.PLE" localSheetId="15">OFFSET(#REF!,1,0):OFFSET(#REF!,-1,0)</definedName>
    <definedName name="Import.PLE" localSheetId="13">OFFSET(#REF!,1,0):OFFSET(#REF!,-1,0)</definedName>
    <definedName name="Import.PLE" localSheetId="12">OFFSET(#REF!,1,0):OFFSET(#REF!,-1,0)</definedName>
    <definedName name="Import.PLE" localSheetId="6">OFFSET(#REF!,1,0):OFFSET(#REF!,-1,0)</definedName>
    <definedName name="Import.PLE" localSheetId="14">OFFSET(#REF!,1,0):OFFSET(#REF!,-1,0)</definedName>
    <definedName name="Import.PLE" localSheetId="10">OFFSET(#REF!,1,0):OFFSET(#REF!,-1,0)</definedName>
    <definedName name="Import.PLE" localSheetId="9">OFFSET(#REF!,1,0):OFFSET(#REF!,-1,0)</definedName>
    <definedName name="Import.PLE">OFFSET(#REF!,1,0):OFFSET(#REF!,-1,0)</definedName>
    <definedName name="Import.PLQ" localSheetId="15">OFFSET(#REF!,1,0):OFFSET(#REF!,-1,0)</definedName>
    <definedName name="Import.PLQ" localSheetId="13">OFFSET(#REF!,1,0):OFFSET(#REF!,-1,0)</definedName>
    <definedName name="Import.PLQ" localSheetId="12">OFFSET(#REF!,1,0):OFFSET(#REF!,-1,0)</definedName>
    <definedName name="Import.PLQ" localSheetId="6">OFFSET(#REF!,1,0):OFFSET(#REF!,-1,0)</definedName>
    <definedName name="Import.PLQ" localSheetId="14">OFFSET(#REF!,1,0):OFFSET(#REF!,-1,0)</definedName>
    <definedName name="Import.PLQ" localSheetId="10">OFFSET(#REF!,1,0):OFFSET(#REF!,-1,0)</definedName>
    <definedName name="Import.PLQ" localSheetId="9">OFFSET(#REF!,1,0):OFFSET(#REF!,-1,0)</definedName>
    <definedName name="Import.PLQ">OFFSET(#REF!,1,0):OFFSET(#REF!,-1,0)</definedName>
    <definedName name="LForçamento" localSheetId="15">OFFSET(#REF!,-1,0)</definedName>
    <definedName name="LForçamento" localSheetId="13">OFFSET(#REF!,-1,0)</definedName>
    <definedName name="LForçamento" localSheetId="12">OFFSET(#REF!,-1,0)</definedName>
    <definedName name="LForçamento" localSheetId="6">OFFSET(#REF!,-1,0)</definedName>
    <definedName name="LForçamento" localSheetId="14">OFFSET(#REF!,-1,0)</definedName>
    <definedName name="LForçamento" localSheetId="10">OFFSET(#REF!,-1,0)</definedName>
    <definedName name="LForçamento" localSheetId="9">OFFSET(#REF!,-1,0)</definedName>
    <definedName name="LForçamento">OFFSET(#REF!,-1,0)</definedName>
    <definedName name="LIorçamento" localSheetId="15">OFFSET(#REF!,1,0)</definedName>
    <definedName name="LIorçamento" localSheetId="13">OFFSET(#REF!,1,0)</definedName>
    <definedName name="LIorçamento" localSheetId="12">OFFSET(#REF!,1,0)</definedName>
    <definedName name="LIorçamento" localSheetId="6">OFFSET(#REF!,1,0)</definedName>
    <definedName name="LIorçamento" localSheetId="14">OFFSET(#REF!,1,0)</definedName>
    <definedName name="LIorçamento" localSheetId="10">OFFSET(#REF!,1,0)</definedName>
    <definedName name="LIorçamento" localSheetId="9">OFFSET(#REF!,1,0)</definedName>
    <definedName name="LIorçamento">OFFSET(#REF!,1,0)</definedName>
    <definedName name="mediçao" localSheetId="15">#REF!</definedName>
    <definedName name="mediçao" localSheetId="13">#REF!</definedName>
    <definedName name="mediçao" localSheetId="12">#REF!</definedName>
    <definedName name="mediçao" localSheetId="6">#REF!</definedName>
    <definedName name="mediçao" localSheetId="14">#REF!</definedName>
    <definedName name="mediçao" localSheetId="10">#REF!</definedName>
    <definedName name="mediçao" localSheetId="9">#REF!</definedName>
    <definedName name="mediçao">#REF!</definedName>
    <definedName name="numFrentes" localSheetId="12">COUNTIF(#REF!,"&lt;&gt;"&amp;"")</definedName>
    <definedName name="numFrentes" localSheetId="6">COUNTIF(#REF!,"&lt;&gt;"&amp;"")</definedName>
    <definedName name="numFrentes" localSheetId="9">COUNTIF(#REF!,"&lt;&gt;"&amp;"")</definedName>
    <definedName name="numFrentes">COUNTIF(#REF!,"&lt;&gt;"&amp;"")</definedName>
    <definedName name="PreçoServiçoPorFrente" localSheetId="15">OFFSET(#REF!,1,0):OFFSET(#REF!,-1,0)</definedName>
    <definedName name="PreçoServiçoPorFrente" localSheetId="13">OFFSET(#REF!,1,0):OFFSET(#REF!,-1,0)</definedName>
    <definedName name="PreçoServiçoPorFrente" localSheetId="12">OFFSET(#REF!,1,0):OFFSET(#REF!,-1,0)</definedName>
    <definedName name="PreçoServiçoPorFrente" localSheetId="6">OFFSET(#REF!,1,0):OFFSET(#REF!,-1,0)</definedName>
    <definedName name="PreçoServiçoPorFrente" localSheetId="14">OFFSET(#REF!,1,0):OFFSET(#REF!,-1,0)</definedName>
    <definedName name="PreçoServiçoPorFrente" localSheetId="10">OFFSET(#REF!,1,0):OFFSET(#REF!,-1,0)</definedName>
    <definedName name="PreçoServiçoPorFrente" localSheetId="9">OFFSET(#REF!,1,0):OFFSET(#REF!,-1,0)</definedName>
    <definedName name="PreçoServiçoPorFrente">OFFSET(#REF!,1,0):OFFSET(#REF!,-1,0)</definedName>
    <definedName name="respPLE" localSheetId="15">#REF!</definedName>
    <definedName name="respPLE" localSheetId="13">#REF!</definedName>
    <definedName name="respPLE" localSheetId="12">#REF!</definedName>
    <definedName name="respPLE" localSheetId="6">#REF!</definedName>
    <definedName name="respPLE" localSheetId="14">#REF!</definedName>
    <definedName name="respPLE" localSheetId="10">#REF!</definedName>
    <definedName name="respPLE" localSheetId="9">#REF!</definedName>
    <definedName name="respPLE">#REF!</definedName>
    <definedName name="TituloEventos" localSheetId="15">OFFSET(#REF!,1,0):OFFSET(#REF!,-1,0)</definedName>
    <definedName name="TituloEventos" localSheetId="13">OFFSET(#REF!,1,0):OFFSET(#REF!,-1,0)</definedName>
    <definedName name="TituloEventos" localSheetId="12">OFFSET(#REF!,1,0):OFFSET(#REF!,-1,0)</definedName>
    <definedName name="TituloEventos" localSheetId="6">OFFSET(#REF!,1,0):OFFSET(#REF!,-1,0)</definedName>
    <definedName name="TituloEventos" localSheetId="14">OFFSET(#REF!,1,0):OFFSET(#REF!,-1,0)</definedName>
    <definedName name="TituloEventos" localSheetId="10">OFFSET(#REF!,1,0):OFFSET(#REF!,-1,0)</definedName>
    <definedName name="TituloEventos" localSheetId="9">OFFSET(#REF!,1,0):OFFSET(#REF!,-1,0)</definedName>
    <definedName name="TituloEventos">OFFSET(#REF!,1,0):OFFSET(#REF!,-1,0)</definedName>
    <definedName name="_xlnm.Print_Titles" localSheetId="12">'CURVA ABC'!$1:$7</definedName>
    <definedName name="_xlnm.Print_Titles" localSheetId="10">MEMÓRIA!$1:$7</definedName>
    <definedName name="_xlnm.Print_Titles" localSheetId="9">PREÇO!$1:$7</definedName>
    <definedName name="_xlnm.Print_Titles" localSheetId="8">RESUMO!$6:$6</definedName>
    <definedName name="Z_0BFCFBB8_3AFB_4667_81E3_25F9534C57D1_.wvu.FilterData" localSheetId="10" hidden="1">MEMÓRIA!$C$7:$N$9</definedName>
    <definedName name="Z_0BFCFBB8_3AFB_4667_81E3_25F9534C57D1_.wvu.PrintArea" localSheetId="10" hidden="1">MEMÓRIA!$A$1:$N$11</definedName>
    <definedName name="Z_0BFCFBB8_3AFB_4667_81E3_25F9534C57D1_.wvu.PrintTitles" localSheetId="10" hidden="1">MEMÓRIA!$1:$7</definedName>
    <definedName name="Z_2D77BE65_6321_48A3_8211_7CCB9F30974C_.wvu.FilterData" localSheetId="10" hidden="1">MEMÓRIA!$C$7:$N$9</definedName>
    <definedName name="Z_2D92F5E4_3249_43FF_8351_B67CE86041FA_.wvu.FilterData" localSheetId="10" hidden="1">MEMÓRIA!$C$7:$N$9</definedName>
    <definedName name="Z_50485A1D_337C_4943_B6D8_745A318656B8_.wvu.FilterData" localSheetId="10" hidden="1">MEMÓRIA!$C$7:$N$9</definedName>
    <definedName name="Z_79D62EA3_7623_4F25_9E52_ACA28FE380D9_.wvu.FilterData" localSheetId="10" hidden="1">MEMÓRIA!$C$7:$N$9</definedName>
    <definedName name="Z_7A84EED4_525E_495C_9B20_CBD85FB13957_.wvu.FilterData" localSheetId="10" hidden="1">MEMÓRIA!$C$7:$N$9</definedName>
    <definedName name="Z_857161CA_7732_48AB_B10D_A0C019C1F756_.wvu.FilterData" localSheetId="10" hidden="1">MEMÓRIA!$C$7:$N$9</definedName>
    <definedName name="Z_857161CA_7732_48AB_B10D_A0C019C1F756_.wvu.PrintArea" localSheetId="10" hidden="1">MEMÓRIA!$A$1:$N$11</definedName>
    <definedName name="Z_857161CA_7732_48AB_B10D_A0C019C1F756_.wvu.PrintTitles" localSheetId="10" hidden="1">MEMÓRIA!$1:$7</definedName>
    <definedName name="Z_B1FE0650_AE12_4BD4_8B9C_B41821CCB556_.wvu.FilterData" localSheetId="10" hidden="1">MEMÓRIA!$C$7:$N$9</definedName>
    <definedName name="Z_B1FE0650_AE12_4BD4_8B9C_B41821CCB556_.wvu.PrintArea" localSheetId="10" hidden="1">MEMÓRIA!$A$1:$N$11</definedName>
    <definedName name="Z_B1FE0650_AE12_4BD4_8B9C_B41821CCB556_.wvu.PrintTitles" localSheetId="10" hidden="1">MEMÓRIA!$1:$7</definedName>
    <definedName name="Z_B48EDD01_34D6_47C2_A65B_E2909255EBD6_.wvu.FilterData" localSheetId="10" hidden="1">MEMÓRIA!$C$7:$N$9</definedName>
    <definedName name="Z_B48EDD01_34D6_47C2_A65B_E2909255EBD6_.wvu.PrintArea" localSheetId="10" hidden="1">MEMÓRIA!$A$1:$N$11</definedName>
    <definedName name="Z_B48EDD01_34D6_47C2_A65B_E2909255EBD6_.wvu.PrintTitles" localSheetId="10" hidden="1">MEMÓRIA!$1:$7</definedName>
    <definedName name="Z_B7CCA577_B99D_44C4_87D7_7DD2C322BAB1_.wvu.FilterData" localSheetId="10" hidden="1">MEMÓRIA!$C$7:$N$9</definedName>
    <definedName name="Z_D2DFAA3C_1D2D_434D_8E22_AE15591B94B6_.wvu.FilterData" localSheetId="10" hidden="1">MEMÓRIA!$C$7:$N$9</definedName>
  </definedNames>
  <calcPr calcId="181029" fullPrecision="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3" i="9" l="1"/>
  <c r="F50" i="9"/>
  <c r="F90" i="9"/>
  <c r="F87" i="9"/>
  <c r="F86" i="9"/>
  <c r="F85" i="9"/>
  <c r="F82" i="9"/>
  <c r="F83" i="9"/>
  <c r="I80" i="129" l="1"/>
  <c r="J69" i="129" s="1"/>
  <c r="J19" i="129" l="1"/>
  <c r="J33" i="129"/>
  <c r="J59" i="129" l="1"/>
  <c r="J62" i="129"/>
  <c r="J55" i="129"/>
  <c r="J35" i="129"/>
  <c r="J67" i="129"/>
  <c r="J27" i="129"/>
  <c r="J70" i="129"/>
  <c r="J56" i="129"/>
  <c r="J11" i="129"/>
  <c r="J20" i="129"/>
  <c r="J50" i="129"/>
  <c r="J79" i="129"/>
  <c r="J22" i="129"/>
  <c r="J16" i="129"/>
  <c r="J13" i="129"/>
  <c r="J39" i="129"/>
  <c r="J73" i="129"/>
  <c r="J76" i="129"/>
  <c r="J10" i="129"/>
  <c r="J51" i="129"/>
  <c r="J74" i="129"/>
  <c r="J26" i="129"/>
  <c r="J71" i="129"/>
  <c r="J66" i="129"/>
  <c r="J18" i="129"/>
  <c r="J8" i="129"/>
  <c r="K8" i="129" s="1"/>
  <c r="L8" i="129" s="1"/>
  <c r="J68" i="129"/>
  <c r="J58" i="129"/>
  <c r="J72" i="129"/>
  <c r="J60" i="129"/>
  <c r="J48" i="129"/>
  <c r="J63" i="129"/>
  <c r="J57" i="129"/>
  <c r="J52" i="129"/>
  <c r="J24" i="129"/>
  <c r="J38" i="129"/>
  <c r="J75" i="129"/>
  <c r="J41" i="129"/>
  <c r="J53" i="129"/>
  <c r="J34" i="129"/>
  <c r="J47" i="129"/>
  <c r="J64" i="129"/>
  <c r="J65" i="129"/>
  <c r="J45" i="129"/>
  <c r="J21" i="129"/>
  <c r="J44" i="129"/>
  <c r="J61" i="129"/>
  <c r="J28" i="129"/>
  <c r="J31" i="129"/>
  <c r="J54" i="129"/>
  <c r="J9" i="129"/>
  <c r="K9" i="129" s="1"/>
  <c r="L9" i="129" s="1"/>
  <c r="J15" i="129"/>
  <c r="J43" i="129"/>
  <c r="J14" i="129"/>
  <c r="J30" i="129"/>
  <c r="J36" i="129"/>
  <c r="J29" i="129"/>
  <c r="J32" i="129"/>
  <c r="J25" i="129"/>
  <c r="J23" i="129"/>
  <c r="J49" i="129"/>
  <c r="J46" i="129"/>
  <c r="J40" i="129"/>
  <c r="J78" i="129"/>
  <c r="J77" i="129"/>
  <c r="J17" i="129"/>
  <c r="J12" i="129"/>
  <c r="J37" i="129"/>
  <c r="J42" i="129"/>
  <c r="K10" i="129" l="1"/>
  <c r="K11" i="129" l="1"/>
  <c r="L10" i="129"/>
  <c r="K12" i="129" l="1"/>
  <c r="L11" i="129"/>
  <c r="K13" i="129" l="1"/>
  <c r="L12" i="129"/>
  <c r="K14" i="129" l="1"/>
  <c r="L13" i="129"/>
  <c r="K15" i="129" l="1"/>
  <c r="L14" i="129"/>
  <c r="K16" i="129" l="1"/>
  <c r="L15" i="129"/>
  <c r="K17" i="129" l="1"/>
  <c r="L16" i="129"/>
  <c r="K18" i="129" l="1"/>
  <c r="L17" i="129"/>
  <c r="K19" i="129" l="1"/>
  <c r="L18" i="129"/>
  <c r="K20" i="129" l="1"/>
  <c r="L19" i="129"/>
  <c r="K21" i="129" l="1"/>
  <c r="L20" i="129"/>
  <c r="K22" i="129" l="1"/>
  <c r="L21" i="129"/>
  <c r="K23" i="129" l="1"/>
  <c r="L22" i="129"/>
  <c r="K24" i="129" l="1"/>
  <c r="L23" i="129"/>
  <c r="K25" i="129" l="1"/>
  <c r="L24" i="129"/>
  <c r="K26" i="129" l="1"/>
  <c r="L25" i="129"/>
  <c r="K27" i="129" l="1"/>
  <c r="L26" i="129"/>
  <c r="K28" i="129" l="1"/>
  <c r="L27" i="129"/>
  <c r="K29" i="129" l="1"/>
  <c r="L28" i="129"/>
  <c r="K30" i="129" l="1"/>
  <c r="L29" i="129"/>
  <c r="K31" i="129" l="1"/>
  <c r="L30" i="129"/>
  <c r="K32" i="129" l="1"/>
  <c r="L31" i="129"/>
  <c r="K33" i="129" l="1"/>
  <c r="L32" i="129"/>
  <c r="K34" i="129" l="1"/>
  <c r="L33" i="129"/>
  <c r="K35" i="129" l="1"/>
  <c r="L34" i="129"/>
  <c r="K36" i="129" l="1"/>
  <c r="L35" i="129"/>
  <c r="K37" i="129" l="1"/>
  <c r="L36" i="129"/>
  <c r="K38" i="129" l="1"/>
  <c r="L37" i="129"/>
  <c r="K39" i="129" l="1"/>
  <c r="L38" i="129"/>
  <c r="K40" i="129" l="1"/>
  <c r="L39" i="129"/>
  <c r="K41" i="129" l="1"/>
  <c r="L40" i="129"/>
  <c r="K42" i="129" l="1"/>
  <c r="L41" i="129"/>
  <c r="K43" i="129" l="1"/>
  <c r="L42" i="129"/>
  <c r="K44" i="129" l="1"/>
  <c r="L43" i="129"/>
  <c r="K45" i="129" l="1"/>
  <c r="L44" i="129"/>
  <c r="K46" i="129" l="1"/>
  <c r="L45" i="129"/>
  <c r="K47" i="129" l="1"/>
  <c r="L46" i="129"/>
  <c r="K48" i="129" l="1"/>
  <c r="L47" i="129"/>
  <c r="K49" i="129" l="1"/>
  <c r="L48" i="129"/>
  <c r="K50" i="129" l="1"/>
  <c r="L49" i="129"/>
  <c r="K51" i="129" l="1"/>
  <c r="L50" i="129"/>
  <c r="K52" i="129" l="1"/>
  <c r="L51" i="129"/>
  <c r="K53" i="129" l="1"/>
  <c r="L52" i="129"/>
  <c r="K54" i="129" l="1"/>
  <c r="L53" i="129"/>
  <c r="K55" i="129" l="1"/>
  <c r="L54" i="129"/>
  <c r="K56" i="129" l="1"/>
  <c r="L55" i="129"/>
  <c r="K57" i="129" l="1"/>
  <c r="L56" i="129"/>
  <c r="K58" i="129" l="1"/>
  <c r="L57" i="129"/>
  <c r="K59" i="129" l="1"/>
  <c r="L58" i="129"/>
  <c r="K60" i="129" l="1"/>
  <c r="L59" i="129"/>
  <c r="K61" i="129" l="1"/>
  <c r="L60" i="129"/>
  <c r="K62" i="129" l="1"/>
  <c r="L61" i="129"/>
  <c r="K63" i="129" l="1"/>
  <c r="L62" i="129"/>
  <c r="K64" i="129" l="1"/>
  <c r="L63" i="129"/>
  <c r="K65" i="129" l="1"/>
  <c r="L64" i="129"/>
  <c r="K66" i="129" l="1"/>
  <c r="L65" i="129"/>
  <c r="K67" i="129" l="1"/>
  <c r="L66" i="129"/>
  <c r="K68" i="129" l="1"/>
  <c r="L67" i="129"/>
  <c r="K69" i="129" l="1"/>
  <c r="L68" i="129"/>
  <c r="K70" i="129" l="1"/>
  <c r="L69" i="129"/>
  <c r="K71" i="129" l="1"/>
  <c r="L70" i="129"/>
  <c r="K72" i="129" l="1"/>
  <c r="L71" i="129"/>
  <c r="K73" i="129" l="1"/>
  <c r="L72" i="129"/>
  <c r="K74" i="129" l="1"/>
  <c r="L73" i="129"/>
  <c r="K75" i="129" l="1"/>
  <c r="L74" i="129"/>
  <c r="K76" i="129" l="1"/>
  <c r="L75" i="129"/>
  <c r="K77" i="129" l="1"/>
  <c r="L76" i="129"/>
  <c r="K78" i="129" l="1"/>
  <c r="L77" i="129"/>
  <c r="K79" i="129" l="1"/>
  <c r="L79" i="129" s="1"/>
  <c r="L78" i="129"/>
  <c r="F28" i="11" l="1"/>
  <c r="E233" i="11" s="1"/>
  <c r="C18" i="11"/>
  <c r="I530" i="11"/>
  <c r="H530" i="11"/>
  <c r="I529" i="11"/>
  <c r="H529" i="11"/>
  <c r="I528" i="11"/>
  <c r="H528" i="11"/>
  <c r="M524" i="11"/>
  <c r="I524" i="11"/>
  <c r="E524" i="11"/>
  <c r="M523" i="11"/>
  <c r="I523" i="11"/>
  <c r="E523" i="11"/>
  <c r="M522" i="11"/>
  <c r="I522" i="11"/>
  <c r="E522" i="11"/>
  <c r="M521" i="11"/>
  <c r="I521" i="11"/>
  <c r="E521" i="11"/>
  <c r="M520" i="11"/>
  <c r="I520" i="11"/>
  <c r="E520" i="11"/>
  <c r="M519" i="11"/>
  <c r="I519" i="11"/>
  <c r="E519" i="11"/>
  <c r="I518" i="11"/>
  <c r="J518" i="11" s="1"/>
  <c r="M517" i="11"/>
  <c r="I517" i="11"/>
  <c r="E517" i="11"/>
  <c r="M516" i="11"/>
  <c r="I516" i="11"/>
  <c r="E516" i="11"/>
  <c r="H506" i="11"/>
  <c r="J504" i="11"/>
  <c r="J503" i="11"/>
  <c r="J496" i="11"/>
  <c r="J495" i="11"/>
  <c r="F493" i="11"/>
  <c r="F479" i="11"/>
  <c r="H479" i="11" s="1"/>
  <c r="E478" i="11"/>
  <c r="H478" i="11" s="1"/>
  <c r="H477" i="11"/>
  <c r="H476" i="11"/>
  <c r="H475" i="11"/>
  <c r="H474" i="11"/>
  <c r="G467" i="11"/>
  <c r="F67" i="9"/>
  <c r="F68" i="9"/>
  <c r="G461" i="11"/>
  <c r="F461" i="11"/>
  <c r="E461" i="11"/>
  <c r="H459" i="11"/>
  <c r="G449" i="11"/>
  <c r="F449" i="11"/>
  <c r="E449" i="11"/>
  <c r="G448" i="11"/>
  <c r="F448" i="11"/>
  <c r="E448" i="11"/>
  <c r="G430" i="11"/>
  <c r="G443" i="11" s="1"/>
  <c r="G429" i="11"/>
  <c r="G442" i="11" s="1"/>
  <c r="G428" i="11"/>
  <c r="G441" i="11" s="1"/>
  <c r="I423" i="11"/>
  <c r="I422" i="11"/>
  <c r="I421" i="11"/>
  <c r="F418" i="11"/>
  <c r="E418" i="11"/>
  <c r="E430" i="11" s="1"/>
  <c r="E443" i="11" s="1"/>
  <c r="F443" i="11" s="1"/>
  <c r="D418" i="11"/>
  <c r="D430" i="11" s="1"/>
  <c r="D449" i="11" s="1"/>
  <c r="F417" i="11"/>
  <c r="E417" i="11"/>
  <c r="E429" i="11" s="1"/>
  <c r="E442" i="11" s="1"/>
  <c r="F442" i="11" s="1"/>
  <c r="D417" i="11"/>
  <c r="D429" i="11" s="1"/>
  <c r="D442" i="11" s="1"/>
  <c r="F416" i="11"/>
  <c r="E416" i="11"/>
  <c r="D416" i="11"/>
  <c r="D428" i="11" s="1"/>
  <c r="D441" i="11" s="1"/>
  <c r="D448" i="11" s="1"/>
  <c r="H415" i="11"/>
  <c r="H427" i="11" s="1"/>
  <c r="G415" i="11"/>
  <c r="G427" i="11" s="1"/>
  <c r="F415" i="11"/>
  <c r="F427" i="11" s="1"/>
  <c r="E415" i="11"/>
  <c r="E427" i="11" s="1"/>
  <c r="E440" i="11" s="1"/>
  <c r="F400" i="11"/>
  <c r="E400" i="11"/>
  <c r="D400" i="11"/>
  <c r="F399" i="11"/>
  <c r="E399" i="11"/>
  <c r="D399" i="11"/>
  <c r="F398" i="11"/>
  <c r="E398" i="11"/>
  <c r="E428" i="11" s="1"/>
  <c r="E441" i="11" s="1"/>
  <c r="F441" i="11" s="1"/>
  <c r="D398" i="11"/>
  <c r="H397" i="11"/>
  <c r="G397" i="11"/>
  <c r="F397" i="11"/>
  <c r="E397" i="11"/>
  <c r="E392" i="11"/>
  <c r="H392" i="11" s="1"/>
  <c r="H391" i="11"/>
  <c r="H461" i="11" s="1"/>
  <c r="H390" i="11"/>
  <c r="H389" i="11"/>
  <c r="H388" i="11"/>
  <c r="H373" i="11"/>
  <c r="F372" i="11"/>
  <c r="F371" i="11"/>
  <c r="E371" i="11"/>
  <c r="F370" i="11"/>
  <c r="E370" i="11"/>
  <c r="F369" i="11"/>
  <c r="E369" i="11"/>
  <c r="I350" i="11"/>
  <c r="I351" i="11"/>
  <c r="H346" i="11"/>
  <c r="H347" i="11"/>
  <c r="H348" i="11"/>
  <c r="H349" i="11"/>
  <c r="H350" i="11"/>
  <c r="H351" i="11"/>
  <c r="H345" i="11"/>
  <c r="H344" i="11"/>
  <c r="G346" i="11"/>
  <c r="G347" i="11"/>
  <c r="G348" i="11"/>
  <c r="G349" i="11"/>
  <c r="G350" i="11"/>
  <c r="G351" i="11"/>
  <c r="G345" i="11"/>
  <c r="G344" i="11"/>
  <c r="I339" i="11"/>
  <c r="I338" i="11"/>
  <c r="H339" i="11"/>
  <c r="H338" i="11"/>
  <c r="G339" i="11"/>
  <c r="G338" i="11"/>
  <c r="E339" i="11"/>
  <c r="E338" i="11"/>
  <c r="I334" i="11"/>
  <c r="H334" i="11"/>
  <c r="H330" i="11"/>
  <c r="H332" i="11"/>
  <c r="H333" i="11"/>
  <c r="H331" i="11"/>
  <c r="G334" i="11"/>
  <c r="G333" i="11"/>
  <c r="G332" i="11"/>
  <c r="G331" i="11"/>
  <c r="G330" i="11"/>
  <c r="I315" i="11"/>
  <c r="I316" i="11"/>
  <c r="I317" i="11"/>
  <c r="I318" i="11"/>
  <c r="I319" i="11"/>
  <c r="I320" i="11"/>
  <c r="I321" i="11"/>
  <c r="I322" i="11"/>
  <c r="I323" i="11"/>
  <c r="I324" i="11"/>
  <c r="I314" i="11"/>
  <c r="I313" i="11"/>
  <c r="H315" i="11"/>
  <c r="H316" i="11"/>
  <c r="H317" i="11"/>
  <c r="H318" i="11"/>
  <c r="H319" i="11"/>
  <c r="H320" i="11"/>
  <c r="H321" i="11"/>
  <c r="H322" i="11"/>
  <c r="H323" i="11"/>
  <c r="H324" i="11"/>
  <c r="J326" i="11"/>
  <c r="K326" i="11" s="1"/>
  <c r="H314" i="11"/>
  <c r="H313" i="11"/>
  <c r="G315" i="11"/>
  <c r="G316" i="11"/>
  <c r="G317" i="11"/>
  <c r="G318" i="11"/>
  <c r="G319" i="11"/>
  <c r="G320" i="11"/>
  <c r="G321" i="11"/>
  <c r="G322" i="11"/>
  <c r="G323" i="11"/>
  <c r="G324" i="11"/>
  <c r="G314" i="11"/>
  <c r="G313" i="11"/>
  <c r="E326" i="11"/>
  <c r="E325" i="11"/>
  <c r="E324" i="11"/>
  <c r="E323" i="11"/>
  <c r="E322" i="11"/>
  <c r="E321" i="11"/>
  <c r="E320" i="11"/>
  <c r="E319" i="11"/>
  <c r="B231" i="11"/>
  <c r="C231" i="11"/>
  <c r="C178" i="11"/>
  <c r="G279" i="11"/>
  <c r="F268" i="11"/>
  <c r="E268" i="11"/>
  <c r="E234"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09" i="11"/>
  <c r="J209" i="11"/>
  <c r="I209" i="11"/>
  <c r="E209" i="11"/>
  <c r="K208" i="11"/>
  <c r="J208" i="11"/>
  <c r="I208" i="11"/>
  <c r="E208" i="11"/>
  <c r="K207" i="11"/>
  <c r="J207" i="11"/>
  <c r="I207" i="11"/>
  <c r="E207" i="11"/>
  <c r="K206" i="11"/>
  <c r="J206" i="11"/>
  <c r="I206" i="11"/>
  <c r="E206" i="11"/>
  <c r="K205" i="11"/>
  <c r="J205" i="11"/>
  <c r="I205" i="11"/>
  <c r="E205" i="11"/>
  <c r="K204" i="11"/>
  <c r="J204" i="11"/>
  <c r="I204" i="11"/>
  <c r="E204" i="11"/>
  <c r="K203" i="11"/>
  <c r="J203" i="11"/>
  <c r="I203" i="11"/>
  <c r="E203" i="11"/>
  <c r="K202" i="11"/>
  <c r="J202" i="11"/>
  <c r="I202" i="11"/>
  <c r="E202" i="11"/>
  <c r="K201" i="11"/>
  <c r="J201" i="11"/>
  <c r="I201" i="11"/>
  <c r="E201" i="11"/>
  <c r="K200" i="11"/>
  <c r="J200" i="11"/>
  <c r="I200" i="11"/>
  <c r="E200" i="11"/>
  <c r="K199" i="11"/>
  <c r="J199" i="11"/>
  <c r="I199" i="11"/>
  <c r="K198" i="11"/>
  <c r="J198" i="11"/>
  <c r="I198" i="11"/>
  <c r="K197" i="11"/>
  <c r="J197" i="11"/>
  <c r="I197" i="11"/>
  <c r="K196" i="11"/>
  <c r="J196" i="11"/>
  <c r="I196" i="11"/>
  <c r="K195" i="11"/>
  <c r="J195" i="11"/>
  <c r="I195" i="11"/>
  <c r="K194" i="11"/>
  <c r="J194" i="11"/>
  <c r="I194" i="11"/>
  <c r="J189" i="11"/>
  <c r="I189" i="11"/>
  <c r="H189" i="11"/>
  <c r="J188" i="11"/>
  <c r="I188" i="11"/>
  <c r="H188" i="11"/>
  <c r="J187" i="11"/>
  <c r="I187" i="11"/>
  <c r="H187" i="11"/>
  <c r="J186" i="11"/>
  <c r="I186" i="11"/>
  <c r="H186" i="11"/>
  <c r="J185" i="11"/>
  <c r="I185" i="11"/>
  <c r="H185" i="11"/>
  <c r="J184" i="11"/>
  <c r="I184" i="11"/>
  <c r="H184" i="11"/>
  <c r="J183" i="11"/>
  <c r="I183" i="11"/>
  <c r="H183" i="11"/>
  <c r="J182" i="11"/>
  <c r="I182" i="11"/>
  <c r="H182" i="11"/>
  <c r="H165" i="11"/>
  <c r="I165" i="11" s="1"/>
  <c r="G151" i="11"/>
  <c r="G297" i="11" s="1"/>
  <c r="I332" i="11" s="1"/>
  <c r="G152" i="11"/>
  <c r="G298" i="11" s="1"/>
  <c r="I333" i="11" s="1"/>
  <c r="G153" i="11"/>
  <c r="G299" i="11" s="1"/>
  <c r="I344" i="11" s="1"/>
  <c r="G154" i="11"/>
  <c r="G300" i="11" s="1"/>
  <c r="I345" i="11" s="1"/>
  <c r="G155" i="11"/>
  <c r="G301" i="11" s="1"/>
  <c r="I346" i="11" s="1"/>
  <c r="G156" i="11"/>
  <c r="G302" i="11" s="1"/>
  <c r="I347" i="11" s="1"/>
  <c r="G157" i="11"/>
  <c r="G303" i="11" s="1"/>
  <c r="I348" i="11" s="1"/>
  <c r="G158" i="11"/>
  <c r="G304" i="11" s="1"/>
  <c r="I349" i="11" s="1"/>
  <c r="G159" i="11"/>
  <c r="G160" i="11"/>
  <c r="G161" i="11"/>
  <c r="G150" i="11"/>
  <c r="G296" i="11" s="1"/>
  <c r="I331" i="11" s="1"/>
  <c r="G149" i="11"/>
  <c r="G295" i="11" s="1"/>
  <c r="I330" i="11" s="1"/>
  <c r="I161" i="11"/>
  <c r="H161" i="11"/>
  <c r="I160" i="11"/>
  <c r="H160" i="11"/>
  <c r="I159" i="11"/>
  <c r="H159" i="11"/>
  <c r="I158" i="11"/>
  <c r="H158" i="11"/>
  <c r="I157" i="11"/>
  <c r="H157" i="11"/>
  <c r="I156" i="11"/>
  <c r="H156" i="11"/>
  <c r="I155" i="11"/>
  <c r="H155" i="11"/>
  <c r="I154" i="11"/>
  <c r="H154" i="11"/>
  <c r="I153" i="11"/>
  <c r="H153" i="11"/>
  <c r="I152" i="11"/>
  <c r="H152" i="11"/>
  <c r="I151" i="11"/>
  <c r="H151" i="11"/>
  <c r="I150" i="11"/>
  <c r="H150" i="11"/>
  <c r="I149" i="11"/>
  <c r="H149" i="11"/>
  <c r="G142" i="11"/>
  <c r="G286" i="11" s="1"/>
  <c r="G136" i="11"/>
  <c r="G280" i="11" s="1"/>
  <c r="G134" i="11"/>
  <c r="G278" i="11" s="1"/>
  <c r="G133" i="11"/>
  <c r="G277" i="11" s="1"/>
  <c r="G130" i="11"/>
  <c r="G274" i="11" s="1"/>
  <c r="G132" i="11"/>
  <c r="G276" i="11" s="1"/>
  <c r="G137" i="11"/>
  <c r="G281" i="11" s="1"/>
  <c r="G138" i="11"/>
  <c r="G282" i="11" s="1"/>
  <c r="G139" i="11"/>
  <c r="G283" i="11" s="1"/>
  <c r="G140" i="11"/>
  <c r="G284" i="11" s="1"/>
  <c r="G141" i="11"/>
  <c r="G285" i="11" s="1"/>
  <c r="G143" i="11"/>
  <c r="G287" i="11" s="1"/>
  <c r="G144" i="11"/>
  <c r="G288" i="11" s="1"/>
  <c r="G145" i="11"/>
  <c r="G289" i="11" s="1"/>
  <c r="G131" i="11"/>
  <c r="G275" i="11" s="1"/>
  <c r="H145" i="11"/>
  <c r="I145" i="11" s="1"/>
  <c r="H144" i="11"/>
  <c r="I144" i="11" s="1"/>
  <c r="H143" i="11"/>
  <c r="H142" i="11"/>
  <c r="I142" i="11" s="1"/>
  <c r="H141" i="11"/>
  <c r="I141" i="11" s="1"/>
  <c r="H140" i="11"/>
  <c r="I140" i="11" s="1"/>
  <c r="H139" i="11"/>
  <c r="H138" i="11"/>
  <c r="H137" i="11"/>
  <c r="H136" i="11"/>
  <c r="I136" i="11" s="1"/>
  <c r="H135" i="11"/>
  <c r="H134" i="11"/>
  <c r="H133" i="11"/>
  <c r="I133" i="11" s="1"/>
  <c r="H132" i="11"/>
  <c r="H131" i="11"/>
  <c r="H130" i="11"/>
  <c r="I126" i="11"/>
  <c r="G126" i="11"/>
  <c r="F126" i="11"/>
  <c r="I125" i="11"/>
  <c r="G125" i="11"/>
  <c r="F125" i="11"/>
  <c r="I124" i="11"/>
  <c r="G124" i="11"/>
  <c r="F124" i="11"/>
  <c r="I123" i="11"/>
  <c r="G123" i="11"/>
  <c r="F123" i="11"/>
  <c r="I122" i="11"/>
  <c r="G122" i="11"/>
  <c r="F122" i="11"/>
  <c r="I121" i="11"/>
  <c r="G121" i="11"/>
  <c r="F121" i="11"/>
  <c r="I120" i="11"/>
  <c r="G120" i="11"/>
  <c r="F120" i="11"/>
  <c r="I119" i="11"/>
  <c r="G119" i="11"/>
  <c r="F119" i="11"/>
  <c r="F115" i="11"/>
  <c r="H108" i="11"/>
  <c r="F108" i="11" s="1"/>
  <c r="G108" i="11" s="1"/>
  <c r="J108" i="11" s="1"/>
  <c r="H107" i="11"/>
  <c r="F107" i="11" s="1"/>
  <c r="G107" i="11" s="1"/>
  <c r="H106" i="11"/>
  <c r="H105" i="11"/>
  <c r="F105" i="11" s="1"/>
  <c r="G105" i="11" s="1"/>
  <c r="H104" i="11"/>
  <c r="F104" i="11" s="1"/>
  <c r="G104" i="11" s="1"/>
  <c r="J104" i="11" s="1"/>
  <c r="H103" i="11"/>
  <c r="F103" i="11" s="1"/>
  <c r="G103" i="11" s="1"/>
  <c r="H102" i="11"/>
  <c r="H101" i="11"/>
  <c r="F101" i="11" s="1"/>
  <c r="G101" i="11" s="1"/>
  <c r="H100" i="11"/>
  <c r="F100" i="11" s="1"/>
  <c r="G100" i="11" s="1"/>
  <c r="J100" i="11" s="1"/>
  <c r="H99" i="11"/>
  <c r="F99" i="11" s="1"/>
  <c r="G99" i="11" s="1"/>
  <c r="H98" i="11"/>
  <c r="H97" i="11"/>
  <c r="F97" i="11" s="1"/>
  <c r="G97" i="11" s="1"/>
  <c r="H96" i="11"/>
  <c r="F96" i="11" s="1"/>
  <c r="G96" i="11" s="1"/>
  <c r="J96" i="11" s="1"/>
  <c r="H95" i="11"/>
  <c r="F95" i="11" s="1"/>
  <c r="G95" i="11" s="1"/>
  <c r="H94" i="11"/>
  <c r="H93" i="11"/>
  <c r="F93" i="11" s="1"/>
  <c r="G93" i="11" s="1"/>
  <c r="H92" i="11"/>
  <c r="F92" i="11" s="1"/>
  <c r="G92" i="11" s="1"/>
  <c r="J92" i="11" s="1"/>
  <c r="H91" i="11"/>
  <c r="F91" i="11" s="1"/>
  <c r="G91" i="11" s="1"/>
  <c r="H90" i="11"/>
  <c r="H89" i="11"/>
  <c r="F89" i="11" s="1"/>
  <c r="G89" i="11" s="1"/>
  <c r="H88" i="11"/>
  <c r="F88" i="11" s="1"/>
  <c r="G88" i="11" s="1"/>
  <c r="J88" i="11" s="1"/>
  <c r="H87" i="11"/>
  <c r="F87" i="11" s="1"/>
  <c r="G87" i="11" s="1"/>
  <c r="H86" i="11"/>
  <c r="H85" i="11"/>
  <c r="F85" i="11" s="1"/>
  <c r="G85" i="11" s="1"/>
  <c r="H84" i="11"/>
  <c r="F84" i="11" s="1"/>
  <c r="G84" i="11" s="1"/>
  <c r="J84" i="11" s="1"/>
  <c r="H83" i="11"/>
  <c r="F83" i="11" s="1"/>
  <c r="G83" i="11" s="1"/>
  <c r="H82" i="11"/>
  <c r="H81" i="11"/>
  <c r="I76" i="11"/>
  <c r="L76" i="11" s="1"/>
  <c r="I75" i="11"/>
  <c r="L75" i="11" s="1"/>
  <c r="I74" i="11"/>
  <c r="L74" i="11" s="1"/>
  <c r="I73" i="11"/>
  <c r="L73" i="11" s="1"/>
  <c r="I72" i="11"/>
  <c r="L72" i="11" s="1"/>
  <c r="I71" i="11"/>
  <c r="L71" i="11" s="1"/>
  <c r="I70" i="11"/>
  <c r="L70" i="11" s="1"/>
  <c r="I69" i="11"/>
  <c r="L69" i="11" s="1"/>
  <c r="I68" i="11"/>
  <c r="L68" i="11" s="1"/>
  <c r="I67" i="11"/>
  <c r="L67" i="11" s="1"/>
  <c r="I66" i="11"/>
  <c r="L66" i="11" s="1"/>
  <c r="I65" i="11"/>
  <c r="L65" i="11" s="1"/>
  <c r="I64" i="11"/>
  <c r="L64" i="11" s="1"/>
  <c r="I58" i="11"/>
  <c r="L58" i="11" s="1"/>
  <c r="E58" i="11"/>
  <c r="I57" i="11"/>
  <c r="L57" i="11" s="1"/>
  <c r="E57" i="11"/>
  <c r="I56" i="11"/>
  <c r="L56" i="11" s="1"/>
  <c r="E56" i="11"/>
  <c r="I55" i="11"/>
  <c r="E55" i="11"/>
  <c r="I54" i="11"/>
  <c r="L54" i="11" s="1"/>
  <c r="E54" i="11"/>
  <c r="I53" i="11"/>
  <c r="L53" i="11" s="1"/>
  <c r="E53" i="11"/>
  <c r="I52" i="11"/>
  <c r="L52" i="11" s="1"/>
  <c r="E52" i="11"/>
  <c r="I51" i="11"/>
  <c r="L51" i="11" s="1"/>
  <c r="E51" i="11"/>
  <c r="I50" i="11"/>
  <c r="L50" i="11" s="1"/>
  <c r="E50" i="11"/>
  <c r="I49" i="11"/>
  <c r="L49" i="11" s="1"/>
  <c r="E49" i="11"/>
  <c r="I48" i="11"/>
  <c r="L48" i="11" s="1"/>
  <c r="I47" i="11"/>
  <c r="I46" i="11"/>
  <c r="L46" i="11" s="1"/>
  <c r="I45" i="11"/>
  <c r="L45" i="11" s="1"/>
  <c r="I44" i="11"/>
  <c r="I43" i="11"/>
  <c r="J38" i="11"/>
  <c r="I38" i="11" s="1"/>
  <c r="H38" i="11"/>
  <c r="J37" i="11"/>
  <c r="I37" i="11" s="1"/>
  <c r="H37" i="11"/>
  <c r="J36" i="11"/>
  <c r="I36" i="11" s="1"/>
  <c r="H36" i="11"/>
  <c r="J35" i="11"/>
  <c r="I35" i="11" s="1"/>
  <c r="H35" i="11"/>
  <c r="J34" i="11"/>
  <c r="I34" i="11" s="1"/>
  <c r="H34" i="11"/>
  <c r="J33" i="11"/>
  <c r="I33" i="11" s="1"/>
  <c r="H33" i="11"/>
  <c r="J32" i="11"/>
  <c r="I32" i="11" s="1"/>
  <c r="H32" i="11"/>
  <c r="J31" i="11"/>
  <c r="I31" i="11" s="1"/>
  <c r="H31" i="11"/>
  <c r="J516" i="11" l="1"/>
  <c r="J520" i="11"/>
  <c r="J523" i="11"/>
  <c r="J522" i="11"/>
  <c r="J521" i="11"/>
  <c r="J517" i="11"/>
  <c r="J524" i="11"/>
  <c r="J519" i="11"/>
  <c r="H480" i="11"/>
  <c r="E458" i="11"/>
  <c r="H458" i="11" s="1"/>
  <c r="E460" i="11"/>
  <c r="H460" i="11" s="1"/>
  <c r="H442" i="11"/>
  <c r="H449" i="11"/>
  <c r="D443" i="11"/>
  <c r="H448" i="11"/>
  <c r="H441" i="11"/>
  <c r="H443" i="11"/>
  <c r="H417" i="11"/>
  <c r="H416" i="11"/>
  <c r="H418" i="11"/>
  <c r="I424" i="11"/>
  <c r="H430" i="11"/>
  <c r="H428" i="11"/>
  <c r="H429" i="11"/>
  <c r="H399" i="11"/>
  <c r="H398" i="11"/>
  <c r="H400" i="11"/>
  <c r="H393" i="11"/>
  <c r="E373" i="11"/>
  <c r="F501" i="11" s="1"/>
  <c r="F373" i="11"/>
  <c r="J351" i="11"/>
  <c r="K351" i="11" s="1"/>
  <c r="J347" i="11"/>
  <c r="K347" i="11" s="1"/>
  <c r="J346" i="11"/>
  <c r="K346" i="11" s="1"/>
  <c r="J349" i="11"/>
  <c r="K349" i="11" s="1"/>
  <c r="J348" i="11"/>
  <c r="K348" i="11" s="1"/>
  <c r="J344" i="11"/>
  <c r="K344" i="11" s="1"/>
  <c r="J345" i="11"/>
  <c r="K345" i="11" s="1"/>
  <c r="J350" i="11"/>
  <c r="K350" i="11" s="1"/>
  <c r="J331" i="11"/>
  <c r="K331" i="11" s="1"/>
  <c r="J339" i="11"/>
  <c r="K339" i="11" s="1"/>
  <c r="J338" i="11"/>
  <c r="K338" i="11" s="1"/>
  <c r="J333" i="11"/>
  <c r="K333" i="11" s="1"/>
  <c r="J332" i="11"/>
  <c r="K332" i="11" s="1"/>
  <c r="J330" i="11"/>
  <c r="K330" i="11" s="1"/>
  <c r="J334" i="11"/>
  <c r="K334" i="11" s="1"/>
  <c r="J320" i="11"/>
  <c r="K320" i="11" s="1"/>
  <c r="J317" i="11"/>
  <c r="K317" i="11" s="1"/>
  <c r="J318" i="11"/>
  <c r="K318" i="11" s="1"/>
  <c r="J324" i="11"/>
  <c r="K324" i="11" s="1"/>
  <c r="J321" i="11"/>
  <c r="K321" i="11" s="1"/>
  <c r="J319" i="11"/>
  <c r="K319" i="11" s="1"/>
  <c r="J313" i="11"/>
  <c r="K313" i="11" s="1"/>
  <c r="J322" i="11"/>
  <c r="K322" i="11" s="1"/>
  <c r="K325" i="11"/>
  <c r="J315" i="11"/>
  <c r="K315" i="11" s="1"/>
  <c r="J323" i="11"/>
  <c r="K323" i="11" s="1"/>
  <c r="J316" i="11"/>
  <c r="K316" i="11" s="1"/>
  <c r="J314" i="11"/>
  <c r="K314" i="11" s="1"/>
  <c r="G308" i="11"/>
  <c r="G290" i="11"/>
  <c r="F269" i="11"/>
  <c r="L219" i="11"/>
  <c r="L222" i="11"/>
  <c r="J152" i="11"/>
  <c r="L218" i="11"/>
  <c r="L224" i="11"/>
  <c r="L214" i="11"/>
  <c r="L226" i="11"/>
  <c r="L221" i="11"/>
  <c r="L216" i="11"/>
  <c r="L223" i="11"/>
  <c r="L215" i="11"/>
  <c r="L220" i="11"/>
  <c r="L225" i="11"/>
  <c r="L217" i="11"/>
  <c r="L200" i="11"/>
  <c r="L202" i="11"/>
  <c r="L198" i="11"/>
  <c r="L199" i="11"/>
  <c r="L203" i="11"/>
  <c r="L207" i="11"/>
  <c r="L195" i="11"/>
  <c r="L196" i="11"/>
  <c r="L201" i="11"/>
  <c r="L205" i="11"/>
  <c r="L206" i="11"/>
  <c r="L194" i="11"/>
  <c r="L204" i="11"/>
  <c r="L208" i="11"/>
  <c r="L197" i="11"/>
  <c r="L209" i="11"/>
  <c r="K185" i="11"/>
  <c r="K182" i="11"/>
  <c r="K183" i="11"/>
  <c r="K186" i="11"/>
  <c r="K187" i="11"/>
  <c r="K188" i="11"/>
  <c r="K184" i="11"/>
  <c r="K189" i="11"/>
  <c r="K152" i="11"/>
  <c r="K157" i="11"/>
  <c r="J157" i="11"/>
  <c r="J158" i="11"/>
  <c r="J156" i="11"/>
  <c r="J149" i="11"/>
  <c r="K156" i="11"/>
  <c r="K155" i="11"/>
  <c r="J159" i="11"/>
  <c r="K159" i="11"/>
  <c r="J160" i="11"/>
  <c r="K158" i="11"/>
  <c r="K160" i="11"/>
  <c r="J154" i="11"/>
  <c r="K154" i="11"/>
  <c r="K161" i="11"/>
  <c r="J155" i="11"/>
  <c r="J161" i="11"/>
  <c r="J151" i="11"/>
  <c r="K151" i="11"/>
  <c r="J153" i="11"/>
  <c r="K153" i="11"/>
  <c r="J150" i="11"/>
  <c r="K150" i="11"/>
  <c r="K149" i="11"/>
  <c r="J144" i="11"/>
  <c r="J137" i="11"/>
  <c r="J133" i="11"/>
  <c r="J136" i="11"/>
  <c r="J145" i="11"/>
  <c r="K141" i="11"/>
  <c r="J139" i="11"/>
  <c r="J141" i="11"/>
  <c r="J138" i="11"/>
  <c r="K136" i="11"/>
  <c r="L44" i="11"/>
  <c r="J131" i="11"/>
  <c r="J135" i="11"/>
  <c r="L43" i="11"/>
  <c r="J132" i="11"/>
  <c r="L55" i="11"/>
  <c r="L47" i="11"/>
  <c r="J134" i="11"/>
  <c r="K140" i="11"/>
  <c r="J142" i="11"/>
  <c r="K142" i="11"/>
  <c r="J143" i="11"/>
  <c r="K133" i="11"/>
  <c r="K144" i="11"/>
  <c r="K145" i="11"/>
  <c r="J130" i="11"/>
  <c r="I130" i="11"/>
  <c r="K130" i="11" s="1"/>
  <c r="I137" i="11"/>
  <c r="K137" i="11" s="1"/>
  <c r="I134" i="11"/>
  <c r="K134" i="11" s="1"/>
  <c r="J140" i="11"/>
  <c r="I131" i="11"/>
  <c r="K131" i="11" s="1"/>
  <c r="I143" i="11"/>
  <c r="K143" i="11" s="1"/>
  <c r="I138" i="11"/>
  <c r="K138" i="11" s="1"/>
  <c r="I135" i="11"/>
  <c r="K135" i="11" s="1"/>
  <c r="I132" i="11"/>
  <c r="K132" i="11" s="1"/>
  <c r="I139" i="11"/>
  <c r="K139" i="11" s="1"/>
  <c r="J123" i="11"/>
  <c r="J125" i="11"/>
  <c r="H122" i="11"/>
  <c r="J122" i="11"/>
  <c r="H123" i="11"/>
  <c r="H119" i="11"/>
  <c r="H124" i="11"/>
  <c r="J119" i="11"/>
  <c r="J124" i="11"/>
  <c r="H120" i="11"/>
  <c r="H125" i="11"/>
  <c r="J120" i="11"/>
  <c r="H121" i="11"/>
  <c r="H126" i="11"/>
  <c r="J121" i="11"/>
  <c r="J126" i="11"/>
  <c r="H115" i="11"/>
  <c r="J115" i="11" s="1"/>
  <c r="J89" i="11"/>
  <c r="F81" i="11"/>
  <c r="G81" i="11" s="1"/>
  <c r="J81" i="11" s="1"/>
  <c r="J103" i="11"/>
  <c r="J85" i="11"/>
  <c r="J83" i="11"/>
  <c r="J95" i="11"/>
  <c r="J91" i="11"/>
  <c r="J93" i="11"/>
  <c r="J87" i="11"/>
  <c r="J105" i="11"/>
  <c r="J97" i="11"/>
  <c r="J107" i="11"/>
  <c r="J101" i="11"/>
  <c r="J99" i="11"/>
  <c r="F82" i="11"/>
  <c r="G82" i="11" s="1"/>
  <c r="J82" i="11" s="1"/>
  <c r="F90" i="11"/>
  <c r="G90" i="11" s="1"/>
  <c r="J90" i="11" s="1"/>
  <c r="F98" i="11"/>
  <c r="G98" i="11" s="1"/>
  <c r="J98" i="11" s="1"/>
  <c r="F106" i="11"/>
  <c r="G106" i="11" s="1"/>
  <c r="J106" i="11" s="1"/>
  <c r="F86" i="11"/>
  <c r="G86" i="11" s="1"/>
  <c r="J86" i="11" s="1"/>
  <c r="F94" i="11"/>
  <c r="G94" i="11" s="1"/>
  <c r="J94" i="11" s="1"/>
  <c r="F102" i="11"/>
  <c r="G102" i="11" s="1"/>
  <c r="J102" i="11" s="1"/>
  <c r="L77" i="11"/>
  <c r="K31" i="11"/>
  <c r="K33" i="11"/>
  <c r="K34" i="11"/>
  <c r="K36" i="11"/>
  <c r="K37" i="11"/>
  <c r="K38" i="11"/>
  <c r="K35" i="11"/>
  <c r="K32" i="11"/>
  <c r="H481" i="11" l="1"/>
  <c r="E485" i="11"/>
  <c r="H462" i="11"/>
  <c r="H450" i="11"/>
  <c r="H444" i="11"/>
  <c r="H419" i="11"/>
  <c r="H431" i="11"/>
  <c r="H401" i="11"/>
  <c r="E375" i="11"/>
  <c r="L227" i="11"/>
  <c r="L211" i="11"/>
  <c r="K191" i="11"/>
  <c r="J116" i="11"/>
  <c r="K162" i="11"/>
  <c r="L60" i="11"/>
  <c r="K146" i="11"/>
  <c r="J127" i="11"/>
  <c r="J109" i="11"/>
  <c r="K40" i="11"/>
  <c r="E380" i="11" l="1"/>
  <c r="F500" i="11"/>
  <c r="H452" i="11"/>
  <c r="I434" i="11"/>
  <c r="K229" i="11"/>
  <c r="F167" i="11"/>
  <c r="E235" i="11" s="1"/>
  <c r="F168" i="11" l="1"/>
  <c r="E172" i="11"/>
  <c r="H21" i="9" l="1"/>
  <c r="G31" i="9"/>
  <c r="G30" i="9"/>
  <c r="G19" i="9"/>
  <c r="G20" i="9"/>
  <c r="D67" i="9"/>
  <c r="N335" i="38"/>
  <c r="N336" i="38" s="1"/>
  <c r="L317" i="38"/>
  <c r="N317" i="38" s="1"/>
  <c r="L316" i="38"/>
  <c r="N316" i="38" s="1"/>
  <c r="N340" i="38"/>
  <c r="N330" i="38"/>
  <c r="N332" i="38" s="1"/>
  <c r="N323" i="38"/>
  <c r="N313" i="38"/>
  <c r="H49" i="9"/>
  <c r="F91" i="9"/>
  <c r="H91" i="9"/>
  <c r="H83" i="9"/>
  <c r="I83" i="9" s="1"/>
  <c r="F34" i="9"/>
  <c r="F33" i="9"/>
  <c r="F39" i="9"/>
  <c r="F40" i="9"/>
  <c r="H39" i="9"/>
  <c r="F72" i="9"/>
  <c r="F73" i="9"/>
  <c r="F74" i="9"/>
  <c r="F75" i="9"/>
  <c r="F76" i="9"/>
  <c r="F77" i="9"/>
  <c r="F78" i="9"/>
  <c r="F79" i="9"/>
  <c r="F80" i="9"/>
  <c r="F71" i="9"/>
  <c r="E78" i="9"/>
  <c r="D78" i="9"/>
  <c r="N298" i="38"/>
  <c r="N294" i="38"/>
  <c r="N289" i="38"/>
  <c r="N288" i="38"/>
  <c r="N281" i="38"/>
  <c r="L275" i="38"/>
  <c r="N275" i="38" s="1"/>
  <c r="L274" i="38"/>
  <c r="N274" i="38" s="1"/>
  <c r="N271" i="38"/>
  <c r="F69" i="9"/>
  <c r="F66" i="9"/>
  <c r="F65" i="9"/>
  <c r="F60" i="9"/>
  <c r="F61" i="9"/>
  <c r="F62" i="9"/>
  <c r="F63" i="9"/>
  <c r="F64" i="9"/>
  <c r="F59" i="9"/>
  <c r="F57" i="9"/>
  <c r="F56" i="9"/>
  <c r="F48" i="9"/>
  <c r="F92" i="9"/>
  <c r="E92" i="9"/>
  <c r="D92" i="9"/>
  <c r="N247" i="38"/>
  <c r="N246" i="38"/>
  <c r="N245" i="38"/>
  <c r="N244" i="38"/>
  <c r="N243" i="38"/>
  <c r="N242" i="38"/>
  <c r="N241" i="38"/>
  <c r="N223" i="38"/>
  <c r="N224" i="38" s="1"/>
  <c r="N256" i="38"/>
  <c r="N252" i="38"/>
  <c r="N234" i="38"/>
  <c r="L228" i="38"/>
  <c r="N228" i="38" s="1"/>
  <c r="L227" i="38"/>
  <c r="N227" i="38" s="1"/>
  <c r="D37" i="9"/>
  <c r="D292" i="11"/>
  <c r="E37" i="9"/>
  <c r="N210" i="38"/>
  <c r="N205" i="38"/>
  <c r="N206" i="38" s="1"/>
  <c r="N200" i="38"/>
  <c r="N202" i="38" s="1"/>
  <c r="N193" i="38"/>
  <c r="L188" i="38"/>
  <c r="N188" i="38" s="1"/>
  <c r="L187" i="38"/>
  <c r="N187" i="38" s="1"/>
  <c r="L186" i="38"/>
  <c r="N183" i="38"/>
  <c r="F35" i="9"/>
  <c r="E35" i="9"/>
  <c r="D35" i="9"/>
  <c r="D36" i="9"/>
  <c r="E36" i="9"/>
  <c r="N170" i="38"/>
  <c r="N165" i="38"/>
  <c r="N166" i="38" s="1"/>
  <c r="N160" i="38"/>
  <c r="N162" i="38" s="1"/>
  <c r="N153" i="38"/>
  <c r="L148" i="38"/>
  <c r="N148" i="38" s="1"/>
  <c r="L147" i="38"/>
  <c r="N147" i="38" s="1"/>
  <c r="L146" i="38"/>
  <c r="N146" i="38" s="1"/>
  <c r="N143" i="38"/>
  <c r="N122" i="38"/>
  <c r="L105" i="38"/>
  <c r="N105" i="38" s="1"/>
  <c r="F31" i="9"/>
  <c r="F32" i="9"/>
  <c r="F36" i="9"/>
  <c r="F37" i="9"/>
  <c r="F38" i="9"/>
  <c r="F41" i="9"/>
  <c r="F42" i="9"/>
  <c r="F43" i="9"/>
  <c r="F44" i="9"/>
  <c r="F45" i="9"/>
  <c r="F46" i="9"/>
  <c r="F47" i="9"/>
  <c r="F49" i="9"/>
  <c r="F51" i="9"/>
  <c r="F52" i="9"/>
  <c r="F53" i="9"/>
  <c r="F54" i="9"/>
  <c r="E38" i="9"/>
  <c r="N79" i="38"/>
  <c r="N78" i="38"/>
  <c r="N77" i="38"/>
  <c r="N76" i="38"/>
  <c r="N75" i="38"/>
  <c r="N74" i="38"/>
  <c r="N73" i="38"/>
  <c r="N69" i="38"/>
  <c r="L57" i="38"/>
  <c r="N57" i="38" s="1"/>
  <c r="I91" i="9" l="1"/>
  <c r="N248" i="38"/>
  <c r="N290" i="38"/>
  <c r="N319" i="38"/>
  <c r="N325" i="38" s="1"/>
  <c r="N327" i="38" s="1"/>
  <c r="N342" i="38" s="1"/>
  <c r="G67" i="9" s="1"/>
  <c r="H67" i="9" s="1"/>
  <c r="I67" i="9" s="1"/>
  <c r="I39" i="9"/>
  <c r="I49" i="9"/>
  <c r="N277" i="38"/>
  <c r="N283" i="38" s="1"/>
  <c r="N285" i="38" s="1"/>
  <c r="N149" i="38"/>
  <c r="N155" i="38" s="1"/>
  <c r="N157" i="38" s="1"/>
  <c r="N230" i="38"/>
  <c r="N80" i="38"/>
  <c r="N186" i="38"/>
  <c r="N189" i="38" s="1"/>
  <c r="N195" i="38" s="1"/>
  <c r="N197" i="38" s="1"/>
  <c r="N212" i="38" s="1"/>
  <c r="N300" i="38" l="1"/>
  <c r="G78" i="9" s="1"/>
  <c r="H78" i="9" s="1"/>
  <c r="I78" i="9" s="1"/>
  <c r="N236" i="38"/>
  <c r="N238" i="38" s="1"/>
  <c r="N258" i="38" s="1"/>
  <c r="G92" i="9" s="1"/>
  <c r="H92" i="9" s="1"/>
  <c r="I92" i="9" s="1"/>
  <c r="G37" i="9"/>
  <c r="N172" i="38"/>
  <c r="G36" i="9" l="1"/>
  <c r="H36" i="9" s="1"/>
  <c r="I36" i="9" s="1"/>
  <c r="D38" i="9"/>
  <c r="E79" i="9"/>
  <c r="D79" i="9"/>
  <c r="E69" i="9"/>
  <c r="D69" i="9"/>
  <c r="B511" i="11"/>
  <c r="C511" i="11"/>
  <c r="B497" i="11"/>
  <c r="C497" i="11"/>
  <c r="B498" i="11"/>
  <c r="C498" i="11"/>
  <c r="B499" i="11"/>
  <c r="C499" i="11"/>
  <c r="B502" i="11"/>
  <c r="C502" i="11"/>
  <c r="B505" i="11"/>
  <c r="C505" i="11"/>
  <c r="B508" i="11"/>
  <c r="C508" i="11"/>
  <c r="B437" i="11"/>
  <c r="C437" i="11"/>
  <c r="B455" i="11"/>
  <c r="C455" i="11"/>
  <c r="A464" i="11"/>
  <c r="B464" i="11"/>
  <c r="C464" i="11"/>
  <c r="B471" i="11"/>
  <c r="C471" i="11"/>
  <c r="B384" i="11"/>
  <c r="C384" i="11"/>
  <c r="B395" i="11"/>
  <c r="C395" i="11"/>
  <c r="B396" i="11"/>
  <c r="C396" i="11"/>
  <c r="B403" i="11"/>
  <c r="C403" i="11"/>
  <c r="B404" i="11"/>
  <c r="C404" i="11"/>
  <c r="A412" i="11"/>
  <c r="B412" i="11"/>
  <c r="C412" i="11"/>
  <c r="B112" i="11"/>
  <c r="C112" i="11"/>
  <c r="B170" i="11"/>
  <c r="C170" i="11"/>
  <c r="D231" i="11"/>
  <c r="E231" i="11"/>
  <c r="D271" i="11"/>
  <c r="E292" i="11"/>
  <c r="B309" i="11"/>
  <c r="C309" i="11"/>
  <c r="B311" i="11"/>
  <c r="C311" i="11"/>
  <c r="D311" i="11"/>
  <c r="E311" i="11"/>
  <c r="B328" i="11"/>
  <c r="C328" i="11"/>
  <c r="D328" i="11"/>
  <c r="E328" i="11"/>
  <c r="B336" i="11"/>
  <c r="C336" i="11"/>
  <c r="B342" i="11"/>
  <c r="C342" i="11"/>
  <c r="B353" i="11"/>
  <c r="C353" i="11"/>
  <c r="D353" i="11"/>
  <c r="E353" i="11"/>
  <c r="B354" i="11"/>
  <c r="C354" i="11"/>
  <c r="B355" i="11"/>
  <c r="C355" i="11"/>
  <c r="B356" i="11"/>
  <c r="C356" i="11"/>
  <c r="B357" i="11"/>
  <c r="C357" i="11"/>
  <c r="D357" i="11"/>
  <c r="E357" i="11"/>
  <c r="B358" i="11"/>
  <c r="C358" i="11"/>
  <c r="D358" i="11"/>
  <c r="E358" i="11"/>
  <c r="B359" i="11"/>
  <c r="C359" i="11"/>
  <c r="B360" i="11"/>
  <c r="C360" i="11"/>
  <c r="B361" i="11"/>
  <c r="C361" i="11"/>
  <c r="B362" i="11"/>
  <c r="C362" i="11"/>
  <c r="B363" i="11"/>
  <c r="C363" i="11"/>
  <c r="B364" i="11"/>
  <c r="C364" i="11"/>
  <c r="D31" i="9"/>
  <c r="D112" i="11" s="1"/>
  <c r="E31" i="9"/>
  <c r="E112" i="11" s="1"/>
  <c r="D18" i="9"/>
  <c r="D18" i="11" s="1"/>
  <c r="H33" i="9"/>
  <c r="I33" i="9" s="1"/>
  <c r="H34" i="9"/>
  <c r="I34" i="9" s="1"/>
  <c r="H37" i="9"/>
  <c r="I37" i="9" s="1"/>
  <c r="H40" i="9"/>
  <c r="I40" i="9" s="1"/>
  <c r="H41" i="9"/>
  <c r="I41" i="9" s="1"/>
  <c r="H42" i="9"/>
  <c r="I42" i="9" s="1"/>
  <c r="E32" i="9"/>
  <c r="D32" i="9"/>
  <c r="N16" i="38"/>
  <c r="N8" i="38"/>
  <c r="N6" i="38"/>
  <c r="D57" i="9"/>
  <c r="E57" i="9"/>
  <c r="G57" i="9"/>
  <c r="H57" i="9" s="1"/>
  <c r="I57" i="9" s="1"/>
  <c r="D77" i="9"/>
  <c r="D499" i="11" s="1"/>
  <c r="D75" i="9"/>
  <c r="E75" i="9"/>
  <c r="D76" i="9"/>
  <c r="E76" i="9"/>
  <c r="G77" i="9"/>
  <c r="H77" i="9" s="1"/>
  <c r="I77" i="9" s="1"/>
  <c r="D80" i="9"/>
  <c r="E80" i="9"/>
  <c r="E68" i="9"/>
  <c r="D68" i="9"/>
  <c r="D66" i="9"/>
  <c r="E66" i="9"/>
  <c r="D65" i="9"/>
  <c r="E65" i="9"/>
  <c r="G65" i="9"/>
  <c r="H65" i="9" s="1"/>
  <c r="I65" i="9" s="1"/>
  <c r="E63" i="9"/>
  <c r="E64" i="9"/>
  <c r="E412" i="11" s="1"/>
  <c r="E62" i="9"/>
  <c r="E403" i="11" s="1"/>
  <c r="E61" i="9"/>
  <c r="D50" i="9"/>
  <c r="D360" i="11" s="1"/>
  <c r="E50" i="9"/>
  <c r="D51" i="9"/>
  <c r="D361" i="11" s="1"/>
  <c r="E51" i="9"/>
  <c r="D52" i="9"/>
  <c r="D362" i="11" s="1"/>
  <c r="E52" i="9"/>
  <c r="E362" i="11" s="1"/>
  <c r="D53" i="9"/>
  <c r="D363" i="11" s="1"/>
  <c r="E53" i="9"/>
  <c r="E363" i="11" s="1"/>
  <c r="D54" i="9"/>
  <c r="E54" i="9"/>
  <c r="E364" i="11" s="1"/>
  <c r="H44" i="9"/>
  <c r="I44" i="9" s="1"/>
  <c r="H45" i="9"/>
  <c r="I45" i="9" s="1"/>
  <c r="H46" i="9"/>
  <c r="I46" i="9" s="1"/>
  <c r="H47" i="9"/>
  <c r="I47" i="9" s="1"/>
  <c r="H48" i="9"/>
  <c r="I48" i="9" s="1"/>
  <c r="E30" i="9"/>
  <c r="D30" i="9"/>
  <c r="F26" i="9"/>
  <c r="C25" i="11"/>
  <c r="D26" i="9"/>
  <c r="D25" i="11" s="1"/>
  <c r="E26" i="9"/>
  <c r="E25" i="11" s="1"/>
  <c r="G26" i="9"/>
  <c r="H26" i="9" s="1"/>
  <c r="D20" i="9"/>
  <c r="E20" i="9"/>
  <c r="F20" i="9"/>
  <c r="F19" i="9"/>
  <c r="B19" i="11"/>
  <c r="C19" i="11"/>
  <c r="B20" i="11"/>
  <c r="C20" i="11"/>
  <c r="D19" i="9"/>
  <c r="D19" i="11" s="1"/>
  <c r="E19" i="9"/>
  <c r="E19" i="11" s="1"/>
  <c r="D8" i="38"/>
  <c r="E502" i="11" l="1"/>
  <c r="E437" i="11"/>
  <c r="D364" i="11"/>
  <c r="D437" i="11"/>
  <c r="E498" i="11"/>
  <c r="E464" i="11"/>
  <c r="D502" i="11"/>
  <c r="E455" i="11"/>
  <c r="D498" i="11"/>
  <c r="D455" i="11"/>
  <c r="E497" i="11"/>
  <c r="D505" i="11"/>
  <c r="D497" i="11"/>
  <c r="E499" i="11"/>
  <c r="E505" i="11"/>
  <c r="E356" i="11"/>
  <c r="E354" i="11"/>
  <c r="E342" i="11"/>
  <c r="E361" i="11"/>
  <c r="D356" i="11"/>
  <c r="D354" i="11"/>
  <c r="D342" i="11"/>
  <c r="E178" i="11"/>
  <c r="F234" i="11" s="1"/>
  <c r="N12" i="38"/>
  <c r="I26" i="9"/>
  <c r="D90" i="9"/>
  <c r="D170" i="11" s="1"/>
  <c r="D86" i="9"/>
  <c r="D87" i="9"/>
  <c r="D85" i="9"/>
  <c r="D355" i="11" s="1"/>
  <c r="D82" i="9"/>
  <c r="D72" i="9"/>
  <c r="D336" i="11" s="1"/>
  <c r="D73" i="9"/>
  <c r="D74" i="9"/>
  <c r="D71" i="9"/>
  <c r="D20" i="11" s="1"/>
  <c r="D59" i="9"/>
  <c r="D508" i="11" s="1"/>
  <c r="D60" i="9"/>
  <c r="D395" i="11" s="1"/>
  <c r="D61" i="9"/>
  <c r="D396" i="11" s="1"/>
  <c r="D62" i="9"/>
  <c r="D63" i="9"/>
  <c r="D64" i="9"/>
  <c r="D56" i="9"/>
  <c r="D238" i="11" s="1"/>
  <c r="D25" i="9"/>
  <c r="G71" i="9"/>
  <c r="G59" i="9"/>
  <c r="G61" i="9"/>
  <c r="G62" i="9"/>
  <c r="G63" i="9"/>
  <c r="G64" i="9"/>
  <c r="G56" i="9"/>
  <c r="G10" i="9"/>
  <c r="G11" i="9"/>
  <c r="G12" i="9"/>
  <c r="G13" i="9"/>
  <c r="G14" i="9"/>
  <c r="G15" i="9"/>
  <c r="G16" i="9"/>
  <c r="G17" i="9"/>
  <c r="G18" i="9"/>
  <c r="G9" i="9"/>
  <c r="G25" i="9"/>
  <c r="G24" i="9"/>
  <c r="E24" i="9"/>
  <c r="D24" i="9"/>
  <c r="E82" i="9"/>
  <c r="E71" i="9"/>
  <c r="E20" i="11" s="1"/>
  <c r="E59" i="9"/>
  <c r="E384" i="11" s="1"/>
  <c r="E60" i="9"/>
  <c r="E395" i="11" s="1"/>
  <c r="E56" i="9"/>
  <c r="E238" i="11" s="1"/>
  <c r="E25" i="9"/>
  <c r="E11" i="9"/>
  <c r="E12" i="9"/>
  <c r="E13" i="9"/>
  <c r="E14" i="9"/>
  <c r="E471" i="11" s="1"/>
  <c r="E15" i="9"/>
  <c r="E16" i="9"/>
  <c r="E484" i="11" s="1"/>
  <c r="E17" i="9"/>
  <c r="E359" i="11" s="1"/>
  <c r="E18" i="9"/>
  <c r="E360" i="11" s="1"/>
  <c r="E21" i="9"/>
  <c r="E309" i="11" s="1"/>
  <c r="D11" i="9"/>
  <c r="D12" i="9"/>
  <c r="D13" i="9"/>
  <c r="D14" i="9"/>
  <c r="D471" i="11" s="1"/>
  <c r="D15" i="9"/>
  <c r="D16" i="9"/>
  <c r="D484" i="11" s="1"/>
  <c r="D17" i="9"/>
  <c r="D359" i="11" s="1"/>
  <c r="D21" i="9"/>
  <c r="D309" i="11" s="1"/>
  <c r="E10" i="9"/>
  <c r="E511" i="11" s="1"/>
  <c r="D10" i="9"/>
  <c r="D511" i="11" s="1"/>
  <c r="E9" i="9"/>
  <c r="D9" i="9"/>
  <c r="A3" i="65"/>
  <c r="A2" i="65"/>
  <c r="N5" i="11"/>
  <c r="N4" i="11"/>
  <c r="N3" i="11"/>
  <c r="N2" i="11"/>
  <c r="F3" i="11"/>
  <c r="F4" i="11"/>
  <c r="F5" i="11"/>
  <c r="F2" i="11"/>
  <c r="B5" i="11"/>
  <c r="B4" i="11"/>
  <c r="B3" i="11"/>
  <c r="B2" i="11"/>
  <c r="B13" i="5"/>
  <c r="A13" i="5"/>
  <c r="B12" i="5"/>
  <c r="B11" i="5"/>
  <c r="A11" i="5"/>
  <c r="B10" i="5"/>
  <c r="B9" i="5"/>
  <c r="B8" i="5"/>
  <c r="A8" i="5"/>
  <c r="B7" i="5"/>
  <c r="A7" i="5"/>
  <c r="E508" i="11" l="1"/>
  <c r="D412" i="11"/>
  <c r="D178" i="11"/>
  <c r="D234" i="11" s="1"/>
  <c r="D404" i="11"/>
  <c r="D403" i="11"/>
  <c r="D464" i="11"/>
  <c r="D384" i="11"/>
  <c r="B532" i="11" l="1"/>
  <c r="C532" i="11"/>
  <c r="E87" i="9"/>
  <c r="E532" i="11" s="1"/>
  <c r="D532" i="11"/>
  <c r="F21" i="9"/>
  <c r="I21" i="9" s="1"/>
  <c r="B21" i="11"/>
  <c r="C21" i="11"/>
  <c r="D21" i="11"/>
  <c r="E21" i="11"/>
  <c r="B536" i="11" l="1"/>
  <c r="C536" i="11"/>
  <c r="D536" i="11"/>
  <c r="E536" i="11"/>
  <c r="B534" i="11" l="1"/>
  <c r="C534" i="11"/>
  <c r="E90" i="9"/>
  <c r="D534" i="11"/>
  <c r="E534" i="11" l="1"/>
  <c r="E170" i="11"/>
  <c r="B15" i="65" l="1"/>
  <c r="A15" i="65"/>
  <c r="A13" i="65"/>
  <c r="A10" i="65"/>
  <c r="A9" i="65"/>
  <c r="C535" i="11" l="1"/>
  <c r="B535" i="11"/>
  <c r="C526" i="11"/>
  <c r="B526" i="11"/>
  <c r="D533" i="11"/>
  <c r="A533" i="11"/>
  <c r="B14" i="65"/>
  <c r="B13" i="65"/>
  <c r="B12" i="65"/>
  <c r="B11" i="65"/>
  <c r="B10" i="65"/>
  <c r="B9" i="65"/>
  <c r="B7" i="65"/>
  <c r="M130" i="38"/>
  <c r="M173" i="38" s="1"/>
  <c r="M89" i="38"/>
  <c r="M42" i="38"/>
  <c r="N173" i="38" l="1"/>
  <c r="N174" i="38" s="1"/>
  <c r="M213" i="38"/>
  <c r="M259" i="38" l="1"/>
  <c r="N213" i="38"/>
  <c r="N214" i="38" s="1"/>
  <c r="N259" i="38" l="1"/>
  <c r="N260" i="38" s="1"/>
  <c r="M301" i="38"/>
  <c r="N127" i="38"/>
  <c r="N123" i="38"/>
  <c r="N117" i="38"/>
  <c r="N119" i="38" s="1"/>
  <c r="N110" i="38"/>
  <c r="L104" i="38"/>
  <c r="N104" i="38" s="1"/>
  <c r="L103" i="38"/>
  <c r="N103" i="38" s="1"/>
  <c r="N100" i="38"/>
  <c r="N86" i="38"/>
  <c r="N70" i="38"/>
  <c r="N62" i="38"/>
  <c r="L56" i="38"/>
  <c r="N56" i="38" s="1"/>
  <c r="N58" i="38" s="1"/>
  <c r="N53" i="38"/>
  <c r="F10" i="9"/>
  <c r="F11" i="9"/>
  <c r="F12" i="9"/>
  <c r="F14" i="9"/>
  <c r="F15" i="9"/>
  <c r="F16" i="9"/>
  <c r="F17" i="9"/>
  <c r="F18" i="9"/>
  <c r="E1429" i="8"/>
  <c r="E1431" i="8"/>
  <c r="G1431" i="8" s="1"/>
  <c r="B494" i="11"/>
  <c r="C494" i="11"/>
  <c r="E74" i="9"/>
  <c r="E494" i="11" s="1"/>
  <c r="D494" i="11"/>
  <c r="F25" i="9"/>
  <c r="C24" i="11"/>
  <c r="E24" i="11"/>
  <c r="D24" i="11"/>
  <c r="B10" i="11"/>
  <c r="B11" i="11"/>
  <c r="B12" i="11"/>
  <c r="B13" i="11"/>
  <c r="B14" i="11"/>
  <c r="B15" i="11"/>
  <c r="B16" i="11"/>
  <c r="B17" i="11"/>
  <c r="B18" i="11"/>
  <c r="C13" i="11"/>
  <c r="C14" i="11"/>
  <c r="C15" i="11"/>
  <c r="C16" i="11"/>
  <c r="C17" i="11"/>
  <c r="C10" i="11"/>
  <c r="C11" i="11"/>
  <c r="C12" i="11"/>
  <c r="F9" i="9"/>
  <c r="C23" i="11"/>
  <c r="C28" i="11"/>
  <c r="N301" i="38" l="1"/>
  <c r="N302" i="38" s="1"/>
  <c r="M343" i="38"/>
  <c r="N343" i="38" s="1"/>
  <c r="N344" i="38" s="1"/>
  <c r="N106" i="38"/>
  <c r="N112" i="38" s="1"/>
  <c r="N114" i="38" s="1"/>
  <c r="N129" i="38" s="1"/>
  <c r="N64" i="38"/>
  <c r="N66" i="38" s="1"/>
  <c r="N88" i="38" s="1"/>
  <c r="G38" i="9" s="1"/>
  <c r="H38" i="9" s="1"/>
  <c r="I38" i="9" s="1"/>
  <c r="C490" i="11"/>
  <c r="C491" i="11"/>
  <c r="B490" i="11"/>
  <c r="B491" i="11"/>
  <c r="C376" i="11"/>
  <c r="B376" i="11"/>
  <c r="F9" i="43"/>
  <c r="F10" i="43"/>
  <c r="F8" i="43"/>
  <c r="G35" i="9" l="1"/>
  <c r="H35" i="9" s="1"/>
  <c r="I35" i="9" s="1"/>
  <c r="N89" i="38"/>
  <c r="N90" i="38" s="1"/>
  <c r="N130" i="38"/>
  <c r="N131" i="38" s="1"/>
  <c r="H4" i="43"/>
  <c r="N29" i="38" l="1"/>
  <c r="N39" i="38"/>
  <c r="N33" i="38"/>
  <c r="N20" i="38"/>
  <c r="F24" i="9"/>
  <c r="D22" i="11"/>
  <c r="A22" i="11"/>
  <c r="E23" i="11"/>
  <c r="D23" i="11"/>
  <c r="F30" i="9"/>
  <c r="C513" i="11"/>
  <c r="B513" i="11"/>
  <c r="E86" i="9"/>
  <c r="E404" i="11" s="1"/>
  <c r="A376" i="11"/>
  <c r="A82" i="9"/>
  <c r="E376" i="11"/>
  <c r="D376" i="11"/>
  <c r="E535" i="11"/>
  <c r="D535" i="11"/>
  <c r="D526" i="11" l="1"/>
  <c r="E526" i="11"/>
  <c r="N22" i="38"/>
  <c r="N24" i="38" s="1"/>
  <c r="N41" i="38" l="1"/>
  <c r="G32" i="9" s="1"/>
  <c r="N42" i="38" l="1"/>
  <c r="N43" i="38" s="1"/>
  <c r="G69" i="9"/>
  <c r="H69" i="9" s="1"/>
  <c r="I69" i="9" s="1"/>
  <c r="H32" i="9"/>
  <c r="I32" i="9" s="1"/>
  <c r="G79" i="9" l="1"/>
  <c r="H79" i="9" s="1"/>
  <c r="I79" i="9" s="1"/>
  <c r="D26" i="11"/>
  <c r="B28" i="11"/>
  <c r="E28" i="11"/>
  <c r="D28" i="11"/>
  <c r="E10" i="11" l="1"/>
  <c r="D10" i="11"/>
  <c r="D512" i="11" l="1"/>
  <c r="C510" i="11"/>
  <c r="B510" i="11"/>
  <c r="D509" i="11"/>
  <c r="A509" i="11"/>
  <c r="C489" i="11"/>
  <c r="B489" i="11"/>
  <c r="D488" i="11"/>
  <c r="B366" i="11" l="1"/>
  <c r="C366" i="11"/>
  <c r="C9" i="11"/>
  <c r="B9" i="11"/>
  <c r="D8" i="11"/>
  <c r="A8" i="11"/>
  <c r="A71" i="9" l="1"/>
  <c r="H25" i="9" l="1"/>
  <c r="I25" i="9" s="1"/>
  <c r="H71" i="9"/>
  <c r="I71" i="9" s="1"/>
  <c r="H43" i="9"/>
  <c r="I43" i="9" s="1"/>
  <c r="H64" i="9"/>
  <c r="I64" i="9" s="1"/>
  <c r="H10" i="9"/>
  <c r="I10" i="9" s="1"/>
  <c r="D510" i="11" l="1"/>
  <c r="E510" i="11"/>
  <c r="D513" i="11" l="1"/>
  <c r="E85" i="9"/>
  <c r="E73" i="9"/>
  <c r="D491" i="11"/>
  <c r="E72" i="9"/>
  <c r="D490" i="11"/>
  <c r="E1430" i="8"/>
  <c r="G1430" i="8" s="1"/>
  <c r="G1429" i="8"/>
  <c r="E489" i="11"/>
  <c r="D489" i="11"/>
  <c r="H9" i="9"/>
  <c r="H11" i="9"/>
  <c r="I11" i="9" s="1"/>
  <c r="H12" i="9"/>
  <c r="I12" i="9" s="1"/>
  <c r="H13" i="9"/>
  <c r="H14" i="9"/>
  <c r="I14" i="9" s="1"/>
  <c r="H15" i="9"/>
  <c r="I15" i="9" s="1"/>
  <c r="H16" i="9"/>
  <c r="I16" i="9" s="1"/>
  <c r="H17" i="9"/>
  <c r="I17" i="9" s="1"/>
  <c r="H18" i="9"/>
  <c r="I18" i="9" s="1"/>
  <c r="H56" i="9"/>
  <c r="I56" i="9" s="1"/>
  <c r="H59" i="9"/>
  <c r="I59" i="9" s="1"/>
  <c r="E366" i="11"/>
  <c r="D366" i="11"/>
  <c r="E18" i="11"/>
  <c r="D17" i="11"/>
  <c r="E17" i="11"/>
  <c r="D16" i="11"/>
  <c r="E16" i="11"/>
  <c r="D15" i="11"/>
  <c r="E15" i="11"/>
  <c r="D14" i="11"/>
  <c r="E14" i="11"/>
  <c r="D13" i="11"/>
  <c r="E13" i="11"/>
  <c r="D12" i="11"/>
  <c r="E12" i="11"/>
  <c r="D11" i="11"/>
  <c r="E11" i="11"/>
  <c r="D9" i="11"/>
  <c r="E9" i="11"/>
  <c r="E513" i="11" l="1"/>
  <c r="E355" i="11"/>
  <c r="E491" i="11"/>
  <c r="E396" i="11"/>
  <c r="E490" i="11"/>
  <c r="E336" i="11"/>
  <c r="H63" i="9"/>
  <c r="I13" i="9" l="1"/>
  <c r="I63" i="9" l="1"/>
  <c r="E3" i="8"/>
  <c r="G3" i="8" s="1"/>
  <c r="E4" i="8"/>
  <c r="G4" i="8" s="1"/>
  <c r="G72" i="9" s="1"/>
  <c r="H72" i="9" s="1"/>
  <c r="I72" i="9" s="1"/>
  <c r="E5" i="8"/>
  <c r="G5" i="8" s="1"/>
  <c r="E6" i="8"/>
  <c r="G6" i="8" s="1"/>
  <c r="E7" i="8"/>
  <c r="G7" i="8" s="1"/>
  <c r="E8" i="8"/>
  <c r="G8" i="8" s="1"/>
  <c r="E9" i="8"/>
  <c r="G9" i="8" s="1"/>
  <c r="E10" i="8"/>
  <c r="G10" i="8" s="1"/>
  <c r="E11" i="8"/>
  <c r="G11" i="8" s="1"/>
  <c r="E12" i="8"/>
  <c r="G12" i="8" s="1"/>
  <c r="E13" i="8"/>
  <c r="G13" i="8" s="1"/>
  <c r="E14" i="8"/>
  <c r="G14" i="8" s="1"/>
  <c r="E15" i="8"/>
  <c r="G15" i="8" s="1"/>
  <c r="E16" i="8"/>
  <c r="G16" i="8" s="1"/>
  <c r="E17" i="8"/>
  <c r="G17" i="8" s="1"/>
  <c r="E18" i="8"/>
  <c r="G18" i="8" s="1"/>
  <c r="E19" i="8"/>
  <c r="G19" i="8" s="1"/>
  <c r="E20" i="8"/>
  <c r="G20" i="8" s="1"/>
  <c r="E21" i="8"/>
  <c r="G21" i="8" s="1"/>
  <c r="E22" i="8"/>
  <c r="G22" i="8" s="1"/>
  <c r="E23" i="8"/>
  <c r="G23" i="8" s="1"/>
  <c r="E24" i="8"/>
  <c r="G24" i="8" s="1"/>
  <c r="E25" i="8"/>
  <c r="G25" i="8" s="1"/>
  <c r="E26" i="8"/>
  <c r="G26" i="8" s="1"/>
  <c r="E27" i="8"/>
  <c r="G27" i="8" s="1"/>
  <c r="E28" i="8"/>
  <c r="G28" i="8" s="1"/>
  <c r="E29" i="8"/>
  <c r="G29" i="8" s="1"/>
  <c r="E30" i="8"/>
  <c r="G30" i="8" s="1"/>
  <c r="E31" i="8"/>
  <c r="G31" i="8" s="1"/>
  <c r="E32" i="8"/>
  <c r="G32" i="8" s="1"/>
  <c r="E33" i="8"/>
  <c r="G33" i="8" s="1"/>
  <c r="E34" i="8"/>
  <c r="G34" i="8" s="1"/>
  <c r="E35" i="8"/>
  <c r="G35" i="8" s="1"/>
  <c r="E36" i="8"/>
  <c r="G36" i="8" s="1"/>
  <c r="E37" i="8"/>
  <c r="G37" i="8" s="1"/>
  <c r="E38" i="8"/>
  <c r="G38" i="8" s="1"/>
  <c r="E39" i="8"/>
  <c r="G39" i="8" s="1"/>
  <c r="E40" i="8"/>
  <c r="G40" i="8" s="1"/>
  <c r="E41" i="8"/>
  <c r="G41" i="8" s="1"/>
  <c r="E42" i="8"/>
  <c r="G42" i="8" s="1"/>
  <c r="E43" i="8"/>
  <c r="G43" i="8" s="1"/>
  <c r="E44" i="8"/>
  <c r="G44" i="8" s="1"/>
  <c r="E45" i="8"/>
  <c r="G45" i="8" s="1"/>
  <c r="E46" i="8"/>
  <c r="G46" i="8" s="1"/>
  <c r="E47" i="8"/>
  <c r="G47" i="8" s="1"/>
  <c r="E48" i="8"/>
  <c r="G48" i="8" s="1"/>
  <c r="E49" i="8"/>
  <c r="G49" i="8" s="1"/>
  <c r="E50" i="8"/>
  <c r="G50" i="8" s="1"/>
  <c r="E51" i="8"/>
  <c r="G51" i="8" s="1"/>
  <c r="E52" i="8"/>
  <c r="G52" i="8" s="1"/>
  <c r="E53" i="8"/>
  <c r="G53" i="8" s="1"/>
  <c r="E54" i="8"/>
  <c r="G54" i="8" s="1"/>
  <c r="E55" i="8"/>
  <c r="G55" i="8" s="1"/>
  <c r="E56" i="8"/>
  <c r="G56" i="8" s="1"/>
  <c r="E57" i="8"/>
  <c r="G57" i="8" s="1"/>
  <c r="E58" i="8"/>
  <c r="G58" i="8" s="1"/>
  <c r="E59" i="8"/>
  <c r="G59" i="8" s="1"/>
  <c r="E60" i="8"/>
  <c r="G60" i="8" s="1"/>
  <c r="E61" i="8"/>
  <c r="G61" i="8" s="1"/>
  <c r="E62" i="8"/>
  <c r="G62" i="8" s="1"/>
  <c r="E63" i="8"/>
  <c r="G63" i="8" s="1"/>
  <c r="E64" i="8"/>
  <c r="G64" i="8" s="1"/>
  <c r="E65" i="8"/>
  <c r="G65" i="8" s="1"/>
  <c r="E66" i="8"/>
  <c r="G66" i="8" s="1"/>
  <c r="E67" i="8"/>
  <c r="G67" i="8" s="1"/>
  <c r="E68" i="8"/>
  <c r="G68" i="8" s="1"/>
  <c r="E69" i="8"/>
  <c r="G69" i="8" s="1"/>
  <c r="E70" i="8"/>
  <c r="G70" i="8" s="1"/>
  <c r="E71" i="8"/>
  <c r="G71" i="8" s="1"/>
  <c r="E72" i="8"/>
  <c r="G72" i="8" s="1"/>
  <c r="E73" i="8"/>
  <c r="G73" i="8" s="1"/>
  <c r="E74" i="8"/>
  <c r="G74" i="8" s="1"/>
  <c r="E75" i="8"/>
  <c r="G75" i="8" s="1"/>
  <c r="G74" i="9" s="1"/>
  <c r="H74" i="9" s="1"/>
  <c r="I74" i="9" s="1"/>
  <c r="E76" i="8"/>
  <c r="G76" i="8" s="1"/>
  <c r="E77" i="8"/>
  <c r="G77" i="8" s="1"/>
  <c r="E78" i="8"/>
  <c r="G78" i="8" s="1"/>
  <c r="E79" i="8"/>
  <c r="G79" i="8" s="1"/>
  <c r="E80" i="8"/>
  <c r="G80" i="8" s="1"/>
  <c r="E81" i="8"/>
  <c r="G81" i="8" s="1"/>
  <c r="E82" i="8"/>
  <c r="G82" i="8" s="1"/>
  <c r="E83" i="8"/>
  <c r="G83" i="8" s="1"/>
  <c r="E84" i="8"/>
  <c r="G84" i="8" s="1"/>
  <c r="E85" i="8"/>
  <c r="G85" i="8" s="1"/>
  <c r="E86" i="8"/>
  <c r="G86" i="8" s="1"/>
  <c r="E87" i="8"/>
  <c r="G87" i="8" s="1"/>
  <c r="E88" i="8"/>
  <c r="G88" i="8" s="1"/>
  <c r="E89" i="8"/>
  <c r="G89" i="8" s="1"/>
  <c r="E90" i="8"/>
  <c r="G90" i="8" s="1"/>
  <c r="E91" i="8"/>
  <c r="G91" i="8" s="1"/>
  <c r="E92" i="8"/>
  <c r="G92" i="8" s="1"/>
  <c r="E93" i="8"/>
  <c r="G93" i="8" s="1"/>
  <c r="E94" i="8"/>
  <c r="G94" i="8" s="1"/>
  <c r="E95" i="8"/>
  <c r="G95" i="8" s="1"/>
  <c r="E96" i="8"/>
  <c r="G96" i="8" s="1"/>
  <c r="E97" i="8"/>
  <c r="G97" i="8" s="1"/>
  <c r="E98" i="8"/>
  <c r="G98" i="8" s="1"/>
  <c r="E99" i="8"/>
  <c r="G99" i="8" s="1"/>
  <c r="E100" i="8"/>
  <c r="G100" i="8" s="1"/>
  <c r="E101" i="8"/>
  <c r="G101" i="8" s="1"/>
  <c r="E102" i="8"/>
  <c r="G102" i="8" s="1"/>
  <c r="E103" i="8"/>
  <c r="G103" i="8" s="1"/>
  <c r="E104" i="8"/>
  <c r="G104" i="8" s="1"/>
  <c r="E105" i="8"/>
  <c r="G105" i="8" s="1"/>
  <c r="E106" i="8"/>
  <c r="G106" i="8" s="1"/>
  <c r="E107" i="8"/>
  <c r="G107" i="8" s="1"/>
  <c r="E108" i="8"/>
  <c r="G108" i="8" s="1"/>
  <c r="E109" i="8"/>
  <c r="G109" i="8" s="1"/>
  <c r="E110" i="8"/>
  <c r="G110" i="8" s="1"/>
  <c r="E111" i="8"/>
  <c r="G111" i="8" s="1"/>
  <c r="E112" i="8"/>
  <c r="G112" i="8" s="1"/>
  <c r="E113" i="8"/>
  <c r="G113" i="8" s="1"/>
  <c r="E114" i="8"/>
  <c r="G114" i="8" s="1"/>
  <c r="E115" i="8"/>
  <c r="G115" i="8" s="1"/>
  <c r="E116" i="8"/>
  <c r="G116" i="8" s="1"/>
  <c r="E117" i="8"/>
  <c r="G117" i="8" s="1"/>
  <c r="E118" i="8"/>
  <c r="G118" i="8" s="1"/>
  <c r="E119" i="8"/>
  <c r="G119" i="8" s="1"/>
  <c r="E120" i="8"/>
  <c r="G120" i="8" s="1"/>
  <c r="E121" i="8"/>
  <c r="G121" i="8" s="1"/>
  <c r="E122" i="8"/>
  <c r="G122" i="8" s="1"/>
  <c r="E123" i="8"/>
  <c r="G123" i="8" s="1"/>
  <c r="E124" i="8"/>
  <c r="G124" i="8" s="1"/>
  <c r="E125" i="8"/>
  <c r="G125" i="8" s="1"/>
  <c r="E126" i="8"/>
  <c r="G126" i="8" s="1"/>
  <c r="E127" i="8"/>
  <c r="G127" i="8" s="1"/>
  <c r="E128" i="8"/>
  <c r="G128" i="8" s="1"/>
  <c r="E129" i="8"/>
  <c r="G129" i="8" s="1"/>
  <c r="E130" i="8"/>
  <c r="G130" i="8" s="1"/>
  <c r="E131" i="8"/>
  <c r="G131" i="8" s="1"/>
  <c r="E132" i="8"/>
  <c r="G132" i="8" s="1"/>
  <c r="E133" i="8"/>
  <c r="G133" i="8" s="1"/>
  <c r="E134" i="8"/>
  <c r="G134" i="8" s="1"/>
  <c r="E135" i="8"/>
  <c r="G135" i="8" s="1"/>
  <c r="E136" i="8"/>
  <c r="G136" i="8" s="1"/>
  <c r="E137" i="8"/>
  <c r="G137" i="8" s="1"/>
  <c r="E138" i="8"/>
  <c r="G138" i="8" s="1"/>
  <c r="E139" i="8"/>
  <c r="G139" i="8" s="1"/>
  <c r="E140" i="8"/>
  <c r="G140" i="8" s="1"/>
  <c r="E141" i="8"/>
  <c r="G141" i="8" s="1"/>
  <c r="E142" i="8"/>
  <c r="G142" i="8" s="1"/>
  <c r="E143" i="8"/>
  <c r="G143" i="8" s="1"/>
  <c r="E144" i="8"/>
  <c r="G144" i="8" s="1"/>
  <c r="E145" i="8"/>
  <c r="G145" i="8" s="1"/>
  <c r="E146" i="8"/>
  <c r="G146" i="8" s="1"/>
  <c r="E147" i="8"/>
  <c r="G147" i="8" s="1"/>
  <c r="E148" i="8"/>
  <c r="G148" i="8" s="1"/>
  <c r="E149" i="8"/>
  <c r="G149" i="8" s="1"/>
  <c r="E150" i="8"/>
  <c r="G150" i="8" s="1"/>
  <c r="E151" i="8"/>
  <c r="G151" i="8" s="1"/>
  <c r="E152" i="8"/>
  <c r="G152" i="8" s="1"/>
  <c r="E153" i="8"/>
  <c r="G153" i="8" s="1"/>
  <c r="E154" i="8"/>
  <c r="G154" i="8" s="1"/>
  <c r="E155" i="8"/>
  <c r="G155" i="8" s="1"/>
  <c r="E156" i="8"/>
  <c r="G156" i="8" s="1"/>
  <c r="E157" i="8"/>
  <c r="G157" i="8" s="1"/>
  <c r="E158" i="8"/>
  <c r="G158" i="8" s="1"/>
  <c r="E159" i="8"/>
  <c r="G159" i="8" s="1"/>
  <c r="E160" i="8"/>
  <c r="G160" i="8" s="1"/>
  <c r="E161" i="8"/>
  <c r="G161" i="8" s="1"/>
  <c r="E162" i="8"/>
  <c r="G162" i="8" s="1"/>
  <c r="E163" i="8"/>
  <c r="G163" i="8" s="1"/>
  <c r="E164" i="8"/>
  <c r="G164" i="8" s="1"/>
  <c r="E165" i="8"/>
  <c r="G165" i="8" s="1"/>
  <c r="E166" i="8"/>
  <c r="G166" i="8" s="1"/>
  <c r="E167" i="8"/>
  <c r="G167" i="8" s="1"/>
  <c r="E168" i="8"/>
  <c r="G168" i="8" s="1"/>
  <c r="E169" i="8"/>
  <c r="G169" i="8" s="1"/>
  <c r="E170" i="8"/>
  <c r="G170" i="8" s="1"/>
  <c r="E171" i="8"/>
  <c r="G171" i="8" s="1"/>
  <c r="E172" i="8"/>
  <c r="G172" i="8" s="1"/>
  <c r="E173" i="8"/>
  <c r="G173" i="8" s="1"/>
  <c r="E174" i="8"/>
  <c r="G174" i="8" s="1"/>
  <c r="E175" i="8"/>
  <c r="G175" i="8" s="1"/>
  <c r="E176" i="8"/>
  <c r="G176" i="8" s="1"/>
  <c r="E177" i="8"/>
  <c r="G177" i="8" s="1"/>
  <c r="E178" i="8"/>
  <c r="G178" i="8" s="1"/>
  <c r="E179" i="8"/>
  <c r="G179" i="8" s="1"/>
  <c r="E180" i="8"/>
  <c r="G180" i="8" s="1"/>
  <c r="E181" i="8"/>
  <c r="G181" i="8" s="1"/>
  <c r="E182" i="8"/>
  <c r="G182" i="8" s="1"/>
  <c r="E183" i="8"/>
  <c r="G183" i="8" s="1"/>
  <c r="E184" i="8"/>
  <c r="G184" i="8" s="1"/>
  <c r="E185" i="8"/>
  <c r="G185" i="8" s="1"/>
  <c r="E186" i="8"/>
  <c r="G186" i="8" s="1"/>
  <c r="E187" i="8"/>
  <c r="G187" i="8" s="1"/>
  <c r="E188" i="8"/>
  <c r="G188" i="8" s="1"/>
  <c r="E189" i="8"/>
  <c r="G189" i="8" s="1"/>
  <c r="E190" i="8"/>
  <c r="G190" i="8" s="1"/>
  <c r="E191" i="8"/>
  <c r="G191" i="8" s="1"/>
  <c r="E192" i="8"/>
  <c r="G192" i="8" s="1"/>
  <c r="E193" i="8"/>
  <c r="G193" i="8" s="1"/>
  <c r="E194" i="8"/>
  <c r="G194" i="8" s="1"/>
  <c r="E195" i="8"/>
  <c r="G195" i="8" s="1"/>
  <c r="E196" i="8"/>
  <c r="G196" i="8" s="1"/>
  <c r="E197" i="8"/>
  <c r="G197" i="8" s="1"/>
  <c r="E198" i="8"/>
  <c r="G198" i="8" s="1"/>
  <c r="E199" i="8"/>
  <c r="G199" i="8" s="1"/>
  <c r="E200" i="8"/>
  <c r="G200" i="8" s="1"/>
  <c r="E201" i="8"/>
  <c r="G201" i="8" s="1"/>
  <c r="E202" i="8"/>
  <c r="G202" i="8" s="1"/>
  <c r="E203" i="8"/>
  <c r="G203" i="8" s="1"/>
  <c r="E204" i="8"/>
  <c r="G204" i="8" s="1"/>
  <c r="E205" i="8"/>
  <c r="G205" i="8" s="1"/>
  <c r="E206" i="8"/>
  <c r="G206" i="8" s="1"/>
  <c r="E207" i="8"/>
  <c r="G207" i="8" s="1"/>
  <c r="E208" i="8"/>
  <c r="G208" i="8" s="1"/>
  <c r="E209" i="8"/>
  <c r="G209" i="8" s="1"/>
  <c r="E210" i="8"/>
  <c r="G210" i="8" s="1"/>
  <c r="E211" i="8"/>
  <c r="G211" i="8" s="1"/>
  <c r="G60" i="9" s="1"/>
  <c r="H60" i="9" s="1"/>
  <c r="I60" i="9" s="1"/>
  <c r="E212" i="8"/>
  <c r="G212" i="8" s="1"/>
  <c r="E213" i="8"/>
  <c r="G213" i="8" s="1"/>
  <c r="E214" i="8"/>
  <c r="G214" i="8" s="1"/>
  <c r="E215" i="8"/>
  <c r="G215" i="8" s="1"/>
  <c r="E216" i="8"/>
  <c r="G216" i="8" s="1"/>
  <c r="E217" i="8"/>
  <c r="G217" i="8" s="1"/>
  <c r="E218" i="8"/>
  <c r="G218" i="8" s="1"/>
  <c r="E219" i="8"/>
  <c r="G219" i="8" s="1"/>
  <c r="E220" i="8"/>
  <c r="G220" i="8" s="1"/>
  <c r="E221" i="8"/>
  <c r="G221" i="8" s="1"/>
  <c r="E222" i="8"/>
  <c r="G222" i="8" s="1"/>
  <c r="E223" i="8"/>
  <c r="G223" i="8" s="1"/>
  <c r="E224" i="8"/>
  <c r="G224" i="8" s="1"/>
  <c r="E225" i="8"/>
  <c r="G225" i="8" s="1"/>
  <c r="E226" i="8"/>
  <c r="G226" i="8" s="1"/>
  <c r="E227" i="8"/>
  <c r="G227" i="8" s="1"/>
  <c r="E228" i="8"/>
  <c r="G228" i="8" s="1"/>
  <c r="E229" i="8"/>
  <c r="G229" i="8" s="1"/>
  <c r="E230" i="8"/>
  <c r="G230" i="8" s="1"/>
  <c r="E231" i="8"/>
  <c r="G231" i="8" s="1"/>
  <c r="E232" i="8"/>
  <c r="G232" i="8" s="1"/>
  <c r="E233" i="8"/>
  <c r="G233" i="8" s="1"/>
  <c r="E234" i="8"/>
  <c r="G234" i="8" s="1"/>
  <c r="E235" i="8"/>
  <c r="G235" i="8" s="1"/>
  <c r="E236" i="8"/>
  <c r="G236" i="8" s="1"/>
  <c r="E237" i="8"/>
  <c r="G237" i="8" s="1"/>
  <c r="E238" i="8"/>
  <c r="G238" i="8" s="1"/>
  <c r="E239" i="8"/>
  <c r="G239" i="8" s="1"/>
  <c r="E240" i="8"/>
  <c r="G240" i="8" s="1"/>
  <c r="E241" i="8"/>
  <c r="G241" i="8" s="1"/>
  <c r="E242" i="8"/>
  <c r="G242" i="8" s="1"/>
  <c r="E243" i="8"/>
  <c r="G243" i="8" s="1"/>
  <c r="E244" i="8"/>
  <c r="G244" i="8" s="1"/>
  <c r="E245" i="8"/>
  <c r="G245" i="8" s="1"/>
  <c r="E246" i="8"/>
  <c r="G246" i="8" s="1"/>
  <c r="E247" i="8"/>
  <c r="G247" i="8" s="1"/>
  <c r="E248" i="8"/>
  <c r="G248" i="8" s="1"/>
  <c r="E249" i="8"/>
  <c r="G249" i="8" s="1"/>
  <c r="E250" i="8"/>
  <c r="G250" i="8" s="1"/>
  <c r="E251" i="8"/>
  <c r="G251" i="8" s="1"/>
  <c r="E252" i="8"/>
  <c r="G252" i="8" s="1"/>
  <c r="E253" i="8"/>
  <c r="G253" i="8" s="1"/>
  <c r="E254" i="8"/>
  <c r="G254" i="8" s="1"/>
  <c r="E255" i="8"/>
  <c r="G255" i="8" s="1"/>
  <c r="E256" i="8"/>
  <c r="G256" i="8" s="1"/>
  <c r="E257" i="8"/>
  <c r="G257" i="8" s="1"/>
  <c r="E258" i="8"/>
  <c r="G258" i="8" s="1"/>
  <c r="E259" i="8"/>
  <c r="G259" i="8" s="1"/>
  <c r="E260" i="8"/>
  <c r="G260" i="8" s="1"/>
  <c r="E261" i="8"/>
  <c r="G261" i="8" s="1"/>
  <c r="G54" i="9" s="1"/>
  <c r="H54" i="9" s="1"/>
  <c r="I54" i="9" s="1"/>
  <c r="E262" i="8"/>
  <c r="G262" i="8" s="1"/>
  <c r="E263" i="8"/>
  <c r="G263" i="8" s="1"/>
  <c r="E264" i="8"/>
  <c r="G264" i="8" s="1"/>
  <c r="E265" i="8"/>
  <c r="G265" i="8" s="1"/>
  <c r="E266" i="8"/>
  <c r="G266" i="8" s="1"/>
  <c r="E267" i="8"/>
  <c r="G267" i="8" s="1"/>
  <c r="E268" i="8"/>
  <c r="G268" i="8" s="1"/>
  <c r="E269" i="8"/>
  <c r="G269" i="8" s="1"/>
  <c r="E270" i="8"/>
  <c r="G270" i="8" s="1"/>
  <c r="E271" i="8"/>
  <c r="G271" i="8" s="1"/>
  <c r="G50" i="9" s="1"/>
  <c r="H50" i="9" s="1"/>
  <c r="I50" i="9" s="1"/>
  <c r="E272" i="8"/>
  <c r="G272" i="8" s="1"/>
  <c r="E273" i="8"/>
  <c r="G273" i="8" s="1"/>
  <c r="E274" i="8"/>
  <c r="G274" i="8" s="1"/>
  <c r="E275" i="8"/>
  <c r="G275" i="8" s="1"/>
  <c r="E276" i="8"/>
  <c r="G276" i="8" s="1"/>
  <c r="E277" i="8"/>
  <c r="G277" i="8" s="1"/>
  <c r="E278" i="8"/>
  <c r="G278" i="8" s="1"/>
  <c r="E279" i="8"/>
  <c r="G279" i="8" s="1"/>
  <c r="E280" i="8"/>
  <c r="G280" i="8" s="1"/>
  <c r="E281" i="8"/>
  <c r="G281" i="8" s="1"/>
  <c r="E282" i="8"/>
  <c r="G282" i="8" s="1"/>
  <c r="E283" i="8"/>
  <c r="G283" i="8" s="1"/>
  <c r="E284" i="8"/>
  <c r="G284" i="8" s="1"/>
  <c r="E285" i="8"/>
  <c r="G285" i="8" s="1"/>
  <c r="E286" i="8"/>
  <c r="G286" i="8" s="1"/>
  <c r="E287" i="8"/>
  <c r="G287" i="8" s="1"/>
  <c r="E288" i="8"/>
  <c r="G288" i="8" s="1"/>
  <c r="E289" i="8"/>
  <c r="G289" i="8" s="1"/>
  <c r="E290" i="8"/>
  <c r="G290" i="8" s="1"/>
  <c r="E291" i="8"/>
  <c r="G291" i="8" s="1"/>
  <c r="E292" i="8"/>
  <c r="G292" i="8" s="1"/>
  <c r="E293" i="8"/>
  <c r="G293" i="8" s="1"/>
  <c r="E294" i="8"/>
  <c r="G294" i="8" s="1"/>
  <c r="E295" i="8"/>
  <c r="G295" i="8" s="1"/>
  <c r="E296" i="8"/>
  <c r="G296" i="8" s="1"/>
  <c r="E297" i="8"/>
  <c r="G297" i="8" s="1"/>
  <c r="E298" i="8"/>
  <c r="G298" i="8" s="1"/>
  <c r="E299" i="8"/>
  <c r="G299" i="8" s="1"/>
  <c r="E300" i="8"/>
  <c r="G300" i="8" s="1"/>
  <c r="E301" i="8"/>
  <c r="G301" i="8" s="1"/>
  <c r="E302" i="8"/>
  <c r="G302" i="8" s="1"/>
  <c r="E303" i="8"/>
  <c r="G303" i="8" s="1"/>
  <c r="E304" i="8"/>
  <c r="G304" i="8" s="1"/>
  <c r="E305" i="8"/>
  <c r="G305" i="8" s="1"/>
  <c r="E306" i="8"/>
  <c r="G306" i="8" s="1"/>
  <c r="E307" i="8"/>
  <c r="G307" i="8" s="1"/>
  <c r="E308" i="8"/>
  <c r="G308" i="8" s="1"/>
  <c r="E309" i="8"/>
  <c r="G309" i="8" s="1"/>
  <c r="E310" i="8"/>
  <c r="G310" i="8" s="1"/>
  <c r="E311" i="8"/>
  <c r="G311" i="8" s="1"/>
  <c r="E312" i="8"/>
  <c r="G312" i="8" s="1"/>
  <c r="E313" i="8"/>
  <c r="G313" i="8" s="1"/>
  <c r="E314" i="8"/>
  <c r="G314" i="8" s="1"/>
  <c r="E315" i="8"/>
  <c r="G315" i="8" s="1"/>
  <c r="E316" i="8"/>
  <c r="G316" i="8" s="1"/>
  <c r="E317" i="8"/>
  <c r="G317" i="8" s="1"/>
  <c r="E318" i="8"/>
  <c r="G318" i="8" s="1"/>
  <c r="E319" i="8"/>
  <c r="G319" i="8" s="1"/>
  <c r="E320" i="8"/>
  <c r="G320" i="8" s="1"/>
  <c r="E321" i="8"/>
  <c r="G321" i="8" s="1"/>
  <c r="E322" i="8"/>
  <c r="G322" i="8" s="1"/>
  <c r="E323" i="8"/>
  <c r="G323" i="8" s="1"/>
  <c r="E324" i="8"/>
  <c r="G324" i="8" s="1"/>
  <c r="E325" i="8"/>
  <c r="G325" i="8" s="1"/>
  <c r="E326" i="8"/>
  <c r="G326" i="8" s="1"/>
  <c r="E327" i="8"/>
  <c r="G327" i="8" s="1"/>
  <c r="E328" i="8"/>
  <c r="G328" i="8" s="1"/>
  <c r="E329" i="8"/>
  <c r="G329" i="8" s="1"/>
  <c r="E330" i="8"/>
  <c r="G330" i="8" s="1"/>
  <c r="E331" i="8"/>
  <c r="G331" i="8" s="1"/>
  <c r="E332" i="8"/>
  <c r="G332" i="8" s="1"/>
  <c r="E333" i="8"/>
  <c r="G333" i="8" s="1"/>
  <c r="E334" i="8"/>
  <c r="G334" i="8" s="1"/>
  <c r="E335" i="8"/>
  <c r="G335" i="8" s="1"/>
  <c r="E336" i="8"/>
  <c r="G336" i="8" s="1"/>
  <c r="E337" i="8"/>
  <c r="G337" i="8" s="1"/>
  <c r="E338" i="8"/>
  <c r="G338" i="8" s="1"/>
  <c r="E339" i="8"/>
  <c r="G339" i="8" s="1"/>
  <c r="E340" i="8"/>
  <c r="G340" i="8" s="1"/>
  <c r="E341" i="8"/>
  <c r="G341" i="8" s="1"/>
  <c r="E342" i="8"/>
  <c r="G342" i="8" s="1"/>
  <c r="E343" i="8"/>
  <c r="G343" i="8" s="1"/>
  <c r="E344" i="8"/>
  <c r="G344" i="8" s="1"/>
  <c r="E345" i="8"/>
  <c r="G345" i="8" s="1"/>
  <c r="E346" i="8"/>
  <c r="G346" i="8" s="1"/>
  <c r="E347" i="8"/>
  <c r="G347" i="8" s="1"/>
  <c r="E348" i="8"/>
  <c r="G348" i="8" s="1"/>
  <c r="E349" i="8"/>
  <c r="G349" i="8" s="1"/>
  <c r="E350" i="8"/>
  <c r="G350" i="8" s="1"/>
  <c r="E351" i="8"/>
  <c r="G351" i="8" s="1"/>
  <c r="E352" i="8"/>
  <c r="G352" i="8" s="1"/>
  <c r="E353" i="8"/>
  <c r="G353" i="8" s="1"/>
  <c r="E354" i="8"/>
  <c r="G354" i="8" s="1"/>
  <c r="E355" i="8"/>
  <c r="G355" i="8" s="1"/>
  <c r="E356" i="8"/>
  <c r="G356" i="8" s="1"/>
  <c r="E357" i="8"/>
  <c r="G357" i="8" s="1"/>
  <c r="E358" i="8"/>
  <c r="G358" i="8" s="1"/>
  <c r="E359" i="8"/>
  <c r="G359" i="8" s="1"/>
  <c r="E360" i="8"/>
  <c r="G360" i="8" s="1"/>
  <c r="E361" i="8"/>
  <c r="G361" i="8" s="1"/>
  <c r="E362" i="8"/>
  <c r="G362" i="8" s="1"/>
  <c r="E363" i="8"/>
  <c r="G363" i="8" s="1"/>
  <c r="E364" i="8"/>
  <c r="G364" i="8" s="1"/>
  <c r="E365" i="8"/>
  <c r="G365" i="8" s="1"/>
  <c r="E366" i="8"/>
  <c r="G366" i="8" s="1"/>
  <c r="E367" i="8"/>
  <c r="G367" i="8" s="1"/>
  <c r="E368" i="8"/>
  <c r="G368" i="8" s="1"/>
  <c r="E369" i="8"/>
  <c r="G369" i="8" s="1"/>
  <c r="E370" i="8"/>
  <c r="G370" i="8" s="1"/>
  <c r="E371" i="8"/>
  <c r="G371" i="8" s="1"/>
  <c r="E372" i="8"/>
  <c r="G372" i="8" s="1"/>
  <c r="E373" i="8"/>
  <c r="G373" i="8" s="1"/>
  <c r="E374" i="8"/>
  <c r="G374" i="8" s="1"/>
  <c r="E375" i="8"/>
  <c r="G375" i="8" s="1"/>
  <c r="E376" i="8"/>
  <c r="G376" i="8" s="1"/>
  <c r="E377" i="8"/>
  <c r="G377" i="8" s="1"/>
  <c r="E378" i="8"/>
  <c r="G378" i="8" s="1"/>
  <c r="E379" i="8"/>
  <c r="G379" i="8" s="1"/>
  <c r="E380" i="8"/>
  <c r="G380" i="8" s="1"/>
  <c r="E381" i="8"/>
  <c r="G381" i="8" s="1"/>
  <c r="E382" i="8"/>
  <c r="G382" i="8" s="1"/>
  <c r="E383" i="8"/>
  <c r="G383" i="8" s="1"/>
  <c r="E384" i="8"/>
  <c r="G384" i="8" s="1"/>
  <c r="E385" i="8"/>
  <c r="G385" i="8" s="1"/>
  <c r="E386" i="8"/>
  <c r="G386" i="8" s="1"/>
  <c r="E387" i="8"/>
  <c r="G387" i="8" s="1"/>
  <c r="E388" i="8"/>
  <c r="G388" i="8" s="1"/>
  <c r="E389" i="8"/>
  <c r="G389" i="8" s="1"/>
  <c r="E390" i="8"/>
  <c r="G390" i="8" s="1"/>
  <c r="E391" i="8"/>
  <c r="G391" i="8" s="1"/>
  <c r="E392" i="8"/>
  <c r="G392" i="8" s="1"/>
  <c r="E393" i="8"/>
  <c r="G393" i="8" s="1"/>
  <c r="E394" i="8"/>
  <c r="G394" i="8" s="1"/>
  <c r="E395" i="8"/>
  <c r="G395" i="8" s="1"/>
  <c r="E396" i="8"/>
  <c r="G396" i="8" s="1"/>
  <c r="E397" i="8"/>
  <c r="G397" i="8" s="1"/>
  <c r="E398" i="8"/>
  <c r="G398" i="8" s="1"/>
  <c r="E399" i="8"/>
  <c r="G399" i="8" s="1"/>
  <c r="E400" i="8"/>
  <c r="G400" i="8" s="1"/>
  <c r="E401" i="8"/>
  <c r="G401" i="8" s="1"/>
  <c r="E402" i="8"/>
  <c r="G402" i="8" s="1"/>
  <c r="E403" i="8"/>
  <c r="G403" i="8" s="1"/>
  <c r="E404" i="8"/>
  <c r="G404" i="8" s="1"/>
  <c r="E405" i="8"/>
  <c r="G405" i="8" s="1"/>
  <c r="E406" i="8"/>
  <c r="G406" i="8" s="1"/>
  <c r="E407" i="8"/>
  <c r="G407" i="8" s="1"/>
  <c r="E408" i="8"/>
  <c r="G408" i="8" s="1"/>
  <c r="E409" i="8"/>
  <c r="G409" i="8" s="1"/>
  <c r="E410" i="8"/>
  <c r="G410" i="8" s="1"/>
  <c r="E411" i="8"/>
  <c r="G411" i="8" s="1"/>
  <c r="E412" i="8"/>
  <c r="G412" i="8" s="1"/>
  <c r="E413" i="8"/>
  <c r="G413" i="8" s="1"/>
  <c r="E414" i="8"/>
  <c r="G414" i="8" s="1"/>
  <c r="E415" i="8"/>
  <c r="G415" i="8" s="1"/>
  <c r="E416" i="8"/>
  <c r="G416" i="8" s="1"/>
  <c r="E417" i="8"/>
  <c r="G417" i="8" s="1"/>
  <c r="E418" i="8"/>
  <c r="G418" i="8" s="1"/>
  <c r="E419" i="8"/>
  <c r="G419" i="8" s="1"/>
  <c r="E420" i="8"/>
  <c r="G420" i="8" s="1"/>
  <c r="E421" i="8"/>
  <c r="G421" i="8" s="1"/>
  <c r="E422" i="8"/>
  <c r="G422" i="8" s="1"/>
  <c r="E423" i="8"/>
  <c r="G423" i="8" s="1"/>
  <c r="E424" i="8"/>
  <c r="G424" i="8" s="1"/>
  <c r="E425" i="8"/>
  <c r="G425" i="8" s="1"/>
  <c r="E426" i="8"/>
  <c r="G426" i="8" s="1"/>
  <c r="E427" i="8"/>
  <c r="G427" i="8" s="1"/>
  <c r="E428" i="8"/>
  <c r="G428" i="8" s="1"/>
  <c r="E429" i="8"/>
  <c r="G429" i="8" s="1"/>
  <c r="E430" i="8"/>
  <c r="G430" i="8" s="1"/>
  <c r="E431" i="8"/>
  <c r="G431" i="8" s="1"/>
  <c r="E432" i="8"/>
  <c r="G432" i="8" s="1"/>
  <c r="E433" i="8"/>
  <c r="G433" i="8" s="1"/>
  <c r="E434" i="8"/>
  <c r="G434" i="8" s="1"/>
  <c r="E435" i="8"/>
  <c r="G435" i="8" s="1"/>
  <c r="E436" i="8"/>
  <c r="G436" i="8" s="1"/>
  <c r="E437" i="8"/>
  <c r="G437" i="8" s="1"/>
  <c r="E438" i="8"/>
  <c r="G438" i="8" s="1"/>
  <c r="E439" i="8"/>
  <c r="G439" i="8" s="1"/>
  <c r="E440" i="8"/>
  <c r="G440" i="8" s="1"/>
  <c r="E441" i="8"/>
  <c r="G441" i="8" s="1"/>
  <c r="E442" i="8"/>
  <c r="G442" i="8" s="1"/>
  <c r="E443" i="8"/>
  <c r="G443" i="8" s="1"/>
  <c r="E444" i="8"/>
  <c r="G444" i="8" s="1"/>
  <c r="E445" i="8"/>
  <c r="G445" i="8" s="1"/>
  <c r="E446" i="8"/>
  <c r="G446" i="8" s="1"/>
  <c r="E447" i="8"/>
  <c r="G447" i="8" s="1"/>
  <c r="E448" i="8"/>
  <c r="G448" i="8" s="1"/>
  <c r="E449" i="8"/>
  <c r="G449" i="8" s="1"/>
  <c r="E450" i="8"/>
  <c r="G450" i="8" s="1"/>
  <c r="E451" i="8"/>
  <c r="G451" i="8" s="1"/>
  <c r="E452" i="8"/>
  <c r="G452" i="8" s="1"/>
  <c r="E453" i="8"/>
  <c r="G453" i="8" s="1"/>
  <c r="E454" i="8"/>
  <c r="G454" i="8" s="1"/>
  <c r="E455" i="8"/>
  <c r="G455" i="8" s="1"/>
  <c r="E456" i="8"/>
  <c r="G456" i="8" s="1"/>
  <c r="E457" i="8"/>
  <c r="G457" i="8" s="1"/>
  <c r="E458" i="8"/>
  <c r="G458" i="8" s="1"/>
  <c r="E459" i="8"/>
  <c r="G459" i="8" s="1"/>
  <c r="E460" i="8"/>
  <c r="G460" i="8" s="1"/>
  <c r="E461" i="8"/>
  <c r="G461" i="8" s="1"/>
  <c r="E462" i="8"/>
  <c r="G462" i="8" s="1"/>
  <c r="E463" i="8"/>
  <c r="G463" i="8" s="1"/>
  <c r="E464" i="8"/>
  <c r="G464" i="8" s="1"/>
  <c r="E465" i="8"/>
  <c r="G465" i="8" s="1"/>
  <c r="E466" i="8"/>
  <c r="G466" i="8" s="1"/>
  <c r="E467" i="8"/>
  <c r="G467" i="8" s="1"/>
  <c r="E468" i="8"/>
  <c r="G468" i="8" s="1"/>
  <c r="E469" i="8"/>
  <c r="G469" i="8" s="1"/>
  <c r="E470" i="8"/>
  <c r="G470" i="8" s="1"/>
  <c r="E471" i="8"/>
  <c r="G471" i="8" s="1"/>
  <c r="E472" i="8"/>
  <c r="G472" i="8" s="1"/>
  <c r="E473" i="8"/>
  <c r="G473" i="8" s="1"/>
  <c r="E474" i="8"/>
  <c r="G474" i="8" s="1"/>
  <c r="E475" i="8"/>
  <c r="G475" i="8" s="1"/>
  <c r="E476" i="8"/>
  <c r="G476" i="8" s="1"/>
  <c r="E477" i="8"/>
  <c r="G477" i="8" s="1"/>
  <c r="E478" i="8"/>
  <c r="G478" i="8" s="1"/>
  <c r="E479" i="8"/>
  <c r="G479" i="8" s="1"/>
  <c r="E480" i="8"/>
  <c r="G480" i="8" s="1"/>
  <c r="E481" i="8"/>
  <c r="G481" i="8" s="1"/>
  <c r="E482" i="8"/>
  <c r="G482" i="8" s="1"/>
  <c r="E483" i="8"/>
  <c r="G483" i="8" s="1"/>
  <c r="E484" i="8"/>
  <c r="G484" i="8" s="1"/>
  <c r="E485" i="8"/>
  <c r="G485" i="8" s="1"/>
  <c r="E486" i="8"/>
  <c r="G486" i="8" s="1"/>
  <c r="E487" i="8"/>
  <c r="G487" i="8" s="1"/>
  <c r="E488" i="8"/>
  <c r="G488" i="8" s="1"/>
  <c r="E489" i="8"/>
  <c r="G489" i="8" s="1"/>
  <c r="E490" i="8"/>
  <c r="G490" i="8" s="1"/>
  <c r="E491" i="8"/>
  <c r="G491" i="8" s="1"/>
  <c r="E492" i="8"/>
  <c r="G492" i="8" s="1"/>
  <c r="E493" i="8"/>
  <c r="G493" i="8" s="1"/>
  <c r="E494" i="8"/>
  <c r="G494" i="8" s="1"/>
  <c r="E495" i="8"/>
  <c r="G495" i="8" s="1"/>
  <c r="E496" i="8"/>
  <c r="G496" i="8" s="1"/>
  <c r="E497" i="8"/>
  <c r="G497" i="8" s="1"/>
  <c r="E498" i="8"/>
  <c r="G498" i="8" s="1"/>
  <c r="E499" i="8"/>
  <c r="G499" i="8" s="1"/>
  <c r="E500" i="8"/>
  <c r="G500" i="8" s="1"/>
  <c r="E501" i="8"/>
  <c r="G501" i="8" s="1"/>
  <c r="E502" i="8"/>
  <c r="G502" i="8" s="1"/>
  <c r="E503" i="8"/>
  <c r="G503" i="8" s="1"/>
  <c r="E504" i="8"/>
  <c r="G504" i="8" s="1"/>
  <c r="E505" i="8"/>
  <c r="G505" i="8" s="1"/>
  <c r="E506" i="8"/>
  <c r="G506" i="8" s="1"/>
  <c r="E507" i="8"/>
  <c r="G507" i="8" s="1"/>
  <c r="E508" i="8"/>
  <c r="G508" i="8" s="1"/>
  <c r="E509" i="8"/>
  <c r="G509" i="8" s="1"/>
  <c r="E510" i="8"/>
  <c r="G510" i="8" s="1"/>
  <c r="E511" i="8"/>
  <c r="G511" i="8" s="1"/>
  <c r="E512" i="8"/>
  <c r="G512" i="8" s="1"/>
  <c r="E513" i="8"/>
  <c r="G513" i="8" s="1"/>
  <c r="E514" i="8"/>
  <c r="G514" i="8" s="1"/>
  <c r="E515" i="8"/>
  <c r="G515" i="8" s="1"/>
  <c r="E516" i="8"/>
  <c r="G516" i="8" s="1"/>
  <c r="E517" i="8"/>
  <c r="G517" i="8" s="1"/>
  <c r="E518" i="8"/>
  <c r="G518" i="8" s="1"/>
  <c r="E519" i="8"/>
  <c r="G519" i="8" s="1"/>
  <c r="E520" i="8"/>
  <c r="G520" i="8" s="1"/>
  <c r="E521" i="8"/>
  <c r="G521" i="8" s="1"/>
  <c r="E522" i="8"/>
  <c r="G522" i="8" s="1"/>
  <c r="E523" i="8"/>
  <c r="G523" i="8" s="1"/>
  <c r="E524" i="8"/>
  <c r="G524" i="8" s="1"/>
  <c r="E525" i="8"/>
  <c r="G525" i="8" s="1"/>
  <c r="E526" i="8"/>
  <c r="G526" i="8" s="1"/>
  <c r="E527" i="8"/>
  <c r="G527" i="8" s="1"/>
  <c r="E528" i="8"/>
  <c r="G528" i="8" s="1"/>
  <c r="E529" i="8"/>
  <c r="G529" i="8" s="1"/>
  <c r="G66" i="9" s="1"/>
  <c r="H66" i="9" s="1"/>
  <c r="I66" i="9" s="1"/>
  <c r="E530" i="8"/>
  <c r="G530" i="8" s="1"/>
  <c r="E531" i="8"/>
  <c r="G531" i="8" s="1"/>
  <c r="E532" i="8"/>
  <c r="G532" i="8" s="1"/>
  <c r="E533" i="8"/>
  <c r="G533" i="8" s="1"/>
  <c r="E534" i="8"/>
  <c r="G534" i="8" s="1"/>
  <c r="E535" i="8"/>
  <c r="G535" i="8" s="1"/>
  <c r="E536" i="8"/>
  <c r="G536" i="8" s="1"/>
  <c r="E537" i="8"/>
  <c r="G537" i="8" s="1"/>
  <c r="E538" i="8"/>
  <c r="G538" i="8" s="1"/>
  <c r="E539" i="8"/>
  <c r="G539" i="8" s="1"/>
  <c r="E540" i="8"/>
  <c r="G540" i="8" s="1"/>
  <c r="E541" i="8"/>
  <c r="G541" i="8" s="1"/>
  <c r="E542" i="8"/>
  <c r="G542" i="8" s="1"/>
  <c r="E543" i="8"/>
  <c r="G543" i="8" s="1"/>
  <c r="E544" i="8"/>
  <c r="G544" i="8" s="1"/>
  <c r="E545" i="8"/>
  <c r="G545" i="8" s="1"/>
  <c r="E546" i="8"/>
  <c r="G546" i="8" s="1"/>
  <c r="E547" i="8"/>
  <c r="G547" i="8" s="1"/>
  <c r="E548" i="8"/>
  <c r="G548" i="8" s="1"/>
  <c r="E549" i="8"/>
  <c r="G549" i="8" s="1"/>
  <c r="E550" i="8"/>
  <c r="G550" i="8" s="1"/>
  <c r="E551" i="8"/>
  <c r="G551" i="8" s="1"/>
  <c r="E552" i="8"/>
  <c r="G552" i="8" s="1"/>
  <c r="E553" i="8"/>
  <c r="G553" i="8" s="1"/>
  <c r="E554" i="8"/>
  <c r="G554" i="8" s="1"/>
  <c r="E555" i="8"/>
  <c r="G555" i="8" s="1"/>
  <c r="E556" i="8"/>
  <c r="G556" i="8" s="1"/>
  <c r="E557" i="8"/>
  <c r="G557" i="8" s="1"/>
  <c r="E558" i="8"/>
  <c r="G558" i="8" s="1"/>
  <c r="E559" i="8"/>
  <c r="G559" i="8" s="1"/>
  <c r="E560" i="8"/>
  <c r="G560" i="8" s="1"/>
  <c r="E561" i="8"/>
  <c r="G561" i="8" s="1"/>
  <c r="E562" i="8"/>
  <c r="G562" i="8" s="1"/>
  <c r="E563" i="8"/>
  <c r="G563" i="8" s="1"/>
  <c r="E564" i="8"/>
  <c r="G564" i="8" s="1"/>
  <c r="E565" i="8"/>
  <c r="G565" i="8" s="1"/>
  <c r="E566" i="8"/>
  <c r="G566" i="8" s="1"/>
  <c r="E567" i="8"/>
  <c r="G567" i="8" s="1"/>
  <c r="E568" i="8"/>
  <c r="G568" i="8" s="1"/>
  <c r="E569" i="8"/>
  <c r="G569" i="8" s="1"/>
  <c r="E570" i="8"/>
  <c r="G570" i="8" s="1"/>
  <c r="E571" i="8"/>
  <c r="G571" i="8" s="1"/>
  <c r="E572" i="8"/>
  <c r="G572" i="8" s="1"/>
  <c r="E573" i="8"/>
  <c r="G573" i="8" s="1"/>
  <c r="E574" i="8"/>
  <c r="G574" i="8" s="1"/>
  <c r="E575" i="8"/>
  <c r="G575" i="8" s="1"/>
  <c r="E576" i="8"/>
  <c r="G576" i="8" s="1"/>
  <c r="E577" i="8"/>
  <c r="G577" i="8" s="1"/>
  <c r="E578" i="8"/>
  <c r="G578" i="8" s="1"/>
  <c r="E579" i="8"/>
  <c r="G579" i="8" s="1"/>
  <c r="E580" i="8"/>
  <c r="G580" i="8" s="1"/>
  <c r="E581" i="8"/>
  <c r="G581" i="8" s="1"/>
  <c r="E582" i="8"/>
  <c r="G582" i="8" s="1"/>
  <c r="E583" i="8"/>
  <c r="G583" i="8" s="1"/>
  <c r="E584" i="8"/>
  <c r="G584" i="8" s="1"/>
  <c r="E585" i="8"/>
  <c r="G585" i="8" s="1"/>
  <c r="E586" i="8"/>
  <c r="G586" i="8" s="1"/>
  <c r="E587" i="8"/>
  <c r="G587" i="8" s="1"/>
  <c r="E588" i="8"/>
  <c r="G588" i="8" s="1"/>
  <c r="E589" i="8"/>
  <c r="G589" i="8" s="1"/>
  <c r="E590" i="8"/>
  <c r="G590" i="8" s="1"/>
  <c r="E591" i="8"/>
  <c r="G591" i="8" s="1"/>
  <c r="E592" i="8"/>
  <c r="G592" i="8" s="1"/>
  <c r="E593" i="8"/>
  <c r="G593" i="8" s="1"/>
  <c r="E594" i="8"/>
  <c r="G594" i="8" s="1"/>
  <c r="E595" i="8"/>
  <c r="G595" i="8" s="1"/>
  <c r="E596" i="8"/>
  <c r="G596" i="8" s="1"/>
  <c r="E597" i="8"/>
  <c r="G597" i="8" s="1"/>
  <c r="E598" i="8"/>
  <c r="G598" i="8" s="1"/>
  <c r="E599" i="8"/>
  <c r="G599" i="8" s="1"/>
  <c r="E600" i="8"/>
  <c r="G600" i="8" s="1"/>
  <c r="E601" i="8"/>
  <c r="G601" i="8" s="1"/>
  <c r="E602" i="8"/>
  <c r="G602" i="8" s="1"/>
  <c r="E603" i="8"/>
  <c r="G603" i="8" s="1"/>
  <c r="E604" i="8"/>
  <c r="G604" i="8" s="1"/>
  <c r="E605" i="8"/>
  <c r="G605" i="8" s="1"/>
  <c r="E606" i="8"/>
  <c r="G606" i="8" s="1"/>
  <c r="E607" i="8"/>
  <c r="G607" i="8" s="1"/>
  <c r="E608" i="8"/>
  <c r="G608" i="8" s="1"/>
  <c r="E609" i="8"/>
  <c r="G609" i="8" s="1"/>
  <c r="E610" i="8"/>
  <c r="G610" i="8" s="1"/>
  <c r="E611" i="8"/>
  <c r="G611" i="8" s="1"/>
  <c r="E612" i="8"/>
  <c r="G612" i="8" s="1"/>
  <c r="E613" i="8"/>
  <c r="G613" i="8" s="1"/>
  <c r="E614" i="8"/>
  <c r="G614" i="8" s="1"/>
  <c r="E615" i="8"/>
  <c r="G615" i="8" s="1"/>
  <c r="E616" i="8"/>
  <c r="G616" i="8" s="1"/>
  <c r="E617" i="8"/>
  <c r="G617" i="8" s="1"/>
  <c r="E618" i="8"/>
  <c r="G618" i="8" s="1"/>
  <c r="E619" i="8"/>
  <c r="G619" i="8" s="1"/>
  <c r="E620" i="8"/>
  <c r="G620" i="8" s="1"/>
  <c r="E621" i="8"/>
  <c r="G621" i="8" s="1"/>
  <c r="E622" i="8"/>
  <c r="G622" i="8" s="1"/>
  <c r="E623" i="8"/>
  <c r="G623" i="8" s="1"/>
  <c r="E624" i="8"/>
  <c r="G624" i="8" s="1"/>
  <c r="E625" i="8"/>
  <c r="G625" i="8" s="1"/>
  <c r="E626" i="8"/>
  <c r="G626" i="8" s="1"/>
  <c r="E627" i="8"/>
  <c r="G627" i="8" s="1"/>
  <c r="E628" i="8"/>
  <c r="G628" i="8" s="1"/>
  <c r="E629" i="8"/>
  <c r="G629" i="8" s="1"/>
  <c r="E630" i="8"/>
  <c r="G630" i="8" s="1"/>
  <c r="E631" i="8"/>
  <c r="G631" i="8" s="1"/>
  <c r="E632" i="8"/>
  <c r="G632" i="8" s="1"/>
  <c r="E633" i="8"/>
  <c r="G633" i="8" s="1"/>
  <c r="E634" i="8"/>
  <c r="G634" i="8" s="1"/>
  <c r="E635" i="8"/>
  <c r="G635" i="8" s="1"/>
  <c r="E636" i="8"/>
  <c r="G636" i="8" s="1"/>
  <c r="E637" i="8"/>
  <c r="G637" i="8" s="1"/>
  <c r="E638" i="8"/>
  <c r="G638" i="8" s="1"/>
  <c r="E639" i="8"/>
  <c r="G639" i="8" s="1"/>
  <c r="E640" i="8"/>
  <c r="G640" i="8" s="1"/>
  <c r="E641" i="8"/>
  <c r="G641" i="8" s="1"/>
  <c r="E642" i="8"/>
  <c r="G642" i="8" s="1"/>
  <c r="E643" i="8"/>
  <c r="G643" i="8" s="1"/>
  <c r="E644" i="8"/>
  <c r="G644" i="8" s="1"/>
  <c r="E645" i="8"/>
  <c r="G645" i="8" s="1"/>
  <c r="E646" i="8"/>
  <c r="G646" i="8" s="1"/>
  <c r="E647" i="8"/>
  <c r="G647" i="8" s="1"/>
  <c r="E648" i="8"/>
  <c r="G648" i="8" s="1"/>
  <c r="E649" i="8"/>
  <c r="G649" i="8" s="1"/>
  <c r="E650" i="8"/>
  <c r="G650" i="8" s="1"/>
  <c r="E651" i="8"/>
  <c r="G651" i="8" s="1"/>
  <c r="E652" i="8"/>
  <c r="G652" i="8" s="1"/>
  <c r="E653" i="8"/>
  <c r="G653" i="8" s="1"/>
  <c r="E654" i="8"/>
  <c r="G654" i="8" s="1"/>
  <c r="E655" i="8"/>
  <c r="G655" i="8" s="1"/>
  <c r="E656" i="8"/>
  <c r="G656" i="8" s="1"/>
  <c r="E657" i="8"/>
  <c r="G657" i="8" s="1"/>
  <c r="E658" i="8"/>
  <c r="G658" i="8" s="1"/>
  <c r="E659" i="8"/>
  <c r="G659" i="8" s="1"/>
  <c r="E660" i="8"/>
  <c r="G660" i="8" s="1"/>
  <c r="E661" i="8"/>
  <c r="G661" i="8" s="1"/>
  <c r="E662" i="8"/>
  <c r="G662" i="8" s="1"/>
  <c r="E663" i="8"/>
  <c r="G663" i="8" s="1"/>
  <c r="E664" i="8"/>
  <c r="G664" i="8" s="1"/>
  <c r="E665" i="8"/>
  <c r="G665" i="8" s="1"/>
  <c r="E666" i="8"/>
  <c r="G666" i="8" s="1"/>
  <c r="E667" i="8"/>
  <c r="G667" i="8" s="1"/>
  <c r="E668" i="8"/>
  <c r="G668" i="8" s="1"/>
  <c r="E669" i="8"/>
  <c r="G669" i="8" s="1"/>
  <c r="E670" i="8"/>
  <c r="G670" i="8" s="1"/>
  <c r="E671" i="8"/>
  <c r="G671" i="8" s="1"/>
  <c r="E672" i="8"/>
  <c r="G672" i="8" s="1"/>
  <c r="E673" i="8"/>
  <c r="G673" i="8" s="1"/>
  <c r="E674" i="8"/>
  <c r="G674" i="8" s="1"/>
  <c r="E675" i="8"/>
  <c r="G675" i="8" s="1"/>
  <c r="E676" i="8"/>
  <c r="G676" i="8" s="1"/>
  <c r="E677" i="8"/>
  <c r="G677" i="8" s="1"/>
  <c r="E678" i="8"/>
  <c r="G678" i="8" s="1"/>
  <c r="E679" i="8"/>
  <c r="G679" i="8" s="1"/>
  <c r="E680" i="8"/>
  <c r="G680" i="8" s="1"/>
  <c r="E681" i="8"/>
  <c r="G681" i="8" s="1"/>
  <c r="E682" i="8"/>
  <c r="G682" i="8" s="1"/>
  <c r="E683" i="8"/>
  <c r="G683" i="8" s="1"/>
  <c r="E684" i="8"/>
  <c r="G684" i="8" s="1"/>
  <c r="E685" i="8"/>
  <c r="G685" i="8" s="1"/>
  <c r="E686" i="8"/>
  <c r="G686" i="8" s="1"/>
  <c r="E687" i="8"/>
  <c r="G687" i="8" s="1"/>
  <c r="E688" i="8"/>
  <c r="G688" i="8" s="1"/>
  <c r="E689" i="8"/>
  <c r="G689" i="8" s="1"/>
  <c r="E690" i="8"/>
  <c r="G690" i="8" s="1"/>
  <c r="E691" i="8"/>
  <c r="G691" i="8" s="1"/>
  <c r="E692" i="8"/>
  <c r="G692" i="8" s="1"/>
  <c r="E693" i="8"/>
  <c r="G693" i="8" s="1"/>
  <c r="E694" i="8"/>
  <c r="G694" i="8" s="1"/>
  <c r="E695" i="8"/>
  <c r="G695" i="8" s="1"/>
  <c r="E696" i="8"/>
  <c r="G696" i="8" s="1"/>
  <c r="E697" i="8"/>
  <c r="G697" i="8" s="1"/>
  <c r="E698" i="8"/>
  <c r="G698" i="8" s="1"/>
  <c r="E699" i="8"/>
  <c r="G699" i="8" s="1"/>
  <c r="E700" i="8"/>
  <c r="G700" i="8" s="1"/>
  <c r="E701" i="8"/>
  <c r="G701" i="8" s="1"/>
  <c r="E702" i="8"/>
  <c r="G702" i="8" s="1"/>
  <c r="E703" i="8"/>
  <c r="G703" i="8" s="1"/>
  <c r="E704" i="8"/>
  <c r="G704" i="8" s="1"/>
  <c r="E705" i="8"/>
  <c r="G705" i="8" s="1"/>
  <c r="E706" i="8"/>
  <c r="G706" i="8" s="1"/>
  <c r="E707" i="8"/>
  <c r="G707" i="8" s="1"/>
  <c r="E708" i="8"/>
  <c r="G708" i="8" s="1"/>
  <c r="E709" i="8"/>
  <c r="G709" i="8" s="1"/>
  <c r="E710" i="8"/>
  <c r="G710" i="8" s="1"/>
  <c r="E711" i="8"/>
  <c r="G711" i="8" s="1"/>
  <c r="E712" i="8"/>
  <c r="G712" i="8" s="1"/>
  <c r="E713" i="8"/>
  <c r="G713" i="8" s="1"/>
  <c r="E714" i="8"/>
  <c r="G714" i="8" s="1"/>
  <c r="E715" i="8"/>
  <c r="G715" i="8" s="1"/>
  <c r="E716" i="8"/>
  <c r="G716" i="8" s="1"/>
  <c r="E717" i="8"/>
  <c r="G717" i="8" s="1"/>
  <c r="E718" i="8"/>
  <c r="G718" i="8" s="1"/>
  <c r="E719" i="8"/>
  <c r="G719" i="8" s="1"/>
  <c r="E720" i="8"/>
  <c r="G720" i="8" s="1"/>
  <c r="E721" i="8"/>
  <c r="G721" i="8" s="1"/>
  <c r="E722" i="8"/>
  <c r="G722" i="8" s="1"/>
  <c r="E723" i="8"/>
  <c r="G723" i="8" s="1"/>
  <c r="E724" i="8"/>
  <c r="G724" i="8" s="1"/>
  <c r="E725" i="8"/>
  <c r="G725" i="8" s="1"/>
  <c r="E726" i="8"/>
  <c r="G726" i="8" s="1"/>
  <c r="E727" i="8"/>
  <c r="G727" i="8" s="1"/>
  <c r="E728" i="8"/>
  <c r="G728" i="8" s="1"/>
  <c r="E729" i="8"/>
  <c r="G729" i="8" s="1"/>
  <c r="E730" i="8"/>
  <c r="G730" i="8" s="1"/>
  <c r="E731" i="8"/>
  <c r="G731" i="8" s="1"/>
  <c r="E732" i="8"/>
  <c r="G732" i="8" s="1"/>
  <c r="E733" i="8"/>
  <c r="G733" i="8" s="1"/>
  <c r="E734" i="8"/>
  <c r="G734" i="8" s="1"/>
  <c r="E735" i="8"/>
  <c r="G735" i="8" s="1"/>
  <c r="E736" i="8"/>
  <c r="G736" i="8" s="1"/>
  <c r="E737" i="8"/>
  <c r="G737" i="8" s="1"/>
  <c r="E738" i="8"/>
  <c r="G738" i="8" s="1"/>
  <c r="E739" i="8"/>
  <c r="G739" i="8" s="1"/>
  <c r="E740" i="8"/>
  <c r="G740" i="8" s="1"/>
  <c r="E741" i="8"/>
  <c r="G741" i="8" s="1"/>
  <c r="E742" i="8"/>
  <c r="G742" i="8" s="1"/>
  <c r="E743" i="8"/>
  <c r="G743" i="8" s="1"/>
  <c r="E744" i="8"/>
  <c r="G744" i="8" s="1"/>
  <c r="E745" i="8"/>
  <c r="G745" i="8" s="1"/>
  <c r="E746" i="8"/>
  <c r="G746" i="8" s="1"/>
  <c r="E747" i="8"/>
  <c r="G747" i="8" s="1"/>
  <c r="E748" i="8"/>
  <c r="G748" i="8" s="1"/>
  <c r="E749" i="8"/>
  <c r="G749" i="8" s="1"/>
  <c r="E750" i="8"/>
  <c r="G750" i="8" s="1"/>
  <c r="E751" i="8"/>
  <c r="G751" i="8" s="1"/>
  <c r="G82" i="9" s="1"/>
  <c r="H82" i="9" s="1"/>
  <c r="I82" i="9" s="1"/>
  <c r="I81" i="9" s="1"/>
  <c r="E752" i="8"/>
  <c r="G752" i="8" s="1"/>
  <c r="E753" i="8"/>
  <c r="G753" i="8" s="1"/>
  <c r="E754" i="8"/>
  <c r="G754" i="8" s="1"/>
  <c r="E755" i="8"/>
  <c r="G755" i="8" s="1"/>
  <c r="E756" i="8"/>
  <c r="G756" i="8" s="1"/>
  <c r="E757" i="8"/>
  <c r="G757" i="8" s="1"/>
  <c r="E758" i="8"/>
  <c r="G758" i="8" s="1"/>
  <c r="E759" i="8"/>
  <c r="G759" i="8" s="1"/>
  <c r="E760" i="8"/>
  <c r="G760" i="8" s="1"/>
  <c r="E761" i="8"/>
  <c r="G761" i="8" s="1"/>
  <c r="E762" i="8"/>
  <c r="G762" i="8" s="1"/>
  <c r="E763" i="8"/>
  <c r="G763" i="8" s="1"/>
  <c r="E764" i="8"/>
  <c r="G764" i="8" s="1"/>
  <c r="E765" i="8"/>
  <c r="G765" i="8" s="1"/>
  <c r="E766" i="8"/>
  <c r="G766" i="8" s="1"/>
  <c r="E767" i="8"/>
  <c r="G767" i="8" s="1"/>
  <c r="E768" i="8"/>
  <c r="G768" i="8" s="1"/>
  <c r="E769" i="8"/>
  <c r="G769" i="8" s="1"/>
  <c r="E770" i="8"/>
  <c r="G770" i="8" s="1"/>
  <c r="E771" i="8"/>
  <c r="G771" i="8" s="1"/>
  <c r="E772" i="8"/>
  <c r="G772" i="8" s="1"/>
  <c r="E773" i="8"/>
  <c r="G773" i="8" s="1"/>
  <c r="E774" i="8"/>
  <c r="G774" i="8" s="1"/>
  <c r="E775" i="8"/>
  <c r="G775" i="8" s="1"/>
  <c r="E776" i="8"/>
  <c r="G776" i="8" s="1"/>
  <c r="E777" i="8"/>
  <c r="G777" i="8" s="1"/>
  <c r="E778" i="8"/>
  <c r="G778" i="8" s="1"/>
  <c r="E779" i="8"/>
  <c r="G779" i="8" s="1"/>
  <c r="E780" i="8"/>
  <c r="G780" i="8" s="1"/>
  <c r="E781" i="8"/>
  <c r="G781" i="8" s="1"/>
  <c r="E782" i="8"/>
  <c r="G782" i="8" s="1"/>
  <c r="E783" i="8"/>
  <c r="G783" i="8" s="1"/>
  <c r="E784" i="8"/>
  <c r="G784" i="8" s="1"/>
  <c r="E785" i="8"/>
  <c r="G785" i="8" s="1"/>
  <c r="E786" i="8"/>
  <c r="G786" i="8" s="1"/>
  <c r="E787" i="8"/>
  <c r="G787" i="8" s="1"/>
  <c r="E788" i="8"/>
  <c r="G788" i="8" s="1"/>
  <c r="E789" i="8"/>
  <c r="G789" i="8" s="1"/>
  <c r="E790" i="8"/>
  <c r="G790" i="8" s="1"/>
  <c r="E791" i="8"/>
  <c r="G791" i="8" s="1"/>
  <c r="E792" i="8"/>
  <c r="G792" i="8" s="1"/>
  <c r="H19" i="9" s="1"/>
  <c r="I19" i="9" s="1"/>
  <c r="E793" i="8"/>
  <c r="G793" i="8" s="1"/>
  <c r="E794" i="8"/>
  <c r="G794" i="8" s="1"/>
  <c r="E795" i="8"/>
  <c r="G795" i="8" s="1"/>
  <c r="E796" i="8"/>
  <c r="G796" i="8" s="1"/>
  <c r="E797" i="8"/>
  <c r="G797" i="8" s="1"/>
  <c r="E798" i="8"/>
  <c r="G798" i="8" s="1"/>
  <c r="E799" i="8"/>
  <c r="G799" i="8" s="1"/>
  <c r="E800" i="8"/>
  <c r="G800" i="8" s="1"/>
  <c r="E801" i="8"/>
  <c r="G801" i="8" s="1"/>
  <c r="E802" i="8"/>
  <c r="G802" i="8" s="1"/>
  <c r="E803" i="8"/>
  <c r="G803" i="8" s="1"/>
  <c r="E804" i="8"/>
  <c r="G804" i="8" s="1"/>
  <c r="E805" i="8"/>
  <c r="G805" i="8" s="1"/>
  <c r="E806" i="8"/>
  <c r="G806" i="8" s="1"/>
  <c r="G85" i="9" s="1"/>
  <c r="E807" i="8"/>
  <c r="G807" i="8" s="1"/>
  <c r="E808" i="8"/>
  <c r="G808" i="8" s="1"/>
  <c r="E809" i="8"/>
  <c r="G809" i="8" s="1"/>
  <c r="E810" i="8"/>
  <c r="G810" i="8" s="1"/>
  <c r="E811" i="8"/>
  <c r="G811" i="8" s="1"/>
  <c r="E812" i="8"/>
  <c r="G812" i="8" s="1"/>
  <c r="E813" i="8"/>
  <c r="G813" i="8" s="1"/>
  <c r="E814" i="8"/>
  <c r="G814" i="8" s="1"/>
  <c r="E815" i="8"/>
  <c r="G815" i="8" s="1"/>
  <c r="G86" i="9" s="1"/>
  <c r="E816" i="8"/>
  <c r="G816" i="8" s="1"/>
  <c r="E817" i="8"/>
  <c r="G817" i="8" s="1"/>
  <c r="G87" i="9" s="1"/>
  <c r="E818" i="8"/>
  <c r="G818" i="8" s="1"/>
  <c r="E819" i="8"/>
  <c r="G819" i="8" s="1"/>
  <c r="E820" i="8"/>
  <c r="G820" i="8" s="1"/>
  <c r="E821" i="8"/>
  <c r="G821" i="8" s="1"/>
  <c r="E822" i="8"/>
  <c r="G822" i="8" s="1"/>
  <c r="H20" i="9" s="1"/>
  <c r="I20" i="9" s="1"/>
  <c r="E823" i="8"/>
  <c r="G823" i="8" s="1"/>
  <c r="E824" i="8"/>
  <c r="G824" i="8" s="1"/>
  <c r="E825" i="8"/>
  <c r="G825" i="8" s="1"/>
  <c r="E826" i="8"/>
  <c r="G826" i="8" s="1"/>
  <c r="G90" i="9" s="1"/>
  <c r="E827" i="8"/>
  <c r="G827" i="8" s="1"/>
  <c r="E828" i="8"/>
  <c r="G828" i="8" s="1"/>
  <c r="E829" i="8"/>
  <c r="G829" i="8" s="1"/>
  <c r="E830" i="8"/>
  <c r="G830" i="8" s="1"/>
  <c r="E831" i="8"/>
  <c r="G831" i="8" s="1"/>
  <c r="E832" i="8"/>
  <c r="G832" i="8" s="1"/>
  <c r="E833" i="8"/>
  <c r="G833" i="8" s="1"/>
  <c r="E834" i="8"/>
  <c r="G834" i="8" s="1"/>
  <c r="E835" i="8"/>
  <c r="G835" i="8" s="1"/>
  <c r="E836" i="8"/>
  <c r="G836" i="8" s="1"/>
  <c r="G75" i="9" s="1"/>
  <c r="H75" i="9" s="1"/>
  <c r="I75" i="9" s="1"/>
  <c r="E837" i="8"/>
  <c r="G837" i="8" s="1"/>
  <c r="E838" i="8"/>
  <c r="G838" i="8" s="1"/>
  <c r="E839" i="8"/>
  <c r="G839" i="8" s="1"/>
  <c r="E840" i="8"/>
  <c r="G840" i="8" s="1"/>
  <c r="E841" i="8"/>
  <c r="G841" i="8" s="1"/>
  <c r="E842" i="8"/>
  <c r="G842" i="8" s="1"/>
  <c r="E843" i="8"/>
  <c r="G843" i="8" s="1"/>
  <c r="E844" i="8"/>
  <c r="G844" i="8" s="1"/>
  <c r="E845" i="8"/>
  <c r="G845" i="8" s="1"/>
  <c r="E846" i="8"/>
  <c r="G846" i="8" s="1"/>
  <c r="E847" i="8"/>
  <c r="G847" i="8" s="1"/>
  <c r="E848" i="8"/>
  <c r="G848" i="8" s="1"/>
  <c r="E849" i="8"/>
  <c r="G849" i="8" s="1"/>
  <c r="E850" i="8"/>
  <c r="G850" i="8" s="1"/>
  <c r="E851" i="8"/>
  <c r="G851" i="8" s="1"/>
  <c r="E852" i="8"/>
  <c r="G852" i="8" s="1"/>
  <c r="E853" i="8"/>
  <c r="G853" i="8" s="1"/>
  <c r="E854" i="8"/>
  <c r="G854" i="8" s="1"/>
  <c r="E855" i="8"/>
  <c r="G855" i="8" s="1"/>
  <c r="E856" i="8"/>
  <c r="G856" i="8" s="1"/>
  <c r="E857" i="8"/>
  <c r="G857" i="8" s="1"/>
  <c r="E858" i="8"/>
  <c r="G858" i="8" s="1"/>
  <c r="E859" i="8"/>
  <c r="G859" i="8" s="1"/>
  <c r="E860" i="8"/>
  <c r="G860" i="8" s="1"/>
  <c r="E861" i="8"/>
  <c r="G861" i="8" s="1"/>
  <c r="E862" i="8"/>
  <c r="G862" i="8" s="1"/>
  <c r="E863" i="8"/>
  <c r="G863" i="8" s="1"/>
  <c r="E864" i="8"/>
  <c r="G864" i="8" s="1"/>
  <c r="E865" i="8"/>
  <c r="G865" i="8" s="1"/>
  <c r="E866" i="8"/>
  <c r="G866" i="8" s="1"/>
  <c r="E867" i="8"/>
  <c r="G867" i="8" s="1"/>
  <c r="E868" i="8"/>
  <c r="G868" i="8" s="1"/>
  <c r="E869" i="8"/>
  <c r="G869" i="8" s="1"/>
  <c r="E870" i="8"/>
  <c r="G870" i="8" s="1"/>
  <c r="E871" i="8"/>
  <c r="G871" i="8" s="1"/>
  <c r="E872" i="8"/>
  <c r="G872" i="8" s="1"/>
  <c r="E873" i="8"/>
  <c r="G873" i="8" s="1"/>
  <c r="E874" i="8"/>
  <c r="G874" i="8" s="1"/>
  <c r="E875" i="8"/>
  <c r="G875" i="8" s="1"/>
  <c r="E876" i="8"/>
  <c r="G876" i="8" s="1"/>
  <c r="E877" i="8"/>
  <c r="G877" i="8" s="1"/>
  <c r="E878" i="8"/>
  <c r="G878" i="8" s="1"/>
  <c r="E879" i="8"/>
  <c r="G879" i="8" s="1"/>
  <c r="E880" i="8"/>
  <c r="G880" i="8" s="1"/>
  <c r="E881" i="8"/>
  <c r="G881" i="8" s="1"/>
  <c r="E882" i="8"/>
  <c r="G882" i="8" s="1"/>
  <c r="E883" i="8"/>
  <c r="G883" i="8" s="1"/>
  <c r="E884" i="8"/>
  <c r="G884" i="8" s="1"/>
  <c r="E885" i="8"/>
  <c r="G885" i="8" s="1"/>
  <c r="E886" i="8"/>
  <c r="G886" i="8" s="1"/>
  <c r="E887" i="8"/>
  <c r="G887" i="8" s="1"/>
  <c r="E888" i="8"/>
  <c r="G888" i="8" s="1"/>
  <c r="E889" i="8"/>
  <c r="G889" i="8" s="1"/>
  <c r="E890" i="8"/>
  <c r="G890" i="8" s="1"/>
  <c r="E891" i="8"/>
  <c r="G891" i="8" s="1"/>
  <c r="E892" i="8"/>
  <c r="G892" i="8" s="1"/>
  <c r="E893" i="8"/>
  <c r="G893" i="8" s="1"/>
  <c r="E894" i="8"/>
  <c r="G894" i="8" s="1"/>
  <c r="E895" i="8"/>
  <c r="G895" i="8" s="1"/>
  <c r="E896" i="8"/>
  <c r="G896" i="8" s="1"/>
  <c r="E897" i="8"/>
  <c r="G897" i="8" s="1"/>
  <c r="E898" i="8"/>
  <c r="G898" i="8" s="1"/>
  <c r="E899" i="8"/>
  <c r="G899" i="8" s="1"/>
  <c r="E900" i="8"/>
  <c r="G900" i="8" s="1"/>
  <c r="E901" i="8"/>
  <c r="G901" i="8" s="1"/>
  <c r="E902" i="8"/>
  <c r="G902" i="8" s="1"/>
  <c r="E903" i="8"/>
  <c r="G903" i="8" s="1"/>
  <c r="E904" i="8"/>
  <c r="G904" i="8" s="1"/>
  <c r="E905" i="8"/>
  <c r="G905" i="8" s="1"/>
  <c r="E906" i="8"/>
  <c r="G906" i="8" s="1"/>
  <c r="E907" i="8"/>
  <c r="G907" i="8" s="1"/>
  <c r="E908" i="8"/>
  <c r="G908" i="8" s="1"/>
  <c r="E909" i="8"/>
  <c r="G909" i="8" s="1"/>
  <c r="E910" i="8"/>
  <c r="G910" i="8" s="1"/>
  <c r="E911" i="8"/>
  <c r="G911" i="8" s="1"/>
  <c r="E912" i="8"/>
  <c r="G912" i="8" s="1"/>
  <c r="E913" i="8"/>
  <c r="G913" i="8" s="1"/>
  <c r="E914" i="8"/>
  <c r="G914" i="8" s="1"/>
  <c r="E915" i="8"/>
  <c r="G915" i="8" s="1"/>
  <c r="E916" i="8"/>
  <c r="G916" i="8" s="1"/>
  <c r="E917" i="8"/>
  <c r="G917" i="8" s="1"/>
  <c r="E918" i="8"/>
  <c r="G918" i="8" s="1"/>
  <c r="E919" i="8"/>
  <c r="G919" i="8" s="1"/>
  <c r="E920" i="8"/>
  <c r="G920" i="8" s="1"/>
  <c r="E921" i="8"/>
  <c r="G921" i="8" s="1"/>
  <c r="E922" i="8"/>
  <c r="G922" i="8" s="1"/>
  <c r="E923" i="8"/>
  <c r="G923" i="8" s="1"/>
  <c r="E924" i="8"/>
  <c r="G924" i="8" s="1"/>
  <c r="E925" i="8"/>
  <c r="G925" i="8" s="1"/>
  <c r="E926" i="8"/>
  <c r="G926" i="8" s="1"/>
  <c r="E927" i="8"/>
  <c r="G927" i="8" s="1"/>
  <c r="E928" i="8"/>
  <c r="G928" i="8" s="1"/>
  <c r="E929" i="8"/>
  <c r="G929" i="8" s="1"/>
  <c r="E930" i="8"/>
  <c r="G930" i="8" s="1"/>
  <c r="E931" i="8"/>
  <c r="G931" i="8" s="1"/>
  <c r="E932" i="8"/>
  <c r="G932" i="8" s="1"/>
  <c r="E933" i="8"/>
  <c r="G933" i="8" s="1"/>
  <c r="E934" i="8"/>
  <c r="G934" i="8" s="1"/>
  <c r="E935" i="8"/>
  <c r="G935" i="8" s="1"/>
  <c r="E936" i="8"/>
  <c r="G936" i="8" s="1"/>
  <c r="E937" i="8"/>
  <c r="G937" i="8" s="1"/>
  <c r="E938" i="8"/>
  <c r="G938" i="8" s="1"/>
  <c r="E939" i="8"/>
  <c r="G939" i="8" s="1"/>
  <c r="E940" i="8"/>
  <c r="G940" i="8" s="1"/>
  <c r="E941" i="8"/>
  <c r="G941" i="8" s="1"/>
  <c r="E942" i="8"/>
  <c r="G942" i="8" s="1"/>
  <c r="E943" i="8"/>
  <c r="G943" i="8" s="1"/>
  <c r="E944" i="8"/>
  <c r="G944" i="8" s="1"/>
  <c r="E945" i="8"/>
  <c r="G945" i="8" s="1"/>
  <c r="E946" i="8"/>
  <c r="G946" i="8" s="1"/>
  <c r="E947" i="8"/>
  <c r="G947" i="8" s="1"/>
  <c r="E948" i="8"/>
  <c r="G948" i="8" s="1"/>
  <c r="E949" i="8"/>
  <c r="G949" i="8" s="1"/>
  <c r="E950" i="8"/>
  <c r="G950" i="8" s="1"/>
  <c r="E951" i="8"/>
  <c r="G951" i="8" s="1"/>
  <c r="E952" i="8"/>
  <c r="G952" i="8" s="1"/>
  <c r="E953" i="8"/>
  <c r="G953" i="8" s="1"/>
  <c r="E954" i="8"/>
  <c r="G954" i="8" s="1"/>
  <c r="E955" i="8"/>
  <c r="G955" i="8" s="1"/>
  <c r="E956" i="8"/>
  <c r="G956" i="8" s="1"/>
  <c r="E957" i="8"/>
  <c r="G957" i="8" s="1"/>
  <c r="E958" i="8"/>
  <c r="G958" i="8" s="1"/>
  <c r="E959" i="8"/>
  <c r="G959" i="8" s="1"/>
  <c r="E960" i="8"/>
  <c r="G960" i="8" s="1"/>
  <c r="E961" i="8"/>
  <c r="G961" i="8" s="1"/>
  <c r="E962" i="8"/>
  <c r="G962" i="8" s="1"/>
  <c r="E963" i="8"/>
  <c r="G963" i="8" s="1"/>
  <c r="E964" i="8"/>
  <c r="G964" i="8" s="1"/>
  <c r="E965" i="8"/>
  <c r="G965" i="8" s="1"/>
  <c r="E966" i="8"/>
  <c r="G966" i="8" s="1"/>
  <c r="E967" i="8"/>
  <c r="G967" i="8" s="1"/>
  <c r="E968" i="8"/>
  <c r="G968" i="8" s="1"/>
  <c r="E969" i="8"/>
  <c r="G969" i="8" s="1"/>
  <c r="E970" i="8"/>
  <c r="G970" i="8" s="1"/>
  <c r="E971" i="8"/>
  <c r="G971" i="8" s="1"/>
  <c r="E972" i="8"/>
  <c r="G972" i="8" s="1"/>
  <c r="E973" i="8"/>
  <c r="G973" i="8" s="1"/>
  <c r="E974" i="8"/>
  <c r="G974" i="8" s="1"/>
  <c r="E975" i="8"/>
  <c r="G975" i="8" s="1"/>
  <c r="E976" i="8"/>
  <c r="G976" i="8" s="1"/>
  <c r="G76" i="9" s="1"/>
  <c r="H76" i="9" s="1"/>
  <c r="I76" i="9" s="1"/>
  <c r="E977" i="8"/>
  <c r="G977" i="8" s="1"/>
  <c r="E978" i="8"/>
  <c r="G978" i="8" s="1"/>
  <c r="E979" i="8"/>
  <c r="G979" i="8" s="1"/>
  <c r="E980" i="8"/>
  <c r="G980" i="8" s="1"/>
  <c r="E981" i="8"/>
  <c r="G981" i="8" s="1"/>
  <c r="E982" i="8"/>
  <c r="G982" i="8" s="1"/>
  <c r="E983" i="8"/>
  <c r="G983" i="8" s="1"/>
  <c r="E984" i="8"/>
  <c r="G984" i="8" s="1"/>
  <c r="E985" i="8"/>
  <c r="G985" i="8" s="1"/>
  <c r="E986" i="8"/>
  <c r="G986" i="8" s="1"/>
  <c r="E987" i="8"/>
  <c r="G987" i="8" s="1"/>
  <c r="E988" i="8"/>
  <c r="G988" i="8" s="1"/>
  <c r="E989" i="8"/>
  <c r="G989" i="8" s="1"/>
  <c r="E990" i="8"/>
  <c r="G990" i="8" s="1"/>
  <c r="E991" i="8"/>
  <c r="G991" i="8" s="1"/>
  <c r="E992" i="8"/>
  <c r="G992" i="8" s="1"/>
  <c r="E993" i="8"/>
  <c r="G993" i="8" s="1"/>
  <c r="E994" i="8"/>
  <c r="G994" i="8" s="1"/>
  <c r="E995" i="8"/>
  <c r="G995" i="8" s="1"/>
  <c r="E996" i="8"/>
  <c r="G996" i="8" s="1"/>
  <c r="E997" i="8"/>
  <c r="G997" i="8" s="1"/>
  <c r="E998" i="8"/>
  <c r="G998" i="8" s="1"/>
  <c r="E999" i="8"/>
  <c r="G999" i="8" s="1"/>
  <c r="E1000" i="8"/>
  <c r="G1000" i="8" s="1"/>
  <c r="E1001" i="8"/>
  <c r="G1001" i="8" s="1"/>
  <c r="E1002" i="8"/>
  <c r="G1002" i="8" s="1"/>
  <c r="E1003" i="8"/>
  <c r="G1003" i="8" s="1"/>
  <c r="E1004" i="8"/>
  <c r="G1004" i="8" s="1"/>
  <c r="E1005" i="8"/>
  <c r="G1005" i="8" s="1"/>
  <c r="E1006" i="8"/>
  <c r="G1006" i="8" s="1"/>
  <c r="E1007" i="8"/>
  <c r="G1007" i="8" s="1"/>
  <c r="E1008" i="8"/>
  <c r="G1008" i="8" s="1"/>
  <c r="E1009" i="8"/>
  <c r="G1009" i="8" s="1"/>
  <c r="E1010" i="8"/>
  <c r="G1010" i="8" s="1"/>
  <c r="E1011" i="8"/>
  <c r="G1011" i="8" s="1"/>
  <c r="E1012" i="8"/>
  <c r="G1012" i="8" s="1"/>
  <c r="E1013" i="8"/>
  <c r="G1013" i="8" s="1"/>
  <c r="E1014" i="8"/>
  <c r="G1014" i="8" s="1"/>
  <c r="E1015" i="8"/>
  <c r="G1015" i="8" s="1"/>
  <c r="E1016" i="8"/>
  <c r="G1016" i="8" s="1"/>
  <c r="E1017" i="8"/>
  <c r="G1017" i="8" s="1"/>
  <c r="E1018" i="8"/>
  <c r="G1018" i="8" s="1"/>
  <c r="E1019" i="8"/>
  <c r="G1019" i="8" s="1"/>
  <c r="E1020" i="8"/>
  <c r="G1020" i="8" s="1"/>
  <c r="E1021" i="8"/>
  <c r="G1021" i="8" s="1"/>
  <c r="E1022" i="8"/>
  <c r="G1022" i="8" s="1"/>
  <c r="E1023" i="8"/>
  <c r="G1023" i="8" s="1"/>
  <c r="E1024" i="8"/>
  <c r="G1024" i="8" s="1"/>
  <c r="E1025" i="8"/>
  <c r="G1025" i="8" s="1"/>
  <c r="E1026" i="8"/>
  <c r="G1026" i="8" s="1"/>
  <c r="E1027" i="8"/>
  <c r="G1027" i="8" s="1"/>
  <c r="E1028" i="8"/>
  <c r="G1028" i="8" s="1"/>
  <c r="E1029" i="8"/>
  <c r="G1029" i="8" s="1"/>
  <c r="E1030" i="8"/>
  <c r="G1030" i="8" s="1"/>
  <c r="E1031" i="8"/>
  <c r="G1031" i="8" s="1"/>
  <c r="E1032" i="8"/>
  <c r="G1032" i="8" s="1"/>
  <c r="E1033" i="8"/>
  <c r="G1033" i="8" s="1"/>
  <c r="E1034" i="8"/>
  <c r="G1034" i="8" s="1"/>
  <c r="E1035" i="8"/>
  <c r="G1035" i="8" s="1"/>
  <c r="G51" i="9" s="1"/>
  <c r="H51" i="9" s="1"/>
  <c r="I51" i="9" s="1"/>
  <c r="E1036" i="8"/>
  <c r="G1036" i="8" s="1"/>
  <c r="G52" i="9" s="1"/>
  <c r="H52" i="9" s="1"/>
  <c r="I52" i="9" s="1"/>
  <c r="E1037" i="8"/>
  <c r="G1037" i="8" s="1"/>
  <c r="G53" i="9" s="1"/>
  <c r="H53" i="9" s="1"/>
  <c r="I53" i="9" s="1"/>
  <c r="E1038" i="8"/>
  <c r="G1038" i="8" s="1"/>
  <c r="E1039" i="8"/>
  <c r="G1039" i="8" s="1"/>
  <c r="E1040" i="8"/>
  <c r="G1040" i="8" s="1"/>
  <c r="E1041" i="8"/>
  <c r="G1041" i="8" s="1"/>
  <c r="E1042" i="8"/>
  <c r="G1042" i="8" s="1"/>
  <c r="E1043" i="8"/>
  <c r="G1043" i="8" s="1"/>
  <c r="E1044" i="8"/>
  <c r="G1044" i="8" s="1"/>
  <c r="E1045" i="8"/>
  <c r="G1045" i="8" s="1"/>
  <c r="E1046" i="8"/>
  <c r="G1046" i="8" s="1"/>
  <c r="E1047" i="8"/>
  <c r="G1047" i="8" s="1"/>
  <c r="E1048" i="8"/>
  <c r="G1048" i="8" s="1"/>
  <c r="E1049" i="8"/>
  <c r="G1049" i="8" s="1"/>
  <c r="E1050" i="8"/>
  <c r="G1050" i="8" s="1"/>
  <c r="E1051" i="8"/>
  <c r="G1051" i="8" s="1"/>
  <c r="E1052" i="8"/>
  <c r="G1052" i="8" s="1"/>
  <c r="E1053" i="8"/>
  <c r="G1053" i="8" s="1"/>
  <c r="E1054" i="8"/>
  <c r="G1054" i="8" s="1"/>
  <c r="E1055" i="8"/>
  <c r="G1055" i="8" s="1"/>
  <c r="E1056" i="8"/>
  <c r="G1056" i="8" s="1"/>
  <c r="E1057" i="8"/>
  <c r="G1057" i="8" s="1"/>
  <c r="E1058" i="8"/>
  <c r="G1058" i="8" s="1"/>
  <c r="E1059" i="8"/>
  <c r="G1059" i="8" s="1"/>
  <c r="E1060" i="8"/>
  <c r="G1060" i="8" s="1"/>
  <c r="E1061" i="8"/>
  <c r="G1061" i="8" s="1"/>
  <c r="E1062" i="8"/>
  <c r="G1062" i="8" s="1"/>
  <c r="E1063" i="8"/>
  <c r="G1063" i="8" s="1"/>
  <c r="E1064" i="8"/>
  <c r="G1064" i="8" s="1"/>
  <c r="E1065" i="8"/>
  <c r="G1065" i="8" s="1"/>
  <c r="E1066" i="8"/>
  <c r="G1066" i="8" s="1"/>
  <c r="E1067" i="8"/>
  <c r="G1067" i="8" s="1"/>
  <c r="E1068" i="8"/>
  <c r="G1068" i="8" s="1"/>
  <c r="E1069" i="8"/>
  <c r="G1069" i="8" s="1"/>
  <c r="E1070" i="8"/>
  <c r="G1070" i="8" s="1"/>
  <c r="E1071" i="8"/>
  <c r="G1071" i="8" s="1"/>
  <c r="E1072" i="8"/>
  <c r="G1072" i="8" s="1"/>
  <c r="E1073" i="8"/>
  <c r="G1073" i="8" s="1"/>
  <c r="E1074" i="8"/>
  <c r="G1074" i="8" s="1"/>
  <c r="E1075" i="8"/>
  <c r="G1075" i="8" s="1"/>
  <c r="E1076" i="8"/>
  <c r="G1076" i="8" s="1"/>
  <c r="E1077" i="8"/>
  <c r="G1077" i="8" s="1"/>
  <c r="E1078" i="8"/>
  <c r="G1078" i="8" s="1"/>
  <c r="E1079" i="8"/>
  <c r="G1079" i="8" s="1"/>
  <c r="E1080" i="8"/>
  <c r="G1080" i="8" s="1"/>
  <c r="E1081" i="8"/>
  <c r="G1081" i="8" s="1"/>
  <c r="E1082" i="8"/>
  <c r="G1082" i="8" s="1"/>
  <c r="E1083" i="8"/>
  <c r="G1083" i="8" s="1"/>
  <c r="E1084" i="8"/>
  <c r="G1084" i="8" s="1"/>
  <c r="E1085" i="8"/>
  <c r="G1085" i="8" s="1"/>
  <c r="E1086" i="8"/>
  <c r="G1086" i="8" s="1"/>
  <c r="E1087" i="8"/>
  <c r="G1087" i="8" s="1"/>
  <c r="E1088" i="8"/>
  <c r="G1088" i="8" s="1"/>
  <c r="E1089" i="8"/>
  <c r="G1089" i="8" s="1"/>
  <c r="E1090" i="8"/>
  <c r="G1090" i="8" s="1"/>
  <c r="E1091" i="8"/>
  <c r="G1091" i="8" s="1"/>
  <c r="E1092" i="8"/>
  <c r="G1092" i="8" s="1"/>
  <c r="E1093" i="8"/>
  <c r="G1093" i="8" s="1"/>
  <c r="E1094" i="8"/>
  <c r="G1094" i="8" s="1"/>
  <c r="E1095" i="8"/>
  <c r="G1095" i="8" s="1"/>
  <c r="E1096" i="8"/>
  <c r="G1096" i="8" s="1"/>
  <c r="E1097" i="8"/>
  <c r="G1097" i="8" s="1"/>
  <c r="E1098" i="8"/>
  <c r="G1098" i="8" s="1"/>
  <c r="E1099" i="8"/>
  <c r="G1099" i="8" s="1"/>
  <c r="E1100" i="8"/>
  <c r="G1100" i="8" s="1"/>
  <c r="E1101" i="8"/>
  <c r="G1101" i="8" s="1"/>
  <c r="E1102" i="8"/>
  <c r="G1102" i="8" s="1"/>
  <c r="E1103" i="8"/>
  <c r="G1103" i="8" s="1"/>
  <c r="E1104" i="8"/>
  <c r="G1104" i="8" s="1"/>
  <c r="E1105" i="8"/>
  <c r="G1105" i="8" s="1"/>
  <c r="E1106" i="8"/>
  <c r="G1106" i="8" s="1"/>
  <c r="E1107" i="8"/>
  <c r="G1107" i="8" s="1"/>
  <c r="E1108" i="8"/>
  <c r="G1108" i="8" s="1"/>
  <c r="E1109" i="8"/>
  <c r="G1109" i="8" s="1"/>
  <c r="E1110" i="8"/>
  <c r="G1110" i="8" s="1"/>
  <c r="E1111" i="8"/>
  <c r="G1111" i="8" s="1"/>
  <c r="E1112" i="8"/>
  <c r="G1112" i="8" s="1"/>
  <c r="E1113" i="8"/>
  <c r="G1113" i="8" s="1"/>
  <c r="E1114" i="8"/>
  <c r="G1114" i="8" s="1"/>
  <c r="E1115" i="8"/>
  <c r="G1115" i="8" s="1"/>
  <c r="E1116" i="8"/>
  <c r="G1116" i="8" s="1"/>
  <c r="E1117" i="8"/>
  <c r="G1117" i="8" s="1"/>
  <c r="E1118" i="8"/>
  <c r="G1118" i="8" s="1"/>
  <c r="E1119" i="8"/>
  <c r="G1119" i="8" s="1"/>
  <c r="E1120" i="8"/>
  <c r="G1120" i="8" s="1"/>
  <c r="E1121" i="8"/>
  <c r="G1121" i="8" s="1"/>
  <c r="E1122" i="8"/>
  <c r="G1122" i="8" s="1"/>
  <c r="E1123" i="8"/>
  <c r="G1123" i="8" s="1"/>
  <c r="E1124" i="8"/>
  <c r="G1124" i="8" s="1"/>
  <c r="E1125" i="8"/>
  <c r="G1125" i="8" s="1"/>
  <c r="E1126" i="8"/>
  <c r="G1126" i="8" s="1"/>
  <c r="E1127" i="8"/>
  <c r="G1127" i="8" s="1"/>
  <c r="E1128" i="8"/>
  <c r="G1128" i="8" s="1"/>
  <c r="E1129" i="8"/>
  <c r="G1129" i="8" s="1"/>
  <c r="E1130" i="8"/>
  <c r="G1130" i="8" s="1"/>
  <c r="E1131" i="8"/>
  <c r="G1131" i="8" s="1"/>
  <c r="E1132" i="8"/>
  <c r="G1132" i="8" s="1"/>
  <c r="E1133" i="8"/>
  <c r="G1133" i="8" s="1"/>
  <c r="E1134" i="8"/>
  <c r="G1134" i="8" s="1"/>
  <c r="E1135" i="8"/>
  <c r="G1135" i="8" s="1"/>
  <c r="E1136" i="8"/>
  <c r="G1136" i="8" s="1"/>
  <c r="E1137" i="8"/>
  <c r="G1137" i="8" s="1"/>
  <c r="E1138" i="8"/>
  <c r="G1138" i="8" s="1"/>
  <c r="E1139" i="8"/>
  <c r="G1139" i="8" s="1"/>
  <c r="E1140" i="8"/>
  <c r="G1140" i="8" s="1"/>
  <c r="E1141" i="8"/>
  <c r="G1141" i="8" s="1"/>
  <c r="E1142" i="8"/>
  <c r="G1142" i="8" s="1"/>
  <c r="E1143" i="8"/>
  <c r="G1143" i="8" s="1"/>
  <c r="E1144" i="8"/>
  <c r="G1144" i="8" s="1"/>
  <c r="E1145" i="8"/>
  <c r="G1145" i="8" s="1"/>
  <c r="E1146" i="8"/>
  <c r="G1146" i="8" s="1"/>
  <c r="E1147" i="8"/>
  <c r="G1147" i="8" s="1"/>
  <c r="E1148" i="8"/>
  <c r="G1148" i="8" s="1"/>
  <c r="E1149" i="8"/>
  <c r="G1149" i="8" s="1"/>
  <c r="E1150" i="8"/>
  <c r="G1150" i="8" s="1"/>
  <c r="E1151" i="8"/>
  <c r="G1151" i="8" s="1"/>
  <c r="E1152" i="8"/>
  <c r="G1152" i="8" s="1"/>
  <c r="E1153" i="8"/>
  <c r="G1153" i="8" s="1"/>
  <c r="E1154" i="8"/>
  <c r="G1154" i="8" s="1"/>
  <c r="E1155" i="8"/>
  <c r="G1155" i="8" s="1"/>
  <c r="E1156" i="8"/>
  <c r="G1156" i="8" s="1"/>
  <c r="E1157" i="8"/>
  <c r="G1157" i="8" s="1"/>
  <c r="E1158" i="8"/>
  <c r="G1158" i="8" s="1"/>
  <c r="E1159" i="8"/>
  <c r="G1159" i="8" s="1"/>
  <c r="E1160" i="8"/>
  <c r="G1160" i="8" s="1"/>
  <c r="E1161" i="8"/>
  <c r="G1161" i="8" s="1"/>
  <c r="E1162" i="8"/>
  <c r="G1162" i="8" s="1"/>
  <c r="E1163" i="8"/>
  <c r="G1163" i="8" s="1"/>
  <c r="E1164" i="8"/>
  <c r="G1164" i="8" s="1"/>
  <c r="E1165" i="8"/>
  <c r="G1165" i="8" s="1"/>
  <c r="E1166" i="8"/>
  <c r="G1166" i="8" s="1"/>
  <c r="E1167" i="8"/>
  <c r="G1167" i="8" s="1"/>
  <c r="E1168" i="8"/>
  <c r="G1168" i="8" s="1"/>
  <c r="E1169" i="8"/>
  <c r="G1169" i="8" s="1"/>
  <c r="E1170" i="8"/>
  <c r="G1170" i="8" s="1"/>
  <c r="E1171" i="8"/>
  <c r="G1171" i="8" s="1"/>
  <c r="E1172" i="8"/>
  <c r="G1172" i="8" s="1"/>
  <c r="E1173" i="8"/>
  <c r="G1173" i="8" s="1"/>
  <c r="E1174" i="8"/>
  <c r="G1174" i="8" s="1"/>
  <c r="E1175" i="8"/>
  <c r="G1175" i="8" s="1"/>
  <c r="E1176" i="8"/>
  <c r="G1176" i="8" s="1"/>
  <c r="E1177" i="8"/>
  <c r="G1177" i="8" s="1"/>
  <c r="E1178" i="8"/>
  <c r="G1178" i="8" s="1"/>
  <c r="E1179" i="8"/>
  <c r="G1179" i="8" s="1"/>
  <c r="E1180" i="8"/>
  <c r="G1180" i="8" s="1"/>
  <c r="E1181" i="8"/>
  <c r="G1181" i="8" s="1"/>
  <c r="E1182" i="8"/>
  <c r="G1182" i="8" s="1"/>
  <c r="E1183" i="8"/>
  <c r="G1183" i="8" s="1"/>
  <c r="E1184" i="8"/>
  <c r="G1184" i="8" s="1"/>
  <c r="E1185" i="8"/>
  <c r="G1185" i="8" s="1"/>
  <c r="E1186" i="8"/>
  <c r="G1186" i="8" s="1"/>
  <c r="E1187" i="8"/>
  <c r="G1187" i="8" s="1"/>
  <c r="E1188" i="8"/>
  <c r="G1188" i="8" s="1"/>
  <c r="E1189" i="8"/>
  <c r="G1189" i="8" s="1"/>
  <c r="E1190" i="8"/>
  <c r="G1190" i="8" s="1"/>
  <c r="E1191" i="8"/>
  <c r="G1191" i="8" s="1"/>
  <c r="E1192" i="8"/>
  <c r="G1192" i="8" s="1"/>
  <c r="E1193" i="8"/>
  <c r="G1193" i="8" s="1"/>
  <c r="E1194" i="8"/>
  <c r="G1194" i="8" s="1"/>
  <c r="E1195" i="8"/>
  <c r="G1195" i="8" s="1"/>
  <c r="E1196" i="8"/>
  <c r="G1196" i="8" s="1"/>
  <c r="E1197" i="8"/>
  <c r="G1197" i="8" s="1"/>
  <c r="E1198" i="8"/>
  <c r="G1198" i="8" s="1"/>
  <c r="E1199" i="8"/>
  <c r="G1199" i="8" s="1"/>
  <c r="E1200" i="8"/>
  <c r="G1200" i="8" s="1"/>
  <c r="E1201" i="8"/>
  <c r="G1201" i="8" s="1"/>
  <c r="E1202" i="8"/>
  <c r="G1202" i="8" s="1"/>
  <c r="E1203" i="8"/>
  <c r="G1203" i="8" s="1"/>
  <c r="E1204" i="8"/>
  <c r="G1204" i="8" s="1"/>
  <c r="E1205" i="8"/>
  <c r="G1205" i="8" s="1"/>
  <c r="E1206" i="8"/>
  <c r="G1206" i="8" s="1"/>
  <c r="E1207" i="8"/>
  <c r="G1207" i="8" s="1"/>
  <c r="E1208" i="8"/>
  <c r="G1208" i="8" s="1"/>
  <c r="E1209" i="8"/>
  <c r="G1209" i="8" s="1"/>
  <c r="E1210" i="8"/>
  <c r="G1210" i="8" s="1"/>
  <c r="E1211" i="8"/>
  <c r="G1211" i="8" s="1"/>
  <c r="E1212" i="8"/>
  <c r="G1212" i="8" s="1"/>
  <c r="E1213" i="8"/>
  <c r="G1213" i="8" s="1"/>
  <c r="E1214" i="8"/>
  <c r="G1214" i="8" s="1"/>
  <c r="E1215" i="8"/>
  <c r="G1215" i="8" s="1"/>
  <c r="E1216" i="8"/>
  <c r="G1216" i="8" s="1"/>
  <c r="E1217" i="8"/>
  <c r="G1217" i="8" s="1"/>
  <c r="E1218" i="8"/>
  <c r="G1218" i="8" s="1"/>
  <c r="E1219" i="8"/>
  <c r="G1219" i="8" s="1"/>
  <c r="E1220" i="8"/>
  <c r="G1220" i="8" s="1"/>
  <c r="E1221" i="8"/>
  <c r="G1221" i="8" s="1"/>
  <c r="E1222" i="8"/>
  <c r="G1222" i="8" s="1"/>
  <c r="E1223" i="8"/>
  <c r="G1223" i="8" s="1"/>
  <c r="E1224" i="8"/>
  <c r="G1224" i="8" s="1"/>
  <c r="E1225" i="8"/>
  <c r="G1225" i="8" s="1"/>
  <c r="E1226" i="8"/>
  <c r="G1226" i="8" s="1"/>
  <c r="E1227" i="8"/>
  <c r="G1227" i="8" s="1"/>
  <c r="E1228" i="8"/>
  <c r="G1228" i="8" s="1"/>
  <c r="E1229" i="8"/>
  <c r="G1229" i="8" s="1"/>
  <c r="E1230" i="8"/>
  <c r="G1230" i="8" s="1"/>
  <c r="E1231" i="8"/>
  <c r="G1231" i="8" s="1"/>
  <c r="E1232" i="8"/>
  <c r="G1232" i="8" s="1"/>
  <c r="E1233" i="8"/>
  <c r="G1233" i="8" s="1"/>
  <c r="E1234" i="8"/>
  <c r="G1234" i="8" s="1"/>
  <c r="E1235" i="8"/>
  <c r="G1235" i="8" s="1"/>
  <c r="E1236" i="8"/>
  <c r="G1236" i="8" s="1"/>
  <c r="E1237" i="8"/>
  <c r="G1237" i="8" s="1"/>
  <c r="E1238" i="8"/>
  <c r="G1238" i="8" s="1"/>
  <c r="E1239" i="8"/>
  <c r="G1239" i="8" s="1"/>
  <c r="E1240" i="8"/>
  <c r="G1240" i="8" s="1"/>
  <c r="E1241" i="8"/>
  <c r="G1241" i="8" s="1"/>
  <c r="E1242" i="8"/>
  <c r="G1242" i="8" s="1"/>
  <c r="E1243" i="8"/>
  <c r="G1243" i="8" s="1"/>
  <c r="E1244" i="8"/>
  <c r="G1244" i="8" s="1"/>
  <c r="E1245" i="8"/>
  <c r="G1245" i="8" s="1"/>
  <c r="E1246" i="8"/>
  <c r="G1246" i="8" s="1"/>
  <c r="E1247" i="8"/>
  <c r="G1247" i="8" s="1"/>
  <c r="E1248" i="8"/>
  <c r="G1248" i="8" s="1"/>
  <c r="E1249" i="8"/>
  <c r="G1249" i="8" s="1"/>
  <c r="E1250" i="8"/>
  <c r="G1250" i="8" s="1"/>
  <c r="E1251" i="8"/>
  <c r="G1251" i="8" s="1"/>
  <c r="E1252" i="8"/>
  <c r="G1252" i="8" s="1"/>
  <c r="E1253" i="8"/>
  <c r="G1253" i="8" s="1"/>
  <c r="E1254" i="8"/>
  <c r="G1254" i="8" s="1"/>
  <c r="E1255" i="8"/>
  <c r="G1255" i="8" s="1"/>
  <c r="E1256" i="8"/>
  <c r="G1256" i="8" s="1"/>
  <c r="E1257" i="8"/>
  <c r="G1257" i="8" s="1"/>
  <c r="E1258" i="8"/>
  <c r="G1258" i="8" s="1"/>
  <c r="E1259" i="8"/>
  <c r="G1259" i="8" s="1"/>
  <c r="E1260" i="8"/>
  <c r="G1260" i="8" s="1"/>
  <c r="E1261" i="8"/>
  <c r="G1261" i="8" s="1"/>
  <c r="E1262" i="8"/>
  <c r="G1262" i="8" s="1"/>
  <c r="E1263" i="8"/>
  <c r="G1263" i="8" s="1"/>
  <c r="E1264" i="8"/>
  <c r="G1264" i="8" s="1"/>
  <c r="E1265" i="8"/>
  <c r="G1265" i="8" s="1"/>
  <c r="E1266" i="8"/>
  <c r="G1266" i="8" s="1"/>
  <c r="E1267" i="8"/>
  <c r="G1267" i="8" s="1"/>
  <c r="E1268" i="8"/>
  <c r="G1268" i="8" s="1"/>
  <c r="E1269" i="8"/>
  <c r="G1269" i="8" s="1"/>
  <c r="E1270" i="8"/>
  <c r="G1270" i="8" s="1"/>
  <c r="E1271" i="8"/>
  <c r="G1271" i="8" s="1"/>
  <c r="E1272" i="8"/>
  <c r="G1272" i="8" s="1"/>
  <c r="E1273" i="8"/>
  <c r="G1273" i="8" s="1"/>
  <c r="E1274" i="8"/>
  <c r="G1274" i="8" s="1"/>
  <c r="E1275" i="8"/>
  <c r="G1275" i="8" s="1"/>
  <c r="E1276" i="8"/>
  <c r="G1276" i="8" s="1"/>
  <c r="E1277" i="8"/>
  <c r="G1277" i="8" s="1"/>
  <c r="E1278" i="8"/>
  <c r="G1278" i="8" s="1"/>
  <c r="E1279" i="8"/>
  <c r="G1279" i="8" s="1"/>
  <c r="E1280" i="8"/>
  <c r="G1280" i="8" s="1"/>
  <c r="E1281" i="8"/>
  <c r="G1281" i="8" s="1"/>
  <c r="E1282" i="8"/>
  <c r="G1282" i="8" s="1"/>
  <c r="E1283" i="8"/>
  <c r="G1283" i="8" s="1"/>
  <c r="E1284" i="8"/>
  <c r="G1284" i="8" s="1"/>
  <c r="E1285" i="8"/>
  <c r="G1285" i="8" s="1"/>
  <c r="E1286" i="8"/>
  <c r="G1286" i="8" s="1"/>
  <c r="E1287" i="8"/>
  <c r="G1287" i="8" s="1"/>
  <c r="E1288" i="8"/>
  <c r="G1288" i="8" s="1"/>
  <c r="E1289" i="8"/>
  <c r="G1289" i="8" s="1"/>
  <c r="E1290" i="8"/>
  <c r="G1290" i="8" s="1"/>
  <c r="E1291" i="8"/>
  <c r="G1291" i="8" s="1"/>
  <c r="E1292" i="8"/>
  <c r="G1292" i="8" s="1"/>
  <c r="E1293" i="8"/>
  <c r="G1293" i="8" s="1"/>
  <c r="E1294" i="8"/>
  <c r="G1294" i="8" s="1"/>
  <c r="E1295" i="8"/>
  <c r="G1295" i="8" s="1"/>
  <c r="E1296" i="8"/>
  <c r="G1296" i="8" s="1"/>
  <c r="E1297" i="8"/>
  <c r="G1297" i="8" s="1"/>
  <c r="E1298" i="8"/>
  <c r="G1298" i="8" s="1"/>
  <c r="E1299" i="8"/>
  <c r="G1299" i="8" s="1"/>
  <c r="E1300" i="8"/>
  <c r="G1300" i="8" s="1"/>
  <c r="E1301" i="8"/>
  <c r="G1301" i="8" s="1"/>
  <c r="E1302" i="8"/>
  <c r="G1302" i="8" s="1"/>
  <c r="E1303" i="8"/>
  <c r="G1303" i="8" s="1"/>
  <c r="E1304" i="8"/>
  <c r="G1304" i="8" s="1"/>
  <c r="E1305" i="8"/>
  <c r="G1305" i="8" s="1"/>
  <c r="E1306" i="8"/>
  <c r="G1306" i="8" s="1"/>
  <c r="E1307" i="8"/>
  <c r="G1307" i="8" s="1"/>
  <c r="E1308" i="8"/>
  <c r="G1308" i="8" s="1"/>
  <c r="E1309" i="8"/>
  <c r="G1309" i="8" s="1"/>
  <c r="E1310" i="8"/>
  <c r="G1310" i="8" s="1"/>
  <c r="E1311" i="8"/>
  <c r="G1311" i="8" s="1"/>
  <c r="E1312" i="8"/>
  <c r="G1312" i="8" s="1"/>
  <c r="E1313" i="8"/>
  <c r="G1313" i="8" s="1"/>
  <c r="E1314" i="8"/>
  <c r="G1314" i="8" s="1"/>
  <c r="E1315" i="8"/>
  <c r="G1315" i="8" s="1"/>
  <c r="E1316" i="8"/>
  <c r="G1316" i="8" s="1"/>
  <c r="E1317" i="8"/>
  <c r="G1317" i="8" s="1"/>
  <c r="E1318" i="8"/>
  <c r="G1318" i="8" s="1"/>
  <c r="E1319" i="8"/>
  <c r="G1319" i="8" s="1"/>
  <c r="E1320" i="8"/>
  <c r="G1320" i="8" s="1"/>
  <c r="E1321" i="8"/>
  <c r="G1321" i="8" s="1"/>
  <c r="E1322" i="8"/>
  <c r="G1322" i="8" s="1"/>
  <c r="E1323" i="8"/>
  <c r="G1323" i="8" s="1"/>
  <c r="E1324" i="8"/>
  <c r="G1324" i="8" s="1"/>
  <c r="E1325" i="8"/>
  <c r="G1325" i="8" s="1"/>
  <c r="E1326" i="8"/>
  <c r="G1326" i="8" s="1"/>
  <c r="E1327" i="8"/>
  <c r="G1327" i="8" s="1"/>
  <c r="E1328" i="8"/>
  <c r="G1328" i="8" s="1"/>
  <c r="E1329" i="8"/>
  <c r="G1329" i="8" s="1"/>
  <c r="E1330" i="8"/>
  <c r="G1330" i="8" s="1"/>
  <c r="E1331" i="8"/>
  <c r="G1331" i="8" s="1"/>
  <c r="E1332" i="8"/>
  <c r="G1332" i="8" s="1"/>
  <c r="E1333" i="8"/>
  <c r="G1333" i="8" s="1"/>
  <c r="E1334" i="8"/>
  <c r="G1334" i="8" s="1"/>
  <c r="E1335" i="8"/>
  <c r="G1335" i="8" s="1"/>
  <c r="E1336" i="8"/>
  <c r="G1336" i="8" s="1"/>
  <c r="E1337" i="8"/>
  <c r="G1337" i="8" s="1"/>
  <c r="E1338" i="8"/>
  <c r="G1338" i="8" s="1"/>
  <c r="E1339" i="8"/>
  <c r="G1339" i="8" s="1"/>
  <c r="E1340" i="8"/>
  <c r="G1340" i="8" s="1"/>
  <c r="E1341" i="8"/>
  <c r="G1341" i="8" s="1"/>
  <c r="E1342" i="8"/>
  <c r="G1342" i="8" s="1"/>
  <c r="E1343" i="8"/>
  <c r="G1343" i="8" s="1"/>
  <c r="E1344" i="8"/>
  <c r="G1344" i="8" s="1"/>
  <c r="E1345" i="8"/>
  <c r="G1345" i="8" s="1"/>
  <c r="E1346" i="8"/>
  <c r="G1346" i="8" s="1"/>
  <c r="E1347" i="8"/>
  <c r="G1347" i="8" s="1"/>
  <c r="E1348" i="8"/>
  <c r="G1348" i="8" s="1"/>
  <c r="E1349" i="8"/>
  <c r="G1349" i="8" s="1"/>
  <c r="E1350" i="8"/>
  <c r="G1350" i="8" s="1"/>
  <c r="E1351" i="8"/>
  <c r="G1351" i="8" s="1"/>
  <c r="E1352" i="8"/>
  <c r="G1352" i="8" s="1"/>
  <c r="E1353" i="8"/>
  <c r="G1353" i="8" s="1"/>
  <c r="E1354" i="8"/>
  <c r="G1354" i="8" s="1"/>
  <c r="E1355" i="8"/>
  <c r="G1355" i="8" s="1"/>
  <c r="E1356" i="8"/>
  <c r="G1356" i="8" s="1"/>
  <c r="E1357" i="8"/>
  <c r="G1357" i="8" s="1"/>
  <c r="E1358" i="8"/>
  <c r="G1358" i="8" s="1"/>
  <c r="E1359" i="8"/>
  <c r="G1359" i="8" s="1"/>
  <c r="E1360" i="8"/>
  <c r="G1360" i="8" s="1"/>
  <c r="E1361" i="8"/>
  <c r="G1361" i="8" s="1"/>
  <c r="E1362" i="8"/>
  <c r="G1362" i="8" s="1"/>
  <c r="E1363" i="8"/>
  <c r="G1363" i="8" s="1"/>
  <c r="E1364" i="8"/>
  <c r="G1364" i="8" s="1"/>
  <c r="E1365" i="8"/>
  <c r="G1365" i="8" s="1"/>
  <c r="E1366" i="8"/>
  <c r="G1366" i="8" s="1"/>
  <c r="E1367" i="8"/>
  <c r="G1367" i="8" s="1"/>
  <c r="E1368" i="8"/>
  <c r="G1368" i="8" s="1"/>
  <c r="E1369" i="8"/>
  <c r="G1369" i="8" s="1"/>
  <c r="E1370" i="8"/>
  <c r="G1370" i="8" s="1"/>
  <c r="E1371" i="8"/>
  <c r="G1371" i="8" s="1"/>
  <c r="E1372" i="8"/>
  <c r="G1372" i="8" s="1"/>
  <c r="E1373" i="8"/>
  <c r="G1373" i="8" s="1"/>
  <c r="E1374" i="8"/>
  <c r="G1374" i="8" s="1"/>
  <c r="E1375" i="8"/>
  <c r="G1375" i="8" s="1"/>
  <c r="E1376" i="8"/>
  <c r="G1376" i="8" s="1"/>
  <c r="E1377" i="8"/>
  <c r="G1377" i="8" s="1"/>
  <c r="E1378" i="8"/>
  <c r="G1378" i="8" s="1"/>
  <c r="E1379" i="8"/>
  <c r="G1379" i="8" s="1"/>
  <c r="E1380" i="8"/>
  <c r="G1380" i="8" s="1"/>
  <c r="E1381" i="8"/>
  <c r="G1381" i="8" s="1"/>
  <c r="E1382" i="8"/>
  <c r="G1382" i="8" s="1"/>
  <c r="E1383" i="8"/>
  <c r="G1383" i="8" s="1"/>
  <c r="E1384" i="8"/>
  <c r="G1384" i="8" s="1"/>
  <c r="E1385" i="8"/>
  <c r="G1385" i="8" s="1"/>
  <c r="E1386" i="8"/>
  <c r="G1386" i="8" s="1"/>
  <c r="E1387" i="8"/>
  <c r="G1387" i="8" s="1"/>
  <c r="E1388" i="8"/>
  <c r="G1388" i="8" s="1"/>
  <c r="E1389" i="8"/>
  <c r="G1389" i="8" s="1"/>
  <c r="E1390" i="8"/>
  <c r="G1390" i="8" s="1"/>
  <c r="E1391" i="8"/>
  <c r="G1391" i="8" s="1"/>
  <c r="E1392" i="8"/>
  <c r="G1392" i="8" s="1"/>
  <c r="E1393" i="8"/>
  <c r="G1393" i="8" s="1"/>
  <c r="E1394" i="8"/>
  <c r="G1394" i="8" s="1"/>
  <c r="E1395" i="8"/>
  <c r="G1395" i="8" s="1"/>
  <c r="E1396" i="8"/>
  <c r="G1396" i="8" s="1"/>
  <c r="E1397" i="8"/>
  <c r="G1397" i="8" s="1"/>
  <c r="E1398" i="8"/>
  <c r="G1398" i="8" s="1"/>
  <c r="E1399" i="8"/>
  <c r="G1399" i="8" s="1"/>
  <c r="E1400" i="8"/>
  <c r="G1400" i="8" s="1"/>
  <c r="E1401" i="8"/>
  <c r="G1401" i="8" s="1"/>
  <c r="E1402" i="8"/>
  <c r="G1402" i="8" s="1"/>
  <c r="E1403" i="8"/>
  <c r="G1403" i="8" s="1"/>
  <c r="E1404" i="8"/>
  <c r="G1404" i="8" s="1"/>
  <c r="E1405" i="8"/>
  <c r="G1405" i="8" s="1"/>
  <c r="E1406" i="8"/>
  <c r="G1406" i="8" s="1"/>
  <c r="E1407" i="8"/>
  <c r="G1407" i="8" s="1"/>
  <c r="E1408" i="8"/>
  <c r="G1408" i="8" s="1"/>
  <c r="E1409" i="8"/>
  <c r="G1409" i="8" s="1"/>
  <c r="E1410" i="8"/>
  <c r="G1410" i="8" s="1"/>
  <c r="E1411" i="8"/>
  <c r="G1411" i="8" s="1"/>
  <c r="E1412" i="8"/>
  <c r="G1412" i="8" s="1"/>
  <c r="E1413" i="8"/>
  <c r="G1413" i="8" s="1"/>
  <c r="E1414" i="8"/>
  <c r="G1414" i="8" s="1"/>
  <c r="E1415" i="8"/>
  <c r="G1415" i="8" s="1"/>
  <c r="E1416" i="8"/>
  <c r="G1416" i="8" s="1"/>
  <c r="E1417" i="8"/>
  <c r="G1417" i="8" s="1"/>
  <c r="E1418" i="8"/>
  <c r="G1418" i="8" s="1"/>
  <c r="E1419" i="8"/>
  <c r="G1419" i="8" s="1"/>
  <c r="E1420" i="8"/>
  <c r="G1420" i="8" s="1"/>
  <c r="E1421" i="8"/>
  <c r="G1421" i="8" s="1"/>
  <c r="E1422" i="8"/>
  <c r="G1422" i="8" s="1"/>
  <c r="E1423" i="8"/>
  <c r="G1423" i="8" s="1"/>
  <c r="E1424" i="8"/>
  <c r="G1424" i="8" s="1"/>
  <c r="E1425" i="8"/>
  <c r="G1425" i="8" s="1"/>
  <c r="E1426" i="8"/>
  <c r="G1426" i="8" s="1"/>
  <c r="E1427" i="8"/>
  <c r="G1427" i="8" s="1"/>
  <c r="E1428" i="8"/>
  <c r="G1428" i="8" s="1"/>
  <c r="E2" i="8"/>
  <c r="G2" i="8" s="1"/>
  <c r="D11" i="5" l="1"/>
  <c r="H85" i="9"/>
  <c r="I85" i="9" s="1"/>
  <c r="C13" i="65"/>
  <c r="G73" i="9"/>
  <c r="H73" i="9" s="1"/>
  <c r="I73" i="9" s="1"/>
  <c r="G80" i="9"/>
  <c r="H80" i="9" s="1"/>
  <c r="I80" i="9" s="1"/>
  <c r="G68" i="9"/>
  <c r="H68" i="9" s="1"/>
  <c r="I68" i="9" s="1"/>
  <c r="H31" i="9"/>
  <c r="I31" i="9" s="1"/>
  <c r="H61" i="9"/>
  <c r="I61" i="9" s="1"/>
  <c r="H86" i="9"/>
  <c r="I86" i="9" s="1"/>
  <c r="H30" i="9"/>
  <c r="I30" i="9" s="1"/>
  <c r="H90" i="9"/>
  <c r="I90" i="9" s="1"/>
  <c r="H62" i="9"/>
  <c r="I62" i="9" s="1"/>
  <c r="H87" i="9"/>
  <c r="I87" i="9" s="1"/>
  <c r="H24" i="9"/>
  <c r="I24" i="9" s="1"/>
  <c r="I23" i="9" l="1"/>
  <c r="U13" i="65"/>
  <c r="W13" i="65"/>
  <c r="Y13" i="65"/>
  <c r="E13" i="65"/>
  <c r="S13" i="65"/>
  <c r="Q13" i="65"/>
  <c r="M13" i="65"/>
  <c r="O13" i="65"/>
  <c r="I13" i="65"/>
  <c r="K13" i="65"/>
  <c r="G13" i="65"/>
  <c r="I58" i="9"/>
  <c r="I55" i="9" s="1"/>
  <c r="I89" i="9" s="1"/>
  <c r="D13" i="5" s="1"/>
  <c r="I84" i="9"/>
  <c r="D12" i="5" s="1"/>
  <c r="C10" i="65" l="1"/>
  <c r="M10" i="65" s="1"/>
  <c r="D8" i="5"/>
  <c r="E10" i="65"/>
  <c r="S10" i="65"/>
  <c r="U10" i="65"/>
  <c r="W10" i="65"/>
  <c r="Y10" i="65"/>
  <c r="G10" i="65"/>
  <c r="I10" i="65"/>
  <c r="K10" i="65"/>
  <c r="O10" i="65"/>
  <c r="Q10" i="65"/>
  <c r="C15" i="65"/>
  <c r="Y15" i="65" l="1"/>
  <c r="U15" i="65"/>
  <c r="W15" i="65"/>
  <c r="K15" i="65"/>
  <c r="O15" i="65"/>
  <c r="M15" i="65"/>
  <c r="I15" i="65"/>
  <c r="I9" i="9" l="1"/>
  <c r="I8" i="9" l="1"/>
  <c r="I28" i="9" l="1"/>
  <c r="I29" i="9"/>
  <c r="C14" i="65"/>
  <c r="D9" i="5" l="1"/>
  <c r="C11" i="65"/>
  <c r="I70" i="9"/>
  <c r="W14" i="65"/>
  <c r="Y14" i="65"/>
  <c r="E14" i="65"/>
  <c r="S14" i="65"/>
  <c r="U14" i="65"/>
  <c r="Q14" i="65"/>
  <c r="O14" i="65"/>
  <c r="M14" i="65"/>
  <c r="K14" i="65"/>
  <c r="I14" i="65"/>
  <c r="G14" i="65"/>
  <c r="D10" i="5" l="1"/>
  <c r="C12" i="65"/>
  <c r="S11" i="65"/>
  <c r="O11" i="65"/>
  <c r="Y11" i="65"/>
  <c r="G11" i="65"/>
  <c r="I11" i="65"/>
  <c r="K11" i="65"/>
  <c r="U11" i="65"/>
  <c r="W11" i="65"/>
  <c r="M11" i="65"/>
  <c r="Q11" i="65"/>
  <c r="E11" i="65"/>
  <c r="D7" i="5"/>
  <c r="I94" i="9"/>
  <c r="J8" i="9" s="1"/>
  <c r="C9" i="65"/>
  <c r="J63" i="9" l="1"/>
  <c r="J12" i="9"/>
  <c r="J25" i="9"/>
  <c r="J18" i="9"/>
  <c r="J71" i="9"/>
  <c r="J86" i="9"/>
  <c r="J59" i="9"/>
  <c r="C8" i="65"/>
  <c r="D11" i="65" s="1"/>
  <c r="J14" i="9"/>
  <c r="J64" i="9"/>
  <c r="J82" i="9"/>
  <c r="J70" i="9"/>
  <c r="J81" i="9"/>
  <c r="J73" i="9"/>
  <c r="J61" i="9"/>
  <c r="J85" i="9"/>
  <c r="J30" i="9"/>
  <c r="J62" i="9"/>
  <c r="J28" i="9"/>
  <c r="J16" i="9"/>
  <c r="J74" i="9"/>
  <c r="J89" i="9"/>
  <c r="Q12" i="65"/>
  <c r="G12" i="65"/>
  <c r="S12" i="65"/>
  <c r="U12" i="65"/>
  <c r="M12" i="65"/>
  <c r="O12" i="65"/>
  <c r="W12" i="65"/>
  <c r="I12" i="65"/>
  <c r="K12" i="65"/>
  <c r="Y12" i="65"/>
  <c r="E12" i="65"/>
  <c r="J15" i="9"/>
  <c r="J43" i="9"/>
  <c r="J23" i="9"/>
  <c r="J24" i="9"/>
  <c r="J72" i="9"/>
  <c r="J17" i="9"/>
  <c r="J10" i="9"/>
  <c r="J60" i="9"/>
  <c r="J84" i="9"/>
  <c r="G9" i="65"/>
  <c r="O9" i="65"/>
  <c r="O5" i="65" s="1"/>
  <c r="K9" i="65"/>
  <c r="M9" i="65"/>
  <c r="M5" i="65" s="1"/>
  <c r="Y9" i="65"/>
  <c r="C16" i="65"/>
  <c r="E9" i="65"/>
  <c r="S9" i="65"/>
  <c r="S5" i="65" s="1"/>
  <c r="I9" i="65"/>
  <c r="W9" i="65"/>
  <c r="U9" i="65"/>
  <c r="Q9" i="65"/>
  <c r="J67" i="9"/>
  <c r="J57" i="9"/>
  <c r="J56" i="9"/>
  <c r="J58" i="9"/>
  <c r="J29" i="9"/>
  <c r="J78" i="9"/>
  <c r="J37" i="9"/>
  <c r="J75" i="9"/>
  <c r="J54" i="9"/>
  <c r="J68" i="9"/>
  <c r="J69" i="9"/>
  <c r="J36" i="9"/>
  <c r="J77" i="9"/>
  <c r="J50" i="9"/>
  <c r="J53" i="9"/>
  <c r="J51" i="9"/>
  <c r="J32" i="9"/>
  <c r="J55" i="9"/>
  <c r="J79" i="9"/>
  <c r="J35" i="9"/>
  <c r="J76" i="9"/>
  <c r="J44" i="9"/>
  <c r="J90" i="9"/>
  <c r="J34" i="9"/>
  <c r="J49" i="9"/>
  <c r="J31" i="9"/>
  <c r="J42" i="9"/>
  <c r="J80" i="9"/>
  <c r="J21" i="9"/>
  <c r="J19" i="9"/>
  <c r="J38" i="9"/>
  <c r="J45" i="9"/>
  <c r="J39" i="9"/>
  <c r="J65" i="9"/>
  <c r="J92" i="9"/>
  <c r="J33" i="9"/>
  <c r="J9" i="9"/>
  <c r="J91" i="9"/>
  <c r="J41" i="9"/>
  <c r="J20" i="9"/>
  <c r="J47" i="9"/>
  <c r="J26" i="9"/>
  <c r="J46" i="9"/>
  <c r="J48" i="9"/>
  <c r="J83" i="9"/>
  <c r="J40" i="9"/>
  <c r="J52" i="9"/>
  <c r="J87" i="9"/>
  <c r="J66" i="9"/>
  <c r="D15" i="5"/>
  <c r="J11" i="9"/>
  <c r="J13" i="9"/>
  <c r="E5" i="65" l="1"/>
  <c r="E6" i="65" s="1"/>
  <c r="U5" i="65"/>
  <c r="Q5" i="65"/>
  <c r="W5" i="65"/>
  <c r="W8" i="65" s="1"/>
  <c r="W16" i="65" s="1"/>
  <c r="I5" i="65"/>
  <c r="I8" i="65" s="1"/>
  <c r="I16" i="65" s="1"/>
  <c r="K5" i="65"/>
  <c r="K8" i="65" s="1"/>
  <c r="K16" i="65" s="1"/>
  <c r="D15" i="65"/>
  <c r="S8" i="65"/>
  <c r="S16" i="65" s="1"/>
  <c r="D12" i="65"/>
  <c r="D9" i="65"/>
  <c r="G5" i="65"/>
  <c r="G8" i="65" s="1"/>
  <c r="G16" i="65" s="1"/>
  <c r="O8" i="65"/>
  <c r="O16" i="65" s="1"/>
  <c r="D14" i="65"/>
  <c r="M8" i="65"/>
  <c r="M16" i="65" s="1"/>
  <c r="D13" i="65"/>
  <c r="U8" i="65"/>
  <c r="U16" i="65" s="1"/>
  <c r="D10" i="65"/>
  <c r="Q8" i="65"/>
  <c r="Q16" i="65" s="1"/>
  <c r="C13" i="5"/>
  <c r="C8" i="5"/>
  <c r="C9" i="5"/>
  <c r="C12" i="5"/>
  <c r="C10" i="5"/>
  <c r="C11" i="5"/>
  <c r="C7" i="5"/>
  <c r="E8" i="65"/>
  <c r="E16" i="65" s="1"/>
  <c r="F8" i="65" s="1"/>
  <c r="F16" i="65" s="1"/>
  <c r="D16" i="65" l="1"/>
  <c r="D8" i="65"/>
  <c r="G6" i="65"/>
  <c r="I6" i="65" s="1"/>
  <c r="K6" i="65" s="1"/>
  <c r="M6" i="65" s="1"/>
  <c r="O6" i="65" s="1"/>
  <c r="Q6" i="65" s="1"/>
  <c r="S6" i="65" s="1"/>
  <c r="U6" i="65" s="1"/>
  <c r="W6" i="65" s="1"/>
  <c r="H8" i="65"/>
  <c r="J8" i="65" s="1"/>
  <c r="H16" i="65" l="1"/>
  <c r="J16" i="65"/>
  <c r="L8" i="65"/>
  <c r="N8" i="65" s="1"/>
  <c r="N16" i="65" l="1"/>
  <c r="P8" i="65"/>
  <c r="L16" i="65"/>
  <c r="P16" i="65" l="1"/>
  <c r="R8" i="65"/>
  <c r="R16" i="65" l="1"/>
  <c r="T8" i="65"/>
  <c r="T16" i="65" l="1"/>
  <c r="V8" i="65"/>
  <c r="V16" i="65" l="1"/>
  <c r="X8" i="65"/>
  <c r="X16" i="65" l="1"/>
  <c r="A403" i="11"/>
  <c r="A437" i="11"/>
  <c r="A396" i="11"/>
  <c r="A395" i="11"/>
  <c r="A404" i="11"/>
  <c r="A455" i="11"/>
  <c r="A9" i="5"/>
  <c r="A11" i="65"/>
  <c r="A26" i="11"/>
  <c r="A12" i="5"/>
  <c r="A14" i="65"/>
  <c r="A512" i="11"/>
  <c r="A10" i="5"/>
  <c r="A12" i="65"/>
  <c r="A488" i="11"/>
  <c r="A72" i="9"/>
  <c r="A73" i="9" s="1"/>
  <c r="A85" i="9"/>
  <c r="A86" i="9" s="1"/>
  <c r="A90" i="9"/>
  <c r="A534" i="11" s="1"/>
  <c r="A510" i="11"/>
  <c r="A9" i="9"/>
  <c r="A9" i="11" s="1"/>
  <c r="A489" i="11"/>
  <c r="A366" i="11"/>
  <c r="A24" i="9"/>
  <c r="A25" i="9" s="1"/>
  <c r="A30" i="9"/>
  <c r="A28" i="11" s="1"/>
  <c r="A23" i="11" l="1"/>
  <c r="A91" i="9"/>
  <c r="A535" i="11" s="1"/>
  <c r="A10" i="9"/>
  <c r="A11" i="9" s="1"/>
  <c r="A11" i="11" s="1"/>
  <c r="A513" i="11"/>
  <c r="A490" i="11"/>
  <c r="A24" i="11"/>
  <c r="A26" i="9"/>
  <c r="A25" i="11" s="1"/>
  <c r="A526" i="11"/>
  <c r="A87" i="9"/>
  <c r="A532" i="11" s="1"/>
  <c r="A74" i="9"/>
  <c r="A491" i="11"/>
  <c r="A31" i="9"/>
  <c r="A92" i="9" l="1"/>
  <c r="A536" i="11" s="1"/>
  <c r="A10" i="11"/>
  <c r="A112" i="11"/>
  <c r="A32" i="9"/>
  <c r="A494" i="11"/>
  <c r="A75" i="9"/>
  <c r="A170" i="11" l="1"/>
  <c r="A33" i="9"/>
  <c r="A497" i="11"/>
  <c r="A76" i="9"/>
  <c r="A178" i="11" l="1"/>
  <c r="A34" i="9"/>
  <c r="A77" i="9"/>
  <c r="A498" i="11"/>
  <c r="A231" i="11" l="1"/>
  <c r="A35" i="9"/>
  <c r="A78" i="9"/>
  <c r="A499" i="11"/>
  <c r="A79" i="9" l="1"/>
  <c r="A502" i="11"/>
  <c r="A238" i="11"/>
  <c r="A36" i="9"/>
  <c r="A37" i="9" l="1"/>
  <c r="A271" i="11"/>
  <c r="A80" i="9"/>
  <c r="A508" i="11" s="1"/>
  <c r="A505" i="11"/>
  <c r="A38" i="9" l="1"/>
  <c r="A292" i="11"/>
  <c r="A309" i="11" l="1"/>
  <c r="A39" i="9"/>
  <c r="A311" i="11" l="1"/>
  <c r="A40" i="9"/>
  <c r="A328" i="11" l="1"/>
  <c r="A41" i="9"/>
  <c r="A42" i="9" l="1"/>
  <c r="A336" i="11"/>
  <c r="A43" i="9" l="1"/>
  <c r="A342" i="11"/>
  <c r="A44" i="9" l="1"/>
  <c r="A353" i="11"/>
  <c r="A45" i="9" l="1"/>
  <c r="A354" i="11"/>
  <c r="A355" i="11" l="1"/>
  <c r="A46" i="9"/>
  <c r="A356" i="11" l="1"/>
  <c r="A47" i="9"/>
  <c r="A357" i="11" l="1"/>
  <c r="A48" i="9"/>
  <c r="A49" i="9" l="1"/>
  <c r="A358" i="11"/>
  <c r="A50" i="9" l="1"/>
  <c r="A359" i="11"/>
  <c r="A360" i="11" l="1"/>
  <c r="A51" i="9"/>
  <c r="A361" i="11" l="1"/>
  <c r="A52" i="9"/>
  <c r="A53" i="9" l="1"/>
  <c r="A362" i="11"/>
  <c r="A363" i="11" l="1"/>
  <c r="A54" i="9"/>
  <c r="A364" i="11" s="1"/>
  <c r="A12" i="9"/>
  <c r="A13" i="9" s="1"/>
  <c r="A484" i="11"/>
  <c r="A471" i="11"/>
  <c r="A384" i="11"/>
  <c r="A12" i="11" l="1"/>
  <c r="A13" i="11"/>
  <c r="A14" i="9"/>
  <c r="A14" i="11" l="1"/>
  <c r="A15" i="9"/>
  <c r="A15" i="11" l="1"/>
  <c r="A16" i="9"/>
  <c r="A17" i="9" l="1"/>
  <c r="A16" i="11"/>
  <c r="A18" i="9" l="1"/>
  <c r="A17" i="11"/>
  <c r="A18" i="11" l="1"/>
  <c r="A19" i="9"/>
  <c r="A21" i="9"/>
  <c r="A21" i="11" s="1"/>
  <c r="A20" i="9" l="1"/>
  <c r="A20" i="11" s="1"/>
  <c r="A19" i="11"/>
</calcChain>
</file>

<file path=xl/sharedStrings.xml><?xml version="1.0" encoding="utf-8"?>
<sst xmlns="http://schemas.openxmlformats.org/spreadsheetml/2006/main" count="83478" uniqueCount="45807">
  <si>
    <t>Código</t>
  </si>
  <si>
    <t>Descrição</t>
  </si>
  <si>
    <t>Und.</t>
  </si>
  <si>
    <t>SERVIÇOS PRELIMINARES</t>
  </si>
  <si>
    <t>m2</t>
  </si>
  <si>
    <t>m3</t>
  </si>
  <si>
    <t>m</t>
  </si>
  <si>
    <t>und</t>
  </si>
  <si>
    <t>LOCAÇÃO</t>
  </si>
  <si>
    <t>Locação de obra com gabarito de madeira</t>
  </si>
  <si>
    <t>MOVIMENTO DE TERRA</t>
  </si>
  <si>
    <t>Escavação manual em material de 1a. categoria, até 1.50 m de profundidade</t>
  </si>
  <si>
    <t>Apiloamento do fundo de vala com maço de 30 a 60kg</t>
  </si>
  <si>
    <t>Reaterro apiloado de cavas de fundação, em camadas de 20 cm</t>
  </si>
  <si>
    <t>INFRA-ESTRUTURA (FUNDAÇÃO)</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</si>
  <si>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</si>
  <si>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</si>
  <si>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preparo e aplicação de concreto Fck=25 MPa (brita 1 e 2) - (5% de perdas já incluído no custo)</t>
  </si>
  <si>
    <t>Fornecimento, dobragem e colocação em fôrma, de armadura CA-50 A média, diâmetro de 6.3 a 10.0 mm</t>
  </si>
  <si>
    <t>kg</t>
  </si>
  <si>
    <t>Fornecimento, dobragem e colocação em fôrma, de armadura CA-60 B fina, diâmetro de 4.0 a 7.0mm</t>
  </si>
  <si>
    <t>SUPER-ESTRUTURA</t>
  </si>
  <si>
    <t>Forma de chapas madeira compensada resinada, esp. 12mm, levando-se em conta a utilização 3 vezes, reforçadas com sarrafos de madeira de 2.5 x 10.0cm (incl material, corte, montagem, escoras em eucalipto e desforma)</t>
  </si>
  <si>
    <t>DIVERSOS</t>
  </si>
  <si>
    <t>PAREDES E PAINÉIS</t>
  </si>
  <si>
    <t>Verga/contraverga reta de concreto armado 10 x 5 cm, Fck = 15 MPa, inclusive forma, armação e desforma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</si>
  <si>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</si>
  <si>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</si>
  <si>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ESQUADRIAS METÁLICAS</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</si>
  <si>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</si>
  <si>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</si>
  <si>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VIDROS E ESPELHOS</t>
  </si>
  <si>
    <t>Vidro plano transparente liso, com 4 mm de espessura</t>
  </si>
  <si>
    <t>COBERTURA</t>
  </si>
  <si>
    <t>IMPERMEABILIZAÇÃO</t>
  </si>
  <si>
    <t>Pintura impermeabilizante com igolflex ou equivalente a 3 demãos</t>
  </si>
  <si>
    <t>Índice de imperm.c/ manta asfáltica atendendo NBR 9952, asfalto polimerizado esp.3mm, reforç.c/ filme int. polietileno, regul. base c/ arg.1:4 esp.mín.15mm, proteção mec. arg.1:4 esp.20mm e juntas dilat.</t>
  </si>
  <si>
    <t>TETOS E FORROS</t>
  </si>
  <si>
    <t>Forro de gesso acabamento tipo liso</t>
  </si>
  <si>
    <t>REVESTIMENTO DE PAREDES</t>
  </si>
  <si>
    <t>Chapisco de argamassa de cimento e areia média ou grossa lavada, no traço 1:3, espessura 5 mm</t>
  </si>
  <si>
    <t>Emboço de argamassa de cimento, cal hidratada CH1 e areia média ou grossa lavada no traço 1:0.5:6, espessura 20 mm</t>
  </si>
  <si>
    <t>PISOS INTERNOS E EXTERNOS</t>
  </si>
  <si>
    <t>INSTALAÇÕES HIDRO-SANITÁRIAS</t>
  </si>
  <si>
    <t>ENTRADA DE ÁGUA</t>
  </si>
  <si>
    <t>TUBULAÇÃO DE LIGAÇÃO DE CAIXAS</t>
  </si>
  <si>
    <t>Tubo PVC rígido para esgoto no diâmetro de 100mm incluindo escavação e aterro com areia</t>
  </si>
  <si>
    <t>CAIXAS EMPREGANDO ARGAMASSA DE CIMENTO, CAL E AREIA</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</si>
  <si>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</si>
  <si>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</si>
  <si>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de gordura em alv. bloco 9x19x39cm, dim. 60x60cm e Hmáx=1.0m, c/ tampa de ferro fundido, lastro concr. esp. 10cm, revest. intern. c/ chapisco e reboco impermeab., escavação, reaterro e parede int. em concreto</t>
  </si>
  <si>
    <t>Torneira de bóia de PVC, diâm. 3/4" (20mm)</t>
  </si>
  <si>
    <t>Conjunto caixa termoplástica para Medidor Padrão ESCELSA Monofáfico com tampa transparente em policarbonato P-980-009 inclusive caixa para disjuntor monof P-940-003 Padrão Escelsa</t>
  </si>
  <si>
    <t>Eletroduto de PVC rígido roscável, diâm. 2" (60mm), inclusive conexões</t>
  </si>
  <si>
    <t>Eletroduto PEAD, cor preta, diam. 2", marca ref. Kanaflex ou equivalente</t>
  </si>
  <si>
    <t>FIOS E CABOS</t>
  </si>
  <si>
    <t>Fio de cobre termoplástico, com isolamento para 750V, seção de 2.5 mm2</t>
  </si>
  <si>
    <t>Haste de terra tipo COPPERWELD - 5/8" x 2.40m</t>
  </si>
  <si>
    <t>APARELHOS HIDRO-SANITÁRIOS</t>
  </si>
  <si>
    <t>BANCADAS</t>
  </si>
  <si>
    <t>TORNEIRAS, REGISTROS, VÁLVULAS E METAIS</t>
  </si>
  <si>
    <t>Cuba de aço inox n° 1(dim.460x300x150)mm, marcas de referência Franke, Strake, tramontina, inclusive válvula de metal 31/2" e sifão cromado 1 x 1/2", excl. torneira</t>
  </si>
  <si>
    <t>APARELHOS ELÉTRICOS</t>
  </si>
  <si>
    <t>Interruptor de uma tecla simples 10A/250V, com placa 4x2"</t>
  </si>
  <si>
    <t>PINTURA</t>
  </si>
  <si>
    <t>SOBRE PAREDES E FORROS</t>
  </si>
  <si>
    <t>Emassamento de paredes e forros, com duas demãos de massa acrílica, marcas de referência Suvinil, Coral ou Metalatex</t>
  </si>
  <si>
    <t>Pintura com tinta acrílica, marcas de referência Suvinil, Coral ou Metalatex, inclusive selador acrílico, em paredes e forros, a três demãos</t>
  </si>
  <si>
    <t>SERVIÇOS COMPLEMENTARES EXTERNOS</t>
  </si>
  <si>
    <t>PAISAGISMO</t>
  </si>
  <si>
    <t>TRATAMENTO, CONSERVAÇÃO E LIMPEZA</t>
  </si>
  <si>
    <t>Preço Prod.</t>
  </si>
  <si>
    <t>INSUMOS DE MAO DE OBRA</t>
  </si>
  <si>
    <t>MAO DE OBRA (SALARIOS)</t>
  </si>
  <si>
    <t>H</t>
  </si>
  <si>
    <t>M3</t>
  </si>
  <si>
    <t>KG</t>
  </si>
  <si>
    <t>AREIA LAVADA MEDIA</t>
  </si>
  <si>
    <t>CIMENTO BRANCO NAO ESTRUTURAL</t>
  </si>
  <si>
    <t>CIMENTO COLANTE INDUSTRIALIZADO AC I</t>
  </si>
  <si>
    <t>REJUNTE PRE-FABRICADA</t>
  </si>
  <si>
    <t>M</t>
  </si>
  <si>
    <t>UN</t>
  </si>
  <si>
    <t>ARAME GALVANIZADO N.14 BWG</t>
  </si>
  <si>
    <t>L</t>
  </si>
  <si>
    <t>TERRA VEGETAL</t>
  </si>
  <si>
    <t>CAIXA PASSAG. CH 18 C/TAMPA PARAF. 200X200X100MM</t>
  </si>
  <si>
    <t>FITA ISOLANTE NR 33 - 19MM X 20M</t>
  </si>
  <si>
    <t>ADAPTADOR PVC SOLDAVEL PARA REGISTRO 32MM X 1"</t>
  </si>
  <si>
    <t>FITA DE VEDACAO 18MM X 50M</t>
  </si>
  <si>
    <t>ADESIVO PARA TUBO DE PVC RIGIDO</t>
  </si>
  <si>
    <t>SOLUCAO LIMPADORA PARA PVC RIGIDO</t>
  </si>
  <si>
    <t>INSUMOS - EQUIPAMENTOS (EQUIPAMENTOS NOVOS)</t>
  </si>
  <si>
    <t>CAMINHAO CARR MBENZ L1620/51 C/GUIND. 6T X M(E434)</t>
  </si>
  <si>
    <t>CAMINHAO TANQUE MB L1620/51 6.000 L (1.0) E406</t>
  </si>
  <si>
    <t>CARREG. DE PNEUS CASE W-20 1,33M3 (1.0) (E016)</t>
  </si>
  <si>
    <t>INSUMOS SINAPI</t>
  </si>
  <si>
    <t xml:space="preserve"> </t>
  </si>
  <si>
    <t>Torneira de parede cromada, marcas de referência Fabrimar (linha prática, ref.1157) , Deca ou Docol</t>
  </si>
  <si>
    <t>Regularização de base p/ revestimento cerâmico, com argamassa de cimento e areia no traço 1:5, espessura 3cm</t>
  </si>
  <si>
    <t>Espelho para banheiros espessura 4 mm, incluindo chapa compensada 10 mm, moldura de alumínio em perfil L 3/4", fixado com parafusos cromados</t>
  </si>
  <si>
    <t>Chapisco com argamassa de cimento e areia média ou grossa lavada no traço 1:3, espessura 5 mm</t>
  </si>
  <si>
    <t>Reboco tipo paulista de argamassa de cimento, cal hidratada CH1 e areia lavada traço 1:0.5:6, espessura 25 mm</t>
  </si>
  <si>
    <t>LOUÇAS</t>
  </si>
  <si>
    <t>Lavatório de Canto ref. L101 DECA ou equivalente, inclusive válvula, sifão e engates cromados, exclusive torneira</t>
  </si>
  <si>
    <t>Bacia sifonada de louça branca para portadores de necessidades especiais, Vogue Plus Conforto - Linha Conforto, mod P51, incl. assento com abertura frontal, ref.AP52,marca de ref. Deca ou equivalente</t>
  </si>
  <si>
    <t>Torneira para lavatório linha anti-vandalismo, marcas de referência Fabrimar, Deca ou Docol</t>
  </si>
  <si>
    <t>Ducha manual Acqua jet , linha Aquarius, com registro ref.C 2195, marcas de referência Fabrimar, Deca ou Docol</t>
  </si>
  <si>
    <t>Ítem</t>
  </si>
  <si>
    <t>Quant.</t>
  </si>
  <si>
    <t>PLANILHA ORÇAMENTÁRIA</t>
  </si>
  <si>
    <t>Obra:</t>
  </si>
  <si>
    <t>Local:</t>
  </si>
  <si>
    <t>Data Base:</t>
  </si>
  <si>
    <t>BDI:</t>
  </si>
  <si>
    <t>1.1</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</si>
  <si>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</si>
  <si>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</si>
  <si>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</si>
  <si>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</si>
  <si>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</si>
  <si>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</si>
  <si>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</si>
  <si>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</si>
  <si>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1.2</t>
  </si>
  <si>
    <t>CÓDIGO</t>
  </si>
  <si>
    <t>UNIDADE</t>
  </si>
  <si>
    <t>UNID.</t>
  </si>
  <si>
    <t>ms</t>
  </si>
  <si>
    <t>h</t>
  </si>
  <si>
    <t>Retirada de meio-fio de concreto</t>
  </si>
  <si>
    <t>DEMOLIÇÕES E RETIRADAS</t>
  </si>
  <si>
    <t>Compactação de aterros 100% PN em Vias Urbanas</t>
  </si>
  <si>
    <t>PAVIMENTAÇÃO</t>
  </si>
  <si>
    <t>Registro de gaveta com canopla cromada, diam. 20mm (3/4"), marcas de referência Fabrimar, Deca ou Docol</t>
  </si>
  <si>
    <t>Fornecimento, preparo e aplicação de concreto Fck=20 MPa (brita 1 e 2) - (5% de perdas já incluído no custo)</t>
  </si>
  <si>
    <t>Fôrma de chapa compensada resinada 12mm, levando-se em conta a utilização 3 vezes (incluido o material, corte, montagem, escoramento e desfôrma)</t>
  </si>
  <si>
    <t>Preço</t>
  </si>
  <si>
    <t>Preço Improd.</t>
  </si>
  <si>
    <t>Fornecimento e aplicação de concreto USINADO Fck=20 MPa - considerando lançamento MANUAL para INFRA-ESTRUTURA (5% de perdas já incluído no custo)</t>
  </si>
  <si>
    <t>Fornecimento, dobragem e colocação em fôrma, de armadura CA-50 A grossa, diâmetro de 12.5 a 25.0mm</t>
  </si>
  <si>
    <t>t</t>
  </si>
  <si>
    <t>Espalhamento de material de 1ª categoria com motoniveladora</t>
  </si>
  <si>
    <t>m³</t>
  </si>
  <si>
    <t>m²</t>
  </si>
  <si>
    <t>Caixa ralo em blocos pré-moldados e grelha articulada em FFA em Vias Urbanas</t>
  </si>
  <si>
    <t>Carga de material de 1ª categoria em Vias Urbanas</t>
  </si>
  <si>
    <t>Escavação e carga de material de 1ª categoria com escavadeira em Vias Urbanas</t>
  </si>
  <si>
    <t>Reaterro com areia, tudo incluído, em Vias Urbanas</t>
  </si>
  <si>
    <t>CONJ CX MEDIDOR POLIFASICO P-980-005+CX DISJ P-940-003</t>
  </si>
  <si>
    <t>Meio fio de concreto MFC 01, inclusive caiação</t>
  </si>
  <si>
    <t>Meio fio de concreto MFC 05, inclusive caiação</t>
  </si>
  <si>
    <t>Caiação de meio fios, sarjetas, etc</t>
  </si>
  <si>
    <t>Concreto estrutural fck = 15,0 MPa, tudo incluído</t>
  </si>
  <si>
    <t>Forma especial de madeira para meio fio, inclusive fornecimento e transporte das madeiras</t>
  </si>
  <si>
    <t>Sub-base de brita 1, inclusive fornecimento, exclusive transporte da brita em Vias Urbanas</t>
  </si>
  <si>
    <t>Base de brita 1, inclusive fornecimento, exclusive transporte da brita em Vias Urbanas</t>
  </si>
  <si>
    <t>Pintura de ligação inclusive fornecimento e transporte comercial do material betuminoso em Vias Urbanas</t>
  </si>
  <si>
    <t>CBUQ (camada pronta - binder) inclusive fornecimento e transporte comercial do CAP, exclusive transporte da massa</t>
  </si>
  <si>
    <t>CBUQ (camada pronta - capa) inclusive fornecimento e transporte comercial do CAP, exclusive transporte da massa</t>
  </si>
  <si>
    <t>Execução de lastro de brita nº 02 sob passeios e ciclovias, incl. escavação</t>
  </si>
  <si>
    <t>Fornecimento e assentamento de ladrilho hidráulico ranhurado, vermelho, dim. 20x20 cm, esp. 1.5cm, assentado com pasta de cimento colante, exclusive regularização e lastro</t>
  </si>
  <si>
    <t>Fornecimento e plantio de grama em placas tipo esmeralda, inclusive fornecimento de terra vegetal</t>
  </si>
  <si>
    <t>Pintura com tinta esmalte sintético, marcas de referência Suvinil, Coral ou Metalatex, a duas demãos, inclusive fundo anticorrosivo a uma demão, em metal</t>
  </si>
  <si>
    <t>Cabo de cobre nú, seção de 25.0 mm2</t>
  </si>
  <si>
    <t>SOQUETE DE PORCELANA BASE E27, PARA USO AO TEMPO, PARA LAMPADAS</t>
  </si>
  <si>
    <t>Mureta de medição utilizando arg. cimento, cal e areia, dimensões 1500x2200x400mm, revestido com chapisco e reboco, inclusive pintura emassamento, pintura acrílica a três demãos e cobertura em telha cerâmica</t>
  </si>
  <si>
    <t>Fornecimento, preparo e aplicação de concreto Fck=15 MPa (brita 1 e 2) - (5% de perdas já incluído no custo)</t>
  </si>
  <si>
    <t>Caixa de aterramento de concreto simples, nas dimensões de 30x30x25cm, com revest. int. em chapisco e reboco, tampa de concreto esp.5cm e lastro de brita esp. 5 cm, incl. haste 5/8"x2400mm</t>
  </si>
  <si>
    <t>Fio ou cabo de cobre termoplástico, com isolamento para 750V, seção de 4.0 mm2</t>
  </si>
  <si>
    <t>Padrão de entrada d' água com cavalete de PVC para hidrômetro com diâmetro de 3/4" - padrão 1C da CESAN. Instalado em vão de muro protegido com gradeamento. Inclusive base de concreto magro, tubulação, conexões e registro. Conferir detalhe.</t>
  </si>
  <si>
    <t>Lastro regularizado de concreto não estrutural, espessura de 8 cm</t>
  </si>
  <si>
    <t>Caixa de passagem de alvenaria de blocos de concreto 9x19x39cm, dimensões de 50x50x50cm, com revestimento interno em chapisco e reboco, tampa de concreto esp.5cm e lastro de brita 5 cm</t>
  </si>
  <si>
    <t>Caixa de passagem 300x300x120mm, chapa 18, com tampa parafusada</t>
  </si>
  <si>
    <t>Eletroduto de PVC rígido roscável, diâm. 1" (32mm), inclusive conexões</t>
  </si>
  <si>
    <t>Eletroduto de PVC rígido roscável, diâm. 3/4" (25mm), inclusive conexões</t>
  </si>
  <si>
    <t>Fio de cobre termoplástico, com isolamento para 750V, seção de 1.5 mm2</t>
  </si>
  <si>
    <t>Cabo de cobre termoplástico, com isolamento para 1000V, seção de 2.5 mm2</t>
  </si>
  <si>
    <t>Interruptor de duas teclas simples 10A/250V, com placa 4x2"</t>
  </si>
  <si>
    <t>pt</t>
  </si>
  <si>
    <t>Caixa para telefone padrão TELEMAR, dim. 1070 x 520 x 500 mm, com tampa de ferro tipo R2, assentada com argamassa de cimento, cal e areia</t>
  </si>
  <si>
    <t>Caixa de passagem 200x200x100mm, chapa 18, com tampa parafusada</t>
  </si>
  <si>
    <t>Tomada para telefone com conector RJ 11</t>
  </si>
  <si>
    <t>Registro de pressão com canopla cromada diam. 20mm (3/4"), marcas de referência Fabrimar, Deca ou Docol</t>
  </si>
  <si>
    <t>PONTOS HIDRO-SANITÁRIOS</t>
  </si>
  <si>
    <t>Ponto de água fria (lavatório, tanque, pia de cozinha, etc...)</t>
  </si>
  <si>
    <t>Ponto com registro de pressão (chuveiro, caixa de descarga, etc...)</t>
  </si>
  <si>
    <t>Ponto para esgoto primário (vaso sanitário)</t>
  </si>
  <si>
    <t>Ponto para esgoto secundário (pia, lavatório, mictório, tanque, bidê, etc...)</t>
  </si>
  <si>
    <t>Ponto para caixa sifonada, inclusive caixa sifonada pvc 150x150x50mm com grelha em aço inox</t>
  </si>
  <si>
    <t>SINALIZAÇÃO</t>
  </si>
  <si>
    <t>Sinalização vertical com chapa revestida em película, inclusive suporte em madeira</t>
  </si>
  <si>
    <t>TOTAL GERAL</t>
  </si>
  <si>
    <t>GOVERNO DO ESTADO DO ESPÍRITO SANTO</t>
  </si>
  <si>
    <t>Secretaria de Estado de Mobilidade e Infraestrutura - SEMOBI</t>
  </si>
  <si>
    <t>Departamento de Edificações e de Rodovias do Estado do Espírito Santo - DER-ES</t>
  </si>
  <si>
    <t>Tabela de Custos Unitários Referenciais para Licitações de Obras Públicas</t>
  </si>
  <si>
    <r>
      <t>Órgão:</t>
    </r>
    <r>
      <rPr>
        <sz val="11"/>
        <color theme="1"/>
        <rFont val="Calibri"/>
        <family val="2"/>
        <scheme val="minor"/>
      </rPr>
      <t> DEPARTAMENTO DE EDIFICAÇÕES E DE RODOVIAS DO ESTADO DO ESPÍRITO SANTO</t>
    </r>
  </si>
  <si>
    <r>
      <t>Leis Sociais:</t>
    </r>
    <r>
      <rPr>
        <sz val="11"/>
        <color theme="1"/>
        <rFont val="Calibri"/>
        <family val="2"/>
        <scheme val="minor"/>
      </rPr>
      <t> 157,27 %</t>
    </r>
  </si>
  <si>
    <r>
      <t>BDI:</t>
    </r>
    <r>
      <rPr>
        <sz val="11"/>
        <color theme="1"/>
        <rFont val="Calibri"/>
        <family val="2"/>
        <scheme val="minor"/>
      </rPr>
      <t> 0 %</t>
    </r>
  </si>
  <si>
    <t>AJUDANTE (AJUDANTE PRATICO - SINDUSCON)</t>
  </si>
  <si>
    <t>AZULEJISTA (OFICIAL - SINDUSCON)</t>
  </si>
  <si>
    <t>CARPINTEIRO (OFICIAL - SINDUSCON)</t>
  </si>
  <si>
    <t>ELETRICISTA (OFICIAL - SINDUSCON)</t>
  </si>
  <si>
    <t>ENCANADOR - (OFICIAL - SINDUSCON)</t>
  </si>
  <si>
    <t>GRANITEIRO/MARMORISTA (OFICIAL - SINDUSCON)</t>
  </si>
  <si>
    <t>LADRILHISTA - (OFICIAL - SINDUSCON)</t>
  </si>
  <si>
    <t>PASTILHEIRO - (OFICIAL - SINDUSCON)</t>
  </si>
  <si>
    <t>PEDREIRO - (OFICIAL - SINDUSCON)</t>
  </si>
  <si>
    <t>SERVENTE (AUXILIAR DE OBRAS - SINDUSCON)</t>
  </si>
  <si>
    <t>TELHADISTA - (OFICIAL - SINDUSCON)</t>
  </si>
  <si>
    <t>CAL HIDRATADO P/ ARGAMASSA CH III</t>
  </si>
  <si>
    <t>CIMENTO PORTLAND CP III - 40</t>
  </si>
  <si>
    <t>ARGAMASSA FINA PRE FABRICADA P/ ASSENT E REJUNTE DE PASTILHAS</t>
  </si>
  <si>
    <t>QUADRO DIST EMBUTIR MET C/ BARRAMENTO TRIFASICO 18 CIRC - 100A C/ TRINCO</t>
  </si>
  <si>
    <t>ELETRODUTO DE PVC RIGIDO 3/4" - ROSCAVEL SEM LUVA</t>
  </si>
  <si>
    <t>BUCHA DE ALUMINIO FUNDIDO 3/4" C/ ROSCA BSP- WETZEL OU EQUIVALENTE</t>
  </si>
  <si>
    <t>ARRUELA DE ALUMINIO FUNDIDO 3/4" - WETZEL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</si>
  <si>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</si>
  <si>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</si>
  <si>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</si>
  <si>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</si>
  <si>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</si>
  <si>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ESGOTO PRIMARIO DE PVC BRANCO SERIE NORMAL (4") - 100MM - TIGRE, AMANCO OU EQUIVALENTE</t>
  </si>
  <si>
    <t>REGISTRO DE GAVETA BRUTO 25MM - 1"</t>
  </si>
  <si>
    <t>REGISTRO DE GAVETA BRUTO 32MM - 1.1/4"</t>
  </si>
  <si>
    <t>REGISTRO DE GAVETA BRUTO 50MM - 2"</t>
  </si>
  <si>
    <t>REGISTRO DE GAVETA BRUTO 65MM - 2.1/2"</t>
  </si>
  <si>
    <t>REGISTRO DE GAVETA CROMADO 3/4" COM CANOPLA</t>
  </si>
  <si>
    <t>REGISTRO DE GAVETA CROMADO 1" COM CANOPLA</t>
  </si>
  <si>
    <t>ARGAMASSA TRAÇO 1:4 (EM VOLUME DE CIMENTO E AREIA GROSSA ÚMIDA) PARA CHAPISCO CONVENCIONAL, PREPARO MANUAL. AF_08/2019</t>
  </si>
  <si>
    <t>Regularização e compactação do sub-leito (100% P.I.) H = 0,20 m</t>
  </si>
  <si>
    <t>Mini-Disjuntor bipolar 32 A, curva C - 5KA 220/127VCA (NBR IEC 60947-2), Ref. Siemens, GE, Schneider ou equivalente</t>
  </si>
  <si>
    <t>Mini-Disjuntor bipolar 50 A, curva C - 5KA 220/127VCA (NBR IEC 60947-2), Ref. Siemens, GE, Schneider ou equivalente</t>
  </si>
  <si>
    <t>Mini-Disjuntor monopolar 10 A, curva C - 5KA 220/127VCA (NBR IEC 60947-2), Ref. Siemens, GE, Schneider ou equivalente</t>
  </si>
  <si>
    <t>Cabo de cobre termoplástico, com isolamento para 1000V, seção de 10 mm2</t>
  </si>
  <si>
    <t>Fita isolante em rolo de 19mm x 20 m, número 33 Scoth ou equivalente</t>
  </si>
  <si>
    <t>Envelopamento de concreto simples com consumo mínimo de cimento de 250kg/m3, inclusive escavação para profundidade mínima do eletroduto de 50cm, de 60 x 30 cm, para 3 eletrodutos</t>
  </si>
  <si>
    <t>Cabo de cobre termoplástico, com isolamento para 1000V, seção de 16 mm2</t>
  </si>
  <si>
    <t>LUVA DE FERRO GALVANIZADO, COM ROSCA BSP, DE 2"</t>
  </si>
  <si>
    <t>CABECOTE PARA ENTRADA DE LINHA DE ALIMENTACAO PARA ELETRODUTO, EM LIGA DE ALUMINIO COM ACABAMENTO ANTI CORROSIVO, COM FIXACAO POR ENCAIXE LISO DE 360 GRAUS, DE 2"</t>
  </si>
  <si>
    <t>Portão de ferro de abrir em barra chata, chapa e tubo, inclusive chumbamento</t>
  </si>
  <si>
    <t>Und</t>
  </si>
  <si>
    <t>Mini-Disjuntor monopolar 25 A, curva C - 5KA 220/127VCA (NBR IEC 60947-2), Ref. Siemens, GE, Schneider ou equivalente</t>
  </si>
  <si>
    <t>Mini-Disjuntor monopolar 50 A, curva C - 5KA 220/127VCA (NBR IEC 60947-2), Ref. Siemens, GE, Schneider ou equivalente</t>
  </si>
  <si>
    <t>Luminária tipo globo de plástico 9x4", inclusive plafonier</t>
  </si>
  <si>
    <t>Item</t>
  </si>
  <si>
    <t>Planilha Orçamentária</t>
  </si>
  <si>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</si>
  <si>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</si>
  <si>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</si>
  <si>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Local:</t>
    </r>
    <r>
      <rPr>
        <sz val="11"/>
        <color theme="1"/>
        <rFont val="Calibri"/>
        <family val="2"/>
        <scheme val="minor"/>
      </rPr>
      <t> </t>
    </r>
  </si>
  <si>
    <t>Especificação do Serviço</t>
  </si>
  <si>
    <t>Preço Unitário</t>
  </si>
  <si>
    <t>Preço Total</t>
  </si>
  <si>
    <t>010201</t>
  </si>
  <si>
    <t>Demolição de piso cimentado inclusive lastro de concreto</t>
  </si>
  <si>
    <t>010202</t>
  </si>
  <si>
    <t>Demolição de piso revestido com cerâmica</t>
  </si>
  <si>
    <t>010203</t>
  </si>
  <si>
    <t>Demolição de piso revestido com cerâmica inclusive lastro de concreto</t>
  </si>
  <si>
    <t>010204</t>
  </si>
  <si>
    <t>Demolição de piso revestido com tacos de madeira</t>
  </si>
  <si>
    <t>010205</t>
  </si>
  <si>
    <t>Demolição de piso de tábuas</t>
  </si>
  <si>
    <t>010206</t>
  </si>
  <si>
    <t>Demolição de revestimento com azulejos</t>
  </si>
  <si>
    <t>010207</t>
  </si>
  <si>
    <t>Demolição de revestimento com lambris de madeira</t>
  </si>
  <si>
    <t>010208</t>
  </si>
  <si>
    <t>Retirada de revestimento antigo em reboco</t>
  </si>
  <si>
    <t>010209</t>
  </si>
  <si>
    <t>Demolição de alvenaria</t>
  </si>
  <si>
    <t>010210</t>
  </si>
  <si>
    <t>Demolição manual de concreto simples (EMOP 05.001.001)</t>
  </si>
  <si>
    <t>010212</t>
  </si>
  <si>
    <t>Retirada manual de pavimento em paralelepípedos, incluindo empilhamento para reaproveitamento</t>
  </si>
  <si>
    <t>010213</t>
  </si>
  <si>
    <t>Retirada manual de blocos pré-moldados de concreto (Blokret), inclusive empilhamento para reaproveitamento</t>
  </si>
  <si>
    <t>010214</t>
  </si>
  <si>
    <t>Retirada de portas e janelas de madeira, inclusive batentes</t>
  </si>
  <si>
    <t>010215</t>
  </si>
  <si>
    <t>Retirada de esquadrias metálicas</t>
  </si>
  <si>
    <t>010216</t>
  </si>
  <si>
    <t>010218</t>
  </si>
  <si>
    <t>Remoção de pintura antiga a óleo ou esmalte</t>
  </si>
  <si>
    <t>010219</t>
  </si>
  <si>
    <t>Demolição manual de concreto armado (EMOP 05.001.033)</t>
  </si>
  <si>
    <t>010220</t>
  </si>
  <si>
    <t>Demolição de piso cimentado, exclusive lastro de concreto</t>
  </si>
  <si>
    <t>010221</t>
  </si>
  <si>
    <t>Retirada de bandeira de porta</t>
  </si>
  <si>
    <t>010222</t>
  </si>
  <si>
    <t>Demolição de elementos vazados cerâmicos ou de concreto</t>
  </si>
  <si>
    <t>010223</t>
  </si>
  <si>
    <t>Retirada de aparelhos sanitários</t>
  </si>
  <si>
    <t>010224</t>
  </si>
  <si>
    <t>Retirada de grades, gradis, alambrados, cercas e portões</t>
  </si>
  <si>
    <t>010225</t>
  </si>
  <si>
    <t>Retirada de bancada de pia</t>
  </si>
  <si>
    <t>010226</t>
  </si>
  <si>
    <t>Retirada de tanque de cimento</t>
  </si>
  <si>
    <t>Retirada de caixa d'água de fibrocimento, inclusive tubulação de ligação</t>
  </si>
  <si>
    <t>010228</t>
  </si>
  <si>
    <t>Demolição de forro de madeira, sem reaproveitamento</t>
  </si>
  <si>
    <t>010229</t>
  </si>
  <si>
    <t>Retirada de poste de aço de 4 a 6 m</t>
  </si>
  <si>
    <t>010230</t>
  </si>
  <si>
    <t>Retirada de pintura antiga a base de PVA</t>
  </si>
  <si>
    <t>010234</t>
  </si>
  <si>
    <t>Demolição de laje pré-moldada de concreto</t>
  </si>
  <si>
    <t>010238</t>
  </si>
  <si>
    <t>Apicoamento de superfície com revestimento em argamassa</t>
  </si>
  <si>
    <t>010239</t>
  </si>
  <si>
    <t>Retirada de divisórias com reaproveitamento</t>
  </si>
  <si>
    <t>010240</t>
  </si>
  <si>
    <t>Retirada de pontos elétricos (luminárias, interruptores e tomadas)</t>
  </si>
  <si>
    <t>010242</t>
  </si>
  <si>
    <t>Retirada de vidros quebrados</t>
  </si>
  <si>
    <t>010244</t>
  </si>
  <si>
    <t>Retirada de rodapé em argamassa de cimento e areia</t>
  </si>
  <si>
    <t>010246</t>
  </si>
  <si>
    <t>Lixamento de parede com pintura antiga PVA para recebimento de nova camada de tinta</t>
  </si>
  <si>
    <t>010253</t>
  </si>
  <si>
    <t>Remoção de engradamento de madeira de cobertura para reaproveitamento</t>
  </si>
  <si>
    <t>010254</t>
  </si>
  <si>
    <t>Remoção de telhas cerâmica, tipo francesa, inclusive cumeeira</t>
  </si>
  <si>
    <t>010255</t>
  </si>
  <si>
    <t>Remoção de telhas cerâmicas, tipo colonial, inclusive cumeeiras</t>
  </si>
  <si>
    <t>010256</t>
  </si>
  <si>
    <t>Remoção de telha ondulada de fibrocimento, inclusive cumeeira</t>
  </si>
  <si>
    <t>010259</t>
  </si>
  <si>
    <t>Retirada de rodapé de madeira ou cerâmica</t>
  </si>
  <si>
    <t>010264</t>
  </si>
  <si>
    <t>Demolição de piso granilite</t>
  </si>
  <si>
    <t>010271</t>
  </si>
  <si>
    <t>Retirada de caixas/quadros elétricos</t>
  </si>
  <si>
    <t>010279</t>
  </si>
  <si>
    <t>Retirada de quadro de giz (1.29 x 3.95m)</t>
  </si>
  <si>
    <t>010280</t>
  </si>
  <si>
    <t>Remoção de cobertura em telha metálica, exclusive estrutura</t>
  </si>
  <si>
    <t>010286</t>
  </si>
  <si>
    <t>Demolição de divisória de granito</t>
  </si>
  <si>
    <t>010292</t>
  </si>
  <si>
    <t>Retirada de alizar de madeira</t>
  </si>
  <si>
    <t>0103</t>
  </si>
  <si>
    <t>010315</t>
  </si>
  <si>
    <t>Retirada de cobertura em telhas Canalete 49</t>
  </si>
  <si>
    <t>010317</t>
  </si>
  <si>
    <t>Demolição de alvenaria, com reaproveitamento</t>
  </si>
  <si>
    <t>010318</t>
  </si>
  <si>
    <t>Remoção de forro em eucatex, sem aproveitamento do material</t>
  </si>
  <si>
    <t>010319</t>
  </si>
  <si>
    <t>Remoção de pintura antiga a base de óleo ou esmalte sobre esquadrias</t>
  </si>
  <si>
    <t>010320</t>
  </si>
  <si>
    <t>Remoção de revestimento de pisos com forração textil</t>
  </si>
  <si>
    <t>010323</t>
  </si>
  <si>
    <t>Retirada de torneiras e registros</t>
  </si>
  <si>
    <t>010324</t>
  </si>
  <si>
    <t>Retirada de cobertura em telha canalete 90</t>
  </si>
  <si>
    <t>010325</t>
  </si>
  <si>
    <t>Demolição de estrutura de madeira para telhado</t>
  </si>
  <si>
    <t>010326</t>
  </si>
  <si>
    <t>Retirada de estrutura em madeira do telhado</t>
  </si>
  <si>
    <t>010327</t>
  </si>
  <si>
    <t>Retirada de marco de madeira</t>
  </si>
  <si>
    <t>010329</t>
  </si>
  <si>
    <t>Retirada de disjuntor</t>
  </si>
  <si>
    <t>010331</t>
  </si>
  <si>
    <t>Demolição de piso, soleira, peitoris e escadas em mármore ou granito, exclusive regularização</t>
  </si>
  <si>
    <t>010332</t>
  </si>
  <si>
    <t>Retirada de roda parede em madeira</t>
  </si>
  <si>
    <t>010333</t>
  </si>
  <si>
    <t>Retirada de piso de borracha</t>
  </si>
  <si>
    <t>0104</t>
  </si>
  <si>
    <t>LIMPEZA DO TERRENO</t>
  </si>
  <si>
    <t>010401</t>
  </si>
  <si>
    <t>Corte de capoeira fina, a foice (manual)</t>
  </si>
  <si>
    <t>010402</t>
  </si>
  <si>
    <t>Raspagem e limpeza do terreno (manual)</t>
  </si>
  <si>
    <t>010403</t>
  </si>
  <si>
    <t>Corte e destocamento de árvores com diâmetro de até 15 cm</t>
  </si>
  <si>
    <t>010404</t>
  </si>
  <si>
    <t>Corte e destocamento de árvores com diâmetro superior a 30 cm</t>
  </si>
  <si>
    <t>0105</t>
  </si>
  <si>
    <t>010501</t>
  </si>
  <si>
    <t>010512</t>
  </si>
  <si>
    <t>Equipe topográfica para serviços simples de locação e nivelamento (incluindo equipamento, transporte e profissionais nivel médio)</t>
  </si>
  <si>
    <t>mês</t>
  </si>
  <si>
    <t>02</t>
  </si>
  <si>
    <t>INSTALAÇÃO DO CANTEIRO DE OBRAS</t>
  </si>
  <si>
    <t>0203</t>
  </si>
  <si>
    <t>TAPUMES, BARRACÕES E COBERTURAS</t>
  </si>
  <si>
    <t>020305</t>
  </si>
  <si>
    <t>020339</t>
  </si>
  <si>
    <t>Locação de andaime metálico para trabalho em fachada de edifíco (aluguel de 1 m² por 1 mês) inclusive frete, montagem e desmontagem</t>
  </si>
  <si>
    <t>020343</t>
  </si>
  <si>
    <t>Aluguel mensal container para escritório, sem banheiro, dim. 6.00x2.40m, incl. porta, 2 janelas, abert p/ ar cond., 2 pt iluminação, 2 tomadas elét. e 1 tomada telef. Isolamento térmico (teto e paredes), piso em comp. Naval, cert. NR18, incl. laudo descontaminação.</t>
  </si>
  <si>
    <t>020344</t>
  </si>
  <si>
    <t>Mobilização e desmobilização de conteiner locado para barracão de obra</t>
  </si>
  <si>
    <t>020346</t>
  </si>
  <si>
    <t>Locação de andaime metálico para fachada - tipo torre (aluguel mensal)</t>
  </si>
  <si>
    <t>020348</t>
  </si>
  <si>
    <t>Fornecimento e instalação de proteção para andaime fachadeiro considerando plataforma, rodapé e guarda-corpo em madeira, inclusive entelamento, conforme NR-18 (medido por m2 de fachada)</t>
  </si>
  <si>
    <t>020350</t>
  </si>
  <si>
    <t>Tapume Telha Metálica Ondulada em aço galvalume 0,50mm Branca h=2,20m, incl. montagem estr. mad. 8"x8", c/adesivo "DER-ES" 60x60cm a cada 10m, incl. faixas pint. esmalte sint. cores azul c/ h=30cm e rosa c/ h=10cm (Reaproveitamento 2x)</t>
  </si>
  <si>
    <t>020351</t>
  </si>
  <si>
    <t>Tapume madeira compensada resinada e= 12mm h=2,20m, estr. c/ mad reflorest., incl mont, pintura esmalte sint, adesivo "DER-ES" 60x60cm a cada 10m e faixas c/ pintura esmalte sintético nas cores azul c/ h=30cm e rosa c/ h=10cm</t>
  </si>
  <si>
    <t>020352</t>
  </si>
  <si>
    <t>Aluguel mensal container para escritório, dim. 6.00x2.40m, c/ banheiro (vaso+lavat+chuveiro e básc), incl. porta, 2 janelas, abert p/ ar cond., 2 pt iluminação, 2 tom. elét. e 1 tom.telef. Isolam.térmico(teto e paredes), piso em comp. Naval, cert. NR18, incl. laudo descontaminação.</t>
  </si>
  <si>
    <t>020353</t>
  </si>
  <si>
    <t>Aluguel mensal container para refeitorio, incl. porta, 2 janelas, abert p/ ar cond., 2 pt iluminação, 2 tomadas elét. e 1 tomada telef. Isolamento térmico (paredes e teto), piso em comp. Naval pintado, cert. NR18, incl. laudo descontaminação.</t>
  </si>
  <si>
    <t>020354</t>
  </si>
  <si>
    <t>Aluguel mensal container para vestiário, incl. porta, venezianas de circulação, 1 pt iluminação, Isolamento térmico (teto), piso em comp. Naval pintado, cert. NR18, incl. laudo descontaminação.</t>
  </si>
  <si>
    <t>020355</t>
  </si>
  <si>
    <t>Aluguel mensal container sanitário, incl porta, básc, 2 ptos luz, 1 pto aterram., 3vasos, 3lavatórios, calha mictório, 6 chuveiros (1 eletrico), torn.,registros, piso comp. Naval pintado, cert NR18 e laudo descontaminação</t>
  </si>
  <si>
    <t>020356</t>
  </si>
  <si>
    <t>Aluguel mensal container para almoxarifado, incl. porta, 2 janelas, 1 pt iluminação, Isolamento térmico (teto), piso em comp. Naval pintado, cert. NR18, incl. laudo descontaminação.</t>
  </si>
  <si>
    <t>0207</t>
  </si>
  <si>
    <t>INSTALAÇÃO DO CANTEIRO DE OBRAS (UTILIZAÇÃO 1 VEZ), PROJETO PADRÃO LABOR - NR.18 (OBRAS COM PRAZO DE EXECUÇÃO SUPERIOR A 12 MESES)</t>
  </si>
  <si>
    <t>020701</t>
  </si>
  <si>
    <t>020702</t>
  </si>
  <si>
    <t>020703</t>
  </si>
  <si>
    <t>020704</t>
  </si>
  <si>
    <t>020705</t>
  </si>
  <si>
    <t>020706</t>
  </si>
  <si>
    <t>Unidade de sanitário e vestiário de 20 a 40 func. área 25.40m2, paredes de chapa compens. 12mm e pontalete 8x8cm, piso cimentado, cobert. telha fibroc. 6mm, incl. inst. de luz e cx. de inspeção, conf. projeto (1 utilização)</t>
  </si>
  <si>
    <t>020707</t>
  </si>
  <si>
    <t>Unidade de sanitário e vestiário de 40 a 60 func. área 33.90m2, paredes de chapa compens. 12mm e pontalete 8x8cm, piso cimentado, cobert. telha fibroc. 6mm, incl. inst. de luz e cx. de inspeção, conf. projeto (1 utilização)</t>
  </si>
  <si>
    <t>020708</t>
  </si>
  <si>
    <t>Galpão para serraria e carpintaria área 12.00m2, em peça de madeira 8x8cm e contraventamento de 5x7cm, cobertura de telha de fibroc. de 6mm, inclusive ponto e cabo de alimentação da máquina, conf. projeto (1 utilização)</t>
  </si>
  <si>
    <t>020709</t>
  </si>
  <si>
    <t>Galpão para corte e armação com área de 6.00m2, em peças de madeira 8x8cm e contraventamento de 5x7cm, cobertura de telhas de fibroc. de 6mm, inclusive ponto e cabo de alimentação da máquina, conf. projeto (1 utilização)</t>
  </si>
  <si>
    <t>020710</t>
  </si>
  <si>
    <t>Reservatório de poliestileno de 500L, incl. suporte em madeira de 7x12cm e 5x7cm, elevado de 4m, conf. projeto (1 utilização)</t>
  </si>
  <si>
    <t>020711</t>
  </si>
  <si>
    <t>Reservatório de poliestileno de 1000 L, incl. suporte em madeira de 7x12cm e 8x7cm, elevado de 4m, conf. projeto (1 utilização)</t>
  </si>
  <si>
    <t>020712</t>
  </si>
  <si>
    <t>020713</t>
  </si>
  <si>
    <t>020714</t>
  </si>
  <si>
    <t>0208</t>
  </si>
  <si>
    <t>INSTALAÇÃO DO CANTEIRO DE OBRAS (UTILIZAÇÃO 2 VEZES), PROJETO PADRÃO LABOR - NR.18 (OBRAS COM PRAZO DE EXECUÇÃO DE 6 A 12 MESES)</t>
  </si>
  <si>
    <t>020801</t>
  </si>
  <si>
    <t>Barracão para escritório com sanitário área 14.50m2, de chapa de compens. 12mm e pontalete 8x8cm, piso cimentado e cobertura de telha de fibroc. 6mm, incl. ponto de luz e cx. de inspeção, conf. projeto (2 utilizações)</t>
  </si>
  <si>
    <t>020802</t>
  </si>
  <si>
    <t>Barracão para almoxarifado área de 10.90m2, de chapa de compensado 12mm e pontaletes 8x8cm, piso cimentado e cobertura de telha de fibrocimento de 6mm, inclusive ponto de luz, conf. projeto (2 utilizações)</t>
  </si>
  <si>
    <t>020803</t>
  </si>
  <si>
    <t>Barracão para depósito de cimento área de 10.90m2, de chapa de compensado 12mm e pontaletes 8x8cm, piso cimentado e cobertura de telhas de fibrocimento de 6mm, inclusive ponto de luz, conf. projeto (2 utilizações)</t>
  </si>
  <si>
    <t>020804</t>
  </si>
  <si>
    <t>Refeitório com paredes de chapa de compens. 12mm e pontaletes 8x8cm, piso ciment. e cobert. de telhas fibroc. 6mm, incl. ponto de luz e cx. de inspeção (cons. 1.21m2/func./turno), conf. projeto (2 utilização)</t>
  </si>
  <si>
    <t>020805</t>
  </si>
  <si>
    <t>Unidade de sanitário e vestiário para até 20 func. área 18.15m2, paredes de chapa compens. 12mm e pontalete 8x8cm, piso cimentado, cobert. telha fibroc. 6mm, incl. inst. de luz e cx. de inspeção, conf. projeto (2 utilizações)</t>
  </si>
  <si>
    <t>020806</t>
  </si>
  <si>
    <t>Unidade de sanitário e vestiário de 20 a 40 func. área 25.40m2, paredes de chapa compens. 12mm e pontalete 8x8cm, piso cimentado, cobert. telha fibroc. 6mm, incl. inst. de luz e cx. de inspeção, conf. projeto (2 utilizações)</t>
  </si>
  <si>
    <t>020807</t>
  </si>
  <si>
    <t>Unidade de sanitário e vestiário de 40 a 60 func. área 33.90m2, paredes de chapa compens. 12mm e pontalete 8x8cm, piso cimentado, cobert. telha fibroc. 6mm, incl. inst. de luz e cx. de inspeção, conf. projeto (2 utilizações)</t>
  </si>
  <si>
    <t>020808</t>
  </si>
  <si>
    <t>Galpão para serraria e carpintaria área 12.00m2, em peças de madeira 8x8cm e contraventamento de 5x7cm, cobertura de telhas de fibroc. de 6mm, inclusive ponto e cabo de alimentação da máquina, conf. projeto (2 utilizações)</t>
  </si>
  <si>
    <t>020809</t>
  </si>
  <si>
    <t>Galpão para corte e armação com área de 6.00m2, de peças de madeira 8x8cm e contraventamento de 5x7cm, cobertura de telhas de fibroc. de 6mm, inclusive ponto e cabo de alimentação da máquina, conf. projeto (2 utilizações)</t>
  </si>
  <si>
    <t>020810</t>
  </si>
  <si>
    <t>Reservatório de poliestileno de 500 L, incl. suporte em madeira de 7x12cm e 5x7cm, elevado de 4m, conforme projeto (2 utilizações)</t>
  </si>
  <si>
    <t>020811</t>
  </si>
  <si>
    <t>Reservatório de poliestileno de 1000 L, inclusive suporte em madeira de 7x12cm e 5x7cm, elevado de 4m, conforme projeto (2 utilizações)</t>
  </si>
  <si>
    <t>020812</t>
  </si>
  <si>
    <t>Rede de água, com padrão de entrada d'água diâm. 3/4", conf. espec. CESAN, incl. tubos e conexões para alimentação, distribuição, extravasor e limpeza, cons. o padrão a 25m, conf. projeto (2 utilizações)</t>
  </si>
  <si>
    <t>03</t>
  </si>
  <si>
    <t>0301</t>
  </si>
  <si>
    <t>ESCAVAÇÕES</t>
  </si>
  <si>
    <t>030101</t>
  </si>
  <si>
    <t>030102</t>
  </si>
  <si>
    <t>Escavação manual em material de 2a. categoria, até 1.50 m de profundidade</t>
  </si>
  <si>
    <t>030103</t>
  </si>
  <si>
    <t>Escavação mecânica em material de 1a. categoria</t>
  </si>
  <si>
    <t>030104</t>
  </si>
  <si>
    <t>Escavação mecânica em material de 2a. categoria</t>
  </si>
  <si>
    <t>030119</t>
  </si>
  <si>
    <t>0302</t>
  </si>
  <si>
    <t>REATERRO E COMPACTAÇÃO</t>
  </si>
  <si>
    <t>030201</t>
  </si>
  <si>
    <t>030202</t>
  </si>
  <si>
    <t>Material para aterro - areia limpa (fornecimento já considerado 15% de empolamento)</t>
  </si>
  <si>
    <t>030203</t>
  </si>
  <si>
    <t>Lastro de brita 3 e 4, apiloado manualmente</t>
  </si>
  <si>
    <t>030204</t>
  </si>
  <si>
    <t>Lastro de areia</t>
  </si>
  <si>
    <t>030206</t>
  </si>
  <si>
    <t>Aterro manual para regularização do terreno em areia, inclusive adensamento hidráulico e fornecimento do material (máximo de 100m3)</t>
  </si>
  <si>
    <t>030208</t>
  </si>
  <si>
    <t>Aterro manual para regularização do terreno em argila, inclusive adensamento manual e fornecimento do material (máximo de 100m3)</t>
  </si>
  <si>
    <t>030209</t>
  </si>
  <si>
    <t>Aterro com areia em áreas de calçada, inclusive fornecimento e adensamento</t>
  </si>
  <si>
    <t>030210</t>
  </si>
  <si>
    <t>Aterro compactado utilizando compactador de placa vibratória com reaproveitamento do material</t>
  </si>
  <si>
    <t>030211</t>
  </si>
  <si>
    <t>Reaterro de valas, exclusive compactação</t>
  </si>
  <si>
    <t>0303</t>
  </si>
  <si>
    <t>TRANSPORTES</t>
  </si>
  <si>
    <t>030304</t>
  </si>
  <si>
    <t>Índice de preço para remoção de entulho decorrente da execução de obras (Classe A CONAMA - NBR 10.004 - Classe II-B), incluindo aluguel da caçamba, carga, transporte e descarga em área licenciada</t>
  </si>
  <si>
    <t>030305</t>
  </si>
  <si>
    <t>Transporte de material encosta acima, serviço inteiramente manual, a 10m de distância, considerados ao longo da encosta, inclusive carga e descarga (txdam)</t>
  </si>
  <si>
    <t>030306</t>
  </si>
  <si>
    <t>Transporte de material encosta abaixo, serviço inteiramente manual, a 10m de distância, considerados ao longo da encosta, inclusive carga e descarga (txdam)</t>
  </si>
  <si>
    <t>04</t>
  </si>
  <si>
    <t>ESTRUTURAS</t>
  </si>
  <si>
    <t>0402</t>
  </si>
  <si>
    <t>040202</t>
  </si>
  <si>
    <t>Fornecimento, preparo e aplicação de concreto ciclópico Fck=15MPa com 30% de pedra de mão</t>
  </si>
  <si>
    <t>040206</t>
  </si>
  <si>
    <t>040224</t>
  </si>
  <si>
    <t>Fornecimento, preparo e aplicação de concreto Fck = 30 MPa (com brita 1 e 2) - (5% de perdas já incluído no custo)</t>
  </si>
  <si>
    <t>040231</t>
  </si>
  <si>
    <t>040233</t>
  </si>
  <si>
    <t>040235</t>
  </si>
  <si>
    <t>040237</t>
  </si>
  <si>
    <t>040238</t>
  </si>
  <si>
    <t>040239</t>
  </si>
  <si>
    <t>040240</t>
  </si>
  <si>
    <t>Fornecimento e aplicação de concreto USINADO Fck=25 MPa - considerando lançamento MANUAL para INFRA-ESTRUTURA (5% de perdas já incluído no custo)</t>
  </si>
  <si>
    <t>040243</t>
  </si>
  <si>
    <t>040245</t>
  </si>
  <si>
    <t>Fornecimento, dobragem e colocação em fôrma, de armadura CA-50 A grossa diâmetro de 12.5 a 25.0 mm (1/2 a 1")</t>
  </si>
  <si>
    <t>040246</t>
  </si>
  <si>
    <t>040249</t>
  </si>
  <si>
    <t>Fôrma de tábua de madeira de 2.5x30.0cm, levando-se em conta utilização 1 vez (incluindo o material, corte, montagem, escoramento e desforma)</t>
  </si>
  <si>
    <t>040250</t>
  </si>
  <si>
    <t>Fôrma de tábua de madeira de 2.5x30.0cm, levando-se em conta utilização 3 vezes (incluindo o material, corte, montagem, escoramento e desforma)</t>
  </si>
  <si>
    <t>040253</t>
  </si>
  <si>
    <t>Fornecimento e aplicação de concreto USINADO Fck=30 MPa - considerando lançamento MANUAL para INFRA-ESTRUTURA (5% de perdas já incluído no custo)</t>
  </si>
  <si>
    <t>0403</t>
  </si>
  <si>
    <t>040315</t>
  </si>
  <si>
    <t>040320</t>
  </si>
  <si>
    <t>040322</t>
  </si>
  <si>
    <t>040324</t>
  </si>
  <si>
    <t>040328</t>
  </si>
  <si>
    <t>040329</t>
  </si>
  <si>
    <t>Fornecimento e aplicação de concreto USINADO Fck=20 MPa - considerando BOMBEAMENTO (5% de perdas já incluído no custo) (6% de taxa p/concr.bombeavel)</t>
  </si>
  <si>
    <t>040330</t>
  </si>
  <si>
    <t>Fornecimento e aplicação de concreto USINADO Fck=25 MPa - considerando BOMBEAMENTO (5% de perdas já incluído no custo) (6% de taxa p/concr.bombeavel)</t>
  </si>
  <si>
    <t>040331</t>
  </si>
  <si>
    <t>Fornecimento e aplicação de concreto USINADO Fck=30 MPa - considerando BOMBEAMENTO (5% de perdas já incluído no custo) (6% de taxa p/ concr. bombeavel)</t>
  </si>
  <si>
    <t>040332</t>
  </si>
  <si>
    <t>040333</t>
  </si>
  <si>
    <t>040337</t>
  </si>
  <si>
    <t>Fôrma em chapa de madeira compensada plastificada 12mm para estrutura em geral, 5 reaproveitamentos, reforçada com sarrafos de madeira 2.5x10cm (incl material, corte, montagem, escoras em eucalipto e desforma)</t>
  </si>
  <si>
    <t>040339</t>
  </si>
  <si>
    <t>0404</t>
  </si>
  <si>
    <t>ESTRUTURAS DE CONCRETO APARENTE</t>
  </si>
  <si>
    <t>040405</t>
  </si>
  <si>
    <t>Fôrma com chapa compensada plastificada esp. 12mm, utização 5 vezes</t>
  </si>
  <si>
    <t>0406</t>
  </si>
  <si>
    <t>LAJES PRÉ-MOLDADAS</t>
  </si>
  <si>
    <t>040601</t>
  </si>
  <si>
    <t>Laje pré-fabricada treliçada para forro simples revestido, vão até 3.5m, capeamento 2cm, esp. 10cm, Fck = 150Kg/cm2</t>
  </si>
  <si>
    <t>040602</t>
  </si>
  <si>
    <t>Laje pré-fabricada treliçada, sobrecarga 300 Kg/m2, vão de 3.5m a 4.3m, capeamento 4cm, esp. 12cm, Fck = 150 Kg/cm2</t>
  </si>
  <si>
    <t>0407</t>
  </si>
  <si>
    <t>040705</t>
  </si>
  <si>
    <t>Execução de junta de dilatação 2 x 2 cm considerando 1cm de aplicação de isopor e 1cm de aplicação de mastique elástico do tipo sikaflex 1a ou equivalente</t>
  </si>
  <si>
    <t>0408</t>
  </si>
  <si>
    <t>RECUPERAÇÃO DE ESTRUTURAS</t>
  </si>
  <si>
    <t>040801</t>
  </si>
  <si>
    <t>Remoção cuidadosa do concreto afetado, através de escarificação</t>
  </si>
  <si>
    <t>040802</t>
  </si>
  <si>
    <t>Remoção cuidadosa do concreto afetado, através de escarificação (considerando esp. escarificada de 5cm)</t>
  </si>
  <si>
    <t>040803</t>
  </si>
  <si>
    <t>Preparação do substrato para reparo em estrutura de concreto por apicoamento manual da superfície</t>
  </si>
  <si>
    <t>040806</t>
  </si>
  <si>
    <t>Limpeza de aço com lixamento e escovamento com escova de aço, até a completa remoção de partículas soltas, materiais indesejáveis e corrosão</t>
  </si>
  <si>
    <t>040807</t>
  </si>
  <si>
    <t>Aplicação de Sika Top 108 Armatec ou equivalente, nas ferragens a serem recuperadas</t>
  </si>
  <si>
    <t>040808</t>
  </si>
  <si>
    <t>Retirada de ferragem corroída</t>
  </si>
  <si>
    <t>040809</t>
  </si>
  <si>
    <t>Recomposição de concreto danificado, com utilização de argamassa Sika Grout ou equivalente (considerando esp. 5cm)</t>
  </si>
  <si>
    <t>040810</t>
  </si>
  <si>
    <t>Recomposição de concreto danificado, com utilização de argamassa Sika Grout ou equivalente</t>
  </si>
  <si>
    <t>040813</t>
  </si>
  <si>
    <t>Impermeabilização de estrutura com Sika Top 107 ou equivalente</t>
  </si>
  <si>
    <t>040816</t>
  </si>
  <si>
    <t>Aplicação de Oxiprimer ou equivalente, nas ferragens a serem recuperadas</t>
  </si>
  <si>
    <t>040817</t>
  </si>
  <si>
    <t>Fornecimento e lançamento de concreto para grouteamento com adição de pedrisco (50% em peso), utilizando Sikagrout ou produto equivalente, exclusive forma</t>
  </si>
  <si>
    <t>040818</t>
  </si>
  <si>
    <t>Revestimento externo com argamassa corretiva tipo Sika Monotop 622 BR ou equivalente, esp. 5mm</t>
  </si>
  <si>
    <t>0409</t>
  </si>
  <si>
    <t>MURO DE ARRIMO (Conc. ciclópico 15MPa c/ 30% de pedra de mão, c/ forn., preparo e aplicação de concreto, forma de tábua pinho-reap.5 vezes, exclusive escav. e reaterro) seções tipicas nas seguintes dimensões:</t>
  </si>
  <si>
    <t>040901</t>
  </si>
  <si>
    <t>Muro de arrimo em Conc. ciclópico 15MPa c/ 30% de pedra de mão, c/ forn., preparo e aplicação de concreto, forma de tábua pinho-reap.5 vezes, exclusive escav. e reaterro, seções tipicas nas dimensões:b=0.40m; B=0.70m e H=1.00m</t>
  </si>
  <si>
    <t>040902</t>
  </si>
  <si>
    <t>Muro de arrimo em Conc. ciclópico 15MPa c/ 30% de pedra de mão, c/ forn., preparo e aplicação de concreto, forma de tábua pinho-reap.5 vezes, exclusive escav. e reaterro, seções tipicas nas dimensões:b=0.40m; B=0.90m e H=1,50m</t>
  </si>
  <si>
    <t>040903</t>
  </si>
  <si>
    <t>Muro de arrimo em Conc. ciclópico 15MPa c/ 30% de pedra de mão, c/ forn., preparo e aplicação de concreto, forma de tábua pinho-reap.5 vezes, exclusive escav. e reaterro, seções tipicas nas dimensões:b=0.40m; B=1.05m e H=2.00m</t>
  </si>
  <si>
    <t>040904</t>
  </si>
  <si>
    <t>Muro de arrimo em Conc. ciclópico 15MPa c/ 30% de pedra de mão, c/ forn., preparo e aplicação de concreto, forma de tábua pinho-reap.5 vezes, exclusive escav. e reaterro, seções tipicas nas dimensões:b=0.40m; B=1.23 e H=2.50m</t>
  </si>
  <si>
    <t>05</t>
  </si>
  <si>
    <t>0501</t>
  </si>
  <si>
    <t>ALVENARIA DE VEDAÇÃO</t>
  </si>
  <si>
    <t>050112</t>
  </si>
  <si>
    <t>Cobogó de concreto 40 x 40 x 10 cm, tipo reto, assentados com argamassa de cimento e areia no traço 1:3, espessura das juntas 15 mm</t>
  </si>
  <si>
    <t>050115</t>
  </si>
  <si>
    <t>Alvenaria em bloco de pedra argamassada com cimento e areia no traço 1:3</t>
  </si>
  <si>
    <t>050122</t>
  </si>
  <si>
    <t>Cobogó de concreto tipo cruzeta de 20 x 20 x 10 cm, assentado com argamassa de cimento, cal hidratada e areia no traço1:0,5:5, espessura das juntas de 10mm e espessura de parede 10cm</t>
  </si>
  <si>
    <t>0502</t>
  </si>
  <si>
    <t>PLACAS E PAINÉIS DIVISÓRIOS</t>
  </si>
  <si>
    <t>050202</t>
  </si>
  <si>
    <t>Fornecimento e instalação de divisórias novas com acabamento de chapa de fibra de madeira, sistema de montagem simplificado, espessura de 35mm e miolo em colméia no padrão painel/painel</t>
  </si>
  <si>
    <t>050203</t>
  </si>
  <si>
    <t>Fornecimento e instalação de porta para divisória de 80 X 210 cm incluindo dobradiças e fechadura interna</t>
  </si>
  <si>
    <t>050205</t>
  </si>
  <si>
    <t>Divisória de granito com 3 cm de espessura, assentada com argamassa de cimento e areia no traço 1:3, na cor cinza</t>
  </si>
  <si>
    <t>050206</t>
  </si>
  <si>
    <t>Divisória de granito cinza andorinha com 3 cm de espessura, fixada com cantoneira de ferro cromado</t>
  </si>
  <si>
    <t>050208</t>
  </si>
  <si>
    <t>Assentamento de divisória de mármore ou granito com 3 cm de espessura, empregando argamassa de cimento e areia no traço 1:3, exclusive fornecimento da divisória</t>
  </si>
  <si>
    <t>0503</t>
  </si>
  <si>
    <t>VERGAS/CONTRAVERGA</t>
  </si>
  <si>
    <t>050301</t>
  </si>
  <si>
    <t>050303</t>
  </si>
  <si>
    <t>Verga/contraverga curva de concreto armado 10 x 5 cm, Fck = 15 MPa, inclusive forma, armação e desforma</t>
  </si>
  <si>
    <t>0505</t>
  </si>
  <si>
    <t>ALVENARIA ESTRUTURAL</t>
  </si>
  <si>
    <t>050501</t>
  </si>
  <si>
    <t>Alvenaria de blocos de concreto estrut. (14x19x39cm) cheios, c/ resist. mín. compr. 15MPa, assentados c/ arg. de cimento e areia no traço 1:4, esp. juntas 10mm e esp. da parede s/ revest. 14cm</t>
  </si>
  <si>
    <t>050502</t>
  </si>
  <si>
    <t>Alvenaria de blocos de concreto estrut. (19x19x39cm) cheios, c/ resist. mín. compr. 15MPa, assentados c/ arg. cimento e areia no traço 1:4, esp. juntas de 10mm e esp. da parede s/ revest. 19cm</t>
  </si>
  <si>
    <t>050503</t>
  </si>
  <si>
    <t>Alvenaria de blocos de concreto estrut. (9x19x39cm) cheios, com resistência mín. compr. 15MPa, assentados c/ arg. de cimento e areia no traço 1:4, esp. juntas 10mm e esp. da parede s/ revest. 9cm</t>
  </si>
  <si>
    <t>0506</t>
  </si>
  <si>
    <t>ALVENARIA DE VEDAÇÃO EMPREGANDO ARGAMASSA DE CIMENTO, CAL E AREIA</t>
  </si>
  <si>
    <t>050601</t>
  </si>
  <si>
    <t>050602</t>
  </si>
  <si>
    <t>050603</t>
  </si>
  <si>
    <t>Alvenaria de blocos de concreto 19x19x39cm, c/ resist. mínimo a compres. 2.5 MPa, assent. c/ arg. de cimento, cal hidratada CH1 e areia no traço 1:0.5:8 esp. das juntas 10mm e esp. das paredes, s/ rev. 19cm</t>
  </si>
  <si>
    <t>050605</t>
  </si>
  <si>
    <t>Alvenaria de blocos cerâmicos 10 furos 10x20x20cm, assentados c/argamassa de cimento, cal hidratada CH1 e areia traço 1:0,5:8, juntas 12mm e esp. das paredes s/revestimento, 10cm (bloco comprado na praça de Vitória, posto obra)</t>
  </si>
  <si>
    <t>050606</t>
  </si>
  <si>
    <t>Alvenaria de blocos cerâmicos 10 furos 10x20x20cm, assentados c/argamassa de cimento, cal hidratada CH1 e areia traço 1:0,5:8, esp. das juntas 12mm e esp. das paredes s/revestimento, 10cm (bloco comprado na fábrica, posto obra)</t>
  </si>
  <si>
    <t>050607</t>
  </si>
  <si>
    <t>Alvenaria de blocos cerâmicos 10 furos 10x20x20cm, assentados c/argamassa de cimento, cal hidratada CH1 e areia traço 1:0.5:8, juntas 12mm e espessura das paredes, s/ revestimento, 20cm(bloco comprado praça de Vitória, posto obra)</t>
  </si>
  <si>
    <t>050608</t>
  </si>
  <si>
    <t>Alvenaria de blocos cerâmicos 10 furos 10x20x20cm, assentados c/argamassa de cimento, cal hidratada CH1 e areia traço 1:0,5:8, juntas 12mm e espessura das paredes, s/revestimento, 20cm (bloco comprado fábrica,posto obra)</t>
  </si>
  <si>
    <t>06</t>
  </si>
  <si>
    <t>ESQUADRIAS DE MADEIRA</t>
  </si>
  <si>
    <t>0601</t>
  </si>
  <si>
    <t>MARCOS E ALIZARES</t>
  </si>
  <si>
    <t>060101</t>
  </si>
  <si>
    <t>Marco de madeira de lei de 1ª (Peroba, Ipê, Angelim Pedra ou equivalente) com 15x3 cm de batente, nas dimensões de 0.60 x 2.10 m</t>
  </si>
  <si>
    <t>060102</t>
  </si>
  <si>
    <t>Marco de madeira de lei de 1ª (Peroba, Ipê, Angelim Pedra ou equivalente) com 15x3 cm de batente, nas dimensões de 0.70 x 2.10 m</t>
  </si>
  <si>
    <t>060103</t>
  </si>
  <si>
    <t>Marco de madeira de lei de 1ª (Peroba, Ipê, Angelim Pedra ou equivalente) com 15x3 cm de batente, nas dimensões de 0.80 x 2.10 m</t>
  </si>
  <si>
    <t>060107</t>
  </si>
  <si>
    <t>Alizar de madeira de lei de 1ª (Peroba, Ipê, Angelim Pedra ou equivalente) de 5 x 1,5 cm</t>
  </si>
  <si>
    <t>060108</t>
  </si>
  <si>
    <t>Marco de madeira de lei de 1ª (Peroba, Ipê, Angelim Pedra ou equivalente) com 15 x 3 cm de batente, nas dimensões de 0.90 x 2.10 m</t>
  </si>
  <si>
    <t>060110</t>
  </si>
  <si>
    <t>Marco de madeira de lei de 1ª (Peroba, Ipê, Angelim Pedra ou equivalente)com 15 x 3 cm de batente</t>
  </si>
  <si>
    <t>060112</t>
  </si>
  <si>
    <t>Caixilho em madeira de lei de 1ª (Peroba, Ipê, Angelim Pedra ou equivalente) de 9 x 3 cm para janela</t>
  </si>
  <si>
    <t>060113</t>
  </si>
  <si>
    <t>Alizar de madeira de lei de 1ª (Peroba, Ipê, Angelim Pedra ou equivalente) 7 x 1,5 cm</t>
  </si>
  <si>
    <t>0611</t>
  </si>
  <si>
    <t>FERRAGENS</t>
  </si>
  <si>
    <t>061101</t>
  </si>
  <si>
    <t>Targeta fio redondo 3" para travamento de portas, ref. IMAB, STAN, ALIANÇA ou equivalente</t>
  </si>
  <si>
    <t>061102</t>
  </si>
  <si>
    <t>Fechadura com maçaneta tipo alavanca e chave tipo yale, ref. IMAB, STAN, ALIANÇA ou equivalente</t>
  </si>
  <si>
    <t>061103</t>
  </si>
  <si>
    <t>Fechadura com maçaneta tipo alavanca e chave comum para porta interna, ref. IMAB, STAN, ALIANÇA ou equivalente</t>
  </si>
  <si>
    <t>061104</t>
  </si>
  <si>
    <t>Targeta tipo livre/ocupado, ref. IMAB, STAN, ALIANÇA ou equivalente</t>
  </si>
  <si>
    <t>061106</t>
  </si>
  <si>
    <t>Fechadura com maçaneta tipo bola e chave tipo yale, ref. IMAB, STAN, ALIANÇA ou equivalente</t>
  </si>
  <si>
    <t>061107</t>
  </si>
  <si>
    <t>Fechadura de sobrepor, tipo caixão, com chave comum, ref. IMAB, STAN, ALIANÇA ou equivalente</t>
  </si>
  <si>
    <t>061108</t>
  </si>
  <si>
    <t>Fechadura com maçaneta tipo alavanca e chave tipo banheiro, ref. IMAB, STAN, ALIANÇA ou equivalente</t>
  </si>
  <si>
    <t>061112</t>
  </si>
  <si>
    <t>Dobradiça de latão cromado de 3 x 2 1/2", incl. parafusos, ref. IMAB, STAN, ALIANÇA ou equivalente</t>
  </si>
  <si>
    <t>0613</t>
  </si>
  <si>
    <t>PORTA EM MADEIRA DE LEI TIPO ANGELIM PEDRA OU EQUIV.C/ENCHIMENTO EM MADEIRA 1A.QUALIDADE ESP. 30MM P/ PINTURA, INCLUSIVE ALIZARES, DOBRADIÇAS E FECHADURA EXTERNA, EXCLUSIVE MARCO</t>
  </si>
  <si>
    <t>061301</t>
  </si>
  <si>
    <t>Porta em madeira de lei tipo angelim pedra ou equiv.c/enchimento em madeira 1a.qualidade esp. 30mm p/ pintura, inclusive alizares, dobradiças e fechadura externa em latão cromado LaFonte ou equiv., exclusive marco, nas dim.:0.60 x 2.10 m</t>
  </si>
  <si>
    <t>061302</t>
  </si>
  <si>
    <t>Porta em madeira de lei tipo angelim pedra ou equiv.c/enchimento em madeira 1a.qualidade esp. 30mm p/ pintura, inclusive alizares, dobradiças e fechadura externa em latão cromado LaFonte ou equiv., exclusive marco, nas dim.: 0.70 x 2.10 m</t>
  </si>
  <si>
    <t>061303</t>
  </si>
  <si>
    <t>Porta em madeira de lei tipo angelim pedra ou equiv.c/enchimento em madeira 1a.qualidade esp. 30mm p/ pintura, inclusive alizares, dobradiças e fechadura externa em latão cromado LaFonte ou equiv., exclusive marco, nas dim.: 0.80 x 2.10 m</t>
  </si>
  <si>
    <t>061304</t>
  </si>
  <si>
    <t>Porta em madeira de lei tipo angelim pedra ou equiv.c/enchimento em madeira 1a.qualidade esp. 30mm p/ pintura, inclusive alizares, dobradiças e fechadura externa em latão cromado LaFonte ou equiv., exclusive marco, nas dim.: 0.90 x 2.10 m</t>
  </si>
  <si>
    <t>0614</t>
  </si>
  <si>
    <t>PORTA EM MADEIRA DE LEI TIPO ANGELIM PEDRA/EQUIV, ESP. 30MM C/ ACAB. LISO P/ PINTURA, INCL. FECHADURA TIPO "LIVRE/OCUPADO" E FERRAGENS P/ FIXAÇÃO EM GRANITO, EXCLUSIVE MARCO</t>
  </si>
  <si>
    <t>061401</t>
  </si>
  <si>
    <t>Porta em madeira de lei tipo angelim pedra ou equiv.c/enchimento em madeira 1a.qualidade esp. 30mm p/ pintura, incl. fechadura tipo "livre/ocupado" em latão cromado Lafonte ou equiv. e ferragens p/ fixação em granito, excl. marco, nas dimensões: 0.60 x 1.80 m</t>
  </si>
  <si>
    <t>061402</t>
  </si>
  <si>
    <t>Porta em madeira de lei tipo angelim pedra ou equiv.c/enchimento em madeira 1a.qualidade esp. 30mm p/ pintura, incl. fechadura tipo "livre/ocupado" em latão cromado Lafonte ou equiv. e ferragens p/ fixação em granito, excl. marco, nas dimensões: 0.80 x 1.80 m</t>
  </si>
  <si>
    <t>061403</t>
  </si>
  <si>
    <t>Porta em madeira de lei tipo angelim pedra ou equiv.c/enchimento em madeira 1a.qualidade esp. 30mm p/ pintura, incl. fechadura tipo "livre/ocupado" em latão cromado Lafonte ou equiv. e ferragens p/ fixação em granito, excl. marco, nas dimensões: 0.60 x 1.60 m</t>
  </si>
  <si>
    <t>061404</t>
  </si>
  <si>
    <t>Porta em madeira de lei tipo angelim pedra ou equiv.c/enchimento em madeira 1a.qualidade esp. 30mm p/ pintura, incl. fechadura tipo "livre/ocupado" em latão cromado Lafonte ou equiv. e ferragens p/ fixação em granito, excl. marco, nas dimensões: 0.80 x 1.60 m</t>
  </si>
  <si>
    <t>0617</t>
  </si>
  <si>
    <t>PORTA EM VENEZIANA, EM MADEIRA DE LEI, ESP. 30MM, INCL. DOBRADIÇAS, EXCLUSIVE ALIZAR, MARCO E FECHADURA</t>
  </si>
  <si>
    <t>061701</t>
  </si>
  <si>
    <t>Porta em veneziana, em madeira de lei, esp. 30mm, incl. dobradiças, excl. alizar, marco e fechadura, nas dimensões: 0.60 x 2.10 m</t>
  </si>
  <si>
    <t>061702</t>
  </si>
  <si>
    <t>Porta em veneziana, em madeira de lei, esp. 30mm, incl. dobradiças, excl. alizar, marco e fechadura, nas dimensões: 0.70 x 2.10 m</t>
  </si>
  <si>
    <t>061703</t>
  </si>
  <si>
    <t>Porta em veneziana, em madeira de lei, esp. 30mm, incl. dobradiças, excl. alizar, marco e fechadura, nas dimensões: 0.80 x 2.10 m</t>
  </si>
  <si>
    <t>0619</t>
  </si>
  <si>
    <t>PORTA EM MADEIRA DE LEI TIPO ANGELIM PEDRA OU EQUIV. C/ ENCHIMENTO EM MADEIRA DE 1ª QUALIDADE ESP 30MM, COM VISOR DE VIDRO, INCL. ALIZARES, DOBRADIÇAS E FECHADURAS EXT EM LATÃO CROMADO LAFONTE/EQUIV , EXCL. MARCO, NAS DIMENSÕES:</t>
  </si>
  <si>
    <t>061901</t>
  </si>
  <si>
    <t>Porta em madeira de Lei tipo Angelim Pedra ou equiv. c/ enchimento em madeira de 1ª qualidade esp. 30mm, com visor de vidro, inclusive alizares, dobradiças e fechaduras externas em latão cromado La Fonte/equiv. exclusive marco, nas dimensões: 0.70 x 2.10 m</t>
  </si>
  <si>
    <t>061902</t>
  </si>
  <si>
    <t>Porta em madeira de Lei tipo Angelim Pedra ou equiv. c/ enchimento em madeira de 1ª qualidade esp. 30mm, com visor de vidro, inclusive alizares, dobradiças e fechaduras externas em latão cromado La Fonte/equiv. exclusive marco, nas dimensões: 0.80 x 2.10 m</t>
  </si>
  <si>
    <t>061903</t>
  </si>
  <si>
    <t>Porta em madeira de Lei tipo Angelim Pedra ou equiv. c/ enchimento em madeira de 1ª qualidade esp. 30mm, com visor de vidro, inclusive alizares, dobradiças e fechaduras externas em latão cromado La Fonte/equiv. exclusive marco, nas dimensões: 0.90 x 2.10 m</t>
  </si>
  <si>
    <t>0622</t>
  </si>
  <si>
    <t>REVISÕES E REPAROS</t>
  </si>
  <si>
    <t>062201</t>
  </si>
  <si>
    <t>Substituição de fechadura com maçaneta tipo alavanca e chave yale</t>
  </si>
  <si>
    <t>062202</t>
  </si>
  <si>
    <t>Substituição de fechadura com maçaneta tipo alavanca e chave tipo comum</t>
  </si>
  <si>
    <t>062203</t>
  </si>
  <si>
    <t>Substituição de fechadura com maçaneta tipo bola e chave tipo yale</t>
  </si>
  <si>
    <t>062204</t>
  </si>
  <si>
    <t>Recolocação de folha de porta em madeira de 1 folha, excl. ferragens, marcos e alizares</t>
  </si>
  <si>
    <t>062205</t>
  </si>
  <si>
    <t>Substituição de targeta tipo livre/ocupado</t>
  </si>
  <si>
    <t>062206</t>
  </si>
  <si>
    <t>Substituição de targeta de fio redondo 2"</t>
  </si>
  <si>
    <t>062207</t>
  </si>
  <si>
    <t>Substituição de dobradiça 3 x 2 1/2"</t>
  </si>
  <si>
    <t>062208</t>
  </si>
  <si>
    <t>Reparo na porta com plaina, incl. retirada e recolocação de folha de porta</t>
  </si>
  <si>
    <t>062211</t>
  </si>
  <si>
    <t>Recolocação de alizar em madeira, excl. alizar</t>
  </si>
  <si>
    <t>062212</t>
  </si>
  <si>
    <t>Recolocação de marco em madeira, excl. marco</t>
  </si>
  <si>
    <t>0623</t>
  </si>
  <si>
    <t>PORTA EM MADEIRA DE LEI COM ENCHIMENTO EM MADEIRA DE 1ª QUALIDADE, ESP. 30MM, PARA PINTURA, INCL. ALIZARES, DOBRADIÇAS, FECHADURA TIPO "LIVRE/OCUPADO" EXCLUSIVE MARCO</t>
  </si>
  <si>
    <t>062301</t>
  </si>
  <si>
    <t>Porta em madeira de lei com enchimento em madeira de 1ª qualidade, esp. 30mm, para pintura, incl. alizares, dobradiças, fechadura tipo "livre/ocupado" em latão cromado La Fonte ou equiv., excl. marco, nas dimensões: 0.60 x 1.60 m</t>
  </si>
  <si>
    <t>062302</t>
  </si>
  <si>
    <t>Porta em madeira de lei com enchimento em madeira de 1ª qualidade, esp. 30mm, para pintura, incl. alizares, dobradiças, fechadura tipo "livre/ocupado" em latão cromado La Fonte ou equiv., excl. marco, nas dimensões: 0.80 x 1.60 m</t>
  </si>
  <si>
    <t>0625</t>
  </si>
  <si>
    <t>PORTA EM MADEIRA DE LEI TIPO ANGELIM PEDRA OU EQUIV.,ESP. 35 MM, MACIÇA C/ FRISO P/ VERNIZ, PADRÃO SEDU, COM VISOR, INCLUSIVE ALIZARES, DOBRADIÇAS E FECHADURA DE BOLA EXTERNA, EXCLUSIVE MARCO</t>
  </si>
  <si>
    <t>062501</t>
  </si>
  <si>
    <t>Porta em madeira de lei tipo angelim pedra ou equiv.,esp. 35 mm, maciça c/ friso p/ verniz, padrão SEDU, com visor, inclusive alizares, dobradiças e fechadura de bola ext. em latão cromado LaFonte ou equiv., excl. marco, dimensões: 0.60 x 2.10 m</t>
  </si>
  <si>
    <t>062502</t>
  </si>
  <si>
    <t>Porta em madeira de lei tipo angelim pedra ou equiv.,esp. 35 mm, maciça c/ friso p/ verniz, padrão SEDU, com visor, inclusive alizares, dobradiças e fechadura de bola ext. em latão cromado LaFonte ou equiv., excl. marco, dimensões: 0.70 x 2.10 m</t>
  </si>
  <si>
    <t>062503</t>
  </si>
  <si>
    <t>Porta em madeira de lei tipo angelim pedra ou equiv.,esp. 35 mm, maciça c/ friso p/ verniz, padrão SEDU, com visor, inclusive alizares, dobradiças e fechadura de bola ext. em latão cromado LaFonte ou equiv., excl. marco, dimensões: 0.80 x 2.10 m</t>
  </si>
  <si>
    <t>062504</t>
  </si>
  <si>
    <t>Porta em madeira de lei tipo angelim pedra ou equiv.,esp. 35 mm, maciça c/ friso p/ verniz, padrão SEDU, com visor, inclusive alizares, dobradiças e fechadura de bola ext. em latão cromado LaFonte ou equiv., excl. marco, dimensões: 0.90 x 2.10 m</t>
  </si>
  <si>
    <t>062505</t>
  </si>
  <si>
    <t>Porta em madeira de lei tipo angelim pedra ou equiv.,esp. 35 mm, maciça c/ friso p/ verniz, padrão SEDU, com visor, inclusive alizares, dobradiças e fechadura de bola ext. em latão cromado LaFonte ou equiv., excl. marco, dimensões: 1.60 x 2.10 m (duas folhas)</t>
  </si>
  <si>
    <t>07</t>
  </si>
  <si>
    <t>0711</t>
  </si>
  <si>
    <t>GRADES E PORTÕES</t>
  </si>
  <si>
    <t>071101</t>
  </si>
  <si>
    <t>Tela de proteção de arame galvanizado 1/2" fio 12, com quadro em tubo de ferro galvanizado 1 1/2" e cantoneira de ferro 1/2" x 1/2" x1/8", conforme detalhe em projeto</t>
  </si>
  <si>
    <t>071103</t>
  </si>
  <si>
    <t>Grade de tela tipo mosquiteiro de arame galvanizado #18, fio 32, inclusive, requadro em cantoneira de ferro 1/8"x1/2"x1/2"</t>
  </si>
  <si>
    <t>071104</t>
  </si>
  <si>
    <t>Portão de ferro de abrir em barra chata, inclusive chumbamento</t>
  </si>
  <si>
    <t>071105</t>
  </si>
  <si>
    <t>Grade de ferro em barra chata, inclusive chumbamento</t>
  </si>
  <si>
    <t>071106</t>
  </si>
  <si>
    <t>Portão de ferro de correr em barra chata, inclusive chumbamento</t>
  </si>
  <si>
    <t>071107</t>
  </si>
  <si>
    <t>0717</t>
  </si>
  <si>
    <t>ESQUADRIAS METÁLICAS (M2)</t>
  </si>
  <si>
    <t>071701</t>
  </si>
  <si>
    <t>Janela de correr para vidro em alumínio anodizado cor natural, linha 25, completa, incl. puxador com tranca, alizar, caixilho e contramarco, exclusive vidro</t>
  </si>
  <si>
    <t>071702</t>
  </si>
  <si>
    <t>Báscula para vidro em alumínio anodizado cor natural, linha 25, completa, com tranca, caixilho, alizar e contramarco, exclusive vidro</t>
  </si>
  <si>
    <t>071703</t>
  </si>
  <si>
    <t>071704</t>
  </si>
  <si>
    <t>071706</t>
  </si>
  <si>
    <t>Guichê/gradil em perfil L 1" e perfil T 3/4" em ferro, inclusive pintura em esmalte sintético, marca de referência SUVINIL</t>
  </si>
  <si>
    <t>0718</t>
  </si>
  <si>
    <t>071801</t>
  </si>
  <si>
    <t>Escovamento com escova de aço em esquadrias de ferro</t>
  </si>
  <si>
    <t>08</t>
  </si>
  <si>
    <t>0801</t>
  </si>
  <si>
    <t>VIDROS PARA ESQUADRIAS</t>
  </si>
  <si>
    <t>080102</t>
  </si>
  <si>
    <t>080103</t>
  </si>
  <si>
    <t>Vidro fantasia mini-boreal, com 4 mm de espessura</t>
  </si>
  <si>
    <t>080107</t>
  </si>
  <si>
    <t>Vidro aramado esp. 6mm, colocado</t>
  </si>
  <si>
    <t>0802</t>
  </si>
  <si>
    <t>ESPELHOS</t>
  </si>
  <si>
    <t>080201</t>
  </si>
  <si>
    <t>080202</t>
  </si>
  <si>
    <t>Espelho espessura 4 mm, incluindo chapa compensada 6mm, moldura de peça de madeira 7x2.5cm fixada com parafuso e bucha conforme detalhe em projeto</t>
  </si>
  <si>
    <t>080203</t>
  </si>
  <si>
    <t>Espelho prata esp. 4 mm sobre caixa de compensado colado revestido com fórmica e fixado com parafuso cromado e bucha, dim. 1,80 x 0,40m, conforme detalhe em projeto</t>
  </si>
  <si>
    <t>09</t>
  </si>
  <si>
    <t>0901</t>
  </si>
  <si>
    <t>ESTRUTURA PARA TELHADO</t>
  </si>
  <si>
    <t>090101</t>
  </si>
  <si>
    <t>Estrutura de madeira de lei tipo Paraju, peroba mica, angelim pedra ou equivalente para telhado de telha cerâmica tipo capa e canal, com pontaletes, terças, caibros e ripas, inclusive tratamento com cupinicida, exclusive telhas</t>
  </si>
  <si>
    <t>090102</t>
  </si>
  <si>
    <t>Estrutura de madeira de lei tipo Paraju, peroba mica, angelim pedra ou equivalente para telhado de telha ondulada de fibrocimento esp. 6mm, com pontaletes e caibros, inclusive tratamento com cupinicida, exclusive telhas</t>
  </si>
  <si>
    <t>090103</t>
  </si>
  <si>
    <t>Estrutura de madeira de lei tipo Paraju ou equivalente para cobertura de telha de fibrocimento canalete 49/90, inclusive tratamento com cupinicida, exclusive telhas</t>
  </si>
  <si>
    <t>090104</t>
  </si>
  <si>
    <t>Estrutura de madeira de lei tipo Paraju, peroba mica, angelim pedra ou equivalente para telhado de telhas cerâmicas tipo capa e canal c/ tesouras, pilares, vigas, terças, caibros e ripas, incl. trat. c/cupinicida, exclusive telhas</t>
  </si>
  <si>
    <t>090105</t>
  </si>
  <si>
    <t>Estrutura de madeira de lei Paraju, peroba mica, angelim pedra ou equivalente para telhado de telha cerâmica tipo francesa, com pontaletes, terças, caibros e ripas, inclusive tratamento com cupunicida, exclusive telhas</t>
  </si>
  <si>
    <t>0902</t>
  </si>
  <si>
    <t>TELHADO</t>
  </si>
  <si>
    <t>090202</t>
  </si>
  <si>
    <t>Cobertura nova de telhas onduladas de fibrocimento 6.0mm, inclusive cumeeiras e acessórios de fixação</t>
  </si>
  <si>
    <t>090203</t>
  </si>
  <si>
    <t>Cobertura nova de telhas onduladas de fibrocimento 8.0mm, inclusive cumeeiras e acessórios de fixação</t>
  </si>
  <si>
    <t>090206</t>
  </si>
  <si>
    <t>Cobertura nova de telhas de alumínio trapezoidal, H = 8 cm, esp. 0.5mm, inclusive acessórios de fixação</t>
  </si>
  <si>
    <t>090211</t>
  </si>
  <si>
    <t>Cobertura nova de telhas cerâmicas tipo capa e canal inclusive cumeeira (telhas compradas na praça de Vitória, posto obra) (área de projeção horizontal; incl. 35%)</t>
  </si>
  <si>
    <t>090212</t>
  </si>
  <si>
    <t>Cobertura nova de telhas cerâmicas tipo capa e canal inclusive cumeeiras (telhas compradas na fábrica, posto obra)</t>
  </si>
  <si>
    <t>090215</t>
  </si>
  <si>
    <t>Cumeeira para cobertura em telha cerâmica tipo capa e canal</t>
  </si>
  <si>
    <t>090216</t>
  </si>
  <si>
    <t>Cumeeira para cobertura em telhas onduladas de fibrocimento 6.0mm</t>
  </si>
  <si>
    <t>090219</t>
  </si>
  <si>
    <t>Cobertura em telha ondulada de alumínio, esp. 0.5mm, inclusive acessórios de fixação</t>
  </si>
  <si>
    <t>090228</t>
  </si>
  <si>
    <t>Telha em aço galvalume trapezoidal 40, e=0.50mm, pintura cor branca nas duas faces, inclusive acessório de fixação Ref. Santo André, Eternit, Metform ou equivalente</t>
  </si>
  <si>
    <t>0903</t>
  </si>
  <si>
    <t>RUFOS E CALHAS</t>
  </si>
  <si>
    <t>090301</t>
  </si>
  <si>
    <t>Rufo de concreto armado Fck=15 MPa, nas dimensões de 30x5 cm, moldado "in loco"</t>
  </si>
  <si>
    <t>090302</t>
  </si>
  <si>
    <t>Rufo de chapa metálica nº 26 com largura de 30 cm</t>
  </si>
  <si>
    <t>090305</t>
  </si>
  <si>
    <t>Calha de concreto armado Fck=15 MPa em "U" nas dimensões de 38 x 56 cm conforme detalhes em projeto</t>
  </si>
  <si>
    <t>090312</t>
  </si>
  <si>
    <t>Calha em chapa galvanizada com largura de 40 cm</t>
  </si>
  <si>
    <t>090314</t>
  </si>
  <si>
    <t>Rufo de chapa de alumínio esp. 0.5mm, largura de 30cm</t>
  </si>
  <si>
    <t>0904</t>
  </si>
  <si>
    <t>PLATIBANDA</t>
  </si>
  <si>
    <t>090403</t>
  </si>
  <si>
    <t>Platibanda de alvenaria de bloco cerâmico 10x20x20cm, assentado com argamassa de cimento, cal hidratada CH1 e areia no traço 1:0,5:8, amarrada com pilaretes em conc. arm. a cada 2m (H=1.0m), excl. revest.</t>
  </si>
  <si>
    <t>0905</t>
  </si>
  <si>
    <t>090501</t>
  </si>
  <si>
    <t>Recolocação de engradamento de madeira para telhado com telha cerâmica, com pontaletes, terças, caibros e ripas, exclusive fornecimento</t>
  </si>
  <si>
    <t>090502</t>
  </si>
  <si>
    <t>Recolocação de estrutura de madeira para telhado com telha ondulada de fibrocimento ou telha ecológica tipo onduline, com pontaletes e caibros, exclusive fornecimento</t>
  </si>
  <si>
    <t>090506</t>
  </si>
  <si>
    <t>Recolocação de telha ondulada de fibrocimento 6mm, excl. cumeeira</t>
  </si>
  <si>
    <t>090509</t>
  </si>
  <si>
    <t>Remoção, lavagem com escova de aço e recolocação de telhas cerâmicas</t>
  </si>
  <si>
    <t>090511</t>
  </si>
  <si>
    <t>Tratamento em estrutura de madeira com cupinicida</t>
  </si>
  <si>
    <t>090512</t>
  </si>
  <si>
    <t>Limpeza de calhas e coletores (serviço realizado por servente)</t>
  </si>
  <si>
    <t>10</t>
  </si>
  <si>
    <t>1001</t>
  </si>
  <si>
    <t>IMPERMEABILIZAÇÃO DE CAIXAS DE ÁGUA</t>
  </si>
  <si>
    <t>100102</t>
  </si>
  <si>
    <t>Impermeabilização nas seguintes etapas: chapisco traço 1:2 c/ sika 1 ou equivalente, revest. duplo c/ argamassa de cimento e areia traço 1:3 c/ sika 1 ou equivalente, em 2x15 mm e acab. argamassa 1:1</t>
  </si>
  <si>
    <t>100105</t>
  </si>
  <si>
    <t>Índice de imperm.c/ manta asfáltica atendendo NBR 9952, asfalto polimérico, esp.4mm reforç.c/ filme int.em polietileno, regul.base c/ arg.1:4 esp.mín.15mm, proteção mec. arg. 1:4 esp.20mm e juntas dilat.</t>
  </si>
  <si>
    <t>1002</t>
  </si>
  <si>
    <t>IMPERMEABILIZAÇÃO CALHAS, LAJES DESCOBERTAS, BALDRAMES, PAREDES E JARDINEIRAS</t>
  </si>
  <si>
    <t>100202</t>
  </si>
  <si>
    <t>Impermeabilização com argamassa de igol 2 - marca de referência Sika</t>
  </si>
  <si>
    <t>100203</t>
  </si>
  <si>
    <t>100204</t>
  </si>
  <si>
    <t>Impermeabilização, empregando argamassa de cimento e areia sem peneirar no traço 1:3 com aditivo impermeabilizado tipo sika 1 ou equivalente, espessura de 2 cm</t>
  </si>
  <si>
    <t>100208</t>
  </si>
  <si>
    <t>1003</t>
  </si>
  <si>
    <t>IMPERMEABILIZAÇÃO DE FOSSAS E FILTROS</t>
  </si>
  <si>
    <t>100301</t>
  </si>
  <si>
    <t>Impermeabilização nas seguintes etapas: chapisco traço 1:2 c/ sika 1 prop. 1:10 ou equiv., revest. duplo c/ argamassa de cimento e areia traço 1:3 c/ sika 1 prop. 1:12 ou equivalente, esp. 2x15 mm e acab. argamassa 1:2</t>
  </si>
  <si>
    <t>11</t>
  </si>
  <si>
    <t>1101</t>
  </si>
  <si>
    <t>REVESTIMENTO COM ARGAMASSA</t>
  </si>
  <si>
    <t>110101</t>
  </si>
  <si>
    <t>1102</t>
  </si>
  <si>
    <t>REBAIXAMENTOS</t>
  </si>
  <si>
    <t>110201</t>
  </si>
  <si>
    <t>110210</t>
  </si>
  <si>
    <t>Forro PVC branco L = 20 cm, frisado, colocado</t>
  </si>
  <si>
    <t>1103</t>
  </si>
  <si>
    <t>REVESTIMENTO EMPREGANDO ARGAMASSA DE CIMENTO, CAL E AREIA</t>
  </si>
  <si>
    <t>110301</t>
  </si>
  <si>
    <t>Emboço de argamassa de cimento, cal hidratada CH1 e areia lavada traço 1:0.5:6, espessura 20 mm</t>
  </si>
  <si>
    <t>110302</t>
  </si>
  <si>
    <t>1104</t>
  </si>
  <si>
    <t>110401</t>
  </si>
  <si>
    <t>Recolocação de forro de madeira, com aproveitamento do material</t>
  </si>
  <si>
    <t>12</t>
  </si>
  <si>
    <t>1201</t>
  </si>
  <si>
    <t>120101</t>
  </si>
  <si>
    <t>1202</t>
  </si>
  <si>
    <t>ACABAMENTOS</t>
  </si>
  <si>
    <t>120201</t>
  </si>
  <si>
    <t>Azulejo branco 15 x 15 cm, juntas a prumo, assentado com argamassa de cimento colante, inclusive rejuntamento com cimento branco, marcas de referência Eliane, Cecrisa ou Portobello</t>
  </si>
  <si>
    <t>120205</t>
  </si>
  <si>
    <t>Roda-parede de madeira de lei tipo Paraju ou equivalente, de 10 x 2.5cm, fixado com parafuso e bucha plástica n° 8</t>
  </si>
  <si>
    <t>120207</t>
  </si>
  <si>
    <t>Roda-parede de madeira de lei tipo Paraju ou equivalente, de 20 X 1.5cm fixado com parafuso e bucha plástica n° 7</t>
  </si>
  <si>
    <t>120208</t>
  </si>
  <si>
    <t>Acabamento de alumínio com perfil de canto para arremate das paredes</t>
  </si>
  <si>
    <t>120216</t>
  </si>
  <si>
    <t>Acabamento de perfil "U" em alumínio anodizado fosco 1/2"</t>
  </si>
  <si>
    <t>120220</t>
  </si>
  <si>
    <t>Cerâmica 10 x 10 cm, marcas de referência Eliane, Cecrisa ou Portobello, nas cores branco ou areia, com rejunte esp. 0.5 cm, empregando argamassa colante</t>
  </si>
  <si>
    <t>120221</t>
  </si>
  <si>
    <t>Pastilha cerâmica branca 5 x 5 cm, assentada com argamassa de cimento colante e rejunte pré-fabricado, marcas de referência Atlas, Jatobá, NGK ou equivalentwe</t>
  </si>
  <si>
    <t>120224</t>
  </si>
  <si>
    <t>Assentamento de revestimento cerâmico com cimento colante, excl. rejuntamento e cerâmica</t>
  </si>
  <si>
    <t>120227</t>
  </si>
  <si>
    <t>Roda parede em granito cinza andorinha 7x2cm, com acabamento abaulado nos dois lados</t>
  </si>
  <si>
    <t>120232</t>
  </si>
  <si>
    <t>Cerâmica 10 x 10 cm, ref Camburi branco Eliane, Cecrisa ou Portobello, empregando argamassa colante, inclusive rejuntamento junta plus cinza claro esp. 3 mm</t>
  </si>
  <si>
    <t>1203</t>
  </si>
  <si>
    <t>120301</t>
  </si>
  <si>
    <t>120302</t>
  </si>
  <si>
    <t>Reboco de argamassa de cimento, cal hidratada CH1 e areia média ou grossa lavada no traço 1:0.5:6, espessura 5mm</t>
  </si>
  <si>
    <t>120303</t>
  </si>
  <si>
    <t>Reboco tipo paulista de argamassa de cimento, cal hidratada CH1 e areia média ou grossa lavada no traço 1:0.5:6, espessura 25 mm</t>
  </si>
  <si>
    <t>120304</t>
  </si>
  <si>
    <t>Reboco de argamassa de cimento, cal hidratada CH1 e areia média ou grossa lavada no traço 1:0.5:6, com impermeabilizante para revestimentos (caixas, fossas, filtros, cisternas, etc...)</t>
  </si>
  <si>
    <t>120308</t>
  </si>
  <si>
    <t>Chapisco de argamassa de cimento e areia média ou grossa lavada no traço 1:3, espessura 5mm, com utilização de impermeabilizante</t>
  </si>
  <si>
    <t>13</t>
  </si>
  <si>
    <t>1301</t>
  </si>
  <si>
    <t>LASTRO DE CONTRAPISO</t>
  </si>
  <si>
    <t>130103</t>
  </si>
  <si>
    <t>130104</t>
  </si>
  <si>
    <t>Regularização de base p/ revestimento cerâmico, com argamassa de cimento e areia no traço 1:5, espessura 5cm</t>
  </si>
  <si>
    <t>130109</t>
  </si>
  <si>
    <t>Lastro regularizado e impermeabilizado de concreto não estrutural, espessura de 8 cm</t>
  </si>
  <si>
    <t>130110</t>
  </si>
  <si>
    <t>130111</t>
  </si>
  <si>
    <t>Lastro impermeabilizado de concreto não estrutural, espessura de 6 cm</t>
  </si>
  <si>
    <t>130112</t>
  </si>
  <si>
    <t>Lastro de concreto não estrutural, espessura de 6 cm</t>
  </si>
  <si>
    <t>130113</t>
  </si>
  <si>
    <t>Lastro impermeabilizado de concreto não estrutural, espessura de 8cm</t>
  </si>
  <si>
    <t>1302</t>
  </si>
  <si>
    <t>130202</t>
  </si>
  <si>
    <t>Piso cimentado liso com 1.5 cm de espessura, de argamassa de cimento e areia no traço 1:3 e juntas plásticas em quadros de 1 m</t>
  </si>
  <si>
    <t>130205</t>
  </si>
  <si>
    <t>Piso de tábuas corridas de Peroba de 15cm sobre caibros de 5x6cm espaçados de 50cm, fixados com argamassa de cimento e areia no traço 1:5</t>
  </si>
  <si>
    <t>130208</t>
  </si>
  <si>
    <t>Junta plástica 17 x 3 mm, para pisos corridos, inclusive fornecimento e colocação</t>
  </si>
  <si>
    <t>130209</t>
  </si>
  <si>
    <t>Piso de cimentado camurçado executado com argamassa de cimento e areia no traço 1:3, esp. 3.0cm</t>
  </si>
  <si>
    <t>130210</t>
  </si>
  <si>
    <t>Piso cimentado liso com 1.5 cm de espessura, em argamassa de cimento e areia no traço 1:3 e juntas plásticas em quadros de 1 m colorido com corante tipo Xadrez ou equivalente</t>
  </si>
  <si>
    <t>130211</t>
  </si>
  <si>
    <t>Fornecimento e instalação de Piso Paviflex dim. 30x30cm, esp. 2mm linha Chroma Concept ref. Fademac ou equivalente</t>
  </si>
  <si>
    <t>130219</t>
  </si>
  <si>
    <t>Piso cerâmico 45x45cm, PEI 5, Cargo Plus Gray, marcas de referência Eliane, Cecrisa ou Portobello, assentado com argamassa de cimento colante, inclusive rejuntamento</t>
  </si>
  <si>
    <t>130222</t>
  </si>
  <si>
    <t>Revestimento de piso com placas de borracha plurigoma preto pastilhado ou equivalente, inclusive arremate</t>
  </si>
  <si>
    <t>130223</t>
  </si>
  <si>
    <t>Assentamento de piso cerâmico, com utilização de cimento colante, excl. rejuntamento e cerâmica</t>
  </si>
  <si>
    <t>130225</t>
  </si>
  <si>
    <t>Rejuntamento de piso cerâmico, usando cimento branco, para juntas de no máximo 3mm de espessura</t>
  </si>
  <si>
    <t>130226</t>
  </si>
  <si>
    <t>Rejuntamento empregando argamassa para rejunte, esp. 5mm</t>
  </si>
  <si>
    <t>130228</t>
  </si>
  <si>
    <t>Assentamento e rejuntamento de piso em porcelanato (dimensões superiores a 30x30cm) utilizando dupla colagem de argamassa colante para porcelanato tipo ACIII, exclusive fornecimento do porcelanato e do rejunte</t>
  </si>
  <si>
    <t>130230</t>
  </si>
  <si>
    <t>Piso argamassa alta resistência tipo granilite ou equiv de qualidade comprovada, esp de 10mm, com juntas plástica em quadros de 1m, na cor natural, com acabamento anti-derrapante mecanizado, inclusive regularização e=3.0cm</t>
  </si>
  <si>
    <t>130231</t>
  </si>
  <si>
    <t>Piso argamassa alta resistência tipo granilite ou equiv de qualidade comprovada, esp de 10mm, com juntas plástica em quadros de 1m, na cor natural, com acabamento polido mecanizado, inclusive regularização e=3.0cm</t>
  </si>
  <si>
    <t>130232</t>
  </si>
  <si>
    <t>Porcelanato polido, acabamento brilhante, dim. 50x50cm, ref. de cor PANNA PLUS PO Eliane/equiv, utilizando dupla colagem de argamassa colante para porcelanato tipo ACIII e rejunte 1mm para porcelanato</t>
  </si>
  <si>
    <t>130233</t>
  </si>
  <si>
    <t>Porcelanato polido, acabamento acetinado, dim. 60x60cm, ref. de cor CIMENTO CINZA BOLD Potobello/equiv, utilizando dupla colagem de argamassa colante para porcelanato tipo ACIII e rejunte 1mm para porcelanato</t>
  </si>
  <si>
    <t>130234</t>
  </si>
  <si>
    <t>Porcelanato natural, acabamento acetinado, dim. 60x60cm, ref. PLATINA NA Eliane/equiv, utilizando dupla colagem de argamassa colante para porcelanato tipo ACIII e rejunte 1mm para porcelanato</t>
  </si>
  <si>
    <t>130236</t>
  </si>
  <si>
    <t>Piso cerâmico esmaltado, PEI 5, acabamento semibrilho, dim. 45x45cm, ref. de cor CARGO PLUS WHITE Eliane/equiv. assentado com argamassa de cimento colante, inclusive rejuntamento</t>
  </si>
  <si>
    <t>130237</t>
  </si>
  <si>
    <t>Assentamento e rejuntamento de piso em porcelanato (dimensões superiores a 30x30cm) utilizando dupla colagem de argamassa colante para porcelanato tipo ACII/ACIII, exclusive fornecimento do porcelanato e do rejunte</t>
  </si>
  <si>
    <t>1303</t>
  </si>
  <si>
    <t>DEGRAUS, RODAPÉS, SOLEIRAS E PEITORIS</t>
  </si>
  <si>
    <t>130301</t>
  </si>
  <si>
    <t>Rodapé de argamassa de cimento e areia no traço 1:3, altura de 7 cm e espessura de 2 cm</t>
  </si>
  <si>
    <t>130303</t>
  </si>
  <si>
    <t>Rodapé de cerâmica PEI-3, assentado com argamassa de cimento cola h = 7.0 cm, inclusive rejuntamento com cimento branco</t>
  </si>
  <si>
    <t>130304</t>
  </si>
  <si>
    <t>Rodapé de madeira de lei 7.0 x 1.5 cm, fixado com parafuso e bucha plástica n° 7</t>
  </si>
  <si>
    <t>130307</t>
  </si>
  <si>
    <t>Peitoril de mármore branco com largura 40 cm e esp. 3cm</t>
  </si>
  <si>
    <t>130308</t>
  </si>
  <si>
    <t>Soleira de granito esp. 2 cm e largura de 15 cm</t>
  </si>
  <si>
    <t>130311</t>
  </si>
  <si>
    <t>Soleira de granito cinza, espessura 3 cm e largura de 3 cm, conforme detalhe em projeto</t>
  </si>
  <si>
    <t>130315</t>
  </si>
  <si>
    <t>Rodapé de mármore ou granito, assentado com argamassa de cimento, cal hidratada CH1 e areia no traço 1:0,5:8, incl. rejuntamento com cimento branco, h=7cm</t>
  </si>
  <si>
    <t>130317</t>
  </si>
  <si>
    <t>Peitoril de granito cinza polido, 15 cm, esp. 3cm</t>
  </si>
  <si>
    <t>130320</t>
  </si>
  <si>
    <t>Rodapé em cerâmica PEI-3, h = 7cm, assentado com argamassa de cimento, cal e areia, incl. rejuntamento com cimento branco</t>
  </si>
  <si>
    <t>130321</t>
  </si>
  <si>
    <t>Rodapé de granito cinza esp. 2cm, h=7cm, assentado com argamassa de cimento, cal hidratada CH1 e areia no traço 1:0,5:8, incl. rejuntamento com cimento branco</t>
  </si>
  <si>
    <t>130322</t>
  </si>
  <si>
    <t>Rodapé de argamassa de alta resistência tipo granilite ou equivalente de qualidade comprovada, altura de 10 cm e espessura de 10 mm, com cantos boleados, executado com cimento e granitina grana N.1, inclusive polimento</t>
  </si>
  <si>
    <t>130323</t>
  </si>
  <si>
    <t>Soleira de argamassa de alta resistência tipo granilite ou equivalente de qualidade comprovada, largura de 15cm, executado com cimento e granitina grana N.1</t>
  </si>
  <si>
    <t>1304</t>
  </si>
  <si>
    <t>130403</t>
  </si>
  <si>
    <t>Recomposição de piso cimentado, com argamassa de cimento e areia no traço 1:3, com 2 cm de espessura, incl. lastro</t>
  </si>
  <si>
    <t>14</t>
  </si>
  <si>
    <t>1401</t>
  </si>
  <si>
    <t>SUMIDOUROS, FOSSAS SÉPTICAS E FILTROS ANAERÓBIOS</t>
  </si>
  <si>
    <t>140102</t>
  </si>
  <si>
    <t>Fossa séptica de anéis pré-moldados de concreto, diâmetro 1.20 m, altura útil de 1.70m, completa, incluindo tampa c/visita de 60cm, concreto p/fundo esp.10 cm, e tubo para ligação ao filtro</t>
  </si>
  <si>
    <t>140103</t>
  </si>
  <si>
    <t>Filtro anaeróbio de anéis pré-moldados de concreto, diâmetro de 1.20m, altura útil de 1.80m, completo, incl. tampa c/visita de 60 cm, concreto p/fundo esp.10cm e tubulação de saída de esgoto</t>
  </si>
  <si>
    <t>140108</t>
  </si>
  <si>
    <t>Fossa séptica de anéis pré-moldados de concreto, diâmetro 2.00 m, Hútil 2.0m completa, incluindo tampa c/visita de 60cm, concreto p/ fundo esp.10 cm, tubo de limpeza e escavação, conf. detalhe em projeto</t>
  </si>
  <si>
    <t>140109</t>
  </si>
  <si>
    <t>Filtro anaeróbio de anéis pré-moldados de concreto, diâm. 2.0m, Hútil 2.0m, compl., incl. tampa c/visita 60cm, concreto p/ fundo esp. 10cm, escavação, brita 4 e tubulação de saída esgoto 150mm, conf. proj.</t>
  </si>
  <si>
    <t>1402</t>
  </si>
  <si>
    <t>140201</t>
  </si>
  <si>
    <t>140207</t>
  </si>
  <si>
    <t>Padrão de entrada d'água com caixa termoplástica para hidrômetro de 3/4" - padrão 1B da CESAN. Instalado embutido na alvenaria. Inclusive tubulação, conexões, registro, tubo camisa e caixa com tampa transparente. Conferir detalhe.</t>
  </si>
  <si>
    <t>140208</t>
  </si>
  <si>
    <t>Padrão entrada d'água com caixa enterrada para hidrômetro com diâmetro de 1" - padrão 2B da CESAN. Caixa em alvenaria 60x80x40cm e com tampa articulada de ferro fundido, registro e conexões para instalação de hidrômetro. Conferir detalhe</t>
  </si>
  <si>
    <t>140209</t>
  </si>
  <si>
    <t>Mureta p/ cavalete (Padrão 1B - CESAN) de alv. blocos cerâmicos 10x20x20cm deitados, dimensões 0.80x1.0x0.20m, para instalação de caixa termoplastica, incl revest. em reboco e lastro concreto esp.10cm, exclusive caixa e cavalete</t>
  </si>
  <si>
    <t>1407</t>
  </si>
  <si>
    <t>140701</t>
  </si>
  <si>
    <t>140702</t>
  </si>
  <si>
    <t>140703</t>
  </si>
  <si>
    <t>Ponto de torneira de jardim (para praças)</t>
  </si>
  <si>
    <t>140704</t>
  </si>
  <si>
    <t>Ponto de válvula de descarga, inclusive válvula (sem acabamento)</t>
  </si>
  <si>
    <t>140705</t>
  </si>
  <si>
    <t>140706</t>
  </si>
  <si>
    <t>140707</t>
  </si>
  <si>
    <t>Ponto para caixa sifonada, inclusive caixa sifonada pvc 150x150x50mm com grelha em pvc</t>
  </si>
  <si>
    <t>140708</t>
  </si>
  <si>
    <t>Ponto para ralo sifonado, inclusive ralo sifonado 100 x 40 mm c/ grelha em pvc</t>
  </si>
  <si>
    <t>140709</t>
  </si>
  <si>
    <t>Ponto para ralo seco, inclusive ralo pvc 10 cm com grelha em pvc</t>
  </si>
  <si>
    <t>140710</t>
  </si>
  <si>
    <t>140711</t>
  </si>
  <si>
    <t>Ponto para ralo sifonado, inclusive ralo sifonado 100 x 40 mm c/ grelha em açõ inox</t>
  </si>
  <si>
    <t>140712</t>
  </si>
  <si>
    <t>Ponto de válvula de descarga, inclusive válvula e acabamento anti-vandalismo cromado referência Docol, Fabrimar e Deca</t>
  </si>
  <si>
    <t>140713</t>
  </si>
  <si>
    <t>Ponto de válvula de descarga, inclusive válvula de descarga de 50mm (1 1/2"), com acabamento para válvula de descarga Benefit, marca de referência Docol ou equivalente Mod. 00184906</t>
  </si>
  <si>
    <t>140714</t>
  </si>
  <si>
    <t>Ponto p/ válvula (mictório) inclusive válvula com acabamento marca de referência Pressmatic Docol, Mod. 17015106 e tubo de ligação p/mictório antivandalismo Pressmatic Mod. 00132606 marca de ref. Docol ou equivalente</t>
  </si>
  <si>
    <t>1409</t>
  </si>
  <si>
    <t>140901</t>
  </si>
  <si>
    <t>Tubos de concreto simples C1, diâmetro 200 mm, com rejuntamento de argamassa de cimento, cal hidratada e areia no traço 1:2:6, incluindo escavação e berço, conf. normas e especificações.</t>
  </si>
  <si>
    <t>140902</t>
  </si>
  <si>
    <t>Tubos de concreto simples C1, diâmetro 300 mm, com rejuntamento de argamassa de cimento, cal hidratada e areia no traço 1:2:6, incluindo escavação e berço, conforme normas e especificações.</t>
  </si>
  <si>
    <t>140903</t>
  </si>
  <si>
    <t>140904</t>
  </si>
  <si>
    <t>Tubo PVC rígido para esgoto no diâmetro de 150mm incluindo escavação e aterro com areia</t>
  </si>
  <si>
    <t>140905</t>
  </si>
  <si>
    <t>Tubo PVC rígido para esgoto no diâmetro de 200mm incluindo escavação e aterro com areia</t>
  </si>
  <si>
    <t>140906</t>
  </si>
  <si>
    <t>Tubo PVC rígido para esgoto no diâmetro de 75 mm incluindo escavação e aterro com areia</t>
  </si>
  <si>
    <t>1411</t>
  </si>
  <si>
    <t>Caixas de inspeção de alv. blocos concreto 9x19x39cm, dim, 60x60cm e Hmáx = 1m, com tampa de conc. esp. 5cm, lastro de conc. esp. 10cm, revest intern. c/ chapisco e reboco impermeabilizado, incl. escavação, reaterro e enchimento</t>
  </si>
  <si>
    <t>141102</t>
  </si>
  <si>
    <t>Caixa de areia de alvenaria de blocos de concreto 9x19x39cm, dim. 60x60cm e Hmáx=1m, c/ tampa em concreto esp. 5cm, lastro concreto esp. 10cm, revestida intern. c/ chapisco e reboco impermeabilizante, incl. escavação e reaterro</t>
  </si>
  <si>
    <t>141103</t>
  </si>
  <si>
    <t>Caixa sifonada especial de alv. bloco conc.9x19x39cm, dim 60x60cm e Hmáx=1m, c/ tampa em concreto esp.5cm, lastro conc.esp.10cm, revest. intern. c/chap. e reb. impermeab. escav, reaterro e curva curta c/ visita e plug em pvc 100mm</t>
  </si>
  <si>
    <t>141104</t>
  </si>
  <si>
    <t>Caixa de gordura de alv. bloco concreto 9x19x39cm, dim.60x60cm e Hmáx=1m, com tampa em concreto esp.5cm, lastro concreto esp.10cm, revestida intern. c/ chapisco e reboco impermeab, escavação, reaterro e parede interna em concreto</t>
  </si>
  <si>
    <t>141105</t>
  </si>
  <si>
    <t>Caixa retentora de matéria sólida de alv. bloco conc.9x19x39cm, dim 60x60cm e Hmáx=1m, c/ tampa conc. esp.5cm, lastro conc. esp.10cm, revest. internamente c/ chap, reb. impermeab., escavação, reaterro e parede int. em concreto</t>
  </si>
  <si>
    <t>141106</t>
  </si>
  <si>
    <t>Caixas de inspeção de alv. blocos concreto 9x19x39cm, dim.100x60cm e Hmáx = 1m, com tampa de conc. esp. 5cm, lastro de conc. esp. 10cm, revest intern. c/ chapisco e reboco impermeabilizado, incl. escavação, reaterro e enchimento</t>
  </si>
  <si>
    <t>141107</t>
  </si>
  <si>
    <t>Caixa de gordura simples de alv. bloco concr.9x19x39cm, dim.80x60cm e Hmáx=1m, com tampa em concr.esp.5cm, lastro concr.esp.10cm, revestida intern. c/ chapisco e reboco impermeab, escavação, reaterro e parede interna em concr.</t>
  </si>
  <si>
    <t>141108</t>
  </si>
  <si>
    <t>Caixa de gordura especial de alv. bloco concr. 9x19x39cm, dim.60x60cm e Hmáx=1m, com tampa em concr.esp.5cm, lastro concr.esp.10cm, revestida intern. c/ chapisco e reboco impermeab, escavação, reaterro e parede interna em concr.</t>
  </si>
  <si>
    <t>141109</t>
  </si>
  <si>
    <t>Grelha largura 20 cm de ferro redondo de 1/2" a cada 3 cm, contorno com barra de ferro de 3/4" x 1/8" e caixilho de cantoneira de 1" x 3/16"</t>
  </si>
  <si>
    <t>141110</t>
  </si>
  <si>
    <t>141111</t>
  </si>
  <si>
    <t>141112</t>
  </si>
  <si>
    <t>Caixa sifonada especial em alv. bloco concr. 9x19x39cm, dim. 60x60cm e Hmáx=1m. c/ tampa em ferro fundido, lastro conc. esp.10cm, revest. int. c/ chap. e reboco imperm., incl. esc, reaterro e curva curta c/ visita e plug pvc 100mm</t>
  </si>
  <si>
    <t>141113</t>
  </si>
  <si>
    <t>141114</t>
  </si>
  <si>
    <t>Caixa retentora de mat. sólida em alv. bloco conc.9x19x39cm, dim.60x60cm e Hmáx=1m, c/ tampa de ferro fund., lastro conc. esp.10cm, revest. int. c/ chap. e reb. impermeab., esc. reaterro e parede int. em concreto</t>
  </si>
  <si>
    <t>1412</t>
  </si>
  <si>
    <t>REDE DE ÁGUA FRIA - TUBOS METÁLICOS</t>
  </si>
  <si>
    <t>141210</t>
  </si>
  <si>
    <t>Tubo de aço galvanizado, inclusive conexões, diâm. 15mm (1/2")</t>
  </si>
  <si>
    <t>141211</t>
  </si>
  <si>
    <t>Tubo de aço galvanizado, inclusive conexões, diâm. 20mm (3/4")</t>
  </si>
  <si>
    <t>141212</t>
  </si>
  <si>
    <t>Tubo de aço galvanizado, inclusive conexões, diâm. 25mm (1")</t>
  </si>
  <si>
    <t>141213</t>
  </si>
  <si>
    <t>Tubo de aço galvanizado, inclusive conexões, diâm. 32mm (11/4")</t>
  </si>
  <si>
    <t>141214</t>
  </si>
  <si>
    <t>Tubo de aço galvanizado, inclusive conexões, diâm. 40mm (11/2")</t>
  </si>
  <si>
    <t>141215</t>
  </si>
  <si>
    <t>Tubo de aço galvanizado, inclusive conexões, diâm. 50mm (2")</t>
  </si>
  <si>
    <t>141216</t>
  </si>
  <si>
    <t>Tubo de aço galvanizado, inclusive conexões, diâm. 65mm (21/2")</t>
  </si>
  <si>
    <t>141217</t>
  </si>
  <si>
    <t>Tubo de aço galvanizado, inclusive conexões, diâm. 80mm (3")</t>
  </si>
  <si>
    <t>141218</t>
  </si>
  <si>
    <t>Tubo de aço galvanizado, inclusive conexões, diâm. 100mm(4")</t>
  </si>
  <si>
    <t>1414</t>
  </si>
  <si>
    <t>REDE DE ÁGUA FRIA - TUBOS SOLDÁVEIS DE PVC</t>
  </si>
  <si>
    <t>141409</t>
  </si>
  <si>
    <t>Tubo de PVC rígido soldável marrom, diâm. 20mm (1/2"), inclusive conexões</t>
  </si>
  <si>
    <t>141410</t>
  </si>
  <si>
    <t>Tubo de PVC rígido soldável marrom, diâm. 25mm (3/4"), inclusive conexões</t>
  </si>
  <si>
    <t>141411</t>
  </si>
  <si>
    <t>Tubo de PVC rigido soldável marrom, diâm. 32mm (1"), inclusive conexões</t>
  </si>
  <si>
    <t>141412</t>
  </si>
  <si>
    <t>Tubo de PVC rígido soldável marrom, diâm. 40mm (11/4"), inclusive conexões</t>
  </si>
  <si>
    <t>141413</t>
  </si>
  <si>
    <t>Tubo de PVC rígido soldável marrom, diâm. 50mm (11/2"), inclusive conexões</t>
  </si>
  <si>
    <t>141414</t>
  </si>
  <si>
    <t>Tubo de PVC rígido soldável marrom, diâm. 60mm (2"), inclusive conexões</t>
  </si>
  <si>
    <t>141415</t>
  </si>
  <si>
    <t>Tubo de PVC rígido soldável marrom, diâm. 75mm (21/2"), inclusive conexões</t>
  </si>
  <si>
    <t>141416</t>
  </si>
  <si>
    <t>Tubo de PVC rígido soldável marrom, diâm. 85mm (3"), inclusive conexões</t>
  </si>
  <si>
    <t>1415</t>
  </si>
  <si>
    <t>REDE DE ÁGUA FRIA - CONEXÕES SOLDÁVEIS DE PVC</t>
  </si>
  <si>
    <t>141522</t>
  </si>
  <si>
    <t>Adaptador de PVC soldável com flanges livres para caixa d'água, diâmetro 25mm (3/4")</t>
  </si>
  <si>
    <t>141524</t>
  </si>
  <si>
    <t>Adaptador de PVC soldável com flanges livres para caixa d'água, diâmetro 40mm (1 1/4")</t>
  </si>
  <si>
    <t>141525</t>
  </si>
  <si>
    <t>Adaptador de PVC soldável com flanges livres para caixa d'água, diâmetro 50mm (1 1/2")</t>
  </si>
  <si>
    <t>141526</t>
  </si>
  <si>
    <t>Adaptador de PVC soldável com flanges livres para caixa d'água, diâmetro 60mm (2")</t>
  </si>
  <si>
    <t>141527</t>
  </si>
  <si>
    <t>Adaptador de PVC soldável com flanges livres para caixa d'água, diâmetro 75mm (2 1/2")</t>
  </si>
  <si>
    <t>141529</t>
  </si>
  <si>
    <t>Adaptador de PVC soldável para registro, diâmetro 32mm x 1"</t>
  </si>
  <si>
    <t>1419</t>
  </si>
  <si>
    <t>REDE DE ESGOTO - TUBOS DE PVC</t>
  </si>
  <si>
    <t>141906</t>
  </si>
  <si>
    <t>Tubo de PVC rígido soldável branco, para esgoto, diâmetro 40mm (1 1/2"), inclusive conexões</t>
  </si>
  <si>
    <t>141907</t>
  </si>
  <si>
    <t>Tubo de PVC rígido soldável branco, para esgoto, diâmetro 50mm (2"), inclusive conexões</t>
  </si>
  <si>
    <t>141908</t>
  </si>
  <si>
    <t>Tubo de PVC rígido soldável branco, para esgoto, diâmetro 75mm (3"), inclusive conexões</t>
  </si>
  <si>
    <t>141909</t>
  </si>
  <si>
    <t>Tubo de PVC rígido soldável branco, para esgoto, diâmetro 100mm (4"), inclusive conexões</t>
  </si>
  <si>
    <t>141910</t>
  </si>
  <si>
    <t>Tubo de PVC rígido soldável branco, para esgoto, diâmetro 150mm (6"), inclusive conexões</t>
  </si>
  <si>
    <t>1421</t>
  </si>
  <si>
    <t>CAIXAS DE PVC / EQUIPAMENTOS</t>
  </si>
  <si>
    <t>142103</t>
  </si>
  <si>
    <t>Reparo para válvula de descarga, completo</t>
  </si>
  <si>
    <t>142104</t>
  </si>
  <si>
    <t>Sifão em PVC para pia de cozinha ou lavatório 1x11/2"</t>
  </si>
  <si>
    <t>142106</t>
  </si>
  <si>
    <t>Sifão em PVC para tanque 2"</t>
  </si>
  <si>
    <t>142107</t>
  </si>
  <si>
    <t>Ralo sifonado em PVC 100x100mm, com grelha PVC</t>
  </si>
  <si>
    <t>142109</t>
  </si>
  <si>
    <t>Ralo seco em PVC 100x100mm, com grelha em PVC</t>
  </si>
  <si>
    <t>142111</t>
  </si>
  <si>
    <t>Caixa sifonada em PVC, diâm. 150mm, com grelha e porta grelha quadrados, em aço inox</t>
  </si>
  <si>
    <t>142112</t>
  </si>
  <si>
    <t>Caixa seca em PVC, diâm. 100mm, com grelha e porta grelha quadrados, em aço inox</t>
  </si>
  <si>
    <t>142114</t>
  </si>
  <si>
    <t>Tampa para caixa sifonada, em PVC, de 150x150mm</t>
  </si>
  <si>
    <t>142115</t>
  </si>
  <si>
    <t>Tampa para caixa sifonada, em aço inox, de 150x150mm</t>
  </si>
  <si>
    <t>142116</t>
  </si>
  <si>
    <t>Tampa para ralo, em PVC, de 100x100mm</t>
  </si>
  <si>
    <t>142117</t>
  </si>
  <si>
    <t>Tampa para ralo, em aço inox, de 100x100mm</t>
  </si>
  <si>
    <t>142118</t>
  </si>
  <si>
    <t>Engate flexível de PVC para lavatório</t>
  </si>
  <si>
    <t>142119</t>
  </si>
  <si>
    <t>142120</t>
  </si>
  <si>
    <t>Torneira de bóia de PVC, diâm. 1" (25mm)</t>
  </si>
  <si>
    <t>142121</t>
  </si>
  <si>
    <t>Torneira de bóia de PVC, diâm. 11/4" (32mm)</t>
  </si>
  <si>
    <t>142122</t>
  </si>
  <si>
    <t>Automático de bóia, duas funções 25A</t>
  </si>
  <si>
    <t>142123</t>
  </si>
  <si>
    <t>Adaptador de PVC com flanges livres para caixa d'água de 20mmx1/2"</t>
  </si>
  <si>
    <t>142124</t>
  </si>
  <si>
    <t>Adaptador de PVC com flanges livres para caixa d'água de 25mmx3/4"</t>
  </si>
  <si>
    <t>142125</t>
  </si>
  <si>
    <t>Adaptador de PVC com flanges livres para caixa d'água de 32mmx1"</t>
  </si>
  <si>
    <t>1422</t>
  </si>
  <si>
    <t>ABERTURA E FECHAMENTO DE RASGOS (inclusive preparo e aplicação de argamassa)</t>
  </si>
  <si>
    <t>142201</t>
  </si>
  <si>
    <t>Abertura e fechamento de rasgos em alvenaria, para passagem de tubulações, diâm. 1/2" a 1"</t>
  </si>
  <si>
    <t>142202</t>
  </si>
  <si>
    <t>Abertura e fechamento de rasgos em alvenaria, para passagem de tubulações, diâm. 11/4" a 2"</t>
  </si>
  <si>
    <t>142203</t>
  </si>
  <si>
    <t>Abertura e fechamento de rasgos em alvenaria, para passagem de tubulações, diâm. 21/2 a 4"</t>
  </si>
  <si>
    <t>142204</t>
  </si>
  <si>
    <t>Abertura e fechamento de rasgos em concreto, para passagem de tubulações, diâm. 1/2" a 1"</t>
  </si>
  <si>
    <t>142205</t>
  </si>
  <si>
    <t>Abertura e fechamento de rasgos em concreto, para passagem de tubulações, diâm. 11/4" a 2"</t>
  </si>
  <si>
    <t>142206</t>
  </si>
  <si>
    <t>Abertura e fechamento de rasgos em concreto, para passagem de tubulações, diâm. 2 1/2"a 4"</t>
  </si>
  <si>
    <t>1423</t>
  </si>
  <si>
    <t>142301</t>
  </si>
  <si>
    <t>Revisões e reparos em torneiras e registros</t>
  </si>
  <si>
    <t>142302</t>
  </si>
  <si>
    <t>Revisões e reparos em caixas de descarga</t>
  </si>
  <si>
    <t>142303</t>
  </si>
  <si>
    <t>Revisões e reparos em torneiras de bóia</t>
  </si>
  <si>
    <t>142304</t>
  </si>
  <si>
    <t>Fornecimento de durepox para reparos (250g)</t>
  </si>
  <si>
    <t>15</t>
  </si>
  <si>
    <t>INSTALAÇÕES ELÉTRICAS</t>
  </si>
  <si>
    <t>1501</t>
  </si>
  <si>
    <t>PADRÃO DE ENTRADA</t>
  </si>
  <si>
    <t>150122</t>
  </si>
  <si>
    <t>Mureta de medição utilizando arg. cimento, cal e areia, dimensões 1100x2000x200mm, com pilares e cintas, revestido com chapisco e reboco, inclusive pintura emassamento e pintura acrílica a três demãos, exclusive cobertura</t>
  </si>
  <si>
    <t>150123</t>
  </si>
  <si>
    <t>1503</t>
  </si>
  <si>
    <t>QUADRO DE DISTRIBUIÇÃO</t>
  </si>
  <si>
    <t>150302</t>
  </si>
  <si>
    <t>Quadro de distribuição em PVC para 06 circuitos, inclusive 4 disjuntores monopolares de 15A</t>
  </si>
  <si>
    <t>150306</t>
  </si>
  <si>
    <t>Quadro de distribuição de energia em PVC, de embutir, com 12 divisões modulares com barramento</t>
  </si>
  <si>
    <t>150307</t>
  </si>
  <si>
    <t>Quadro de distribuição de energia, de embutir, com 18 divisões modulares, com barramento</t>
  </si>
  <si>
    <t>150308</t>
  </si>
  <si>
    <t>Quadro de distribuição de energia, de embutir, com 24 divisões modulares, com barramento</t>
  </si>
  <si>
    <t>150309</t>
  </si>
  <si>
    <t>Quadro de distribuição de energia, de embutir, com 32 divisões modulares, com barramento</t>
  </si>
  <si>
    <t>150310</t>
  </si>
  <si>
    <t>Caixa de distribuição 20x20x15 cm</t>
  </si>
  <si>
    <t>150311</t>
  </si>
  <si>
    <t>Quadro de distribuição de energia, de embutir, com 12 divisões modulares, sem barramento</t>
  </si>
  <si>
    <t>150312</t>
  </si>
  <si>
    <t>Quadro de distribuição de energia, de embutir, com 3 divisões modulares, sem barramento</t>
  </si>
  <si>
    <t>150313</t>
  </si>
  <si>
    <t>Quadro de distribuição de energia, de embutir, com 6 divisões modulares, com barramento trifásico 100A</t>
  </si>
  <si>
    <t>150315</t>
  </si>
  <si>
    <t>Quadro distrib. energia, embutido ou semi embutido, capac. p/ 34 disj. DIN, c/barram trif. 150A barra. neutro e terra, fab. em chapa de aço 12 USG com porta, espelho, trinco com fechad ch yale, Ref. QDETG II-34DIN-CEMAR ou equiv.</t>
  </si>
  <si>
    <t>150316</t>
  </si>
  <si>
    <t>Quadro distrib. energia, embutido ou semi embutido, capac. p/ 44 disj. DIN, c/barram trif. 150A barra. neutro e terra, fab. em chapa de aço 12 USG com porta, espelho, trinco com fechad ch yale, Ref. QDETG II-44DIN-CEMAR ou equiv.</t>
  </si>
  <si>
    <t>150317</t>
  </si>
  <si>
    <t>Quadro distrib. energia, embutido ou semi embutido, capac. p/ 56 disj. DIN, c/barram trif. 225A barra. neutro e terra, fab. em chapa de aço 12 USG com porta, espelho, trinco com fechad ch</t>
  </si>
  <si>
    <t>1506</t>
  </si>
  <si>
    <t>CAIXAS DE PASSAGEM</t>
  </si>
  <si>
    <t>150609</t>
  </si>
  <si>
    <t>Caixa para medidor polifásico carga até 41000W inclusive caixa para disjuntor polifásico até 100A</t>
  </si>
  <si>
    <t>150610</t>
  </si>
  <si>
    <t>150612</t>
  </si>
  <si>
    <t>Caixa de passagem 100x100x80mm, chapa 18, com tampa parafusada</t>
  </si>
  <si>
    <t>150614</t>
  </si>
  <si>
    <t>Caixa de passagem de alvenaria de blocos de concreto 9x19x39cm, dimensões de 30x30x50cm, com revestimento interno em chapisco e reboco, tampa de concreto esp.5cm e lastro de brita 5 cm</t>
  </si>
  <si>
    <t>150615</t>
  </si>
  <si>
    <t>Caixa de passagem de alvenaria de blocos de concreto 9x19x39cm, dimensões de 40x40x50cm, com revestimento interno em chapisco e reboco, tampa de concreto esp.5cm e lastro de brita 5 cm</t>
  </si>
  <si>
    <t>150616</t>
  </si>
  <si>
    <t>150626</t>
  </si>
  <si>
    <t>150628</t>
  </si>
  <si>
    <t>Caixa de embutir marca de referência Tigreflex, 4x2"</t>
  </si>
  <si>
    <t>150629</t>
  </si>
  <si>
    <t>Caixa de embutir marca de referência Tigreflex, 4x4"</t>
  </si>
  <si>
    <t>150632</t>
  </si>
  <si>
    <t>Caixa de passagem 150x150x80mm, chapa 18, com tampa parafusada</t>
  </si>
  <si>
    <t>150633</t>
  </si>
  <si>
    <t>150634</t>
  </si>
  <si>
    <t>150635</t>
  </si>
  <si>
    <t>Caixa de passagem 400x400x120mm, chapa 18, com tampa parafusada</t>
  </si>
  <si>
    <t>150636</t>
  </si>
  <si>
    <t>Caixa sextavada em PVC de 3x3x1 1/2", marca de referência Tigreflex</t>
  </si>
  <si>
    <t>1507</t>
  </si>
  <si>
    <t>ENVELOPAMENTO DE ELETRODUTOS</t>
  </si>
  <si>
    <t>150701</t>
  </si>
  <si>
    <t>Envelopamento de concreto simples com consumo mínimo de cimento de 250kg/m3, inclusive escavação para profundidade mínima do eletroduto de 50 cm, de 25 x 25 cm, para 1 eletroduto</t>
  </si>
  <si>
    <t>150702</t>
  </si>
  <si>
    <t>Envelopamento de concreto simples com consumo mínimo de cimento de 250kg/m3, inclusive escavação para profundidade mínima do eletroduto de 50 cm, de 25 x 30 cm, para 2 eletrodutos</t>
  </si>
  <si>
    <t>150703</t>
  </si>
  <si>
    <t>150704</t>
  </si>
  <si>
    <t>Envelopamento de concreto simples com consumo mínimo de cimento de 250kg/m3, inclusive escavação para profundidade mínima do eletroduto de 50cm, de 45 x 45 cm, para 3 eletrodutos</t>
  </si>
  <si>
    <t>1508</t>
  </si>
  <si>
    <t>INSTALAÇÕES APARENTES</t>
  </si>
  <si>
    <t>150801</t>
  </si>
  <si>
    <t>Eletroduto aparente de PVC rígido roscável diâmetro 3/4", inclusive abraçadeira de fixação</t>
  </si>
  <si>
    <t>150802</t>
  </si>
  <si>
    <t>Caixa de ligação de alumínio silício, tipo CONDULETES,sem rosca, no formato B, inclusive tampa com vedação, diâmetro 3/4"</t>
  </si>
  <si>
    <t>150803</t>
  </si>
  <si>
    <t>Caixa de ligação de alumínio silício, tipo CONDULETES, sem rosca, no formato T, inclusive tampa com vedação, diâmetro 3/4"</t>
  </si>
  <si>
    <t>150804</t>
  </si>
  <si>
    <t>Caixa de ligação de alumínio silício, tipo CONDULETES, sem rosca, no formato LR, inclusive tampa com vedação, diâmetro 3/4"</t>
  </si>
  <si>
    <t>150805</t>
  </si>
  <si>
    <t>Caixa de ligação de alumínio silício, tipo CONDULETES, sem rosca, no formato X, inclusive tampa com vedação, diâmetro 3/4"</t>
  </si>
  <si>
    <t>150806</t>
  </si>
  <si>
    <t>Eletroduto aparente de PVC rígido roscável diâmetro 1", inclusive abraçadeira de fixação</t>
  </si>
  <si>
    <t>150807</t>
  </si>
  <si>
    <t>Canaleta sistema X da Pial ou equivalente, inclusive conexões</t>
  </si>
  <si>
    <t>150835</t>
  </si>
  <si>
    <t>Eletrocalha perfurada em chapa de aço galvanizado nº16, 150x50mm, sem tampa</t>
  </si>
  <si>
    <t>150836</t>
  </si>
  <si>
    <t>Eletrocalha perfurada em chapa de aço galvanizado nº16, 200x100mm, sem tampa</t>
  </si>
  <si>
    <t>150837</t>
  </si>
  <si>
    <t>Eletrocalha perfurada em chapa de aço galvanizado nº16, 300x100mm, sem tampa</t>
  </si>
  <si>
    <t>150838</t>
  </si>
  <si>
    <t>Eletrocalha perfurada em chapa de aço galvanizado nº16, 400x100mm, sem tampa</t>
  </si>
  <si>
    <t>150843</t>
  </si>
  <si>
    <t>Redução concêntrica para eletrocalha perfurada, tipo "U", 200x150mm, aba 100</t>
  </si>
  <si>
    <t>150844</t>
  </si>
  <si>
    <t>Redução concêntrica para eletrocalha perfurada, tipo "U", 300x150mm, aba 100</t>
  </si>
  <si>
    <t>150845</t>
  </si>
  <si>
    <t>Redução concêntrica para eletrocalha perfurada, tipo "U", 400x150mm, aba 100</t>
  </si>
  <si>
    <t>150850</t>
  </si>
  <si>
    <t>Saída horizontal para eletroduto de 3/4"</t>
  </si>
  <si>
    <t>150851</t>
  </si>
  <si>
    <t>Saída horizontal para eletroduto de 1"</t>
  </si>
  <si>
    <t>150852</t>
  </si>
  <si>
    <t>Saída horizontal para eletroduto de 2"</t>
  </si>
  <si>
    <t>150860</t>
  </si>
  <si>
    <t>Tampa de encaixe para eletrocalha em chapa de aço galvanizada 18, dim. 150mm</t>
  </si>
  <si>
    <t>150861</t>
  </si>
  <si>
    <t>Tampa de encaixe para eletrocalha em chapa de aço galvanizada 18, dim. 200mm</t>
  </si>
  <si>
    <t>150862</t>
  </si>
  <si>
    <t>Tampa de encaixe para eletrocalha em chapa de aço galvanizada 18, dim. 300mm</t>
  </si>
  <si>
    <t>150863</t>
  </si>
  <si>
    <t>Tampa de encaixe para eletrocalha em chapa de aço galvanizada 18, dim. 400mm</t>
  </si>
  <si>
    <t>150866</t>
  </si>
  <si>
    <t>Junção simples para eletrocalha metálica 200x100mm, galvanizada, ref. Mega MG 2760 ou equivalente</t>
  </si>
  <si>
    <t>150867</t>
  </si>
  <si>
    <t>Junção simples para eletrocalha metálica 300x100mm, galvanizada, ref. Mega MG 2760 ou equivalente</t>
  </si>
  <si>
    <t>150870</t>
  </si>
  <si>
    <t>TÊ horizontal 90º para eletrocalha metálica 200x100mm, galvanizada, ref. MEGA MG 2570 ou equivalente</t>
  </si>
  <si>
    <t>150871</t>
  </si>
  <si>
    <t>TÊ horizontal 90º para eletrocalha metálica 300x100mm, galvanizada, ref. MEGA MG 2570 ou equivalente</t>
  </si>
  <si>
    <t>150875</t>
  </si>
  <si>
    <t>Curva horizontal 90º para eletrocalha metálica, 200x100mm, galvanizada, ref. MEGA MG 2510</t>
  </si>
  <si>
    <t>150876</t>
  </si>
  <si>
    <t>Curva horizontal 90º para eletrocalha metálica, 300x100mm, galvanizada, ref. MEGA MG 2510</t>
  </si>
  <si>
    <t>150880</t>
  </si>
  <si>
    <t>Suporte de fixação de eletroduto no teto, através de fita metálica perfurada (Walsiwa) ou equiv (1,30m), cursor (1 und), h=60cm, suporte "Y" (1 und), parafuso e bucha S8 (1 und)</t>
  </si>
  <si>
    <t>150881</t>
  </si>
  <si>
    <t>Suporte de fixação de eletrocalha de 200x100mm, na parede, através de suporte tipo mão francesa simples (1 und), parafuso e bucha S8 (2und)</t>
  </si>
  <si>
    <t>150882</t>
  </si>
  <si>
    <t>Suporte de fixação de eletrocalha de 300x100mm, na parede, através de suporte tipo mão francesa reforçada (1 und), parafuso e bucha S8 (2 und)</t>
  </si>
  <si>
    <t>150883</t>
  </si>
  <si>
    <t>Suporte de fixação de eletrocalha de 400x100mm, na parede, através de suporte tipo mão francesa reforçada (1 und), parafuso e bucha S8 (2 und)</t>
  </si>
  <si>
    <t>150884</t>
  </si>
  <si>
    <t>Suporte de fixação de eletrocalha de 200x100mm, no teto, através de gancho vertical (1 und), porca sextavada e arruela 1/4" (4 und), vergalhão rosca total 1/4" (h=60cm), cantoneira ZZ (1 und) e parafuso e bucha S8 (2 und)</t>
  </si>
  <si>
    <t>150885</t>
  </si>
  <si>
    <t>Suporte de fixação de eletrocalha de 300x100mm, no teto, através de suporte angular (1 und), porca sextavada e arruela 1/4' (4 und) , vergalhão com rosca total 1/4" (h=60cm), cantoneira ZZ (2 und) e parafuso e bucha S8 (2 und)</t>
  </si>
  <si>
    <t>150886</t>
  </si>
  <si>
    <t>Suporte de fixação de eletrocalha de 400x100mm, no teto, através de suporte angular (1 und), porca sextavada e arruela 1/4' (4 und), vergalhão rosca total 1/4" (h=60cm), cantoneira ZZ (2 und) e parafuso e bucha S8 (2 und)</t>
  </si>
  <si>
    <t>1509</t>
  </si>
  <si>
    <t>COMPOSIÇÕES INTERMEDIÁRIAS P/ ELETRICA</t>
  </si>
  <si>
    <t>150906</t>
  </si>
  <si>
    <t>Arame galvanizado 12 BWG (0.048 kg/m)</t>
  </si>
  <si>
    <t>150910</t>
  </si>
  <si>
    <t>Cabeçote de alumínio de 3/4"</t>
  </si>
  <si>
    <t>150916</t>
  </si>
  <si>
    <t>Canaleta sistema X Pial ou equivalente, inclusive conecções, 20x10x2200 mm, cod. 30801</t>
  </si>
  <si>
    <t>150918</t>
  </si>
  <si>
    <t>150932</t>
  </si>
  <si>
    <t>Receptáculo (bocal) de louça para lâmpada incandescente</t>
  </si>
  <si>
    <t>150934</t>
  </si>
  <si>
    <t>Lâmpada fluorescente 40 W</t>
  </si>
  <si>
    <t>150937</t>
  </si>
  <si>
    <t>Arame de aço 14 BWG para guia</t>
  </si>
  <si>
    <t>150964</t>
  </si>
  <si>
    <t>Lâmpada fluorescente de 20W</t>
  </si>
  <si>
    <t>150967</t>
  </si>
  <si>
    <t>Soquete para lâmpada fluorescente</t>
  </si>
  <si>
    <t>1510</t>
  </si>
  <si>
    <t>CAIXAS DE PASSAGEM EMPREGANDO ARGAMASSA DE CIMENTO, CAL E AREIA</t>
  </si>
  <si>
    <t>151001</t>
  </si>
  <si>
    <t>Caixa de passagem de alvenaria de blocos cerâmicos 10 furos 10x20x20cm dimensões de 25x25x25cm, com revestimento interno em chapisco e reboco, tampa de concreto esp.5cm e lastro de brita 5 cm</t>
  </si>
  <si>
    <t>151002</t>
  </si>
  <si>
    <t>Caixa de passagem de alvenaria de blocos cerâmicos 10 furos 10x20x20cm dimensões de 50x50x50cm, com revestimento interno em chapisco e reboco, tampa de concreto esp.5cm e lastro de brita 5 cm</t>
  </si>
  <si>
    <t>151003</t>
  </si>
  <si>
    <t>Caixa de passagem de alvenaria de blocos cerâmicos 10 furos 10x20x20cm, dimensão de 30x30x30cm, com revestimento interno em chapisco e reboco, tampa de concreto esp. 5cm e lastro de brita 5cm</t>
  </si>
  <si>
    <t>151004</t>
  </si>
  <si>
    <t>@(CANCELADA-UTILIZAR SERVIÇO 151002) - Caixa de passagem de alvenaria de blocos cerâmicos 10 furos 10x20x20cm, dimensão de 50x50x50cm, com revestimento interno em chapisco e reboco, tampa de concreto esp. 5cm e lastro de brita 5cm</t>
  </si>
  <si>
    <t>151015</t>
  </si>
  <si>
    <t>Caixa de inspeção de alvenaria de blocos cerâmicos 10 furos 10x20x20cm dimensões de 30x30x60cm, com revestimento interno em chapisco e reboco, tampa de concreto esp.5cm e lastro de brita 5 cm</t>
  </si>
  <si>
    <t>151016</t>
  </si>
  <si>
    <t>Caixa de passagem de alvenaria de blocos de concreto 9x19x39cm, dimensões de 80x80x80m, com revestimento interno em chapisco e reboco tampa de concreto esp. 5cm e lastro de brita 5cm</t>
  </si>
  <si>
    <t>151017</t>
  </si>
  <si>
    <t>Caixa de passagem de alvenaria de blocos de concreto 9x19x39cm, dimensões de 1.00x1.00x1.00m, com revestimento interno em chapisco e reboco tampa de concreto esp. 5cm e lastro de brita 5cm</t>
  </si>
  <si>
    <t>1511</t>
  </si>
  <si>
    <t>ELETRODUTOS E CONEXÕES</t>
  </si>
  <si>
    <t>151125</t>
  </si>
  <si>
    <t>Eletroduto de PVC rígido roscável, diâm. 1/2" (20mm), inclusive conexões</t>
  </si>
  <si>
    <t>151126</t>
  </si>
  <si>
    <t>151127</t>
  </si>
  <si>
    <t>151128</t>
  </si>
  <si>
    <t>Eletroduto de PVC rígido roscável, diâm. 1 1/4" (40mm), inclusive conexões</t>
  </si>
  <si>
    <t>151129</t>
  </si>
  <si>
    <t>Eletroduto de PVC rígido roscável, diâm. 1 1/2" (50mm), inclusive conexões</t>
  </si>
  <si>
    <t>151130</t>
  </si>
  <si>
    <t>151131</t>
  </si>
  <si>
    <t>Eletroduto de PVC rígido roscável, diâm. 3" (85mm), inclusive conexões</t>
  </si>
  <si>
    <t>151132</t>
  </si>
  <si>
    <t>Eletroduto flexível corrugado 3/4" , marca de referência TIGRE</t>
  </si>
  <si>
    <t>151133</t>
  </si>
  <si>
    <t>Eletroduto flexível corrugado 1", marca de referência TIGRE</t>
  </si>
  <si>
    <t>151135</t>
  </si>
  <si>
    <t>Eletroduto de PVC rígido roscável, diâm. 4" (110mm), inclusive conexões</t>
  </si>
  <si>
    <t>151136</t>
  </si>
  <si>
    <t>Eletroduto de PVC rígido roscável, diâm. 6" (164mm), inclusive conexões</t>
  </si>
  <si>
    <t>151137</t>
  </si>
  <si>
    <t>Eletroduto PEAD, cor preta, diam. 1.1/2", marca ref. Kanaflex ou equivalente</t>
  </si>
  <si>
    <t>151138</t>
  </si>
  <si>
    <t>Eletroduto PEAD, cor preta, diam. 1.1/4", marca ref. Kanaflex ou equivalente</t>
  </si>
  <si>
    <t>151139</t>
  </si>
  <si>
    <t>151140</t>
  </si>
  <si>
    <t>Eletroduto PEAD, cor preta, diam. 3", marca ref. Kanaflex ou equivalente</t>
  </si>
  <si>
    <t>151141</t>
  </si>
  <si>
    <t>Eletroduto PEAD, cor preta, diam. 4", marca ref. Kanaflex ou equivalente</t>
  </si>
  <si>
    <t>151142</t>
  </si>
  <si>
    <t>Eletroduto PEAD, cor preta, diam. 6", marca ref. Kanaflex ou equivalente</t>
  </si>
  <si>
    <t>1513</t>
  </si>
  <si>
    <t>CHAVES, FUSIVEIS E DISJUNTORES</t>
  </si>
  <si>
    <t>151301</t>
  </si>
  <si>
    <t>Mini-Disjuntor monopolar 16 A, curva C - 5KA 220/127VCA (NBR IEC 60947-2), Ref. Siemens, GE, Schneider ou equivalente</t>
  </si>
  <si>
    <t>151302</t>
  </si>
  <si>
    <t>Mini-Disjuntor monopolar 20 A, curva C - 5KA 220/127VCA (NBR IEC 60947-2), Ref. Siemens, GE, Schneider ou equivalente</t>
  </si>
  <si>
    <t>151303</t>
  </si>
  <si>
    <t>151304</t>
  </si>
  <si>
    <t>Mini-Disjuntor monopolar 32 A, curva C - 5KA 220/127VCA (NBR IEC 60947-2), Ref. Siemens, GE, Schneider ou equivalente</t>
  </si>
  <si>
    <t>151305</t>
  </si>
  <si>
    <t>Mini-Disjuntor monopolar 40 A, curva C - 5KA 220/127VCA (NBR IEC 60947-2), Ref. Siemens, GE, Schneider ou equivalente</t>
  </si>
  <si>
    <t>151306</t>
  </si>
  <si>
    <t>Mini-Disjuntor bipolar 16 A, curva C - 5KA 220/127VCA (NBR IEC 60947-2), Ref. Siemens, GE, Schneider ou equivalente</t>
  </si>
  <si>
    <t>151307</t>
  </si>
  <si>
    <t>Mini-Disjuntor bipolar 20 A, curva C - 5KA 220/127VCA (NBR IEC 60947-2), Ref. Siemens, GE, Schneider ou equivalente</t>
  </si>
  <si>
    <t>151308</t>
  </si>
  <si>
    <t>151309</t>
  </si>
  <si>
    <t>Mini-Disjuntor tripolar 16 A, curva C - 5KA 220/127VCA (NBR IEC 60947-2), Ref. Siemens, GE, Schneider ou equivalente</t>
  </si>
  <si>
    <t>151310</t>
  </si>
  <si>
    <t>Mini-Disjuntor tripolar 40 A, curva C - 5KA 220/127VCA (NBR IEC 60947-2), Ref. Siemens, GE, Schneider ou equivalente</t>
  </si>
  <si>
    <t>151311</t>
  </si>
  <si>
    <t>Mini-Disjuntor tripolar 50 A, curva C - 5KA 220/127VCA (NBR IEC 60947-2), Ref. Siemens, GE, Schneider ou equivalente</t>
  </si>
  <si>
    <t>151313</t>
  </si>
  <si>
    <t>Mini-Disjuntor tripolar 90 A, curva C - 5KA 220/127VCA (NBR IEC 60947-2), Ref. Siemens, GE, Schneider ou equivalente</t>
  </si>
  <si>
    <t>151314</t>
  </si>
  <si>
    <t>Disjuntor Compacto em caixa moldada tripolar 100 A, curva C - 15KA 240VCA (NBR IEC 60947-2), Ref. Siemens, GE, Schneider ou equivalente</t>
  </si>
  <si>
    <t>151315</t>
  </si>
  <si>
    <t>Chave blindada 600V / 160A, com terminais para cabo 70 mm2</t>
  </si>
  <si>
    <t>151316</t>
  </si>
  <si>
    <t>Mini-Disjuntor tripolar 70 A, curva C - 5KA 220/127VCA (NBR IEC 60947-2), Ref. Siemens, GE, Schneider ou equivalente</t>
  </si>
  <si>
    <t>151317</t>
  </si>
  <si>
    <t>151318</t>
  </si>
  <si>
    <t>Mini-Disjuntor monopolar 63 A, curva C - 5KA 220/127VCA (NBR IEC 60947-2), Ref. Siemens, GE, Schneider ou equivalente</t>
  </si>
  <si>
    <t>151319</t>
  </si>
  <si>
    <t>Mini-Disjuntor monopolar 70 A, curva C - 5KA 220/127VCA (NBR IEC 60947-2), Ref. Siemens, GE, Schneider ou equivalente</t>
  </si>
  <si>
    <t>151320</t>
  </si>
  <si>
    <t>Mini-Disjuntor monopolar 80 A, curva C - 10KA 240VCA (NBR IEC 60947-2), Ref. Siemens, GE, Schneider ou equivalente</t>
  </si>
  <si>
    <t>151321</t>
  </si>
  <si>
    <t>Mini-Disjuntor bipolar 25 A, curva C - 5KA 220/127VCA (NBR IEC 60947-2), Ref. Siemens, GE, Schneider ou equivalente</t>
  </si>
  <si>
    <t>151322</t>
  </si>
  <si>
    <t>151323</t>
  </si>
  <si>
    <t>Mini-Disjuntor bipolar 40 A, curva C - 5KA 220/127VCA (NBR IEC 60947-2), Ref. Siemens, GE, Schneider ou equivalente</t>
  </si>
  <si>
    <t>151324</t>
  </si>
  <si>
    <t>Mini-Disjuntor bipolar 63 A, curva C - 5KA 220/127VCA (NBR IEC 60947-2), Ref. Siemens, GE, Schneider ou equivalente</t>
  </si>
  <si>
    <t>151325</t>
  </si>
  <si>
    <t>Mini-Disjuntor bipolar 70 A, curva C - 5KA 220/127VCA (NBR IEC 60947-2), Ref. Siemens, GE, Schneider ou equivalente</t>
  </si>
  <si>
    <t>151326</t>
  </si>
  <si>
    <t>Mini-Disjuntor bipolar 80 A, curva C - 5KA 240VCA (NBR IEC 60947-2), Ref. Siemens, GE, Schneider ou equivalente</t>
  </si>
  <si>
    <t>151327</t>
  </si>
  <si>
    <t>Mini-Disjuntor tripolar 20 A, curva C - 5KA 220/127VCA (NBR IEC 60947-2), Ref. Siemens, GE, Schneider ou equivalente</t>
  </si>
  <si>
    <t>151328</t>
  </si>
  <si>
    <t>Mini-Disjuntor tripolar 25 A, curva C - 5KA 220/127VCA (NBR IEC 60947-2), Ref. Siemens, GE, Schneider ou equivalente</t>
  </si>
  <si>
    <t>151329</t>
  </si>
  <si>
    <t>Mini-Disjuntor tripolar 32 A, curva C - 5KA 220/127VCA (NBR IEC 60947-2), Ref. Siemens, GE, Schneider ou equivalente</t>
  </si>
  <si>
    <t>151330</t>
  </si>
  <si>
    <t>Mini-Disjuntor tripolar 63 A, curva C - 5KA 220/127VCA (NBR IEC 60947-2), Ref. Siemens, GE, Schneider ou equivalente</t>
  </si>
  <si>
    <t>151331</t>
  </si>
  <si>
    <t>Mini-Disjuntor tripolar 80 A, curva C - 5KA 240VCA (NBR IEC 60947-2), Ref. Siemens, GE, Schneider ou equivalente</t>
  </si>
  <si>
    <t>151332</t>
  </si>
  <si>
    <t>Disjuntor caixa moldada termomagnético tripolar 125 A</t>
  </si>
  <si>
    <t>151333</t>
  </si>
  <si>
    <t>Disjuntor Compacto em caixa moldada tripolar 175 A, 50KA 220/240V / 25KA 380/415V (NBR IEC 60947-2), Ref. Siemens, GE, Schneider ou equivalente</t>
  </si>
  <si>
    <t>151334</t>
  </si>
  <si>
    <t>Disjuntor Compacto em caixa moldada tripolar 200 A, 50KA 220/240V / 25KA 380/415V 20KA/440V (NBR IEC 60947-2), Ref. Siemens, GE, Schneider ou equivalente</t>
  </si>
  <si>
    <t>151335</t>
  </si>
  <si>
    <t>Disjuntor Compacto em caixa moldada tripolar 400 A, 65KA 220/240V / 36KA 380/415V 35KA 440/460V 25KA 600V (NBR IEC 60947-2), Ref. Siemens, GE, Schneider ou equivalente</t>
  </si>
  <si>
    <t>151336</t>
  </si>
  <si>
    <t>Disjuntor DR bipolar 16A a 25A, corrente nominal 30 mA</t>
  </si>
  <si>
    <t>151337</t>
  </si>
  <si>
    <t>Dispositivo de proteção contra surto (DPS) bipolar, tensão nominal máxima 275VCA, corente de surto máxima 40KA.</t>
  </si>
  <si>
    <t>151338</t>
  </si>
  <si>
    <t>151339</t>
  </si>
  <si>
    <t>Mini-Disjuntor tripolar 125 A, curva C - 15KA 240VCA (NBR IEC 60947-2), Ref. Siemens, GE, Schneider ou equivalente</t>
  </si>
  <si>
    <t>151340</t>
  </si>
  <si>
    <t>Chave blindada tripolar 600V/125A</t>
  </si>
  <si>
    <t>151341</t>
  </si>
  <si>
    <t>Chave blindada tripolar 600V/200A</t>
  </si>
  <si>
    <t>151342</t>
  </si>
  <si>
    <t>Chave blindada tripolar 600V/400A</t>
  </si>
  <si>
    <t>151343</t>
  </si>
  <si>
    <t>Chave blindada tripolar 600V/800A</t>
  </si>
  <si>
    <t>151344</t>
  </si>
  <si>
    <t>Fusivel NH 100A, tamanho 01</t>
  </si>
  <si>
    <t>151345</t>
  </si>
  <si>
    <t>Fusive NH 160A, tamanho 01</t>
  </si>
  <si>
    <t>151346</t>
  </si>
  <si>
    <t>Fusive NH 250A, tamanho 02</t>
  </si>
  <si>
    <t>151347</t>
  </si>
  <si>
    <t>Fusive NH 300A, tamanho 02</t>
  </si>
  <si>
    <t>151348</t>
  </si>
  <si>
    <t>Fusive NH 355A, tamanho 02</t>
  </si>
  <si>
    <t>151349</t>
  </si>
  <si>
    <t>Fusive NH 125A, tamanho 01</t>
  </si>
  <si>
    <t>151350</t>
  </si>
  <si>
    <t>Interruptor Diferencial DR 16A a 25A, 30mA, 2 módulos</t>
  </si>
  <si>
    <t>151351</t>
  </si>
  <si>
    <t>Interruptor Diferencial DR 30A a 40A, 30mA, 2 módulos</t>
  </si>
  <si>
    <t>1514</t>
  </si>
  <si>
    <t>151401</t>
  </si>
  <si>
    <t>151402</t>
  </si>
  <si>
    <t>151403</t>
  </si>
  <si>
    <t>151404</t>
  </si>
  <si>
    <t>Fio ou cabo de cobre termoplástico, com isolamento para 750V, seção de 6.0 mm2</t>
  </si>
  <si>
    <t>151405</t>
  </si>
  <si>
    <t>Fio ou cabo de cobre termoplástico, com isolamento para 750V, seção de 10.0 mm2</t>
  </si>
  <si>
    <t>151406</t>
  </si>
  <si>
    <t>Fio ou cabo de cobre termoplástico, com isolamento para 750V, seção de 16.0 mm2</t>
  </si>
  <si>
    <t>151407</t>
  </si>
  <si>
    <t>Cabo de cobre termoplástico, com isolamento para 750V, seção de 25.0 mm2</t>
  </si>
  <si>
    <t>151413</t>
  </si>
  <si>
    <t>151414</t>
  </si>
  <si>
    <t>Cabo de cobre nú, seção de 10.0 mm2</t>
  </si>
  <si>
    <t>151417</t>
  </si>
  <si>
    <t>151418</t>
  </si>
  <si>
    <t>Cabo de cobre termoplástico, com isolamento para 1000V, seção de 4.0 mm2</t>
  </si>
  <si>
    <t>151419</t>
  </si>
  <si>
    <t>Cabo de cobre termoplástico, com isolamento para 1000V, seção de 6 mm2</t>
  </si>
  <si>
    <t>151420</t>
  </si>
  <si>
    <t>151421</t>
  </si>
  <si>
    <t>151422</t>
  </si>
  <si>
    <t>Cabo de cobre termoplástico, com isolamento para 1000V, seção de 25.0 mm2</t>
  </si>
  <si>
    <t>151423</t>
  </si>
  <si>
    <t>Cabo de cobre termoplástico, com isolamento para 1000V, seção de 35.0 mm2</t>
  </si>
  <si>
    <t>151425</t>
  </si>
  <si>
    <t>Cabo de cobre termoplástico, com isolamento para 1000V, seção de 50 mm2</t>
  </si>
  <si>
    <t>151426</t>
  </si>
  <si>
    <t>Cabo de cobre termoplástico, com isolamento para 1000V, seção de 95.0 mm2</t>
  </si>
  <si>
    <t>151427</t>
  </si>
  <si>
    <t>Cabo de cobre termoplástico, com isolamento para 1000V, seção de 120.0 mm2</t>
  </si>
  <si>
    <t>151428</t>
  </si>
  <si>
    <t>Cabo de cobre termoplástico, com isolamento para 1000V, seção de 300.0 mm2</t>
  </si>
  <si>
    <t>151429</t>
  </si>
  <si>
    <t>Cabo de cobre termoplástico, com isolamento para 1000V, seção de 70,0mm2</t>
  </si>
  <si>
    <t>151430</t>
  </si>
  <si>
    <t>Cabo de cobre termoplástico, com isolamento para 1000V, seção de 150,0mm2</t>
  </si>
  <si>
    <t>151431</t>
  </si>
  <si>
    <t>Cabo de cobre termoplástico, com isolamento para 1000V, seção de 185,0mm2</t>
  </si>
  <si>
    <t>151432</t>
  </si>
  <si>
    <t>Cabo de cobre termoplástico, com isolamento para 1000V, seção de 240,0mm2</t>
  </si>
  <si>
    <t>151433</t>
  </si>
  <si>
    <t>Cabo de cobre termoplástico, com isolamento para 15KV, seção de 25,0mm2</t>
  </si>
  <si>
    <t>151434</t>
  </si>
  <si>
    <t>Cabo de cobre termoplástico, com isolamento para 15KV, seção de 35,0mm2</t>
  </si>
  <si>
    <t>151438</t>
  </si>
  <si>
    <t>Fio ou cabo paralelo de cobre, com isolamento para 1000V, seção de 2 x 2.5 mm2</t>
  </si>
  <si>
    <t>151439</t>
  </si>
  <si>
    <t>Cabo paralelo PP de cobre, com isolamento para 1000V, seção 3x2,5mm2</t>
  </si>
  <si>
    <t>151440</t>
  </si>
  <si>
    <t>Cabo paralelo PP de cobre, com isolamento para 1000V, seção 3x4,0mm2</t>
  </si>
  <si>
    <t>1515</t>
  </si>
  <si>
    <t>SERVIÇOS DIVERSOS</t>
  </si>
  <si>
    <t>151503</t>
  </si>
  <si>
    <t>Cabeçote de alumínio de 1 1/4"</t>
  </si>
  <si>
    <t>151504</t>
  </si>
  <si>
    <t>Cabeçote de alumínio de 1 1/2"</t>
  </si>
  <si>
    <t>151506</t>
  </si>
  <si>
    <t>151507</t>
  </si>
  <si>
    <t>Sapatilha</t>
  </si>
  <si>
    <t>151508</t>
  </si>
  <si>
    <t>Bucha e arruela de alumínio fundido diâmetro 20mm (3/4")</t>
  </si>
  <si>
    <t>151509</t>
  </si>
  <si>
    <t>Bucha e arruela de alumínio fundido diâmetro 25mm (1")</t>
  </si>
  <si>
    <t>151510</t>
  </si>
  <si>
    <t>Bucha e arruela de alumínio fundido diâmetro 40mm (1 1/2")</t>
  </si>
  <si>
    <t>151511</t>
  </si>
  <si>
    <t>Bucha e arruela de alumínio fundido diâmetro 80mm (3")</t>
  </si>
  <si>
    <t>151512</t>
  </si>
  <si>
    <t>Automático de bóia, 2 funções 25A</t>
  </si>
  <si>
    <t>151513</t>
  </si>
  <si>
    <t>Parafuso de máquina de ferro galvanizado diâmetro 16mm</t>
  </si>
  <si>
    <t>1516</t>
  </si>
  <si>
    <t>151601</t>
  </si>
  <si>
    <t>Abertura e fechamento de rasgos em alvenaria, para passagem de eletrodutos diâm. 1/2" a 1"</t>
  </si>
  <si>
    <t>151602</t>
  </si>
  <si>
    <t>Abertura e fechamento de rasgos em alvenaria, para passagem de eletroduto diâm. 1 1/4"a 2"</t>
  </si>
  <si>
    <t>151603</t>
  </si>
  <si>
    <t>Abertura e fechamento de rasgos em alvenaria, para passagem de eletroduto diâm. 2 1/2" a 4"</t>
  </si>
  <si>
    <t>151604</t>
  </si>
  <si>
    <t>Abertura e fechamento de rasgos em concreto, para passagem de eletroduto diâm. 1/2" a 1"</t>
  </si>
  <si>
    <t>151605</t>
  </si>
  <si>
    <t>Abertura e fechamento de rasgos em concreto, para passagem de eletroduto diâm. 1 1/4" a 2"</t>
  </si>
  <si>
    <t>151606</t>
  </si>
  <si>
    <t>Abertura e fechamento de rasgos em concreto, para passagem de eletroduto diâm. 2 1/2" a 4"</t>
  </si>
  <si>
    <t>1517</t>
  </si>
  <si>
    <t>PADRAO DE ENTRADA DE ENERGIA - NORTEC-01 - ESCELSA</t>
  </si>
  <si>
    <t>151701</t>
  </si>
  <si>
    <t>Padrão de entrada de energia elétrica, monofásico, entrada aérea, a 2 fios, carga instalada em muro de 3500 até 9000W - 220/127V</t>
  </si>
  <si>
    <t>151702</t>
  </si>
  <si>
    <t>Padrão de entrada de energia elétrica, bifásico, entrada aérea, a 3 fios, carga instalada em muro de 9001 até 15000W - 220/127V</t>
  </si>
  <si>
    <t>151703</t>
  </si>
  <si>
    <t>Padrão de entrada de energia elétrica, trifásico, entrada aérea, a 4 fios, carga instalada em muro de 15001 até 26000W - 220/127V</t>
  </si>
  <si>
    <t>151704</t>
  </si>
  <si>
    <t>Padrão de entrada de energia elétrica, trifásico, entrada aérea, a 4 fios, carga instalada em muro de 26001 até 34000W - 220/127V</t>
  </si>
  <si>
    <t>151705</t>
  </si>
  <si>
    <t>Padrão de entrada de energia elétrica, trifásico, entrada aérea, a 4 fios, carga instalada em muro de 34001 até 41000W - 220/127V</t>
  </si>
  <si>
    <t>151706</t>
  </si>
  <si>
    <t>Padrão de entrada de energia elétrica, trifásico, entrada aérea, a 4 fios, carga instalada em muro de 41001 até 47000W - 220/127V</t>
  </si>
  <si>
    <t>151707</t>
  </si>
  <si>
    <t>Padrão de entrada de energia elétrica, trifásico, entrada subterrânea, a 4 fios, carga instalada em muro de 41001 até 47000W - 220/127V, exclusive derivação de ramal de entrada subterrânea</t>
  </si>
  <si>
    <t>151708</t>
  </si>
  <si>
    <t>Padrão de entrada de energia elétrica, trifásico, entrada aérea, a 4 fios, carga instalada em muro de 47001 até 57000W - 220/127V</t>
  </si>
  <si>
    <t>151709</t>
  </si>
  <si>
    <t>Padrão de entrada de energia elétrica, trifásico, entrada subterrânea, a 4 fios, carga instalada em muro de 47001 até 57000W - 220/127V, exclusive derivação de ramal de entrada subterrânea</t>
  </si>
  <si>
    <t>151710</t>
  </si>
  <si>
    <t>Padrão de entrada de energia elétrica, trifásico, entrada aérea, a 4 fios, carga instalada em muro de 57001 até 75000W - 220/127V</t>
  </si>
  <si>
    <t>151711</t>
  </si>
  <si>
    <t>Padrão de entrada de energia elétrica, trifásico, entrada subterrânea, a 4 fios, carga instalada em muro de 57001 até 75000W - 220/127V, exclusive derivação de ramal de entrada subterrânea</t>
  </si>
  <si>
    <t>151712</t>
  </si>
  <si>
    <t>Subestação ext. aérea trifás. 75KVA, completa, c/ quadros de medição, transf. a óleo, chave geral tripolar, poste e acessórios, conf. NOR-TEC-01 da Escelsa, incl. mureta rev. c/ arg. cimento, cal hidrat. CH1 e areia traço 1:0.5:6</t>
  </si>
  <si>
    <t>151713</t>
  </si>
  <si>
    <t>Subestação ext. aérea trifás. 112.5KVA, completa, c/ quadros de medição, transf. a óleo, chave geral trip., poste e acessórios, conf. NOR-TEC-01 da Escelsa, incl. mureta rev. c/ arg. cimento, cal hidrat. CH1 e areia traço 1:0.5:6</t>
  </si>
  <si>
    <t>151714</t>
  </si>
  <si>
    <t>Subestação ext. aérea trifás. 150KVA, completa, c/ quadros de medição, transf. a óleo, chave geral trip., poste e acessórios, conf. NOR-TEC-01 da Escelsa, incl. mureta rev. c/ arg. cimento, cal hidrat. CH1 e areia traço 1:0.5:6</t>
  </si>
  <si>
    <t>151715</t>
  </si>
  <si>
    <t>Subestação ext. aérea trifás. 225KVA, completa, c/ quadros de medição, transf. a óleo, chave geral trip., poste e acessórios, conf. NOR-TEC-01 da Escelsa, incl. mureta rev. c/ arg. cimento, cal hidrat. CH1 e areia traço 1:0.5:6</t>
  </si>
  <si>
    <t>1518</t>
  </si>
  <si>
    <t>PONTOS ELETRICOS REVISAO NR-10</t>
  </si>
  <si>
    <t>151801</t>
  </si>
  <si>
    <t>Ponto padrão de luz no teto - considerando eletroduto PVC rígido de 3/4" inclusive conexões (4.5m), fio isolado PVC de 2.5mm2 (16.2m) e caixa PVC 4x4" (1 und)</t>
  </si>
  <si>
    <t>151802</t>
  </si>
  <si>
    <t>Ponto padrão de luz na parede - considerando eletroduto PVC rígido de 3/4" inclusive conexões (4.5m), fio isolado PVC de 2.5mm2 (16.2m) e caixa pvc 4x2" (1 und)</t>
  </si>
  <si>
    <t>151803</t>
  </si>
  <si>
    <t>Ponto padrão de tomada 2 pólos mais terra - considerando eletroduto PVC rígido de 3/4" inclusive conexões (5.0m), fio isolado PVC de 2.5mm2 (16.5m) e caixa pvc 4x2" (1 und)</t>
  </si>
  <si>
    <t>151805</t>
  </si>
  <si>
    <t>Ponto padrão de tomada para chuveiro elétrico - considerando eletroduto PVC rígido de 3/4" inclusive conexões (9.0m), fio isolado PVC de 6.0mm2 (32.5m) e caixa PVC 4x2" (1 und)</t>
  </si>
  <si>
    <t>151806</t>
  </si>
  <si>
    <t>Ponto padrão de tomada para ar refrigerado - considerando eletroduto PVC rígido de 3/4" inclusive conexões (6.0m), fio isolado PVC de 4.0mm2 (21.6m) e caixa PVC 4x2" (1 und)</t>
  </si>
  <si>
    <t>151807</t>
  </si>
  <si>
    <t>Ponto padrão de ventilador no teto - considerando eletroduto PVC rígido de 3/4" inclusive conexões (4.5m), fio isolado PVC de 2.5mm2 (21.6m) e caixa PVC 4x4" (1 und)</t>
  </si>
  <si>
    <t>151809</t>
  </si>
  <si>
    <t>Ponto padrão de interruptor de 2 teclas simples - considerando eletroduto PVC rígido de 3/4" inclusive conexões (3.3m), fio isolado PVC de 2.5mm2 (17.2m) e caixa PVC 4x2" (1 und)</t>
  </si>
  <si>
    <t>151810</t>
  </si>
  <si>
    <t>Ponto padrão de interruptor de 1 tecla paralelo - considerando eletroduto PVC rígido de 3/4" inclusive conexões (8.5m), fio isolado PVC de 2.5mm2 (28.8m) e caixa PVC 4x2" (1 und)</t>
  </si>
  <si>
    <t>151811</t>
  </si>
  <si>
    <t>Ponto padrão de interruptor de 1 tecla simples e 1 tomada dois pólos mais terra 10A/250V - considerando eletroduto PVC rígido de 3/4" inclusive conexões (4.5m), fio isolado PVC de 2.5mm2 (19.4m) e caixa PVC 4x2" (1 und)</t>
  </si>
  <si>
    <t>151812</t>
  </si>
  <si>
    <t>Ponto padrão de interruptor de 2 teclas simples e 1 tomada dois pólos mais terra 10A/250V - considerando eletroduto PVC rígido de 3/4" inclusive conexões (4.5m), fio isolado PVC de 2.5mm2 (22.9m) e caixa PVC 4x2" (1 und)</t>
  </si>
  <si>
    <t>151813</t>
  </si>
  <si>
    <t>Ponto padrão de campainha - considerando eletroduto PVC rígido de 3/4" inclusive conexões (5.0m), fio isolado PVC de 2.5mm2 (12.0m) e caixa PVC 4x2" (1 und)</t>
  </si>
  <si>
    <t>151814</t>
  </si>
  <si>
    <t>Ponto padrão de poste para iluminação externa - considerando eletroduto PVC rígido de 3/4" inclusive conexões (7.7m) e fio isolado PVC de 2.5mm2 (25.2.0m)</t>
  </si>
  <si>
    <t>151815</t>
  </si>
  <si>
    <t>Ponto padrão de interruptor para ventilador - considerando eletroduto PVC rígido de 3/4" inclusive conexões (3.3m), fio isolado PVC de 2.5mm2 (12.0m) e caixa PVC 4x2" (1 und)</t>
  </si>
  <si>
    <t>151816</t>
  </si>
  <si>
    <t>Ponto padrão de interruptor de 3 teclas simples - considerando eletroduto PVC rígido de 3/4" inclusive conexões (4.5m), fio isolado PVC de 2.5mm2 (25.8m) e caixa PVC 4x2" (1 und)</t>
  </si>
  <si>
    <t>151817</t>
  </si>
  <si>
    <t>Ponto padrão de tomada de piso - considerando eletroduto PVC rígido de 3/4" inclusive conexões (5.0m), fio isolado PVC de 2.5mm2 (18.0m) e caixa alumínio silício 4x4" (1 und)</t>
  </si>
  <si>
    <t>151819</t>
  </si>
  <si>
    <t>Ponto de antena de TV - considerando eletroduto PVC rígido de 3/4" inclusive conexões (3.0m), cabo coaxial 67 Ohms (4.5m) e caixa PVC 4x2" (1 und)</t>
  </si>
  <si>
    <t>151820</t>
  </si>
  <si>
    <t>Ponto padrão de interruptor de 1 tecla intermediário - considerando eletroduto PVC rígido de 3/4" inclusive conexões (3.3m), fio isolado PVC de 2.5mm2 (15.8m) e caixa PVC 4x2" (1 und)</t>
  </si>
  <si>
    <t>1519</t>
  </si>
  <si>
    <t>QUADROS DE DISTRIBUIÇÃO COM BARRAMENTO, TRINCO E FECHADURA</t>
  </si>
  <si>
    <t>151901</t>
  </si>
  <si>
    <t>Quadro distrib. energia, embutido ou semi embutido, capac. p/ 16 disj. DIN, c/barram trif. 100A barra. neutro e terra, fab. em chapa de aço 12 USG com porta, espelho, trinco com fechad ch yale, Ref. QDTN II-16DIN-CEMAR ou equiv.</t>
  </si>
  <si>
    <t>151902</t>
  </si>
  <si>
    <t>Quadro distrib. energia, embutido ou semi embutido, capac. p/ 28 disj. DIN, c/barram trif. 100A barra. neutro e terra, fab. em chapa de aço 12 USG com porta, espelho, trinco com fechad ch yale, Ref. QDTN II-28DIN-CEMAR ou equiv.</t>
  </si>
  <si>
    <t>151903</t>
  </si>
  <si>
    <t>Quadro distrib. energia, embutido ou semi embutido, capac. p/ 34 disj. DIN, c/barram trif. 100A barra. neutro e terra, fab. em chapa de aço 12 USG com porta, espelho, trinco com fechad ch yale, Ref. QDTN II-34DIN-CEMAR ou equiv</t>
  </si>
  <si>
    <t>151904</t>
  </si>
  <si>
    <t>Quadro distrib. energia, embutido ou semi embutido, capac. p/ 44 disj. DIN, c/barram trif. 100A barra. neutro e terra, fab. em chapa de aço 12 USG com porta, espelho, trinco com fechad ch yale, Ref. QDTN II-44DIN-CEMAR ou equiv</t>
  </si>
  <si>
    <t>151905</t>
  </si>
  <si>
    <t>Quadro distrib. energia, embutido ou semi embutido, capac. p/ 54 disj. DIN, c/barram trif. 100A barra. neutro e terra, fab. em chapa de aço 12 USG com porta, espelho, trinco com fechad ch yale, Ref. QDTN II-54DIN-CEMAR</t>
  </si>
  <si>
    <t>1520</t>
  </si>
  <si>
    <t>TERMINAIS, CONECTORES E ABRAÇADEIRAS</t>
  </si>
  <si>
    <t>152001</t>
  </si>
  <si>
    <t>Terminal para ligação de cabo a barra até 4.0mm2</t>
  </si>
  <si>
    <t>152002</t>
  </si>
  <si>
    <t>Terminal para ligação de cabo a barra de 6.0 mm2</t>
  </si>
  <si>
    <t>152003</t>
  </si>
  <si>
    <t>Terminal para ligação de cabo a barra de 10.0 mm2</t>
  </si>
  <si>
    <t>152004</t>
  </si>
  <si>
    <t>Terminal para ligação de cabo a barra de 16.0 mm2</t>
  </si>
  <si>
    <t>152005</t>
  </si>
  <si>
    <t>Terminal para ligação de cabo a barra de 25.0 mm2</t>
  </si>
  <si>
    <t>152006</t>
  </si>
  <si>
    <t>Terminal para ligação de cabo a barra de 35.0 mm2</t>
  </si>
  <si>
    <t>152007</t>
  </si>
  <si>
    <t>Terminal para ligação de cabo a barra de 50.0 mm2</t>
  </si>
  <si>
    <t>152010</t>
  </si>
  <si>
    <t>Terminal para ligação de cabo a barra de 70 mm2</t>
  </si>
  <si>
    <t>152011</t>
  </si>
  <si>
    <t>Terminal para ligação de cabo a barra de 95 mm2</t>
  </si>
  <si>
    <t>152012</t>
  </si>
  <si>
    <t>Terminal para ligação de cabo a barra de 120 mm2</t>
  </si>
  <si>
    <t>152013</t>
  </si>
  <si>
    <t>Terminal para ligação de cabo a barra de 150 mm2</t>
  </si>
  <si>
    <t>152014</t>
  </si>
  <si>
    <t>Terminal para ligação de cabo a barra de 185 mm2</t>
  </si>
  <si>
    <t>152015</t>
  </si>
  <si>
    <t>Terminal para ligação de cabo a barra de 240 mm2</t>
  </si>
  <si>
    <t>152016</t>
  </si>
  <si>
    <t>Terminal para ligação de cabo a barra de 300 mm2</t>
  </si>
  <si>
    <t>152025</t>
  </si>
  <si>
    <t>Terminal para ligação de cabo a barra duplo de 185 mm2</t>
  </si>
  <si>
    <t>152026</t>
  </si>
  <si>
    <t>Terminal para ligação de cabo a barra duplo de 240 mm2</t>
  </si>
  <si>
    <t>152027</t>
  </si>
  <si>
    <t>Terminal para ligação de cabo a barra duplo de 300 mm2</t>
  </si>
  <si>
    <t>152030</t>
  </si>
  <si>
    <t>Conector split bolt para cabo de 4.0 mm2</t>
  </si>
  <si>
    <t>152031</t>
  </si>
  <si>
    <t>Conector split bolt para cabo de 35.0 mm2</t>
  </si>
  <si>
    <t>152033</t>
  </si>
  <si>
    <t>Conector porcelana 3 polos para cabos de #4,0mm2</t>
  </si>
  <si>
    <t>152034</t>
  </si>
  <si>
    <t>Conector porcelana 3 polos para cabo de #6,0mm2</t>
  </si>
  <si>
    <t>152035</t>
  </si>
  <si>
    <t>Conector porcelana 3 polos para cabos de #10,0mm2</t>
  </si>
  <si>
    <t>152040</t>
  </si>
  <si>
    <t>Prensa cabos para eletroduto 1/2"</t>
  </si>
  <si>
    <t>152041</t>
  </si>
  <si>
    <t>Prensa cabos para eletroduto 3/4"</t>
  </si>
  <si>
    <t>152042</t>
  </si>
  <si>
    <t>Prensa cabos para eletroduto de 1"</t>
  </si>
  <si>
    <t>16</t>
  </si>
  <si>
    <t>OUTRAS INSTALAÇÕES</t>
  </si>
  <si>
    <t>1601</t>
  </si>
  <si>
    <t>INSTALAÇÃO DE TELEFONE</t>
  </si>
  <si>
    <t>160105</t>
  </si>
  <si>
    <t>Caixa de telefone em chapa de aço padrão TELEBRAS N. 6, 1200x1200x150 mm, com fundo de madeira</t>
  </si>
  <si>
    <t>160106</t>
  </si>
  <si>
    <t>Aterramento com haste de terra 5/8"x2.40m, cabo de cobre nú 6mm2 em caixa de concreto de dimensões internas de 30x30x30cm</t>
  </si>
  <si>
    <t>160108</t>
  </si>
  <si>
    <t>Caixa de telefone em chapa de aço padrão TELEBRAS do tipo CIE-2 200x200x120mm</t>
  </si>
  <si>
    <t>160110</t>
  </si>
  <si>
    <t>Caixa de telefone em chapa de aço padrão TELEBRAS do tipo CIE-4 600x600x120 mm</t>
  </si>
  <si>
    <t>160111</t>
  </si>
  <si>
    <t>160115</t>
  </si>
  <si>
    <t>Cabo telefônico CI, diâmetro do condutor 50mm, 30 pares</t>
  </si>
  <si>
    <t>160120</t>
  </si>
  <si>
    <t>1602</t>
  </si>
  <si>
    <t>INSTALAÇÃO DE GÁS</t>
  </si>
  <si>
    <t>160207</t>
  </si>
  <si>
    <t>Abrigo de gás para 2 cilindros 45 Kg, exec. em alv. bloco conc cheio,dim 1,50x0.85x2.10m, inclusive cilindros e rede interna do abrigo compreendendo tubos e válvulas de esfera que interligam os cilindros</t>
  </si>
  <si>
    <t>160208</t>
  </si>
  <si>
    <t>Abrigo de gás para 4 cilindros 45Kg , exec. em alv bloco concreto, dim.4.05x0,85x2.10m, inclusive cilindros e rede interna do abrigo compreendendo tubos e válvulas de esfera que interligam os cilindros</t>
  </si>
  <si>
    <t>1603</t>
  </si>
  <si>
    <t>INSTALAÇÃO DE PÁRA-RAIO</t>
  </si>
  <si>
    <t>160303</t>
  </si>
  <si>
    <t>Aterramento com haste terra 5/8" x 2.40, cabo de cobre nu 6mm2, inclusive caixa de concreto 30 x 30 cm</t>
  </si>
  <si>
    <t>160304</t>
  </si>
  <si>
    <t>Pára-raios tipo franklim incluindo base de fixação, conjunto de contraventagem c/abraçadeira p/3 estais em tubo e demais acessórios c/exceção do cabo de cobre de descida e suportes isoladores</t>
  </si>
  <si>
    <t>160305</t>
  </si>
  <si>
    <t>Condutor de cobre nú, seção de 35mm2, inclusive suportes isoladores e acessórios de fixação, conforme projeto</t>
  </si>
  <si>
    <t>160308</t>
  </si>
  <si>
    <t>Cabo condutor de cobre eletrolítico nu, tempera meio dura, encordoamento classe 2, para aterramento, diam. 50mm2</t>
  </si>
  <si>
    <t>160309</t>
  </si>
  <si>
    <t>Terminal aéreo em latão (minicaptor), com conector e fixação horizontal 250mm x 10mm, ref. TEL-2024, inclusive vedação dos furos com poliuretano ref. TEL 5905, marca de ref. Termotécnica ou equivalente</t>
  </si>
  <si>
    <t>160310</t>
  </si>
  <si>
    <t>Conector de medição em latão com 2 parafusos para cabos de 16 a 50 mm2, ref. TEL-562, Termotécnica ou equivalente</t>
  </si>
  <si>
    <t>160311</t>
  </si>
  <si>
    <t>160312</t>
  </si>
  <si>
    <t>Kit completo para solda Exotérmica (Molde HCL 5/8" Ref: TEL905611 / Cartucho n° 115 Ref: TEL 909115 / Alicate Z 201 Ref: TEL 998201), marca de referência Termotécnica ou equivalente</t>
  </si>
  <si>
    <t>160313</t>
  </si>
  <si>
    <t>Fixador universal latão estanhado p/ cabos 16 a 70 mm2 ref. 5024, incl. parafuso sextavado M6x45mm, arruela lisa 1/4", bucha nº8, vedação dos furos c/ poliuretano ref. 5905, marca de ref. Termotécnica ou equivalente</t>
  </si>
  <si>
    <t>160314</t>
  </si>
  <si>
    <t>Mastro simples 3mx1.1/2", uma descida, incl. base de fixação, captor, conj.de contraventagem c/abraçadeira p/3 estais em tubo e demais acessórios, excl. cabo de cobre de descida e suportes isoladores, ref.Termotécnica ou equiv.</t>
  </si>
  <si>
    <t>160315</t>
  </si>
  <si>
    <t>Mastro telescópico 5mx2", uma descida, incl. base de fixação, captor, conj.de contraventagem c/abraçadeira p/3 estais em tubo e demais acessórios excl. cabo de cobre de descida e suportes isoladores, ref. Termotécnica ou equiv.</t>
  </si>
  <si>
    <t>160316</t>
  </si>
  <si>
    <t>Caixa de inspeção em PVC, diâmetro 300 mm, ref TEL-552, marca de referência Termotécnica ou equivalente, inclusive escavação e reaterro</t>
  </si>
  <si>
    <t>160317</t>
  </si>
  <si>
    <t>Cabo de cobre nú 50mm2, ref. TEL 5750, marca de referência Termotécnica ou equivalente</t>
  </si>
  <si>
    <t>160318</t>
  </si>
  <si>
    <t>Cabo de cobre nú 35mm2, ref. TEL 5735, marca de referência Termotécnica ou equivalente</t>
  </si>
  <si>
    <t>160319</t>
  </si>
  <si>
    <t>Presilha de latão ref. 744, inclusive parafuso fenda DN 4,2x32mm e bucha nylon DN 6mm e vedação dos furos com poliuretano ref. 5905, marca de ref. Termotécnica ou equivalente</t>
  </si>
  <si>
    <t>160321</t>
  </si>
  <si>
    <t>Tampa reforçada em ferro fundido com escotilha TEL 536, inclusive assentamento, marca de referência Termotécnica ou equivalente</t>
  </si>
  <si>
    <t>160322</t>
  </si>
  <si>
    <t>Abraçadeira tipo "D" com cunha, diâmetro 1", ref. TEL-095, marca de referência Termotécnica ou equivalente</t>
  </si>
  <si>
    <t>160323</t>
  </si>
  <si>
    <t>Tampão para eletroduto 1", ref. TEL-5533, marca de referência Termotécnica ou equivalente</t>
  </si>
  <si>
    <t>160324</t>
  </si>
  <si>
    <t>Caixa de equalização de potenciais para uso interno e externo com cinco (5) terminais para aterramento (BEP), em polipropileno, ref. TEL-902, marca de referência Termotécnica ou equivalente</t>
  </si>
  <si>
    <t>160325</t>
  </si>
  <si>
    <t>Caixa de equalização de potenciais para uso interno e externo com nove (9) terminais para aterramento (BEP), em aço, com flange inferior e vedação na porta, ref. TEL-903, marca de referência Termotécnica ou equivalente</t>
  </si>
  <si>
    <t>160326</t>
  </si>
  <si>
    <t>Barra chata em alumínio 7/8"x1/8" (70mm²), com furos diâmetro 7 mm ref. TEL-771, marca de referência Termotécnica ou equivalente</t>
  </si>
  <si>
    <t>160327</t>
  </si>
  <si>
    <t>Barra chata em aço galvanizado a fogo 7/8"x1/8" (70mm²), com furos diâm. 7mm ref. TEL-761, marca de referência Termotécnica ou equivalente</t>
  </si>
  <si>
    <t>160328</t>
  </si>
  <si>
    <t>Terminal estanhado de 1 compressão 1 furo, 35mm², ref. TEL-5135, marca de referência Termotécnica ou equivalente</t>
  </si>
  <si>
    <t>160329</t>
  </si>
  <si>
    <t>Curva 90º de barra chata em alumínio 7/8"x1/8"x300mm, 70mm², ref. TEL-778, marca de referência Termotécnica ou equivalente</t>
  </si>
  <si>
    <t>160330</t>
  </si>
  <si>
    <t>Fixador ômega em latão ref. 733, inclusive parafuso fenda DN 4,2x32mm, bucha nylon DN 6mm e vedação dos furos com poliuretano ref. 5905, marca de ref. Termotécnica ou equivalente</t>
  </si>
  <si>
    <t>160331</t>
  </si>
  <si>
    <t>Cordoalha flexível 25x100 mm, com dois furos, diâmetro 11 mm, ref. TEL-5701, marca de referência Termotécnica ou equivalente</t>
  </si>
  <si>
    <t>160332</t>
  </si>
  <si>
    <t>Fita perfurada em latão niquelado 20mm x 0,8mm, para equalização de potenciais, ref. TEL-750, marca de referência Termotécnica ou equivalente</t>
  </si>
  <si>
    <t>160333</t>
  </si>
  <si>
    <t>Cabo de cobre nú 50 mm2, ref. TEL-5750, marca de referência Termotécnica ou equivalente, inclusive abertura e fechamento de vala para cabo dimensões 50x20cm</t>
  </si>
  <si>
    <t>160334</t>
  </si>
  <si>
    <t>Terminal estanhado de 1 compressão 1 furo, 50mm², ref. TEL-5150, marca de referência Termotécnica ou equivalente</t>
  </si>
  <si>
    <t>160335</t>
  </si>
  <si>
    <t>Chapa perfurada(tela casa da moeda) BELINOX, largura 245 mm, espessura 1.5mm, ref. TEL-754, marca de referência Termotécnica ou equivalente</t>
  </si>
  <si>
    <t>1606</t>
  </si>
  <si>
    <t>INSTALAÇÃO DE INCÊNDIO</t>
  </si>
  <si>
    <t>160602</t>
  </si>
  <si>
    <t>Hidrante de parede, com abrigo em chapa, 60x90x17cm, com suporte e mangueira 20m 63mm, adaptador rosca fêmea e engate rápido, esguicho em latão regulavel, registro globo angular 45º/ 63mm</t>
  </si>
  <si>
    <t>160603</t>
  </si>
  <si>
    <t>Hidrante de recalque no passeio em caixa metálica de 40x60x40cm, incl. registro globo angular 90º de 63mm, adaptador p/ engate rápido e tampa c/ corrente</t>
  </si>
  <si>
    <t>160604</t>
  </si>
  <si>
    <t>Extintor de incêndio de água pressurizada capacidade 2A (10L), inclusive suporte para fixação e EXCLUSIVE placa sinalizadora em PVC Fotoluminescente</t>
  </si>
  <si>
    <t>160605</t>
  </si>
  <si>
    <t>Extintor de incêndio portátil de pó químico ABC com capacidade 2A-20B:C (6 kg), inclusive suporte para fixação, EXCLUSIVE placa sinalizadora em PVC fotoluminescente</t>
  </si>
  <si>
    <t>160606</t>
  </si>
  <si>
    <t>Extintor de incêndio de gás carbônico CO2 5 B:C (6 Kg), inclusive suporte para fixação, EXCLUSIVE placa sinalizadora em PVC fotoluminescente</t>
  </si>
  <si>
    <t>160607</t>
  </si>
  <si>
    <t>Extintor de incêndio portátil de pó químico ABC com capacidade 2A-20B:C (4 kg), inclusive suporte para fixação, EXCLUSIVE placa sinalizadora em PVC fotoluminescente</t>
  </si>
  <si>
    <t>160608</t>
  </si>
  <si>
    <t>Ponto para seta indicativa de saída, incl. seta em acrílico, com fonte alimentadora própria que assegure um funcionamento mínimo de 1h, para quando ocorrer falta de energia elétrica na rede pública, conforme projeto</t>
  </si>
  <si>
    <t>160612</t>
  </si>
  <si>
    <t>Placa de sinalização de segurança CODIGO 14 - 315/158(NBR 13.434); CÓDIGO S3(NT 14/2010-ES) ("SAIDA DE EMERGÊNCIA" - seta vertical)</t>
  </si>
  <si>
    <t>160613</t>
  </si>
  <si>
    <t>Ponto para iluminação de emergência completo, inclusive bloco autônomo de iluminação 2x9W com tomada universal</t>
  </si>
  <si>
    <t>160625</t>
  </si>
  <si>
    <t>Abrigo para hidrante de recalque no passeio em caixa de alvenaria 60x40cm em bloco de concreto inclusive registro de recalque ø 65 mm (2 1/2") e tampa de ferro fundido 40x40cm com inscrição incêndio</t>
  </si>
  <si>
    <t>160663</t>
  </si>
  <si>
    <t>Fornecimento e instalação de Bateria selada 12V - 60 AH, para centrais de alarme / iluminação de emergência</t>
  </si>
  <si>
    <t>160665</t>
  </si>
  <si>
    <t>Fornecimento e instalação de porta corta-fogo para saída de emergência Dim.: 100x210x5cm, conforme ABNT NBR 11742P, classe P-90, incl. marco, 3 pares de dobradiçaas c/mola, barra anti-panico, pintura esmalte sintetico cor vermelha</t>
  </si>
  <si>
    <t>160671</t>
  </si>
  <si>
    <t>Hidrante de parede, com abrigo em chapa, 80x90x17cm, com suporte e mangueiras 2 x 15m 63mm, adaptador rosca fêmea e engate rápido, esguicho em latão regulavel, registro globo angular 45º/ 63mm</t>
  </si>
  <si>
    <t>160673</t>
  </si>
  <si>
    <t>Fornecimento e instalação de Central de alarme de incêndio endereçável, capacidade até: 256 endereços, 4 laços com bateria Ref. Walmonof, Abafire, Deltafire ou equivalente</t>
  </si>
  <si>
    <t>160674</t>
  </si>
  <si>
    <t>Fornecimento e instalação de Acionador manual de alarme de incêndio endereçavel, tipo quebra vidro</t>
  </si>
  <si>
    <t>160675</t>
  </si>
  <si>
    <t>Fornecimento e instalação de Detector de fumaça óptico endereçavel Bivolt 12/24V para parede ou teto</t>
  </si>
  <si>
    <t>160676</t>
  </si>
  <si>
    <t>Fornecimento e instalação de Sirene eletronica média tipo corneta</t>
  </si>
  <si>
    <t>1607</t>
  </si>
  <si>
    <t>DEPÓSITO DE GÁS</t>
  </si>
  <si>
    <t>160702</t>
  </si>
  <si>
    <t>Chapisco com argamassa de cimento e areia média ou grossa sem peneirar no traço 1:3, espessura 5 mm</t>
  </si>
  <si>
    <t>160704</t>
  </si>
  <si>
    <t>Fornecimento, preparo e aplicação de concreto armado Fck=15 MPa, inclusive forma, armação e desforma para lajes maciças</t>
  </si>
  <si>
    <t>160707</t>
  </si>
  <si>
    <t>Pintura com tinta látex PVA Suvinil, Coral ou Metalatex, inclusive selador em paredes internas e forros a três demãos</t>
  </si>
  <si>
    <t>160708</t>
  </si>
  <si>
    <t>Pintura com tinta acrílica Suvinil, Coral ou Metalatex, inclusive selador acrílico, em paredes externas a três demãos</t>
  </si>
  <si>
    <t>160709</t>
  </si>
  <si>
    <t>Estrado de madeira de lei tipo Paraju ou equivalente conforme detalhe em projeto</t>
  </si>
  <si>
    <t>160710</t>
  </si>
  <si>
    <t>Alvenaria de blocos de concreto 9x19x39 c/ resist. min comp. 2.5MPa, assentado c/ argamassa de cimento, cal hidratada CH1 e areia traço 1:0,5:8, esp.juntas 10mm e esp. paredes, sem revestimento, 9cm</t>
  </si>
  <si>
    <t>160711</t>
  </si>
  <si>
    <t>Reboco tipo paulista com argamassa de cimento, cal hidratada CH1 e areia no traço 1:0,5:6, espessura 25mm</t>
  </si>
  <si>
    <t>160712</t>
  </si>
  <si>
    <t>Tela em arame galvanizado de 1"e fio 10 para ventilação de casa de gás, chumbada com argamassa de cimento, cal e areia</t>
  </si>
  <si>
    <t>160713</t>
  </si>
  <si>
    <t>Porta de correr de chapa galvanizada nº 14 - pintura com esmalte sintetico acetinado sobre zarcão, com tela quebra chama em malha 2 a 5mm</t>
  </si>
  <si>
    <t>160714</t>
  </si>
  <si>
    <t>Lastro regularizado e impermeabilizado de concreto não estrutural, esp. de 8cm</t>
  </si>
  <si>
    <t>160715</t>
  </si>
  <si>
    <t>Indice de imperm.c/ manta asfáltica atendendo à norma 9952, asfalto polimerizado esp.3mm, reforçada com fio int. polietileno, reg. base com arg. 1:4 esp min 15mm, proteção mecânica arg. 1:4 esp. 20mm e juntas dilat.</t>
  </si>
  <si>
    <t>160716</t>
  </si>
  <si>
    <t>Fornecimento, preparo e aplicação de concreto Fck = 15MPa (brita 1 e 2) - (5% de perdas)</t>
  </si>
  <si>
    <t>160718</t>
  </si>
  <si>
    <t>Pintura com tinta esmalte sintético Suvinil, Coral ou Metalatex a duas demãos, inclusive fundo anti corrosivo a uma demão, em metal</t>
  </si>
  <si>
    <t>1608</t>
  </si>
  <si>
    <t>160806</t>
  </si>
  <si>
    <t>Espelho 4" x 2" com conector RJ 45 fêmea CAT. 5e</t>
  </si>
  <si>
    <t>160807</t>
  </si>
  <si>
    <t>Conector RJ 45 macho</t>
  </si>
  <si>
    <t>160808</t>
  </si>
  <si>
    <t>Fornecimento e instalação de Cabo de rede par trançado 4 pares Categoria 5e</t>
  </si>
  <si>
    <t>17</t>
  </si>
  <si>
    <t>1701</t>
  </si>
  <si>
    <t>170101</t>
  </si>
  <si>
    <t>Lavatório de louça branca com coluna, marcas de referência Deca, Celite ou Ideal Standard, inclusive sifão, válvula e engates cromados, exclusive torneira.</t>
  </si>
  <si>
    <t>170107</t>
  </si>
  <si>
    <t>Mictório de louça branca, marcas de referência Deca, Celite ou Ideal Standard, inclusive engates cromados</t>
  </si>
  <si>
    <t>170110</t>
  </si>
  <si>
    <t>Cabide de louça branca com 2 ganchos, marcas de referência Deca, Celite ou Ideal Standard</t>
  </si>
  <si>
    <t>170114</t>
  </si>
  <si>
    <t>Bacia sifonada infantil de louça branca, marcas de referência Deca, Celite ou Ideal Standard, inclusive tampa e acessórios</t>
  </si>
  <si>
    <t>170115</t>
  </si>
  <si>
    <t>Cuba louça de embutir redonda, 30cm, L-41, completa, marcas de referência Deca, Celite ou Ideal Standard, incl. válvula e sifão, exclusive torneira</t>
  </si>
  <si>
    <t>170116</t>
  </si>
  <si>
    <t>Vaso sanitário padrão popular completo com acessórios para ligação, marcas de referência Deca, Celite ou Ideal Standard, inclusive assento plástico</t>
  </si>
  <si>
    <t>170117</t>
  </si>
  <si>
    <t>Lavatório de louça branca, padrão popular, marcas de referência Deca, Celite ou Ideal Standard, inclusive acessórios em PVC, exceto torneira</t>
  </si>
  <si>
    <t>170119</t>
  </si>
  <si>
    <t>Cabide de louça branca com um gancho, marcas de referência Deca, Celite ou Ideal Standard</t>
  </si>
  <si>
    <t>170120</t>
  </si>
  <si>
    <t>Lavatório com coluna padrão popular, marcas de referência Deca, Celite ou Ideal Standard, inclusive acessórios em PVC, exceto aparelho misturador</t>
  </si>
  <si>
    <t>170121</t>
  </si>
  <si>
    <t>Recolocação de vaso sanitário, inclusive fornecimento de acessórios (parafusos de fixação anel de vedação, bolsa e tubo de ligação, etc), exclusive fornecimento do vaso e tampa</t>
  </si>
  <si>
    <t>170122</t>
  </si>
  <si>
    <t>Recolocação de lavatório sanitário, com acessórios em metal (engate, sifão, válvula), exclusive fornecimento do mesmo</t>
  </si>
  <si>
    <t>170123</t>
  </si>
  <si>
    <t>Recolocação de lavatório sanitário, com acessórios em PVC (engate, sifão e válvula), exclusive fornecimento do mesmo</t>
  </si>
  <si>
    <t>170124</t>
  </si>
  <si>
    <t>170126</t>
  </si>
  <si>
    <t>Bacia sifonada de louça branca sem abertura frontal para portadores de necessidades especiais, Vogue Plus Conforto - Linha Conforto, mod P510, incl. assento poliester, ref.AP51,marca de ref. Deca ou equivalente, sem abertura frontal</t>
  </si>
  <si>
    <t>170128</t>
  </si>
  <si>
    <t>Lavatório de louça branca com coluna suspensa, linha Vogue Plus Confort para portadores de necessidades especiais, marca de referencia DECA, Celite ou Ideal Standart, inclusive valvula, sifão e engates, exclusive torneira</t>
  </si>
  <si>
    <t>170129</t>
  </si>
  <si>
    <t>Bacia sifonada de louça branca com caixa acoplada, inclusive acessórios</t>
  </si>
  <si>
    <t>170130</t>
  </si>
  <si>
    <t>Lavatório de louça branca com coluna, Ravena L91 + C9 inclusive sifão, válvula e engates cromados, exclusive torneira</t>
  </si>
  <si>
    <t>170131</t>
  </si>
  <si>
    <t>Lavatório de louça branca com coluna suspensa - ref L51 + CS 1v, cor branca, inclusive sifão, válvula e engates cromados, exclusive torneira, para PNE</t>
  </si>
  <si>
    <t>170132</t>
  </si>
  <si>
    <t>Lavátorio de canto Coleção Master - ref. L76 marca de ref. Deca ou equivalente, inclusive válvula, sifão e engates cromados, exclusive torneira,para PNE</t>
  </si>
  <si>
    <t>170133</t>
  </si>
  <si>
    <t>Cuba louça branca oval, de embutir, Mod. L37, marca de ref. Deca incl. válvula e sifão, exclusive torneira.</t>
  </si>
  <si>
    <t>170134</t>
  </si>
  <si>
    <t>Bacia convencional em louça branca ref. Linha Ravena P9 Deca ou equiv., inclusive tubo de ligação, acessórios de fixação e assento plástico</t>
  </si>
  <si>
    <t>170135</t>
  </si>
  <si>
    <t>170136</t>
  </si>
  <si>
    <t>Bacia sanitária de louça branca, com caixa acoplada duplo acionamento, marca de ref. Deca Linha Ravena ou equivalente, inclusive assento plástico e acessórios de fixação</t>
  </si>
  <si>
    <t>1702</t>
  </si>
  <si>
    <t>170205</t>
  </si>
  <si>
    <t>Bancada de mármore esp. 3cm</t>
  </si>
  <si>
    <t>170220</t>
  </si>
  <si>
    <t>Bancada de granito com espessura de 2 cm</t>
  </si>
  <si>
    <t>170221</t>
  </si>
  <si>
    <t>Laje armada espessura de 3cm p/ enchimento de fundo de bancada inox</t>
  </si>
  <si>
    <t>170222</t>
  </si>
  <si>
    <t>Bancada e tanque para panelões em granito cinza andorinha, esp. 2cm, dim. 0.80x1.10m, base de concreto e apoio em alvenaria, frontão h=10cm, incl. válvula e sifão, exclusive torneira, conf. det. projeto</t>
  </si>
  <si>
    <t>1703</t>
  </si>
  <si>
    <t>170304</t>
  </si>
  <si>
    <t>Torneira pressão cromada diâm. 1/2" para lavatório, marcas de referência Fabrimar, Deca ou Docol</t>
  </si>
  <si>
    <t>170306</t>
  </si>
  <si>
    <t>Torneira para tanque, marcas de referência Fabrimar, Deca ou Docol.</t>
  </si>
  <si>
    <t>170309</t>
  </si>
  <si>
    <t>Torneira para jardim de 3/4" marcas de referência Fabrimar, Deca ou Docol</t>
  </si>
  <si>
    <t>170310</t>
  </si>
  <si>
    <t>Torneira pressão cromada diam. 3/4" para uso geral, marcas de referência Fabrimar, Deca ou Docol</t>
  </si>
  <si>
    <t>170311</t>
  </si>
  <si>
    <t>Torneira pressão em PVC para pia diam. 1/2", marcas de referência Astra, Cipla ou Akros</t>
  </si>
  <si>
    <t>170313</t>
  </si>
  <si>
    <t>Torneira pressão cromada, diam. 1/2" para tanque, marcas de referência Fabrimar, Deca ou Docol</t>
  </si>
  <si>
    <t>170315</t>
  </si>
  <si>
    <t>Torneira pressão cromada diam. 1/2" para pia, marcas de referência Fabrimar, Deca ou Docol</t>
  </si>
  <si>
    <t>170316</t>
  </si>
  <si>
    <t>Registro de pressão com canopla cromada diam. 15mm (1/2"), marcas de referência Fabrimar, Deca ou Docol</t>
  </si>
  <si>
    <t>170317</t>
  </si>
  <si>
    <t>170318</t>
  </si>
  <si>
    <t>Registro de pressão bruto, diam. 15mm (1/2")</t>
  </si>
  <si>
    <t>170319</t>
  </si>
  <si>
    <t>Registro de gaveta bruto diam. 15mm (1/2")</t>
  </si>
  <si>
    <t>170320</t>
  </si>
  <si>
    <t>Registro de gaveta bruto diam. 20mm (3/4")</t>
  </si>
  <si>
    <t>170321</t>
  </si>
  <si>
    <t>Registro de gaveta bruto diam. 25mm (1")</t>
  </si>
  <si>
    <t>170322</t>
  </si>
  <si>
    <t>Registro de gaveta bruto diam. 32mm (11/4")</t>
  </si>
  <si>
    <t>170323</t>
  </si>
  <si>
    <t>Registro de gaveta bruto diam. 40mm (11/2")</t>
  </si>
  <si>
    <t>170324</t>
  </si>
  <si>
    <t>Registro de gaveta bruto diam. 50mm (2")</t>
  </si>
  <si>
    <t>170325</t>
  </si>
  <si>
    <t>Registro de gaveta bruto diam. 65mm (21/2")</t>
  </si>
  <si>
    <t>170326</t>
  </si>
  <si>
    <t>Registro de gaveta bruto diam. 80mm (3")</t>
  </si>
  <si>
    <t>170327</t>
  </si>
  <si>
    <t>Registro de gaveta com canopla cromada diam. 15mm (1/2"), marcas de referência Fabrimar, Deca ou Docol</t>
  </si>
  <si>
    <t>170328</t>
  </si>
  <si>
    <t>170329</t>
  </si>
  <si>
    <t>Registro de gaveta com canopla cromada diam. 25mm (1"), marcas de referência Fabrimar, Deca ou Docol</t>
  </si>
  <si>
    <t>170330</t>
  </si>
  <si>
    <t>Registro de gaveta com canopla cromada diam 32mm (11/4"), marcas de referência Fabrimar, Deca ou Docol</t>
  </si>
  <si>
    <t>170331</t>
  </si>
  <si>
    <t>Registro de gaveta com canopla cromada, diam. 40mm (11/2"), marcas de referência Fabrimar, Deca ou Docol</t>
  </si>
  <si>
    <t>170332</t>
  </si>
  <si>
    <t>Válvula de retenção horizontal ou vertical diam. 15mm (1/2")</t>
  </si>
  <si>
    <t>170333</t>
  </si>
  <si>
    <t>Válvula de retenção horizontal ou vertical diam. 20mm (3/4")</t>
  </si>
  <si>
    <t>170334</t>
  </si>
  <si>
    <t>Válvula de retenção horizontal ou vertical diam. 25mm (1")</t>
  </si>
  <si>
    <t>170335</t>
  </si>
  <si>
    <t>Válvula de retenção horizontal ou vertical, diam. 32mm (11/4")</t>
  </si>
  <si>
    <t>170336</t>
  </si>
  <si>
    <t>Válvula de retenção horizontal ou vertical diam. 40mm (11/2")</t>
  </si>
  <si>
    <t>170337</t>
  </si>
  <si>
    <t>Válvula de retenção horizontal ou vertical diam. 50mm (2")</t>
  </si>
  <si>
    <t>170338</t>
  </si>
  <si>
    <t>Válvula de retenção horizontal ou vertical diam. 65mm (21/2")</t>
  </si>
  <si>
    <t>170339</t>
  </si>
  <si>
    <t>Válvula de retenção horizontal ou vertical, diam. 80mm (3")</t>
  </si>
  <si>
    <t>170345</t>
  </si>
  <si>
    <t>Válvula de descarga com canopla cromada de 32mm (11/4"), marcas de referência Fabrimar, Deca ou Docol</t>
  </si>
  <si>
    <t>170346</t>
  </si>
  <si>
    <t>Válvula de descarga com canopla cromada de 40mm (11/2"), marcas de referência Fabrimar, Deca ou Docol</t>
  </si>
  <si>
    <t>170347</t>
  </si>
  <si>
    <t>Válvula de PVC para lavatório, marcas de referência Astra, Cipla ou Akros</t>
  </si>
  <si>
    <t>170348</t>
  </si>
  <si>
    <t>Válvula de PVC para tanque, marcas de referência Astra, Cipla ou Akros</t>
  </si>
  <si>
    <t>170349</t>
  </si>
  <si>
    <t>Canopla para válvula de descarga, marcas de referência Fabrimar, Deca ou Docol</t>
  </si>
  <si>
    <t>170350</t>
  </si>
  <si>
    <t>Parafuso de fixação para lavatório ou vaso, inclusive colocação</t>
  </si>
  <si>
    <t>170351</t>
  </si>
  <si>
    <t>170352</t>
  </si>
  <si>
    <t>Válvula de Descarga com acabamento anti-vandalismo, marcas de referência Fabrimar, Deca ou Docol</t>
  </si>
  <si>
    <t>170353</t>
  </si>
  <si>
    <t>170354</t>
  </si>
  <si>
    <t>Chuveiro completo, linha anti-vandalismo, marcas de referência Fabrimar, Deca ou Docol</t>
  </si>
  <si>
    <t>170357</t>
  </si>
  <si>
    <t>Chuveiro com desviador flexivel e ducha manual, mod. 1975C ref. Deca ou equivalente</t>
  </si>
  <si>
    <t>1705</t>
  </si>
  <si>
    <t>OUTROS APARELHOS</t>
  </si>
  <si>
    <t>170502</t>
  </si>
  <si>
    <t>Caixa de descarga plástica de sobrepor 6/9 litros, ref. ASTRA, AKROS ou equivalente</t>
  </si>
  <si>
    <t>170506</t>
  </si>
  <si>
    <t>Reservatório de polietileno de 500 L, inclusive adaptadores com flanges de PVC e torneira de bóia de 3/4"</t>
  </si>
  <si>
    <t>170507</t>
  </si>
  <si>
    <t>Lavatório de aço inox, liga AISI 304, N° 18, marcas de referência Fisher, Metalpress ou Mekal, inclusive apoio de concreto, argamassa de apoio e assentamento, válvula e sifão cromados, exclusive torneira, conf. projeto</t>
  </si>
  <si>
    <t>170508</t>
  </si>
  <si>
    <t>Escovário de aço inox, liga AISI 304, N° 18, marcas de referência Fischer, Metalpress ou Mekal, inclusive apoio de concreto, argamassa de apoio e assentamento, válvula e sifão cromados, exclusive torneira, conf. projeto</t>
  </si>
  <si>
    <t>170509</t>
  </si>
  <si>
    <t>Tanque de aço inox nº 2, marcas de referência Fisher, Metalpress ou Mekal, inclusive válvula de metal e sifão</t>
  </si>
  <si>
    <t>170510</t>
  </si>
  <si>
    <t>Bebedouro de aço inox, marcas de referência Fisher, Metalpress ou Mekal, inclusive válvula, sifão cromado e torneiras, exclusive alvenaria, dim. 0.45x2.75 m, conforme detalhe em projeto</t>
  </si>
  <si>
    <t>170511</t>
  </si>
  <si>
    <t>Mictório coletivo de aço inox, liga AISI-304 n.18, marcas de referência Fisher, Metalpress ou Mekal, dimensões 1.80x0.30m, com tubo espargidor</t>
  </si>
  <si>
    <t>170512</t>
  </si>
  <si>
    <t>170514</t>
  </si>
  <si>
    <t>Tanque simples de aço inox Fischer, mod. TQ1-S AISI 304, ou equivalente nas marcas Metalpress ou Mekal, inclusive válvula de metal 1 1/4" e sifão cromado 2", excl. torneira</t>
  </si>
  <si>
    <t>170515</t>
  </si>
  <si>
    <t>Cuba p/ panelões de aço inox 80x60x40 cm, marcas de referência Fisher, Metalpress ou Mekal, inclusive válvula metal 1 1/4" e sifão cromado 1 x 1 1/2", excl. torneira</t>
  </si>
  <si>
    <t>170516</t>
  </si>
  <si>
    <t>Tanque duplo de aço inox AISI 304, marcas de referência Fisher (mod TQI-D) Metalpress ou Mekal, inclusive válvulas de metal 1 1/4" e sifão cromado 2", excl. torneiras</t>
  </si>
  <si>
    <t>170519</t>
  </si>
  <si>
    <t>170524</t>
  </si>
  <si>
    <t>Cabide simples de um gancho, linha Versailles, ref. 08, acabamento cromado, da Moldenox, Docol ou Deca</t>
  </si>
  <si>
    <t>170528</t>
  </si>
  <si>
    <t>Reservatório de polietileno de 5.000 L, inclusive peça de madeira 6 x 16 cm para apoio, exclusive flanges e torneira de bóia</t>
  </si>
  <si>
    <t>170530</t>
  </si>
  <si>
    <t>Cuba em aço inox nº 02(dim.560x340x150)mm, marcas de referência Franke, Strake, tramontina, inclusive válvula de metal 31/2" e sifão cromado 1 x 1/2", excl. torneira</t>
  </si>
  <si>
    <t>170533</t>
  </si>
  <si>
    <t>Pia em aço inox com 01 cuba nº 1, dimensões de 0.60 x 1.50m, inclusive válvula tipo americana, exclusive sifão</t>
  </si>
  <si>
    <t>170534</t>
  </si>
  <si>
    <t>Pia em aço inox com 02 cubas nº 1, dimensões 0.60 x 2.50, inclusive válvula tipo americana, exclusive sifão</t>
  </si>
  <si>
    <t>170535</t>
  </si>
  <si>
    <t>Pia em aço inox com 01 cuba nº 1, dimensões de 0.60 x 1.80m, inclusive válvula americana, exclusive sifão</t>
  </si>
  <si>
    <t>170536</t>
  </si>
  <si>
    <t>Pia em aço inox com 02 cubas nº 2, dimensões de 0.60 x 2.10m, inclusive válvula americana, exclusive sifão</t>
  </si>
  <si>
    <t>170537</t>
  </si>
  <si>
    <t>Assento plástico para vaso sanitário, marcas de referência Deca, Celite ou Ideal Standard</t>
  </si>
  <si>
    <t>170538</t>
  </si>
  <si>
    <t>Chuveiro frio de PVC, marcas de referência Atlas, Cipla ou Akros</t>
  </si>
  <si>
    <t>170539</t>
  </si>
  <si>
    <t>Reservatório de polietileno de 500l, inclusive peça de madeira 6x16cm para apoio, exclusive flanges e torneira de bóia</t>
  </si>
  <si>
    <t>170540</t>
  </si>
  <si>
    <t>Reservatório de polietileno de 1000l, inclusive peça de madeira 6x16cm para apoio, exclusive flanges e torneira de bóia</t>
  </si>
  <si>
    <t>170541</t>
  </si>
  <si>
    <t>Filtro curto AP200, marca de referência Aqualar, inclusive refil(vela)</t>
  </si>
  <si>
    <t>170545</t>
  </si>
  <si>
    <t>Mictório de aço inox, marcas de referência Fisher, Metalpress ou Mekal, com 30 cm de largura e comp. variável, inclusive válvula tipo americana, engate flexível cromado, válvula de descarga, sifão cromado e conjunto de fixação</t>
  </si>
  <si>
    <t>170546</t>
  </si>
  <si>
    <t>Tanque em mármore sintético com 2 bojos, inclusive válvula e sifão em PVC</t>
  </si>
  <si>
    <t>170547</t>
  </si>
  <si>
    <t>Reservatório de polietileno de 310l, inclusive peça de madeira 6 x 16 cm p/ apoio, exclusive flange e torneira de bóia</t>
  </si>
  <si>
    <t>170548</t>
  </si>
  <si>
    <t>Reservatório de polietileno de 1500l, inclusive peça 6x16cm para apoio, exclusive flanges e torneira de bóia</t>
  </si>
  <si>
    <t>170549</t>
  </si>
  <si>
    <t>Reservatório de polietileno de 3000 litros, inclusive peça de apoio de 6x16 cm, exclusive flanges e torneira de bóia</t>
  </si>
  <si>
    <t>170550</t>
  </si>
  <si>
    <t>Reservatório de polietileno de 2000L, inclusive peça de apoio 6x16 cm, exclusive flanges e torneira de bóia</t>
  </si>
  <si>
    <t>170555</t>
  </si>
  <si>
    <t>Tanque de mármore sintético com um bojo, inclusive válvula e sifão em PVC</t>
  </si>
  <si>
    <t>170557</t>
  </si>
  <si>
    <t>Bebedouro em aço inox coletivo, marcas de referência Fisher, Metalpress ou Mekal, inclusive base de apoio em concreto e fechamento em alvenaria revestida com azulejo, inclusive válvula e sifão, exclusive torneiras</t>
  </si>
  <si>
    <t>170561</t>
  </si>
  <si>
    <t>Reservatório de polietileno de 15.000l, inclusive peça de madeira 5 x 16cm para apoio, exclusive flanges e torneiras de boia</t>
  </si>
  <si>
    <t>170562</t>
  </si>
  <si>
    <t>Bebebedouro elétrico de pressão para portadores de necessidades especiais IBBL BDF300 ou equivalente</t>
  </si>
  <si>
    <t>18</t>
  </si>
  <si>
    <t>1801</t>
  </si>
  <si>
    <t>LUMINÁRIAS</t>
  </si>
  <si>
    <t>180101</t>
  </si>
  <si>
    <t>Luminária p/ duas lâmpadas fluorescentes 20W, completa, c/ reator duplo-127V partida rápida e alto fator de potência, soquete antivibratório e lâmpada fluorescente 20W-127V</t>
  </si>
  <si>
    <t>180102</t>
  </si>
  <si>
    <t>Luminária p/ duas lâmpadas fluorescentes 40W, completa, c/ reator duplo-127V partida rápida e alto fator de potência, soquete antivibratório e lâmpada fluorescente 40W-127V</t>
  </si>
  <si>
    <t>180107</t>
  </si>
  <si>
    <t>Luminária industrial a prova de tempo, 45 graus, wetzel ou equivalente, inclusive lampada mista 160W</t>
  </si>
  <si>
    <t>180108</t>
  </si>
  <si>
    <t>Luminária para uma lâmpada fluorescente 20W, completa, c/ reator simples-127V partida rápida alto fator de potência, soquete antivibratório e lâmpada fluorescente 20W-127V</t>
  </si>
  <si>
    <t>180109</t>
  </si>
  <si>
    <t>Luminária para uma lâmpada fluorescente 40W, completa, c/ reator simples-127V partida rápida alto fator de potência, soquete antivibratório e lâmpada fluorescente 40W-127V</t>
  </si>
  <si>
    <t>180110</t>
  </si>
  <si>
    <t>Arandela com lâmpada incandescente de 100W</t>
  </si>
  <si>
    <t>180115</t>
  </si>
  <si>
    <t>1802</t>
  </si>
  <si>
    <t>INTERRUPTORES E TOMADAS</t>
  </si>
  <si>
    <t>180201</t>
  </si>
  <si>
    <t>Tomada padrão brasileiro linha branca, NBR 14136 2 polos + terra 10A/250V, com placa 4x2"</t>
  </si>
  <si>
    <t>180202</t>
  </si>
  <si>
    <t>Tomada padrão brasileiro linha branca, NBR 14136 2 polos + terra 20A/250V, com placa 4x2"</t>
  </si>
  <si>
    <t>180204</t>
  </si>
  <si>
    <t>180205</t>
  </si>
  <si>
    <t>180206</t>
  </si>
  <si>
    <t>Interruptor de uma tecla paralelo 10A/250V, com placa 4x2"</t>
  </si>
  <si>
    <t>180207</t>
  </si>
  <si>
    <t>Interruptor de uma tecla simples 10A/250V e uma tomada 3 polos 10A/250V, padrão brasileiro, NBR 14136, linha branca, com placa 4x2"</t>
  </si>
  <si>
    <t>180208</t>
  </si>
  <si>
    <t>Interruptor de duas teclas simples 10A/250V e uma tomada 3 polos universal 10A/250V, com placa 4x2"</t>
  </si>
  <si>
    <t>180209</t>
  </si>
  <si>
    <t>Interruptor pulsador de campainha 10A/250V, com placa 4x2"</t>
  </si>
  <si>
    <t>180210</t>
  </si>
  <si>
    <t>Tomada de 3 polos 20A/250V, com placa 4x2"</t>
  </si>
  <si>
    <t>180211</t>
  </si>
  <si>
    <t>Interruptor de três teclas simples 10 A/250 V e duas teclas simples 10A/250V, com placa 4x4"</t>
  </si>
  <si>
    <t>180212</t>
  </si>
  <si>
    <t>Interruptor de três teclas simples 10A/250V, c/ placa 4x2"</t>
  </si>
  <si>
    <t>180217</t>
  </si>
  <si>
    <t>Espelho para caixa estampada 4 x 2"</t>
  </si>
  <si>
    <t>180218</t>
  </si>
  <si>
    <t>Espelho para caixa estampada 4 x 4"</t>
  </si>
  <si>
    <t>180220</t>
  </si>
  <si>
    <t>Tomada coaxial 75 ohms para TV</t>
  </si>
  <si>
    <t>1803</t>
  </si>
  <si>
    <t>BOMBAS</t>
  </si>
  <si>
    <t>180301</t>
  </si>
  <si>
    <t>Bomba centrífuga trifásica 5CV, modelo 620 Dancor, ou equivalente</t>
  </si>
  <si>
    <t>180302</t>
  </si>
  <si>
    <t>Bomba centrífuga monofásica 1/2 CV</t>
  </si>
  <si>
    <t>180303</t>
  </si>
  <si>
    <t>Bomba centrífuga monofásica 3/4 CV</t>
  </si>
  <si>
    <t>180304</t>
  </si>
  <si>
    <t>Bomba centrifuga trifásica 2CV</t>
  </si>
  <si>
    <t>180305</t>
  </si>
  <si>
    <t>Bomba elétrica centrífuga monofásica 1 CV</t>
  </si>
  <si>
    <t>1804</t>
  </si>
  <si>
    <t>POSTES</t>
  </si>
  <si>
    <t>180405</t>
  </si>
  <si>
    <t>Poste circular de concreto 11 m padrão ESCELSA, incl. luminária tipo 1 pétala mod. BETA II c/1 lâmpada VS 400W, reator alto fator de potência 400W/220V e relé fotoelétrico, Tecnowatt ou equivalente</t>
  </si>
  <si>
    <t>180408</t>
  </si>
  <si>
    <t>Poste circular de concreto 11m padrão ESCELSA, incl. 3 projetores PL 400 MA c/ lâmpada VM 400W, reator tipo externo 400 W /220V alto fator de potência, Tecnowatt ou equivalente.</t>
  </si>
  <si>
    <t>1807</t>
  </si>
  <si>
    <t>VENTILADORES</t>
  </si>
  <si>
    <t>180702</t>
  </si>
  <si>
    <t>Ventilador de teto base madeira sem alojamento para luminária, ref. Tron ou equivalente, com comando de interruptor simples, sem dimer para regulagem de velocidade</t>
  </si>
  <si>
    <t>1808</t>
  </si>
  <si>
    <t>180803</t>
  </si>
  <si>
    <t>Campainha tipo timbre Pial, cod. 412.77 ou equivalente</t>
  </si>
  <si>
    <t>180804</t>
  </si>
  <si>
    <t>Campainha tipo prato Pial, cod. 414.18</t>
  </si>
  <si>
    <t>180809</t>
  </si>
  <si>
    <t>Chuveiro elétrico tipo ducha Lorenzet ou Corona</t>
  </si>
  <si>
    <t>1810</t>
  </si>
  <si>
    <t>LUMINARIAS PARA LÂMPADAS LED</t>
  </si>
  <si>
    <t>181001</t>
  </si>
  <si>
    <t>Luminaria sobrepor compl., corpo ch. aço pintada branca, refletor, aletas parabólicas alum.alta pureza e refletância inclusive 2 lâmpadas LED T8 9W temp. de cor 5000k c/ 60cm - Ref. CS216AL-N - AMES, 663 - LUMAVI OU EQUIVALENTE</t>
  </si>
  <si>
    <t>181002</t>
  </si>
  <si>
    <t>Luminaria sobrepor compl., corpo ch. aço pintada branca, refletor aletas parabólicas alum.alta pureza e refletância inclusive 2 lâmpadas LED T8 20W temp. de cor 5000k bivolt c/ 1,20m - Ref. CS232AL-N - AMES, 664 - LUMAVI OU EQUIVALENTE</t>
  </si>
  <si>
    <t>181003</t>
  </si>
  <si>
    <t>Luminaria embutir compl., corpo ch. aço pintada branca, refletor aletas parabólicas alum.alta pureza e refletância inclusive 2 lâmpadas LED T8 9W temp. de cor 5000k c/ 60cm - REF. CE216AL-N - AMES, 901 - LUMAVI OU EQUIVALENTE</t>
  </si>
  <si>
    <t>181004</t>
  </si>
  <si>
    <t>Luminaria embutir compl., corpo ch. aço pintada branca, refletor, aletas parabólicas alum.alta pureza e refletância inclusive 2 lâmpadas LED T8 18W temp. de cor 5000k c/ 1,20m - Ref. CE232AL-N - AMES, 900 - LUMAVI -LDEF 2X32W - LUMILUZ OU EQUIVALENTE</t>
  </si>
  <si>
    <t>181005</t>
  </si>
  <si>
    <t>Luminária sobrepor compl., corpo ch. aço pintada branca, refletor,aletas parabólicas alum.alta pureza e refletância inclusive 4 lâmpadas LED T8 9W temp. de cor 5000k bivolt c/ 60cm - CS416AL-N - AMES, 665 - LUMAVI OU EQUIVALENTE</t>
  </si>
  <si>
    <t>181007</t>
  </si>
  <si>
    <t>Luminária embutir compl., corpo ch. aço pintada branca, refletor,aletas parabólicas alum.alta pureza e refletância nclusive 4 lâmpadas LED T8 9W temp. de cor 5000k - Ref.CE416AL-N - AMES, 6026 - LUMAVI OU EQUIVALENTE</t>
  </si>
  <si>
    <t>19</t>
  </si>
  <si>
    <t>1901</t>
  </si>
  <si>
    <t>190101</t>
  </si>
  <si>
    <t>Emassamento de paredes e forros, com duas demãos de massa à base de PVA, marcas de referência Suvinil, Coral ou Metalatex</t>
  </si>
  <si>
    <t>190102</t>
  </si>
  <si>
    <t>Emassamento de paredes e forros, com duas demãos de massa à base de óleo, marcas de referência Suvinil, Coral ou Metalatex</t>
  </si>
  <si>
    <t>190103</t>
  </si>
  <si>
    <t>190104</t>
  </si>
  <si>
    <t>Pintura com tinta látex PVA, marcas de referência Suvinil, Coral ou Metalatex, inclusive selador em paredes e forros, a três demãos</t>
  </si>
  <si>
    <t>190105</t>
  </si>
  <si>
    <t>Pintura com tinta esmalte sintético, marcas de referência Suvinil, Coral ou Metalatex, inclusive selador acrílico, em paredes a três demãos</t>
  </si>
  <si>
    <t>190106</t>
  </si>
  <si>
    <t>190107</t>
  </si>
  <si>
    <t>Pintura com nata de cimento sobre superfície áspera a três demãos</t>
  </si>
  <si>
    <t>190108</t>
  </si>
  <si>
    <t>Pintura a cal a três demãos, em paredes internas ou externas</t>
  </si>
  <si>
    <t>190109</t>
  </si>
  <si>
    <t>Pintura de letra em parede dim. 20x30cm com tinta látex acrílica, marcas de referência Suvinil, Coral ou Metalatex</t>
  </si>
  <si>
    <t>190114</t>
  </si>
  <si>
    <t>Selador acrílico a uma demão, marcas de referência Suvinil, Coral ou Metalatex</t>
  </si>
  <si>
    <t>190115</t>
  </si>
  <si>
    <t>Pintura com tinta látex PVA, marcas de referência Suvinil, Coral ou Metalatex, inclusive selador, em paredes e forros, a duas demãos</t>
  </si>
  <si>
    <t>190116</t>
  </si>
  <si>
    <t>Pintura com tinta esmalte sintético, marcas de referência Suvinil, Coral e Metalatex, inclusive selador acrílico, em paredes, a duas demãos</t>
  </si>
  <si>
    <t>190117</t>
  </si>
  <si>
    <t>Pintura com tinta acrílica, marcas de referência Suvinil, Coral e Metalatex, inclusive selador acrílico, em paredes e forros, a duas demãos</t>
  </si>
  <si>
    <t>190121</t>
  </si>
  <si>
    <t>Liquido selador para tinta PVA, a uma demão, marcas de referência Suvinil, Coral ou Metalatex</t>
  </si>
  <si>
    <t>1902</t>
  </si>
  <si>
    <t>SOBRE CONCRETO OU BLOCOS CERÂMICOS APARENTES</t>
  </si>
  <si>
    <t>190201</t>
  </si>
  <si>
    <t>Pintura com verniz acrílico, marcas de referência Suvinil, Coral ou Metalatex, sobre concreto ou blocos aparentes, a duas demãos</t>
  </si>
  <si>
    <t>190202</t>
  </si>
  <si>
    <t>Pintura à base de silicone, marcas de referência Suvinil, Coral ou Metalatex, sobre paredes de blocos cerâmicos ou concreto, a uma demão</t>
  </si>
  <si>
    <t>190203</t>
  </si>
  <si>
    <t>Pintura com tinta acrílica, marcas de referência Suvinil, Coral ou Metalatex, inclusive selador acrílico, sobre concreto ou blocos de concreto, a três demãos</t>
  </si>
  <si>
    <t>190204</t>
  </si>
  <si>
    <t>Pintura com tinta acrílica, marcas de referência Suvinil, Coral ou Metalatex, inclusive selador acrílico, em cobogós de concreto, a duas demãos</t>
  </si>
  <si>
    <t>190205</t>
  </si>
  <si>
    <t>Caiação de meio-fio, a três demãos</t>
  </si>
  <si>
    <t>190211</t>
  </si>
  <si>
    <t>Pintura com tinta PVA, sobre concreto ou bloco de concreto, a duas demãos, marcas de referência Suvinil, Coral ou Metalatex</t>
  </si>
  <si>
    <t>1903</t>
  </si>
  <si>
    <t>SOBRE MADEIRA</t>
  </si>
  <si>
    <t>190301</t>
  </si>
  <si>
    <t>Emassamento de esquadrias de madeira, com duas demãos de massa à base de óleo, marcas de referência Suvinil, Coral ou Metalatex</t>
  </si>
  <si>
    <t>190302</t>
  </si>
  <si>
    <t>Pintura com tinta esmalte sintético, marcas de referência Suvinil, Coral ou Metalatex, inclusive fundo branco nivelador, em madeira, a duas demãos</t>
  </si>
  <si>
    <t>190303</t>
  </si>
  <si>
    <t>Pintura com verniz brilhante, linha Premium, marcas de referência Suvinil, Coral ou Metalatex, em madeira, a três demãos</t>
  </si>
  <si>
    <t>190306</t>
  </si>
  <si>
    <t>Pintura com verniz filtro solar fosco, linha Premium, em madeira, a três demãos, marcas de referência Suvinil, Coral ou Metalatex</t>
  </si>
  <si>
    <t>1904</t>
  </si>
  <si>
    <t>SOBRE METAL</t>
  </si>
  <si>
    <t>190417</t>
  </si>
  <si>
    <t>190418</t>
  </si>
  <si>
    <t>Pintura de superfície metálica com uma demão de primer Epoxi e duas demãos de tinta à base de Epoxi</t>
  </si>
  <si>
    <t>1905</t>
  </si>
  <si>
    <t>SOBRE ELEMENTOS ESPECIAIS</t>
  </si>
  <si>
    <t>190501</t>
  </si>
  <si>
    <t>Pintura de letras em chapas de ferro, dimensões 20x30cm, com tinta óleo ou esmalte, a duas demãos, marcas de referência Suvinil, Coral ou Metalatex</t>
  </si>
  <si>
    <t>1906</t>
  </si>
  <si>
    <t>SOBRE PISOS</t>
  </si>
  <si>
    <t>190601</t>
  </si>
  <si>
    <t>Pintura à base de epoxi, marcas de referência Suvinil, Coral ou Metalatex, em faixas com largura de 5 cm, para demarcação de quadra de esportes</t>
  </si>
  <si>
    <t>190602</t>
  </si>
  <si>
    <t>Pintura com tinta à base de resinas acrílicas, marcas de referência Suvinil, Coral ou Metalatex, sobre piso de concreto, a duas demãos</t>
  </si>
  <si>
    <t>190603</t>
  </si>
  <si>
    <t>Pintura sobre pisos, marcas de referência Novacor, Coral ou Suvinil, a duas demãos, Linha Premium</t>
  </si>
  <si>
    <t>190604</t>
  </si>
  <si>
    <t>Pintura à base de epoxi, marcas de referência Suvinil, Coral ou Metalatex, em faixas com largura de 8 cm, para demarcação de quadra de esportes</t>
  </si>
  <si>
    <t>190605</t>
  </si>
  <si>
    <t>Aplicação de tinta epóxi de alta espessura semibrilhante sobre piso de concreto a três demãos, inclusive selador epóxi a uma demão - Ref. Intergard 2005 e 2001 - Internacional ou equivalente</t>
  </si>
  <si>
    <t>20</t>
  </si>
  <si>
    <t>2001</t>
  </si>
  <si>
    <t>MUROS E FECHAMENTOS</t>
  </si>
  <si>
    <t>200101</t>
  </si>
  <si>
    <t>Alambrado c/ tela losangular de arame fio 12 malha 2" revest. em PVC com tubo de ferro galvanizado vertical de 2 1/2" e horizontal de 1" incl. portão, pintados com esmalte sobre fundo anticorrosivo</t>
  </si>
  <si>
    <t>200104</t>
  </si>
  <si>
    <t>Cerca de madeira com ripas de 7 x 2 cm, altura de 1.50 m e caibro de 8 x 8 cm em madeira de lei espaçados a cada 2.0 m</t>
  </si>
  <si>
    <t>200105</t>
  </si>
  <si>
    <t>Cerca com tela fio 16 malha losangular de 2", fixadas c/ grampos em pontaletes de madeira de lei 8x8cm espaçados de 1.5m, com bases concretadas e com três fios tensores de arame galvanizado n.12</t>
  </si>
  <si>
    <t>200107</t>
  </si>
  <si>
    <t>Cerca com cinco fios de arame liso n. 12 fixados com grampos em pontaletes de madeira de lei de 8 x 8cm a cada 2.0 m e altura livre de 1.6 m</t>
  </si>
  <si>
    <t>200108</t>
  </si>
  <si>
    <t>Muro de arrimo de concreto ciclópico com aterro na parte posterior, inclusive forma de madeira e dreno de brita</t>
  </si>
  <si>
    <t>200120</t>
  </si>
  <si>
    <t>Cerca H=2.30cm, c/tela losang. arame fio 12 malha 2" revest. em PVC com mourão curvo de concreto H=3,20m, secção T, fixado emsolo, a cada 3m, c/3 fios de arame farpado na parte curva, incl 3 fios tensores, chumbadores e sapata de 40x40x50cm</t>
  </si>
  <si>
    <t>200124</t>
  </si>
  <si>
    <t>Muro de alvenaria de blocos cerâmicos 10x20x20cm, c/ pilares a cada 2 m, esp. 10cm e h=2.5m, revestido com chapisco, reboco e pintura acrílica a 2 demãos, incl. pilares, cintas e sapatas, empregando arg. cimento cal e areia</t>
  </si>
  <si>
    <t>200128</t>
  </si>
  <si>
    <t>Alambrado sobre muro existente, executado em tela fio 12 malha 3", com 02 fios tensores, fixados em tubos de FG 11/2" colocados a cada 3m (h do alambrado =1,5m), inlcusive chumbamento no muro</t>
  </si>
  <si>
    <t>200129</t>
  </si>
  <si>
    <t>Cerca com mourão de concreto reto H=2.5, base quadrada 10x10cm, fixado em solo a cada 3.0m, com 10 fios de arame galvanizado liso nº 10</t>
  </si>
  <si>
    <t>200130</t>
  </si>
  <si>
    <t>Gradil H = 1.90m padrão SEDU em tudo de FG 2" e barra chata de 11/2"x1/4", para fixação sobre mureta conforme projeto, exclusive a mureta.</t>
  </si>
  <si>
    <t>200131</t>
  </si>
  <si>
    <t>Gradil H = 1.90m padrão SEDU em tubo de FG 31/2" e barra chata de 2"x1/4" para fixação sobre mureta conforme projeto, exclusive a mureta.</t>
  </si>
  <si>
    <t>2002</t>
  </si>
  <si>
    <t>200202</t>
  </si>
  <si>
    <t>Meio-fio de concreto pré-moldado com dimensões de 15x12x30x100 cm , rejuntados com argamassa de cimento e areia no traço 1:3</t>
  </si>
  <si>
    <t>200206</t>
  </si>
  <si>
    <t>Blocos pré-moldados de concreto tipo pavi-s ou equivalente, espessura de 8 cm e resistência a compressão mínima de 35MPa, assentados sobre colchão de pó de pedra na espessura de 10 cm</t>
  </si>
  <si>
    <t>200209</t>
  </si>
  <si>
    <t>Passeio de cimentado camurçado com argamassa de cimento e areia no traço 1:3 esp. 1.5cm, e lastro de concreto com 8cm de espessura, inclusive preparo de caixa</t>
  </si>
  <si>
    <t>200214</t>
  </si>
  <si>
    <t>Blocos pré-moldados de concreto tipo pavi-s ou equivalente, espessura 10 cm e resistência a compressão mínima de 35MPa, assentados sobre colchão de pó de pedra na espessura de 10 cm</t>
  </si>
  <si>
    <t>200223</t>
  </si>
  <si>
    <t>200229</t>
  </si>
  <si>
    <t>Meio-fio de concreto moldado in-loco com formas de chapa compensada resinada 6mm, nas dimensões 10 x 30 cm, incl. escavação, reaterro e bota-fora</t>
  </si>
  <si>
    <t>200237</t>
  </si>
  <si>
    <t>Blocos pré-moldados de concreto tipo pavi-s ou equivalente, espessura de 6 cm e resistência a compressão mínima de 35MPa, assentados sobre colchão de pó de pedra na espessura de 10 cm</t>
  </si>
  <si>
    <t>200243</t>
  </si>
  <si>
    <t>Canaleta no piso em concreto simples com dimensões internas de 20 x 10 cm e grelha em ferro diam. 1/2" a cada 3 cm fixados em cantoneira de 3/4" x 1/8" apoiada sobre requadro em cantoneira de 1" x 3/16"</t>
  </si>
  <si>
    <t>200253</t>
  </si>
  <si>
    <t>Fornecimento e assentamento de ladrilho hidráulico pastilhado, vermelho, dim. 20x20 cm, esp. 1.5cm, assentado com pasta de cimento colante, exclusive regularização e lastro</t>
  </si>
  <si>
    <t>200254</t>
  </si>
  <si>
    <t>2003</t>
  </si>
  <si>
    <t>200303</t>
  </si>
  <si>
    <t>Fornecimento de grama tipo esmeralda em placas com espessura de 0.06 m, exclusive plantio</t>
  </si>
  <si>
    <t>200305</t>
  </si>
  <si>
    <t>Fornecimento e espalhamento de areia média lavada</t>
  </si>
  <si>
    <t>200306</t>
  </si>
  <si>
    <t>Fornecimento e espalhamento de brita 1 ou 2</t>
  </si>
  <si>
    <t>200307</t>
  </si>
  <si>
    <t>Fornecimento e espalhamento de terra vegetal</t>
  </si>
  <si>
    <t>200323</t>
  </si>
  <si>
    <t>Fornecimento e espalhamento de pó de pedra</t>
  </si>
  <si>
    <t>200326</t>
  </si>
  <si>
    <t>2004</t>
  </si>
  <si>
    <t>200401</t>
  </si>
  <si>
    <t>Limpeza geral da obra (edificação)</t>
  </si>
  <si>
    <t>200402</t>
  </si>
  <si>
    <t>Limpeza geral de obras (quadras, praças e jardins)</t>
  </si>
  <si>
    <t>200404</t>
  </si>
  <si>
    <t>Limpeza de pisos e revestimentos cerâmicos</t>
  </si>
  <si>
    <t>2005</t>
  </si>
  <si>
    <t>DIVERSOS EXTERNOS</t>
  </si>
  <si>
    <t>200511</t>
  </si>
  <si>
    <t>Banco de concreto aparente com tampo de 40x40x5 cm e base de 20x20x36 cm para mesa de jogos, conforme detalhe em projeto</t>
  </si>
  <si>
    <t>200512</t>
  </si>
  <si>
    <t>Mesa de concreto aparente com tampo de 60x60x5 cm, base de 30x30x75 cm e tabuleiro 40x40cm embutido no concreto, feito com pastilhas de mármore branco e granito preto de 5x5x2cm conf. projeto</t>
  </si>
  <si>
    <t>200513</t>
  </si>
  <si>
    <t>Escada tipo marinheiro de tubo de ferro 1" e 3/4", com h=4.20m, para acesso a caixa d'água, inclusive pintura em esmalte sintético, conforme detalhe em projeto</t>
  </si>
  <si>
    <t>200562</t>
  </si>
  <si>
    <t>Caixa pré-moldada de concreto para aparelho de ar condicionado de 18.000 BTU</t>
  </si>
  <si>
    <t>200563</t>
  </si>
  <si>
    <t>Banco de concreto armado aparente com apoios de alvenaria assentada com argamassa de cimento, cal e areia, largura de 0,50m e espessura de 0,05m</t>
  </si>
  <si>
    <t>200572</t>
  </si>
  <si>
    <t>Poço c/ anéis pré-moldados diam. 1.5m e profundidade de 7m, inclusive fornecimento</t>
  </si>
  <si>
    <t>200573</t>
  </si>
  <si>
    <t>Bicicletário em tubo de ferro galvanizado 1" e ferro liso 1/2", inclusive pintura, conforme projeto padrão SEDU</t>
  </si>
  <si>
    <t>200576</t>
  </si>
  <si>
    <t>Placa para inauguração de obra em alumínio polido e=4mm, dimensões 40 x 50 cm, gravação em baixo relevo, inclusive pintura e fixação</t>
  </si>
  <si>
    <t>2007</t>
  </si>
  <si>
    <t>QUADRA DE ESPORTES (Ver nota 9 da planilha)</t>
  </si>
  <si>
    <t>200702</t>
  </si>
  <si>
    <t>Piso quadra poliesp. fck=25MPa, esp.=10 cm, armado c/ tela Q138, concret camada única bombeável c/ brita n. 1, acab. sup. c/ rotoalisador, juntas c/ corte serra diamant. preench. c/ mastique, base 5cm solo brita 30% e resina endur</t>
  </si>
  <si>
    <t>200703</t>
  </si>
  <si>
    <t>Pintura à base de epoxi, marcas de referência Suvinil, Coral ou Novacor, em faixas com largura de 5cm, para demarcação de quadras de esportes</t>
  </si>
  <si>
    <t>200704</t>
  </si>
  <si>
    <t>Pintura com tinta à base de resinas acrílicas, marcas de referencia Suvinil, Coral ou Novacor, sobre piso de concreto a duas demãos</t>
  </si>
  <si>
    <t>200705</t>
  </si>
  <si>
    <t>Rede para voleibol com malha grossa, faixas de lona superior e inferior</t>
  </si>
  <si>
    <t>200706</t>
  </si>
  <si>
    <t>Suporte para tabela de basquete de concreto armado Fck = 15MPa, inclusive forma, armação, lançamento e desforma</t>
  </si>
  <si>
    <t>200707</t>
  </si>
  <si>
    <t>Trave para futebol de salão de tubo de ferro galvanizado 3", com recuo, removível, dimensões oficiais 3x2m</t>
  </si>
  <si>
    <t>200708</t>
  </si>
  <si>
    <t>Conjunto de poste de voleibol de tubo de ferro galvanizado 3"e parte móvel de 21/2", inclusive carretilha, furo com tubo de ferro galvanizado de 31/2"e tampão de furo</t>
  </si>
  <si>
    <t>200709</t>
  </si>
  <si>
    <t>Tabela de basquete de madeira, com aro, inclusive colocação</t>
  </si>
  <si>
    <t>200711</t>
  </si>
  <si>
    <t>Alambrado com tela fio 12, malha de 1", tubos de ferro galvanizado verticais de 2" e tubos de ferro galvanizado horizontais de 1" soldados nas partes superior e inferior, inclusive portão</t>
  </si>
  <si>
    <t>200713</t>
  </si>
  <si>
    <t>Rede para futebol de salão</t>
  </si>
  <si>
    <t>200714</t>
  </si>
  <si>
    <t>Preparo, regularização e compactação do terreno (compactador manual) para execução de piso de quadra</t>
  </si>
  <si>
    <t>200715</t>
  </si>
  <si>
    <t>Mureta em alvenaria de blocos cerâmicos 10x20x20cmm, h=0.60cm, para fechamento de quadra, com pilaretes de travamento em concreto armado a cada 3m, inclusive chapisco</t>
  </si>
  <si>
    <t>200716</t>
  </si>
  <si>
    <t>Parede em alvenaria de bloco cerâmico 10x20x20cm, h=2m, para proteção de fundo de gol (quadra poliesportiva), com pilares em concreto armado a cada 3m para travamento, inclusive chapisco</t>
  </si>
  <si>
    <t>200717</t>
  </si>
  <si>
    <t>Goivete nas dimensões 2x1 executado sobre alvenaria chapiscada e rebocada</t>
  </si>
  <si>
    <t>200720</t>
  </si>
  <si>
    <t>Forn e assent de telhas de liga de alumínio e zinco (galvalume), ondulada, esp. mínima 0.43mm, alt. mínima de onda 17mm, sobrep. lateral de uma onda e longit. 200mm c/ mínimo de 3 apoios, assent. c/ utiliz. de fitas anti-corrosiva</t>
  </si>
  <si>
    <t>200721</t>
  </si>
  <si>
    <t>Rede de proteção em nylon malha 10x10 cm para proteção de quadra de esportes</t>
  </si>
  <si>
    <t>200722</t>
  </si>
  <si>
    <t>Projetor marca de referência tecnowatt PL 400MA com lâmpada Vapor de Mercúrio 400W</t>
  </si>
  <si>
    <t>200725</t>
  </si>
  <si>
    <t>Pintura a base de epoxi, marcas de referência Suvinil, Coral ou Novacor, em faixas largura de 8cm para demarcação de quadra de esportes</t>
  </si>
  <si>
    <t>200726</t>
  </si>
  <si>
    <t>Recuperação de piso de quadra com demolição parcial do concreto e aplicação de granilite, inclusive regularização</t>
  </si>
  <si>
    <t>200728</t>
  </si>
  <si>
    <t>Alambrado com tela losangular de arame fio 12, malha 2" revestido em PVC com tubo de ferro galvanizado vertical de 21/2" e horizontal de 1", inclusive portão, pintados com esmalte sobre fundo anti corrosivo</t>
  </si>
  <si>
    <t>200738</t>
  </si>
  <si>
    <t>Estrut. metálica p/ quadra poliesp. coberta constituída por perfis formados a frio, aço estrutural ASTM A-570 G33 (terças) ASTM A-36 (demais perfis) c/ o sistema de trat. e pint conf descrito em notas da planilha</t>
  </si>
  <si>
    <t>21</t>
  </si>
  <si>
    <t>SERVIÇOS COMPLEMENTARES INTERNOS</t>
  </si>
  <si>
    <t>2101</t>
  </si>
  <si>
    <t>QUADROS DE GIZ / AVISO</t>
  </si>
  <si>
    <t>210105</t>
  </si>
  <si>
    <t>Quadro de avisos de fórmica lisa brilhante</t>
  </si>
  <si>
    <t>210109</t>
  </si>
  <si>
    <t>Quadro mural de azulejo extra 15 x 15 cm e moldura de madeira de lei de 7.0 x 2.5 cm nas dimensões de 2.09 x 1.04 m</t>
  </si>
  <si>
    <t>2102</t>
  </si>
  <si>
    <t>ARMÁRIOS E PRATELEIRAS</t>
  </si>
  <si>
    <t>210210</t>
  </si>
  <si>
    <t>Prateleiras em granito cinza andorinha, esp. 2cm</t>
  </si>
  <si>
    <t>2103</t>
  </si>
  <si>
    <t>DIVERSOS INTERNOS</t>
  </si>
  <si>
    <t>210301</t>
  </si>
  <si>
    <t>Guarda corpo de tubo de ferro galvanizado, diâm. 3" e 2", h=0.8 m inclusive pintura a óleo ou esmalte</t>
  </si>
  <si>
    <t>210302</t>
  </si>
  <si>
    <t>210304</t>
  </si>
  <si>
    <t>Banco de concreto armado aparente Fck=15 MPa, com apoios de concreto, largura de 45cm, espessura de 7cm e altura de 45cm</t>
  </si>
  <si>
    <t>210316</t>
  </si>
  <si>
    <t>Alçapão de visita ao barrilete de chapa de madeira de lei medindo 60x60cm, inclusive dobradiça, marco, alizar e fechadura, emassamento e pintura</t>
  </si>
  <si>
    <t>210321</t>
  </si>
  <si>
    <t>Proteção para caixa de descarga em malha de ferro 3/4" fio 12, perfil "L" 1" e barra chata 3/4" x 1/8", conf. detalhe</t>
  </si>
  <si>
    <t>210322</t>
  </si>
  <si>
    <t>Corrimão em tubo de ferro galvanizado diam. 2" com chumbadores a cada 1.5m</t>
  </si>
  <si>
    <t>22</t>
  </si>
  <si>
    <t>APOIO</t>
  </si>
  <si>
    <t>2208</t>
  </si>
  <si>
    <t>Locação de veículo tipo Gol 1.000 a gasolina ou equivalente, com até 1 (um) ano de uso, em bom estado de conservação com:</t>
  </si>
  <si>
    <t>220803</t>
  </si>
  <si>
    <t>(Gol 1.000 4P- gasolina - preço LABOR) Seguro total, manutenção, combustível, eventuais taxas e emolumentos, bem como eventual substituição do veículo (se necessário), sem motorista, utilização até 2.000 (dois mil) km/mês</t>
  </si>
  <si>
    <t>31</t>
  </si>
  <si>
    <t>SERVIÇOS GERAIS</t>
  </si>
  <si>
    <t>3106</t>
  </si>
  <si>
    <t>MÃO DE OBRA - (MENSALISTAS - LEIS SOCIAIS = 5%)</t>
  </si>
  <si>
    <t>310601</t>
  </si>
  <si>
    <t>Estagiário 4 horas - UFES (Leis Sociais = 5%)</t>
  </si>
  <si>
    <t>MS</t>
  </si>
  <si>
    <t>3108</t>
  </si>
  <si>
    <t>ENCARGOS COMPLEMENTARES - EQUIPAMENTOS DE PROTEÇÃO INDIVIDUAL</t>
  </si>
  <si>
    <t>310801</t>
  </si>
  <si>
    <t>Capacete de obra</t>
  </si>
  <si>
    <t>310802</t>
  </si>
  <si>
    <t>Uniforme de obra (Calça e camisa)</t>
  </si>
  <si>
    <t>310803</t>
  </si>
  <si>
    <t>Veste de segurança</t>
  </si>
  <si>
    <t>310804</t>
  </si>
  <si>
    <t>Bota de segurança (par)</t>
  </si>
  <si>
    <t>310805</t>
  </si>
  <si>
    <t>Óculos de proteção</t>
  </si>
  <si>
    <t>310806</t>
  </si>
  <si>
    <t>Luva de raspa (par)</t>
  </si>
  <si>
    <t>310807</t>
  </si>
  <si>
    <t>Capa de chuva</t>
  </si>
  <si>
    <t>310808</t>
  </si>
  <si>
    <t>Máscara de ar</t>
  </si>
  <si>
    <t>310809</t>
  </si>
  <si>
    <t>Cinto de segurança</t>
  </si>
  <si>
    <t>3109</t>
  </si>
  <si>
    <t>ENCARGOS COMPLEMENTARES - FERRAMENTAS MANUAIS</t>
  </si>
  <si>
    <t>310901</t>
  </si>
  <si>
    <t>Picareta com cabo</t>
  </si>
  <si>
    <t>310902</t>
  </si>
  <si>
    <t>Pá de pedreiro com cabo</t>
  </si>
  <si>
    <t>310903</t>
  </si>
  <si>
    <t>Enxada com cabo</t>
  </si>
  <si>
    <t>310904</t>
  </si>
  <si>
    <t>Serrote 26"</t>
  </si>
  <si>
    <t>310905</t>
  </si>
  <si>
    <t>Martelo com cabo</t>
  </si>
  <si>
    <t>310906</t>
  </si>
  <si>
    <t>Nivel de pedreiro</t>
  </si>
  <si>
    <t>310907</t>
  </si>
  <si>
    <t>Alicate universal</t>
  </si>
  <si>
    <t>310908</t>
  </si>
  <si>
    <t>Marreta 5 Kg com cabo</t>
  </si>
  <si>
    <t>310909</t>
  </si>
  <si>
    <t>Chave de grifo 10"</t>
  </si>
  <si>
    <t>310910</t>
  </si>
  <si>
    <t>Jogo de chave de fenda</t>
  </si>
  <si>
    <t>310911</t>
  </si>
  <si>
    <t>Cavadeira de braço</t>
  </si>
  <si>
    <t>310912</t>
  </si>
  <si>
    <t>Serra Tico-tico</t>
  </si>
  <si>
    <t>310913</t>
  </si>
  <si>
    <t>Serra de disco (circular)</t>
  </si>
  <si>
    <t>310914</t>
  </si>
  <si>
    <t>Carrinho de mão</t>
  </si>
  <si>
    <t>%</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</si>
  <si>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</si>
  <si>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</si>
  <si>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</si>
  <si>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</si>
  <si>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</si>
  <si>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PN</t>
  </si>
  <si>
    <t>Decapagem de pedreira, 1ª categoria, com escavadeira</t>
  </si>
  <si>
    <t>Decapagem de pedreira, 1ª categoria, com trator de esteiras</t>
  </si>
  <si>
    <t>Demolição de material de 3ª categoria com fio diamantado</t>
  </si>
  <si>
    <t>Demolição de rocha a frio até 3 metros com utilização de argamassa expansiva, inclusive remoção com trator de esteiras</t>
  </si>
  <si>
    <t>Desmonte de rocha</t>
  </si>
  <si>
    <t>Destocamento de árvores com diâmetro  &gt; 30 cm, com trator de esteira</t>
  </si>
  <si>
    <t>Ud</t>
  </si>
  <si>
    <t>Destocamento de árvores com diâmetro de 15 a 30 cm, com trator de esteira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</si>
  <si>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</si>
  <si>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</si>
  <si>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</si>
  <si>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</si>
  <si>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</si>
  <si>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</si>
  <si>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</si>
  <si>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(H bancada &gt;1,0 m)</t>
  </si>
  <si>
    <t>Espalhamento de material de 1ª categoria com trator de esteiras</t>
  </si>
  <si>
    <t>Fragmentação de rocha (fogacheamento)</t>
  </si>
  <si>
    <t>Limpeza de acostamento</t>
  </si>
  <si>
    <t>M2</t>
  </si>
  <si>
    <t>Limpeza, desmatamento e destocamento de árvores com diâmetro até 15 cm, com trator de esteira</t>
  </si>
  <si>
    <t>Limpeza, desmatamento e destocamento de jazida com remoçao 15 cm solo orgânico</t>
  </si>
  <si>
    <t>Pré-fissuramento de taludes de rocha</t>
  </si>
  <si>
    <t>Remoção de solos moles, incluindo carregamento mecânico com escavadeira hidráulica</t>
  </si>
  <si>
    <t>Roçada mecânica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</si>
  <si>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</si>
  <si>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</si>
  <si>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</si>
  <si>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</si>
  <si>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</si>
  <si>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</si>
  <si>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</si>
  <si>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</si>
  <si>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</si>
  <si>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</si>
  <si>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</si>
  <si>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</si>
  <si>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</si>
  <si>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</si>
  <si>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</si>
  <si>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</si>
  <si>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</si>
  <si>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</si>
  <si>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</si>
  <si>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</si>
  <si>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</si>
  <si>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</si>
  <si>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(massa asfáltica-faixa"C") exclusive fornecimento CAP e transporte de todos os materiais</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</si>
  <si>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</si>
  <si>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</si>
  <si>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</si>
  <si>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</si>
  <si>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</si>
  <si>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Estabilização granulométrica de solos c/ mistura na pista 100%  P.M.</t>
  </si>
  <si>
    <t>Fresagem de pavimento asfáltico a frio, esp. até 15cm, exclusive transporte de materiais</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</si>
  <si>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</si>
  <si>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</si>
  <si>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</si>
  <si>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</si>
  <si>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</si>
  <si>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</si>
  <si>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</si>
  <si>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</si>
  <si>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</si>
  <si>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</si>
  <si>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</si>
  <si>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</si>
  <si>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</si>
  <si>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</si>
  <si>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</si>
  <si>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</si>
  <si>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</si>
  <si>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</si>
  <si>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</si>
  <si>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</si>
  <si>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</si>
  <si>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</si>
  <si>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</si>
  <si>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</si>
  <si>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</si>
  <si>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</si>
  <si>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</si>
  <si>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</si>
  <si>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</si>
  <si>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</si>
  <si>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</si>
  <si>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</si>
  <si>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</si>
  <si>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</si>
  <si>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</si>
  <si>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</si>
  <si>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</si>
  <si>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</si>
  <si>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</si>
  <si>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</si>
  <si>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</si>
  <si>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</si>
  <si>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</si>
  <si>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</si>
  <si>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</si>
  <si>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</si>
  <si>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</si>
  <si>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</si>
  <si>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</si>
  <si>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</si>
  <si>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</si>
  <si>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</si>
  <si>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</si>
  <si>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</si>
  <si>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</si>
  <si>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solo/escória na proporção 70:30, inclusive fornecimento da escória, exceto fornecimento do solo e transporte do solo e escória</t>
  </si>
  <si>
    <t>Sub-base de brita graduada, inclusive fornecimento 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</si>
  <si>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</si>
  <si>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</si>
  <si>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</si>
  <si>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</si>
  <si>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</si>
  <si>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</si>
  <si>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</si>
  <si>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</si>
  <si>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Aço CA-25, fornecimento, dobragem e colocação nas formas</t>
  </si>
  <si>
    <t>Aluguel mensal de escoramento tubular com tubos metálicos com até 10 metros de altura</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</si>
  <si>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</si>
  <si>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</si>
  <si>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</si>
  <si>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</si>
  <si>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</si>
  <si>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</si>
  <si>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</si>
  <si>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</si>
  <si>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</si>
  <si>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</si>
  <si>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</si>
  <si>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</si>
  <si>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</si>
  <si>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</si>
  <si>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</si>
  <si>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</si>
  <si>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</si>
  <si>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</si>
  <si>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</si>
  <si>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</si>
  <si>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</si>
  <si>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</si>
  <si>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</si>
  <si>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</si>
  <si>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</si>
  <si>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</si>
  <si>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</si>
  <si>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</si>
  <si>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</si>
  <si>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</si>
  <si>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</si>
  <si>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</si>
  <si>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</si>
  <si>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</si>
  <si>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</si>
  <si>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</si>
  <si>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</si>
  <si>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</si>
  <si>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</si>
  <si>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</si>
  <si>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</si>
  <si>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</si>
  <si>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</si>
  <si>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</si>
  <si>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</si>
  <si>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</si>
  <si>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</si>
  <si>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</si>
  <si>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</si>
  <si>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</si>
  <si>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</si>
  <si>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</si>
  <si>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</si>
  <si>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</si>
  <si>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</si>
  <si>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</si>
  <si>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</si>
  <si>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</si>
  <si>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</si>
  <si>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</si>
  <si>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</si>
  <si>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</si>
  <si>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</si>
  <si>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</si>
  <si>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</si>
  <si>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</si>
  <si>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</si>
  <si>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</si>
  <si>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</si>
  <si>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</si>
  <si>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</si>
  <si>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</si>
  <si>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</si>
  <si>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</si>
  <si>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</si>
  <si>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</si>
  <si>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</si>
  <si>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</si>
  <si>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</si>
  <si>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</si>
  <si>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</si>
  <si>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</si>
  <si>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</si>
  <si>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</si>
  <si>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</si>
  <si>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</si>
  <si>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</si>
  <si>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</si>
  <si>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</si>
  <si>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</si>
  <si>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</si>
  <si>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</si>
  <si>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</si>
  <si>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</si>
  <si>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</si>
  <si>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</si>
  <si>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</si>
  <si>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</si>
  <si>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</si>
  <si>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</si>
  <si>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</si>
  <si>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</si>
  <si>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</si>
  <si>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</si>
  <si>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</si>
  <si>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</si>
  <si>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</si>
  <si>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</si>
  <si>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</si>
  <si>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</si>
  <si>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</si>
  <si>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</si>
  <si>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</si>
  <si>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</si>
  <si>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</si>
  <si>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</si>
  <si>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</si>
  <si>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</si>
  <si>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</si>
  <si>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</si>
  <si>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</si>
  <si>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</si>
  <si>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</si>
  <si>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</si>
  <si>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</si>
  <si>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</si>
  <si>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</si>
  <si>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</si>
  <si>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</si>
  <si>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</si>
  <si>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</si>
  <si>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</si>
  <si>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</si>
  <si>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</si>
  <si>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</si>
  <si>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</si>
  <si>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</si>
  <si>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</si>
  <si>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</si>
  <si>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</si>
  <si>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</si>
  <si>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</si>
  <si>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</si>
  <si>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</si>
  <si>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</si>
  <si>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</si>
  <si>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</si>
  <si>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</si>
  <si>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</si>
  <si>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</si>
  <si>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</si>
  <si>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</si>
  <si>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</si>
  <si>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</si>
  <si>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</si>
  <si>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</si>
  <si>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</si>
  <si>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</si>
  <si>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</si>
  <si>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</si>
  <si>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</si>
  <si>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</si>
  <si>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</si>
  <si>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</si>
  <si>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</si>
  <si>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</si>
  <si>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</si>
  <si>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</si>
  <si>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</si>
  <si>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</si>
  <si>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</si>
  <si>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</si>
  <si>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</si>
  <si>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</si>
  <si>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</si>
  <si>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</si>
  <si>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</si>
  <si>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</si>
  <si>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</si>
  <si>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</si>
  <si>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2,50 &lt; H &lt; 5,00 m</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</si>
  <si>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</si>
  <si>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</si>
  <si>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</si>
  <si>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</si>
  <si>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</si>
  <si>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</si>
  <si>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</si>
  <si>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5,00 &lt; H &lt; 7,50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</si>
  <si>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</si>
  <si>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</si>
  <si>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</si>
  <si>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</si>
  <si>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</si>
  <si>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</si>
  <si>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</si>
  <si>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</si>
  <si>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</si>
  <si>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</si>
  <si>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</si>
  <si>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</si>
  <si>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</si>
  <si>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</si>
  <si>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</si>
  <si>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</si>
  <si>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</si>
  <si>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</si>
  <si>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</si>
  <si>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</si>
  <si>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</si>
  <si>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</si>
  <si>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</si>
  <si>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</si>
  <si>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</si>
  <si>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</si>
  <si>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</si>
  <si>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</si>
  <si>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</si>
  <si>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sarjeta/valeta (DES-01)</t>
  </si>
  <si>
    <t>Dissipador de energia aplicado a saída de sarjeta/valeta (DES-02)</t>
  </si>
  <si>
    <t>Dissipador de energia aplicado a saída de sarjeta/valeta (DES-03)</t>
  </si>
  <si>
    <t>Dreno ou Barbacã em tubo PVC, diâmetro de 2"</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</si>
  <si>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</si>
  <si>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</si>
  <si>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para corte em solo, com enchimento em brita revestido com geotextil não tecido RT 16 kn/m, inclusive transporte da brita</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</si>
  <si>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</si>
  <si>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</si>
  <si>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</si>
  <si>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</si>
  <si>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</si>
  <si>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</si>
  <si>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</si>
  <si>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</si>
  <si>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</si>
  <si>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</si>
  <si>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</si>
  <si>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</si>
  <si>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</si>
  <si>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</si>
  <si>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</si>
  <si>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</si>
  <si>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Mes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</si>
  <si>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</si>
  <si>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</si>
  <si>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</si>
  <si>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</si>
  <si>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</si>
  <si>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</si>
  <si>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</si>
  <si>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</si>
  <si>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</si>
  <si>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</si>
  <si>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</si>
  <si>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longitudinal a tração 10kN/m, fornecimento e aplicação</t>
  </si>
  <si>
    <t>Manta Geotêxtil não tecida RT - 16 kn/m, fornecimento e aplicação</t>
  </si>
  <si>
    <t>Meio fio de concreto DP-1, inclusive caiação</t>
  </si>
  <si>
    <t>Meio fio sarjeta de concreto tipo DP-1 (0,035 m³/m) inclusive caiação</t>
  </si>
  <si>
    <t>Mureta de corte em rocha</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</si>
  <si>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</si>
  <si>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</si>
  <si>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</si>
  <si>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</si>
  <si>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</si>
  <si>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</si>
  <si>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</si>
  <si>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</si>
  <si>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</si>
  <si>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</si>
  <si>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</si>
  <si>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</si>
  <si>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</si>
  <si>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Preparo manual de terreno, compreendendo acerto raspagem até 25cm de profundidade e afastamento lateral do material excedente</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</si>
  <si>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</si>
  <si>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</si>
  <si>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</si>
  <si>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</si>
  <si>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</si>
  <si>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</si>
  <si>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</si>
  <si>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</si>
  <si>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</si>
  <si>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</si>
  <si>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</si>
  <si>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</si>
  <si>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</si>
  <si>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</si>
  <si>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</si>
  <si>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</si>
  <si>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</si>
  <si>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</si>
  <si>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</si>
  <si>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</si>
  <si>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</si>
  <si>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</si>
  <si>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</si>
  <si>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</si>
  <si>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</si>
  <si>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</si>
  <si>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</si>
  <si>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</si>
  <si>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</si>
  <si>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</si>
  <si>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</si>
  <si>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</si>
  <si>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</si>
  <si>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</si>
  <si>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</si>
  <si>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</si>
  <si>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</si>
  <si>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</si>
  <si>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</si>
  <si>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</si>
  <si>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</si>
  <si>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</si>
  <si>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</si>
  <si>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</si>
  <si>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</si>
  <si>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</si>
  <si>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</si>
  <si>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</si>
  <si>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</si>
  <si>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</si>
  <si>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</si>
  <si>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</si>
  <si>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</si>
  <si>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</si>
  <si>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</si>
  <si>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</si>
  <si>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</si>
  <si>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</si>
  <si>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RM-1C, fornecimento</t>
  </si>
  <si>
    <t>Emulsão RR-1C, fornecimento</t>
  </si>
  <si>
    <t>Emulsão RR-2C,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</si>
  <si>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</si>
  <si>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</si>
  <si>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</si>
  <si>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</si>
  <si>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</si>
  <si>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</si>
  <si>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</si>
  <si>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</si>
  <si>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</si>
  <si>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</si>
  <si>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</si>
  <si>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</si>
  <si>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</si>
  <si>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</si>
  <si>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liso 4 fios com mourões cada 2,0 m, esticadores de madeira, a cada 20,0 m, inclusive transporte de mourão e arame liso</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</si>
  <si>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</si>
  <si>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</si>
  <si>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</si>
  <si>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</si>
  <si>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</si>
  <si>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</si>
  <si>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</si>
  <si>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</si>
  <si>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</si>
  <si>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</si>
  <si>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</si>
  <si>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</si>
  <si>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</si>
  <si>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</si>
  <si>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</si>
  <si>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</si>
  <si>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</si>
  <si>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</si>
  <si>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</si>
  <si>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</si>
  <si>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</si>
  <si>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</si>
  <si>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</si>
  <si>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</si>
  <si>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</si>
  <si>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</si>
  <si>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</si>
  <si>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</si>
  <si>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</si>
  <si>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</si>
  <si>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</si>
  <si>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</si>
  <si>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</si>
  <si>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</si>
  <si>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</si>
  <si>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</si>
  <si>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</si>
  <si>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</si>
  <si>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</si>
  <si>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por hidrossemeadura com manta de fibras vegetais</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</si>
  <si>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</si>
  <si>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</si>
  <si>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</si>
  <si>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</si>
  <si>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</si>
  <si>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</si>
  <si>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</si>
  <si>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</si>
  <si>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</si>
  <si>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</si>
  <si>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</si>
  <si>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</si>
  <si>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</si>
  <si>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</si>
  <si>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</si>
  <si>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em esmalte sintético</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</si>
  <si>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</si>
  <si>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</si>
  <si>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</si>
  <si>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</si>
  <si>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</si>
  <si>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</si>
  <si>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</si>
  <si>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</si>
  <si>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</si>
  <si>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</si>
  <si>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</si>
  <si>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</si>
  <si>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</si>
  <si>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</si>
  <si>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</si>
  <si>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</si>
  <si>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</si>
  <si>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</si>
  <si>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</si>
  <si>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</si>
  <si>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</si>
  <si>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</si>
  <si>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</si>
  <si>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</si>
  <si>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</si>
  <si>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</si>
  <si>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</si>
  <si>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</si>
  <si>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</si>
  <si>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</si>
  <si>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</si>
  <si>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</si>
  <si>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</si>
  <si>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</si>
  <si>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</si>
  <si>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</si>
  <si>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</si>
  <si>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</si>
  <si>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</si>
  <si>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</si>
  <si>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</si>
  <si>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</si>
  <si>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</si>
  <si>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</si>
  <si>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</si>
  <si>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</si>
  <si>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</si>
  <si>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</si>
  <si>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</si>
  <si>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</si>
  <si>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guarda-corpo</t>
  </si>
  <si>
    <t>Reparo de meio-fio, inclusive caiação</t>
  </si>
  <si>
    <t>Reparo de muros de arrimo</t>
  </si>
  <si>
    <t>Reparo de sarjeta, inclusive caiação</t>
  </si>
  <si>
    <t>Retirada de placas de sinalização</t>
  </si>
  <si>
    <t>Roçada mecanizada</t>
  </si>
  <si>
    <t>Sub-base de solo estabilizada granulométricamente sem mistura inclusive escavação e carga</t>
  </si>
  <si>
    <t>TSD - Tratamento superficial duplo incl. transporte dos materiais</t>
  </si>
  <si>
    <t>Valeta não revestida</t>
  </si>
  <si>
    <t>Aluguel mensal de barco de alumínio 4,20 m com motor 15 HP (equipamentos)</t>
  </si>
  <si>
    <t>Reunião de Comunicação Social inclusive material de consumo</t>
  </si>
  <si>
    <t>Encamisamento metálico de estacas, diâmetro 380mm em chapa de 6.3mm, preenchido c/ concreto auto adensável (20MPa)</t>
  </si>
  <si>
    <t>Estaca metálica dupla exclusive fornecimento de trilhos</t>
  </si>
  <si>
    <t>Estaca metálica, fornecimento, transporte, perdas, solda, emenda, corte e cravação de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</si>
  <si>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</si>
  <si>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</si>
  <si>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</si>
  <si>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</si>
  <si>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</si>
  <si>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</si>
  <si>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</si>
  <si>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Placas pré-moldadas para forma de tabuleiro de ponte</t>
  </si>
  <si>
    <t>Remoção de superestrutura de pontes com auxilio de guindaste para 40 toneladas</t>
  </si>
  <si>
    <t>T</t>
  </si>
  <si>
    <t>Acabamento em concreto fresco (15,0 MPA), para pavimento, inclusive endurecedor químico de superfície</t>
  </si>
  <si>
    <t>Acessório para tirante protendido de aço Rocsolo ou similar diâmetro 29,3 mm</t>
  </si>
  <si>
    <t>Acessório para tirante protendido de aço ST 85/105</t>
  </si>
  <si>
    <t>dm3</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</si>
  <si>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</si>
  <si>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</si>
  <si>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</si>
  <si>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Concreto projetado com cimento especial</t>
  </si>
  <si>
    <t>Cone de ancoragem de cabo de aço com 12 cordoalhas de 1/2", inclusive protensão dos cabos</t>
  </si>
  <si>
    <t>Estrutura metálica provisória para macaqueamento de laje de ponte</t>
  </si>
  <si>
    <t>Furação, fornecimento e fixação de grampos 10 mm com resina epoxi</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</si>
  <si>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</si>
  <si>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</si>
  <si>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</si>
  <si>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</si>
  <si>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</si>
  <si>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</si>
  <si>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</si>
  <si>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Perfuração de concreto</t>
  </si>
  <si>
    <t>Perfuração de rocha para fixação de chumbadores</t>
  </si>
  <si>
    <t>Pintura a cal em pontes (2 demãos)</t>
  </si>
  <si>
    <t>Preparo e colocação de 12 cordoalhas de 1/2" (Aço CP-190 RB) nas formas, inclusive injeção de nata de cimento</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</si>
  <si>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</si>
  <si>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</si>
  <si>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</si>
  <si>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protendido em Aço GEWI 50/55 ou similar, diâmetro de 32mm</t>
  </si>
  <si>
    <t>Carga de material de 3ª categoria (rocha) em Vias Urbanas</t>
  </si>
  <si>
    <t>Escalonamento de taludes com escavadeira em Vias Urbanas</t>
  </si>
  <si>
    <t>Escavação e carga de material de barreira (remoção)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</si>
  <si>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</si>
  <si>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</si>
  <si>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</si>
  <si>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</si>
  <si>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graduada, inclusive fornecimento, exclusive transporte da brita em Vias Urbanas</t>
  </si>
  <si>
    <t>Demolição e remoção de pavimento asfáltico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</si>
  <si>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</si>
  <si>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</si>
  <si>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Pavimentação com paralelepípedo, colchão areia 5cm, inclusive fornecimento e transporte do paralelepípedo e areia, em Vias Urbanas</t>
  </si>
  <si>
    <t>Pavimentação com pedra portuguesa, inclusive fornecimento e transporte do cimento, areia e pedra portuguesa em Vias Urbanas</t>
  </si>
  <si>
    <t>Remoção de meio fio em Vias Urbanas</t>
  </si>
  <si>
    <t>Remoção de pavimentação poliédrica em Vias Urbanas</t>
  </si>
  <si>
    <t>T.S.B.D. com capa selante, executado com Multidistribuidor inclusive fornecimento e transporte da emulsão, areia, brita e lavagem da brita -V. Urbanas</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</si>
  <si>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</si>
  <si>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</si>
  <si>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</si>
  <si>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</si>
  <si>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lajota (20 x 20 x 10) cm espessura 10 cm , inclusive transporte de areia, lajota e cimento,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</si>
  <si>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</si>
  <si>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</si>
  <si>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</si>
  <si>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</si>
  <si>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</si>
  <si>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</si>
  <si>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</si>
  <si>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</si>
  <si>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</si>
  <si>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Caiação de meio fios, sarjetas, etc. em Vias Urbanas</t>
  </si>
  <si>
    <t>Caixa Boca de Lobo em bloco pré-moldado 1,20 x 1,20m em Vias Urbanas</t>
  </si>
  <si>
    <t>Caixa de passagem (2,50 x 2,50m) em Vias Urbanas</t>
  </si>
  <si>
    <t>Caixa para rede de dutos dimensões 100 x100 x100 cm, em Vias Urbanas</t>
  </si>
  <si>
    <t>Caixa para rede de dutos dimensões 60 x 60 x 60 cm, em Vias Urbanas</t>
  </si>
  <si>
    <t>Canaleta com grelha DP-1, inclusive transporte da grelha em Vias Urbanas</t>
  </si>
  <si>
    <t>Chapisco com argamassa de cimento e areia 1:3 em Vias Urbanas</t>
  </si>
  <si>
    <t>Chapisco com argamassa de cimento e pedrisco 1:4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</si>
  <si>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</si>
  <si>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</si>
  <si>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</si>
  <si>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</si>
  <si>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</si>
  <si>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</si>
  <si>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</si>
  <si>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</si>
  <si>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</si>
  <si>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</si>
  <si>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</si>
  <si>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</si>
  <si>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</si>
  <si>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</si>
  <si>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</si>
  <si>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</si>
  <si>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</si>
  <si>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</si>
  <si>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</si>
  <si>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</si>
  <si>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</si>
  <si>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</si>
  <si>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</si>
  <si>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</si>
  <si>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</si>
  <si>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</si>
  <si>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</si>
  <si>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</si>
  <si>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</si>
  <si>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</si>
  <si>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</si>
  <si>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</si>
  <si>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</si>
  <si>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</si>
  <si>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</si>
  <si>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</si>
  <si>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</si>
  <si>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</si>
  <si>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</si>
  <si>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</si>
  <si>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</si>
  <si>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</si>
  <si>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</si>
  <si>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</si>
  <si>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</si>
  <si>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</si>
  <si>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</si>
  <si>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</si>
  <si>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</si>
  <si>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</si>
  <si>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</si>
  <si>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</si>
  <si>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</si>
  <si>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</si>
  <si>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</si>
  <si>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</si>
  <si>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</si>
  <si>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</si>
  <si>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</si>
  <si>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</si>
  <si>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</si>
  <si>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</si>
  <si>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</si>
  <si>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</si>
  <si>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</si>
  <si>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</si>
  <si>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</si>
  <si>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</si>
  <si>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</si>
  <si>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</si>
  <si>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</si>
  <si>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</si>
  <si>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</si>
  <si>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</si>
  <si>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</si>
  <si>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</si>
  <si>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</si>
  <si>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</si>
  <si>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</si>
  <si>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</si>
  <si>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</si>
  <si>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</si>
  <si>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</si>
  <si>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</si>
  <si>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</si>
  <si>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</si>
  <si>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</si>
  <si>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</si>
  <si>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</si>
  <si>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</si>
  <si>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</si>
  <si>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</si>
  <si>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</si>
  <si>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</si>
  <si>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</si>
  <si>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2,00 x 2,50 m em Vias Urbanas</t>
  </si>
  <si>
    <t>Corpo de BSCC 3,00x1,50 para 2,50m&lt; H &lt; 5,00m , em Vias Urbanas</t>
  </si>
  <si>
    <t>Demolição manual de concreto armado em Vias Urbanas</t>
  </si>
  <si>
    <t>Demolição manual de concreto simples ou ciclópico em Vias Urbanas</t>
  </si>
  <si>
    <t>Demolição mecânica de concreto em Vias Urbanas</t>
  </si>
  <si>
    <t>Dreno ou Barbacã em tubo PVC, diâmetro de 2"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</si>
  <si>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</si>
  <si>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</si>
  <si>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para corte em solo, com enchimento em brita revestido com geotêxtil não tecido RT-16, inclusive transporte da brita em Vias Urbanas</t>
  </si>
  <si>
    <t>Eletroduto para rede de lógica, inclusive conexões, em Vias Urbanas</t>
  </si>
  <si>
    <t>Eletroduto PVC rígido roscável diâm. 50 mm, fornecimento e assentamento em Vias Urbanas</t>
  </si>
  <si>
    <t>Forma metálica para meio fio, em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</si>
  <si>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</si>
  <si>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</si>
  <si>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</si>
  <si>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</si>
  <si>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</si>
  <si>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</si>
  <si>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</si>
  <si>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</si>
  <si>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</si>
  <si>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</si>
  <si>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</si>
  <si>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Muro de testa em concreto para saída de dreno profundo em rocha, inclusive transporte do tubo em Vias Urbanas</t>
  </si>
  <si>
    <t>Pedra de mão p/ (concreto ciclópico ou alvenaria) rocha paga em medição em Vias Urbanas</t>
  </si>
  <si>
    <t>Pintura com nata de cimento em Vias Urbanas</t>
  </si>
  <si>
    <t>Preparo manual de terreno, compreendendo acerto raspagem até 25 cm de profundidade e afastamento lateral do material excedente, em Vias Urbanas</t>
  </si>
  <si>
    <t>Reaterro de cavas c/ compactação manual (apiloamento) em Vias Urbanas</t>
  </si>
  <si>
    <t>Remoção de bueiros existentes, em Vias Urbanas</t>
  </si>
  <si>
    <t>Sarjeta de concreto DP-1 (0,081 m³/m) calha triangular, inclusive caiação, em Vias Urbanas</t>
  </si>
  <si>
    <t>Sarjeta de concreto DP-2 (0,085 m³/m) calha triangular, inclusive caiação, em Vias Urbanas</t>
  </si>
  <si>
    <t>Tapume de vedação e proteção, executado com chapas de compensado resinado com 6 mm de espessura, exclusive pintura, em Vias Urbanas</t>
  </si>
  <si>
    <t>Tela de aço soldada Telcon Q-138 ou similar, fornecimento e assentamento em Vias Urbanas</t>
  </si>
  <si>
    <t>Terminal de dreno de alívio de pavimento (DP - TDA - 01) em Vias Urbanas</t>
  </si>
  <si>
    <t>Trincheira drenante cega (0,50 x 1,70) m, com utilização de geotêxtil não tecido Rt-16 kn/m, inclusive transporte da brita em Vias Urbanas</t>
  </si>
  <si>
    <t>Trincheira drenante em madeira em Vias Urbanas</t>
  </si>
  <si>
    <t>Tubo de PVC rígido série R diâmetro 100 mm, fornecimento e assentamento em Vias Urbanas</t>
  </si>
  <si>
    <t>Tubo para irrigação linha fixa PN40 50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</si>
  <si>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</si>
  <si>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</si>
  <si>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</si>
  <si>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</si>
  <si>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</si>
  <si>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</si>
  <si>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</si>
  <si>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</si>
  <si>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</si>
  <si>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</si>
  <si>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</si>
  <si>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</si>
  <si>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</si>
  <si>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</si>
  <si>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</si>
  <si>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</si>
  <si>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</si>
  <si>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</si>
  <si>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</si>
  <si>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Placa de obra nas dimensões de 3,0 x 6,0 m, padrão DER-ES</t>
  </si>
  <si>
    <t>Rede de esgoto, contendo fossa e filtro, incl. tubos e conexões de ligação entre caixas, considerando distância de 25m</t>
  </si>
  <si>
    <t>Sistema separador de água e óleo</t>
  </si>
  <si>
    <t>Cód. Padrão</t>
  </si>
  <si>
    <t>Descrição do serviço</t>
  </si>
  <si>
    <t>Unidade</t>
  </si>
  <si>
    <t>Preço unitário</t>
  </si>
  <si>
    <t>Transporte</t>
  </si>
  <si>
    <t>INCC-M</t>
  </si>
  <si>
    <t>Preço unitário S/ BDI</t>
  </si>
  <si>
    <t>BDI DER-ES PARA SEM DESONERAÇÃO</t>
  </si>
  <si>
    <t>Abraçadeira para fixação de semáforo em braço/coluna de diâmetro 101 ou 114 mm</t>
  </si>
  <si>
    <t>A incluir</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</si>
  <si>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</si>
  <si>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</si>
  <si>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</si>
  <si>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</si>
  <si>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Administração Local  (valor mensal a calcular de acordo com a obra)</t>
  </si>
  <si>
    <t>vb</t>
  </si>
  <si>
    <t>Aluguel de automóvel VW/ Gol (flex) 1,6 ou equivalente, exclusive motorista, inclusive combustível</t>
  </si>
  <si>
    <t>Aluguel de container tipo refeitório simples, c/ 1 aparelho de ar condicionado, 2 luminárias e 2 janelas de vidro</t>
  </si>
  <si>
    <t>Aluguel de container tipo sanitário com 3 vasos sanitários, lavatório, mictório, 5 chuveiros, 2 venezianas e piso especial</t>
  </si>
  <si>
    <t>Alvenaria de bloco (39 x 19 x 09) cm espessura 09 cm, inclusive transporte da areia, cimento e  bloco</t>
  </si>
  <si>
    <t>Alvenaria de bloco (39 x 19 x 19) cm espessura 19 cm, inclusive transporte de areia, cimento e  bloco em Vias Urbanas</t>
  </si>
  <si>
    <t>Alvenaria de pedra  de mão (junta seca), inclusive transporte da pedra em Vias Urbanas</t>
  </si>
  <si>
    <t>Alvenaria de pedra de mão argamassada (argamassa cimento areia 1:4) inclusive transporte da pedra de mão, em Vias Urbanas</t>
  </si>
  <si>
    <t>Alvenaria de tijolos cerâmicos maciços aparentes 5x10x20cm,assent.c/argam.de cimento,cal hidratada CH1 e areia no traço 1:0,5:8,juntas de 10mm e esp.</t>
  </si>
  <si>
    <t>Andaime suspenso em madeira, inclusive montagem e desmontagem em Vias Urbanas</t>
  </si>
  <si>
    <t>Aparelho de apoio de neoprene fretado, fornecimento e assentamento, inclusive grauteamento  e transporte do neoprene</t>
  </si>
  <si>
    <t>Aquisição de solo de jazida comercial (saibreira)</t>
  </si>
  <si>
    <t>Argamassa cimento e areia traço 1:4, tudo incluído</t>
  </si>
  <si>
    <t>Argamassa cimento (nata), inclusive transporte de cimento</t>
  </si>
  <si>
    <t>Arrasamento estaca concreto D = 0,80 m com martelete pneumático</t>
  </si>
  <si>
    <t>Barreira de Siltagem com escoras de eucalipto,  diâm. 0,10m e a altura 1,60m, espaçadas a cada 2,0 m, 1 reaproveitamento</t>
  </si>
  <si>
    <t>Base de escória/argila na proporção 80:20, inclusive aquisição e transporte da escória, exclusive argila</t>
  </si>
  <si>
    <t>Base estabilizada granulométricamente. com mistura de escória de aciaria 80% e argila exceto  fornecimento da argila e transporte da argila e escória</t>
  </si>
  <si>
    <t>Berço em brita para BSTC diâm. = 0,30 m em Vias Urbanas</t>
  </si>
  <si>
    <t>Berço em brita para BSTC diâm. = 0,40 m em Vias Urbanas</t>
  </si>
  <si>
    <t>Berço em brita para BSTC diâm. = 0,60 m em Vias Urbanas</t>
  </si>
  <si>
    <t>Berço em brita para BSTC diam. = 0,80 m em Vias Urbanas</t>
  </si>
  <si>
    <t>Berço em brita para BSTC diâm. = 1,00 m</t>
  </si>
  <si>
    <t>Berço em brita para BSTC diâm.=1,20 m</t>
  </si>
  <si>
    <t>Berço em concreto ciclópico para BSTC diâm. = 0,30m</t>
  </si>
  <si>
    <t>Boca de bueiro tubular em concreto ciclópico inclusive escavação, tudo incluído</t>
  </si>
  <si>
    <t>Boca de lobo simples em blocos pré-moldados CR(0,40 x 0,80 m) em Vias Urbanas</t>
  </si>
  <si>
    <t>Bonificação de 15,28% sobre aquisição de materiais</t>
  </si>
  <si>
    <t>Bonificação de 15,28% sobre Materiais Betuminosos</t>
  </si>
  <si>
    <t>Bueiro Metálico BSTM - D = 3,00 m - T.L. com tratamento epóxi e = 2,7 mm - método não destrutivo</t>
  </si>
  <si>
    <t>Bueiro Metálico BSTM - D= 3,00 m - T.L. com tratamento epóxi e=2,7 mm - método não destrutivo em Vias Urbanas</t>
  </si>
  <si>
    <t>Bueiro Metálico BSTM - D=3,05m - MP-152 com tratamento epóxi e=2,7mm - método destrutivo, inclusive lastro de brita</t>
  </si>
  <si>
    <t>Bueiro Metálico BSTM - D=3,05m - MP-152 com tratamento epóxi e=2,7mm - método destrutivo, inclusive lastro de brita em Vias Urbanas</t>
  </si>
  <si>
    <t>Caixa Boca de Lobo em bloco pré-moldado para diâm. = 0,80m (1,20 x 1,20m) (Vias Urbanas)</t>
  </si>
  <si>
    <t>Caixa Boca de Lobo em bloco pré-moldado para diâm. = 1,20m(1,50 x 1,50m) (Vias Urbanas)</t>
  </si>
  <si>
    <t>Caixa coletora concreto armado H= 2,00 m, inclusive escavação</t>
  </si>
  <si>
    <t>Caixa coletora concreto armado H= 2,00m, inclusive escavação em Vias Urbanas</t>
  </si>
  <si>
    <t>Caixa coletora concreto armado H= 2,50 m, inclusive escavação</t>
  </si>
  <si>
    <t>Caixa coletora concreto armado H= 2,50m, inclusive escavação em Vias Urbanas</t>
  </si>
  <si>
    <t>Caixa coletora em bloco pré-moldado para d=0,60m (1,00 x 1,00m)</t>
  </si>
  <si>
    <t>Caixa coletora em bloco pré-moldado para d=0,60m (1,00 x 1,00m) em Vias Urbanas</t>
  </si>
  <si>
    <t>Caixa coletora em bloco pré-moldado para d=0,80m (1,20 x 1,20m) em Vias Urbanas</t>
  </si>
  <si>
    <t>Caixa coletora em concreto fck=10,0 MPa inclusive escavação, tudo incluído</t>
  </si>
  <si>
    <t>Caixa de concreto para BSTC diâmetro 0,40 m H=1,60 m</t>
  </si>
  <si>
    <t>Caixa de concreto para BSTC diâmetro 0,40 m H=1,60 m em Vias Urbanas</t>
  </si>
  <si>
    <t>Caixa de concreto para BSTC diâmetro 0,60 m H=2,00 m</t>
  </si>
  <si>
    <t>Caixa de concreto para BSTC diâmetro 0,60m H=2,00m em Vias Urbanas</t>
  </si>
  <si>
    <t>Caixa de concreto para BSTC diâmetro 0,80 m H=2,50 m</t>
  </si>
  <si>
    <t>Caixa de concreto para BSTC diâmetro 0,80m H=2,50m em Vias Urbanas</t>
  </si>
  <si>
    <t>Caixa de concreto para BSTC diâmetro 1,00 m H=3,00 m</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</si>
  <si>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</si>
  <si>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</si>
  <si>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</si>
  <si>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</si>
  <si>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</si>
  <si>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 m H=1,10 m</t>
  </si>
  <si>
    <t>Caixa de passagem para tubos de D=0,40m H=1,10m em Vias Urbanas</t>
  </si>
  <si>
    <t>Caixa de passagem para tubos de D=0,60 m H=1,30 m</t>
  </si>
  <si>
    <t>Caixa de passagem para tubos de D=0,60m H=1,30m em Vias Urbanas</t>
  </si>
  <si>
    <t>Caixa de passagem para tubos de D=0,80 m H=1,50 m</t>
  </si>
  <si>
    <t>Caixa de passagem para tubos de D=0,80m H=1,50m em Vias Urbanas</t>
  </si>
  <si>
    <t>Caixa de passagem para tubos de D=1,00 m H=1,80 m</t>
  </si>
  <si>
    <t>Caixa de passagem para tubos de D=1,00m H=1,80m em Vias Urbanas</t>
  </si>
  <si>
    <t>Caixa ralo com grelha de concreto em blocos pré-moldados - CRG - Vias Urbanas</t>
  </si>
  <si>
    <t>Caixa ralo de elementos pré-moldados em concreto (tudo incluído) em Vias Urbanas</t>
  </si>
  <si>
    <t>Calçada de concreto fck=15 MP, camurçado c/ argam. cimento e areia 1:4, lastro de brita e 8 cm de concreto, incl. preparo da caixa e transp. da brita</t>
  </si>
  <si>
    <t>Canaleta de concreto retangular (0,130m³/m) inclusive caiação em Vias Urbanas</t>
  </si>
  <si>
    <t>Canaleta de concreto (0,130m³/m) forma trapezoidal inclusive caiação em Vias Urbanas</t>
  </si>
  <si>
    <t>Capina manual, inclusive limpeza</t>
  </si>
  <si>
    <t>Carga de material de 2ª categoria (solo, areia, brita, excl. rocha escavada) em Vias Urbanas</t>
  </si>
  <si>
    <t>CBUQ (camada pronta - binder) exclusive fornecimento e transportes do CAP e massa, inclusive fornecimento e transporte da brita e pó de pedra</t>
  </si>
  <si>
    <t>CBUQ (camada pronta - capa) exclusive fornecimento e transportes do CAP e massa</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</si>
  <si>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</si>
  <si>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</si>
  <si>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</si>
  <si>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</si>
  <si>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fina-faixa"D"), exclusive fornecimento do CAP e transporte de todos os materiais (traço padrão areia e brita)</t>
  </si>
  <si>
    <t>Cerca de arame farpado 8 fios com postes triangulares 10 x 200 cm, a cada 2,5 m, mourão de concreto 10 x 10 x 220 cm, a cada 50,0 m</t>
  </si>
  <si>
    <t>Cerca de arame farpado,4 fios ,mourões de madeira a cada 2,5 m e esticadores de concreto/ madeira a cada 40m</t>
  </si>
  <si>
    <t>Cerca de tela de arame galvanizado h = 1,20 m</t>
  </si>
  <si>
    <t>Cerca de tela de arame galvanizado h=1,20m em Vias Urbanas</t>
  </si>
  <si>
    <t>Colagem das mantas de borracha nos berços de apoio das placas, com Sikadur 32 ou equivalente, fornecimento e aplicação</t>
  </si>
  <si>
    <t>Colchão drenante de brita 1, inclusive fornecimento, espalhamento, compactação e transporte da brita</t>
  </si>
  <si>
    <t>Compactação de aterros 100% P.I.</t>
  </si>
  <si>
    <t>Compactação de aterros 100% PI em Vias Urbanas</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</si>
  <si>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</si>
  <si>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</si>
  <si>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</si>
  <si>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</si>
  <si>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10,0 MPa, inclusive transportes areia, cimento e pedra britada</t>
  </si>
  <si>
    <t>Concreto estrutural fck = 20,0 MPa com plastificante em Vias Urbanas</t>
  </si>
  <si>
    <t>Concreto estrutural fck = 20,0 MPa com plastificante, tudo incluído</t>
  </si>
  <si>
    <t>Concreto estrutural fck = 20,0 MPa em Vias Urbanas</t>
  </si>
  <si>
    <t>Concreto estrutural fck = 20,0 MPa, tudo incluído</t>
  </si>
  <si>
    <t>Concreto estrutural fck = 25,0 MPa com plastificante em Vias Urbanas</t>
  </si>
  <si>
    <t>Concreto estrutural fck = 25,0 MPa com plastificante, tudo incluído</t>
  </si>
  <si>
    <t>Concreto estrutural fck = 25,0 MPa em Vias Urbanas</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</si>
  <si>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</si>
  <si>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</si>
  <si>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</si>
  <si>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com plastificante em Vias Urbanas</t>
  </si>
  <si>
    <t>Concreto estrutural fck = 30,0 MPa em Vias Urbanas</t>
  </si>
  <si>
    <t>Concreto estrutural fck = 30,0 MPa, tudo incluído</t>
  </si>
  <si>
    <t>Concreto estrutural fck = 35,0 MPa com micro-silica e Sikacrete BR ou equivalente</t>
  </si>
  <si>
    <t>Concreto projetado com cimento especial, inclusive aditivo de pega Sigunit STM-35 AF</t>
  </si>
  <si>
    <t>Concreto submerso fck = 20,0 MPa em Vias Urbanas</t>
  </si>
  <si>
    <t>Concreto submerso fck = 20,0 MPa, tudo incluído</t>
  </si>
  <si>
    <t>Conectores diâmetro 16mm (h=10cm), fornecimento e soldagem</t>
  </si>
  <si>
    <t>Corpo de BDCC 1,50 x 1,50 m projeto DNIT para H &lt; = 2,50 m</t>
  </si>
  <si>
    <t>Corpo de BDCC 1,50 x 1,50 m projeto DNIT para H &lt; = 2,50 m em Vias Urbanas</t>
  </si>
  <si>
    <t>Corpo de BDCC 1,50 x 1,50 m projeto DNIT para 2,50 &lt; H &lt; 5,00 m em Vias Urbanas</t>
  </si>
  <si>
    <t>Corpo de BDCC 2,00 x 1,20 m -  tudo incluido conforme projeto</t>
  </si>
  <si>
    <t>Corpo de BDCC 2,00 x 1,20 m -  tudo incluido conforme projeto em Vias Urbanas</t>
  </si>
  <si>
    <t>Corpo de BDCC 2,00 x 2,00 m projeto DNIT para H &lt; = 2,50 m</t>
  </si>
  <si>
    <t>Corpo de BDCC 2,00 x 2,00 m projeto DNIT para H &lt; = 2,50 m em Vias Urbanas</t>
  </si>
  <si>
    <t>Corpo de BDCC 2,00 x 2,00 m projeto DNIT para 2,50 &lt; H &lt; 5,00 m em Vias Urbanas</t>
  </si>
  <si>
    <t>Corpo de BDCC 2,00 x 3,00 m projeto DNIT p/ 2,50 &lt; H &lt; 5,00 m em Vias Urbanas</t>
  </si>
  <si>
    <t>Corpo de BDCC 2,00 x 3,00 m projeto DNIT para H &lt; = 2,50 m</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</si>
  <si>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</si>
  <si>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</si>
  <si>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</si>
  <si>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 &lt; = 2,50 m</t>
  </si>
  <si>
    <t>Corpo de BDCC 2,50 x 2,50 m projeto DNIT para H&lt;=2,50m em Vias Urbanas</t>
  </si>
  <si>
    <t>Corpo de BDCC 2,50 x 3,00 m projeto DNIT p/ H &lt;= 2,50 m em Vias Urbanas</t>
  </si>
  <si>
    <t>Corpo de BDCC 2,50 x 3,00 m projeto DNIT p/ 2,50 &lt; H &lt; 5,00 m em Vias Urbanas</t>
  </si>
  <si>
    <t>Corpo de BDCC 2,50 x 3,00 m projeto DNIT para H &lt; = 2,50 m</t>
  </si>
  <si>
    <t>Corpo de BDCC 3,00 x 3,00 m projeto DNIT p/ 2,50 &lt; H &lt; 5,00 m em Vias Urbanas</t>
  </si>
  <si>
    <t>Corpo de BDCC 3,00 x 3,00 m projeto DNIT para  H &lt;= 2,50 m em Vias Urbanas</t>
  </si>
  <si>
    <t>Corpo de BDCC 3,00 x 3,00 m projeto DNIT para H &lt; = 2,50 m</t>
  </si>
  <si>
    <t>Corpo de BSCC 1,50 x 1,50 m projeto DNIT p/ H &lt;= 2,50 m em Vias Urbanas</t>
  </si>
  <si>
    <t>Corpo de BSCC 1,50 x 1,50 m projeto DNIT para H &lt; = 2,50 m</t>
  </si>
  <si>
    <t>Corpo de BSCC 1,50x1,50m projeto DNIT p/ 2,50&lt; H &lt;5,00m em Vias Urbanas</t>
  </si>
  <si>
    <t>Corpo de BSCC 2,00 x 2,00 m projeto DNIT para H &lt; = 2,50 m</t>
  </si>
  <si>
    <t>Corpo de BSCC 2,00 x 2,00m projeto DNIT para  5,00 &lt; H &lt; 7,50 m em Vias Urbanas</t>
  </si>
  <si>
    <t>Corpo de BSCC 2,00 x 3,00 m projeto DNIT para H &lt; = 2,50 m</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</si>
  <si>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</si>
  <si>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</si>
  <si>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</si>
  <si>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</si>
  <si>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</si>
  <si>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 x 2,50 m projeto DNIT para H &lt; = 2,50 m</t>
  </si>
  <si>
    <t>Corpo de BSCC 2,50 x 3,00 m projeto DNIT para H &lt; = 2,50 m</t>
  </si>
  <si>
    <t>Corpo de BSCC 2,50x2,50m projeto DNIT para 2,50&lt; H &lt;5,00m em Vias Urbanas</t>
  </si>
  <si>
    <t>Corpo de BSCC 2,50x3,00m projeto DNIT para H&lt;=2,50m em Vias Urbanas</t>
  </si>
  <si>
    <t>Corpo de BSCC 2,50x3,00m projeto DNIT para 2,50&lt; H &lt;5,00m em Vias Urbanas</t>
  </si>
  <si>
    <t>Corpo de BSCC 3,00 x 3,00 m projeto DNIT para H &lt; = 2,50 m</t>
  </si>
  <si>
    <t>Corpo de BSCC 3,00x3,00m projeto DNIT para H&lt;=2,50m em Vias Urbanas</t>
  </si>
  <si>
    <t>Corpo de BSCC 3,00x3,00m projeto DNIT para 2,50&lt; H &lt;5,00m em Vias Urbanas</t>
  </si>
  <si>
    <t>Corpo de BTCC 1,50 x 1,50 m projeto DNIT para H &lt; = 2,50 m</t>
  </si>
  <si>
    <t>Corpo de BTCC 1,50 x 1,50 m projeto DNIT para H &lt;= 2,50 m em Vias Urbanas</t>
  </si>
  <si>
    <t>Corpo de BTCC 1,50 x 1,50 m projeto DNIT para 2,50 &lt; H &lt; 5,00 m em Vias Urbanas</t>
  </si>
  <si>
    <t>Corpo de BTCC 2,00 x 2,00 m projeto DNIT para H &lt; = 2,50 m</t>
  </si>
  <si>
    <t>Corpo de BTCC 2,00 x 2,00 m projeto DNIT para H &lt;= 2,50 m em Vias Urbanas</t>
  </si>
  <si>
    <t>Corpo de BTCC 2,00 x 2,00 m projeto DNIT para 2,50 &lt; H &lt; 5,00 m em Vias Urbanas</t>
  </si>
  <si>
    <t>Corpo de BTCC 2,00 x 3,00 m projeto DNIT para H &lt; = 2,50 m</t>
  </si>
  <si>
    <t>Corpo de BTCC 2,00 x 3,00 m projeto DNIT para H &lt; = 2,50 m em Vias Urbanas</t>
  </si>
  <si>
    <t>Corpo de BTCC 2,00 x 3,00 m projeto DNIT para 2,50 &lt; H &lt; 5,00 m em Vias Urbanas</t>
  </si>
  <si>
    <t>Corpo de BTCC 2,50 x 2,50 m projeto DNIT para H &lt; = 2,50 m</t>
  </si>
  <si>
    <t>Corpo de BTCC 2,50 x 2,50 m projeto DNIT para H &lt; = 2,50 m em Vias Urbanas</t>
  </si>
  <si>
    <t>Corpo de BTCC 2,50 x 2,50 m projeto DNIT para 2,50 &lt; H &lt; 5,00 m em Vias Urbanas</t>
  </si>
  <si>
    <t>Corpo de BTCC 2,50 x 3,00 m projeto DNIT para H &lt; = 2,50 m</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</si>
  <si>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</si>
  <si>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</si>
  <si>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</si>
  <si>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t>
  </si>
  <si>
    <t>Corpo de BTCC 3,00 x 3,00 m projeto DNIT para H &lt; = 2,50 m em Vias Urbanas</t>
  </si>
  <si>
    <t>Corpo de BTCC 3,00 x 3,00 m projeto DNIT para 2,50 &lt; H &lt; 5,00 m em Vias Urbanas</t>
  </si>
  <si>
    <t>Corpo e berço de bueiro tubular, inclusive transporte do tubo</t>
  </si>
  <si>
    <t>Corta-rio (escavação mecânica em material de 1ª cat.) H = 1,50 a 3,00 m</t>
  </si>
  <si>
    <t>Corta-rio (escavação mecânica em material de 1ª cat.) H=1,50 a 3,00 m em Vias Urbanas</t>
  </si>
  <si>
    <t>Corta-rio (escavação mecânica em material de 2ª cat.) H = 1,50 a 3,00 m</t>
  </si>
  <si>
    <t>Corta-rio (escavação mecânica em material de 2ª cat.) H=1,50 a 3,00m em Vias Urbanas</t>
  </si>
  <si>
    <t>Corta-rio (escavação mecânica em material de 3º cat.) H=0,00 a 1,50m em Vias Urbanas</t>
  </si>
  <si>
    <t>Corte e esmerilhamento de pontas de tubo de ferro fundido DN 500 a 200mm</t>
  </si>
  <si>
    <t>Defensa metálica (1 lâmina com espessura = 3 mm), fornecimento e colocação</t>
  </si>
  <si>
    <t>Defensa metálica (2 lâminas com espessuras = 3mm) inclusive acessórios, fornecimento e colocação</t>
  </si>
  <si>
    <t>Defensas metálicas (espessura lâminas = 3 mm), inclusive fornecimento de materiais, substituição</t>
  </si>
  <si>
    <t>Demolição de rocha a frio, até altura de 3,0m, com argamassa expansiva, inclusive remoção com escavadeira</t>
  </si>
  <si>
    <t>Demolição manual alvenaria tijolo furado assentado com argamassa em Vias Urbanas</t>
  </si>
  <si>
    <t>Descida d'água concreto simples (degraus) c/ caiação (DSA-03) apoio em Vias Urbanas</t>
  </si>
  <si>
    <t>Deslocamento de cerca de tela galvanizada fio 12 malha 3" x 3", em Vias Urbanas</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</si>
  <si>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</si>
  <si>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</si>
  <si>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</si>
  <si>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</si>
  <si>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</si>
  <si>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</si>
  <si>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</si>
  <si>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</si>
  <si>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</si>
  <si>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</si>
  <si>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</si>
  <si>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Dreno de PVC  D = 100 mm</t>
  </si>
  <si>
    <t>Dreno de PVC  D = 100 mm em Vias Urbanas</t>
  </si>
  <si>
    <t>Dreno de PVC  D = 50 mm</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</si>
  <si>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</si>
  <si>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</si>
  <si>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</si>
  <si>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</si>
  <si>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</si>
  <si>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</si>
  <si>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areia, escavação em material 1ª categoria, inclusive transporte da areia, em vias Urbanas</t>
  </si>
  <si>
    <t>Dreno profundo com enchimento de brita, escavação em material 1ª categoria,  inclusive transporte da brita</t>
  </si>
  <si>
    <t>Dreno profundo com enchimento de brita, escavação em material 1ª categoria,  inclusive transporte da brita em Vias Urbanas</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</si>
  <si>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</si>
  <si>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</si>
  <si>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com tubo poroso, D=0,20m com enchim. de brita e areia, escav. material 2ª categoria, inclusi. transp. areia,brita e  tubo Vias Urbanas</t>
  </si>
  <si>
    <t>Dreno profundo D = 0,10 m c/ enchim. brita, areia (1:1) escav. mat. 3º categ.incl. transp. areia, brita c/ geotêxtil não tecido res.long. mín 16kn/m</t>
  </si>
  <si>
    <t>Dreno profundo D = 0,20 m com enchimento de brita e areia, escavação em material 1ª categoria, inclusive transporte da brita e da areia</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</si>
  <si>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</si>
  <si>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</si>
  <si>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 m com enchimento brita e areia, tudo incluído</t>
  </si>
  <si>
    <t>Dreno profundo D=0,20m com enchimento de brita e areia, escavação em material 1ª categoria, inclusive transporte da brita e da areia, em Vias Urbanas</t>
  </si>
  <si>
    <t>Dreno profundo solo c/tubo PEAD perfur. D=100mm envolto geotêxtil não tecido RT16kn, preench.c/brita, inclus.transp.tubo exclus transp.brita V Urbanas</t>
  </si>
  <si>
    <t>Dreno sub-horizontal D = 50 mm em PVC, com geotêxtil não tecido RT 16 kn/m, exclusive transportes</t>
  </si>
  <si>
    <t>Dreno sub-horizontal D = 50 mm em PVC inclus. escavação em alteração de rocha, geotêxtil não tecido RT-16 exclusive transp. em Vias Urbanas</t>
  </si>
  <si>
    <t>Dreno sub-horizontal D=50 mm inclusive geotêxtil não tecido RT 16 kn/m, em PVC, exclusive transportes em Vias Urbanas</t>
  </si>
  <si>
    <t>Dreno sub-horizontal D=50mm em PVC (escavação em alteração de rocha), inclusive geotêxtil  não tecido RT 16 kn/m, exclusive transportes</t>
  </si>
  <si>
    <t>Dreno sub-superficial rocha (h=0,55m) c/tubo PEAD perfur.d=100mm, env. geotêxtil RT-16, preenc.c/ brita, incl. transp. tubo, excl. transp brita-Vias Urb</t>
  </si>
  <si>
    <t>Dreno vertical D = 75 mm em PVC, com geotêxtil não tecido resistência longitudinal 16 kn/m</t>
  </si>
  <si>
    <t>Dreno vertical D = 75 mm em PVC, inclusive geotêxtil não tecido RT-16, exclusive transportes,  em Vias Urbanas</t>
  </si>
  <si>
    <t>Eletroduto de ferro galvanizado DN 4" , inclusive conexões, exclusive escavação e reaterro, fornecimento e assentamento, em Vias Urbanas</t>
  </si>
  <si>
    <t>Eletroduto de ferro galvanizado DN 4", inclusive conexões, exclusive escavação e reaterro, fornecimento e assentamento</t>
  </si>
  <si>
    <t>Eletroduto PVC diâmetro 75mm,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</si>
  <si>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</si>
  <si>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</si>
  <si>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</si>
  <si>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</si>
  <si>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Emulsão Asfáltica para Imprimação (EAI), fornecimento</t>
  </si>
  <si>
    <t>Emulsão RL-1C- FLEX (Emulflex RL-1C-E), fornecimento</t>
  </si>
  <si>
    <t>Emulsão RR-1C FLEX (Emulflex RR-1C-E,) fornecimento</t>
  </si>
  <si>
    <t>Emulsão RR-2C-FLEX (Emulflex RR-2C-E), fornecimento</t>
  </si>
  <si>
    <t>Ensecadeira dupla de madeira esp.= 5 cm com 1 reaproveitamento</t>
  </si>
  <si>
    <t>Ensecadeira dupla de madeira esp.= 5 cm sem reaproveitamento, tudo incluído</t>
  </si>
  <si>
    <t>Ensecadeira simples de madeira esp.= 5 cm com 1 reaproveitamento, inclusive transporte das madeiras</t>
  </si>
  <si>
    <t>Ensecadeira simples de madeira esp.= 5 cm sem reaproveitamento, inclusive transporte das madeiras</t>
  </si>
  <si>
    <t>Escarificação de base H = 0,10m e capa asfáltica</t>
  </si>
  <si>
    <t>Escarificação e compactação de base (100% P.I.) H=0,20m</t>
  </si>
  <si>
    <t>Escavação, carga de material de 3ª categoria (fogo controlado) em Vias Urbanas</t>
  </si>
  <si>
    <t>Escavação, carga e transporte de material de 1ª cat. até 200 m com moto-escavotransportador</t>
  </si>
  <si>
    <t>Escavação, carga e transporte de material de 1ª cat. 1000 a 1200 m com moto-escavotransportador</t>
  </si>
  <si>
    <t>Escavação, carga e transporte de material de 1ª cat. 200 a 400 m com moto-escavotransportador</t>
  </si>
  <si>
    <t>Escavação, carga e transporte de material de 1ª cat. 400 a 600 m com moto-escavotransportador</t>
  </si>
  <si>
    <t>Escavação, carga e transporte de material de 1ª cat. 600 a 800 m com moto-escavotransportador</t>
  </si>
  <si>
    <t>Escavação, carga e transporte de material de 1ª cat. 800 a 1000 m com moto-escavotransportador</t>
  </si>
  <si>
    <t>Escavação, carga e transporte de material de 2ª cat. até 200 m com moto-escavotransportador</t>
  </si>
  <si>
    <t>Escavação, carga e transporte de material de 2ª cat. 1000 a 1200 m com moto-escavotransportador</t>
  </si>
  <si>
    <t>Escavação, carga e transporte de material de 2ª cat. 200 a 400 m com moto-escavotransportador</t>
  </si>
  <si>
    <t>Escavação, carga e transporte de material de 2ª cat. 400 a 600 m com moto-escavotransportador</t>
  </si>
  <si>
    <t>Escavação, carga e transporte de material de 2ª cat. 600 a 800 m com moto-escavotransportador</t>
  </si>
  <si>
    <t>Escavação, carga e transporte de material de 2ª cat. 800 a 1000 m com moto-escavotransportador</t>
  </si>
  <si>
    <t>Escavação e carga de material de 2ª categoria com escavadeira em Vias Urbanas</t>
  </si>
  <si>
    <t>Escavação e carga de material de 3ª categoria (fogo controlado)</t>
  </si>
  <si>
    <t>Escavação e carga de material de 3ª categoria (H bancada &gt;1,0 m) em Vias Urbanas</t>
  </si>
  <si>
    <t>Escavação manual em mat. 1ª cat. H= 0,00 a 1,50 m</t>
  </si>
  <si>
    <t>Escavação manual em mat. 1ª cat. H= 0,00 a 1,50 m c/ esgotamento em Vias Urbanas</t>
  </si>
  <si>
    <t>Escavação manual em mat. 1ª cat. H= 0,00 a 1,50 m com esgotamento</t>
  </si>
  <si>
    <t>Escavação manual em mat. 1ª cat. H= 0,00 a 1,50 m em Vias Urbanas</t>
  </si>
  <si>
    <t>Escavação manual em mat. 1ª cat. H= 1,50 a 3,00 m</t>
  </si>
  <si>
    <t>Escavação manual em mat. 1ª cat. H= 1,50 a 3,00 m c/ esgotamento em Vias Urbanas</t>
  </si>
  <si>
    <t>Escavação manual em mat. 1ª cat. H= 1,50 a 3,00 m com esgotamento</t>
  </si>
  <si>
    <t>Escavação manual em mat. 1ª cat. H= 1,50 a 3,00 m em Vias Urbanas</t>
  </si>
  <si>
    <t>Escavação manual em mat. 1ª cat. H= 3,00 a 4,50 m</t>
  </si>
  <si>
    <t>Escavação manual em mat. 1ª cat. H= 3,00 a 4,50 m c/ esgotamento, em Vias Urbanas</t>
  </si>
  <si>
    <t>Escavação manual em mat. 1ª cat. H= 3,00 a 4,50 m com esgotamento</t>
  </si>
  <si>
    <t>Escavação manual em mat. 1ª cat. H= 3,00 a 4,50 m, em Vias Urbanas</t>
  </si>
  <si>
    <t>Escavação manual em mat. 2ª cat. H= 0,00 a 1,50 m c/ esgotamento, em Vias Urbanas</t>
  </si>
  <si>
    <t>Escavação manual em mat. 2ª cat. H= 0,00 a 1,50 m com esgotamento</t>
  </si>
  <si>
    <t>Escavação manual em mat. 2ª cat. H= 0,00 a 1,50 m s/ detonação, em Vias Urbanas</t>
  </si>
  <si>
    <t>Escavação manual em mat. 2ª cat. H= 0,00 a 1,50 m sem detonação</t>
  </si>
  <si>
    <t>Escavação manual em mat. 2ª cat. H= 1,50 a 3,00 m c/ esgotamento, em Vias Urbanas</t>
  </si>
  <si>
    <t>Escavação manual em mat. 2ª cat. H= 1,50 a 3,00 m com esgotamento</t>
  </si>
  <si>
    <t>Escavação manual em mat. 2ª cat. H= 1,50 a 3,00 m s/ detonação, em Vias Urbanas</t>
  </si>
  <si>
    <t>Escavação manual em mat. 2ª cat. H= 1,50 a 3,00 m sem detonação</t>
  </si>
  <si>
    <t>Escavação manual em mat. 2ª cat. H= 3,00 a 4,50 m c/ esgotamento, em Vias Urbanas</t>
  </si>
  <si>
    <t>Escavação manual em mat. 2ª cat. H= 3,00 a 4,50 m com esgotamento</t>
  </si>
  <si>
    <t>Escavação manual em mat. 2ª cat. H= 3,00 a 4,50 m s/ detonação, em Vias Urbanas</t>
  </si>
  <si>
    <t>Escavação manual em mat. 2ª cat. H= 3,00 a 4,50 m sem detonação</t>
  </si>
  <si>
    <t>Escavação manual em mat. 3ª cat. H= 0,00 a 1,50 m, a fogo</t>
  </si>
  <si>
    <t>Escavação manual em mat. 3ª cat. H= 0,00 a 1,50 m, a fogo, em Vias Urbanas</t>
  </si>
  <si>
    <t>Escavação manual furos, valetas mat. 1ª cat. H= 0,00 a 1,50 m (dim. reduz.)</t>
  </si>
  <si>
    <t>Escavação manual furos, valetas mat. 1ª cat. H= 0,00 a 1,50 m (dim. reduz.), em Vias Urbanas</t>
  </si>
  <si>
    <t>Escavação manual furos, valetas mat. 2ª cat. H= 0,00 a 1,50 m sem detonação (dim. reduz.)</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</si>
  <si>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</si>
  <si>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</si>
  <si>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t>
  </si>
  <si>
    <t>Escavação mecânica em material de 1ª cat. H= 0,00 a 1,50 m com esgotamento</t>
  </si>
  <si>
    <t>Escavação mecânica em material de 1ª cat. H= 0,00 a 1,50 m, em Vias Urbanas</t>
  </si>
  <si>
    <t>Escavação mecânica em material de 1ª cat. H= 1,50 a 3,00 m</t>
  </si>
  <si>
    <t>Escavação mecânica em material de 1ª cat. H= 1,50 a 3,00 m com esgotamento</t>
  </si>
  <si>
    <t>Escavação mecânica em material de 1ª cat. H= 1,50 a 3,00 m, em Vias Urbanas</t>
  </si>
  <si>
    <t>Escavação mecânica em material de 1ª cat. H= 3,00 a 4,50 m</t>
  </si>
  <si>
    <t>Escavação mecânica em material de 1º cat. H= 3,00 a 4,50 m com esgotamento</t>
  </si>
  <si>
    <t>Escavação mecânica em material de 1ª cat. H= 3,00 a 4,50 m, em Vias Urbanas</t>
  </si>
  <si>
    <t>Escavação mecânica em material de 2ª cat. H= 0,00 a 1,50 m</t>
  </si>
  <si>
    <t>Escavação mecânica em material de 2ª cat. H= 0,00 a 1,50 m com esgotamento</t>
  </si>
  <si>
    <t>Escavação mecânica em material de 2ª cat. H= 0,00 a 1,50 m, em Vias Urbanas</t>
  </si>
  <si>
    <t>Escavação mecânica em material de 2ª cat. H= 1,50 a 3,00 m</t>
  </si>
  <si>
    <t>Escavação mecânica em material de 2ª cat. H= 1,50 a 3,00 m com esgotamento</t>
  </si>
  <si>
    <t>Escavação mecânica em material de 2ª cat. H= 1,50 a 3,00 m, em Vias Urbanas</t>
  </si>
  <si>
    <t>Escavação mecânica em material de 2ª cat. H= 3,00 a 4,50 m</t>
  </si>
  <si>
    <t>Escavação mecânica em material de 2º cat. H= 3,00 a 4,50 m com esgotamento</t>
  </si>
  <si>
    <t>Escavação mecânica em material de 2ª cat. H= 3,00 a 4,50 m, em Vias Urbanas</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</si>
  <si>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</si>
  <si>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</si>
  <si>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</si>
  <si>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</si>
  <si>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</si>
  <si>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</si>
  <si>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contínuo de cavas em estaca prancha de largura até 400 mm</t>
  </si>
  <si>
    <t>Escoramento de cavas e valas, inclusive fornecimento e transportes das madeiras</t>
  </si>
  <si>
    <t>Escoramento de O.A.E. diretamente sobre o solo, inclusive fornecimento e transporte das madeiras</t>
  </si>
  <si>
    <t>Escoramento e cimbramento (bueiro celular), inclusive fornecimento e transportes das madeiras</t>
  </si>
  <si>
    <t>Escoramento e cimbramento (pontes e pontilhões), inclusive fornecimento e transporte das madeiras</t>
  </si>
  <si>
    <t>Escoramento para blocos submersos, inclusive transporte da madeira</t>
  </si>
  <si>
    <t>Esgotamento de escavações para rebaixamento do nível dágua nos serviços de bueiros, galerias e outros, com conj. moto bomba</t>
  </si>
  <si>
    <t>Espalhamento / regularização / compactação de material em bota-fora</t>
  </si>
  <si>
    <t>Estabilização granulométrica de solos c/ mistura de areia na pista 100%  P.M. (80%, 20%) exclusive transporte</t>
  </si>
  <si>
    <t>Estaca de eucalipto D= 0,20 m, fornecimento, transporte, cravação e perda</t>
  </si>
  <si>
    <t>Estaca tipo Franki D = 520 mm</t>
  </si>
  <si>
    <t>Forma especial de madeira para meio fio, inclusive fornecimento e transporte das madeiras em Vias Urbanas</t>
  </si>
  <si>
    <t>Forma especial de madeira para sarjeta (gabarito), inclusive fornecimento e transporte da madeira</t>
  </si>
  <si>
    <t>Forma especial de madeira para sarjeta (gabarito), inclusive fornecimento e transporte das madeiras, em Vias Urbanas</t>
  </si>
  <si>
    <t>Formas curvas de madeira sem reutilização, inclusive fornecimento e transporte das madeiras</t>
  </si>
  <si>
    <t>Formas planas de madeira com 01 (um) reaproveitamento, inclusive fornecimento e transporte  das madeiras</t>
  </si>
  <si>
    <t>Formas planas de madeira com 01 (um) reaproveitamento, inclusive fornecimento e transporte  das madeiras, em Vias Urbanas</t>
  </si>
  <si>
    <t>Formas planas de madeira com 02 (dois) reaproveitamentos, inclusive fornecimento e transporte das madeiras</t>
  </si>
  <si>
    <t>Formas planas de madeira com 02 (dois) reaproveitamentos, inclusive fornecimento e transporte das madeiras, em Vias Urbanas</t>
  </si>
  <si>
    <t>Formas planas de madeira com 04 (quatro) reaproveitamentos, inclusive fornecimento e transporte das madeiras</t>
  </si>
  <si>
    <t>Formas planas de madeira com 04 (quatro) reaproveitamentos, inclusive fornecimento e transporte das madeiras, em Vias Urbanas</t>
  </si>
  <si>
    <t>Formas planas de madeira com 05 (cinco) utilizações (guarda-corpo de pontes), inclusive fornecimento e transportes das madeiras</t>
  </si>
  <si>
    <t>Formas planas de madeira sem reaproveitamento (forma perdida), inclusive fornecimento e transporte das madeiras</t>
  </si>
  <si>
    <t>Formas planas de madeira sem reaproveitamento (forma perdida), inclusive fornecimento e transporte das madeiras em Vias Urbanas</t>
  </si>
  <si>
    <t>Formas planas de madeira sem reaproveitamento (fundações), inclusive fornecimento e transporte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</si>
  <si>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</si>
  <si>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</si>
  <si>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</si>
  <si>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</si>
  <si>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</si>
  <si>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</si>
  <si>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</si>
  <si>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Forro de regularização sobre plataforma de enrocamento para tráfego de caminhões, inclusive  fornecimento do pó de pedra e da pedra demão</t>
  </si>
  <si>
    <t>Fresagem de pavimento asfáltico a frio, esp=5cm, exclusive transporte de materiais</t>
  </si>
  <si>
    <t>Fresagem de pavimento asfáltico a frio, esp.=5cm inclusive transporte do material</t>
  </si>
  <si>
    <t>Furação, fornecimento e fixação de grampos diam.16 mm com resina epoxi (prof. 50 cm)</t>
  </si>
  <si>
    <t>Furação, fornecimento e fixação de grampos 12,5 mm com resina epoxi em vigas prémoldadas</t>
  </si>
  <si>
    <t>Gabião manta/colchão, malha hex 6x8mm Zn-Al/PVC, e=2,8mm,h=0,23m, inclus.aquis./ assentam. pedra mão, exclus. transp. p/ revestim. canal</t>
  </si>
  <si>
    <t>Gabião manta/colchão, p/ revest. canal em malha hex 6x8mm Zn-Al/PVC, e=2,8mm,h=0,23m, inclus.aquis./assentam. pedra mão, exclus. transp., Vias Urbanas</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</si>
  <si>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</si>
  <si>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</si>
  <si>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</si>
  <si>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80 a 90 kN, resist. transversal a tração 30 kN, fornecimento e aplicação - Deformação de 5%</t>
  </si>
  <si>
    <t>Geogrelha tecida bidirecional de polipropileno de alto módulo inicial c/ módulo de rigidez nominal = 400KN/m nas duas direções, fornecimento/aplicação</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</si>
  <si>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</si>
  <si>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</si>
  <si>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</si>
  <si>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</si>
  <si>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Junta de dilatação elástica pré-moldada p/ concreto, tipo fungenband em perfil O-12 de PVC alta densidade, Uniontech ou equival. fornecim./colocação</t>
  </si>
  <si>
    <t>Lavagem de brita para tratamento</t>
  </si>
  <si>
    <t>Limpeza e desmatamento em área alagada (pântano) com ferramentas manuais, inclusive moto serra</t>
  </si>
  <si>
    <t>Limpeza e desobstrução de rede de drenagem, utilizando caminhão equipado com conjunto de  alta pressão e sucção</t>
  </si>
  <si>
    <t>Limpeza em superfície de concreto com jateamento d'água sob pressão</t>
  </si>
  <si>
    <t>Meio fio de concreto pré-moldado (12 x 30 x 15) cm, inclusive caiação e transporte do meio fio</t>
  </si>
  <si>
    <t>Meio-fio pré-moldado em concreto, inclusive caiação e transporte do meio-fio</t>
  </si>
  <si>
    <t>Mobilização e desmobilização de equipamentos com carreta prancha (máximo)</t>
  </si>
  <si>
    <t>Muro com Terramesh System ou similar, altura H&lt;= 4,00 metros (4 cx 1x1x4m), tudo incluído</t>
  </si>
  <si>
    <t>Obturação de buracos c/ CBUQ inclusive fornecimento e transporte dos materiais betuminosos  em Vias Urbanas</t>
  </si>
  <si>
    <t>Passarela metálica p/ pontes rodoviárias com 1,0m de largura, piso em chapa xadrez esp 1/4",  em perfis laminados, inclusive pintura</t>
  </si>
  <si>
    <t>Passeio em concreto, largura 2,00m, acabamento em ladrilho hidráulico podotátil (L=0,40m)</t>
  </si>
  <si>
    <t>Passeio pavimentado em blocos de concreto esp.=6cm, colorido, resistência 35 MPa, colchão de areia 5cm, inclusive transporte dos blocos e da areia</t>
  </si>
  <si>
    <t>Pavimentação com blocos de concreto  (35 MPa), esp.= 06 cm, sobre colchão areia esp.= 5 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</si>
  <si>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</si>
  <si>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</si>
  <si>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esp.=06cm, sobre colchão areia esp.=5cm, inclusive fornecim. e transporte  blocos e areia,  Vias Urbanas</t>
  </si>
  <si>
    <t>Pavimentação com blocos de concreto (35 MPa) esp.=08 cm,colchão areia esp.=5cm, inclusive fornecim. do bloco e areia, exclusive transp. blocos e areia</t>
  </si>
  <si>
    <t>Pavimentação com blocos de concreto (35 MPa), esp.=08cm, sobre colchão de areia 5cm, inclusive fornecim. e transporte blocos e areia, em Vias Urbanas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</si>
  <si>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</si>
  <si>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</si>
  <si>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</si>
  <si>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paralelepípedo sobre colchão pó de pedra esp.=5cm, inclusive fornecimento e transporte do paralelepípedo e pó de pedra,  Vias Urbanas</t>
  </si>
  <si>
    <t>Perfuração rotativa inclinada, em rocha sã, com coroa de diamante, diâmetro N (75mm), inclusive deslocamento e posicionamento em cada furo.</t>
  </si>
  <si>
    <t>Pescoço de poço de visita H=0,30 m, diâm. = 0,60 m, fornecimento, assentamento e transporte</t>
  </si>
  <si>
    <t>Pescoço de poço de visita H=0,30m, diâm. = 0,60 m, fornecimento, assentamento e transporte  em Vias Urbanas</t>
  </si>
  <si>
    <t>Pintura logomarca DER-ES em mourões de concreto ( baixo relevo )</t>
  </si>
  <si>
    <t>Plataforma ou passarela de pinho de 1ª ou similar, 1" x 12", em Vias Urbanas</t>
  </si>
  <si>
    <t>Pó de pedra inclusive fornecimento, espalhamento e transporte</t>
  </si>
  <si>
    <t>Poço de visita em bloco pré-moldado para d=0,30 e 0,40 m (0,80 x 0,8 0m), em Vias Urbanas</t>
  </si>
  <si>
    <t>Poço de visita em bloco pré-moldado para d=0,30 e 0,40m (0,80x0,80m)</t>
  </si>
  <si>
    <t>Poço de visita em bloco pré-moldado para d=0,60 m (1,00 x 1,00 m), em Vias Urbanas</t>
  </si>
  <si>
    <t>Poço de visita em bloco pré-moldado para d=0,60m (1,00x1,00m)</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</si>
  <si>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</si>
  <si>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</si>
  <si>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</si>
  <si>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</si>
  <si>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</si>
  <si>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</si>
  <si>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t>
  </si>
  <si>
    <t>Poço de visita (tubo D=0,40 m) H=1,50 m com tampão F.F.A.P., inclusive escavação e transporte do tampão, em Vias Urbanas</t>
  </si>
  <si>
    <t>Poço de visita (tubo D=0,60 m) H=1,70 m com tampão F.F.A.P., inclusive escavação e transporte do tampão</t>
  </si>
  <si>
    <t>Poço de visita (tubo D=0,60 m) H=1,70 m com tampão F.F.A.P., inclusive escavação e transporte do tampão, em Vias Urbanas</t>
  </si>
  <si>
    <t>Poço de visita (tubo D=0,80 m) H=1,90 m com tampão F.F.A.P., inclusive escavação e transporte do tampão</t>
  </si>
  <si>
    <t>Poço de visita (tubo D=0,80 m) H=1,90 m com tampão F.F.A.P., inclusive escavação e transporte do tampão, em Vias Urbanas</t>
  </si>
  <si>
    <t>Poço de visita (tubo D=1,00 m) H=2,10 m com tampão F.F.A.P., inclusive escavação e transporte do tampão</t>
  </si>
  <si>
    <t>Poço de visita (tubo D=1,00 m) H=2,10 m com tampão F.F.A.P., inclusive escavação e transporte do tampão, em Vias Urbanas</t>
  </si>
  <si>
    <t>Ponte provisoria para movimentação de equipamentos de execução de fundação composta de  passadiço de madeira sobre estacas de madeira</t>
  </si>
  <si>
    <t>Porteira, confecção e colocação, inclusive fornecimento e transporte da madeira e chapa de aço</t>
  </si>
  <si>
    <t>Preparo manual de talude, compreendendo acerto, raspagem eventual de até 0,30m de prof. e  afastamento lateral</t>
  </si>
  <si>
    <t>Produção de brita no canteiro, exclusive o desmonte e fragmentação de rocha</t>
  </si>
  <si>
    <t>Produção de brita no canteiro, inclusive o desmonte  e fragmentação de rocha</t>
  </si>
  <si>
    <t>Reaterro de cavas c/ compactação manual (apiloamento) (dim. reduz.), em Vias Urbanas</t>
  </si>
  <si>
    <t>Reaterro de cavas c/ compactação mecânica (compactador manual), em Vias Urbanas</t>
  </si>
  <si>
    <t>Reciclagem de pavimento (Base existente+TSD) com adição de Ligante Betuminoso, inclusive fornecimento e transporte da emulsão</t>
  </si>
  <si>
    <t>Recomposição de talude de corte com aterro de solo argiloso compactado, exclusive material de aterro</t>
  </si>
  <si>
    <t>Recuperação de base de acostamento exclusive transporte do material (solo)</t>
  </si>
  <si>
    <t>Recuperação de poço de visita inclusive fornecimento tampão F.F.A.P., em Vias Urbanas</t>
  </si>
  <si>
    <t>Recuperação estrutural com uso de argamassa polimérica (espessura média=3,5cm)</t>
  </si>
  <si>
    <t>Rede de água c/ padrão de entrada d'água diâm. 3/4" conf. CESAN, incl. tubos e conexões p/ aliment., distrib., extravas. e limp., cons. o padrão a 25m</t>
  </si>
  <si>
    <t>Rede de luz, incl. padrão entr. energia trifás. cabo ligação até barracões, quadro distrib., disj. e  chave de força, cons. 20m entre padrão entr.e QDG</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</si>
  <si>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</si>
  <si>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</si>
  <si>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</si>
  <si>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</si>
  <si>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Remanejamento de ligação e religação de redes de esgoto,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</si>
  <si>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</si>
  <si>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</si>
  <si>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</si>
  <si>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Reparo de cerca ( substituição de mourões, grampo e arame farpado), inclusive transportes de  todos os materiais</t>
  </si>
  <si>
    <t>Reservatório de fibra de vidro de 1000 L, incl. suporte em madeira de 7x12cm, elevado de 4m</t>
  </si>
  <si>
    <t>Revestimento vegetal com grama em placas, inclusive transporte de grama</t>
  </si>
  <si>
    <t>Roçada manual com roçadeira costal, ferramentas manuais, inclusive limpeza e remoção com retroescavadeira</t>
  </si>
  <si>
    <t>Roçada manual com roçadeira costal, ferramentas manuais, inclusive limpeza e remoção com retroescavadeira (conservação)</t>
  </si>
  <si>
    <t>Roçada manual com roçadeira costal, ferramentas manuais, inclusive limpeza manual</t>
  </si>
  <si>
    <t>Roçada manual com roçadeira costal, ferramentas manuais, inclusive limpeza manual ( conservação)</t>
  </si>
  <si>
    <t>Sarjeta de concreto SCA 40/10</t>
  </si>
  <si>
    <t>Sarjeta de concreto SCA 40/10 - em Vias Urbanas</t>
  </si>
  <si>
    <t>Sarjeta de concreto (SCA 70/15) calha triangular, inclusive caiação, em Vias Urbanas</t>
  </si>
  <si>
    <t>Sarjeta de concreto (SCA 90/10) calha triangular, inclusive caiação, em Vias Urbanas</t>
  </si>
  <si>
    <t>Sarjeta em concreto fck=10,0 MPa inclusive caiação, tudo incluído</t>
  </si>
  <si>
    <t>Selagem de trincas, inclusive transporte de areia e emulsão</t>
  </si>
  <si>
    <t>Sinalização horizontal - taxa 0,6 l/m², tudo incluído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</si>
  <si>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</si>
  <si>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</si>
  <si>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</si>
  <si>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</si>
  <si>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vertical com chapa em poliéster (e=2,3mm) reforçada com fibra de vidro, inclusive suporte de madeira</t>
  </si>
  <si>
    <t>Sinalização vertical, inclusive transporte de placa sinalização e madeira</t>
  </si>
  <si>
    <t>Sub-base com mistura de argila 70% e escória de aciaria 30%, inclusive fornecim. e transporte  da escória, exceto fornecimento e transporte da argila</t>
  </si>
  <si>
    <t>Sub-base de brita graduada, inclusive fornecimento e transporte da brita em Vias Urbanas</t>
  </si>
  <si>
    <t>Sub-base de brita graduada, inclusive fornecimento, exclusive transporte da brita</t>
  </si>
  <si>
    <t>Suporte de concreto armado ( 15x15x280 ) com logomarca pintada em baixo relevo</t>
  </si>
  <si>
    <t>Tampa de concreto em grelha, fornecimento, assentamento e transporte, em Vias Urbanas</t>
  </si>
  <si>
    <t>Tampão F.F.A.P. com 100 kg, fornecimento, assentamento e transporte em Vias Urbanas</t>
  </si>
  <si>
    <t>Tapa-panela, inclusive transporte de material de 1ª categoria</t>
  </si>
  <si>
    <t>Tapume madeira compensada resinada e= 12mm h=2,20m, estr. c/ mad reflorest., incl montagem e pintura esmalte sintético</t>
  </si>
  <si>
    <t>Tapume Telha Metálica Ondulada 0,50mm Branca h=2,20m, incl. montagem estr. mad. 8"x8", incl. faixas pint. esmalte sintético c/ h=40cm (Reaproveitamento 2x)</t>
  </si>
  <si>
    <t>Tela de aço galvanizado ,em malha hexagonal de dupla torção, tipo 8,0cm x 10,0cm, com fios de diâmetro 2,7mm, tudo incluído, fornecimento e execução</t>
  </si>
  <si>
    <t>Tela de proteção de segurança de PVC cor laranja com suporte  para sinalização de obras</t>
  </si>
  <si>
    <t>Tela de proteção de segurança de PVC cor laranja com suporte  para sinalização de obras em Vias Urbanas</t>
  </si>
  <si>
    <t>Tirante de aço ST 85/105, diâmetro de 32 mm, incluindo fornecimento da barra e da bainha proteção anticorrosiva, preparo e colocação no furo</t>
  </si>
  <si>
    <t>Transporte horizontal com trator de lâmina de material de 1ª cat. DMTaté 50m</t>
  </si>
  <si>
    <t>Trincheira drenante cega (0,50 x 1,70) m, inclusive transporte da brita c/ geotêxtil não tecido res.long. mín 16 kn/m</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</si>
  <si>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</si>
  <si>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</si>
  <si>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</si>
  <si>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 areia/brita/emulsão, transporte comerc. emulsão e  lavagem brita, exclus. transp. areia e brita - V.Urbana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</si>
  <si>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</si>
  <si>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</si>
  <si>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</si>
  <si>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</si>
  <si>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</si>
  <si>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</si>
  <si>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</si>
  <si>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</si>
  <si>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Tubo de PVC NBR 5648 diâmetro 50 mm, fornecimento e assentamento em Vias Urbanas</t>
  </si>
  <si>
    <t>Tubo de PVC NBR 5648 diâmetro 75 mm, fornecimento e assentamento em Vias Urbanas</t>
  </si>
  <si>
    <t>Tubo irrifort agropecuário diâmetro 32 mm, fornecimento e assentamento em Vias Urbanas</t>
  </si>
  <si>
    <t>Tubos de ferro fundido diâmetro 0,90 m, assentamento em Vias Urbanas</t>
  </si>
  <si>
    <t>Valeta em concreto fck=10,0 MPa, tudo incluído</t>
  </si>
  <si>
    <t>Montagem e desmontagem de escoramento tubular normal, em obras de arte na densidade de</t>
  </si>
  <si>
    <t xml:space="preserve"> 5m de tubo por m³ de escoramento</t>
  </si>
  <si>
    <t>Muro com Terramesh System ou similar, altura 4,00 &lt; H &lt;= 5,00 metros (3 cx 1x1x4m e 4 cx 0,</t>
  </si>
  <si>
    <t>5x1x4m) , execução, tudo incluído</t>
  </si>
  <si>
    <t>Muro com Terramesh System ou similar, altura 5,00 &lt; H &lt;= 6,00 metros (4 cx 1x1x4m e 4 cx 0,</t>
  </si>
  <si>
    <t>5x1x4m) , tudo incluído</t>
  </si>
  <si>
    <t>Muro com Terramesh System ou similar, altura 6,00 &lt; H &lt;= 7,50 metros (3cx 1x1x4m, 2cx</t>
  </si>
  <si>
    <t>1x1x5 e 5cx 0,5x1x6m), tudo incluído</t>
  </si>
  <si>
    <t>Muro com Terramesh System ou similar, altura 7,50 &lt; H &lt;= 9,00 metros (4 cx 1x1x4m, 2 cx</t>
  </si>
  <si>
    <t>1x1x5, 3 cx 0,5x1x6m e 3cx 0,5x1x7), tudo incluído</t>
  </si>
  <si>
    <t>Preço unitário S/ BDI corrigido</t>
  </si>
  <si>
    <t>Galpão em peças de madeira 8x8cm e contravent. de 5x7cm, cobertura de telhas de fibroc. de  6mm, incl. ponto e cabo de alimentação da máquina</t>
  </si>
  <si>
    <t>Aluguel de container tipo refeitório (3 unidades acopladas), c/ 3 aparelhos de ar condiocionado, 6 luminárias e 6 janelas de vidro</t>
  </si>
  <si>
    <t>Aluguel de container tipo refeitório (2 unidades acopladas), c/ 2 aparelhos de ar condicionado, 4 lumináriase 4 janelas de vidro</t>
  </si>
  <si>
    <t>Tubos para irrigação Linha fixa PN40, diâmetro 75 mm, fornecimento e assentamento em Vias  Urbanas</t>
  </si>
  <si>
    <t>Transposição de segmento de sarjeta - TSS 01, inclusive transporte do tubo de concreto em Vias Urbanas</t>
  </si>
  <si>
    <t>Transporte de materiais encosta acima, serviço manual, inclusive carga e descarga em Vias Urbanas</t>
  </si>
  <si>
    <t>Transporte de materiais encosta abaixo, serviço manual, inclusive carga e descarga em Vias Urbanas</t>
  </si>
  <si>
    <t>Sarjeta de concreto (STC - 04) calha triangular de bancada em corte, inclusive caiação, em Vias Urbanas</t>
  </si>
  <si>
    <t>Sarjeta de concreto (STC - 02) calha triangular em corte/aterro, inclusive caiação, em Vias Urbanas</t>
  </si>
  <si>
    <t>Rip-rap c/ argamassa cimento areia 1:6, inclusive aquisição e transporte dos materiais, em Vias Urbanas</t>
  </si>
  <si>
    <t>Religação de rede de água em PVC PBA CL 15 DN 100 mm, inclusive conexões, em Vias Urbanas</t>
  </si>
  <si>
    <t>Preparo manual de talude, compreendendo acerto, raspagem eventual de até 0,30 m de prof. e afastamento lateral, em Vias Urbanas</t>
  </si>
  <si>
    <t>Pintura interna ou externa sobre ferro, com tinta a base de resina de borracha clorada em Vias Urbanas</t>
  </si>
  <si>
    <t>Montagem e desmontagem de escoramento tubular normal, em obras de arte na densidade de  5m de tubo por m³ de escoramento em Vias Urbanas</t>
  </si>
  <si>
    <t>Escoramento e cimbramento (bueiro celular), inclusive fornecimento e transporte das madeiras,  em Vias Urbanas</t>
  </si>
  <si>
    <t>Escoramento de cavas e valas, inclusive fornecimento e transporte das madeiras, em Vias Urbanas</t>
  </si>
  <si>
    <t>Escavação manual furos, valetas mat. 2ª cat. H= 0,00 a 1,50 m s/detonação (dim. reduz.),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</si>
  <si>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</si>
  <si>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</si>
  <si>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</si>
  <si>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</si>
  <si>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</si>
  <si>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</si>
  <si>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</si>
  <si>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Escada de madeira executada sobre terreno inclinado, com 80 cm de largura mínima em Vias Urbanas</t>
  </si>
  <si>
    <t>Dreno sub-horizontal D = 50 mm em PVC inclus.escavação em rocha sã,  geotêxtil não tecido RT-16, exclusive transportes em Vias Urbanas</t>
  </si>
  <si>
    <t>Dreno profundo D=0,20m com enchimento de areia, escavação em material 1ª categoria (DPS-01), inclusive transporte da areia e do tubo em Vias Urbanas</t>
  </si>
  <si>
    <t>Dreno profundo com tubo poroso, D=0,20 m com enchim. de brita, escav. material 3ª categoria  (DPR-01),  inclus. transporte brita e  tubo,  Vias Urbanas</t>
  </si>
  <si>
    <t>Dreno Longitudinal tipo Trincheira Drenante, H=0,40m c/tubo poroso PEAD d = 65 mm, incl. esc. mat. 1ª cat., geotêxtil não tecido RT 07kN/m, V. Urbanas</t>
  </si>
  <si>
    <t>Dreno de alívio de pavimento (DP - DAP - 01), com tubo PVC d=50mm, geotêxtil não tecido RT 07 kN/m inclusive transporte da brita em Vias Urbanas</t>
  </si>
  <si>
    <t>Corte e esmerilhamento de pontas de tubo de ferro fundido DN 500 a 200mm em Vias Urbanas</t>
  </si>
  <si>
    <t>Corpo BSTC diâmetro 0,60 m C.S. PB inclusive escavação, reaterro e transporte do tubo em Vias Urbanas</t>
  </si>
  <si>
    <t>Corpo BSTC diâmetro 0,60 m C.S. MF inclusive escavação, reaterro e transporte do tubo em Vias Urbanas</t>
  </si>
  <si>
    <t>Corpo BSTC diâmetro 0,40 m C.S. PB inclusive escavação, reaterro e transporte do tubo em Vias Urbanas</t>
  </si>
  <si>
    <t>Corpo BSTC diâmetro 0,40 m C.S. MF inclusive escavação, reaterro e transporte do tubo em Vias Urbanas</t>
  </si>
  <si>
    <t>Corpo BSTC diâmetro 0,30 m C.S. PB inclusive escavação, reaterro e transporte do tubo em Vias Urbanas</t>
  </si>
  <si>
    <t>Corpo BSTC diâmetro 0,30 m C.S. MF inclusive escavação, reaterro e transporte do tubo em Vias Urbanas</t>
  </si>
  <si>
    <t>Corpo BSTC diâmetro 0,20 m C.S. PB inclusive escavação, reaterro e transporte do tubo em Vias Urbanas</t>
  </si>
  <si>
    <t>Corpo BSTC diâmetro 0,20 m C.S. MF inclusive escavação, reaterro e transporte do tubo em Vias Urbanas</t>
  </si>
  <si>
    <t>Concreto estrutural fck = 35,0 MPa com micro-silica e Sikacrete ou equivalente em Vias Urbanas</t>
  </si>
  <si>
    <t>Concreto estrutural fck = 30,0 MPa com micro-silica e Sikacrete BR ou equivalente em Vias Urbanas</t>
  </si>
  <si>
    <t>Colchão drenante de areia para fundação de aterros, exclusive o fornecimento de areia em Vias Urbanas</t>
  </si>
  <si>
    <t>Cerca em tela revestida em PVC com mourões de concreto, fornecimento e execução em Vias  Urbanas</t>
  </si>
  <si>
    <t>Canaleta de concreto, com forma retangular inclusive caiação - parede 12 cm em Vias Urbanas</t>
  </si>
  <si>
    <t>Caixa de passagem em bloco pré-moldado para d=0,30 e 0,40m (0,80x0,80m) em Vias Urbanas</t>
  </si>
  <si>
    <t>Caixa Boca de Lobo em bloco pré-moldado para diâm.= 0,30m e 0,40m (0,80 x 0,80m) (Vias Urbanas)</t>
  </si>
  <si>
    <t>Caixa Boca de Lobo em bloco pré-moldado para diâm. = 0,60m (1,00 x 1,00m) CBL2 (Vias Urbanas)</t>
  </si>
  <si>
    <t>Caixa Boca de Lobo em bloco pré-moldado de concreto para diâm.=1,00m (1,30 x 1,30m) em Vias Urbanas</t>
  </si>
  <si>
    <t>Andaime de madeira para altura até 7 m, compreendendo montagem e desmontagem em Vias  Urbanas</t>
  </si>
  <si>
    <t>Sub-base solo brita, 50% em peso, inclusive fornecimento e transporte da brita em Vias Urbanas</t>
  </si>
  <si>
    <t>Pintura de ligação exclusive fornecimento e transporte comercial do material betuminoso em Vias Urbanas</t>
  </si>
  <si>
    <t>Imprimação inclusive fornecimento e transporte comercial do material betuminoso em Vias Urbanas</t>
  </si>
  <si>
    <t>Imprimação exclusive fornecimento e transporte comercial do material betuminoso em Vias Urbanas</t>
  </si>
  <si>
    <t>Fresagem de pavimento asfáltico a frio, esp=5cm, exclusive transporte de materiais em Vias Urbanas</t>
  </si>
  <si>
    <t>Fresagem de pavimento asfáltico a frio, esp. até 15cm, exclusive transporte de materiais, em Vias Urbanas</t>
  </si>
  <si>
    <t>Base de solo brita, 50% em peso, inclusive fornecimento, exclusive transporte da brita em Vias  Urbanas</t>
  </si>
  <si>
    <t>Transporte horizontal com trator de lâmina de material de 1ª cat. DMTaté 50m em Vias Urbanas</t>
  </si>
  <si>
    <t>Remoção de solos moles, incluindo carregamento mecânico com escavadeira hidráulica em Vias Urbanas</t>
  </si>
  <si>
    <t>Limpeza e desmatamento em área alagada (pântano) com ferr. man., incl. moto serra em Vias Urbanas</t>
  </si>
  <si>
    <t>Junta perfil elastomérico de vedação p/pontes c/abertura média de 50mm ± 25mm,inclus. lábios poliméricos-Marca Ref JEENE mod.JJ-5070 VV(substituição)</t>
  </si>
  <si>
    <t>Junta perfil elastomérico de vedação p/pontes c/abertura média de 50 mm ±  25 mm, inclus. lábios poliméricos-Marca Ref.JEENE mod.JJ-5070 (constr.)</t>
  </si>
  <si>
    <t>Junta perfil elastomérico de vedação p/pontes c/abertura média de 25mm ± 10 mm, inclus. lábios poliméricos-Marca Ref JEENE-JJ2540 VV (constr.)</t>
  </si>
  <si>
    <t>Estaca metálica, fornecimento, transporte, perdas, solda, emenda, corte e cravação de trilho TR- 57</t>
  </si>
  <si>
    <t>Estaca metálica, fornecimento, transporte, perdas, solda, emenda, corte e cravação de 2 TR-68</t>
  </si>
  <si>
    <t>Estaca metálica, fornecimento, transporte, perdas, solda, emenda, corte e cravação de 2 TR-57</t>
  </si>
  <si>
    <t>Sistema cercamento tipo Gradil Nylofor 3DPintura Simples (preto, verde ou branco), #50x200m, fio 5,0mm, L=2,50m, H=2,03m, incl. forn./chumb. Postes</t>
  </si>
  <si>
    <t>Cerca de arame farpado 4 fios com mourões, a cada 2,5 m, esticadores de madeira a cada 60,0m, inclusive transporte de arame farpado e mourão</t>
  </si>
  <si>
    <t>Cerca de arame farpado 4 fios com mourões a cada 1,0 m, esticadores de madeira, a cada 20,0 m, inclusive transporte de mourão e arame farpado</t>
  </si>
  <si>
    <t>Cerca de arame farpado 4 fios com mourões  a cada 2,0 m, esticadores de madeira, a cada 20,0 m, inclusive transporte de mourão e arame farpado)</t>
  </si>
  <si>
    <t>Geogrelha com resistência longitudinal a tração 80 a 90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</si>
  <si>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</si>
  <si>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35 a 40 KN, resistência transversal a tração 30KN, fornecimento e aplicação - Deformação de 10%</t>
  </si>
  <si>
    <t>Gabiões com caixas galvanizadas  com utilização de geotêxtil não tecido RT 07 kN/m, inclus. transp. madeira e pedra mão</t>
  </si>
  <si>
    <t>Dreno sub-superficial  rocha (h=0,55m) c/ tubo PEAD perfur. d=100mm, env. por geotêxtil16kn/m, preenc.c/ brita, inclus.transp. tubo, exclusive transp.brita</t>
  </si>
  <si>
    <t>Dreno sub-horizontal D=50mm em PVC (escavação em rocha sã), inlusive geotêxtil não tecido RT 16 kn/m, exclusive transportes</t>
  </si>
  <si>
    <t>Dreno profundo em solo com tubo PEAD perfur. D=100 mm, envolto por geotêxtil não tecido RT16 kn/m, preenchim. c/ brita, incl. Transporte</t>
  </si>
  <si>
    <t>Dreno profundo D = 0,20 m com enchimento de areia, escavação em material 1ª categoria (DPS-01), inclusive transporte da areia e do tubo</t>
  </si>
  <si>
    <t>Dreno profundo D = 0,10 m c/enchim. brita e areia (1:1) escav.mat. 1º categ., inclus.transp. areia, brita,c/ geotêxtil não tecido res.long. mín 16 kn/m</t>
  </si>
  <si>
    <t>Dreno Longitudinal tipo Trincheira Drenante, H = 0,90 m com tubo poroso tipo PEAD de diâm= 100 mm, incluindo esc. em mat. 1ª cat. e transporte do tubo</t>
  </si>
  <si>
    <t>Dreno Longitudinal tipo Trincheira Drenante, H = 0,90 m com tubo poroso tipo PEAD de diâm= 100 mm, incluindo esc. mat. 3ª cat. e transporte do tubo</t>
  </si>
  <si>
    <t>Dreno de alívio de pavimento (DP - DAP - 01),  com utilização de geotêxtil não tecido RT 07 kn/m, inclusive transporte da brita</t>
  </si>
  <si>
    <t>BSCC (pré-moldado) 3,00 x 3,00 x 1,00m CL 45t, inclusive transporte de Anel de Bueiro Celular Pré-moldado</t>
  </si>
  <si>
    <t>BSCC (pré-moldado) 2,50 x 2,50 x 1,00m CL 45t, inclusive transporte de Anel de Bueiro Celular Pré-moldado</t>
  </si>
  <si>
    <t>BSCC (pré-moldado) 2,00 x 2,00 x 1,00m CL 45t, inclusive transporte de Anel de Bueiro Celular Pré-moldado</t>
  </si>
  <si>
    <t>BSCC (pré-moldado) 1,50 x 1,50 x 1,00m CL 45t, inclusive transporte do Anel de Bueiro Celular Pré-moldado</t>
  </si>
  <si>
    <t>T.S.B.D. sem capa selante executado com Multidistribuidor excl. forn. da emulsão e transp. comerciais da emulsão e da brita, inclus. lavagem da brita</t>
  </si>
  <si>
    <t>Pavimentação com blocos de concreto (35MPa), esp.=10 cm, sobre colchão de areia esp.=5cm, inclusive fornecim. do bloco e areia , exclusive transportes</t>
  </si>
  <si>
    <t>Pavimentação com blocos de concreto (35 MPa), esp. = 10 cm, sobre colchão areia esp.= 5cm, inclusive fornecimento e transporte dos blocos e areia</t>
  </si>
  <si>
    <t>CBUQ (camada pronta Faixa "B" para revestimento) exclusive fornecimento do CAP e transp. de todos os materiais</t>
  </si>
  <si>
    <t>Base com mistura de argila, areia e escória de aciaria, 30%,30%,40%, inclusive fornecim. transp.areia e escória, exclusive fornecim. transp. da argila</t>
  </si>
  <si>
    <t>Placa de obra nas dimensões de 2.0 x 4.0 m, padrão DER</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</si>
  <si>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</si>
  <si>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</si>
  <si>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</si>
  <si>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</si>
  <si>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</si>
  <si>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</si>
  <si>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</si>
  <si>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</si>
  <si>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</si>
  <si>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</si>
  <si>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</si>
  <si>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</si>
  <si>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</si>
  <si>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</si>
  <si>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</si>
  <si>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</si>
  <si>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</si>
  <si>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</si>
  <si>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</si>
  <si>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</si>
  <si>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</si>
  <si>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</si>
  <si>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</si>
  <si>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</si>
  <si>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</si>
  <si>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</si>
  <si>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</si>
  <si>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</si>
  <si>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</si>
  <si>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</si>
  <si>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</si>
  <si>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</si>
  <si>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</si>
  <si>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</si>
  <si>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</si>
  <si>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</si>
  <si>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</si>
  <si>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</si>
  <si>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</si>
  <si>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</si>
  <si>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</si>
  <si>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</si>
  <si>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</si>
  <si>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</si>
  <si>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</si>
  <si>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</si>
  <si>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</si>
  <si>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</si>
  <si>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</si>
  <si>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141101</t>
  </si>
  <si>
    <t>210114</t>
  </si>
  <si>
    <t>3127</t>
  </si>
  <si>
    <t>312701</t>
  </si>
  <si>
    <t>312702</t>
  </si>
  <si>
    <t>312703</t>
  </si>
  <si>
    <t>312704</t>
  </si>
  <si>
    <t>312705</t>
  </si>
  <si>
    <t>312706</t>
  </si>
  <si>
    <t>312707</t>
  </si>
  <si>
    <t>312708</t>
  </si>
  <si>
    <t>312709</t>
  </si>
  <si>
    <t>312710</t>
  </si>
  <si>
    <t>312711</t>
  </si>
  <si>
    <t>312712</t>
  </si>
  <si>
    <t>312713</t>
  </si>
  <si>
    <t>312714</t>
  </si>
  <si>
    <t>312715</t>
  </si>
  <si>
    <t>312716</t>
  </si>
  <si>
    <t>312717</t>
  </si>
  <si>
    <t>312718</t>
  </si>
  <si>
    <t>312719</t>
  </si>
  <si>
    <t>312720</t>
  </si>
  <si>
    <t>312721</t>
  </si>
  <si>
    <t>312722</t>
  </si>
  <si>
    <t>3128</t>
  </si>
  <si>
    <t>312801</t>
  </si>
  <si>
    <t>312802</t>
  </si>
  <si>
    <t>312803</t>
  </si>
  <si>
    <t>312804</t>
  </si>
  <si>
    <t>312805</t>
  </si>
  <si>
    <t>312806</t>
  </si>
  <si>
    <t>312807</t>
  </si>
  <si>
    <t>312808</t>
  </si>
  <si>
    <t>312809</t>
  </si>
  <si>
    <t>312810</t>
  </si>
  <si>
    <t>312811</t>
  </si>
  <si>
    <t>312812</t>
  </si>
  <si>
    <t>312813</t>
  </si>
  <si>
    <t>312814</t>
  </si>
  <si>
    <t>312815</t>
  </si>
  <si>
    <t>312816</t>
  </si>
  <si>
    <t>312817</t>
  </si>
  <si>
    <t>312818</t>
  </si>
  <si>
    <t>312819</t>
  </si>
  <si>
    <t>312820</t>
  </si>
  <si>
    <t>312821</t>
  </si>
  <si>
    <t>312822</t>
  </si>
  <si>
    <t>DER-ED</t>
  </si>
  <si>
    <t>QUANT.</t>
  </si>
  <si>
    <t>UND.</t>
  </si>
  <si>
    <t>REFERÊNCIA</t>
  </si>
  <si>
    <t>ITEM</t>
  </si>
  <si>
    <t>DESCRIÇÃO</t>
  </si>
  <si>
    <t>DER-RD</t>
  </si>
  <si>
    <t>LOCAL COM DMT ATÉ 3,0 KM (Caminhão basculante) - 1,147XINCC-MXP + 1,268XINCC-MXR + 2,013XINCC-M</t>
  </si>
  <si>
    <t>Refeitório c/ paredes chapa de comp. 12mm e pont. 8x8cm, piso ciment. e cob. telhas fibroc. 6mm, incl. ponto de luz e cx. de insp. (1,21m²/func/turno)</t>
  </si>
  <si>
    <t>Sanitário e vestiário de 40/60 func., c/ 33,90m², paredes chapa compens. 12mm e pont. 8x8cm, piso ciment., cobert. telha fibroc., incl. luz e cx. Insp</t>
  </si>
  <si>
    <t>COMP.</t>
  </si>
  <si>
    <t>MEMÓRIA DE CÁLCULO</t>
  </si>
  <si>
    <t>Leis Sociais:</t>
  </si>
  <si>
    <t>Memória</t>
  </si>
  <si>
    <t>Observação</t>
  </si>
  <si>
    <t>ORGÃO</t>
  </si>
  <si>
    <t>Pavimentação com blocos de concreto (35 MPa), esp.=10cm, sobre colchão de areia esp.= 5cm, inclusive fornecim.e transporte  blocos e areia,Vias Urbanas</t>
  </si>
  <si>
    <t>l</t>
  </si>
  <si>
    <t>MÁQUINA EXTRUSORA DE CONCRETO PARA GUIAS E SARJETAS, MOTOR A DIESEL, POTÊNCIA 14 CV - CHP DIURNO. AF_12/2015</t>
  </si>
  <si>
    <t>CHP</t>
  </si>
  <si>
    <t>MÁQUINA EXTRUSORA DE CONCRETO PARA GUIAS E SARJETAS, MOTOR A DIESEL, POTÊNCIA 14 CV - CHI DIURNO. AF_12/2015</t>
  </si>
  <si>
    <t>CHI</t>
  </si>
  <si>
    <t>CODIGO  DA COMPOSICAO</t>
  </si>
  <si>
    <t>DESCRICAO DA COMPOSICAO</t>
  </si>
  <si>
    <t>CUSTO TOTAL</t>
  </si>
  <si>
    <t>ASSENTAMENTO DE TUBO DE FERRO FUNDIDO PARA REDE DE ÁGUA, DN 80 MM, JUNTA ELÁSTICA, INSTALADO EM LOCAL COM NÍVEL ALTO DE INTERFERÊNCIAS (NÃO INCLUI FORNECIMENTO). AF_11/2017</t>
  </si>
  <si>
    <t>8,37</t>
  </si>
  <si>
    <t>ASSENTAMENTO DE TUBO DE FERRO FUNDIDO PARA REDE DE ÁGUA, DN 100 MM, JUNTA ELÁSTICA, INSTALADO EM LOCAL COM NÍVEL ALTO DE INTERFERÊNCIAS (NÃO INCLUI FORNECIMENTO). AF_11/2017</t>
  </si>
  <si>
    <t>9,33</t>
  </si>
  <si>
    <t>ASSENTAMENTO DE TUBO DE FERRO FUNDIDO PARA REDE DE ÁGUA, DN 150 MM, JUNTA ELÁSTICA, INSTALADO EM LOCAL COM NÍVEL ALTO DE INTERFERÊNCIAS (NÃO INCLUI FORNECIMENTO). AF_11/2017</t>
  </si>
  <si>
    <t>11,73</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</si>
  <si>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</si>
  <si>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</si>
  <si>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16,52</t>
  </si>
  <si>
    <t>ASSENTAMENTO DE TUBO DE FERRO FUNDIDO PARA REDE DE ÁGUA, DN 300 MM, JUNTA ELÁSTICA, INSTALADO EM LOCAL COM NÍVEL ALTO DE INTERFERÊNCIAS (NÃO INCLUI FORNECIMENTO). AF_11/2017</t>
  </si>
  <si>
    <t>18,93</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</si>
  <si>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</si>
  <si>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</si>
  <si>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23,76</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</si>
  <si>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</si>
  <si>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</si>
  <si>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</si>
  <si>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</si>
  <si>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</si>
  <si>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49,42</t>
  </si>
  <si>
    <t>ASSENTAMENTO DE TUBO DE FERRO FUNDIDO PARA REDE DE ÁGUA, DN 900 MM, JUNTA ELÁSTICA, INSTALADO EM LOCAL COM NÍVEL ALTO DE INTERFERÊNCIAS (NÃO INCLUI FORNECIMENTO). AF_11/2017</t>
  </si>
  <si>
    <t>54,88</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</si>
  <si>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</si>
  <si>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</si>
  <si>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71,68</t>
  </si>
  <si>
    <t>ASSENTAMENTO DE TUBO DE FERRO FUNDIDO PARA REDE DE ÁGUA, DN 80 MM, JUNTA ELÁSTICA, INSTALADO EM LOCAL COM NÍVEL BAIXO DE INTERFERÊNCIAS (NÃO INCLUI FORNECIMENTO). AF_11/2017</t>
  </si>
  <si>
    <t>5,07</t>
  </si>
  <si>
    <t>ASSENTAMENTO DE TUBO DE FERRO FUNDIDO PARA REDE DE ÁGUA, DN 100 MM, JUNTA ELÁSTICA, INSTALADO EM LOCAL COM NÍVEL BAIXO DE INTERFERÊNCIAS (NÃO INCLUI FORNECIMENTO). AF_11/2017</t>
  </si>
  <si>
    <t>5,65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</si>
  <si>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</si>
  <si>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</si>
  <si>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8,56</t>
  </si>
  <si>
    <t>ASSENTAMENTO DE TUBO DE FERRO FUNDIDO PARA REDE DE ÁGUA, DN 250 MM, JUNTA ELÁSTICA, INSTALADO EM LOCAL COM NÍVEL BAIXO DE INTERFERÊNCIAS (NÃO INCLUI FORNECIMENTO). AF_11/2017</t>
  </si>
  <si>
    <t>10,04</t>
  </si>
  <si>
    <t>ASSENTAMENTO DE TUBO DE FERRO FUNDIDO PARA REDE DE ÁGUA, DN 300 MM, JUNTA ELÁSTICA, INSTALADO EM LOCAL COM NÍVEL BAIXO DE INTERFERÊNCIAS (NÃO INCLUI FORNECIMENTO). AF_11/2017</t>
  </si>
  <si>
    <t>11,52</t>
  </si>
  <si>
    <t>ASSENTAMENTO DE TUBO DE FERRO FUNDIDO PARA REDE DE ÁGUA, DN 350 MM, JUNTA ELÁSTICA, INSTALADO EM LOCAL COM NÍVEL BAIXO DE INTERFERÊNCIAS (NÃO INCLUI FORNECIMENTO). AF_11/2017</t>
  </si>
  <si>
    <t>13,02</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</si>
  <si>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</si>
  <si>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</si>
  <si>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15,99</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</si>
  <si>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</si>
  <si>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</si>
  <si>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23,64</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</si>
  <si>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</si>
  <si>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</si>
  <si>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</si>
  <si>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</si>
  <si>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</si>
  <si>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</si>
  <si>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</si>
  <si>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42,91</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</si>
  <si>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</si>
  <si>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</si>
  <si>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</si>
  <si>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</si>
  <si>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</si>
  <si>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</si>
  <si>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</si>
  <si>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117,11</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</si>
  <si>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</si>
  <si>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</si>
  <si>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30,02</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</si>
  <si>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</si>
  <si>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</si>
  <si>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</si>
  <si>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</si>
  <si>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</si>
  <si>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</si>
  <si>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</si>
  <si>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</si>
  <si>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</si>
  <si>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</si>
  <si>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</si>
  <si>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</si>
  <si>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</si>
  <si>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</si>
  <si>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</si>
  <si>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</si>
  <si>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</si>
  <si>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</si>
  <si>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</si>
  <si>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</si>
  <si>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</si>
  <si>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</si>
  <si>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</si>
  <si>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</si>
  <si>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</si>
  <si>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</si>
  <si>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</si>
  <si>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</si>
  <si>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</si>
  <si>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</si>
  <si>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</si>
  <si>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</si>
  <si>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</si>
  <si>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3,48</t>
  </si>
  <si>
    <t>ASSENTAMENTO DE TUBO DE PVC PARA REDE COLETORA DE ESGOTO DE PAREDE MACIÇA, DN 150 MM, JUNTA ELÁSTICA,  (NÃO INCLUI FORNECIMENTO). AF_01/2021</t>
  </si>
  <si>
    <t>4,12</t>
  </si>
  <si>
    <t>ASSENTAMENTO DE TUBO DE PVC PARA REDE COLETORA DE ESGOTO DE PAREDE MACIÇA, DN 200 MM, JUNTA ELÁSTICA (NÃO INCLUI FORNECIMENTO). AF_01/2021</t>
  </si>
  <si>
    <t>4,76</t>
  </si>
  <si>
    <t>ASSENTAMENTO DE TUBO DE PVC PARA REDE COLETORA DE ESGOTO DE PAREDE MACIÇA, DN 250 MM, JUNTA ELÁSTICA (NÃO INCLUI FORNECIMENTO). AF_01/2021</t>
  </si>
  <si>
    <t>5,40</t>
  </si>
  <si>
    <t>ASSENTAMENTO DE TUBO DE PVC PARA REDE COLETORA DE ESGOTO DE PAREDE MACIÇA, DN 300 MM, JUNTA ELÁSTICA  (NÃO INCLUI FORNECIMENTO). AF_01/2021</t>
  </si>
  <si>
    <t>6,04</t>
  </si>
  <si>
    <t>ASSENTAMENTO DE TUBO DE PVC PARA REDE COLETORA DE ESGOTO DE PAREDE MACIÇA, DN 350 MM, JUNTA ELÁSTICA (NÃO INCLUI FORNECIMENTO). AF_01/2021</t>
  </si>
  <si>
    <t>6,69</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</si>
  <si>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</si>
  <si>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</si>
  <si>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</si>
  <si>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</si>
  <si>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5,88</t>
  </si>
  <si>
    <t>ASSENTAMENTO DE TUBO DE PVC CORRUGADO DE DUPLA PAREDE PARA REDE COLETORA DE ESGOTO, DN 300 MM, JUNTA ELÁSTICA (NÃO INCLUI FORNECIMENTO). AF_01/2021</t>
  </si>
  <si>
    <t>6,52</t>
  </si>
  <si>
    <t>ASSENTAMENTO DE TUBO DE PVC CORRUGADO DE DUPLA PAREDE PARA REDE COLETORA DE ESGOTO, DN 350 MM, JUNTA ELÁSTICA (NÃO INCLUI FORNECIMENTO). AF_01/2021</t>
  </si>
  <si>
    <t>7,16</t>
  </si>
  <si>
    <t>ASSENTAMENTO DE TUBO DE PVC CORRUGADO DE DUPLA PAREDE PARA REDE COLETORA DE ESGOTO, DN 400 MM, JUNTA ELÁSTICA  (NÃO INCLUI FORNECIMENTO). AF_01/2021</t>
  </si>
  <si>
    <t>9,88</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</si>
  <si>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</si>
  <si>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</si>
  <si>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</si>
  <si>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</si>
  <si>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</si>
  <si>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</si>
  <si>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2,73</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</si>
  <si>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</si>
  <si>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</si>
  <si>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27,85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</si>
  <si>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</si>
  <si>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</si>
  <si>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</si>
  <si>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</si>
  <si>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</si>
  <si>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48,33</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</si>
  <si>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</si>
  <si>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</si>
  <si>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</si>
  <si>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</si>
  <si>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3,65</t>
  </si>
  <si>
    <t>ASSENTAMENTO DE TUBO DE PVC PBA PARA REDE DE ÁGUA, DN 50 MM, JUNTA ELÁSTICA INTEGRADA, INSTALADO EM LOCAL COM NÍVEL BAIXO DE INTERFERÊNCIAS (NÃO INCLUI FORNECIMENTO). AF_11/2017</t>
  </si>
  <si>
    <t>0,91</t>
  </si>
  <si>
    <t>ASSENTAMENTO DE TUBO DE PVC PBA PARA REDE DE ÁGUA, DN 75 MM, JUNTA ELÁSTICA INTEGRADA, INSTALADO EM LOCAL COM NÍVEL BAIXO DE INTERFERÊNCIAS (NÃO INCLUI FORNECIMENTO). AF_11/2017</t>
  </si>
  <si>
    <t>1,30</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</si>
  <si>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</si>
  <si>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</si>
  <si>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26,97</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</si>
  <si>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</si>
  <si>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</si>
  <si>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</si>
  <si>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</si>
  <si>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</si>
  <si>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</si>
  <si>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</si>
  <si>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</si>
  <si>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</si>
  <si>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11,29</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</si>
  <si>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</si>
  <si>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</si>
  <si>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</si>
  <si>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</si>
  <si>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</si>
  <si>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</si>
  <si>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</si>
  <si>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</si>
  <si>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20,83</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</si>
  <si>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</si>
  <si>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</si>
  <si>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</si>
  <si>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</si>
  <si>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25,63</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</si>
  <si>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</si>
  <si>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</si>
  <si>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16,73</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</si>
  <si>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</si>
  <si>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</si>
  <si>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21,12</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</si>
  <si>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</si>
  <si>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</si>
  <si>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25,72</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</si>
  <si>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</si>
  <si>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</si>
  <si>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</si>
  <si>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</si>
  <si>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34,69</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</si>
  <si>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</si>
  <si>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</si>
  <si>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</si>
  <si>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</si>
  <si>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</si>
  <si>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</si>
  <si>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</si>
  <si>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</si>
  <si>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</si>
  <si>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</si>
  <si>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</si>
  <si>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</si>
  <si>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</si>
  <si>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</si>
  <si>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</si>
  <si>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</si>
  <si>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</si>
  <si>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</si>
  <si>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</si>
  <si>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</si>
  <si>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450,76</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</si>
  <si>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</si>
  <si>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</si>
  <si>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</si>
  <si>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61,77</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</si>
  <si>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</si>
  <si>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</si>
  <si>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</si>
  <si>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</si>
  <si>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</si>
  <si>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</si>
  <si>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</si>
  <si>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</si>
  <si>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</si>
  <si>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</si>
  <si>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47,37</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</si>
  <si>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</si>
  <si>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</si>
  <si>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73,93</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</si>
  <si>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</si>
  <si>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</si>
  <si>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</si>
  <si>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</si>
  <si>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</si>
  <si>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</si>
  <si>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</si>
  <si>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</si>
  <si>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</si>
  <si>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</si>
  <si>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109,69</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</si>
  <si>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</si>
  <si>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</si>
  <si>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</si>
  <si>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</si>
  <si>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136,69</t>
  </si>
  <si>
    <t>TUBO DE CONCRETO (SIMPLES) PARA REDES COLETORAS DE ÁGUAS PLUVIAIS, DIÂMETRO DE 300 MM, JUNTA RÍGIDA, INSTALADO EM LOCAL COM ALTO NÍVEL DE INTERFERÊNCIAS - FORNECIMENTO E ASSENTAMENTO. AF_12/2015</t>
  </si>
  <si>
    <t>89,72</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</si>
  <si>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</si>
  <si>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</si>
  <si>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</si>
  <si>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5,24</t>
  </si>
  <si>
    <t>ASSENTAMENTO DE TUBO DE PVC DEFOFO OU PRFV OU RPVC PARA REDE DE ÁGUA, DN 200 MM, JUNTA ELÁSTICA INTEGRADA, INSTALADO EM LOCAL COM NÍVEL ALTO DE INTERFERÊNCIAS (NÃO INCLUI FORNECIMENTO). AF_11/2017</t>
  </si>
  <si>
    <t>10,34</t>
  </si>
  <si>
    <t>ASSENTAMENTO DE TUBO DE PVC DEFOFO OU PRFV OU RPVC PARA REDE DE ÁGUA, DN 250 MM, JUNTA ELÁSTICA INTEGRADA, INSTALADO EM LOCAL COM NÍVEL ALTO DE INTERFERÊNCIAS (NÃO INCLUI FORNECIMENTO). AF_11/2017</t>
  </si>
  <si>
    <t>12,72</t>
  </si>
  <si>
    <t>ASSENTAMENTO DE TUBO DE PVC DEFOFO OU PRFV OU RPVC PARA REDE DE ÁGUA, DN 300 MM, JUNTA ELÁSTICA INTEGRADA, INSTALADO EM LOCAL COM NÍVEL ALTO DE INTERFERÊNCIAS (NÃO INCLUI FORNECIMENTO). AF_11/2017</t>
  </si>
  <si>
    <t>15,10</t>
  </si>
  <si>
    <t>ASSENTAMENTO DE TUBO DE PVC DEFOFO OU PRFV OU RPVC PARA REDE DE ÁGUA, DN 350 MM, JUNTA ELÁSTICA INTEGRADA, INSTALADO EM LOCAL COM NÍVEL ALTO DE INTERFERÊNCIAS (NÃO INCLUI FORNECIMENTO). AF_11/2017</t>
  </si>
  <si>
    <t>17,46</t>
  </si>
  <si>
    <t>ASSENTAMENTO DE TUBO DE PVC DEFOFO OU PRFV OU RPVC PARA REDE DE ÁGUA, DN 400 MM, JUNTA ELÁSTICA INTEGRADA, INSTALADO EM LOCAL COM NÍVEL ALTO DE INTERFERÊNCIAS (NÃO INCLUI FORNECIMENTO). AF_11/2017</t>
  </si>
  <si>
    <t>19,83</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</si>
  <si>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</si>
  <si>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</si>
  <si>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2,39</t>
  </si>
  <si>
    <t>ASSENTAMENTO DE TUBO DE PVC DEFOFO OU PRFV OU RPVC PARA REDE DE ÁGUA, DN 200 MM, JUNTA ELÁSTICA INTEGRADA, INSTALADO EM LOCAL COM NÍVEL BAIXO DE INTERFERÊNCIAS (NÃO INCLUI FORNECIMENTO). AF_11/2017</t>
  </si>
  <si>
    <t>5,21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</si>
  <si>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</si>
  <si>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</si>
  <si>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7,62</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</si>
  <si>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</si>
  <si>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</si>
  <si>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10,01</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</si>
  <si>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</si>
  <si>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</si>
  <si>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</si>
  <si>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</si>
  <si>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</si>
  <si>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19,00</t>
  </si>
  <si>
    <t>ASSENTAMENTO DE TUBO DE FERRO FUNDIDO PARA REDE DE ÁGUA, DN 250 MM, JUNTA FLANGEADA (NÃO INCLUI O FORNECIMENTO). AF_09/2021</t>
  </si>
  <si>
    <t>ASSENTAMENTO DE TUBO DE FERRO FUNDIDO PARA REDE DE ÁGUA, DN 300 MM, JUNTA FLANGEADA (NÃO INCLUI O FORNECIMENTO). AF_09/2021</t>
  </si>
  <si>
    <t>33,36</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</si>
  <si>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</si>
  <si>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</si>
  <si>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</si>
  <si>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</si>
  <si>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</si>
  <si>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</si>
  <si>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</si>
  <si>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</si>
  <si>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</si>
  <si>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103,22</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</si>
  <si>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</si>
  <si>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</si>
  <si>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</si>
  <si>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</si>
  <si>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</si>
  <si>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</si>
  <si>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</si>
  <si>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</si>
  <si>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</si>
  <si>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</si>
  <si>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</si>
  <si>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</si>
  <si>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</si>
  <si>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</si>
  <si>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</si>
  <si>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</si>
  <si>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</si>
  <si>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</si>
  <si>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</si>
  <si>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</si>
  <si>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</si>
  <si>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</si>
  <si>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</si>
  <si>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</si>
  <si>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</si>
  <si>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</si>
  <si>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</si>
  <si>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</si>
  <si>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</si>
  <si>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</si>
  <si>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</si>
  <si>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</si>
  <si>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</si>
  <si>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</si>
  <si>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</si>
  <si>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28,40</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</si>
  <si>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</si>
  <si>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</si>
  <si>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</si>
  <si>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71,90</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</si>
  <si>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</si>
  <si>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</si>
  <si>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</si>
  <si>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</si>
  <si>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</si>
  <si>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</si>
  <si>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</si>
  <si>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</si>
  <si>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</si>
  <si>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</si>
  <si>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</si>
  <si>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</si>
  <si>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</si>
  <si>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</si>
  <si>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</si>
  <si>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</si>
  <si>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</si>
  <si>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</si>
  <si>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</si>
  <si>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</si>
  <si>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</si>
  <si>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</si>
  <si>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</si>
  <si>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</si>
  <si>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</si>
  <si>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</si>
  <si>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151,19</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</si>
  <si>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</si>
  <si>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</si>
  <si>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132,94</t>
  </si>
  <si>
    <t>PAREDE DE MADEIRA COMPENSADA PARA CONSTRUÇÃO TEMPORÁRIA EM CHAPA SIMPLES, INTERNA, COM ÁREA LÍQUIDA MENOR QUE 6 M², SEM VÃO. AF_05/2018</t>
  </si>
  <si>
    <t>135,16</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</si>
  <si>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</si>
  <si>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</si>
  <si>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</si>
  <si>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</si>
  <si>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</si>
  <si>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</si>
  <si>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</si>
  <si>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</si>
  <si>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</si>
  <si>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</si>
  <si>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</si>
  <si>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</si>
  <si>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</si>
  <si>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</si>
  <si>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</si>
  <si>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</si>
  <si>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</si>
  <si>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</si>
  <si>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</si>
  <si>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</si>
  <si>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</si>
  <si>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</si>
  <si>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7,55</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</si>
  <si>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</si>
  <si>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</si>
  <si>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</si>
  <si>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</si>
  <si>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</si>
  <si>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</si>
  <si>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11,36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</si>
  <si>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</si>
  <si>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</si>
  <si>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</si>
  <si>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</si>
  <si>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</si>
  <si>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</si>
  <si>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</si>
  <si>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</si>
  <si>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</si>
  <si>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</si>
  <si>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</si>
  <si>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</si>
  <si>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</si>
  <si>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</si>
  <si>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5,92</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</si>
  <si>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</si>
  <si>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</si>
  <si>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</si>
  <si>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</si>
  <si>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</si>
  <si>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</si>
  <si>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</si>
  <si>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</si>
  <si>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</si>
  <si>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11,83</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</si>
  <si>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</si>
  <si>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</si>
  <si>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</si>
  <si>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</si>
  <si>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</si>
  <si>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</si>
  <si>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10,03</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</si>
  <si>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</si>
  <si>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</si>
  <si>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</si>
  <si>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4,50</t>
  </si>
  <si>
    <t>MISTURADOR DE ARGAMASSA, EIXO HORIZONTAL, CAPACIDADE DE MISTURA 300 KG, MOTOR ELÉTRICO POTÊNCIA 5 CV - CHP DIURNO. AF_06/2014</t>
  </si>
  <si>
    <t>MISTURADOR DE ARGAMASSA, EIXO HORIZONTAL, CAPACIDADE DE MISTURA 600 KG, MOTOR ELÉTRICO POTÊNCIA 7,5 CV - CHP DIURNO. AF_06/2014</t>
  </si>
  <si>
    <t>6,77</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</si>
  <si>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</si>
  <si>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</si>
  <si>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</si>
  <si>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19,76</t>
  </si>
  <si>
    <t>BETONEIRA CAPACIDADE NOMINAL DE 400 L, CAPACIDADE DE MISTURA 280 L, MOTOR ELÉTRICO TRIFÁSICO POTÊNCIA DE 2 CV, SEM CARREGADOR - CHP DIURNO. AF_10/2014</t>
  </si>
  <si>
    <t>1,82</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</si>
  <si>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</si>
  <si>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</si>
  <si>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</si>
  <si>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2,41</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</si>
  <si>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</si>
  <si>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</si>
  <si>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</si>
  <si>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</si>
  <si>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5,02</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</si>
  <si>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</si>
  <si>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</si>
  <si>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</si>
  <si>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</si>
  <si>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</si>
  <si>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</si>
  <si>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10,49</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</si>
  <si>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</si>
  <si>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</si>
  <si>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</si>
  <si>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</si>
  <si>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1,90</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</si>
  <si>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</si>
  <si>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</si>
  <si>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</si>
  <si>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14,75</t>
  </si>
  <si>
    <t>BOMBA TRIPLEX, PARA INJEÇÃO DE NATA DE CIMENTO, VAZÃO MÁXIMA DE 100 LITROS/MINUTO, PRESSÃO MÁXIMA DE 70 BAR - CHP DIURNO. AF_06/2015</t>
  </si>
  <si>
    <t>21,11</t>
  </si>
  <si>
    <t>BOMBA CENTRÍFUGA MONOESTÁGIO COM MOTOR ELÉTRICO MONOFÁSICO, POTÊNCIA 15 HP, DIÂMETRO DO ROTOR 173 MM, HM/Q = 30 MCA / 90 M3/H A 45 MCA / 55 M3/H - CHP DIURNO. AF_06/2015</t>
  </si>
  <si>
    <t>BOMBA DE PROJEÇÃO DE CONCRETO SECO, POTÊNCIA 10 CV, VAZÃO 3 M3/H - CHP DIURNO. AF_06/2015</t>
  </si>
  <si>
    <t>14,62</t>
  </si>
  <si>
    <t>BOMBA DE PROJEÇÃO DE CONCRETO SECO, POTÊNCIA 10 CV, VAZÃO 6 M3/H - CHP DIURNO. AF_06/2015</t>
  </si>
  <si>
    <t>15,23</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</si>
  <si>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</si>
  <si>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</si>
  <si>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</si>
  <si>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</si>
  <si>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</si>
  <si>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</si>
  <si>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23,79</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</si>
  <si>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</si>
  <si>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</si>
  <si>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</si>
  <si>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</si>
  <si>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</si>
  <si>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</si>
  <si>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10,71</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</si>
  <si>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</si>
  <si>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</si>
  <si>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</si>
  <si>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36,78</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</si>
  <si>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</si>
  <si>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</si>
  <si>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</si>
  <si>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31,35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</si>
  <si>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</si>
  <si>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</si>
  <si>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</si>
  <si>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2,94</t>
  </si>
  <si>
    <t>DOSADOR DE AREIA, CAPACIDADE DE 26 LITROS - CHP DIURNO. AF_11/2015</t>
  </si>
  <si>
    <t>0,24</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</si>
  <si>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</si>
  <si>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</si>
  <si>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</si>
  <si>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</si>
  <si>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</si>
  <si>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</si>
  <si>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</si>
  <si>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10,51</t>
  </si>
  <si>
    <t>GRUA ASCENSIONAL, LANCA DE 30 M, CAPACIDADE DE 1,0 T A 30 M, ALTURA ATE 39 M - CHP DIURNO. AF_03/2016</t>
  </si>
  <si>
    <t>GUINCHO ELÉTRICO DE COLUNA, CAPACIDADE 400 KG, COM MOTO FREIO, MOTOR TRIFÁSICO DE 1,25 CV - CHP DIURNO. AF_03/2016</t>
  </si>
  <si>
    <t>25,85</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</si>
  <si>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</si>
  <si>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</si>
  <si>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</si>
  <si>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</si>
  <si>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17,21</t>
  </si>
  <si>
    <t>GRUPO GERADOR REBOCÁVEL, POTÊNCIA 66 KVA, MOTOR A DIESEL - CHP DIURNO. AF_03/2016</t>
  </si>
  <si>
    <t>63,69</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</si>
  <si>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</si>
  <si>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</si>
  <si>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</si>
  <si>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</si>
  <si>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</si>
  <si>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</si>
  <si>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</si>
  <si>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</si>
  <si>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</si>
  <si>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</si>
  <si>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18,87</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</si>
  <si>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</si>
  <si>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</si>
  <si>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</si>
  <si>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</si>
  <si>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</si>
  <si>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</si>
  <si>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18,42</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</si>
  <si>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</si>
  <si>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</si>
  <si>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</si>
  <si>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</si>
  <si>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239,40</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</si>
  <si>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</si>
  <si>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</si>
  <si>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</si>
  <si>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</si>
  <si>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</si>
  <si>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</si>
  <si>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</si>
  <si>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</si>
  <si>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</si>
  <si>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82,80</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</si>
  <si>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</si>
  <si>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</si>
  <si>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4,53</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</si>
  <si>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</si>
  <si>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</si>
  <si>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</si>
  <si>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</si>
  <si>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19,21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</si>
  <si>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</si>
  <si>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</si>
  <si>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57,80</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</si>
  <si>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</si>
  <si>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</si>
  <si>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</si>
  <si>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4,69</t>
  </si>
  <si>
    <t>MOTOBOMBA CENTRÍFUGA, MOTOR A GASOLINA, POTÊNCIA 5,42 HP, BOCAIS 1 1/2" X 1", DIÂMETRO ROTOR 143 MM HM/Q = 6 MCA / 16,8 M3/H A 38 MCA / 6,6 M3/H - CHI DIURNO. AF_06/2014</t>
  </si>
  <si>
    <t>0,23</t>
  </si>
  <si>
    <t>CAMINHÃO TOCO, PBT 16.000 KG, CARGA ÚTIL MÁX. 10.685 KG, DIST. ENTRE EIXOS 4,8 M, POTÊNCIA 189 CV, INCLUSIVE CARROCERIA FIXA ABERTA DE MADEIRA P/ TRANSPORTE GERAL DE CARGA SECA, DIMEN. APROX. 2,5 X 7,00 X 0,50 M - CHI DIURNO. AF_06/2014</t>
  </si>
  <si>
    <t>40,54</t>
  </si>
  <si>
    <t>USINA DE CONCRETO FIXA, CAPACIDADE NOMINAL DE 90 A 120 M3/H, SEM SILO - CHI DIURNO. AF_07/2016</t>
  </si>
  <si>
    <t>VIBROACABADORA DE ASFALTO SOBRE ESTEIRAS, LARGURA DE PAVIMENTAÇÃO 1,90 M A 5,30 M, POTÊNCIA 105 HP CAPACIDADE 450 T/H - CHI DIURNO. AF_11/2014</t>
  </si>
  <si>
    <t>158,65</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</si>
  <si>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</si>
  <si>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</si>
  <si>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</si>
  <si>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72,40</t>
  </si>
  <si>
    <t>TRATOR DE ESTEIRAS, POTÊNCIA 150 HP, PESO OPERACIONAL 16,7 T, COM RODA MOTRIZ ELEVADA E LÂMINA 3,18 M3 - CHI DIURNO. AF_06/2014</t>
  </si>
  <si>
    <t>72,66</t>
  </si>
  <si>
    <t>TRATOR DE ESTEIRAS, POTÊNCIA 347 HP, PESO OPERACIONAL 38,5 T, COM LÂMINA 8,70 M3 - CHI DIURNO. AF_06/2014</t>
  </si>
  <si>
    <t>168,56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</si>
  <si>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</si>
  <si>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</si>
  <si>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61,75</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</si>
  <si>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</si>
  <si>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</si>
  <si>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</si>
  <si>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</si>
  <si>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42,05</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</si>
  <si>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</si>
  <si>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</si>
  <si>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</si>
  <si>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22,39</t>
  </si>
  <si>
    <t>GRADE DE DISCO REBOCÁVEL COM 20 DISCOS 24" X 6 MM COM PNEUS PARA TRANSPORTE - CHI DIURNO. AF_06/2014</t>
  </si>
  <si>
    <t>3,68</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</si>
  <si>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</si>
  <si>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</si>
  <si>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80,88</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</si>
  <si>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</si>
  <si>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</si>
  <si>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</si>
  <si>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17,74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</si>
  <si>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</si>
  <si>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</si>
  <si>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</si>
  <si>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44,39</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</si>
  <si>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</si>
  <si>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</si>
  <si>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</si>
  <si>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</si>
  <si>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</si>
  <si>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</si>
  <si>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</si>
  <si>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5,80</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</si>
  <si>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</si>
  <si>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</si>
  <si>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</si>
  <si>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0,48</t>
  </si>
  <si>
    <t>MISTURADOR DE ARGAMASSA, EIXO HORIZONTAL, CAPACIDADE DE MISTURA 300 KG, MOTOR ELÉTRICO POTÊNCIA 5 CV - CHI DIURNO. AF_06/2014</t>
  </si>
  <si>
    <t>0,94</t>
  </si>
  <si>
    <t>MISTURADOR DE ARGAMASSA, EIXO HORIZONTAL, CAPACIDADE DE MISTURA 600 KG, MOTOR ELÉTRICO POTÊNCIA 7,5 CV - CHI DIURNO. AF_06/2014</t>
  </si>
  <si>
    <t>1,11</t>
  </si>
  <si>
    <t>MISTURADOR DE ARGAMASSA, EIXO HORIZONTAL, CAPACIDADE DE MISTURA 160 KG, MOTOR ELÉTRICO POTÊNCIA 3 CV - CHI DIURNO. AF_06/2014</t>
  </si>
  <si>
    <t>PROJETOR DE ARGAMASSA, CAPACIDADE DE PROJEÇÃO 1,5 M3/H, ALCANCE DE 30 ATÉ 60 M, MOTOR ELÉTRICO POTÊNCIA 7,5 HP - CHI DIURNO. AF_06/2014</t>
  </si>
  <si>
    <t>5,82</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</si>
  <si>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</si>
  <si>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</si>
  <si>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0,35</t>
  </si>
  <si>
    <t>TRATOR DE ESTEIRAS, POTÊNCIA 125 HP, PESO OPERACIONAL 12,9 T, COM LÂMINA 2,7 M3 - CHI DIURNO. AF_10/2014</t>
  </si>
  <si>
    <t>64,55</t>
  </si>
  <si>
    <t>ESCAVADEIRA HIDRÁULICA SOBRE ESTEIRAS, CAÇAMBA 1,20 M3, PESO OPERACIONAL 21 T, POTÊNCIA BRUTA 155 HP - CHI DIURNO. AF_06/2014</t>
  </si>
  <si>
    <t>89,59</t>
  </si>
  <si>
    <t>BOMBA SUBMERSÍVEL ELÉTRICA TRIFÁSICA, POTÊNCIA 2,96 HP, Ø ROTOR 144 MM SEMI-ABERTO, BOCAL DE SAÍDA Ø 2, HM/Q = 2 MCA / 38,8 M3/H A 28 MCA / 5 M3/H - CHI DIURNO. AF_06/2014</t>
  </si>
  <si>
    <t>0,31</t>
  </si>
  <si>
    <t>TANQUE DE ASFALTO ESTACIONÁRIO COM MAÇARICO, CAPACIDADE 20.000 L - CHI DIURNO. AF_06/2014</t>
  </si>
  <si>
    <t>TRATOR DE ESTEIRAS, POTÊNCIA 100 HP, PESO OPERACIONAL 9,4 T, COM LÂMINA 2,19 M3 - CHI DIURNO. AF_06/2014</t>
  </si>
  <si>
    <t>63,03</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</si>
  <si>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</si>
  <si>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</si>
  <si>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</si>
  <si>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</si>
  <si>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206,77</t>
  </si>
  <si>
    <t>FRESADORA DE ASFALTO A FRIO SOBRE RODAS, LARGURA FRESAGEM DE 2,0 M, POTÊNCIA 550 HP - CHI DIURNO. AF_11/2014</t>
  </si>
  <si>
    <t>445,11</t>
  </si>
  <si>
    <t>RECICLADORA DE ASFALTO A FRIO SOBRE RODAS, LARGURA FRESAGEM DE 2,0 M, POTÊNCIA 422 HP - CHI DIURNO. AF_11/2014</t>
  </si>
  <si>
    <t>390,49</t>
  </si>
  <si>
    <t>VIBROACABADORA DE ASFALTO SOBRE ESTEIRAS, LARGURA DE PAVIMENTAÇÃO 2,13 M A 4,55 M, POTÊNCIA 100 HP, CAPACIDADE 400 T/H - CHI DIURNO. AF_11/2014</t>
  </si>
  <si>
    <t>135,13</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</si>
  <si>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</si>
  <si>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</si>
  <si>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1,76</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</si>
  <si>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</si>
  <si>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</si>
  <si>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</si>
  <si>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0,43</t>
  </si>
  <si>
    <t>PERFURATRIZ MANUAL, TORQUE MÁXIMO 83 N.M, POTÊNCIA 5 CV, COM DIÂMETRO MÁXIMO 4" - CHI DIURNO. AF_06/2015</t>
  </si>
  <si>
    <t>1,69</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</si>
  <si>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</si>
  <si>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</si>
  <si>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</si>
  <si>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6,70</t>
  </si>
  <si>
    <t>BOMBA CENTRÍFUGA MONOESTÁGIO COM MOTOR ELÉTRICO MONOFÁSICO, POTÊNCIA 15 HP, DIÂMETRO DO ROTOR 173 MM, HM/Q = 30 MCA / 90 M3/H A 45 MCA / 55 M3/H - CHI DIURNO. AF_06/2015</t>
  </si>
  <si>
    <t>0,83</t>
  </si>
  <si>
    <t>BOMBA DE PROJEÇÃO DE CONCRETO SECO, POTÊNCIA 10 CV, VAZÃO 3 M3/H - CHI DIURNO. AF_06/2015</t>
  </si>
  <si>
    <t>4,36</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</si>
  <si>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</si>
  <si>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</si>
  <si>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</si>
  <si>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</si>
  <si>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</si>
  <si>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59,89</t>
  </si>
  <si>
    <t>MINICARREGADEIRA SOBRE RODAS, POTÊNCIA LÍQUIDA DE 47 HP, CAPACIDADE NOMINAL DE OPERAÇÃO DE 646 KG - CHI DIURNO. AF_06/2015</t>
  </si>
  <si>
    <t>43,57</t>
  </si>
  <si>
    <t>COMPRESSOR DE AR REBOCÁVEL, VAZÃO 89 PCM, PRESSÃO EFETIVA DE TRABALHO 102 PSI, MOTOR DIESEL, POTÊNCIA 20 CV - CHI DIURNO. AF_06/2015</t>
  </si>
  <si>
    <t>5,25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</si>
  <si>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</si>
  <si>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</si>
  <si>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</si>
  <si>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</si>
  <si>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46,97</t>
  </si>
  <si>
    <t>PLACA VIBRATÓRIA REVERSÍVEL COM MOTOR 4 TEMPOS A GASOLINA, FORÇA CENTRÍFUGA DE 25 KN (2500 KGF), POTÊNCIA 5,5 CV - CHI DIURNO. AF_08/2015</t>
  </si>
  <si>
    <t>0,54</t>
  </si>
  <si>
    <t>CORTADORA DE PISO COM MOTOR 4 TEMPOS A GASOLINA, POTÊNCIA DE 13 HP, COM DISCO DE CORTE DIAMANTADO SEGMENTADO PARA CONCRETO, DIÂMETRO DE 350 MM, FURO DE 1" (14 X 1") - CHI DIURNO. AF_08/2015</t>
  </si>
  <si>
    <t>1,20</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</si>
  <si>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</si>
  <si>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</si>
  <si>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43,46</t>
  </si>
  <si>
    <t>ESPARGIDOR DE ASFALTO PRESSURIZADO, TANQUE 6 M3 COM ISOLAÇÃO TÉRMICA, AQUECIDO COM 2 MAÇARICOS, COM BARRA ESPARGIDORA 3,60 M, MONTADO SOBRE CAMINHÃO  TOCO, PBT 14.300 KG, POTÊNCIA 185 CV - CHI DIURNO. AF_08/2015</t>
  </si>
  <si>
    <t>51,06</t>
  </si>
  <si>
    <t>COMPACTADOR DE SOLOS DE PERCUSSÃO (SOQUETE) COM MOTOR A GASOLINA 4 TEMPOS, POTÊNCIA 4 CV - CHI DIURNO. AF_08/2015</t>
  </si>
  <si>
    <t>28,94</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</si>
  <si>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</si>
  <si>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</si>
  <si>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</si>
  <si>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</si>
  <si>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</si>
  <si>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</si>
  <si>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1,04</t>
  </si>
  <si>
    <t>DOSADOR DE AREIA, CAPACIDADE DE 26 LITROS - CHI DIURNO. AF_11/2015</t>
  </si>
  <si>
    <t>0,11</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</si>
  <si>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</si>
  <si>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</si>
  <si>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</si>
  <si>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</si>
  <si>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0,27</t>
  </si>
  <si>
    <t>5,04</t>
  </si>
  <si>
    <t>MARTELO PERFURADOR PNEUMÁTICO MANUAL, HASTE 25 X 75 MM, 21 KG - CHI DIURNO. AF_12/2015</t>
  </si>
  <si>
    <t>17,78</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</si>
  <si>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</si>
  <si>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</si>
  <si>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0,44</t>
  </si>
  <si>
    <t>ROLO COMPACTADOR VIBRATÓRIO PÉ DE CARNEIRO PARA SOLOS, POTÊNCIA 80 HP, PESO OPERACIONAL SEM/COM LASTRO 7,4 / 8,8 T, LARGURA DE TRABALHO 1,68 M - CHI DIURNO. AF_02/2016</t>
  </si>
  <si>
    <t>55,75</t>
  </si>
  <si>
    <t>GRUA ASCENSIONAL, LANÇA DE 30 M, CAPACIDADE DE 1,0 T A 30 M, ALTURA ATÉ 39 M - CHI DIURNO. AF_03/2016</t>
  </si>
  <si>
    <t>GUINCHO ELÉTRICO DE COLUNA, CAPACIDADE 400 KG, COM MOTO FREIO, MOTOR TRIFÁSICO DE 1,25 CV - CHI DIURNO. AF_03/2016</t>
  </si>
  <si>
    <t>24,84</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</si>
  <si>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</si>
  <si>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</si>
  <si>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</si>
  <si>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</si>
  <si>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</si>
  <si>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</si>
  <si>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5,16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</si>
  <si>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</si>
  <si>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</si>
  <si>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</si>
  <si>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</si>
  <si>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</si>
  <si>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</si>
  <si>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</si>
  <si>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</si>
  <si>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17,61</t>
  </si>
  <si>
    <t>COMPACTADOR DE SOLOS DE PERCUSÃO (SOQUETE) COM MOTOR A GASOLINA, POTÊNCIA 3 CV - CHI DIURNO. AF_09/2016</t>
  </si>
  <si>
    <t>0,69</t>
  </si>
  <si>
    <t>RÉGUA VIBRATÓRIA DUPLA PARA CONCRETO, PESO DE 60KG, COMPRIMENTO 4 M, COM MOTOR A GASOLINA, POTÊNCIA 5,5 HP - CHI DIURNO. AF_09/2016</t>
  </si>
  <si>
    <t>0,47</t>
  </si>
  <si>
    <t>POLIDORA DE PISO (POLITRIZ), PESO DE 100KG, DIÂMETRO 450 MM, MOTOR ELÉTRICO, POTÊNCIA 4 HP - CHI DIURNO. AF_09/2016</t>
  </si>
  <si>
    <t>DESEMPENADEIRA DE CONCRETO, PESO DE 75KG, 4 PÁS, MOTOR A GASOLINA, POTÊNCIA 5,5 HP - CHI DIURNO. AF_09/2016</t>
  </si>
  <si>
    <t>0,51</t>
  </si>
  <si>
    <t>PERFURATRIZ PNEUMATICA MANUAL DE PESO MEDIO, MARTELETE, 18KG, COMPRIMENTO MÁXIMO DE CURSO DE 6 M, DIAMETRO DO PISTAO DE 5,5 CM - CHI DIURNO. AF_11/2016</t>
  </si>
  <si>
    <t>17,39</t>
  </si>
  <si>
    <t>ROLO COMPACTADOR VIBRATORIO TANDEM, ACO LISO, POTENCIA 125 HP, PESO SEM/COM LASTRO 10,20/11,65 T, LARGURA DE TRABALHO 1,73 M - CHI DIURNO. AF_11/2016</t>
  </si>
  <si>
    <t>PERFURATRIZ MANUAL, TORQUE MAXIMO 55 KGF.M, POTENCIA 5 CV, COM DIAMETRO MAXIMO 8 1/2" - CHI DIURNO. AF_11/2016</t>
  </si>
  <si>
    <t>31,89</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</si>
  <si>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</si>
  <si>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</si>
  <si>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</si>
  <si>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90,47</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</si>
  <si>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</si>
  <si>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</si>
  <si>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</si>
  <si>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</si>
  <si>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</si>
  <si>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</si>
  <si>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</si>
  <si>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</si>
  <si>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</si>
  <si>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47,77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</si>
  <si>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</si>
  <si>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</si>
  <si>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</si>
  <si>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0,16</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</si>
  <si>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</si>
  <si>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</si>
  <si>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</si>
  <si>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17,23</t>
  </si>
  <si>
    <t>ROLO COMPACTADOR VIBRATÓRIO PÉ DE CARNEIRO PARA SOLOS, POTÊNCIA 80 HP, PESO OPERACIONAL SEM/COM LASTRO 7,4 / 8,8 T, LARGURA DE TRABALHO 1,68 M - MANUTENÇÃO. AF_02/2016</t>
  </si>
  <si>
    <t>36,39</t>
  </si>
  <si>
    <t>ESCAVADEIRA HIDRÁULICA SOBRE ESTEIRAS, CAÇAMBA 0,80 M3, PESO OPERACIONAL 17 T, POTENCIA BRUTA 111 HP - DEPRECIAÇÃO. AF_06/2014</t>
  </si>
  <si>
    <t>ESCAVADEIRA HIDRÁULICA SOBRE ESTEIRAS, CAÇAMBA 0,80 M3, PESO OPERACIONAL 17 T, POTENCIA BRUTA 111 HP - JUROS. AF_06/2014</t>
  </si>
  <si>
    <t>6,46</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</si>
  <si>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</si>
  <si>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</si>
  <si>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</si>
  <si>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2,86</t>
  </si>
  <si>
    <t>RETROESCAVADEIRA SOBRE RODAS COM CARREGADEIRA, TRAÇÃO 4X4, POTÊNCIA LÍQ. 88 HP, CAÇAMBA CARREG. CAP. MÍN. 1 M3, CAÇAMBA RETRO CAP. 0,26 M3, PESO OPERACIONAL MÍN. 6.674 KG, PROFUNDIDADE ESCAVAÇÃO MÁX. 4,37 M - MANUTENÇÃO. AF_06/2014</t>
  </si>
  <si>
    <t>31,20</t>
  </si>
  <si>
    <t>RETROESCAVADEIRA SOBRE RODAS COM CARREGADEIRA, TRAÇÃO 4X2, POTÊNCIA LÍQ. 79 HP, CAÇAMBA CARREG. CAP. MÍN. 1 M3, CAÇAMBA RETRO CAP. 0,20 M3, PESO OPERACIONAL MÍN. 6.570 KG, PROFUNDIDADE ESCAVAÇÃO MÁX. 4,37 M - MANUTENÇÃO. AF_06/2014</t>
  </si>
  <si>
    <t>27,75</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</si>
  <si>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</si>
  <si>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</si>
  <si>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35,00</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</si>
  <si>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</si>
  <si>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</si>
  <si>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</si>
  <si>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36,23</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</si>
  <si>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</si>
  <si>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</si>
  <si>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22,53</t>
  </si>
  <si>
    <t>USINA MISTURADORA DE SOLOS, CAPACIDADE DE 200 A 500 TON/H, POTENCIA 75KW - MANUTENÇÃO. AF_07/2016</t>
  </si>
  <si>
    <t>VIBROACABADORA DE ASFALTO SOBRE ESTEIRAS, LARGURA DE PAVIMENTAÇÃO 1,90 M A 5,30 M, POTÊNCIA 105 HP CAPACIDADE 450 T/H - MANUTENÇÃO. AF_11/2014</t>
  </si>
  <si>
    <t>177,46</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</si>
  <si>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</si>
  <si>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</si>
  <si>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</si>
  <si>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</si>
  <si>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</si>
  <si>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80,07</t>
  </si>
  <si>
    <t>TRATOR DE ESTEIRAS, POTÊNCIA 347 HP, PESO OPERACIONAL 38,5 T, COM LÂMINA 8,70 M3 - MATERIAIS NA OPERAÇÃO. AF_06/2014</t>
  </si>
  <si>
    <t>TRATOR DE ESTEIRAS, POTÊNCIA 100 HP, PESO OPERACIONAL 9,4 T, COM LÂMINA 2,19 M3 - MANUTENÇÃO. AF_06/2014</t>
  </si>
  <si>
    <t>47,43</t>
  </si>
  <si>
    <t>ROLO COMPACTADOR VIBRATÓRIO REBOCÁVEL, CILINDRO DE AÇO LISO, POTÊNCIA DE TRAÇÃO DE 65 CV, PESO 4,7 T, IMPACTO DINÂMICO 18,3 T, LARGURA DE TRABALHO 1,67 M - MANUTENÇÃO. AF_02/2016</t>
  </si>
  <si>
    <t>10,56</t>
  </si>
  <si>
    <t>ROLO COMPACTADOR VIBRATÓRIO TANDEM AÇO LISO, POTÊNCIA 58 HP, PESO SEM/COM LASTRO 6,5 / 9,4 T, LARGURA DE TRABALHO 1,2 M - MANUTENÇÃO. AF_06/2014</t>
  </si>
  <si>
    <t>42,98</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</si>
  <si>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</si>
  <si>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</si>
  <si>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30,10</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</si>
  <si>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</si>
  <si>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</si>
  <si>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</si>
  <si>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</si>
  <si>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</si>
  <si>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23,55</t>
  </si>
  <si>
    <t>CAMINHÃO PIPA 6.000 L, PESO BRUTO TOTAL 13.000 KG, DISTÂNCIA ENTRE EIXOS 4,80 M, POTÊNCIA 189 CV INCLUSIVE TANQUE DE AÇO PARA TRANSPORTE DE ÁGUA, CAPACIDADE 6 M3 - MATERIAIS NA OPERAÇÃO. AF_06/2014</t>
  </si>
  <si>
    <t>135,05</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</si>
  <si>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</si>
  <si>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</si>
  <si>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</si>
  <si>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36,04</t>
  </si>
  <si>
    <t>ESPARGIDOR DE ASFALTO PRESSURIZADO COM TANQUE DE 2500 L, REBOCÁVEL COM MOTOR A GASOLINA POTÊNCIA 3,4 HP - MANUTENÇÃO. AF_07/2014</t>
  </si>
  <si>
    <t>2,75</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</si>
  <si>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</si>
  <si>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</si>
  <si>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65,58</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</si>
  <si>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</si>
  <si>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</si>
  <si>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4,32</t>
  </si>
  <si>
    <t>BOMBA SUBMERSÍVEL ELÉTRICA TRIFÁSICA, POTÊNCIA 2,96 HP, Ø ROTOR 144 MM SEMI-ABERTO, BOCAL DE SAÍDA Ø 2, HM/Q = 2 MCA / 38,8 M3/H A 28 MCA / 5 M3/H - MANUTENÇÃO. AF_06/2014</t>
  </si>
  <si>
    <t>0,30</t>
  </si>
  <si>
    <t>TANQUE DE ASFALTO ESTACIONÁRIO COM SERPENTINA, CAPACIDADE 30.000 L - DEPRECIAÇÃO. AF_06/2014</t>
  </si>
  <si>
    <t>4,88</t>
  </si>
  <si>
    <t>TANQUE DE ASFALTO ESTACIONÁRIO COM SERPENTINA, CAPACIDADE 30.000 L - JUROS. AF_06/2014</t>
  </si>
  <si>
    <t>0,81</t>
  </si>
  <si>
    <t>TANQUE DE ASFALTO ESTACIONÁRIO COM SERPENTINA, CAPACIDADE 30.000 L - MANUTENÇÃO. AF_06/2014</t>
  </si>
  <si>
    <t>9,16</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</si>
  <si>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</si>
  <si>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</si>
  <si>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</si>
  <si>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6,07</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</si>
  <si>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</si>
  <si>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</si>
  <si>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0,26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</si>
  <si>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</si>
  <si>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</si>
  <si>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</si>
  <si>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</si>
  <si>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</si>
  <si>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</si>
  <si>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5,38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</si>
  <si>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</si>
  <si>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</si>
  <si>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</si>
  <si>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</si>
  <si>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3,41</t>
  </si>
  <si>
    <t>CAMINHÃO BASCULANTE 6 M3 TOCO, PESO BRUTO TOTAL 16.000 KG, CARGA ÚTIL MÁXIMA 11.130 KG, DISTÂNCIA ENTRE EIXOS 5,36 M, POTÊNCIA 185 CV, INCLUSIVE CAÇAMBA METÁLICA - MANUTENÇÃO. AF_06/2014</t>
  </si>
  <si>
    <t>34,60</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</si>
  <si>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</si>
  <si>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</si>
  <si>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</si>
  <si>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</si>
  <si>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</si>
  <si>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</si>
  <si>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45,58</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</si>
  <si>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</si>
  <si>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</si>
  <si>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</si>
  <si>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</si>
  <si>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</si>
  <si>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5,96</t>
  </si>
  <si>
    <t>TRATOR DE ESTEIRAS, POTÊNCIA 170 HP, PESO OPERACIONAL 19 T, CAÇAMBA 5,2 M3 - MANUTENÇÃO. AF_06/2014</t>
  </si>
  <si>
    <t>61,12</t>
  </si>
  <si>
    <t>TRATOR DE ESTEIRAS, POTÊNCIA 150 HP, PESO OPERACIONAL 16,7 T, COM RODA MOTRIZ ELEVADA E LÂMINA 3,18 M3 - MANUTENÇÃO. AF_06/2014</t>
  </si>
  <si>
    <t>61,49</t>
  </si>
  <si>
    <t>TRATOR DE ESTEIRAS, POTÊNCIA 347 HP, PESO OPERACIONAL 38,5 T, COM LÂMINA 8,70 M3 - MANUTENÇÃO. AF_06/2014</t>
  </si>
  <si>
    <t>201,43</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</si>
  <si>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</si>
  <si>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</si>
  <si>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</si>
  <si>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</si>
  <si>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</si>
  <si>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</si>
  <si>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3,23</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</si>
  <si>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</si>
  <si>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</si>
  <si>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</si>
  <si>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</si>
  <si>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</si>
  <si>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</si>
  <si>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1,42</t>
  </si>
  <si>
    <t>COMPRESSOR DE AR REBOCÁVEL, VAZÃO 189 PCM, PRESSÃO EFETIVA DE TRABALHO 102 PSI, MOTOR DIESEL, POTÊNCIA 63 CV - MATERIAIS NA OPERAÇÃO. AF_06/2015</t>
  </si>
  <si>
    <t>40,26</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</si>
  <si>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</si>
  <si>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</si>
  <si>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</si>
  <si>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</si>
  <si>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</si>
  <si>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4,39</t>
  </si>
  <si>
    <t>ROLO COMPACTADOR VIBRATÓRIO PÉ DE CARNEIRO PARA SOLOS, POTÊNCIA 80 HP, PESO OPERACIONAL SEM/COM LASTRO 7,4 / 8,8 T, LARGURA DE TRABALHO 1,68 M - DEPRECIAÇÃO. AF_02/2016</t>
  </si>
  <si>
    <t>29,08</t>
  </si>
  <si>
    <t>GRUPO GERADOR ESTACIONÁRIO, MOTOR DIESEL POTÊNCIA 170 KVA - MATERIAIS NA OPERAÇÃO. AF_02/2016</t>
  </si>
  <si>
    <t>ROLO COMPACTADOR VIBRATÓRIO PÉ DE CARNEIRO PARA SOLOS, POTÊNCIA 80 HP, PESO OPERACIONAL SEM/COM LASTRO 7,4 / 8,8 T, LARGURA DE TRABALHO 1,68 M - JUROS. AF_02/2016</t>
  </si>
  <si>
    <t>4,03</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</si>
  <si>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</si>
  <si>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</si>
  <si>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</si>
  <si>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</si>
  <si>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15,81</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</si>
  <si>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</si>
  <si>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</si>
  <si>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13,13</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</si>
  <si>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</si>
  <si>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</si>
  <si>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1,18</t>
  </si>
  <si>
    <t>GRADE DE DISCO REBOCÁVEL COM 20 DISCOS 24" X 6 MM COM PNEUS PARA TRANSPORTE - JUROS. AF_06/2014</t>
  </si>
  <si>
    <t>0,45</t>
  </si>
  <si>
    <t>0,05</t>
  </si>
  <si>
    <t>0,40</t>
  </si>
  <si>
    <t>3,62</t>
  </si>
  <si>
    <t>MISTURADOR DE ARGAMASSA, EIXO HORIZONTAL, CAPACIDADE DE MISTURA 300 KG, MOTOR ELÉTRICO POTÊNCIA 5 CV - DEPRECIAÇÃO. AF_06/2014</t>
  </si>
  <si>
    <t>0,84</t>
  </si>
  <si>
    <t>MISTURADOR DE ARGAMASSA, EIXO HORIZONTAL, CAPACIDADE DE MISTURA 300 KG, MOTOR ELÉTRICO POTÊNCIA 5 CV - JUROS. AF_06/2014</t>
  </si>
  <si>
    <t>0,10</t>
  </si>
  <si>
    <t>MISTURADOR DE ARGAMASSA, EIXO HORIZONTAL, CAPACIDADE DE MISTURA 300 KG, MOTOR ELÉTRICO POTÊNCIA 5 CV - MANUTENÇÃO. AF_06/2014</t>
  </si>
  <si>
    <t>1,06</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</si>
  <si>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</si>
  <si>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</si>
  <si>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1,00</t>
  </si>
  <si>
    <t>MISTURADOR DE ARGAMASSA, EIXO HORIZONTAL, CAPACIDADE DE MISTURA 600 KG, MOTOR ELÉTRICO POTÊNCIA 7,5 CV - JUROS. AF_06/2014</t>
  </si>
  <si>
    <t>MISTURADOR DE ARGAMASSA, EIXO HORIZONTAL, CAPACIDADE DE MISTURA 600 KG, MOTOR ELÉTRICO POTÊNCIA 7,5 CV - MANUTENÇÃO. AF_06/2014</t>
  </si>
  <si>
    <t>1,26</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</si>
  <si>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</si>
  <si>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</si>
  <si>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0,80</t>
  </si>
  <si>
    <t>MISTURADOR DE ARGAMASSA, EIXO HORIZONTAL, CAPACIDADE DE MISTURA 160 KG, MOTOR ELÉTRICO POTÊNCIA 3 CV - JUROS. AF_06/2014</t>
  </si>
  <si>
    <t>0,09</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</si>
  <si>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</si>
  <si>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</si>
  <si>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</si>
  <si>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</si>
  <si>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0,61</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</si>
  <si>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</si>
  <si>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</si>
  <si>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4,47</t>
  </si>
  <si>
    <t>PROJETOR DE ARGAMASSA, CAPACIDADE DE PROJEÇÃO 2 M3/H, ALCANCE ATÉ 50 M, MOTOR ELÉTRICO POTÊNCIA 7,5 HP - DEPRECIAÇÃO. AF_06/2014</t>
  </si>
  <si>
    <t>6,91</t>
  </si>
  <si>
    <t>PROJETOR DE ARGAMASSA, CAPACIDADE DE PROJEÇÃO 2 M3/H, ALCANCE ATÉ 50 M, MOTOR ELÉTRICO POTÊNCIA 7,5 HP - JUROS. AF_06/2014</t>
  </si>
  <si>
    <t>0,82</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</si>
  <si>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</si>
  <si>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</si>
  <si>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</si>
  <si>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</si>
  <si>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</si>
  <si>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0,32</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</si>
  <si>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</si>
  <si>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</si>
  <si>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</si>
  <si>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</si>
  <si>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</si>
  <si>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</si>
  <si>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</si>
  <si>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</si>
  <si>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27,77</t>
  </si>
  <si>
    <t>TRATOR DE ESTEIRAS, POTÊNCIA 125 HP, PESO OPERACIONAL 12,9 T, COM LÂMINA 2,7 M3 - JUROS. AF_10/2014</t>
  </si>
  <si>
    <t>6,25</t>
  </si>
  <si>
    <t>TRATOR DE ESTEIRAS, POTÊNCIA 125 HP, PESO OPERACIONAL 12,9 T, COM LÂMINA 2,7 M3 - MANUTENÇÃO. AF_10/2014</t>
  </si>
  <si>
    <t>49,64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</si>
  <si>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</si>
  <si>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</si>
  <si>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</si>
  <si>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</si>
  <si>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0,21</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</si>
  <si>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</si>
  <si>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</si>
  <si>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</si>
  <si>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</si>
  <si>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</si>
  <si>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</si>
  <si>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</si>
  <si>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</si>
  <si>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</si>
  <si>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</si>
  <si>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</si>
  <si>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7,18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</si>
  <si>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</si>
  <si>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</si>
  <si>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</si>
  <si>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34,39</t>
  </si>
  <si>
    <t>TRATOR DE ESTEIRAS, POTÊNCIA 150 HP, PESO OPERACIONAL 16,7 T, COM RODA MOTRIZ ELEVADA E LÂMINA 3,18 M3 - JUROS. AF_06/2014</t>
  </si>
  <si>
    <t>7,74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</si>
  <si>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</si>
  <si>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</si>
  <si>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</si>
  <si>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112,67</t>
  </si>
  <si>
    <t>TRATOR DE ESTEIRAS, POTÊNCIA 347 HP, PESO OPERACIONAL 38,5 T, COM LÂMINA 8,70 M3 - JUROS. AF_06/2014</t>
  </si>
  <si>
    <t>25,36</t>
  </si>
  <si>
    <t>VASSOURA MECÂNICA REBOCÁVEL COM ESCOVA CILÍNDRICA, LARGURA ÚTIL DE VARRIMENTO DE 2,44 M - DEPRECIAÇÃO. AF_06/2014</t>
  </si>
  <si>
    <t>VASSOURA MECÂNICA REBOCÁVEL COM ESCOVA CILÍNDRICA, LARGURA ÚTIL DE VARRIMENTO DE 2,44 M - JUROS. AF_06/2014</t>
  </si>
  <si>
    <t>0,64</t>
  </si>
  <si>
    <t>TRATOR DE ESTEIRAS, POTÊNCIA 170 HP, PESO OPERACIONAL 19 T, CAÇAMBA 5,2 M3 - DEPRECIAÇÃO. AF_06/2014</t>
  </si>
  <si>
    <t>34,18</t>
  </si>
  <si>
    <t>TRATOR DE ESTEIRAS, POTÊNCIA 170 HP, PESO OPERACIONAL 19 T, CAÇAMBA 5,2 M3 - JUROS. AF_06/2014</t>
  </si>
  <si>
    <t>7,69</t>
  </si>
  <si>
    <t>BOMBA SUBMERSÍVEL ELÉTRICA TRIFÁSICA, POTÊNCIA 2,96 HP, Ø ROTOR 144 MM SEMI-ABERTO, BOCAL DE SAÍDA Ø 2, HM/Q = 2 MCA / 38,8 M3/H A 28 MCA / 5 M3/H - DEPRECIAÇÃO. AF_06/2014</t>
  </si>
  <si>
    <t>0,28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</si>
  <si>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</si>
  <si>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</si>
  <si>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</si>
  <si>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0,66</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</si>
  <si>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</si>
  <si>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</si>
  <si>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</si>
  <si>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26,53</t>
  </si>
  <si>
    <t>TRATOR DE ESTEIRAS, POTÊNCIA 100 HP, PESO OPERACIONAL 9,4 T, COM LÂMINA 2,19 M3 - JUROS. AF_06/2014</t>
  </si>
  <si>
    <t>5,97</t>
  </si>
  <si>
    <t>TRATOR DE PNEUS, POTÊNCIA 85 CV, TRAÇÃO 4X4, PESO COM LASTRO DE 4.675 KG - DEPRECIAÇÃO. AF_06/2014</t>
  </si>
  <si>
    <t>11,72</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</si>
  <si>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</si>
  <si>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</si>
  <si>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</si>
  <si>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</si>
  <si>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</si>
  <si>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</si>
  <si>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</si>
  <si>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3,88</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</si>
  <si>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</si>
  <si>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</si>
  <si>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</si>
  <si>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22,89</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</si>
  <si>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</si>
  <si>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</si>
  <si>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</si>
  <si>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0,15</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</si>
  <si>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</si>
  <si>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</si>
  <si>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2,35</t>
  </si>
  <si>
    <t>MOTONIVELADORA POTÊNCIA BÁSICA LÍQUIDA (PRIMEIRA MARCHA) 125 HP, PESO BRUTO 13032 KG, LARGURA DA LÂMINA DE 3,7 M - DEPRECIAÇÃO. AF_06/2014</t>
  </si>
  <si>
    <t>40,80</t>
  </si>
  <si>
    <t>MOTONIVELADORA POTÊNCIA BÁSICA LÍQUIDA (PRIMEIRA MARCHA) 125 HP, PESO BRUTO 13032 KG, LARGURA DA LÂMINA DE 3,7 M - JUROS. AF_06/2014</t>
  </si>
  <si>
    <t>7,34</t>
  </si>
  <si>
    <t>FRESADORA DE ASFALTO A FRIO SOBRE RODAS, LARGURA FRESAGEM DE 1,0 M, POTÊNCIA 208 HP - DEPRECIAÇÃO. AF_11/2014</t>
  </si>
  <si>
    <t>153,99</t>
  </si>
  <si>
    <t>FRESADORA DE ASFALTO A FRIO SOBRE RODAS, LARGURA FRESAGEM DE 1,0 M, POTÊNCIA 208 HP - JUROS. AF_11/2014</t>
  </si>
  <si>
    <t>24,40</t>
  </si>
  <si>
    <t>FRESADORA DE ASFALTO A FRIO SOBRE RODAS, LARGURA FRESAGEM DE 1,0 M, POTÊNCIA 208 HP - MANUTENÇÃO. AF_11/2014</t>
  </si>
  <si>
    <t>274,68</t>
  </si>
  <si>
    <t>FRESADORA DE ASFALTO A FRIO SOBRE RODAS, LARGURA FRESAGEM DE 1,0 M, POTÊNCIA 208 HP - MATERIAIS NA OPERAÇÃO. AF_11/2014</t>
  </si>
  <si>
    <t>FRESADORA DE ASFALTO A FRIO SOBRE RODAS, LARGURA FRESAGEM DE 2,0 M, POTÊNCIA 550 HP - DEPRECIAÇÃO. AF_11/2014</t>
  </si>
  <si>
    <t>359,73</t>
  </si>
  <si>
    <t>FRESADORA DE ASFALTO A FRIO SOBRE RODAS, LARGURA FRESAGEM DE 2,0 M, POTÊNCIA 550 HP - JUROS. AF_11/2014</t>
  </si>
  <si>
    <t>57,00</t>
  </si>
  <si>
    <t>FRESADORA DE ASFALTO A FRIO SOBRE RODAS, LARGURA FRESAGEM DE 2,0 M, POTÊNCIA 550 HP - MANUTENÇÃO. AF_11/2014</t>
  </si>
  <si>
    <t>641,66</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</si>
  <si>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</si>
  <si>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</si>
  <si>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110,40</t>
  </si>
  <si>
    <t>VIBROACABADORA DE ASFALTO SOBRE ESTEIRAS, LARGURA DE PAVIMENTAÇÃO 1,90 M A 5,30 M, POTÊNCIA 105 HP CAPACIDADE 450 T/H - JUROS. AF_11/2014</t>
  </si>
  <si>
    <t>19,87</t>
  </si>
  <si>
    <t>RECICLADORA DE ASFALTO A FRIO SOBRE RODAS, LARGURA FRESAGEM DE 2,0 M, POTÊNCIA 422 HP - DEPRECIAÇÃO. AF_11/2014</t>
  </si>
  <si>
    <t>312,58</t>
  </si>
  <si>
    <t>RECICLADORA DE ASFALTO A FRIO SOBRE RODAS, LARGURA FRESAGEM DE 2,0 M, POTÊNCIA 422 HP - JUROS. AF_11/2014</t>
  </si>
  <si>
    <t>49,53</t>
  </si>
  <si>
    <t>RECICLADORA DE ASFALTO A FRIO SOBRE RODAS, LARGURA FRESAGEM DE 2,0 M, POTÊNCIA 422 HP - MANUTENÇÃO. AF_11/2014</t>
  </si>
  <si>
    <t>557,56</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</si>
  <si>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</si>
  <si>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</si>
  <si>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</si>
  <si>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16,28</t>
  </si>
  <si>
    <t>VIBROACABADORA DE ASFALTO SOBRE ESTEIRAS, LARGURA DE PAVIMENTAÇÃO 2,13 M A 4,55 M, POTÊNCIA 100 HP, CAPACIDADE 400 T/H - MANUTENÇÃO. AF_11/2014</t>
  </si>
  <si>
    <t>145,43</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</si>
  <si>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</si>
  <si>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</si>
  <si>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15,13</t>
  </si>
  <si>
    <t>GUINDAUTO HIDRÁULICO, CAPACIDADE MÁXIMA DE CARGA 6200 KG, MOMENTO MÁXIMO DE CARGA 11,7 TM, ALCANCE MÁXIMO HORIZONTAL 9,70 M, INCLUSIVE CAMINHÃO TOCO PBT 16.000 KG, POTÊNCIA DE 189 CV - JUROS. AF_06/2014</t>
  </si>
  <si>
    <t>3,16</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</si>
  <si>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</si>
  <si>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</si>
  <si>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</si>
  <si>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2,51</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</si>
  <si>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</si>
  <si>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</si>
  <si>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</si>
  <si>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</si>
  <si>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2,97</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</si>
  <si>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</si>
  <si>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</si>
  <si>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0,18</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</si>
  <si>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</si>
  <si>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</si>
  <si>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</si>
  <si>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29,81</t>
  </si>
  <si>
    <t>CAMINHÃO BASCULANTE 14 M3, COM CAVALO MECÂNICO DE CAPACIDADE MÁXIMA DE TRAÇÃO COMBINADO DE 36000 KG, POTÊNCIA 286 CV, INCLUSIVE SEMIREBOQUE COM CAÇAMBA METÁLICA - JUROS. AF_12/2014</t>
  </si>
  <si>
    <t>5,50</t>
  </si>
  <si>
    <t>CAMINHÃO BASCULANTE 14 M3, COM CAVALO MECÂNICO DE CAPACIDADE MÁXIMA DE TRAÇÃO COMBINADO DE 36000 KG, POTÊNCIA 286 CV, INCLUSIVE SEMIREBOQUE COM CAÇAMBA METÁLICA - IMPOSTOS E SEGUROS. AF_12/2014</t>
  </si>
  <si>
    <t>2,15</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</si>
  <si>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</si>
  <si>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</si>
  <si>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</si>
  <si>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31,48</t>
  </si>
  <si>
    <t>CAMINHÃO BASCULANTE 18 M3, COM CAVALO MECÂNICO DE CAPACIDADE MÁXIMA DE TRAÇÃO COMBINADO DE 45000 KG, POTÊNCIA 330 CV, INCLUSIVE SEMIREBOQUE COM CAÇAMBA METÁLICA - JUROS. AF_12/2014</t>
  </si>
  <si>
    <t>5,81</t>
  </si>
  <si>
    <t>CAMINHÃO BASCULANTE 18 M3, COM CAVALO MECÂNICO DE CAPACIDADE MÁXIMA DE TRAÇÃO COMBINADO DE 45000 KG, POTÊNCIA 330 CV, INCLUSIVE SEMIREBOQUE COM CAÇAMBA METÁLICA - IMPOSTOS E SEGUROS. AF_12/2014</t>
  </si>
  <si>
    <t>2,28</t>
  </si>
  <si>
    <t>CAMINHÃO BASCULANTE 18 M3, COM CAVALO MECÂNICO DE CAPACIDADE MÁXIMA DE TRAÇÃO COMBINADO DE 45000 KG, POTÊNCIA 330 CV, INCLUSIVE SEMIREBOQUE COM CAÇAMBA METÁLICA - MANUTENÇÃO. AF_12/2014</t>
  </si>
  <si>
    <t>59,04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</si>
  <si>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</si>
  <si>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</si>
  <si>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0,39</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</si>
  <si>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</si>
  <si>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</si>
  <si>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</si>
  <si>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</si>
  <si>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1,51</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</si>
  <si>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</si>
  <si>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</si>
  <si>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</si>
  <si>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</si>
  <si>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</si>
  <si>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</si>
  <si>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</si>
  <si>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11,91</t>
  </si>
  <si>
    <t>MISTURADOR DUPLO HORIZONTAL DE ALTA TURBULÊNCIA, CAPACIDADE / VOLUME 2 X 500 LITROS, MOTORES ELÉTRICOS MÍNIMO 5 CV CADA, PARA NATA CIMENTO, ARGAMASSA E OUTROS - DEPRECIAÇÃO. AF_06/2015</t>
  </si>
  <si>
    <t>4,01</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</si>
  <si>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</si>
  <si>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</si>
  <si>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</si>
  <si>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</si>
  <si>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5,99</t>
  </si>
  <si>
    <t>BOMBA TRIPLEX, PARA INJEÇÃO DE NATA DE CIMENTO, VAZÃO MÁXIMA DE 100 LITROS/MINUTO, PRESSÃO MÁXIMA DE 70 BAR - JUROS. AF_06/2015</t>
  </si>
  <si>
    <t>0,71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</si>
  <si>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</si>
  <si>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</si>
  <si>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7,86</t>
  </si>
  <si>
    <t>BOMBA CENTRÍFUGA MONOESTÁGIO COM MOTOR ELÉTRICO MONOFÁSICO, POTÊNCIA 15 HP, DIÂMETRO DO ROTOR 173 MM, HM/Q = 30 MCA / 90 M3/H A 45 MCA / 55 M3/H - DEPRECIAÇÃO. AF_06/2015</t>
  </si>
  <si>
    <t>0,75</t>
  </si>
  <si>
    <t>BOMBA CENTRÍFUGA MONOESTÁGIO COM MOTOR ELÉTRICO MONOFÁSICO, POTÊNCIA 15 HP, DIÂMETRO DO ROTOR 173 MM, HM/Q = 30 MCA / 90 M3/H A 45 MCA / 55 M3/H - JUROS. AF_06/2015</t>
  </si>
  <si>
    <t>0,08</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</si>
  <si>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</si>
  <si>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</si>
  <si>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</si>
  <si>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3,90</t>
  </si>
  <si>
    <t>BOMBA DE PROJEÇÃO DE CONCRETO SECO, POTÊNCIA 10 CV, VAZÃO 3 M3/H - JUROS. AF_06/2015</t>
  </si>
  <si>
    <t>0,46</t>
  </si>
  <si>
    <t>BOMBA DE PROJEÇÃO DE CONCRETO SECO, POTÊNCIA 10 CV, VAZÃO 3 M3/H - MANUTENÇÃO. AF_06/2015</t>
  </si>
  <si>
    <t>4,26</t>
  </si>
  <si>
    <t>BOMBA DE PROJEÇÃO DE CONCRETO SECO, POTÊNCIA 10 CV, VAZÃO 3 M3/H - MATERIAIS NA OPERAÇÃO. AF_06/2015</t>
  </si>
  <si>
    <t>6,00</t>
  </si>
  <si>
    <t>BOMBA DE PROJEÇÃO DE CONCRETO SECO, POTÊNCIA 10 CV, VAZÃO 6 M3/H - DEPRECIAÇÃO. AF_06/2015</t>
  </si>
  <si>
    <t>4,17</t>
  </si>
  <si>
    <t>BOMBA DE PROJEÇÃO DE CONCRETO SECO, POTÊNCIA 10 CV, VAZÃO 6 M3/H - JUROS. AF_06/2015</t>
  </si>
  <si>
    <t>0,49</t>
  </si>
  <si>
    <t>BOMBA DE PROJEÇÃO DE CONCRETO SECO, POTÊNCIA 10 CV, VAZÃO 6 M3/H - MANUTENÇÃO. AF_06/2015</t>
  </si>
  <si>
    <t>4,57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</si>
  <si>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</si>
  <si>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</si>
  <si>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5,58</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</si>
  <si>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</si>
  <si>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</si>
  <si>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6,09</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</si>
  <si>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</si>
  <si>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</si>
  <si>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</si>
  <si>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</si>
  <si>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</si>
  <si>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</si>
  <si>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</si>
  <si>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15,22</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</si>
  <si>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</si>
  <si>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</si>
  <si>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78,33</t>
  </si>
  <si>
    <t>MANIPULADOR TELESCÓPICO, POTÊNCIA DE 85 HP, CAPACIDADE DE CARGA DE 3.500 KG, ALTURA MÁXIMA DE ELEVAÇÃO DE 12,3 M - DEPRECIAÇÃO. AF_06/2015</t>
  </si>
  <si>
    <t>29,53</t>
  </si>
  <si>
    <t>MANIPULADOR TELESCÓPICO, POTÊNCIA DE 85 HP, CAPACIDADE DE CARGA DE 3.500 KG, ALTURA MÁXIMA DE ELEVAÇÃO DE 12,3 M - JUROS. AF_06/2015</t>
  </si>
  <si>
    <t>3,50</t>
  </si>
  <si>
    <t>MANIPULADOR TELESCÓPICO, POTÊNCIA DE 85 HP, CAPACIDADE DE CARGA DE 3.500 KG, ALTURA MÁXIMA DE ELEVAÇÃO DE 12,3 M - MANUTENÇÃO. AF_06/2015</t>
  </si>
  <si>
    <t>32,30</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</si>
  <si>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</si>
  <si>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</si>
  <si>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15,18</t>
  </si>
  <si>
    <t>MINICARREGADEIRA SOBRE RODAS, POTÊNCIA LÍQUIDA DE 47 HP, CAPACIDADE NOMINAL DE OPERAÇÃO DE 646 KG - JUROS. AF_06/2015</t>
  </si>
  <si>
    <t>1,53</t>
  </si>
  <si>
    <t>MINICARREGADEIRA SOBRE RODAS, POTÊNCIA LÍQUIDA DE 47 HP, CAPACIDADE NOMINAL DE OPERAÇÃO DE 646 KG - MANUTENÇÃO. AF_06/2015</t>
  </si>
  <si>
    <t>18,97</t>
  </si>
  <si>
    <t>MINICARREGADEIRA SOBRE RODAS, POTÊNCIA LÍQUIDA DE 47 HP, CAPACIDADE NOMINAL DE OPERAÇÃO DE 646 KG - MATERIAIS NA OPERAÇÃO. AF_06/2015</t>
  </si>
  <si>
    <t>44,76</t>
  </si>
  <si>
    <t>COMPRESSOR DE AR REBOCÁVEL, VAZÃO 189 PCM, PRESSÃO EFETIVA DE TRABALHO 102 PSI, MOTOR DIESEL, POTÊNCIA 63 CV - DEPRECIAÇÃO. AF_06/2015</t>
  </si>
  <si>
    <t>3,45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</si>
  <si>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</si>
  <si>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</si>
  <si>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4,61</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</si>
  <si>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</si>
  <si>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</si>
  <si>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</si>
  <si>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</si>
  <si>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4,62</t>
  </si>
  <si>
    <t>COMPRESSOR DE AR REBOCAVEL, VAZÃO 250 PCM, PRESSAO DE TRABALHO 102 PSI, MOTOR A DIESEL POTÊNCIA 81 CV - JUROS. AF_06/2015</t>
  </si>
  <si>
    <t>COMPRESSOR DE AR REBOCAVEL, VAZÃO 250 PCM, PRESSAO DE TRABALHO 102 PSI, MOTOR A DIESEL POTÊNCIA 81 CV - MANUTENÇÃO. AF_06/2015</t>
  </si>
  <si>
    <t>5,79</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</si>
  <si>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</si>
  <si>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</si>
  <si>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11,74</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</si>
  <si>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</si>
  <si>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</si>
  <si>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</si>
  <si>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</si>
  <si>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</si>
  <si>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</si>
  <si>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</si>
  <si>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70,31</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</si>
  <si>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</si>
  <si>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</si>
  <si>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16,98</t>
  </si>
  <si>
    <t>CAMINHÃO TRUCADO (C/ TERCEIRO EIXO) ELETRÔNICO - POTÊNCIA 231CV - PBT = 22000KG - DIST. ENTRE EIXOS 5170 MM - INCLUI CARROCERIA FIXA ABERTA DE MADEIRA - JUROS. AF_06/2015</t>
  </si>
  <si>
    <t>3,56</t>
  </si>
  <si>
    <t>CAMINHÃO TRUCADO (C/ TERCEIRO EIXO) ELETRÔNICO - POTÊNCIA 231CV - PBT = 22000KG - DIST. ENTRE EIXOS 5170 MM - INCLUI CARROCERIA FIXA ABERTA DE MADEIRA - IMPOSTOS E SEGUROS. AF_06/2015</t>
  </si>
  <si>
    <t>1,38</t>
  </si>
  <si>
    <t>CAMINHÃO TRUCADO (C/ TERCEIRO EIXO) ELETRÔNICO - POTÊNCIA 231CV - PBT = 22000KG - DIST. ENTRE EIXOS 5170 MM - INCLUI CARROCERIA FIXA ABERTA DE MADEIRA - MANUTENÇÃO. AF_06/2015</t>
  </si>
  <si>
    <t>31,84</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</si>
  <si>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</si>
  <si>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</si>
  <si>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</si>
  <si>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</si>
  <si>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0,60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</si>
  <si>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</si>
  <si>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</si>
  <si>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1,08</t>
  </si>
  <si>
    <t>CORTADORA DE PISO COM MOTOR 4 TEMPOS A GASOLINA, POTÊNCIA DE 13 HP, COM DISCO DE CORTE DIAMANTADO SEGMENTADO PARA CONCRETO, DIÂMETRO DE 350 MM, FURO DE 1" (14 X 1") - JUROS. AF_08/2015</t>
  </si>
  <si>
    <t>0,12</t>
  </si>
  <si>
    <t>CORTADORA DE PISO COM MOTOR 4 TEMPOS A GASOLINA, POTÊNCIA DE 13 HP, COM DISCO DE CORTE DIAMANTADO SEGMENTADO PARA CONCRETO, DIÂMETRO DE 350 MM, FURO DE 1" (14 X 1") - MANUTENÇÃO. AF_08/2015</t>
  </si>
  <si>
    <t>1,36</t>
  </si>
  <si>
    <t>CORTADORA DE PISO COM MOTOR 4 TEMPOS A GASOLINA, POTÊNCIA DE 13 HP, COM DISCO DE CORTE DIAMANTADO SEGMENTADO PARA CONCRETO, DIÂMETRO DE 350 MM, FURO DE 1" (14 X 1") - MATERIAIS NA OPERAÇÃO. AF_08/2015</t>
  </si>
  <si>
    <t>22,88</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</si>
  <si>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</si>
  <si>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</si>
  <si>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</si>
  <si>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</si>
  <si>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14,99</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</si>
  <si>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</si>
  <si>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</si>
  <si>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1,21</t>
  </si>
  <si>
    <t>CAMINHÃO BASCULANTE 6 M3, PESO BRUTO TOTAL 16.000 KG, CARGA ÚTIL MÁXIMA 13.071 KG, DISTÂNCIA ENTRE EIXOS 4,80 M, POTÊNCIA 230 CV INCLUSIVE CAÇAMBA METÁLICA - DEPRECIAÇÃO. AF_06/2014</t>
  </si>
  <si>
    <t>19,31</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</si>
  <si>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</si>
  <si>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</si>
  <si>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1,39</t>
  </si>
  <si>
    <t>CAMINHÃO TOCO, PESO BRUTO TOTAL 16.000 KG, CARGA ÚTIL MÁXIMA DE 10.685 KG, DISTÂNCIA ENTRE EIXOS 4,80 M, POTÊNCIA 189 CV EXCLUSIVE CARROCERIA - DEPRECIAÇÃO. AF_06/2014</t>
  </si>
  <si>
    <t>11,09</t>
  </si>
  <si>
    <t>CAMINHÃO TOCO, PESO BRUTO TOTAL 16.000 KG, CARGA ÚTIL MÁXIMA DE 10.685 KG, DISTÂNCIA ENTRE EIXOS 4,80 M, POTÊNCIA 189 CV EXCLUSIVE CARROCERIA - JUROS. AF_06/2014</t>
  </si>
  <si>
    <t>2,32</t>
  </si>
  <si>
    <t>CAMINHÃO TOCO, PESO BRUTO TOTAL 16.000 KG, CARGA ÚTIL MÁXIMA DE 10.685 KG, DISTÂNCIA ENTRE EIXOS 4,80 M, POTÊNCIA 189 CV EXCLUSIVE CARROCERIA - IMPOSTOS E SEGUROS. AF_06/2014</t>
  </si>
  <si>
    <t>0,90</t>
  </si>
  <si>
    <t>CAMINHÃO BASCULANTE 10 M3, TRUCADO CABINE SIMPLES, PESO BRUTO TOTAL 23.000 KG, CARGA ÚTIL MÁXIMA 15.935 KG, DISTÂNCIA ENTRE EIXOS 4,80 M, POTÊNCIA 230 CV INCLUSIVE CAÇAMBA METÁLICA - DEPRECIAÇÃO. AF_06/2014</t>
  </si>
  <si>
    <t>21,83</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</si>
  <si>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</si>
  <si>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</si>
  <si>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1,57</t>
  </si>
  <si>
    <t>CAMINHÃO BASCULANTE 10 M3, TRUCADO CABINE SIMPLES, PESO BRUTO TOTAL 23.000 KG, CARGA ÚTIL MÁXIMA 15.935 KG, DISTÂNCIA ENTRE EIXOS 4,80 M, POTÊNCIA 230 CV INCLUSIVE CAÇAMBA METÁLICA - MANUTENÇÃO. AF_06/2014</t>
  </si>
  <si>
    <t>40,94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</si>
  <si>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</si>
  <si>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</si>
  <si>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14,26</t>
  </si>
  <si>
    <t>CAMINHÃO TOCO, PBT 14.300 KG, CARGA ÚTIL MÁX. 9.710 KG, DIST. ENTRE EIXOS 3,56 M, POTÊNCIA 185 CV, INCLUSIVE CARROCERIA FIXA ABERTA DE MADEIRA P/ TRANSPORTE GERAL DE CARGA SECA, DIMEN. APROX. 2,50 X 6,50 X 0,50 M - JUROS. AF_06/2014</t>
  </si>
  <si>
    <t>2,99</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</si>
  <si>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</si>
  <si>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</si>
  <si>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</si>
  <si>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4,02</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</si>
  <si>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</si>
  <si>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</si>
  <si>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1,32</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</si>
  <si>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</si>
  <si>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</si>
  <si>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</si>
  <si>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</si>
  <si>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</si>
  <si>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</si>
  <si>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</si>
  <si>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</si>
  <si>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</si>
  <si>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</si>
  <si>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</si>
  <si>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13,96</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</si>
  <si>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</si>
  <si>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</si>
  <si>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1,13</t>
  </si>
  <si>
    <t>GUINDAUTO HIDRÁULICO, CAPACIDADE MÁXIMA DE CARGA 6500 KG, MOMENTO MÁXIMO DE CARGA 5,8 TM, ALCANCE MÁXIMO HORIZONTAL 7,60 M, INCLUSIVE CAMINHÃO TOCO PBT 9.700 KG, POTÊNCIA DE 160 CV - MANUTENÇÃO. AF_08/2015</t>
  </si>
  <si>
    <t>26,17</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</si>
  <si>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</si>
  <si>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</si>
  <si>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</si>
  <si>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6,56</t>
  </si>
  <si>
    <t>CAMINHÃO DE TRANSPORTE DE MATERIAL ASFÁLTICO 30.000 L, COM CAVALO MECÂNICO DE CAPACIDADE MÁXIMA DE TRAÇÃO COMBINADO DE 66.000 KG, POTÊNCIA 360 CV, INCLUSIVE TANQUE DE ASFALTO COM SERPENTINA - IMPOSTOS E SEGUROS. AF_08/2015</t>
  </si>
  <si>
    <t>2,54</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</si>
  <si>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</si>
  <si>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</si>
  <si>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</si>
  <si>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0,13</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</si>
  <si>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</si>
  <si>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</si>
  <si>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</si>
  <si>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</si>
  <si>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5,90</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</si>
  <si>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</si>
  <si>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</si>
  <si>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</si>
  <si>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</si>
  <si>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</si>
  <si>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1,77</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</si>
  <si>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</si>
  <si>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</si>
  <si>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</si>
  <si>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0,93</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</si>
  <si>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</si>
  <si>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</si>
  <si>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</si>
  <si>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</si>
  <si>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</si>
  <si>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0,01</t>
  </si>
  <si>
    <t>DOSADOR DE AREIA, CAPACIDADE DE 26 LITROS - MANUTENÇÃO. AF_11/2015</t>
  </si>
  <si>
    <t>CAMINHONETE COM MOTOR A DIESEL, POTÊNCIA 180 CV, CABINE DUPLA, 4X4 - DEPRECIAÇÃO. AF_11/2015</t>
  </si>
  <si>
    <t>11,15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</si>
  <si>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</si>
  <si>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</si>
  <si>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</si>
  <si>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</si>
  <si>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</si>
  <si>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3,40</t>
  </si>
  <si>
    <t>CAMINHONETE CABINE SIMPLES COM MOTOR 1.6 FLEX, CÂMBIO MANUAL, POTÊNCIA 101/104 CV, 2 PORTAS - JUROS. AF_11/2015</t>
  </si>
  <si>
    <t>0,53</t>
  </si>
  <si>
    <t>CAMINHONETE CABINE SIMPLES COM MOTOR 1.6 FLEX, CÂMBIO MANUAL, POTÊNCIA 101/104 CV, 2 PORTAS - IMPOSTOS E SEGUROS. AF_11/2015</t>
  </si>
  <si>
    <t>CAMINHONETE CABINE SIMPLES COM MOTOR 1.6 FLEX, CÂMBIO MANUAL, POTÊNCIA 101/104 CV, 2 PORTAS - MANUTENÇÃO. AF_11/2015</t>
  </si>
  <si>
    <t>4,25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</si>
  <si>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</si>
  <si>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</si>
  <si>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</si>
  <si>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4,80</t>
  </si>
  <si>
    <t>CAMINHÃO DE TRANSPORTE DE MATERIAL ASFÁLTICO 20.000 L, COM CAVALO MECÂNICO DE CAPACIDADE MÁXIMA DE TRAÇÃO COMBINADO DE 45.000 KG, POTÊNCIA 330 CV, INCLUSIVE TANQUE DE ASFALTO COM MAÇARICO - IMPOSTOS E SEGUROS. AF_12/2015</t>
  </si>
  <si>
    <t>1,86</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</si>
  <si>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</si>
  <si>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</si>
  <si>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</si>
  <si>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0,25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</si>
  <si>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</si>
  <si>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</si>
  <si>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</si>
  <si>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</si>
  <si>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</si>
  <si>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</si>
  <si>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4,93</t>
  </si>
  <si>
    <t>MÁQUINA EXTRUSORA DE CONCRETO PARA GUIAS E SARJETAS, MOTOR A DIESEL, POTÊNCIA 14 CV - MATERIAIS NA OPERAÇÃO. AF_12/2015</t>
  </si>
  <si>
    <t>7,92</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</si>
  <si>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</si>
  <si>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</si>
  <si>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</si>
  <si>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</si>
  <si>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</si>
  <si>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</si>
  <si>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</si>
  <si>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</si>
  <si>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9,70</t>
  </si>
  <si>
    <t>GRUPO GERADOR ESTACIONÁRIO, MOTOR DIESEL POTÊNCIA 170 KVA - JUROS. AF_02/2016</t>
  </si>
  <si>
    <t>0,88</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</si>
  <si>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</si>
  <si>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</si>
  <si>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5,30</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</si>
  <si>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</si>
  <si>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</si>
  <si>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</si>
  <si>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</si>
  <si>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</si>
  <si>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8,78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</si>
  <si>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</si>
  <si>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</si>
  <si>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</si>
  <si>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</si>
  <si>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</si>
  <si>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</si>
  <si>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15,51</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</si>
  <si>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</si>
  <si>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</si>
  <si>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</si>
  <si>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5,71</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</si>
  <si>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</si>
  <si>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</si>
  <si>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</si>
  <si>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</si>
  <si>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</si>
  <si>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</si>
  <si>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6,50</t>
  </si>
  <si>
    <t>MÁQUINA JATO DE PRESSAO PORTÁTIL, CAMARA DE 1 SAIDA, CAPACIDADE 280 L, DIAMETRO 670 MM, BICO DE JATO CURTO VENTURI DE 5/16'' , MANGUEIRA DE 1'' COM COMPRESSOR DE AR REBOCÁVEL 189 PCM E MOTOR DIESEL 63 CV - JUROS. AF_03/2016</t>
  </si>
  <si>
    <t>0,65</t>
  </si>
  <si>
    <t>MÁQUINA JATO DE PRESSAO PORTÁTIL, CAMARA DE 1 SAIDA, CAPACIDADE 280 L, DIAMETRO 670 MM, BICO DE JATO CURTO VENTURI DE 5/16'' , MANGUEIRA DE 1'' COM COMPRESSOR DE AR REBOCÁVEL 189 PCM E MOTOR DIESEL 63 CV - MANUTENÇÃO. AF_03/2016</t>
  </si>
  <si>
    <t>8,13</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</si>
  <si>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</si>
  <si>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</si>
  <si>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</si>
  <si>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</si>
  <si>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</si>
  <si>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</si>
  <si>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3,10</t>
  </si>
  <si>
    <t>GRUPO GERADOR REBOCÁVEL, POTÊNCIA 66 KVA, MOTOR A DIESEL - JUROS. AF_03/2016</t>
  </si>
  <si>
    <t>0,55</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</si>
  <si>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</si>
  <si>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</si>
  <si>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</si>
  <si>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</si>
  <si>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0,78</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</si>
  <si>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</si>
  <si>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</si>
  <si>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</si>
  <si>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105,69</t>
  </si>
  <si>
    <t>USINA DE MISTURA ASFÁLTICA À QUENTE, TIPO CONTRA FLUXO, PROD 40 A 80 TON/HORA - JUROS. AF_03/2016</t>
  </si>
  <si>
    <t>19,02</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</si>
  <si>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</si>
  <si>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</si>
  <si>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</si>
  <si>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</si>
  <si>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</si>
  <si>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10,72</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</si>
  <si>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</si>
  <si>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</si>
  <si>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</si>
  <si>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</si>
  <si>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</si>
  <si>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</si>
  <si>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</si>
  <si>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</si>
  <si>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</si>
  <si>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59,92</t>
  </si>
  <si>
    <t>DISTRIBUIDOR DE AGREGADOS AUTOPROPELIDO, CAP 3 M3, A DIESEL, POTÊNCIA 176CV - DEPRECIAÇÃO. AF_07/2016</t>
  </si>
  <si>
    <t>16,30</t>
  </si>
  <si>
    <t>DISTRIBUIDOR DE AGREGADOS AUTOPROPELIDO, C/AP 3 M3, A DIESEL, POTÊNCIA 176CV - JUROS. AF_07/2016</t>
  </si>
  <si>
    <t>DISTRIBUIDOR DE AGREGADOS AUTOPROPELIDO, CAP 3 M3, A DIESEL, POTÊNCIA 176CV - MANUTENÇÃO. AF_07/2016</t>
  </si>
  <si>
    <t>17,84</t>
  </si>
  <si>
    <t>DISTRIBUIDOR DE AGREGADOS AUTOPROPELIDO, CAP 3 M3, A DIESEL, POTÊNCIA 176CV  MATERIAIS NA OPERAÇÃO. AF_07/2016</t>
  </si>
  <si>
    <t>MÁQUINA DEMARCADORA DE FAIXA DE TRÁFEGO À FRIO, AUTOPROPELIDA, POTÊNCIA 38 HP - DEPRECIAÇÃO. AF_07/2016</t>
  </si>
  <si>
    <t>28,93</t>
  </si>
  <si>
    <t>MÁQUINA DEMARCADORA DE FAIXA DE TRÁFEGO À FRIO, AUTOPROPELIDA, POTÊNCIA 38 HP - JUROS. AF_07/2016</t>
  </si>
  <si>
    <t>5,20</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</si>
  <si>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</si>
  <si>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</si>
  <si>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</si>
  <si>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</si>
  <si>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</si>
  <si>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</si>
  <si>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</si>
  <si>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5,22</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</si>
  <si>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</si>
  <si>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</si>
  <si>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</si>
  <si>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0,59</t>
  </si>
  <si>
    <t>MARTELO DEMOLIDOR PNEUMÁTICO MANUAL, 32 KG - DEPRECIAÇÃO. AF_09/2016</t>
  </si>
  <si>
    <t>1,01</t>
  </si>
  <si>
    <t>MARTELO DEMOLIDOR PNEUMÁTICO MANUAL, 32 KG - JUROS. AF_09/2016</t>
  </si>
  <si>
    <t>MARTELO DEMOLIDOR PNEUMÁTICO MANUAL, 32 KG - MANUTENÇÃO. AF_09/2016</t>
  </si>
  <si>
    <t>COMPACTADOR DE SOLOS DE PERCUSÃO (SOQUETE) COM MOTOR A GASOLINA, POTÊNCIA 3 CV - DEPRECIAÇÃO. AF_09/2016</t>
  </si>
  <si>
    <t>0,58</t>
  </si>
  <si>
    <t>COMPACTADOR DE SOLOS DE PERCUSÃO (SOQUETE) COM MOTOR A GASOLINA, POTÊNCIA 3 CV - JUROS. AF_09/2016</t>
  </si>
  <si>
    <t>COMPACTADOR DE SOLOS DE PERCUSÃO (SOQUETE) COM MOTOR A GASOLINA, POTÊNCIA 3 CV - MANUTENÇÃO. AF_09/2016</t>
  </si>
  <si>
    <t>1,05</t>
  </si>
  <si>
    <t>COMPACTADOR DE SOLOS DE PERCUSÃO (SOQUETE) COM MOTOR A GASOLINA, POTÊNCIA 3 CV - MATERIAIS NA OPERAÇÃO. AF_09/2016</t>
  </si>
  <si>
    <t>5,18</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</si>
  <si>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</si>
  <si>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</si>
  <si>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</si>
  <si>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0,42</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</si>
  <si>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</si>
  <si>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</si>
  <si>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</si>
  <si>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</si>
  <si>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0,33</t>
  </si>
  <si>
    <t>POLIDORA DE PISO (POLITRIZ), PESO DE 100KG, DIÂMETRO 450 MM, MOTOR ELÉTRICO, POTÊNCIA 4 HP  MATERIAIS NA OPERAÇÃO. AF_09/2016</t>
  </si>
  <si>
    <t>2,38</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</si>
  <si>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</si>
  <si>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</si>
  <si>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</si>
  <si>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</si>
  <si>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</si>
  <si>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</si>
  <si>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</si>
  <si>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</si>
  <si>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1,03</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</si>
  <si>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</si>
  <si>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</si>
  <si>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</si>
  <si>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</si>
  <si>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</si>
  <si>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3,36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</si>
  <si>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</si>
  <si>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</si>
  <si>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</si>
  <si>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</si>
  <si>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</si>
  <si>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</si>
  <si>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</si>
  <si>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</si>
  <si>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</si>
  <si>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</si>
  <si>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</si>
  <si>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</si>
  <si>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</si>
  <si>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</si>
  <si>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67,16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</si>
  <si>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</si>
  <si>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</si>
  <si>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</si>
  <si>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</si>
  <si>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</si>
  <si>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7,01</t>
  </si>
  <si>
    <t>TRATOR DE PNEUS COM POTÊNCIA DE 122 CV, TRAÇÃO 4X4, COM VASSOURA MECÂNICA ACOPLADA - DEPRECIAÇÃO. AF_02/2017</t>
  </si>
  <si>
    <t>20,52</t>
  </si>
  <si>
    <t>TRATOR DE PNEUS COM POTÊNCIA DE 122 CV, TRAÇÃO 4X4, COM VASSOURA MECÂNICA ACOPLADA - JUROS. AF_02/2017</t>
  </si>
  <si>
    <t>2,85</t>
  </si>
  <si>
    <t>TRATOR DE PNEUS COM POTÊNCIA DE 122 CV, TRAÇÃO 4X4, COM VASSOURA MECÂNICA ACOPLADA - MANUTENÇÃO. AF_02/2017</t>
  </si>
  <si>
    <t>22,46</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</si>
  <si>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</si>
  <si>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</si>
  <si>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</si>
  <si>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2,81</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</si>
  <si>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</si>
  <si>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</si>
  <si>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</si>
  <si>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</si>
  <si>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2,21</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</si>
  <si>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</si>
  <si>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</si>
  <si>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</si>
  <si>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25,11</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</si>
  <si>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</si>
  <si>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</si>
  <si>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</si>
  <si>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</si>
  <si>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</si>
  <si>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</si>
  <si>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</si>
  <si>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</si>
  <si>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</si>
  <si>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</si>
  <si>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</si>
  <si>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</si>
  <si>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</si>
  <si>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16,13</t>
  </si>
  <si>
    <t>MINIESCAVADEIRA SOBRE ESTEIRAS, POTENCIA LIQUIDA DE *30* HP, PESO OPERACIONAL DE *3.500* KG - JUROS. AF_04/2017</t>
  </si>
  <si>
    <t>2,18</t>
  </si>
  <si>
    <t>MINIESCAVADEIRA SOBRE ESTEIRAS, POTENCIA LIQUIDA DE *30* HP, PESO OPERACIONAL DE *3.500* KG - MANUTENCAO. AF_04/2017</t>
  </si>
  <si>
    <t>20,16</t>
  </si>
  <si>
    <t>MINIESCAVADEIRA SOBRE ESTEIRAS, POTENCIA LIQUIDA DE *30* HP, PESO OPERACIONAL DE *3.500* KG - MATERIAIS NA OPERACAO. AF_04/2017</t>
  </si>
  <si>
    <t>14,87</t>
  </si>
  <si>
    <t>PERFURATRIZ ROTATIVA SOBRE ESTEIRA, TORQUE MAXIMO 2500 KGM, POTENCIA 110 HP, MOTOR DIESEL - MATERIAIS NA OPERAÇÃO. AF_05/2017</t>
  </si>
  <si>
    <t>41,95</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</si>
  <si>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</si>
  <si>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</si>
  <si>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</si>
  <si>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6,44</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</si>
  <si>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</si>
  <si>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</si>
  <si>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</si>
  <si>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</si>
  <si>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</si>
  <si>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</si>
  <si>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</si>
  <si>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</si>
  <si>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</si>
  <si>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</si>
  <si>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</si>
  <si>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23,36</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</si>
  <si>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</si>
  <si>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</si>
  <si>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</si>
  <si>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</si>
  <si>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</si>
  <si>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</si>
  <si>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</si>
  <si>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</si>
  <si>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</si>
  <si>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</si>
  <si>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1,59</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</si>
  <si>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</si>
  <si>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</si>
  <si>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</si>
  <si>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15,98</t>
  </si>
  <si>
    <t>CONJUNTO CILINDRO E BOMBA HIDRÁULICA PARA PROTENSÃO DE MONOBARRAS PARA TIRANTES, ESFORÇO MÁXIMO DE 30 TONELADAS  - MATERIAIS NA OPERAÇÃO. AF_04/2019</t>
  </si>
  <si>
    <t>7,99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</si>
  <si>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</si>
  <si>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</si>
  <si>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56,21</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</si>
  <si>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</si>
  <si>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</si>
  <si>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</si>
  <si>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0,63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</si>
  <si>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</si>
  <si>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</si>
  <si>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</si>
  <si>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</si>
  <si>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</si>
  <si>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</si>
  <si>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</si>
  <si>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</si>
  <si>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</si>
  <si>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</si>
  <si>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0,87</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</si>
  <si>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</si>
  <si>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</si>
  <si>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</si>
  <si>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</si>
  <si>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</si>
  <si>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</si>
  <si>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</si>
  <si>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</si>
  <si>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2,23</t>
  </si>
  <si>
    <t>MÁQUINA PARA SOLDA POR ELETROFUSÃO PARA TUBOS DE POLIETILENO DE ALTA DENSIDADE (PEAD) COM DIÂMETRO EXTERNO DE 20 A 1600 MM, POTÊNCIA DE 3500 W - MATERIAIS NA OPERAÇÃO. AF_10/2021</t>
  </si>
  <si>
    <t>2,79</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</si>
  <si>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</si>
  <si>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</si>
  <si>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</si>
  <si>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18,37</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</si>
  <si>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</si>
  <si>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</si>
  <si>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</si>
  <si>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</si>
  <si>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8,51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</si>
  <si>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</si>
  <si>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</si>
  <si>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</si>
  <si>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</si>
  <si>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</si>
  <si>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</si>
  <si>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</si>
  <si>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</si>
  <si>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</si>
  <si>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23,66</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</si>
  <si>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</si>
  <si>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</si>
  <si>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</si>
  <si>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</si>
  <si>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</si>
  <si>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</si>
  <si>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</si>
  <si>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</si>
  <si>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</si>
  <si>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</si>
  <si>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</si>
  <si>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</si>
  <si>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</si>
  <si>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</si>
  <si>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</si>
  <si>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</si>
  <si>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</si>
  <si>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</si>
  <si>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</si>
  <si>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</si>
  <si>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</si>
  <si>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</si>
  <si>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</si>
  <si>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</si>
  <si>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</si>
  <si>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</si>
  <si>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</si>
  <si>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</si>
  <si>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</si>
  <si>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27,92</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</si>
  <si>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</si>
  <si>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</si>
  <si>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</si>
  <si>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55,36</t>
  </si>
  <si>
    <t>RETIRADA E RECOLOCAÇÃO DE RIPA EM TELHADOS DE ATÉ 2 ÁGUAS COM TELHA CERÂMICA OU DE CONCRETO DE ENCAIXE, INCLUSO TRANSPORTE VERTICAL. AF_07/2019</t>
  </si>
  <si>
    <t>19,44</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</si>
  <si>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</si>
  <si>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</si>
  <si>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22,99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</si>
  <si>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</si>
  <si>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</si>
  <si>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</si>
  <si>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</si>
  <si>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</si>
  <si>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</si>
  <si>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28,43</t>
  </si>
  <si>
    <t>TELHAMENTO COM TELHA DE CONCRETO DE ENCAIXE, COM MAIS DE 2 ÁGUAS, INCLUSO TRANSPORTE VERTICAL. AF_07/2019</t>
  </si>
  <si>
    <t>TELHAMENTO COM TELHA CERÂMICA DE ENCAIXE, TIPO PORTUGUESA, COM ATÉ 2 ÁGUAS, INCLUSO TRANSPORTE VERTICAL. AF_07/2019</t>
  </si>
  <si>
    <t>23,34</t>
  </si>
  <si>
    <t>TELHAMENTO COM TELHA CERÂMICA DE ENCAIXE, TIPO PORTUGUESA, COM MAIS DE 2 ÁGUAS, INCLUSO TRANSPORTE VERTICAL. AF_07/2019</t>
  </si>
  <si>
    <t>26,26</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</si>
  <si>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</si>
  <si>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</si>
  <si>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</si>
  <si>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</si>
  <si>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18,67</t>
  </si>
  <si>
    <t>AMARRAÇÃO DE TELHAS CERÂMICAS OU DE CONCRETO. AF_07/2019</t>
  </si>
  <si>
    <t>2,53</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</si>
  <si>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</si>
  <si>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</si>
  <si>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</si>
  <si>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</si>
  <si>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</si>
  <si>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</si>
  <si>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</si>
  <si>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</si>
  <si>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</si>
  <si>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</si>
  <si>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</si>
  <si>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</si>
  <si>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</si>
  <si>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289,02</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</si>
  <si>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</si>
  <si>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</si>
  <si>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</si>
  <si>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18,78</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</si>
  <si>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</si>
  <si>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</si>
  <si>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</si>
  <si>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</si>
  <si>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</si>
  <si>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</si>
  <si>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</si>
  <si>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13,29</t>
  </si>
  <si>
    <t>RETIRADA E RECOLOCAÇÃO DE  TELHA CERÂMICA CAPA-CANAL, COM ATÉ DUAS ÁGUAS, INCLUSO IÇAMENTO. AF_07/2019</t>
  </si>
  <si>
    <t>14,05</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</si>
  <si>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</si>
  <si>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</si>
  <si>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</si>
  <si>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63,13</t>
  </si>
  <si>
    <t>CALHA EM CHAPA DE AÇO GALVANIZADO NÚMERO 24, DESENVOLVIMENTO DE 33 CM, INCLUSO TRANSPORTE VERTICAL. AF_07/2019</t>
  </si>
  <si>
    <t>79,87</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</si>
  <si>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</si>
  <si>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</si>
  <si>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</si>
  <si>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</si>
  <si>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</si>
  <si>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</si>
  <si>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</si>
  <si>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</si>
  <si>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</si>
  <si>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</si>
  <si>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</si>
  <si>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</si>
  <si>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</si>
  <si>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</si>
  <si>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</si>
  <si>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</si>
  <si>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</si>
  <si>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</si>
  <si>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</si>
  <si>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</si>
  <si>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61,71</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</si>
  <si>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</si>
  <si>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</si>
  <si>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</si>
  <si>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</si>
  <si>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</si>
  <si>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</si>
  <si>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</si>
  <si>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</si>
  <si>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</si>
  <si>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</si>
  <si>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</si>
  <si>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</si>
  <si>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</si>
  <si>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</si>
  <si>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</si>
  <si>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</si>
  <si>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</si>
  <si>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</si>
  <si>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</si>
  <si>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</si>
  <si>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</si>
  <si>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</si>
  <si>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</si>
  <si>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</si>
  <si>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</si>
  <si>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</si>
  <si>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</si>
  <si>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</si>
  <si>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</si>
  <si>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</si>
  <si>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</si>
  <si>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</si>
  <si>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</si>
  <si>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</si>
  <si>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</si>
  <si>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</si>
  <si>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</si>
  <si>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</si>
  <si>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</si>
  <si>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</si>
  <si>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</si>
  <si>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</si>
  <si>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</si>
  <si>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</si>
  <si>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</si>
  <si>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17,29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</si>
  <si>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</si>
  <si>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</si>
  <si>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</si>
  <si>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28,17</t>
  </si>
  <si>
    <t>DRENO SUBSUPERFICIAL (SEÇÃO 0,40 X 0,40 M), COM TUBO DE CONCRETO SIMPLES POROSO, DN 200 MM, ENCHIMENTO COM AREIA. AF_07/2021</t>
  </si>
  <si>
    <t>DRENO SUBSUPERFICIAL (SEÇÃO 0,40 X 0,40 M), CEGO, ENCHIMENTO DE BRITA, ENVOLVIDO COM MANTA GEOTÊXTIL. AF_07/2021</t>
  </si>
  <si>
    <t>45,69</t>
  </si>
  <si>
    <t>DRENO SUBSUPERFICIAL (SEÇÃO 0,40 X 0,40 M), CEGO, ENCHIMENTO DE BRITA. AF_07/2021</t>
  </si>
  <si>
    <t>20,11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</si>
  <si>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</si>
  <si>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</si>
  <si>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</si>
  <si>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76,10</t>
  </si>
  <si>
    <t>DRENO PROFUNDO (SEÇÃO 0,50 X 1,50 M), COM TUBO DE CONCRETO SIMPLES POROSO, DN 200 MM, ENCHIMENTO COM AREIA, COM SELO DE ARGILA. AF_07/2021</t>
  </si>
  <si>
    <t>DRENO PROFUNDO (SEÇÃO 0,50 X 1,50 M), COM TUBO DE PEAD CORRUGADO PERFURADO, DN 100 MM, ENCHIMENTO COM AREIA. AF_07/2021</t>
  </si>
  <si>
    <t>80,03</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</si>
  <si>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</si>
  <si>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</si>
  <si>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</si>
  <si>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</si>
  <si>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</si>
  <si>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</si>
  <si>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</si>
  <si>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</si>
  <si>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</si>
  <si>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</si>
  <si>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</si>
  <si>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103,63</t>
  </si>
  <si>
    <t>TUBO DE PEAD CORRUGADO PERFURADO, DN 100 MM, PARA DRENO - FORNECIMENTO E ASSENTAMENTO. AF_07/2021</t>
  </si>
  <si>
    <t>12,26</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</si>
  <si>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</si>
  <si>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</si>
  <si>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</si>
  <si>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</si>
  <si>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62,21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</si>
  <si>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</si>
  <si>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</si>
  <si>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</si>
  <si>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</si>
  <si>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32,37</t>
  </si>
  <si>
    <t>ENCHIMENTO DE AREIA PARA DRENO, LANÇAMENTO MECANIZADO. AF_07/2021</t>
  </si>
  <si>
    <t>88,32</t>
  </si>
  <si>
    <t>ENCHIMENTO DE BRITA PARA DRENO, LANÇAMENTO MECANIZADO. AF_07/2021</t>
  </si>
  <si>
    <t>ENCHIMENTO DE AREIA PARA DRENO, LANÇAMENTO MANUAL. AF_07/2021</t>
  </si>
  <si>
    <t>ENCHIMENTO DE BRITA PARA DRENO, LANÇAMENTO MANUAL. AF_07/2021</t>
  </si>
  <si>
    <t>119,12</t>
  </si>
  <si>
    <t>DRENO EM MURO DE CONTENÇÃO, EXECUTADO NO PÉ DO MURO, COM TUBO DE PEAD CORRUGADO FLEXÍVEL PERFURADO, ENCHIMENTO COM BRITA, ENVOLVIDO COM MANTA GEOTÊXTIL. AF_07/2021</t>
  </si>
  <si>
    <t>53,39</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</si>
  <si>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</si>
  <si>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</si>
  <si>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</si>
  <si>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</si>
  <si>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</si>
  <si>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</si>
  <si>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</si>
  <si>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</si>
  <si>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</si>
  <si>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</si>
  <si>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</si>
  <si>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</si>
  <si>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</si>
  <si>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</si>
  <si>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</si>
  <si>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</si>
  <si>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</si>
  <si>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</si>
  <si>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</si>
  <si>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</si>
  <si>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</si>
  <si>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</si>
  <si>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</si>
  <si>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</si>
  <si>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</si>
  <si>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</si>
  <si>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</si>
  <si>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</si>
  <si>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</si>
  <si>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</si>
  <si>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</si>
  <si>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</si>
  <si>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</si>
  <si>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</si>
  <si>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</si>
  <si>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</si>
  <si>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</si>
  <si>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</si>
  <si>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</si>
  <si>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</si>
  <si>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</si>
  <si>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</si>
  <si>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</si>
  <si>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191,70</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</si>
  <si>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</si>
  <si>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</si>
  <si>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</si>
  <si>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</si>
  <si>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</si>
  <si>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</si>
  <si>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</si>
  <si>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</si>
  <si>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</si>
  <si>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</si>
  <si>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</si>
  <si>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</si>
  <si>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</si>
  <si>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</si>
  <si>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</si>
  <si>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</si>
  <si>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</si>
  <si>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</si>
  <si>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</si>
  <si>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</si>
  <si>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</si>
  <si>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</si>
  <si>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</si>
  <si>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171,70</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</si>
  <si>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</si>
  <si>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</si>
  <si>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</si>
  <si>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</si>
  <si>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</si>
  <si>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</si>
  <si>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</si>
  <si>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</si>
  <si>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</si>
  <si>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</si>
  <si>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</si>
  <si>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</si>
  <si>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34,65</t>
  </si>
  <si>
    <t>ARMAÇÃO DE CORTINA DE CONTENÇÃO EM CONCRETO ARMADO, COM AÇO CA-50 DE 6,3 MM - MONTAGEM. AF_07/2019</t>
  </si>
  <si>
    <t>ARMAÇÃO DE CORTINA DE CONTENÇÃO EM CONCRETO ARMADO, COM AÇO CA-50 DE 8 MM - MONTAGEM. AF_07/2019</t>
  </si>
  <si>
    <t>17,58</t>
  </si>
  <si>
    <t>ARMAÇÃO DE CORTINA DE CONTENÇÃO EM CONCRETO ARMADO, COM AÇO CA-50 DE 10 MM - MONTAGEM. AF_07/2019</t>
  </si>
  <si>
    <t>15,89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</si>
  <si>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</si>
  <si>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</si>
  <si>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</si>
  <si>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14,71</t>
  </si>
  <si>
    <t>ARMAÇÃO DE CORTINA DE CONTENÇÃO EM CONCRETO ARMADO, COM AÇO CA-50 DE 25 MM - MONTAGEM. AF_07/2019</t>
  </si>
  <si>
    <t>14,44</t>
  </si>
  <si>
    <t>CONCRETAGEM DE CORTINA DE CONTENÇÃO, ATRAVÉS DE BOMBA   LANÇAMENTO, ADENSAMENTO E ACABAMENTO. AF_07/2019</t>
  </si>
  <si>
    <t>CANALETA MEIA CANA PRÉ-MOLDADA DE CONCRETO (D = 20 CM) - FORNECIMENTO E INSTALAÇÃO. AF_08/2021</t>
  </si>
  <si>
    <t>28,52</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</si>
  <si>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</si>
  <si>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</si>
  <si>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</si>
  <si>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</si>
  <si>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</si>
  <si>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</si>
  <si>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41,09</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</si>
  <si>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</si>
  <si>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</si>
  <si>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76,84</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</si>
  <si>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</si>
  <si>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</si>
  <si>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</si>
  <si>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</si>
  <si>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</si>
  <si>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</si>
  <si>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</si>
  <si>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</si>
  <si>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</si>
  <si>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</si>
  <si>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</si>
  <si>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</si>
  <si>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</si>
  <si>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</si>
  <si>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</si>
  <si>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</si>
  <si>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</si>
  <si>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</si>
  <si>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</si>
  <si>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</si>
  <si>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</si>
  <si>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</si>
  <si>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</si>
  <si>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</si>
  <si>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</si>
  <si>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</si>
  <si>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</si>
  <si>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</si>
  <si>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</si>
  <si>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</si>
  <si>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738,79</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</si>
  <si>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</si>
  <si>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</si>
  <si>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</si>
  <si>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</si>
  <si>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</si>
  <si>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</si>
  <si>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</si>
  <si>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</si>
  <si>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</si>
  <si>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</si>
  <si>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</si>
  <si>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</si>
  <si>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</si>
  <si>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</si>
  <si>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</si>
  <si>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</si>
  <si>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</si>
  <si>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</si>
  <si>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</si>
  <si>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</si>
  <si>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</si>
  <si>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</si>
  <si>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</si>
  <si>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</si>
  <si>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</si>
  <si>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</si>
  <si>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</si>
  <si>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</si>
  <si>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</si>
  <si>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</si>
  <si>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</si>
  <si>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</si>
  <si>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</si>
  <si>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</si>
  <si>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</si>
  <si>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</si>
  <si>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</si>
  <si>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</si>
  <si>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</si>
  <si>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</si>
  <si>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</si>
  <si>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</si>
  <si>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</si>
  <si>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</si>
  <si>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</si>
  <si>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</si>
  <si>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</si>
  <si>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</si>
  <si>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</si>
  <si>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</si>
  <si>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</si>
  <si>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</si>
  <si>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</si>
  <si>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</si>
  <si>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</si>
  <si>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</si>
  <si>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</si>
  <si>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</si>
  <si>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</si>
  <si>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</si>
  <si>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</si>
  <si>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</si>
  <si>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</si>
  <si>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</si>
  <si>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</si>
  <si>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</si>
  <si>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</si>
  <si>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</si>
  <si>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</si>
  <si>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</si>
  <si>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</si>
  <si>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</si>
  <si>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</si>
  <si>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</si>
  <si>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</si>
  <si>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</si>
  <si>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</si>
  <si>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</si>
  <si>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</si>
  <si>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</si>
  <si>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</si>
  <si>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</si>
  <si>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</si>
  <si>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</si>
  <si>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</si>
  <si>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</si>
  <si>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</si>
  <si>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</si>
  <si>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</si>
  <si>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</si>
  <si>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</si>
  <si>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</si>
  <si>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</si>
  <si>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</si>
  <si>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</si>
  <si>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</si>
  <si>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</si>
  <si>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</si>
  <si>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</si>
  <si>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</si>
  <si>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</si>
  <si>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</si>
  <si>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</si>
  <si>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</si>
  <si>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</si>
  <si>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</si>
  <si>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</si>
  <si>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</si>
  <si>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</si>
  <si>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</si>
  <si>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</si>
  <si>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</si>
  <si>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</si>
  <si>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</si>
  <si>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</si>
  <si>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</si>
  <si>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</si>
  <si>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</si>
  <si>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</si>
  <si>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</si>
  <si>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</si>
  <si>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</si>
  <si>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</si>
  <si>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</si>
  <si>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</si>
  <si>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</si>
  <si>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</si>
  <si>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</si>
  <si>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</si>
  <si>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</si>
  <si>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</si>
  <si>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</si>
  <si>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</si>
  <si>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</si>
  <si>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</si>
  <si>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</si>
  <si>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</si>
  <si>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</si>
  <si>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</si>
  <si>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</si>
  <si>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</si>
  <si>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</si>
  <si>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</si>
  <si>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</si>
  <si>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</si>
  <si>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</si>
  <si>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</si>
  <si>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</si>
  <si>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</si>
  <si>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</si>
  <si>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</si>
  <si>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</si>
  <si>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</si>
  <si>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</si>
  <si>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</si>
  <si>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</si>
  <si>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</si>
  <si>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</si>
  <si>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</si>
  <si>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</si>
  <si>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</si>
  <si>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</si>
  <si>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</si>
  <si>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</si>
  <si>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</si>
  <si>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</si>
  <si>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</si>
  <si>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</si>
  <si>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</si>
  <si>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</si>
  <si>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</si>
  <si>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</si>
  <si>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</si>
  <si>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</si>
  <si>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</si>
  <si>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</si>
  <si>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</si>
  <si>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</si>
  <si>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</si>
  <si>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</si>
  <si>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</si>
  <si>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</si>
  <si>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</si>
  <si>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</si>
  <si>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</si>
  <si>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54,63</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</si>
  <si>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</si>
  <si>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</si>
  <si>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66,61</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</si>
  <si>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</si>
  <si>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</si>
  <si>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49,13</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</si>
  <si>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</si>
  <si>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</si>
  <si>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</si>
  <si>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</si>
  <si>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</si>
  <si>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</si>
  <si>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45,28</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</si>
  <si>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</si>
  <si>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</si>
  <si>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</si>
  <si>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</si>
  <si>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</si>
  <si>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</si>
  <si>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</si>
  <si>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</si>
  <si>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</si>
  <si>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44,38</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</si>
  <si>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</si>
  <si>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</si>
  <si>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</si>
  <si>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</si>
  <si>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</si>
  <si>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123,75</t>
  </si>
  <si>
    <t>EXECUÇÃO DE ESCORAS DE CONCRETO PARA CONTENÇÃO DE GUIAS PRÉ-FABRICADAS. AF_06/2016</t>
  </si>
  <si>
    <t>7,02</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</si>
  <si>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</si>
  <si>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</si>
  <si>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</si>
  <si>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</si>
  <si>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16,09</t>
  </si>
  <si>
    <t>ARMAÇÃO DE MURO ALA E MURO TESTA UTILIZANDO AÇO CA-50 DE 12,5 MM - MONTAGEM. AF_07/2021</t>
  </si>
  <si>
    <t>13,65</t>
  </si>
  <si>
    <t>ARMAÇÃO DE MURO ALA E MURO TESTA UTILIZANDO AÇO CA-50 DE 16 MM - MONTAGEM. AF_07/2021</t>
  </si>
  <si>
    <t>13,08</t>
  </si>
  <si>
    <t>ARMAÇÃO DE MURO ALA E MURO TESTA UTILIZANDO AÇO CA-50 DE 20 MM - MONTAGEM. AF_07/2021</t>
  </si>
  <si>
    <t>ARMAÇÃO DE SOLEIRA UTILIZANDO AÇO CA-50 DE 6,3 MM - MONTAGEM. AF_07/2021</t>
  </si>
  <si>
    <t>17,56</t>
  </si>
  <si>
    <t>ARMAÇÃO DE SOLEIRA UTILIZANDO AÇO CA-50 DE 8 MM - MONTAGEM. AF_07/2021</t>
  </si>
  <si>
    <t>16,92</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</si>
  <si>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</si>
  <si>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</si>
  <si>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</si>
  <si>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</si>
  <si>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</si>
  <si>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</si>
  <si>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</si>
  <si>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</si>
  <si>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</si>
  <si>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</si>
  <si>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</si>
  <si>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</si>
  <si>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</si>
  <si>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</si>
  <si>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</si>
  <si>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</si>
  <si>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</si>
  <si>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</si>
  <si>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</si>
  <si>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</si>
  <si>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</si>
  <si>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</si>
  <si>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</si>
  <si>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</si>
  <si>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</si>
  <si>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</si>
  <si>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</si>
  <si>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</si>
  <si>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</si>
  <si>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</si>
  <si>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</si>
  <si>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</si>
  <si>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</si>
  <si>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</si>
  <si>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</si>
  <si>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</si>
  <si>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</si>
  <si>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</si>
  <si>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</si>
  <si>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</si>
  <si>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</si>
  <si>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</si>
  <si>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</si>
  <si>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</si>
  <si>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</si>
  <si>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</si>
  <si>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</si>
  <si>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</si>
  <si>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</si>
  <si>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</si>
  <si>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</si>
  <si>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</si>
  <si>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</si>
  <si>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</si>
  <si>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</si>
  <si>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</si>
  <si>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</si>
  <si>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</si>
  <si>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</si>
  <si>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</si>
  <si>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</si>
  <si>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</si>
  <si>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</si>
  <si>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</si>
  <si>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</si>
  <si>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</si>
  <si>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</si>
  <si>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</si>
  <si>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</si>
  <si>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29,55</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</si>
  <si>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</si>
  <si>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</si>
  <si>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</si>
  <si>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</si>
  <si>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</si>
  <si>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</si>
  <si>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49,54</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</si>
  <si>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</si>
  <si>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</si>
  <si>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</si>
  <si>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</si>
  <si>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39,41</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</si>
  <si>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</si>
  <si>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</si>
  <si>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</si>
  <si>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53,86</t>
  </si>
  <si>
    <t>ESCORAMENTO DE VALA, TIPO CONTÍNUO, COM PROFUNDIDADE DE 1,5 A 3,0 M, LARGURA MAIOR OU IGUAL A 1,5 M E MENOR QUE 2,5 M. AF_08/2020</t>
  </si>
  <si>
    <t>69,18</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</si>
  <si>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</si>
  <si>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</si>
  <si>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</si>
  <si>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84,84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</si>
  <si>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</si>
  <si>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</si>
  <si>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64,42</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</si>
  <si>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</si>
  <si>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</si>
  <si>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</si>
  <si>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</si>
  <si>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</si>
  <si>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</si>
  <si>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11,65</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</si>
  <si>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</si>
  <si>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</si>
  <si>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7,63</t>
  </si>
  <si>
    <t>ESCORAMENTO DE VALA, TIPO BLINDAGEM, COM PROFUNDIDADE DE 3,0 A 4,5 M, LARGURA MAIOR OU IGUAL A 1,5 M E MENOR QUE 2,5 M - EXECUÇÃO, NÃO INCLUI MATERIAL. AF_08/2020</t>
  </si>
  <si>
    <t>15,19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</si>
  <si>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</si>
  <si>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</si>
  <si>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</si>
  <si>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</si>
  <si>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</si>
  <si>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</si>
  <si>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</si>
  <si>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</si>
  <si>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</si>
  <si>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</si>
  <si>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</si>
  <si>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</si>
  <si>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</si>
  <si>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</si>
  <si>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</si>
  <si>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</si>
  <si>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</si>
  <si>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</si>
  <si>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</si>
  <si>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</si>
  <si>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</si>
  <si>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117,87</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</si>
  <si>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</si>
  <si>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</si>
  <si>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</si>
  <si>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</si>
  <si>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</si>
  <si>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</si>
  <si>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</si>
  <si>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</si>
  <si>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</si>
  <si>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</si>
  <si>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</si>
  <si>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</si>
  <si>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</si>
  <si>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</si>
  <si>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</si>
  <si>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</si>
  <si>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</si>
  <si>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</si>
  <si>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</si>
  <si>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</si>
  <si>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</si>
  <si>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</si>
  <si>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</si>
  <si>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</si>
  <si>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</si>
  <si>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</si>
  <si>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</si>
  <si>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</si>
  <si>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</si>
  <si>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</si>
  <si>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</si>
  <si>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</si>
  <si>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</si>
  <si>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</si>
  <si>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</si>
  <si>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</si>
  <si>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</si>
  <si>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</si>
  <si>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</si>
  <si>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</si>
  <si>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</si>
  <si>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</si>
  <si>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</si>
  <si>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</si>
  <si>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</si>
  <si>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</si>
  <si>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</si>
  <si>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</si>
  <si>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</si>
  <si>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</si>
  <si>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</si>
  <si>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</si>
  <si>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</si>
  <si>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</si>
  <si>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</si>
  <si>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</si>
  <si>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</si>
  <si>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</si>
  <si>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</si>
  <si>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</si>
  <si>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</si>
  <si>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</si>
  <si>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</si>
  <si>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</si>
  <si>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</si>
  <si>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</si>
  <si>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</si>
  <si>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</si>
  <si>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</si>
  <si>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</si>
  <si>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</si>
  <si>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</si>
  <si>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</si>
  <si>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</si>
  <si>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</si>
  <si>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</si>
  <si>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</si>
  <si>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</si>
  <si>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</si>
  <si>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</si>
  <si>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57,81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</si>
  <si>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</si>
  <si>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</si>
  <si>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</si>
  <si>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</si>
  <si>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</si>
  <si>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</si>
  <si>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</si>
  <si>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</si>
  <si>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</si>
  <si>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</si>
  <si>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</si>
  <si>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</si>
  <si>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</si>
  <si>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</si>
  <si>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</si>
  <si>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</si>
  <si>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</si>
  <si>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</si>
  <si>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</si>
  <si>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</si>
  <si>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</si>
  <si>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</si>
  <si>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</si>
  <si>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</si>
  <si>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</si>
  <si>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</si>
  <si>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</si>
  <si>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</si>
  <si>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</si>
  <si>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</si>
  <si>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</si>
  <si>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</si>
  <si>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</si>
  <si>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</si>
  <si>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</si>
  <si>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</si>
  <si>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59,25</t>
  </si>
  <si>
    <t>TARJETA TIPO LIVRE/OCUPADO PARA PORTA DE BANHEIRO. AF_12/2019</t>
  </si>
  <si>
    <t>CREMONA EM LATÃO CROMADO OU POLIDO, COMPLETA. AF_12/2019</t>
  </si>
  <si>
    <t>60,83</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</si>
  <si>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</si>
  <si>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</si>
  <si>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</si>
  <si>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</si>
  <si>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</si>
  <si>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</si>
  <si>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</si>
  <si>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</si>
  <si>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</si>
  <si>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</si>
  <si>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</si>
  <si>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</si>
  <si>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</si>
  <si>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</si>
  <si>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</si>
  <si>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</si>
  <si>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</si>
  <si>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</si>
  <si>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</si>
  <si>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</si>
  <si>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</si>
  <si>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</si>
  <si>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</si>
  <si>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</si>
  <si>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</si>
  <si>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</si>
  <si>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</si>
  <si>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</si>
  <si>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</si>
  <si>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</si>
  <si>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</si>
  <si>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</si>
  <si>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</si>
  <si>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</si>
  <si>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</si>
  <si>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</si>
  <si>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</si>
  <si>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16,79</t>
  </si>
  <si>
    <t>REMOÇÃO DE VIDRO LISO COMUM DE ESQUADRIA COM BAGUETE DE ALUMÍNIO OU PVC. AF_01/2021</t>
  </si>
  <si>
    <t>20,40</t>
  </si>
  <si>
    <t>REMOÇÃO DE VIDRO TEMPERADO FIXADO EM PERFIL U. AF_01/2021</t>
  </si>
  <si>
    <t>14,56</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</si>
  <si>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</si>
  <si>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</si>
  <si>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</si>
  <si>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</si>
  <si>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</si>
  <si>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</si>
  <si>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</si>
  <si>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22,49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</si>
  <si>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</si>
  <si>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</si>
  <si>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</si>
  <si>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</si>
  <si>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</si>
  <si>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</si>
  <si>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</si>
  <si>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</si>
  <si>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</si>
  <si>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</si>
  <si>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</si>
  <si>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</si>
  <si>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</si>
  <si>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</si>
  <si>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</si>
  <si>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</si>
  <si>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</si>
  <si>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</si>
  <si>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</si>
  <si>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</si>
  <si>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13,14</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</si>
  <si>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</si>
  <si>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</si>
  <si>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</si>
  <si>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</si>
  <si>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</si>
  <si>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13,93</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</si>
  <si>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</si>
  <si>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</si>
  <si>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</si>
  <si>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</si>
  <si>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</si>
  <si>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</si>
  <si>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</si>
  <si>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</si>
  <si>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</si>
  <si>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</si>
  <si>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203,67</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</si>
  <si>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</si>
  <si>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</si>
  <si>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</si>
  <si>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</si>
  <si>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</si>
  <si>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20,93</t>
  </si>
  <si>
    <t>ESTACA ESCAVADA MECANICAMENTE, SEM FLUIDO ESTABILIZANTE, COM 25CM DE DIÂMETRO, CONCRETO LANÇADO POR CAMINHÃO BETONEIRA (EXCLUSIVE MOBILIZAÇÃO E DESMOBILIZAÇÃO). AF_01/2020</t>
  </si>
  <si>
    <t>50,69</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</si>
  <si>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</si>
  <si>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</si>
  <si>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</si>
  <si>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</si>
  <si>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</si>
  <si>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</si>
  <si>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</si>
  <si>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</si>
  <si>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140,40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</si>
  <si>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</si>
  <si>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</si>
  <si>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</si>
  <si>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</si>
  <si>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14,35</t>
  </si>
  <si>
    <t>LASTRO DE CONCRETO MAGRO, APLICADO EM PISOS, LAJES SOBRE SOLO OU RADIERS, ESPESSURA DE 5 CM. AF_07/2016</t>
  </si>
  <si>
    <t>23,94</t>
  </si>
  <si>
    <t>LASTRO DE CONCRETO MAGRO, APLICADO EM BLOCOS DE COROAMENTO OU SAPATAS. AF_08/2017</t>
  </si>
  <si>
    <t>502,50</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</si>
  <si>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</si>
  <si>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</si>
  <si>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</si>
  <si>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</si>
  <si>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</si>
  <si>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</si>
  <si>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</si>
  <si>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</si>
  <si>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</si>
  <si>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2,93</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</si>
  <si>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</si>
  <si>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</si>
  <si>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</si>
  <si>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</si>
  <si>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</si>
  <si>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</si>
  <si>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27,36</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</si>
  <si>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</si>
  <si>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</si>
  <si>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</si>
  <si>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</si>
  <si>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</si>
  <si>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</si>
  <si>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</si>
  <si>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</si>
  <si>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</si>
  <si>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</si>
  <si>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</si>
  <si>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</si>
  <si>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306,91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</si>
  <si>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</si>
  <si>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</si>
  <si>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</si>
  <si>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</si>
  <si>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</si>
  <si>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</si>
  <si>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</si>
  <si>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</si>
  <si>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</si>
  <si>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</si>
  <si>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</si>
  <si>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</si>
  <si>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</si>
  <si>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60,71</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</si>
  <si>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</si>
  <si>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</si>
  <si>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</si>
  <si>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</si>
  <si>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</si>
  <si>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37,01</t>
  </si>
  <si>
    <t>FABRICAÇÃO DE ESCORAS DO TIPO PONTALETE, EM MADEIRA, PARA PÉ-DIREITO SIMPLES. AF_09/2020</t>
  </si>
  <si>
    <t>14,33</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</si>
  <si>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</si>
  <si>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</si>
  <si>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</si>
  <si>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</si>
  <si>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</si>
  <si>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</si>
  <si>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</si>
  <si>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</si>
  <si>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</si>
  <si>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</si>
  <si>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</si>
  <si>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</si>
  <si>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</si>
  <si>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</si>
  <si>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48,52</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</si>
  <si>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</si>
  <si>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</si>
  <si>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</si>
  <si>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57,97</t>
  </si>
  <si>
    <t>MONTAGEM E DESMONTAGEM DE FÔRMA DE PILARES RETANGULARES E ESTRUTURAS SIMILARES, PÉ-DIREITO SIMPLES, EM CHAPA DE MADEIRA COMPENSADA PLASTIFICADA, 18 UTILIZAÇÕES. AF_09/2020</t>
  </si>
  <si>
    <t>41,45</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</si>
  <si>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</si>
  <si>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</si>
  <si>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</si>
  <si>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</si>
  <si>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</si>
  <si>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</si>
  <si>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</si>
  <si>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</si>
  <si>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</si>
  <si>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</si>
  <si>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</si>
  <si>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</si>
  <si>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</si>
  <si>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</si>
  <si>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201,97</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</si>
  <si>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</si>
  <si>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</si>
  <si>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</si>
  <si>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</si>
  <si>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</si>
  <si>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</si>
  <si>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</si>
  <si>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</si>
  <si>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</si>
  <si>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</si>
  <si>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</si>
  <si>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</si>
  <si>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177,70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</si>
  <si>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</si>
  <si>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</si>
  <si>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</si>
  <si>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</si>
  <si>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</si>
  <si>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</si>
  <si>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73,20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</si>
  <si>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</si>
  <si>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</si>
  <si>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</si>
  <si>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</si>
  <si>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</si>
  <si>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</si>
  <si>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</si>
  <si>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</si>
  <si>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</si>
  <si>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</si>
  <si>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</si>
  <si>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</si>
  <si>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</si>
  <si>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</si>
  <si>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</si>
  <si>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</si>
  <si>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48,57</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</si>
  <si>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</si>
  <si>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</si>
  <si>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</si>
  <si>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</si>
  <si>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</si>
  <si>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</si>
  <si>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61,68</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</si>
  <si>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</si>
  <si>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</si>
  <si>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</si>
  <si>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</si>
  <si>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</si>
  <si>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</si>
  <si>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</si>
  <si>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</si>
  <si>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</si>
  <si>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</si>
  <si>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</si>
  <si>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</si>
  <si>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</si>
  <si>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</si>
  <si>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</si>
  <si>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338,97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</si>
  <si>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</si>
  <si>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</si>
  <si>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</si>
  <si>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</si>
  <si>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</si>
  <si>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</si>
  <si>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</si>
  <si>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</si>
  <si>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</si>
  <si>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</si>
  <si>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</si>
  <si>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</si>
  <si>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</si>
  <si>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</si>
  <si>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21,25</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</si>
  <si>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</si>
  <si>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</si>
  <si>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</si>
  <si>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</si>
  <si>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24,10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</si>
  <si>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</si>
  <si>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</si>
  <si>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</si>
  <si>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</si>
  <si>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</si>
  <si>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</si>
  <si>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</si>
  <si>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</si>
  <si>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</si>
  <si>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</si>
  <si>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</si>
  <si>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</si>
  <si>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</si>
  <si>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</si>
  <si>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</si>
  <si>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</si>
  <si>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</si>
  <si>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</si>
  <si>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</si>
  <si>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</si>
  <si>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</si>
  <si>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</si>
  <si>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</si>
  <si>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</si>
  <si>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</si>
  <si>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</si>
  <si>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</si>
  <si>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</si>
  <si>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</si>
  <si>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</si>
  <si>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</si>
  <si>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</si>
  <si>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</si>
  <si>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</si>
  <si>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</si>
  <si>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</si>
  <si>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</si>
  <si>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</si>
  <si>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</si>
  <si>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</si>
  <si>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</si>
  <si>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</si>
  <si>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</si>
  <si>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</si>
  <si>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</si>
  <si>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</si>
  <si>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</si>
  <si>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</si>
  <si>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</si>
  <si>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</si>
  <si>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</si>
  <si>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</si>
  <si>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</si>
  <si>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</si>
  <si>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</si>
  <si>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</si>
  <si>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</si>
  <si>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</si>
  <si>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</si>
  <si>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</si>
  <si>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170,47</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</si>
  <si>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</si>
  <si>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</si>
  <si>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</si>
  <si>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</si>
  <si>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</si>
  <si>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</si>
  <si>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</si>
  <si>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</si>
  <si>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</si>
  <si>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</si>
  <si>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</si>
  <si>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</si>
  <si>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</si>
  <si>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</si>
  <si>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</si>
  <si>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</si>
  <si>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</si>
  <si>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</si>
  <si>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</si>
  <si>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</si>
  <si>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</si>
  <si>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</si>
  <si>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</si>
  <si>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</si>
  <si>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</si>
  <si>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224,14</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</si>
  <si>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</si>
  <si>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</si>
  <si>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</si>
  <si>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</si>
  <si>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</si>
  <si>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11,64</t>
  </si>
  <si>
    <t>ARMAÇÃO DE CINTA DE ALVENARIA ESTRUTURAL; DIÂMETRO DE 10,0 MM. AF_09/2021</t>
  </si>
  <si>
    <t>13,57</t>
  </si>
  <si>
    <t>ARMAÇÃO DE VERGA E CONTRAVERGA DE ALVENARIA ESTRUTURAL; DIÂMETRO DE 8,0 MM. AF_09/2021</t>
  </si>
  <si>
    <t>19,23</t>
  </si>
  <si>
    <t>ARMAÇÃO DE VERGA E CONTRAVERGA DE ALVENARIA ESTRUTURAL; DIÂMETRO DE 10,0 MM. AF_09/2021</t>
  </si>
  <si>
    <t>16,07</t>
  </si>
  <si>
    <t>ARMAÇÃO DO SISTEMA DE PAREDES DE CONCRETO, EXECUTADA EM PAREDES DE EDIFICAÇÕES DE MÚLTIPLOS PAVIMENTOS, TELA Q-138. AF_06/2019</t>
  </si>
  <si>
    <t>18,96</t>
  </si>
  <si>
    <t>ARMAÇÃO DO SISTEMA DE PAREDES DE CONCRETO, EXECUTADA EM PAREDES DE EDIFICAÇÕES TÉRREAS OU DE MÚLTIPLOS PAVIMENTOS, TELA Q-92. AF_06/2019</t>
  </si>
  <si>
    <t>19,34</t>
  </si>
  <si>
    <t>ARMAÇÃO DO SISTEMA DE PAREDES DE CONCRETO, EXECUTADA EM PAREDES DE EDIFICAÇÕES TÉRREAS, TELA Q-61. AF_06/2019</t>
  </si>
  <si>
    <t>19,88</t>
  </si>
  <si>
    <t>ARMAÇÃO DO SISTEMA DE PAREDES DE CONCRETO, EXECUTADA COMO ARMADURA POSITIVA DE LAJES, TELA Q-138. AF_06/2019</t>
  </si>
  <si>
    <t>19,26</t>
  </si>
  <si>
    <t>ARMAÇÃO DO SISTEMA DE PAREDES DE CONCRETO, EXECUTADA COMO ARMADURA NEGATIVA DE LAJES, TELA T-196. AF_06/2019</t>
  </si>
  <si>
    <t>13,40</t>
  </si>
  <si>
    <t>ARMAÇÃO DO SISTEMA DE PAREDES DE CONCRETO, EXECUTADA COMO ARMADURA POSITIVA DE LAJES, TELA Q-113. AF_06/2019</t>
  </si>
  <si>
    <t>ARMAÇÃO DO SISTEMA DE PAREDES DE CONCRETO, EXECUTADA COMO ARMADURA NEGATIVA DE LAJES, TELA L-159. AF_06/2019</t>
  </si>
  <si>
    <t>13,83</t>
  </si>
  <si>
    <t>ARMAÇÃO DO SISTEMA DE PAREDES DE CONCRETO, EXECUTADA EM PLATIBANDAS, TELA Q-92. AF_06/2019</t>
  </si>
  <si>
    <t>21,65</t>
  </si>
  <si>
    <t>ARMAÇÃO DO SISTEMA DE PAREDES DE CONCRETO, EXECUTADA COMO REFORÇO, VERGALHÃO DE 6,3 MM DE DIÂMETRO. AF_06/2019</t>
  </si>
  <si>
    <t>16,46</t>
  </si>
  <si>
    <t>ARMAÇÃO DO SISTEMA DE PAREDES DE CONCRETO, EXECUTADA COMO REFORÇO, VERGALHÃO DE 8,0 MM DE DIÂMETRO. AF_06/2019</t>
  </si>
  <si>
    <t>15,57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</si>
  <si>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</si>
  <si>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</si>
  <si>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18,48</t>
  </si>
  <si>
    <t>ARMAÇÃO DE PILAR OU VIGA DE UMA ESTRUTURA CONVENCIONAL DE CONCRETO ARMADO EM UM EDIFÍCIO DE MÚLTIPLOS PAVIMENTOS UTILIZANDO AÇO CA-50 DE 6,3 MM - MONTAGEM. AF_12/2015</t>
  </si>
  <si>
    <t>18,00</t>
  </si>
  <si>
    <t>ARMAÇÃO DE PILAR OU VIGA DE UMA ESTRUTURA CONVENCIONAL DE CONCRETO ARMADO EM UM EDIFÍCIO DE MÚLTIPLOS PAVIMENTOS UTILIZANDO AÇO CA-50 DE 8,0 MM - MONTAGEM. AF_12/2015</t>
  </si>
  <si>
    <t>17,30</t>
  </si>
  <si>
    <t>ARMAÇÃO DE PILAR OU VIGA DE UMA ESTRUTURA CONVENCIONAL DE CONCRETO ARMADO EM UM EDIFÍCIO DE MÚLTIPLOS PAVIMENTOS UTILIZANDO AÇO CA-50 DE 10,0 MM - MONTAGEM. AF_12/2015</t>
  </si>
  <si>
    <t>15,68</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</si>
  <si>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</si>
  <si>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</si>
  <si>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12,88</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</si>
  <si>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</si>
  <si>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</si>
  <si>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14,39</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</si>
  <si>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</si>
  <si>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</si>
  <si>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</si>
  <si>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16,91</t>
  </si>
  <si>
    <t>ARMAÇÃO DE LAJE DE UMA ESTRUTURA CONVENCIONAL DE CONCRETO ARMADO EM UM EDIFÍCIO DE MÚLTIPLOS PAVIMENTOS UTILIZANDO AÇO CA-50 DE 8,0 MM - MONTAGEM. AF_12/2015</t>
  </si>
  <si>
    <t>16,47</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</si>
  <si>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</si>
  <si>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</si>
  <si>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</si>
  <si>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12,52</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</si>
  <si>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</si>
  <si>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</si>
  <si>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21,32</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</si>
  <si>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</si>
  <si>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</si>
  <si>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</si>
  <si>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16,89</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</si>
  <si>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</si>
  <si>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</si>
  <si>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</si>
  <si>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15,03</t>
  </si>
  <si>
    <t>ARMAÇÃO DE PILAR OU VIGA DE UMA ESTRUTURA CONVENCIONAL DE CONCRETO ARMADO EM UMA EDIFICAÇÃO TÉRREA OU SOBRADO UTILIZANDO AÇO CA-50 DE 25,0 MM - MONTAGEM. AF_12/2015</t>
  </si>
  <si>
    <t>14,61</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</si>
  <si>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</si>
  <si>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</si>
  <si>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19,01</t>
  </si>
  <si>
    <t>ARMAÇÃO DE LAJE DE UMA ESTRUTURA CONVENCIONAL DE CONCRETO ARMADO EM UMA EDIFICAÇÃO TÉRREA OU SOBRADO UTILIZANDO AÇO CA-50 DE 6,3 MM - MONTAGEM. AF_12/2015</t>
  </si>
  <si>
    <t>18,39</t>
  </si>
  <si>
    <t>ARMAÇÃO DE LAJE DE UMA ESTRUTURA CONVENCIONAL DE CONCRETO ARMADO EM UMA EDIFICAÇÃO TÉRREA OU SOBRADO UTILIZANDO AÇO CA-50 DE 8,0 MM - MONTAGEM. AF_12/2015</t>
  </si>
  <si>
    <t>17,55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</si>
  <si>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</si>
  <si>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</si>
  <si>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13,42</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</si>
  <si>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</si>
  <si>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</si>
  <si>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14,59</t>
  </si>
  <si>
    <t>CORTE E DOBRA DE AÇO CA-60, DIÂMETRO DE 5,0 MM, UTILIZADO EM ESTRUTURAS DIVERSAS, EXCETO LAJES. AF_12/2015</t>
  </si>
  <si>
    <t>13,99</t>
  </si>
  <si>
    <t>CORTE E DOBRA DE AÇO CA-50, DIÂMETRO DE 6,3 MM, UTILIZADO EM ESTRUTURAS DIVERSAS, EXCETO LAJES. AF_12/2015</t>
  </si>
  <si>
    <t>CORTE E DOBRA DE AÇO CA-50, DIÂMETRO DE 8,0 MM, UTILIZADO EM ESTRUTURAS DIVERSAS, EXCETO LAJES. AF_12/2015</t>
  </si>
  <si>
    <t>14,41</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</si>
  <si>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</si>
  <si>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</si>
  <si>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</si>
  <si>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11,35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</si>
  <si>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</si>
  <si>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</si>
  <si>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</si>
  <si>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</si>
  <si>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13,46</t>
  </si>
  <si>
    <t>CORTE E DOBRA DE AÇO CA-50, DIÂMETRO DE 6,3 MM, UTILIZADO EM LAJE. AF_12/2015</t>
  </si>
  <si>
    <t>14,07</t>
  </si>
  <si>
    <t>CORTE E DOBRA DE AÇO CA-50, DIÂMETRO DE 8,0 MM, UTILIZADO EM LAJE. AF_12/2015</t>
  </si>
  <si>
    <t>14,23</t>
  </si>
  <si>
    <t>CORTE E DOBRA DE AÇO CA-50, DIÂMETRO DE 10,0 MM, UTILIZADO EM LAJE. AF_12/2015</t>
  </si>
  <si>
    <t>CORTE E DOBRA DE AÇO CA-50, DIÂMETRO DE 12,5 MM, UTILIZADO EM LAJE. AF_12/2015</t>
  </si>
  <si>
    <t>11,39</t>
  </si>
  <si>
    <t>CORTE E DOBRA DE AÇO CA-50, DIÂMETRO DE 16,0 MM, UTILIZADO EM LAJE. AF_12/2015</t>
  </si>
  <si>
    <t>11,32</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</si>
  <si>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</si>
  <si>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</si>
  <si>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</si>
  <si>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</si>
  <si>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14,31</t>
  </si>
  <si>
    <t>CORTE E DOBRA DE AÇO CA-25, DIÂMETRO DE 12,5 MM. AF_12/2015</t>
  </si>
  <si>
    <t>CORTE E DOBRA DE AÇO CA-25, DIÂMETRO DE 16,0 MM. AF_12/2015</t>
  </si>
  <si>
    <t>14,06</t>
  </si>
  <si>
    <t>CORTE E DOBRA DE AÇO CA-25, DIÂMETRO DE 20,0 MM. AF_12/2015</t>
  </si>
  <si>
    <t>14,40</t>
  </si>
  <si>
    <t>CORTE E DOBRA DE AÇO CA-25, DIÂMETRO DE 25,0 MM. AF_12/2015</t>
  </si>
  <si>
    <t>ARMAÇÃO UTILIZANDO AÇO CA-25 DE 6,3 MM - MONTAGEM. AF_12/2015</t>
  </si>
  <si>
    <t>ARMAÇÃO UTILIZANDO AÇO CA-25 DE 8,0 MM - MONTAGEM. AF_12/2015</t>
  </si>
  <si>
    <t>ARMAÇÃO UTILIZANDO AÇO CA-25 DE 10,0 MM - MONTAGEM. AF_12/2015</t>
  </si>
  <si>
    <t>16,65</t>
  </si>
  <si>
    <t>ARMAÇÃO UTILIZANDO AÇO CA-25 DE 12,5 MM - MONTAGEM. AF_12/2015</t>
  </si>
  <si>
    <t>ARMAÇÃO UTILIZANDO AÇO CA-25 DE 16,0 MM - MONTAGEM. AF_12/2015</t>
  </si>
  <si>
    <t>15,59</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</si>
  <si>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</si>
  <si>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</si>
  <si>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</si>
  <si>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</si>
  <si>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19,08</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</si>
  <si>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</si>
  <si>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</si>
  <si>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16,29</t>
  </si>
  <si>
    <t>ARMAÇÃO DE ESTRUTURAS DE CONCRETO ARMADO, EXCETO VIGAS, PILARES, LAJES E FUNDAÇÕES, UTILIZANDO AÇO CA-50 DE 12,5 MM - MONTAGEM. AF_12/2015</t>
  </si>
  <si>
    <t>13,80</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</si>
  <si>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</si>
  <si>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</si>
  <si>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14,83</t>
  </si>
  <si>
    <t>ARMAÇÃO DE ESTRUTURAS DE CONCRETO ARMADO, EXCETO VIGAS, PILARES, LAJES E FUNDAÇÕES, UTILIZANDO AÇO CA-50 DE 25,0 MM - MONTAGEM. AF_12/2015</t>
  </si>
  <si>
    <t>CORTE E DOBRA DE AÇO CA-60, DIÂMETRO DE 5,0 MM, UTILIZADO EM ESTRIBO CONTÍNUO HELICOIDAL. AF_09/2021</t>
  </si>
  <si>
    <t>12,49</t>
  </si>
  <si>
    <t>CORTE E DOBRA DE AÇO CA-50, DIÂMETRO DE 6,3 MM, UTILIZADO EM ESTRIBO CONTÍNUO HELICOIDAL. AF_09/2021</t>
  </si>
  <si>
    <t>13,56</t>
  </si>
  <si>
    <t>CORTE E DOBRA DE AÇO CA-50, DIÂMERO DE 32 MM, UTILIZADO EM ESTRUTURAS DIVERSAS, EXCETO LAJE. AF_10/2016</t>
  </si>
  <si>
    <t>14,68</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</si>
  <si>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</si>
  <si>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</si>
  <si>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</si>
  <si>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</si>
  <si>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12,25</t>
  </si>
  <si>
    <t>MONTAGEM DE ARMADURA DE ESTACAS, DIÂMETRO = 20,0 MM. AF_09/2021</t>
  </si>
  <si>
    <t>14,22</t>
  </si>
  <si>
    <t>MONTAGEM DE ARMADURA DE ESTACAS, DIÂMETRO = 25,0 MM. AF_09/2021</t>
  </si>
  <si>
    <t>MONTAGEM DE ARMADURA DE ESTACAS, DIÂMETRO = 32,0 MM. AF_09/2021</t>
  </si>
  <si>
    <t>15,48</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</si>
  <si>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</si>
  <si>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</si>
  <si>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</si>
  <si>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19,37</t>
  </si>
  <si>
    <t>MONTAGEM DE ARMADURA TRANSVERSAL DE ESTACAS DE SEÇÃO RETANGULAR, DIÂMETRO = 6,30 MM. AF_09/2021</t>
  </si>
  <si>
    <t>17,99</t>
  </si>
  <si>
    <t>ARMAÇÃO DE ESCADA, DE UMA ESTRUTURA CONVENCIONAL DE CONCRETO ARMADO UTILIZANDO AÇO CA-60 DE 5,0 MM - MONTAGEM. AF_11/2020</t>
  </si>
  <si>
    <t>ARMAÇÃO DE ESCADA, DE UMA ESTRUTURA CONVENCIONAL DE CONCRETO ARMADO UTILIZANDO AÇO CA-50 DE 6,3 MM - MONTAGEM. AF_11/2020</t>
  </si>
  <si>
    <t>23,35</t>
  </si>
  <si>
    <t>ARMAÇÃO DE ESCADA, DE UMA ESTRUTURA CONVENCIONAL DE CONCRETO ARMADO UTILIZANDO AÇO CA-50 DE 8,0 MM - MONTAGEM. AF_11/2020</t>
  </si>
  <si>
    <t>20,04</t>
  </si>
  <si>
    <t>ARMAÇÃO DE ESCADA, DE UMA ESTRUTURA CONVENCIONAL DE CONCRETO ARMADO UTILIZANDO AÇO CA-50 DE 10,0 MM - MONTAGEM. AF_11/2020</t>
  </si>
  <si>
    <t>16,72</t>
  </si>
  <si>
    <t>ARMAÇÃO DE ESCADA, DE UMA ESTRUTURA CONVENCIONAL DE CONCRETO ARMADO UTILIZANDO AÇO CA-50 DE 12,5 MM - MONTAGEM. AF_11/2020</t>
  </si>
  <si>
    <t>ARMAÇÃO DE ESCADA, DE UMA ESTRUTURA CONVENCIONAL DE CONCRETO ARMADO UTILIZANDO AÇO CA-50 DE 16,0 MM - MONTAGEM. AF_11/2020</t>
  </si>
  <si>
    <t>12,29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</si>
  <si>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</si>
  <si>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</si>
  <si>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</si>
  <si>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</si>
  <si>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</si>
  <si>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</si>
  <si>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15,30</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</si>
  <si>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</si>
  <si>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</si>
  <si>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</si>
  <si>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19,27</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</si>
  <si>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</si>
  <si>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</si>
  <si>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</si>
  <si>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</si>
  <si>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</si>
  <si>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</si>
  <si>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10,86</t>
  </si>
  <si>
    <t>ARMAÇÃO DE VERGA E CONTRAVERGA DE ALVENARIA ESTRUTURAL; DIÂMETRO DE 12,5 MM. AF_09/2021</t>
  </si>
  <si>
    <t>12,94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</si>
  <si>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</si>
  <si>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</si>
  <si>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</si>
  <si>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</si>
  <si>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</si>
  <si>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</si>
  <si>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</si>
  <si>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</si>
  <si>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</si>
  <si>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</si>
  <si>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</si>
  <si>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</si>
  <si>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</si>
  <si>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</si>
  <si>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</si>
  <si>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</si>
  <si>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</si>
  <si>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</si>
  <si>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</si>
  <si>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</si>
  <si>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</si>
  <si>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</si>
  <si>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</si>
  <si>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</si>
  <si>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</si>
  <si>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</si>
  <si>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</si>
  <si>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</si>
  <si>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</si>
  <si>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</si>
  <si>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</si>
  <si>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</si>
  <si>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</si>
  <si>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</si>
  <si>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</si>
  <si>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</si>
  <si>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</si>
  <si>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</si>
  <si>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</si>
  <si>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</si>
  <si>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</si>
  <si>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</si>
  <si>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</si>
  <si>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</si>
  <si>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</si>
  <si>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</si>
  <si>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</si>
  <si>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</si>
  <si>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</si>
  <si>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</si>
  <si>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</si>
  <si>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</si>
  <si>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</si>
  <si>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</si>
  <si>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</si>
  <si>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</si>
  <si>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</si>
  <si>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</si>
  <si>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</si>
  <si>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</si>
  <si>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</si>
  <si>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</si>
  <si>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</si>
  <si>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</si>
  <si>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</si>
  <si>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</si>
  <si>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</si>
  <si>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</si>
  <si>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</si>
  <si>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</si>
  <si>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</si>
  <si>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</si>
  <si>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</si>
  <si>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</si>
  <si>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</si>
  <si>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</si>
  <si>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</si>
  <si>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</si>
  <si>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</si>
  <si>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</si>
  <si>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</si>
  <si>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</si>
  <si>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</si>
  <si>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</si>
  <si>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</si>
  <si>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</si>
  <si>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</si>
  <si>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</si>
  <si>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43,03</t>
  </si>
  <si>
    <t>VERGA PRÉ-MOLDADA PARA JANELAS COM ATÉ 1,5 M DE VÃO. AF_03/2016</t>
  </si>
  <si>
    <t>48,13</t>
  </si>
  <si>
    <t>VERGA PRÉ-MOLDADA PARA JANELAS COM MAIS DE 1,5 M DE VÃO. AF_03/2016</t>
  </si>
  <si>
    <t>62,00</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</si>
  <si>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</si>
  <si>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</si>
  <si>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</si>
  <si>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</si>
  <si>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</si>
  <si>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</si>
  <si>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</si>
  <si>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</si>
  <si>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</si>
  <si>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</si>
  <si>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</si>
  <si>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</si>
  <si>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56,98</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</si>
  <si>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</si>
  <si>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</si>
  <si>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</si>
  <si>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</si>
  <si>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</si>
  <si>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</si>
  <si>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</si>
  <si>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</si>
  <si>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</si>
  <si>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</si>
  <si>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</si>
  <si>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</si>
  <si>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</si>
  <si>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</si>
  <si>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</si>
  <si>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</si>
  <si>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</si>
  <si>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</si>
  <si>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</si>
  <si>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</si>
  <si>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</si>
  <si>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</si>
  <si>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</si>
  <si>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</si>
  <si>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</si>
  <si>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</si>
  <si>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</si>
  <si>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</si>
  <si>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</si>
  <si>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</si>
  <si>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</si>
  <si>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</si>
  <si>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114,57</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</si>
  <si>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</si>
  <si>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</si>
  <si>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</si>
  <si>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</si>
  <si>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</si>
  <si>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</si>
  <si>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</si>
  <si>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</si>
  <si>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</si>
  <si>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</si>
  <si>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</si>
  <si>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</si>
  <si>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</si>
  <si>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</si>
  <si>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</si>
  <si>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</si>
  <si>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</si>
  <si>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</si>
  <si>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</si>
  <si>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</si>
  <si>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</si>
  <si>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22,07</t>
  </si>
  <si>
    <t>CONTRAVENTAMENTO COM CANTONEIRAS DE AÇO, ABAS IGUAIS, COM CONEXÕES SOLDADAS, INCLUSOS MÃO DE OBRA, TRANSPORTE E IÇAMENTO UTILIZANDO TALHA MANUAL, PARA EDIFÍCIOS DE ATÉ 2 PAVIMENTOS - FORNECIMENTO E INSTALAÇÃO. AF_01/2020_P</t>
  </si>
  <si>
    <t>27,68</t>
  </si>
  <si>
    <t>CONTRAVENTAMENTO COM CANTONEIRAS DE AÇO, ABAS IGUAIS, COM CONEXÕES PARAFUSADAS, INCLUSOS MÃO DE OBRA, TRANSPORTE E IÇAMENTO UTILIZANDO GUINDASTE, PARA EDIFÍCIOS DE 3 A 5 PAVIMENTOS - FORNECIMENTO E INSTALAÇÃO. AF_01/2020_P</t>
  </si>
  <si>
    <t>29,29</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</si>
  <si>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</si>
  <si>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</si>
  <si>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</si>
  <si>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</si>
  <si>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</si>
  <si>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17,35</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</si>
  <si>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</si>
  <si>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</si>
  <si>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25,05</t>
  </si>
  <si>
    <t>ESTRUTURA TRELIÇADA DE COBERTURA, TIPO SHED, COM LIGAÇÕES PARAFUSADAS, INCLUSOS PERFIS METÁLICOS, CHAPAS METÁLICAS, MÃO DE OBRA E TRANSPORTE COM GUINDASTE - FORNECIMENTO E INSTALAÇÃO. AF_01/2020_P</t>
  </si>
  <si>
    <t>20,54</t>
  </si>
  <si>
    <t>ESTRUTURA TRELIÇADA DE COBERTURA, TIPO FINK, COM LIGAÇÕES PARAFUSADAS, INCLUSOS PERFIS METÁLICOS, CHAPAS METÁLICAS, MÃO DE OBRA E TRANSPORTE COM GUINDASTE - FORNECIMENTO E INSTALAÇÃO. AF_01/2020_P</t>
  </si>
  <si>
    <t>15,74</t>
  </si>
  <si>
    <t>IMPERMEABILIZAÇÃO DE PISO COM ARGAMASSA DE CIMENTO E AREIA, COM ADITIVO IMPERMEABILIZANTE, E = 2CM. AF_06/2018</t>
  </si>
  <si>
    <t>42,07</t>
  </si>
  <si>
    <t>IMPERMEABILIZAÇÃO DE PAREDES COM ARGAMASSA DE CIMENTO E AREIA, COM ADITIVO IMPERMEABILIZANTE, E = 2CM. AF_06/2018</t>
  </si>
  <si>
    <t>38,33</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</si>
  <si>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</si>
  <si>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</si>
  <si>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</si>
  <si>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</si>
  <si>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</si>
  <si>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</si>
  <si>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</si>
  <si>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</si>
  <si>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</si>
  <si>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</si>
  <si>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</si>
  <si>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</si>
  <si>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</si>
  <si>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</si>
  <si>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</si>
  <si>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</si>
  <si>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</si>
  <si>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</si>
  <si>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</si>
  <si>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</si>
  <si>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</si>
  <si>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53,94</t>
  </si>
  <si>
    <t>ELETRODUTO FLEXÍVEL CORRUGADO, PVC, DN 20 MM (1/2"), PARA CIRCUITOS TERMINAIS, INSTALADO EM FORRO - FORNECIMENTO E INSTALAÇÃO. AF_12/2015</t>
  </si>
  <si>
    <t>7,87</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</si>
  <si>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</si>
  <si>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</si>
  <si>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</si>
  <si>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10,13</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</si>
  <si>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</si>
  <si>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</si>
  <si>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</si>
  <si>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</si>
  <si>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</si>
  <si>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11,78</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</si>
  <si>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</si>
  <si>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</si>
  <si>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6,34</t>
  </si>
  <si>
    <t>ELETRODUTO FLEXÍVEL CORRUGADO, PVC, DN 25 MM (3/4"), PARA CIRCUITOS TERMINAIS, INSTALADO EM LAJE - FORNECIMENTO E INSTALAÇÃO. AF_12/2015</t>
  </si>
  <si>
    <t>6,73</t>
  </si>
  <si>
    <t>ELETRODUTO FLEXÍVEL CORRUGADO REFORÇADO, PVC, DN 25 MM (3/4"), PARA CIRCUITOS TERMINAIS, INSTALADO EM LAJE - FORNECIMENTO E INSTALAÇÃO. AF_12/2015</t>
  </si>
  <si>
    <t>8,08</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</si>
  <si>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</si>
  <si>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</si>
  <si>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12,67</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</si>
  <si>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</si>
  <si>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</si>
  <si>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</si>
  <si>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9,80</t>
  </si>
  <si>
    <t>ELETRODUTO FLEXÍVEL CORRUGADO, PVC, DN 20 MM (1/2"), PARA CIRCUITOS TERMINAIS, INSTALADO EM PAREDE - FORNECIMENTO E INSTALAÇÃO. AF_12/2015</t>
  </si>
  <si>
    <t>8,29</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</si>
  <si>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</si>
  <si>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</si>
  <si>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</si>
  <si>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10,44</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</si>
  <si>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</si>
  <si>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</si>
  <si>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14,74</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</si>
  <si>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</si>
  <si>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</si>
  <si>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</si>
  <si>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12,16</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</si>
  <si>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</si>
  <si>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</si>
  <si>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11,30</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</si>
  <si>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</si>
  <si>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</si>
  <si>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18,66</t>
  </si>
  <si>
    <t>ELETRODUTO RÍGIDO ROSCÁVEL, PVC, DN 20 MM (1/2"), PARA CIRCUITOS TERMINAIS, INSTALADO EM LAJE - FORNECIMENTO E INSTALAÇÃO. AF_12/2015</t>
  </si>
  <si>
    <t>ELETRODUTO RÍGIDO ROSCÁVEL, PVC, DN 25 MM (3/4"), PARA CIRCUITOS TERMINAIS, INSTALADO EM LAJE - FORNECIMENTO E INSTALAÇÃO. AF_12/2015</t>
  </si>
  <si>
    <t>9,39</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</si>
  <si>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</si>
  <si>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</si>
  <si>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16,78</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</si>
  <si>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</si>
  <si>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</si>
  <si>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12,57</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</si>
  <si>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</si>
  <si>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</si>
  <si>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</si>
  <si>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6,53</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</si>
  <si>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</si>
  <si>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</si>
  <si>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</si>
  <si>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8,54</t>
  </si>
  <si>
    <t>ELETRODUTO RÍGIDO SOLDÁVEL, PVC, DN 25 MM (3/4), APARENTE, INSTALADO EM PAREDE - FORNECIMENTO E INSTALAÇÃO. AF_11/2016_P</t>
  </si>
  <si>
    <t>ELETRODUTO RÍGIDO SOLDÁVEL, PVC, DN 32 MM (1), APARENTE, INSTALADO EM PAREDE - FORNECIMENTO E INSTALAÇÃO. AF_11/2016_P</t>
  </si>
  <si>
    <t>11,51</t>
  </si>
  <si>
    <t>LUVA PARA ELETRODUTO, PVC, SOLDÁVEL, DN 20 MM (1/2), APARENTE, INSTALADA EM TETO - FORNECIMENTO E INSTALAÇÃO. AF_11/2016_P</t>
  </si>
  <si>
    <t>4,45</t>
  </si>
  <si>
    <t>ELETRODUTO DE AÇO GALVANIZADO, CLASSE LEVE, DN 20 MM (3/4), APARENTE, INSTALADO EM TETO - FORNECIMENTO E INSTALAÇÃO. AF_11/2016_P</t>
  </si>
  <si>
    <t>22,40</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</si>
  <si>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</si>
  <si>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</si>
  <si>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</si>
  <si>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50,07</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</si>
  <si>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</si>
  <si>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</si>
  <si>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</si>
  <si>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52,62</t>
  </si>
  <si>
    <t>ELETRODUTO DE AÇO GALVANIZADO, CLASSE SEMI PESADO, DN 40 MM (1 1/2  ), APARENTE, INSTALADO EM PAREDE - FORNECIMENTO E INSTALAÇÃO. AF_11/2016_P</t>
  </si>
  <si>
    <t>7,71</t>
  </si>
  <si>
    <t>24,30</t>
  </si>
  <si>
    <t>LUVA PARA ELETRODUTO, PVC, ROSCÁVEL, DN 20 MM (1/2"), PARA CIRCUITOS TERMINAIS, INSTALADA EM FORRO - FORNECIMENTO E INSTALAÇÃO. AF_12/2015</t>
  </si>
  <si>
    <t>4,89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</si>
  <si>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</si>
  <si>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</si>
  <si>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</si>
  <si>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</si>
  <si>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6,27</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</si>
  <si>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</si>
  <si>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</si>
  <si>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</si>
  <si>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</si>
  <si>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</si>
  <si>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</si>
  <si>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10,61</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</si>
  <si>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</si>
  <si>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</si>
  <si>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9,19</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</si>
  <si>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</si>
  <si>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</si>
  <si>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</si>
  <si>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</si>
  <si>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14,91</t>
  </si>
  <si>
    <t>CURVA 180 GRAUS PARA ELETRODUTO, PVC, ROSCÁVEL, DN 32 MM (1"), PARA CIRCUITOS TERMINAIS, INSTALADA EM FORRO - FORNECIMENTO E INSTALAÇÃO. AF_12/2015</t>
  </si>
  <si>
    <t>17,32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</si>
  <si>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</si>
  <si>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</si>
  <si>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20,74</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</si>
  <si>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</si>
  <si>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</si>
  <si>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10,81</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</si>
  <si>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</si>
  <si>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</si>
  <si>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</si>
  <si>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16,90</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</si>
  <si>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</si>
  <si>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</si>
  <si>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</si>
  <si>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</si>
  <si>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13,44</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</si>
  <si>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</si>
  <si>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</si>
  <si>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</si>
  <si>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16,99</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</si>
  <si>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</si>
  <si>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</si>
  <si>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</si>
  <si>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20,43</t>
  </si>
  <si>
    <t>CURVA 180 GRAUS PARA ELETRODUTO, PVC, ROSCÁVEL, DN 40 MM (1 1/4"), PARA CIRCUITOS TERMINAIS, INSTALADA EM PAREDE - FORNECIMENTO E INSTALAÇÃO. AF_12/2015</t>
  </si>
  <si>
    <t>23,01</t>
  </si>
  <si>
    <t>14,88</t>
  </si>
  <si>
    <t>18,40</t>
  </si>
  <si>
    <t>87,47</t>
  </si>
  <si>
    <t>LUVA PARA ELETRODUTO, PVC, SOLDÁVEL, DN 25 MM (3/4), APARENTE, INSTALADA EM TETO - FORNECIMENTO E INSTALAÇÃO. AF_11/2016_P</t>
  </si>
  <si>
    <t>5,85</t>
  </si>
  <si>
    <t>LUVA PARA ELETRODUTO, PVC, SOLDÁVEL, DN 32 MM (1), APARENTE, INSTALADA EM TETO - FORNECIMENTO E INSTALAÇÃO. AF_11/2016_P</t>
  </si>
  <si>
    <t>7,79</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</si>
  <si>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</si>
  <si>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</si>
  <si>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</si>
  <si>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9,29</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</si>
  <si>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</si>
  <si>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</si>
  <si>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9,09</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</si>
  <si>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</si>
  <si>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</si>
  <si>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17,53</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</si>
  <si>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</si>
  <si>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</si>
  <si>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12,31</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</si>
  <si>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</si>
  <si>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</si>
  <si>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</si>
  <si>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10,62</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</si>
  <si>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</si>
  <si>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</si>
  <si>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14,36</t>
  </si>
  <si>
    <t>CABO DE COBRE FLEXÍVEL ISOLADO, 1,5 MM², ANTI-CHAMA 450/750 V, PARA CIRCUITOS TERMINAIS - FORNECIMENTO E INSTALAÇÃO. AF_12/2015</t>
  </si>
  <si>
    <t>2,83</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</si>
  <si>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</si>
  <si>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</si>
  <si>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</si>
  <si>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</si>
  <si>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6,68</t>
  </si>
  <si>
    <t>CABO DE COBRE FLEXÍVEL ISOLADO, 4 MM², ANTI-CHAMA 0,6/1,0 KV, PARA CIRCUITOS TERMINAIS - FORNECIMENTO E INSTALAÇÃO. AF_12/2015</t>
  </si>
  <si>
    <t>7,58</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</si>
  <si>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</si>
  <si>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</si>
  <si>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</si>
  <si>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</si>
  <si>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</si>
  <si>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23,00</t>
  </si>
  <si>
    <t>CABO DE COBRE FLEXÍVEL ISOLADO, 16 MM², ANTI-CHAMA 0,6/1,0 KV, PARA CIRCUITOS TERMINAIS - FORNECIMENTO E INSTALAÇÃO. AF_12/2015</t>
  </si>
  <si>
    <t>CABO DE COBRE FLEXÍVEL ISOLADO, 10 MM², ANTI-CHAMA 450/750 V, PARA DISTRIBUIÇÃO - FORNECIMENTO E INSTALAÇÃO. AF_12/2015</t>
  </si>
  <si>
    <t>10,27</t>
  </si>
  <si>
    <t>CABO DE COBRE FLEXÍVEL ISOLADO, 10 MM², ANTI-CHAMA 0,6/1,0 KV, PARA DISTRIBUIÇÃO - FORNECIMENTO E INSTALAÇÃO. AF_12/2015</t>
  </si>
  <si>
    <t>CABO DE COBRE FLEXÍVEL ISOLADO, 16 MM², ANTI-CHAMA 450/750 V, PARA DISTRIBUIÇÃO - FORNECIMENTO E INSTALAÇÃO. AF_12/2015</t>
  </si>
  <si>
    <t>15,76</t>
  </si>
  <si>
    <t>CABO DE COBRE FLEXÍVEL ISOLADO, 16 MM², ANTI-CHAMA 0,6/1,0 KV, PARA DISTRIBUIÇÃO - FORNECIMENTO E INSTALAÇÃO. AF_12/2015</t>
  </si>
  <si>
    <t>27,06</t>
  </si>
  <si>
    <t>27,78</t>
  </si>
  <si>
    <t>36,48</t>
  </si>
  <si>
    <t>37,55</t>
  </si>
  <si>
    <t>72,26</t>
  </si>
  <si>
    <t>CABO DE COBRE ISOLADO, 10 MM², ANTI-CHAMA 450/750 V, INSTALADO EM ELETROCALHA OU PERFILADO - FORNECIMENTO E INSTALAÇÃO. AF_10/2020</t>
  </si>
  <si>
    <t>CABO DE COBRE ISOLADO, 10 MM², ANTI-CHAMA 0,6/1 KV, INSTALADO EM ELETROCALHA OU PERFILADO - FORNECIMENTO E INSTALAÇÃO. AF_10/2020</t>
  </si>
  <si>
    <t>10,92</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</si>
  <si>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</si>
  <si>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</si>
  <si>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</si>
  <si>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</si>
  <si>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</si>
  <si>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</si>
  <si>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</si>
  <si>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</si>
  <si>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</si>
  <si>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10,15</t>
  </si>
  <si>
    <t>CAIXA RETANGULAR 4" X 4" ALTA (2,00 M DO PISO), PVC, INSTALADA EM PAREDE - FORNECIMENTO E INSTALAÇÃO. AF_12/2015</t>
  </si>
  <si>
    <t>CAIXA RETANGULAR 4" X 4" MÉDIA (1,30 M DO PISO), PVC, INSTALADA EM PAREDE - FORNECIMENTO E INSTALAÇÃO. AF_12/2015</t>
  </si>
  <si>
    <t>19,65</t>
  </si>
  <si>
    <t>CAIXA RETANGULAR 4" X 4" BAIXA (0,30 M DO PISO), PVC, INSTALADA EM PAREDE - FORNECIMENTO E INSTALAÇÃO. AF_12/2015</t>
  </si>
  <si>
    <t>14,10</t>
  </si>
  <si>
    <t>CAIXA OCTOGONAL 4" X 4", METÁLICA, INSTALADA EM LAJE - FORNECIMENTO E INSTALAÇÃO. AF_12/2015</t>
  </si>
  <si>
    <t>11,82</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</si>
  <si>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</si>
  <si>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</si>
  <si>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</si>
  <si>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14,52</t>
  </si>
  <si>
    <t>CAIXA RETANGULAR 4" X 2" BAIXA (0,30 M DO PISO), METÁLICA, INSTALADA EM PAREDE - FORNECIMENTO E INSTALAÇÃO. AF_12/2015</t>
  </si>
  <si>
    <t>CAIXA RETANGULAR 4" X 4" ALTA (2,00 M DO PISO), METÁLICA, INSTALADA EM PAREDE - FORNECIMENTO E INSTALAÇÃO. AF_12/2015</t>
  </si>
  <si>
    <t>33,85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</si>
  <si>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</si>
  <si>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</si>
  <si>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</si>
  <si>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</si>
  <si>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</si>
  <si>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</si>
  <si>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</si>
  <si>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</si>
  <si>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</si>
  <si>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41,56</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</si>
  <si>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</si>
  <si>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</si>
  <si>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</si>
  <si>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49,14</t>
  </si>
  <si>
    <t>CONDULETE DE ALUMÍNIO, TIPO T, PARA ELETRODUTO DE AÇO GALVANIZADO DN 20 MM (3/4''), APARENTE - FORNECIMENTO E INSTALAÇÃO. AF_11/2016_P</t>
  </si>
  <si>
    <t>34,59</t>
  </si>
  <si>
    <t>CONDULETE DE ALUMÍNIO, TIPO T, PARA ELETRODUTO DE AÇO GALVANIZADO DN 25 MM (1''), APARENTE - FORNECIMENTO E INSTALAÇÃO. AF_11/2016_P</t>
  </si>
  <si>
    <t>44,33</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</si>
  <si>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</si>
  <si>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</si>
  <si>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</si>
  <si>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</si>
  <si>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</si>
  <si>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</si>
  <si>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26,09</t>
  </si>
  <si>
    <t>CONDULETE DE PVC, TIPO B, PARA ELETRODUTO DE PVC SOLDÁVEL DN 32 MM (1''), APARENTE - FORNECIMENTO E INSTALAÇÃO. AF_11/2016</t>
  </si>
  <si>
    <t>26,95</t>
  </si>
  <si>
    <t>CONDULETE DE PVC, TIPO LL, PARA ELETRODUTO DE PVC SOLDÁVEL DN 20 MM (1/2''), APARENTE - FORNECIMENTO E INSTALAÇÃO. AF_11/2016</t>
  </si>
  <si>
    <t>29,66</t>
  </si>
  <si>
    <t>CONDULETE DE PVC, TIPO LL, PARA ELETRODUTO DE PVC SOLDÁVEL DN 25 MM (3/4''), APARENTE - FORNECIMENTO E INSTALAÇÃO. AF_11/2016</t>
  </si>
  <si>
    <t>CONDULETE DE PVC, TIPO LL, PARA ELETRODUTO DE PVC SOLDÁVEL DN 32 MM (1''), APARENTE - FORNECIMENTO E INSTALAÇÃO. AF_11/2016</t>
  </si>
  <si>
    <t>33,43</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</si>
  <si>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</si>
  <si>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</si>
  <si>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</si>
  <si>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</si>
  <si>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</si>
  <si>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21,35</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</si>
  <si>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</si>
  <si>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</si>
  <si>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</si>
  <si>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</si>
  <si>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</si>
  <si>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100,83</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</si>
  <si>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</si>
  <si>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</si>
  <si>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</si>
  <si>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</si>
  <si>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</si>
  <si>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</si>
  <si>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</si>
  <si>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</si>
  <si>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</si>
  <si>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</si>
  <si>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</si>
  <si>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</si>
  <si>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</si>
  <si>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</si>
  <si>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11,20</t>
  </si>
  <si>
    <t>DISJUNTOR MONOPOLAR TIPO DIN, CORRENTE NOMINAL DE 16A - FORNECIMENTO E INSTALAÇÃO. AF_10/2020</t>
  </si>
  <si>
    <t>11,79</t>
  </si>
  <si>
    <t>DISJUNTOR MONOPOLAR TIPO DIN, CORRENTE NOMINAL DE 20A - FORNECIMENTO E INSTALAÇÃO. AF_10/2020</t>
  </si>
  <si>
    <t>12,93</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</si>
  <si>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</si>
  <si>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</si>
  <si>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</si>
  <si>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</si>
  <si>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</si>
  <si>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</si>
  <si>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</si>
  <si>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58,23</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</si>
  <si>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</si>
  <si>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</si>
  <si>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</si>
  <si>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</si>
  <si>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</si>
  <si>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</si>
  <si>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</si>
  <si>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</si>
  <si>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</si>
  <si>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</si>
  <si>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</si>
  <si>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</si>
  <si>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</si>
  <si>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</si>
  <si>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</si>
  <si>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</si>
  <si>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</si>
  <si>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71,24</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</si>
  <si>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</si>
  <si>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</si>
  <si>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773,80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</si>
  <si>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</si>
  <si>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</si>
  <si>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</si>
  <si>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</si>
  <si>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</si>
  <si>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</si>
  <si>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</si>
  <si>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</si>
  <si>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</si>
  <si>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</si>
  <si>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</si>
  <si>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</si>
  <si>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</si>
  <si>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</si>
  <si>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</si>
  <si>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</si>
  <si>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</si>
  <si>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</si>
  <si>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</si>
  <si>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</si>
  <si>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</si>
  <si>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</si>
  <si>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</si>
  <si>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</si>
  <si>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7,27</t>
  </si>
  <si>
    <t>SUPORTE PARAFUSADO COM PLACA DE ENCAIXE 4" X 2" BAIXO (0,30 M DO PISO) PARA PONTO ELÉTRICO - FORNECIMENTO E INSTALAÇÃO. AF_12/2015</t>
  </si>
  <si>
    <t>6,31</t>
  </si>
  <si>
    <t>SUPORTE PARAFUSADO COM PLACA DE ENCAIXE 4" X 4" ALTO (2,00 M DO PISO) PARA PONTO ELÉTRICO - FORNECIMENTO E INSTALAÇÃO. AF_12/2015</t>
  </si>
  <si>
    <t>13,30</t>
  </si>
  <si>
    <t>SUPORTE PARAFUSADO COM PLACA DE ENCAIXE 4" X 4" MÉDIO (1,30 M DO PISO) PARA PONTO ELÉTRICO - FORNECIMENTO E INSTALAÇÃO. AF_12/2015</t>
  </si>
  <si>
    <t>11,43</t>
  </si>
  <si>
    <t>SUPORTE PARAFUSADO COM PLACA DE ENCAIXE 4" X 4" BAIXO (0,30 M DO PISO) PARA PONTO ELÉTRICO - FORNECIMENTO E INSTALAÇÃO. AF_12/2015</t>
  </si>
  <si>
    <t>INTERRUPTOR SIMPLES (1 MÓDULO), 10A/250V, SEM SUPORTE E SEM PLACA - FORNECIMENTO E INSTALAÇÃO. AF_12/2015</t>
  </si>
  <si>
    <t>16,82</t>
  </si>
  <si>
    <t>INTERRUPTOR SIMPLES (1 MÓDULO), 10A/250V, INCLUINDO SUPORTE E PLACA - FORNECIMENTO E INSTALAÇÃO. AF_12/2015</t>
  </si>
  <si>
    <t>INTERRUPTOR PARALELO (1 MÓDULO), 10A/250V, SEM SUPORTE E SEM PLACA - FORNECIMENTO E INSTALAÇÃO. AF_12/2015</t>
  </si>
  <si>
    <t>22,62</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</si>
  <si>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</si>
  <si>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</si>
  <si>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</si>
  <si>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</si>
  <si>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30,81</t>
  </si>
  <si>
    <t>INTERRUPTOR SIMPLES (2 MÓDULOS), 10A/250V, INCLUINDO SUPORTE E PLACA - FORNECIMENTO E INSTALAÇÃO. AF_12/2015</t>
  </si>
  <si>
    <t>38,08</t>
  </si>
  <si>
    <t>INTERRUPTOR PARALELO (2 MÓDULOS), 10A/250V, SEM SUPORTE E SEM PLACA - FORNECIMENTO E INSTALAÇÃO. AF_12/2015</t>
  </si>
  <si>
    <t>42,35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</si>
  <si>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</si>
  <si>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</si>
  <si>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</si>
  <si>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63,60</t>
  </si>
  <si>
    <t>INTERRUPTOR SIMPLES (2 MÓDULOS) COM INTERRUPTOR PARALELO (1 MÓDULO), 10A/250V, SEM SUPORTE E SEM PLACA - FORNECIMENTO E INSTALAÇÃO. AF_12/2015</t>
  </si>
  <si>
    <t>50,54</t>
  </si>
  <si>
    <t>INTERRUPTOR SIMPLES (2 MÓDULOS) COM INTERRUPTOR PARALELO (1 MÓDULO), 10A/250V, INCLUINDO SUPORTE E PLACA - FORNECIMENTO E INSTALAÇÃO. AF_12/2015</t>
  </si>
  <si>
    <t>INTERRUPTOR SIMPLES (3 MÓDULOS), 10A/250V, SEM SUPORTE E SEM PLACA - FORNECIMENTO E INSTALAÇÃO. AF_12/2015</t>
  </si>
  <si>
    <t>44,80</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</si>
  <si>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</si>
  <si>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</si>
  <si>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</si>
  <si>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</si>
  <si>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</si>
  <si>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</si>
  <si>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</si>
  <si>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</si>
  <si>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</si>
  <si>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70,50</t>
  </si>
  <si>
    <t>INTERRUPTOR SIMPLES (6 MÓDULOS), 10A/250V, SEM SUPORTE E SEM PLACA - FORNECIMENTO E INSTALAÇÃO. AF_12/2015</t>
  </si>
  <si>
    <t>87,14</t>
  </si>
  <si>
    <t>INTERRUPTOR SIMPLES (6 MÓDULOS), 10A/250V, INCLUINDO SUPORTE E PLACA - FORNECIMENTO E INSTALAÇÃO. AF_12/2015</t>
  </si>
  <si>
    <t>INTERRUPTOR INTERMEDIÁRIO (1 MÓDULO), 10A/250V, SEM SUPORTE E SEM PLACA - FORNECIMENTO E INSTALAÇÃO. AF_09/2017</t>
  </si>
  <si>
    <t>35,54</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</si>
  <si>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</si>
  <si>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</si>
  <si>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</si>
  <si>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</si>
  <si>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</si>
  <si>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</si>
  <si>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15,82</t>
  </si>
  <si>
    <t>INTERRUPTOR PULSADOR CAMPAINHA (1 MÓDULO), 10A/250V, INCLUINDO SUPORTE E PLACA - FORNECIMENTO E INSTALAÇÃO. AF_09/2017</t>
  </si>
  <si>
    <t>23,09</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</si>
  <si>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</si>
  <si>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</si>
  <si>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</si>
  <si>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</si>
  <si>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26,72</t>
  </si>
  <si>
    <t>TOMADA ALTA DE EMBUTIR (1 MÓDULO), 2P+T 10 A, SEM SUPORTE E SEM PLACA - FORNECIMENTO E INSTALAÇÃO. AF_12/2015</t>
  </si>
  <si>
    <t>30,51</t>
  </si>
  <si>
    <t>TOMADA ALTA DE EMBUTIR (1 MÓDULO), 2P+T 20 A, SEM SUPORTE E SEM PLACA - FORNECIMENTO E INSTALAÇÃO. AF_12/2015</t>
  </si>
  <si>
    <t>32,47</t>
  </si>
  <si>
    <t>TOMADA ALTA DE EMBUTIR (1 MÓDULO), 2P+T 10 A, INCLUINDO SUPORTE E PLACA - FORNECIMENTO E INSTALAÇÃO. AF_12/2015</t>
  </si>
  <si>
    <t>TOMADA ALTA DE EMBUTIR (1 MÓDULO), 2P+T 20 A, INCLUINDO SUPORTE E PLACA - FORNECIMENTO E INSTALAÇÃO. AF_12/2015</t>
  </si>
  <si>
    <t>39,74</t>
  </si>
  <si>
    <t>TOMADA MÉDIA DE EMBUTIR (1 MÓDULO), 2P+T 10 A, SEM SUPORTE E SEM PLACA - FORNECIMENTO E INSTALAÇÃO. AF_12/2015</t>
  </si>
  <si>
    <t>21,61</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</si>
  <si>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</si>
  <si>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</si>
  <si>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</si>
  <si>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</si>
  <si>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18,15</t>
  </si>
  <si>
    <t>TOMADA BAIXA DE EMBUTIR (1 MÓDULO), 2P+T 20 A, SEM SUPORTE E SEM PLACA - FORNECIMENTO E INSTALAÇÃO. AF_12/2015</t>
  </si>
  <si>
    <t>TOMADA BAIXA DE EMBUTIR (1 MÓDULO), 2P+T 10 A, INCLUINDO SUPORTE E PLACA - FORNECIMENTO E INSTALAÇÃO. AF_12/2015</t>
  </si>
  <si>
    <t>25,42</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</si>
  <si>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</si>
  <si>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</si>
  <si>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</si>
  <si>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</si>
  <si>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</si>
  <si>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</si>
  <si>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</si>
  <si>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</si>
  <si>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</si>
  <si>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</si>
  <si>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</si>
  <si>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</si>
  <si>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</si>
  <si>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</si>
  <si>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</si>
  <si>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</si>
  <si>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</si>
  <si>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</si>
  <si>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64,41</t>
  </si>
  <si>
    <t>TOMADA BAIXA DE EMBUTIR (4 MÓDULOS), 2P+T 10 A, INCLUINDO SUPORTE E PLACA - FORNECIMENTO E INSTALAÇÃO. AF_12/2015</t>
  </si>
  <si>
    <t>75,84</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</si>
  <si>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</si>
  <si>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</si>
  <si>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</si>
  <si>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</si>
  <si>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</si>
  <si>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</si>
  <si>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</si>
  <si>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</si>
  <si>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</si>
  <si>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</si>
  <si>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</si>
  <si>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</si>
  <si>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67,33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</si>
  <si>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</si>
  <si>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</si>
  <si>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</si>
  <si>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55,32</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</si>
  <si>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</si>
  <si>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</si>
  <si>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</si>
  <si>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</si>
  <si>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</si>
  <si>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</si>
  <si>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</si>
  <si>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41,29</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</si>
  <si>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</si>
  <si>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</si>
  <si>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</si>
  <si>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</si>
  <si>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</si>
  <si>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</si>
  <si>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</si>
  <si>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</si>
  <si>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</si>
  <si>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</si>
  <si>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</si>
  <si>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17,20</t>
  </si>
  <si>
    <t>LÂMPADA COMPACTA DE LED 10 W, BASE E27 - FORNECIMENTO E INSTALAÇÃO. AF_02/2020</t>
  </si>
  <si>
    <t>LÂMPADA COMPACTA FLUORESCENTE DE 15 W, BASE E27 - FORNECIMENTO E INSTALAÇÃO. AF_02/2020</t>
  </si>
  <si>
    <t>24,12</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</si>
  <si>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</si>
  <si>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</si>
  <si>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</si>
  <si>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</si>
  <si>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57,49</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</si>
  <si>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</si>
  <si>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</si>
  <si>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</si>
  <si>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60,43</t>
  </si>
  <si>
    <t>LÂMPADA TUBULAR LED DE 9/10 W, BASE G13 - FORNECIMENTO E INSTALAÇÃO. AF_02/2020_P</t>
  </si>
  <si>
    <t>27,81</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</si>
  <si>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</si>
  <si>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</si>
  <si>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</si>
  <si>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</si>
  <si>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</si>
  <si>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</si>
  <si>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</si>
  <si>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</si>
  <si>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</si>
  <si>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57,98</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</si>
  <si>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</si>
  <si>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</si>
  <si>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</si>
  <si>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</si>
  <si>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</si>
  <si>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</si>
  <si>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</si>
  <si>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</si>
  <si>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</si>
  <si>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</si>
  <si>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</si>
  <si>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</si>
  <si>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</si>
  <si>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</si>
  <si>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</si>
  <si>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</si>
  <si>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</si>
  <si>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</si>
  <si>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</si>
  <si>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</si>
  <si>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</si>
  <si>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</si>
  <si>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</si>
  <si>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</si>
  <si>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</si>
  <si>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</si>
  <si>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</si>
  <si>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</si>
  <si>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</si>
  <si>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</si>
  <si>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</si>
  <si>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</si>
  <si>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</si>
  <si>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</si>
  <si>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</si>
  <si>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</si>
  <si>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</si>
  <si>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</si>
  <si>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</si>
  <si>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</si>
  <si>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</si>
  <si>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</si>
  <si>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</si>
  <si>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</si>
  <si>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</si>
  <si>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</si>
  <si>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</si>
  <si>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</si>
  <si>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</si>
  <si>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</si>
  <si>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42,41</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</si>
  <si>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</si>
  <si>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</si>
  <si>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</si>
  <si>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</si>
  <si>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</si>
  <si>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</si>
  <si>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</si>
  <si>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</si>
  <si>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</si>
  <si>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</si>
  <si>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</si>
  <si>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</si>
  <si>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15,02</t>
  </si>
  <si>
    <t>ALÇA PREFORMADA DE DISTRIBUIÇÃO, EM  AÇO GALVANIZADO, AWG 2 - FORNECIMENTO E INSTALAÇÃO. AF_07/2020</t>
  </si>
  <si>
    <t>10,87</t>
  </si>
  <si>
    <t>ALÇA PREFORMADA DE DISTRIBUIÇÃO, EM  AÇO GALVANIZADO, AWG 4 - FORNECIMENTO E INSTALAÇÃO. AF_07/2020</t>
  </si>
  <si>
    <t>7,08</t>
  </si>
  <si>
    <t>ALÇA PREFORMADA DE DISTRIBUIÇÃO, EM  AÇO GALVANIZADO, AWG 6 - FORNECIMENTO E INSTALAÇÃO. AF_07/2020</t>
  </si>
  <si>
    <t>6,48</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</si>
  <si>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</si>
  <si>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</si>
  <si>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</si>
  <si>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</si>
  <si>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</si>
  <si>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49,82</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</si>
  <si>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</si>
  <si>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</si>
  <si>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</si>
  <si>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</si>
  <si>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</si>
  <si>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</si>
  <si>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</si>
  <si>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</si>
  <si>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</si>
  <si>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22,29</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</si>
  <si>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</si>
  <si>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</si>
  <si>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</si>
  <si>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</si>
  <si>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137,15</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</si>
  <si>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</si>
  <si>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</si>
  <si>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</si>
  <si>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</si>
  <si>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43,84</t>
  </si>
  <si>
    <t>LÂMPADA VAPOR DE MERCÚRIO 400 W - FORNECIMENTO E INSTALAÇÃO. AF_08/2020</t>
  </si>
  <si>
    <t>LÂMPADA MISTA 160 W - FORNECIMENTO E INSTALAÇÃO. AF_08/2020</t>
  </si>
  <si>
    <t>28,06</t>
  </si>
  <si>
    <t>LÂMPADA MISTA 250 W - FORNECIMENTO E INSTALAÇÃO. AF_08/2020</t>
  </si>
  <si>
    <t>LÂMPADA MISTA 500 W - FORNECIMENTO E INSTALAÇÃO. AF_08/2020</t>
  </si>
  <si>
    <t>68,55</t>
  </si>
  <si>
    <t>LÂMPADA VAPOR DE SÓDIO 150 W - FORNECIMENTO E INSTALAÇÃO. AF_08/2020</t>
  </si>
  <si>
    <t>53,00</t>
  </si>
  <si>
    <t>LÂMPADA VAPOR DE SÓDIO 250 W - FORNECIMENTO E INSTALAÇÃO. AF_08/2020</t>
  </si>
  <si>
    <t>LÂMPADA VAPOR DE SÓDIO 400 W - FORNECIMENTO E INSTALAÇÃO. AF_08/2020</t>
  </si>
  <si>
    <t>SUBSTITUIÇÃO DE LÂMPADA PARA ILUMINAÇÃO PÚBLICA (NÃO INCLUI FORNECIMENTO). AF_08/2020</t>
  </si>
  <si>
    <t>53,23</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</si>
  <si>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</si>
  <si>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</si>
  <si>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</si>
  <si>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</si>
  <si>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</si>
  <si>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</si>
  <si>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</si>
  <si>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</si>
  <si>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</si>
  <si>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</si>
  <si>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</si>
  <si>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</si>
  <si>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</si>
  <si>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</si>
  <si>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29,27</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</si>
  <si>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</si>
  <si>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</si>
  <si>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</si>
  <si>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</si>
  <si>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</si>
  <si>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</si>
  <si>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</si>
  <si>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</si>
  <si>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</si>
  <si>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</si>
  <si>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</si>
  <si>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</si>
  <si>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</si>
  <si>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</si>
  <si>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</si>
  <si>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</si>
  <si>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</si>
  <si>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</si>
  <si>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</si>
  <si>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</si>
  <si>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</si>
  <si>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</si>
  <si>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</si>
  <si>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</si>
  <si>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</si>
  <si>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</si>
  <si>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</si>
  <si>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</si>
  <si>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</si>
  <si>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</si>
  <si>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</si>
  <si>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</si>
  <si>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</si>
  <si>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</si>
  <si>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</si>
  <si>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</si>
  <si>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</si>
  <si>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</si>
  <si>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</si>
  <si>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</si>
  <si>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</si>
  <si>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</si>
  <si>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</si>
  <si>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</si>
  <si>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</si>
  <si>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</si>
  <si>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</si>
  <si>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</si>
  <si>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</si>
  <si>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</si>
  <si>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</si>
  <si>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</si>
  <si>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</si>
  <si>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</si>
  <si>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</si>
  <si>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</si>
  <si>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</si>
  <si>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</si>
  <si>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</si>
  <si>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</si>
  <si>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</si>
  <si>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</si>
  <si>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</si>
  <si>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</si>
  <si>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</si>
  <si>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</si>
  <si>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</si>
  <si>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</si>
  <si>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</si>
  <si>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</si>
  <si>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</si>
  <si>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</si>
  <si>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</si>
  <si>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</si>
  <si>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227,16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</si>
  <si>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</si>
  <si>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</si>
  <si>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</si>
  <si>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</si>
  <si>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59,55</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</si>
  <si>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</si>
  <si>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</si>
  <si>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</si>
  <si>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</si>
  <si>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</si>
  <si>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77,72</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</si>
  <si>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</si>
  <si>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</si>
  <si>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</si>
  <si>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</si>
  <si>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</si>
  <si>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</si>
  <si>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</si>
  <si>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</si>
  <si>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</si>
  <si>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</si>
  <si>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</si>
  <si>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</si>
  <si>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</si>
  <si>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</si>
  <si>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</si>
  <si>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</si>
  <si>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</si>
  <si>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</si>
  <si>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</si>
  <si>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</si>
  <si>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</si>
  <si>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</si>
  <si>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</si>
  <si>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</si>
  <si>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</si>
  <si>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4,84</t>
  </si>
  <si>
    <t>CABO TELEFÔNICO CCI-50 4 PARES, SEM BLINDAGEM, INSTALADO EM ENTRADA DE EDIFICAÇÃO - FORNECIMENTO E INSTALAÇÃO. AF_11/2019</t>
  </si>
  <si>
    <t>5,39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</si>
  <si>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</si>
  <si>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</si>
  <si>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</si>
  <si>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10,90</t>
  </si>
  <si>
    <t>CABO TELEFÔNICO CI-50 20 PARES INSTALADO EM ENTRADA DE EDIFICAÇÃO - FORNECIMENTO E INSTALAÇÃO. AF_11/2019</t>
  </si>
  <si>
    <t>17,63</t>
  </si>
  <si>
    <t>CABO TELEFÔNICO CI-50 30 PARES INSTALADO EM ENTRADA DE EDIFICAÇÃO - FORNECIMENTO E INSTALAÇÃO. AF_11/2019</t>
  </si>
  <si>
    <t>22,71</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</si>
  <si>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</si>
  <si>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</si>
  <si>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</si>
  <si>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</si>
  <si>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</si>
  <si>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</si>
  <si>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</si>
  <si>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8,05</t>
  </si>
  <si>
    <t>CABO TELEFÔNICO CI-50 20 PARES INSTALADO EM PRUMADA - FORNECIMENTO E INSTALAÇÃO. AF_11/2019</t>
  </si>
  <si>
    <t>14,78</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</si>
  <si>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</si>
  <si>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</si>
  <si>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</si>
  <si>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7,20</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</si>
  <si>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</si>
  <si>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</si>
  <si>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</si>
  <si>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9,06</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</si>
  <si>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</si>
  <si>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</si>
  <si>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</si>
  <si>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14,57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</si>
  <si>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</si>
  <si>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</si>
  <si>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</si>
  <si>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2,63</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</si>
  <si>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</si>
  <si>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</si>
  <si>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</si>
  <si>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</si>
  <si>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8,70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</si>
  <si>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</si>
  <si>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</si>
  <si>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</si>
  <si>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</si>
  <si>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</si>
  <si>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</si>
  <si>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</si>
  <si>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257,74</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</si>
  <si>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</si>
  <si>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</si>
  <si>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</si>
  <si>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</si>
  <si>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</si>
  <si>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</si>
  <si>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</si>
  <si>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</si>
  <si>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</si>
  <si>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</si>
  <si>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</si>
  <si>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</si>
  <si>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</si>
  <si>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</si>
  <si>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</si>
  <si>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</si>
  <si>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</si>
  <si>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</si>
  <si>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</si>
  <si>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</si>
  <si>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</si>
  <si>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</si>
  <si>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</si>
  <si>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</si>
  <si>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</si>
  <si>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</si>
  <si>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</si>
  <si>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</si>
  <si>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</si>
  <si>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</si>
  <si>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</si>
  <si>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</si>
  <si>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</si>
  <si>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</si>
  <si>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</si>
  <si>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</si>
  <si>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</si>
  <si>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</si>
  <si>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</si>
  <si>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</si>
  <si>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</si>
  <si>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</si>
  <si>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14,29</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</si>
  <si>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</si>
  <si>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</si>
  <si>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</si>
  <si>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</si>
  <si>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</si>
  <si>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</si>
  <si>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</si>
  <si>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</si>
  <si>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</si>
  <si>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</si>
  <si>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</si>
  <si>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</si>
  <si>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</si>
  <si>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</si>
  <si>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</si>
  <si>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</si>
  <si>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</si>
  <si>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17,47</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</si>
  <si>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</si>
  <si>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</si>
  <si>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</si>
  <si>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8,63</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</si>
  <si>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</si>
  <si>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</si>
  <si>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</si>
  <si>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</si>
  <si>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</si>
  <si>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</si>
  <si>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24,17</t>
  </si>
  <si>
    <t>TUBO, PVC, SOLDÁVEL, DN 60MM, INSTALADO EM PRUMADA DE ÁGUA - FORNECIMENTO E INSTALAÇÃO. AF_12/2014</t>
  </si>
  <si>
    <t>TUBO, PVC, SOLDÁVEL, DN 75MM, INSTALADO EM PRUMADA DE ÁGUA - FORNECIMENTO E INSTALAÇÃO. AF_12/2014</t>
  </si>
  <si>
    <t>66,79</t>
  </si>
  <si>
    <t>TUBO, PVC, SOLDÁVEL, DN 85MM, INSTALADO EM PRUMADA DE ÁGUA - FORNECIMENTO E INSTALAÇÃO. AF_12/2014</t>
  </si>
  <si>
    <t>83,23</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</si>
  <si>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</si>
  <si>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</si>
  <si>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</si>
  <si>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</si>
  <si>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</si>
  <si>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</si>
  <si>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</si>
  <si>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</si>
  <si>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23,53</t>
  </si>
  <si>
    <t>TUBO, CPVC, SOLDÁVEL, DN 22MM, INSTALADO EM RAMAL OU SUB-RAMAL DE ÁGUA - FORNECIMENTO E INSTALAÇÃO. AF_12/2014</t>
  </si>
  <si>
    <t>36,41</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</si>
  <si>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</si>
  <si>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</si>
  <si>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</si>
  <si>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</si>
  <si>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30,88</t>
  </si>
  <si>
    <t>TUBO PVC, SERIE NORMAL, ESGOTO PREDIAL, DN 75 MM, FORNECIDO E INSTALADO EM RAMAL DE DESCARGA OU RAMAL DE ESGOTO SANITÁRIO. AF_12/2014</t>
  </si>
  <si>
    <t>46,73</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</si>
  <si>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</si>
  <si>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</si>
  <si>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</si>
  <si>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</si>
  <si>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</si>
  <si>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</si>
  <si>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</si>
  <si>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</si>
  <si>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16,40</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</si>
  <si>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</si>
  <si>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</si>
  <si>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</si>
  <si>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</si>
  <si>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75,67</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</si>
  <si>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</si>
  <si>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</si>
  <si>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</si>
  <si>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</si>
  <si>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</si>
  <si>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</si>
  <si>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</si>
  <si>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</si>
  <si>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</si>
  <si>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127,40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</si>
  <si>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</si>
  <si>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</si>
  <si>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</si>
  <si>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</si>
  <si>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</si>
  <si>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</si>
  <si>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63,87</t>
  </si>
  <si>
    <t>TUBO EM COBRE RÍGIDO, DN 28 MM, CLASSE E, SEM ISOLAMENTO, INSTALADO EM PRUMADA  FORNECIMENTO E INSTALAÇÃO. AF_12/2015</t>
  </si>
  <si>
    <t>80,91</t>
  </si>
  <si>
    <t>TUBO EM COBRE RÍGIDO, DN 35 MM, CLASSE E, SEM ISOLAMENTO, INSTALADO EM PRUMADA  FORNECIMENTO E INSTALAÇÃO. AF_12/2015</t>
  </si>
  <si>
    <t>116,91</t>
  </si>
  <si>
    <t>TUBO EM COBRE RÍGIDO, DN 42 MM, CLASSE E, SEM ISOLAMENTO, INSTALADO EM PRUMADA  FORNECIMENTO E INSTALAÇÃO. AF_12/2015</t>
  </si>
  <si>
    <t>157,37</t>
  </si>
  <si>
    <t>TUBO EM COBRE RÍGIDO, DN 54 MM, CLASSE E, SEM ISOLAMENTO, INSTALADO EM PRUMADA  FORNECIMENTO E INSTALAÇÃO. AF_12/2015</t>
  </si>
  <si>
    <t>227,59</t>
  </si>
  <si>
    <t>TUBO EM COBRE RÍGIDO, DN 66 MM, CLASSE E, SEM ISOLAMENTO, INSTALADO EM PRUMADA  FORNECIMENTO E INSTALAÇÃO. AF_12/2015</t>
  </si>
  <si>
    <t>319,79</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</si>
  <si>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</si>
  <si>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</si>
  <si>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</si>
  <si>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</si>
  <si>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</si>
  <si>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</si>
  <si>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</si>
  <si>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</si>
  <si>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67,66</t>
  </si>
  <si>
    <t>TUBO EM COBRE RÍGIDO, DN 28 MM, CLASSE E, SEM ISOLAMENTO, INSTALADO EM RAMAL DE DISTRIBUIÇÃO  FORNECIMENTO E INSTALAÇÃO. AF_12/2015</t>
  </si>
  <si>
    <t>84,99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</si>
  <si>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</si>
  <si>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</si>
  <si>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</si>
  <si>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</si>
  <si>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49,28</t>
  </si>
  <si>
    <t>TUBO EM COBRE RÍGIDO, DN 22 MM, CLASSE E, SEM ISOLAMENTO, INSTALADO EM RAMAL E SUB-RAMAL  FORNECIMENTO E INSTALAÇÃO. AF_12/2015</t>
  </si>
  <si>
    <t>81,98</t>
  </si>
  <si>
    <t>TUBO EM COBRE RÍGIDO, DN 28 MM, CLASSE E, SEM ISOLAMENTO, INSTALADO EM RAMAL E SUB-RAMAL  FORNECIMENTO E INSTALAÇÃO. AF_12/2015</t>
  </si>
  <si>
    <t>104,50</t>
  </si>
  <si>
    <t>TUBO EM COBRE RÍGIDO, DN 15 MM, CLASSE E, COM ISOLAMENTO, INSTALADO EM RAMAL E SUB-RAMAL  FORNECIMENTO E INSTALAÇÃO. AF_12/2015</t>
  </si>
  <si>
    <t>TUBO EM COBRE RÍGIDO, DN 22 MM, CLASSE E, COM ISOLAMENTO, INSTALADO EM RAMAL E SUB-RAMAL  FORNECIMENTO E INSTALAÇÃO. AF_12/2015</t>
  </si>
  <si>
    <t>159,88</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</si>
  <si>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</si>
  <si>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</si>
  <si>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</si>
  <si>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</si>
  <si>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</si>
  <si>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</si>
  <si>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</si>
  <si>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</si>
  <si>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</si>
  <si>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</si>
  <si>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</si>
  <si>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</si>
  <si>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</si>
  <si>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</si>
  <si>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</si>
  <si>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87,16</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</si>
  <si>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</si>
  <si>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</si>
  <si>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</si>
  <si>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</si>
  <si>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</si>
  <si>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</si>
  <si>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</si>
  <si>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</si>
  <si>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</si>
  <si>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</si>
  <si>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</si>
  <si>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</si>
  <si>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</si>
  <si>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</si>
  <si>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</si>
  <si>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48,22</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</si>
  <si>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</si>
  <si>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</si>
  <si>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</si>
  <si>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</si>
  <si>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</si>
  <si>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</si>
  <si>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</si>
  <si>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235,45</t>
  </si>
  <si>
    <t>TUBO EM COBRE RÍGIDO, DN 66 MM, CLASSE E, SEM ISOLAMENTO, INSTALADO EM RESERVAÇÃO DE ÁGUA DE EDIFICAÇÃO QUE POSSUA RESERVATÓRIO DE FIBRA/FIBROCIMENTO  FORNECIMENTO E INSTALAÇÃO. AF_06/2016</t>
  </si>
  <si>
    <t>320,80</t>
  </si>
  <si>
    <t>TUBO EM COBRE RÍGIDO, DN 79 MM, CLASSE E, SEM ISOLAMENTO, INSTALADO EM RESERVAÇÃO DE ÁGUA DE EDIFICAÇÃO QUE POSSUA RESERVATÓRIO DE FIBRA/FIBROCIMENTO  FORNECIMENTO E INSTALAÇÃO. AF_06/2016</t>
  </si>
  <si>
    <t>441,85</t>
  </si>
  <si>
    <t>TUBO EM COBRE RÍGIDO, DN 104 MM, CLASSE E, SEM ISOLAMENTO, INSTALADO EM RESERVAÇÃO DE ÁGUA DE EDIFICAÇÃO QUE POSSUA RESERVATÓRIO DE FIBRA/FIBROCIMENTO  FORNECIMENTO E INSTALAÇÃO. AF_06/2016</t>
  </si>
  <si>
    <t>637,75</t>
  </si>
  <si>
    <t>TUBO, PVC, SOLDÁVEL, DN  25 MM, INSTALADO EM RESERVAÇÃO DE ÁGUA DE EDIFICAÇÃO QUE POSSUA RESERVATÓRIO DE FIBRA/FIBROCIMENTO   FORNECIMENTO E INSTALAÇÃO. AF_06/2016</t>
  </si>
  <si>
    <t>11,23</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</si>
  <si>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</si>
  <si>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</si>
  <si>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26,87</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</si>
  <si>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</si>
  <si>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</si>
  <si>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</si>
  <si>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</si>
  <si>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93,34</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</si>
  <si>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</si>
  <si>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</si>
  <si>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27,26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</si>
  <si>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</si>
  <si>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</si>
  <si>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50,34</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</si>
  <si>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</si>
  <si>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</si>
  <si>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</si>
  <si>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147,79</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</si>
  <si>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</si>
  <si>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</si>
  <si>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</si>
  <si>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</si>
  <si>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30,49</t>
  </si>
  <si>
    <t>TUBO, PPR, DN 25, CLASSE PN 20,  INSTALADO EM RAMAL DE DISTRIBUIÇÃO DE ÁGUA  FORNECIMENTO E INSTALAÇÃO. AF_06/2015</t>
  </si>
  <si>
    <t>20,44</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</si>
  <si>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</si>
  <si>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</si>
  <si>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</si>
  <si>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</si>
  <si>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33,74</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</si>
  <si>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</si>
  <si>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</si>
  <si>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</si>
  <si>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</si>
  <si>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</si>
  <si>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</si>
  <si>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53,38</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</si>
  <si>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</si>
  <si>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</si>
  <si>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</si>
  <si>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</si>
  <si>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</si>
  <si>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23,80</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</si>
  <si>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</si>
  <si>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</si>
  <si>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</si>
  <si>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64,66</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</si>
  <si>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</si>
  <si>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</si>
  <si>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</si>
  <si>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245,50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</si>
  <si>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</si>
  <si>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</si>
  <si>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</si>
  <si>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21,82</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</si>
  <si>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</si>
  <si>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</si>
  <si>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</si>
  <si>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</si>
  <si>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</si>
  <si>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</si>
  <si>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</si>
  <si>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</si>
  <si>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</si>
  <si>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</si>
  <si>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</si>
  <si>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</si>
  <si>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66,84</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</si>
  <si>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</si>
  <si>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</si>
  <si>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</si>
  <si>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</si>
  <si>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</si>
  <si>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</si>
  <si>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</si>
  <si>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24,19</t>
  </si>
  <si>
    <t>TUBO, PEX, MONOCAMADA, DN 16, INSTALADO EM RAMAL DE DISTRIBUIÇÃO DE ÁGUA  FORNECIMENTO E INSTALAÇÃO. AF_06/2015</t>
  </si>
  <si>
    <t>TUBO, PEX, MONOCAMADA, DN 20, INSTALADO EM RAMAL DE DISTRIBUIÇÃO DE ÁGUA  FORNECIMENTO E INSTALAÇÃO. AF_06/2015</t>
  </si>
  <si>
    <t>11,94</t>
  </si>
  <si>
    <t>TUBO, PEX, MONOCAMADA, DN 25, INSTALADO EM RAMAL DE DISTRIBUIÇÃO DE ÁGUA  FORNECIMENTO E INSTALAÇÃO. AF_06/2015</t>
  </si>
  <si>
    <t>TUBO, PEX, MONOCAMADA, DN 32, INSTALADO EM RAMAL DE DISTRIBUIÇÃO DE ÁGUA  FORNECIMENTO E INSTALAÇÃO. AF_06/2015</t>
  </si>
  <si>
    <t>26,62</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</si>
  <si>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</si>
  <si>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</si>
  <si>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</si>
  <si>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</si>
  <si>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</si>
  <si>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</si>
  <si>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</si>
  <si>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</si>
  <si>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</si>
  <si>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92,17</t>
  </si>
  <si>
    <t>TUBO EM COBRE RÍGIDO, DN 28 MM, CLASSE A, SEM ISOLAMENTO, INSTALADO EM PRUMADA  FORNECIMENTO E INSTALAÇÃO. AF_12/2015</t>
  </si>
  <si>
    <t>TUBO EM COBRE RÍGIDO, DN 35 MM, CLASSE A, SEM ISOLAMENTO, INSTALADO EM PRUMADA  FORNECIMENTO E INSTALAÇÃO. AF_12/2015</t>
  </si>
  <si>
    <t>176,16</t>
  </si>
  <si>
    <t>TUBO EM COBRE RÍGIDO, DN 42 MM, CLASSE A, SEM ISOLAMENTO, INSTALADO EM PRUMADA  FORNECIMENTO E INSTALAÇÃO. AF_12/2015</t>
  </si>
  <si>
    <t>211,81</t>
  </si>
  <si>
    <t>TUBO EM COBRE RÍGIDO, DN 54 MM, CLASSE A, SEM ISOLAMENTO, INSTALADO EM PRUMADA  FORNECIMENTO E INSTALAÇÃO. AF_12/2015</t>
  </si>
  <si>
    <t>TUBO EM COBRE RÍGIDO, DN 66 MM, CLASSE A, SEM ISOLAMENTO, INSTALADO EM PRUMADA  FORNECIMENTO E INSTALAÇÃO. AF_12/2015</t>
  </si>
  <si>
    <t>228,25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</si>
  <si>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</si>
  <si>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</si>
  <si>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95,96</t>
  </si>
  <si>
    <t>TUBO EM COBRE RÍGIDO, DN 28 MM, CLASSE A, SEM ISOLAMENTO, INSTALADO EM RAMAL DE DISTRIBUIÇÃO FORNECIMENTO E INSTALAÇÃO. AF_12/2015</t>
  </si>
  <si>
    <t>121,19</t>
  </si>
  <si>
    <t>TUBO EM COBRE RÍGIDO, DN 15 MM, CLASSE A, SEM ISOLAMENTO, INSTALADO EM RAMAL E SUB-RAMAL  FORNECIMENTO E INSTALAÇÃO. AF_12/2015</t>
  </si>
  <si>
    <t>69,05</t>
  </si>
  <si>
    <t>TUBO EM COBRE RÍGIDO, DN 22 MM, CLASSE A, SEM ISOLAMENTO, INSTALADO EM RAMAL E SUB-RAMAL  FORNECIMENTO E INSTALAÇÃO. AF_12/2015</t>
  </si>
  <si>
    <t>110,28</t>
  </si>
  <si>
    <t>TUBO EM COBRE RÍGIDO, DN 28 MM, CLASSE A, SEM ISOLAMENTO, INSTALADO EM RAMAL E SUB-RAMAL  FORNECIMENTO E INSTALAÇÃO. AF_12/2015</t>
  </si>
  <si>
    <t>140,70</t>
  </si>
  <si>
    <t>TUBO EM COBRE RÍGIDO, DN 22 MM, CLASSE I, SEM ISOLAMENTO, INSTALADO EM PRUMADA  FORNECIMENTO E INSTALAÇÃO. AF_12/2015</t>
  </si>
  <si>
    <t>111,15</t>
  </si>
  <si>
    <t>TUBO EM COBRE RÍGIDO, DN 28 MM, CLASSE I, SEM ISOLAMENTO, INSTALADO EM PRUMADA  FORNECIMENTO E INSTALAÇÃO. AF_12/2015</t>
  </si>
  <si>
    <t>153,64</t>
  </si>
  <si>
    <t>TUBO EM COBRE RÍGIDO, DN 35 MM, CLASSE I, SEM ISOLAMENTO, INSTALADO EM PRUMADA  FORNECIMENTO E INSTALAÇÃO. AF_12/2015</t>
  </si>
  <si>
    <t>221,64</t>
  </si>
  <si>
    <t>TUBO EM COBRE RÍGIDO, DN 42 MM, CLASSE I, SEM ISOLAMENTO, INSTALADO EM PRUMADA  FORNECIMENTO E INSTALAÇÃO. AF_12/2015</t>
  </si>
  <si>
    <t>269,18</t>
  </si>
  <si>
    <t>TUBO EM COBRE RÍGIDO, DN 54 MM, CLASSE I, SEM ISOLAMENTO, INSTALADO EM PRUMADA  FORNECIMENTO E INSTALAÇÃO. AF_12/2015</t>
  </si>
  <si>
    <t>372,32</t>
  </si>
  <si>
    <t>TUBO EM COBRE RÍGIDO, DN 66 MM, CLASSE I, SEM ISOLAMENTO, INSTALADO EM PRUMADA  FORNECIMENTO E INSTALAÇÃO. AF_12/2015</t>
  </si>
  <si>
    <t>482,65</t>
  </si>
  <si>
    <t>TUBO EM COBRE RÍGIDO, DN 15 MM, CLASSE I, SEM ISOLAMENTO, INSTALADO EM RAMAL DE DISTRIBUIÇÃO  FORNECIMENTO E INSTALAÇÃO. AF_12/2015</t>
  </si>
  <si>
    <t>71,95</t>
  </si>
  <si>
    <t>TUBO EM COBRE RÍGIDO, DN 22 MM, CLASSE I, SEM ISOLAMENTO, INSTALADO EM RAMAL DE DISTRIBUIÇÃO FORNECIMENTO E INSTALAÇÃO. AF_12/2015</t>
  </si>
  <si>
    <t>114,94</t>
  </si>
  <si>
    <t>TUBO EM COBRE RÍGIDO, DN 28 MM, CLASSE I, SEM ISOLAMENTO, INSTALADO EM RAMAL DE DISTRIBUIÇÃO FORNECIMENTO E INSTALAÇÃO. AF_12/2015</t>
  </si>
  <si>
    <t>157,72</t>
  </si>
  <si>
    <t>TUBO EM COBRE RÍGIDO, DN 15 MM, CLASSE I, SEM ISOLAMENTO, INSTALADO EM RAMAL E SUB-RAMAL  FORNECIMENTO E INSTALAÇÃO. AF_12/2015</t>
  </si>
  <si>
    <t>80,29</t>
  </si>
  <si>
    <t>TUBO EM COBRE RÍGIDO, DN 22 MM, CLASSE I, SEM ISOLAMENTO, INSTALADO EM RAMAL E SUB-RAMAL  FORNECIMENTO E INSTALAÇÃO. AF_12/2015</t>
  </si>
  <si>
    <t>129,26</t>
  </si>
  <si>
    <t>TUBO EM COBRE RÍGIDO, DN 28 MM, CLASSE I, SEM ISOLAMENTO, INSTALADO EM RAMAL E SUB-RAMAL  FORNECIMENTO E INSTALAÇÃO. AF_12/2015</t>
  </si>
  <si>
    <t>177,23</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</si>
  <si>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</si>
  <si>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</si>
  <si>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</si>
  <si>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</si>
  <si>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</si>
  <si>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</si>
  <si>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</si>
  <si>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</si>
  <si>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</si>
  <si>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18,56</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</si>
  <si>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</si>
  <si>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</si>
  <si>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</si>
  <si>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</si>
  <si>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17,37</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</si>
  <si>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</si>
  <si>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</si>
  <si>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</si>
  <si>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</si>
  <si>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</si>
  <si>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</si>
  <si>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42,85</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</si>
  <si>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</si>
  <si>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</si>
  <si>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</si>
  <si>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</si>
  <si>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</si>
  <si>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</si>
  <si>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</si>
  <si>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</si>
  <si>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</si>
  <si>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</si>
  <si>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</si>
  <si>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</si>
  <si>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</si>
  <si>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</si>
  <si>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</si>
  <si>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</si>
  <si>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</si>
  <si>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</si>
  <si>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</si>
  <si>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</si>
  <si>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</si>
  <si>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</si>
  <si>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</si>
  <si>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</si>
  <si>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</si>
  <si>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</si>
  <si>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</si>
  <si>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10,69</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</si>
  <si>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</si>
  <si>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</si>
  <si>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</si>
  <si>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15,25</t>
  </si>
  <si>
    <t>CURVA 90 GRAUS, PVC, SOLDÁVEL, DN 32MM, INSTALADO EM RAMAL OU SUB-RAMAL DE ÁGUA - FORNECIMENTO E INSTALAÇÃO. AF_12/2014</t>
  </si>
  <si>
    <t>CURVA 45 GRAUS, PVC, SOLDÁVEL, DN 32MM, INSTALADO EM RAMAL OU SUB-RAMAL DE ÁGUA - FORNECIMENTO E INSTALAÇÃO. AF_12/2014</t>
  </si>
  <si>
    <t>14,55</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</si>
  <si>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</si>
  <si>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</si>
  <si>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</si>
  <si>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</si>
  <si>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</si>
  <si>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15,87</t>
  </si>
  <si>
    <t>ADAPTADOR CURTO COM BOLSA E ROSCA PARA REGISTRO, PVC, SOLDÁVEL, DN 20MM X 1/2, INSTALADO EM RAMAL OU SUB-RAMAL DE ÁGUA - FORNECIMENTO E INSTALAÇÃO. AF_12/2014</t>
  </si>
  <si>
    <t>5,37</t>
  </si>
  <si>
    <t>CURVA DE TRANSPOSIÇÃO, PVC, SOLDÁVEL, DN 20MM, INSTALADO EM RAMAL OU SUB-RAMAL DE ÁGUA - FORNECIMENTO E INSTALAÇÃO. AF_12/2014</t>
  </si>
  <si>
    <t>LUVA, PVC, SOLDÁVEL, DN 25MM, INSTALADO EM RAMAL OU SUB-RAMAL DE ÁGUA - FORNECIMENTO E INSTALAÇÃO. AF_12/2014</t>
  </si>
  <si>
    <t>6,26</t>
  </si>
  <si>
    <t>LUVA DE CORRER, PVC, SOLDÁVEL, DN 25MM, INSTALADO EM RAMAL OU SUB-RAMAL DE ÁGUA - FORNECIMENTO E INSTALAÇÃO. AF_12/2014</t>
  </si>
  <si>
    <t>20,98</t>
  </si>
  <si>
    <t>LUVA DE REDUÇÃO, PVC, SOLDÁVEL, DN 32MM X 25MM, INSTALADO EM RAMAL OU SUB-RAMAL DE ÁGUA - FORNECIMENTO E INSTALAÇÃO. AF_12/2014</t>
  </si>
  <si>
    <t>10,78</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</si>
  <si>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</si>
  <si>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</si>
  <si>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</si>
  <si>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</si>
  <si>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</si>
  <si>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</si>
  <si>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</si>
  <si>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</si>
  <si>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</si>
  <si>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14,49</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</si>
  <si>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</si>
  <si>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</si>
  <si>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</si>
  <si>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</si>
  <si>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9,56</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</si>
  <si>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</si>
  <si>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</si>
  <si>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</si>
  <si>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</si>
  <si>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14,65</t>
  </si>
  <si>
    <t>TE, PVC, SOLDÁVEL, DN 32MM, INSTALADO EM RAMAL OU SUB-RAMAL DE ÁGUA - FORNECIMENTO E INSTALAÇÃO. AF_12/2014</t>
  </si>
  <si>
    <t>18,10</t>
  </si>
  <si>
    <t>TÊ COM BUCHA DE LATÃO NA BOLSA CENTRAL, PVC, SOLDÁVEL, DN 32MM X 3/4, INSTALADO EM RAMAL OU SUB-RAMAL DE ÁGUA - FORNECIMENTO E INSTALAÇÃO. AF_12/2014</t>
  </si>
  <si>
    <t>38,13</t>
  </si>
  <si>
    <t>TÊ DE REDUÇÃO, PVC, SOLDÁVEL, DN 32MM X 25MM, INSTALADO EM RAMAL OU SUB-RAMAL DE ÁGUA - FORNECIMENTO E INSTALAÇÃO. AF_12/2014</t>
  </si>
  <si>
    <t>JOELHO 90 GRAUS, PVC, SOLDÁVEL, DN 20MM, INSTALADO EM RAMAL DE DISTRIBUIÇÃO DE ÁGUA - FORNECIMENTO E INSTALAÇÃO. AF_12/2014</t>
  </si>
  <si>
    <t>4,71</t>
  </si>
  <si>
    <t>JOELHO 45 GRAUS, PVC, SOLDÁVEL, DN 20MM, INSTALADO EM RAMAL DE DISTRIBUIÇÃO DE ÁGUA - FORNECIMENTO E INSTALAÇÃO. AF_12/2014</t>
  </si>
  <si>
    <t>CURVA 90 GRAUS, PVC, SOLDÁVEL, DN 20MM, INSTALADO EM RAMAL DE DISTRIBUIÇÃO DE ÁGUA - FORNECIMENTO E INSTALAÇÃO. AF_12/2014</t>
  </si>
  <si>
    <t>7,60</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</si>
  <si>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</si>
  <si>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</si>
  <si>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</si>
  <si>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</si>
  <si>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</si>
  <si>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</si>
  <si>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</si>
  <si>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9,04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</si>
  <si>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</si>
  <si>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</si>
  <si>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</si>
  <si>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11,69</t>
  </si>
  <si>
    <t>LUVA, PVC, SOLDÁVEL, DN 20MM, INSTALADO EM RAMAL DE DISTRIBUIÇÃO DE ÁGUA - FORNECIMENTO E INSTALAÇÃO. AF_12/2014</t>
  </si>
  <si>
    <t>LUVA DE CORRER, PVC, SOLDÁVEL, DN 20MM, INSTALADO EM RAMAL DE DISTRIBUIÇÃO DE ÁGUA - FORNECIMENTO E INSTALAÇÃO. AF_12/2014</t>
  </si>
  <si>
    <t>14,96</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</si>
  <si>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</si>
  <si>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</si>
  <si>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</si>
  <si>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</si>
  <si>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</si>
  <si>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9,82</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</si>
  <si>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</si>
  <si>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</si>
  <si>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</si>
  <si>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</si>
  <si>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13,97</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</si>
  <si>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</si>
  <si>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</si>
  <si>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</si>
  <si>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14,21</t>
  </si>
  <si>
    <t>LUVA, PVC, SOLDÁVEL, DN 32MM, INSTALADO EM RAMAL DE DISTRIBUIÇÃO DE ÁGUA - FORNECIMENTO E INSTALAÇÃO. AF_12/2014</t>
  </si>
  <si>
    <t>7,24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</si>
  <si>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</si>
  <si>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</si>
  <si>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</si>
  <si>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</si>
  <si>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27,05</t>
  </si>
  <si>
    <t>ADAPTADOR CURTO COM BOLSA E ROSCA PARA REGISTRO, PVC, SOLDÁVEL, DN 32MM X 1, INSTALADO EM RAMAL DE DISTRIBUIÇÃO DE ÁGUA - FORNECIMENTO E INSTALAÇÃO. AF_12/2014</t>
  </si>
  <si>
    <t>7,07</t>
  </si>
  <si>
    <t>CURVA DE TRANSPOSIÇÃO, PVC, SOLDÁVEL, DN 32MM, INSTALADO EM RAMAL DE DISTRIBUIÇÃO DE ÁGUA   FORNECIMENTO E INSTALAÇÃO. AF_12/2014</t>
  </si>
  <si>
    <t>TE, PVC, SOLDÁVEL, DN 20MM, INSTALADO EM RAMAL DE DISTRIBUIÇÃO DE ÁGUA - FORNECIMENTO E INSTALAÇÃO. AF_12/2014</t>
  </si>
  <si>
    <t>6,81</t>
  </si>
  <si>
    <t>TÊ SOLDÁVEL E COM ROSCA NA BOLSA CENTRAL, PVC, SOLDÁVEL, DN 20MM X 1/2, INSTALADO EM RAMAL DE DISTRIBUIÇÃO DE ÁGUA - FORNECIMENTO E INSTALAÇÃO. AF_12/2014</t>
  </si>
  <si>
    <t>9,97</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</si>
  <si>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</si>
  <si>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</si>
  <si>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</si>
  <si>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11,47</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</si>
  <si>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</si>
  <si>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</si>
  <si>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</si>
  <si>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17,43</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</si>
  <si>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</si>
  <si>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</si>
  <si>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</si>
  <si>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8,20</t>
  </si>
  <si>
    <t>CURVA 45 GRAUS, PVC, SOLDÁVEL, DN 25MM, INSTALADO EM PRUMADA DE ÁGUA - FORNECIMENTO E INSTALAÇÃO. AF_12/2014</t>
  </si>
  <si>
    <t>JOELHO 90 GRAUS, PVC, SOLDÁVEL, DN 32MM, INSTALADO EM PRUMADA DE ÁGUA - FORNECIMENTO E INSTALAÇÃO. AF_12/2014</t>
  </si>
  <si>
    <t>7,68</t>
  </si>
  <si>
    <t>JOELHO 45 GRAUS, PVC, SOLDÁVEL, DN 32MM, INSTALADO EM PRUMADA DE ÁGUA - FORNECIMENTO E INSTALAÇÃO. AF_12/2014</t>
  </si>
  <si>
    <t>11,03</t>
  </si>
  <si>
    <t>CURVA 90 GRAUS, PVC, SOLDÁVEL, DN 32MM, INSTALADO EM PRUMADA DE ÁGUA - FORNECIMENTO E INSTALAÇÃO. AF_12/2014</t>
  </si>
  <si>
    <t>CURVA 45 GRAUS, PVC, SOLDÁVEL, DN 32MM, INSTALADO EM PRUMADA DE ÁGUA - FORNECIMENTO E INSTALAÇÃO. AF_12/2014</t>
  </si>
  <si>
    <t>10,33</t>
  </si>
  <si>
    <t>JOELHO 90 GRAUS, PVC, SOLDÁVEL, DN 40MM, INSTALADO EM PRUMADA DE ÁGUA - FORNECIMENTO E INSTALAÇÃO. AF_12/2014</t>
  </si>
  <si>
    <t>13,41</t>
  </si>
  <si>
    <t>JOELHO 45 GRAUS, PVC, SOLDÁVEL, DN 40MM, INSTALADO EM PRUMADA DE ÁGUA - FORNECIMENTO E INSTALAÇÃO. AF_12/2014</t>
  </si>
  <si>
    <t>14,94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</si>
  <si>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</si>
  <si>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</si>
  <si>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</si>
  <si>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</si>
  <si>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</si>
  <si>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30,67</t>
  </si>
  <si>
    <t>CURVA 45 GRAUS, PVC, SOLDÁVEL, DN 50MM, INSTALADO EM PRUMADA DE ÁGUA - FORNECIMENTO E INSTALAÇÃO. AF_12/2014</t>
  </si>
  <si>
    <t>26,29</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</si>
  <si>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</si>
  <si>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</si>
  <si>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</si>
  <si>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</si>
  <si>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</si>
  <si>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</si>
  <si>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12,40</t>
  </si>
  <si>
    <t>JOELHO 45 GRAUS, PVC, SOLDÁVEL, DN 75MM, INSTALADO EM PRUMADA DE ÁGUA - FORNECIMENTO E INSTALAÇÃO. AF_12/2014</t>
  </si>
  <si>
    <t>115,25</t>
  </si>
  <si>
    <t>JOELHO 45 GRAUS, PVC, SERIE R, ÁGUA PLUVIAL, DN 40 MM, JUNTA SOLDÁVEL, FORNECIDO E INSTALADO EM RAMAL DE ENCAMINHAMENTO. AF_12/2014</t>
  </si>
  <si>
    <t>10,48</t>
  </si>
  <si>
    <t>CURVA 90 GRAUS, PVC, SOLDÁVEL, DN 75MM, INSTALADO EM PRUMADA DE ÁGUA - FORNECIMENTO E INSTALAÇÃO. AF_12/2014</t>
  </si>
  <si>
    <t>JOELHO 90 GRAUS, PVC, SERIE R, ÁGUA PLUVIAL, DN 50 MM, JUNTA ELÁSTICA, FORNECIDO E INSTALADO EM RAMAL DE ENCAMINHAMENTO. AF_12/2014</t>
  </si>
  <si>
    <t>18,64</t>
  </si>
  <si>
    <t>CURVA 45 GRAUS, PVC, SOLDÁVEL, DN 75MM, INSTALADO EM PRUMADA DE ÁGUA - FORNECIMENTO E INSTALAÇÃO. AF_12/2014</t>
  </si>
  <si>
    <t>JOELHO 45 GRAUS, PVC, SERIE R, ÁGUA PLUVIAL, DN 50 MM, JUNTA ELÁSTICA, FORNECIDO E INSTALADO EM RAMAL DE ENCAMINHAMENTO. AF_12/2014</t>
  </si>
  <si>
    <t>16,10</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</si>
  <si>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</si>
  <si>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</si>
  <si>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</si>
  <si>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</si>
  <si>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</si>
  <si>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</si>
  <si>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</si>
  <si>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</si>
  <si>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</si>
  <si>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</si>
  <si>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</si>
  <si>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</si>
  <si>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8,36</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</si>
  <si>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</si>
  <si>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</si>
  <si>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</si>
  <si>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</si>
  <si>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</si>
  <si>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</si>
  <si>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</si>
  <si>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13,39</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</si>
  <si>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</si>
  <si>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</si>
  <si>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</si>
  <si>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</si>
  <si>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</si>
  <si>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</si>
  <si>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</si>
  <si>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</si>
  <si>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</si>
  <si>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</si>
  <si>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11,67</t>
  </si>
  <si>
    <t>UNIÃO, PVC, SOLDÁVEL, DN 32MM, INSTALADO EM PRUMADA DE ÁGUA - FORNECIMENTO E INSTALAÇÃO. AF_12/2014</t>
  </si>
  <si>
    <t>ADAPTADOR CURTO COM BOLSA E ROSCA PARA REGISTRO, PVC, SOLDÁVEL, DN 32MM X 1, INSTALADO EM PRUMADA DE ÁGUA - FORNECIMENTO E INSTALAÇÃO. AF_12/2014</t>
  </si>
  <si>
    <t>6,17</t>
  </si>
  <si>
    <t>LUVA SIMPLES, PVC, SERIE R, ÁGUA PLUVIAL, DN 100 MM, JUNTA ELÁSTICA, FORNECIDO E INSTALADO EM RAMAL DE ENCAMINHAMENTO. AF_12/2014</t>
  </si>
  <si>
    <t>29,79</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</si>
  <si>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</si>
  <si>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</si>
  <si>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</si>
  <si>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35,48</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</si>
  <si>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</si>
  <si>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</si>
  <si>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</si>
  <si>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</si>
  <si>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11,12</t>
  </si>
  <si>
    <t>JUNÇÃO SIMPLES, PVC, SERIE R, ÁGUA PLUVIAL, DN 50 MM, JUNTA ELÁSTICA, FORNECIDO E INSTALADO EM RAMAL DE ENCAMINHAMENTO. AF_12/2014</t>
  </si>
  <si>
    <t>LUVA COM ROSCA, PVC, SOLDÁVEL, DN 40MM X 1.1/4, INSTALADO EM PRUMADA DE ÁGUA - FORNECIMENTO E INSTALAÇÃO. AF_12/2014</t>
  </si>
  <si>
    <t>22,59</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</si>
  <si>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</si>
  <si>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</si>
  <si>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</si>
  <si>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</si>
  <si>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</si>
  <si>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</si>
  <si>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15,14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</si>
  <si>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</si>
  <si>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</si>
  <si>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</si>
  <si>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</si>
  <si>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</si>
  <si>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</si>
  <si>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</si>
  <si>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</si>
  <si>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</si>
  <si>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</si>
  <si>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</si>
  <si>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</si>
  <si>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</si>
  <si>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</si>
  <si>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72,97</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</si>
  <si>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</si>
  <si>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</si>
  <si>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</si>
  <si>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</si>
  <si>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</si>
  <si>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</si>
  <si>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</si>
  <si>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18,32</t>
  </si>
  <si>
    <t>ADAPTADOR CURTO COM BOLSA E ROSCA PARA REGISTRO, PVC, SOLDÁVEL, DN 50MM X 1.1/2, INSTALADO EM PRUMADA DE ÁGUA - FORNECIMENTO E INSTALAÇÃO. AF_12/2014</t>
  </si>
  <si>
    <t>LUVA, PVC, SOLDÁVEL, DN 60MM, INSTALADO EM PRUMADA DE ÁGUA - FORNECIMENTO E INSTALAÇÃO. AF_12/2014</t>
  </si>
  <si>
    <t>25,87</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</si>
  <si>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</si>
  <si>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</si>
  <si>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</si>
  <si>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25,53</t>
  </si>
  <si>
    <t>LUVA DE REDUÇÃO, PVC, SOLDÁVEL, DN 60MM X 50MM, INSTALADO EM PRUMADA DE ÁGUA - FORNECIMENTO E INSTALAÇÃO. AF_12/2014</t>
  </si>
  <si>
    <t>25,15</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</si>
  <si>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</si>
  <si>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</si>
  <si>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</si>
  <si>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43,15</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</si>
  <si>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</si>
  <si>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</si>
  <si>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</si>
  <si>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</si>
  <si>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</si>
  <si>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</si>
  <si>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</si>
  <si>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18,50</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</si>
  <si>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</si>
  <si>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</si>
  <si>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</si>
  <si>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</si>
  <si>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15,62</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</si>
  <si>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</si>
  <si>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</si>
  <si>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</si>
  <si>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</si>
  <si>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</si>
  <si>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</si>
  <si>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59,38</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</si>
  <si>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</si>
  <si>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</si>
  <si>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</si>
  <si>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</si>
  <si>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</si>
  <si>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</si>
  <si>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10,39</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</si>
  <si>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</si>
  <si>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</si>
  <si>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</si>
  <si>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13,28</t>
  </si>
  <si>
    <t>JOELHO 45 GRAUS, CPVC, SOLDÁVEL, DN 22MM, INSTALADO EM RAMAL OU SUB-RAMAL DE ÁGUA - FORNECIMENTO E INSTALAÇÃO. AF_12/2014</t>
  </si>
  <si>
    <t>CURVA 90 GRAUS, CPVC, SOLDÁVEL, DN 22MM, INSTALADO EM RAMAL OU SUB-RAMAL DE ÁGUA - FORNECIMENTO E INSTALAÇÃO. AF_12/2014</t>
  </si>
  <si>
    <t>16,01</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</si>
  <si>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</si>
  <si>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</si>
  <si>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</si>
  <si>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20,91</t>
  </si>
  <si>
    <t>JOELHO 45 GRAUS, CPVC, SOLDÁVEL, DN 28MM, INSTALADO EM RAMAL OU SUB-RAMAL DE ÁGUA  FORNECIMENTO E INSTALAÇÃO. AF_12/2014</t>
  </si>
  <si>
    <t>CURVA 90 GRAUS, CPVC, SOLDÁVEL, DN 28MM, INSTALADO EM RAMAL OU SUB-RAMAL DE ÁGUA  FORNECIMENTO E INSTALAÇÃO. AF_12/2014</t>
  </si>
  <si>
    <t>22,63</t>
  </si>
  <si>
    <t>JOELHO 90 GRAUS, CPVC, SOLDÁVEL, DN 35MM, INSTALADO EM RAMAL OU SUB-RAMAL DE ÁGUA  FORNECIMENTO E INSTALAÇÃO. AF_12/2014</t>
  </si>
  <si>
    <t>30,99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</si>
  <si>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</si>
  <si>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</si>
  <si>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</si>
  <si>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</si>
  <si>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18,47</t>
  </si>
  <si>
    <t>UNIÃO, CPVC, SOLDÁVEL, DN15MM, INSTALADO EM RAMAL OU SUB-RAMAL DE ÁGUA  FORNECIMENTO E INSTALAÇÃO. AF_12/2014</t>
  </si>
  <si>
    <t>CONECTOR, CPVC, SOLDÁVEL, DN 15MM X 1/2, INSTALADO EM RAMAL OU SUB-RAMAL DE ÁGUA  FORNECIMENTO E INSTALAÇÃO. AF_12/2014</t>
  </si>
  <si>
    <t>26,80</t>
  </si>
  <si>
    <t>ADAPTADOR, CPVC, SOLDÁVEL, DN15MM, INSTALADO EM RAMAL OU SUB-RAMAL DE ÁGUA  FORNECIMENTO E INSTALAÇÃO. AF_12/2014</t>
  </si>
  <si>
    <t>CURVA DE TRANSPOSIÇÃO, CPVC, SOLDÁVEL, DN15MM, INSTALADO EM RAMAL OU SUB-RAMAL DE ÁGUA  FORNECIMENTO E INSTALAÇÃO. AF_12/2014</t>
  </si>
  <si>
    <t>12,24</t>
  </si>
  <si>
    <t>LUVA, CPVC, SOLDÁVEL, DN 22MM, INSTALADO EM RAMAL OU SUB-RAMAL DE ÁGUA  FORNECIMENTO E INSTALAÇÃO. AF_12/2014</t>
  </si>
  <si>
    <t>LUVA DE CORRER, CPVC, SOLDÁVEL, DN 22MM, INSTALADO EM RAMAL OU SUB-RAMAL DE ÁGUA  FORNECIMENTO E INSTALAÇÃO. AF_12/2014</t>
  </si>
  <si>
    <t>16,34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</si>
  <si>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</si>
  <si>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</si>
  <si>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</si>
  <si>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</si>
  <si>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13,91</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</si>
  <si>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</si>
  <si>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</si>
  <si>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16,62</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</si>
  <si>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</si>
  <si>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</si>
  <si>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</si>
  <si>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</si>
  <si>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</si>
  <si>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</si>
  <si>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</si>
  <si>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</si>
  <si>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</si>
  <si>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</si>
  <si>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</si>
  <si>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</si>
  <si>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</si>
  <si>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10,05</t>
  </si>
  <si>
    <t>LUVA DE CORRER, PVC, SERIE R, ÁGUA PLUVIAL, DN 150 MM, JUNTA ELÁSTICA, FORNECIDO E INSTALADO EM CONDUTORES VERTICAIS DE ÁGUAS PLUVIAIS. AF_12/2014</t>
  </si>
  <si>
    <t>142,92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</si>
  <si>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</si>
  <si>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</si>
  <si>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</si>
  <si>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</si>
  <si>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</si>
  <si>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46,95</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</si>
  <si>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</si>
  <si>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</si>
  <si>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</si>
  <si>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</si>
  <si>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</si>
  <si>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</si>
  <si>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</si>
  <si>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</si>
  <si>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</si>
  <si>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</si>
  <si>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</si>
  <si>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</si>
  <si>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</si>
  <si>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</si>
  <si>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</si>
  <si>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</si>
  <si>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</si>
  <si>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</si>
  <si>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</si>
  <si>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</si>
  <si>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</si>
  <si>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</si>
  <si>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</si>
  <si>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</si>
  <si>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</si>
  <si>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13,81</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</si>
  <si>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</si>
  <si>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</si>
  <si>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18,36</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</si>
  <si>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</si>
  <si>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</si>
  <si>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</si>
  <si>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7,23</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</si>
  <si>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</si>
  <si>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</si>
  <si>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12,02</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</si>
  <si>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</si>
  <si>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</si>
  <si>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</si>
  <si>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</si>
  <si>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</si>
  <si>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</si>
  <si>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</si>
  <si>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</si>
  <si>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</si>
  <si>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20,75</t>
  </si>
  <si>
    <t>LUVA DE CORRER, CPVC, SOLDÁVEL, DN 22MM, INSTALADO EM RAMAL DE DISTRIBUIÇÃO DE ÁGUA   FORNECIMENTO E INSTALAÇÃO. AF_12/2014</t>
  </si>
  <si>
    <t>14,89</t>
  </si>
  <si>
    <t>JOELHO 45 GRAUS, PVC, SERIE NORMAL, ESGOTO PREDIAL, DN 75 MM, JUNTA ELÁSTICA, FORNECIDO E INSTALADO EM RAMAL DE DESCARGA OU RAMAL DE ESGOTO SANITÁRIO. AF_12/2014</t>
  </si>
  <si>
    <t>22,05</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</si>
  <si>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</si>
  <si>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</si>
  <si>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</si>
  <si>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39,27</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</si>
  <si>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</si>
  <si>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</si>
  <si>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26,73</t>
  </si>
  <si>
    <t>CONECTOR, CPVC, SOLDÁVEL, DN 22MM X 1/2 , INSTALADO EM RAMAL DE DISTRIBUIÇÃO DE ÁGUA   FORNECIMENTO E INSTALAÇÃO. AF_12/2014</t>
  </si>
  <si>
    <t>32,02</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</si>
  <si>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</si>
  <si>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</si>
  <si>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</si>
  <si>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</si>
  <si>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</si>
  <si>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</si>
  <si>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</si>
  <si>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</si>
  <si>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</si>
  <si>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</si>
  <si>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</si>
  <si>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</si>
  <si>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</si>
  <si>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47,76</t>
  </si>
  <si>
    <t>BUCHA DE REDUÇÃO, CPVC, SOLDÁVEL, DN 28MM X 22MM, INSTALADO EM RAMAL DE DISTRIBUIÇÃO DE ÁGUA - FORNECIMENTO E INSTALAÇÃO. AF_12/2014</t>
  </si>
  <si>
    <t>LUVA, CPVC, SOLDÁVEL, DN 35MM, INSTALADO EM RAMAL DE DISTRIBUIÇÃO DE ÁGUA - FORNECIMENTO E INSTALAÇÃO. AF_12/2014</t>
  </si>
  <si>
    <t>19,52</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</si>
  <si>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</si>
  <si>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</si>
  <si>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</si>
  <si>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</si>
  <si>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</si>
  <si>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14,43</t>
  </si>
  <si>
    <t>TE DE TRANSIÇÃO, CPVC, SOLDÁVEL, DN 22MM X 1/2 , INSTALADO EM RAMAL DE DISTRIBUIÇÃO DE ÁGUA   FORNECIMENTO E INSTALAÇÃO. AF_12/2014</t>
  </si>
  <si>
    <t>21,31</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</si>
  <si>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</si>
  <si>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</si>
  <si>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</si>
  <si>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</si>
  <si>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</si>
  <si>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</si>
  <si>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</si>
  <si>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</si>
  <si>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</si>
  <si>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</si>
  <si>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</si>
  <si>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</si>
  <si>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</si>
  <si>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13,04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</si>
  <si>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</si>
  <si>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</si>
  <si>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</si>
  <si>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</si>
  <si>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</si>
  <si>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</si>
  <si>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</si>
  <si>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</si>
  <si>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194,84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</si>
  <si>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</si>
  <si>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</si>
  <si>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</si>
  <si>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18,63</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</si>
  <si>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</si>
  <si>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</si>
  <si>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</si>
  <si>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54,19</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</si>
  <si>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</si>
  <si>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</si>
  <si>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8,68</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</si>
  <si>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</si>
  <si>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</si>
  <si>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</si>
  <si>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</si>
  <si>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17,75</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</si>
  <si>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</si>
  <si>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</si>
  <si>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</si>
  <si>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</si>
  <si>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</si>
  <si>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</si>
  <si>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</si>
  <si>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</si>
  <si>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</si>
  <si>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30,90</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</si>
  <si>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</si>
  <si>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</si>
  <si>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</si>
  <si>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</si>
  <si>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22,48</t>
  </si>
  <si>
    <t>BUCHA DE REDUÇÃO, CPVC, SOLDÁVEL, DN35MM X 28MM, INSTALADO EM PRUMADA DE ÁGUA  FORNECIMENTO E INSTALAÇÃO. AF_12/2014</t>
  </si>
  <si>
    <t>33,54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</si>
  <si>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</si>
  <si>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</si>
  <si>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</si>
  <si>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</si>
  <si>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</si>
  <si>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17,81</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</si>
  <si>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</si>
  <si>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</si>
  <si>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20,39</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</si>
  <si>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</si>
  <si>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</si>
  <si>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</si>
  <si>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</si>
  <si>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</si>
  <si>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43,89</t>
  </si>
  <si>
    <t>TE, PVC, SERIE NORMAL, ESGOTO PREDIAL, DN 100 X 100 MM, JUNTA ELÁSTICA, FORNECIDO E INSTALADO EM PRUMADA DE ESGOTO SANITÁRIO OU VENTILAÇÃO. AF_12/2014</t>
  </si>
  <si>
    <t>39,22</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</si>
  <si>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</si>
  <si>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</si>
  <si>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</si>
  <si>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</si>
  <si>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</si>
  <si>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</si>
  <si>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</si>
  <si>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</si>
  <si>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305,52</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</si>
  <si>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</si>
  <si>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</si>
  <si>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</si>
  <si>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</si>
  <si>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</si>
  <si>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</si>
  <si>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</si>
  <si>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</si>
  <si>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46,48</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</si>
  <si>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</si>
  <si>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</si>
  <si>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</si>
  <si>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</si>
  <si>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</si>
  <si>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</si>
  <si>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</si>
  <si>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</si>
  <si>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53,80</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</si>
  <si>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</si>
  <si>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</si>
  <si>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</si>
  <si>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</si>
  <si>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</si>
  <si>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</si>
  <si>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8,15</t>
  </si>
  <si>
    <t>LUVA COM BUCHA DE LATÃO, PVC, SOLDÁVEL, DN 32MM X 1 , INSTALADO EM RAMAL OU SUB-RAMAL DE ÁGUA   FORNECIMENTO E INSTALAÇÃO. AF_12/2014</t>
  </si>
  <si>
    <t>LUVA COM BUCHA DE LATÃO, PVC, SOLDÁVEL, DN 25MM X 3/4, INSTALADO EM PRUMADA DE ÁGUA - FORNECIMENTO E INSTALAÇÃO. AF_12/2014</t>
  </si>
  <si>
    <t>13,15</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</si>
  <si>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</si>
  <si>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</si>
  <si>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</si>
  <si>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</si>
  <si>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9,21</t>
  </si>
  <si>
    <t>COTOVELO EM COBRE, DN 22 MM, 90 GRAUS, SEM ANEL DE SOLDA, INSTALADO EM PRUMADA   FORNECIMENTO E INSTALAÇÃO. AF_12/2015</t>
  </si>
  <si>
    <t>19,20</t>
  </si>
  <si>
    <t>COTOVELO EM COBRE, DN 28 MM, 90 GRAUS, SEM ANEL DE SOLDA, INSTALADO EM PRUMADA  FORNECIMENTO E INSTALAÇÃO. AF_12/2015</t>
  </si>
  <si>
    <t>30,18</t>
  </si>
  <si>
    <t>COTOVELO EM COBRE, DN 35 MM, 90 GRAUS, SEM ANEL DE SOLDA, INSTALADO EM PRUMADA  FORNECIMENTO E INSTALAÇÃO. AF_12/2015</t>
  </si>
  <si>
    <t>54,01</t>
  </si>
  <si>
    <t>COTOVELO EM COBRE, DN 42 MM, 90 GRAUS, SEM ANEL DE SOLDA, INSTALADO EM PRUMADA  FORNECIMENTO E INSTALAÇÃO. AF_12/2015</t>
  </si>
  <si>
    <t>82,84</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</si>
  <si>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</si>
  <si>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</si>
  <si>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</si>
  <si>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</si>
  <si>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18,41</t>
  </si>
  <si>
    <t>LUVA EM COBRE, DN 35 MM, SEM ANEL DE SOLDA, INSTALADO EM PRUMADA  FORNECIMENTO E INSTALAÇÃO. AF_12/2015</t>
  </si>
  <si>
    <t>35,12</t>
  </si>
  <si>
    <t>LUVA EM COBRE, DN 42 MM, SEM ANEL DE SOLDA, INSTALADO EM PRUMADA  FORNECIMENTO E INSTALAÇÃO. AF_12/2015</t>
  </si>
  <si>
    <t>47,04</t>
  </si>
  <si>
    <t>LUVA EM COBRE, DN 54 MM, SEM ANEL DE SOLDA, INSTALADO EM PRUMADA  FORNECIMENTO E INSTALAÇÃO. AF_12/2015</t>
  </si>
  <si>
    <t>73,22</t>
  </si>
  <si>
    <t>LUVA EM COBRE, DN 66 MM, SEM ANEL DE SOLDA, INSTALADO EM PRUMADA  FORNECIMENTO E INSTALAÇÃO. AF_12/2015</t>
  </si>
  <si>
    <t>TE EM COBRE, DN 22 MM, SEM ANEL DE SOLDA, INSTALADO EM PRUMADA  FORNECIMENTO E INSTALAÇÃO. AF_12/2015</t>
  </si>
  <si>
    <t>25,28</t>
  </si>
  <si>
    <t>TE EM COBRE, DN 28 MM, SEM ANEL DE SOLDA, INSTALADO EM PRUMADA  FORNECIMENTO E INSTALAÇÃO. AF_12/2015</t>
  </si>
  <si>
    <t>38,34</t>
  </si>
  <si>
    <t>TE EM COBRE, DN 35 MM, SEM ANEL DE SOLDA, INSTALADO EM PRUMADA  FORNECIMENTO E INSTALAÇÃO. AF_12/2015</t>
  </si>
  <si>
    <t>77,02</t>
  </si>
  <si>
    <t>TE EM COBRE, DN 42 MM, SEM ANEL DE SOLDA, INSTALADO EM PRUMADA  FORNECIMENTO E INSTALAÇÃO. AF_12/2015</t>
  </si>
  <si>
    <t>TE EM COBRE, DN 54 MM, SEM ANEL DE SOLDA, INSTALADO EM PRUMADA  FORNECIMENTO E INSTALAÇÃO. AF_12/2015</t>
  </si>
  <si>
    <t>189,70</t>
  </si>
  <si>
    <t>TE EM COBRE, DN 66 MM, SEM ANEL DE SOLDA, INSTALADO EM PRUMADA  FORNECIMENTO E INSTALAÇÃO. AF_12/2015</t>
  </si>
  <si>
    <t>COTOVELO EM COBRE, DN 15 MM, 90 GRAUS, SEM ANEL DE SOLDA, INSTALADO EM RAMAL DE DISTRIBUIÇÃO  FORNECIMENTO E INSTALAÇÃO. AF_12/2015</t>
  </si>
  <si>
    <t>12,53</t>
  </si>
  <si>
    <t>COTOVELO EM COBRE, DN 22 MM, 90 GRAUS, SEM ANEL DE SOLDA, INSTALADO EM RAMAL DE DISTRIBUIÇÃO  FORNECIMENTO E INSTALAÇÃO. AF_12/2015</t>
  </si>
  <si>
    <t>21,64</t>
  </si>
  <si>
    <t>COTOVELO EM COBRE, DN 28 MM, 90 GRAUS, SEM ANEL DE SOLDA, INSTALADO EM RAMAL DE DISTRIBUIÇÃO  FORNECIMENTO E INSTALAÇÃO. AF_12/2015</t>
  </si>
  <si>
    <t>32,62</t>
  </si>
  <si>
    <t>LUVA EM COBRE, DN 15 MM, SEM ANEL DE SOLDA, INSTALADO EM RAMAL DE DISTRIBUIÇÃO  FORNECIMENTO E INSTALAÇÃO. AF_12/2015</t>
  </si>
  <si>
    <t>8,10</t>
  </si>
  <si>
    <t>LUVA EM COBRE, DN 22 MM, SEM ANEL DE SOLDA, INSTALADO EM RAMAL DE DISTRIBUIÇÃO  FORNECIMENTO E INSTALAÇÃO. AF_12/2015</t>
  </si>
  <si>
    <t>12,56</t>
  </si>
  <si>
    <t>LUVA EM COBRE, DN 28 MM, SEM ANEL DE SOLDA, INSTALADO EM RAMAL DE DISTRIBUIÇÃO  FORNECIMENTO E INSTALAÇÃO. AF_12/2015</t>
  </si>
  <si>
    <t>20,06</t>
  </si>
  <si>
    <t>TE EM COBRE, DN 15 MM, SEM ANEL DE SOLDA, INSTALADO EM RAMAL DE DISTRIBUIÇÃO  FORNECIMENTO E INSTALAÇÃO. AF_12/2015</t>
  </si>
  <si>
    <t>17,09</t>
  </si>
  <si>
    <t>TE EM COBRE, DN 22 MM, SEM ANEL DE SOLDA, INSTALADO EM RAMAL DE DISTRIBUIÇÃO  FORNECIMENTO E INSTALAÇÃO. AF_12/2015</t>
  </si>
  <si>
    <t>28,55</t>
  </si>
  <si>
    <t>TE EM COBRE, DN 28 MM, SEM ANEL DE SOLDA, INSTALADO EM RAMAL DE DISTRIBUIÇÃO  FORNECIMENTO E INSTALAÇÃO. AF_12/2015</t>
  </si>
  <si>
    <t>41,60</t>
  </si>
  <si>
    <t>COTOVELO EM COBRE, DN 15 MM, 90 GRAUS, SEM ANEL DE SOLDA, INSTALADO EM RAMAL E SUB-RAMAL  FORNECIMENTO E INSTALAÇÃO. AF_12/2015</t>
  </si>
  <si>
    <t>COTOVELO EM COBRE, DN 22 MM, 90 GRAUS, SEM ANEL DE SOLDA, INSTALADO EM RAMAL E SUB-RAMAL  FORNECIMENTO E INSTALAÇÃO. AF_12/2015</t>
  </si>
  <si>
    <t>23,91</t>
  </si>
  <si>
    <t>COTOVELO EM COBRE, DN 28 MM, 90 GRAUS, SEM ANEL DE SOLDA, INSTALADO EM RAMAL E SUB-RAMAL  FORNECIMENTO E INSTALAÇÃO. AF_12/2015</t>
  </si>
  <si>
    <t>36,64</t>
  </si>
  <si>
    <t>LUVA EM COBRE, DN 15 MM, SEM ANEL DE SOLDA, INSTALADO EM RAMAL E SUB-RAMAL  FORNECIMENTO E INSTALAÇÃO. AF_12/2015</t>
  </si>
  <si>
    <t>8,26</t>
  </si>
  <si>
    <t>LUVA EM COBRE, DN 22 MM, SEM ANEL DE SOLDA, INSTALADO EM RAMAL E SUB-RAMAL  FORNECIMENTO E INSTALAÇÃO. AF_12/2015</t>
  </si>
  <si>
    <t>14,04</t>
  </si>
  <si>
    <t>LUVA EM COBRE, DN 28 MM, SEM ANEL DE SOLDA, INSTALADO EM RAMAL E SUB-RAMAL  FORNECIMENTO E INSTALAÇÃO. AF_12/2015</t>
  </si>
  <si>
    <t>22,76</t>
  </si>
  <si>
    <t>TE EM COBRE, DN 15 MM, SEM ANEL DE SOLDA, INSTALADO EM RAMAL E SUB-RAMAL  FORNECIMENTO E INSTALAÇÃO. AF_12/2015</t>
  </si>
  <si>
    <t>17,33</t>
  </si>
  <si>
    <t>TE EM COBRE, DN 22 MM, SEM ANEL DE SOLDA, INSTALADO EM RAMAL E SUB-RAMAL  FORNECIMENTO E INSTALAÇÃO. AF_12/2015</t>
  </si>
  <si>
    <t>31,55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</si>
  <si>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</si>
  <si>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</si>
  <si>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</si>
  <si>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53,53</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</si>
  <si>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</si>
  <si>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</si>
  <si>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</si>
  <si>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</si>
  <si>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</si>
  <si>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</si>
  <si>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77,79</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</si>
  <si>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</si>
  <si>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</si>
  <si>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113,56</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</si>
  <si>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</si>
  <si>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</si>
  <si>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</si>
  <si>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</si>
  <si>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</si>
  <si>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</si>
  <si>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</si>
  <si>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</si>
  <si>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34,68</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</si>
  <si>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</si>
  <si>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</si>
  <si>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</si>
  <si>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</si>
  <si>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</si>
  <si>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</si>
  <si>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</si>
  <si>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</si>
  <si>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</si>
  <si>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</si>
  <si>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</si>
  <si>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</si>
  <si>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</si>
  <si>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</si>
  <si>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</si>
  <si>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</si>
  <si>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</si>
  <si>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</si>
  <si>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</si>
  <si>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</si>
  <si>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</si>
  <si>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</si>
  <si>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</si>
  <si>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</si>
  <si>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</si>
  <si>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</si>
  <si>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</si>
  <si>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</si>
  <si>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</si>
  <si>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22,64</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</si>
  <si>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</si>
  <si>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</si>
  <si>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</si>
  <si>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</si>
  <si>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</si>
  <si>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</si>
  <si>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42,46</t>
  </si>
  <si>
    <t>NIPLE, EM FERRO GALVANIZADO, CONEXÃO ROSQUEADA, DN 65 (2 1/2"), INSTALADO EM REDE DE ALIMENTAÇÃO PARA SPRINKLER - FORNECIMENTO E INSTALAÇÃO. AF_10/2020</t>
  </si>
  <si>
    <t>58,76</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</si>
  <si>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</si>
  <si>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</si>
  <si>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</si>
  <si>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</si>
  <si>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</si>
  <si>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</si>
  <si>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</si>
  <si>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</si>
  <si>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</si>
  <si>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</si>
  <si>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</si>
  <si>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</si>
  <si>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</si>
  <si>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</si>
  <si>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</si>
  <si>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</si>
  <si>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</si>
  <si>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</si>
  <si>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</si>
  <si>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</si>
  <si>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</si>
  <si>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</si>
  <si>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</si>
  <si>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</si>
  <si>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</si>
  <si>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18,38</t>
  </si>
  <si>
    <t>NIPLE, EM FERRO GALVANIZADO, CONEXÃO ROSQUEADA, DN 25 (1"), INSTALADO EM RAMAIS E SUB-RAMAIS DE GÁS - FORNECIMENTO E INSTALAÇÃO. AF_10/2020</t>
  </si>
  <si>
    <t>28,26</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</si>
  <si>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</si>
  <si>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</si>
  <si>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16,85</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</si>
  <si>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</si>
  <si>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</si>
  <si>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</si>
  <si>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</si>
  <si>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42,84</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</si>
  <si>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</si>
  <si>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</si>
  <si>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</si>
  <si>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</si>
  <si>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</si>
  <si>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</si>
  <si>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</si>
  <si>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</si>
  <si>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45,72</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</si>
  <si>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</si>
  <si>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</si>
  <si>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</si>
  <si>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</si>
  <si>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</si>
  <si>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</si>
  <si>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</si>
  <si>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</si>
  <si>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</si>
  <si>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</si>
  <si>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</si>
  <si>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</si>
  <si>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</si>
  <si>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</si>
  <si>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</si>
  <si>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</si>
  <si>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</si>
  <si>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</si>
  <si>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</si>
  <si>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</si>
  <si>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</si>
  <si>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</si>
  <si>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</si>
  <si>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</si>
  <si>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30,12</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</si>
  <si>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</si>
  <si>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</si>
  <si>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</si>
  <si>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</si>
  <si>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</si>
  <si>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</si>
  <si>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</si>
  <si>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</si>
  <si>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</si>
  <si>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</si>
  <si>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</si>
  <si>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</si>
  <si>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</si>
  <si>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</si>
  <si>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</si>
  <si>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22,72</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</si>
  <si>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</si>
  <si>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</si>
  <si>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</si>
  <si>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</si>
  <si>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</si>
  <si>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</si>
  <si>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</si>
  <si>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</si>
  <si>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</si>
  <si>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</si>
  <si>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</si>
  <si>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</si>
  <si>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</si>
  <si>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</si>
  <si>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</si>
  <si>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12,42</t>
  </si>
  <si>
    <t>BUCHA DE REDUÇÃO EM COBRE, DN 22 MM X 15 MM, SEM ANEL DE SOLDA, BOLSA X BOLSA, INSTALADO EM PRUMADA  FORNECIMENTO E INSTALAÇÃO. AF_01/2016</t>
  </si>
  <si>
    <t>11,38</t>
  </si>
  <si>
    <t>JUNTA DE EXPANSÃO EM COBRE, DN 22 MM, PONTA X PONTA, INSTALADO EM PRUMADA  FORNECIMENTO E INSTALAÇÃO. AF_01/2016</t>
  </si>
  <si>
    <t>597,92</t>
  </si>
  <si>
    <t>CONECTOR EM BRONZE/LATÃO, DN 22 MM X 3/4", SEM ANEL DE SOLDA, BOLSA X ROSCA F, INSTALADO EM PRUMADA  FORNECIMENTO E INSTALAÇÃO. AF_01/2016</t>
  </si>
  <si>
    <t>24,63</t>
  </si>
  <si>
    <t>CURVA DE TRANSPOSIÇÃO EM BRONZE/LATÃO, DN 22 MM, SEM ANEL DE SOLDA, BOLSA X BOLSA, INSTALADO EM PRUMADA  FORNECIMENTO E INSTALAÇÃO. AF_01/2016</t>
  </si>
  <si>
    <t>51,20</t>
  </si>
  <si>
    <t>LUVA PASSANTE EM COBRE, DN 28 MM, SEM ANEL DE SOLDA, INSTALADO EM PRUMADA  FORNECIMENTO E INSTALAÇÃO. AF_01/2016</t>
  </si>
  <si>
    <t>BUCHA DE REDUÇÃO EM COBRE, DN 28 MM X 22 MM, SEM ANEL DE SOLDA, PONTA X BOLSA, INSTALADO EM PRUMADA  FORNECIMENTO E INSTALAÇÃO. AF_01/2016</t>
  </si>
  <si>
    <t>15,93</t>
  </si>
  <si>
    <t>JUNTA DE EXPANSÃO EM COBRE, DN 28 MM, PONTA X PONTA, INSTALADO EM PRUMADA  FORNECIMENTO E INSTALAÇÃO. AF_01/2016</t>
  </si>
  <si>
    <t>657,41</t>
  </si>
  <si>
    <t>CONECTOR EM BRONZE/LATÃO, DN 28 MM X 1/2", SEM ANEL DE SOLDA, BOLSA X ROSCA F, INSTALADO EM PRUMADA  FORNECIMENTO E INSTALAÇÃO. AF_01/2016</t>
  </si>
  <si>
    <t>33,98</t>
  </si>
  <si>
    <t>CURVA DE TRANSPOSIÇÃO EM BRONZE/LATÃO, DN 28 MM, SEM ANEL DE SOLDA, BOLSA X BOLSA, INSTALADO EM PRUMADA  FORNECIMENTO E INSTALAÇÃO. AF_01/2016</t>
  </si>
  <si>
    <t>89,71</t>
  </si>
  <si>
    <t>LUVA PASSANTE EM COBRE, DN 35 MM, SEM ANEL DE SOLDA, INSTALADO EM PRUMADA  FORNECIMENTO E INSTALAÇÃO. AF_01/2016</t>
  </si>
  <si>
    <t>35,27</t>
  </si>
  <si>
    <t>BUCHA DE REDUÇÃO EM COBRE, DN 35 MM X 28 MM, SEM ANEL DE SOLDA, PONTA X BOLSA, INSTALADO EM PRUMADA  FORNECIMENTO E INSTALAÇÃO. AF_01/2016</t>
  </si>
  <si>
    <t>30,45</t>
  </si>
  <si>
    <t>JUNTA DE EXPANSÃO EM BRONZE/LATÃO, DN 35 MM, PONTA X PONTA, INSTALADO EM PRUMADA  FORNECIMENTO E INSTALAÇÃO. AF_01/2016</t>
  </si>
  <si>
    <t>752,97</t>
  </si>
  <si>
    <t>LUVA PASSANTE EM COBRE, DN 42 MM, SEM ANEL DE SOLDA, INSTALADO EM PRUMADA  FORNECIMENTO E INSTALAÇÃO. AF_01/2016</t>
  </si>
  <si>
    <t>54,94</t>
  </si>
  <si>
    <t>BUCHA DE REDUÇÃO EM COBRE, DN 42 MM X 35 MM, SEM ANEL DE SOLDA, PONTA X BOLSA, INSTALADO EM PRUMADA  FORNECIMENTO E INSTALAÇÃO. AF_01/2016</t>
  </si>
  <si>
    <t>51,38</t>
  </si>
  <si>
    <t>JUNTA DE EXPANSÃO EM BRONZE/LATÃO, DN 42 MM, PONTA X PONTA, INSTALADO EM PRUMADA  FORNECIMENTO E INSTALAÇÃO. AF_01/2016</t>
  </si>
  <si>
    <t>945,32</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</si>
  <si>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</si>
  <si>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</si>
  <si>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</si>
  <si>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</si>
  <si>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</si>
  <si>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</si>
  <si>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</si>
  <si>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</si>
  <si>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</si>
  <si>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22,44</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</si>
  <si>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</si>
  <si>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</si>
  <si>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</si>
  <si>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35,41</t>
  </si>
  <si>
    <t>CURVA EM COBRE, DN 28 MM, 45 GRAUS, SEM ANEL DE SOLDA, BOLSA X BOLSA, INSTALADO EM RAMAL DE DISTRIBUIÇÃO  FORNECIMENTO E INSTALAÇÃO. AF_01/2016</t>
  </si>
  <si>
    <t>30,58</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</si>
  <si>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</si>
  <si>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</si>
  <si>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</si>
  <si>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25,78</t>
  </si>
  <si>
    <t>JUNTA DE EXPANSÃO EM COBRE, DN 15 MM, PONTA X PONTA, INSTALADO EM RAMAL DE DISTRIBUIÇÃO  FORNECIMENTO E INSTALAÇÃO. AF_01/2016</t>
  </si>
  <si>
    <t>516,34</t>
  </si>
  <si>
    <t>LUVA PASSANTE EM COBRE, DN 22 MM, SEM ANEL DE SOLDA, INSTALADO EM RAMAL DE DISTRIBUIÇÃO  FORNECIMENTO E INSTALAÇÃO. AF_01/2016</t>
  </si>
  <si>
    <t>14,08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</si>
  <si>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</si>
  <si>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</si>
  <si>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599,58</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</si>
  <si>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</si>
  <si>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</si>
  <si>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26,46</t>
  </si>
  <si>
    <t>CURVA DE TRANSPOSIÇÃO EM BRONZE/LATÃO, DN 22 MM, SEM ANEL DE SOLDA, BOLSA X BOLSA, INSTALADO EM RAMAL DE DISTRIBUIÇÃO  FORNECIMENTO E INSTALAÇÃO. AF_01/2016</t>
  </si>
  <si>
    <t>52,86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</si>
  <si>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</si>
  <si>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</si>
  <si>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</si>
  <si>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659,06</t>
  </si>
  <si>
    <t>CONECTOR EM BRONZE/LATÃO, DN 28 MM X 1/2", SEM ANEL DE SOLDA, BOLSA X ROSCA F, INSTALADO EM RAMAL DE DISTRIBUIÇÃO  FORNECIMENTO E INSTALAÇÃO. AF_01/2016</t>
  </si>
  <si>
    <t>35,63</t>
  </si>
  <si>
    <t>CURVA DE TRANSPOSIÇÃO EM BRONZE/LATÃO, DN 28 MM, SEM ANEL DE SOLDA, BOLSA X BOLSA, INSTALADO EM RAMAL DE DISTRIBUIÇÃO  FORNECIMENTO E INSTALAÇÃO. AF_01/2016</t>
  </si>
  <si>
    <t>91,36</t>
  </si>
  <si>
    <t>TE DUPLA CURVA EM BRONZE/LATÃO, DN 1/2" X 15 MM X 1/2", SEM ANEL DE SOLDA, ROSCA F X BOLSA X ROSCA F, INSTALADO EM RAMAL DE DISTRIBUIÇÃO  FORNECIMENTO E INSTALAÇÃO. AF_01/2016</t>
  </si>
  <si>
    <t>67,27</t>
  </si>
  <si>
    <t>TE DUPLA CURVA EM BRONZE/LATÃO, DN 3/4" X 22 MM X 3/4", SEM ANEL DE SOLDA, ROSCA F X BOLSA X ROSCA F, INSTALADO EM RAMAL DE DISTRIBUIÇÃO  FORNECIMENTO E INSTALAÇÃO. AF_01/2016</t>
  </si>
  <si>
    <t>96,73</t>
  </si>
  <si>
    <t>CURVA EM COBRE, DN 15 MM, 45 GRAUS, SEM ANEL DE SOLDA, BOLSA X BOLSA, INSTALADO EM RAMAL E SUB-RAMAL  FORNECIMENTO E INSTALAÇÃO. AF_01/2016</t>
  </si>
  <si>
    <t>12,69</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</si>
  <si>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</si>
  <si>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</si>
  <si>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23,58</t>
  </si>
  <si>
    <t>COTOVELO EM BRONZE/LATÃO, DN 22 MM X 1/2", 90 GRAUS, SEM ANEL DE SOLDA, BOLSA X ROSCA F, INSTALADO EM RAMAL E SUB-RAMAL  FORNECIMENTO E INSTALAÇÃO. AF_01/2016</t>
  </si>
  <si>
    <t>34,74</t>
  </si>
  <si>
    <t>COTOVELO EM BRONZE/LATÃO, DN 22 MM X 3/4", 90 GRAUS, SEM ANEL DE SOLDA, BOLSA X ROSCA F, INSTALADO EM RAMAL E SUB-RAMAL  FORNECIMENTO E INSTALAÇÃO. AF_01/2016</t>
  </si>
  <si>
    <t>37,68</t>
  </si>
  <si>
    <t>CURVA EM COBRE, DN 28 MM, 45 GRAUS, SEM ANEL DE SOLDA, BOLSA X BOLSA, INSTALADO EM RAMAL E SUB-RAMAL  FORNECIMENTO E INSTALAÇÃO. AF_01/2016</t>
  </si>
  <si>
    <t>32,65</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</si>
  <si>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</si>
  <si>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</si>
  <si>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</si>
  <si>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25,94</t>
  </si>
  <si>
    <t>JUNTA DE EXPANSÃO EM COBRE, DN 15 MM, PONTA X PONTA, INSTALADO EM RAMAL E SUB-RAMAL  FORNECIMENTO E INSTALAÇÃO. AF_01/2016</t>
  </si>
  <si>
    <t>516,50</t>
  </si>
  <si>
    <t>LUVA PASSANTE EM COBRE, DN 22 MM, SEM ANEL DE SOLDA, INSTALADO EM RAMAL E SUB-RAMAL  FORNECIMENTO E INSTALAÇÃO. AF_01/2016</t>
  </si>
  <si>
    <t>15,56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</si>
  <si>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</si>
  <si>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</si>
  <si>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601,06</t>
  </si>
  <si>
    <t>CONECTOR EM BRONZE/LATÃO, DN 22 MM X 1/2", SEM ANEL DE SOLDA, BOLSA X ROSCA F, INSTALADO EM RAMAL E SUB-RAMAL  FORNECIMENTO E INSTALAÇÃO. AF_01/2016</t>
  </si>
  <si>
    <t>23,87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</si>
  <si>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</si>
  <si>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</si>
  <si>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54,34</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</si>
  <si>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</si>
  <si>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</si>
  <si>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</si>
  <si>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94,06</t>
  </si>
  <si>
    <t>JUNTA DE EXPANSÃO EM COBRE, DN 28 MM, PONTA X PONTA, INSTALADO EM RAMAL E SUB-RAMAL  FORNECIMENTO E INSTALAÇÃO. AF_01/2016</t>
  </si>
  <si>
    <t>661,76</t>
  </si>
  <si>
    <t>TE DUPLA CURVA EM BRONZE/LATÃO, DN 1/2" X 15 MM X 1/2", SEM ANEL DE SOLDA, ROSCA F X BOLSA X ROSCA F, INSTALADO EM RAMAL E SUB-RAMAL  FORNECIMENTO E INSTALAÇÃO. AF_01/2016</t>
  </si>
  <si>
    <t>67,51</t>
  </si>
  <si>
    <t>TE DUPLA CURVA EM BRONZE/LATÃO, DN 3/4" X 22 MM X 3/4", SEM ANEL DE SOLDA, ROSCA F X BOLSA X ROSCA F, INSTALADO EM RAMAL E SUB-RAMAL  FORNECIMENTO E INSTALAÇÃO. AF_01/2016</t>
  </si>
  <si>
    <t>99,73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</si>
  <si>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</si>
  <si>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</si>
  <si>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30,03</t>
  </si>
  <si>
    <t>COTOVELO EM BRONZE/LATÃO, DN 22 MM X 3/4", 90 GRAUS, SEM ANEL DE SOLDA, BOLSA X ROSCA F, INSTALADO EM PRUMADA  FORNECIMENTO E INSTALAÇÃO. AF_01/2016</t>
  </si>
  <si>
    <t>32,97</t>
  </si>
  <si>
    <t>CURVA EM COBRE, DN 28 MM, 45 GRAUS, SEM ANEL DE SOLDA, BOLSA X BOLSA, INSTALADO EM PRUMADA  FORNECIMENTO E INSTALAÇÃO. AF_01/2016</t>
  </si>
  <si>
    <t>28,14</t>
  </si>
  <si>
    <t>CURVA EM COBRE, DN 35 MM, 45 GRAUS, SEM ANEL DE SOLDA, BOLSA X BOLSA, INSTALADO EM PRUMADA  FORNECIMENTO E INSTALAÇÃO. AF_01/2016</t>
  </si>
  <si>
    <t>64,01</t>
  </si>
  <si>
    <t>CURVA EM COBRE, DN 42 MM, 45 GRAUS, SEM ANEL DE SOLDA, BOLSA X BOLSA, INSTALADO EM PRUMADA  FORNECIMENTO E INSTALAÇÃO. AF_01/2016</t>
  </si>
  <si>
    <t>101,62</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</si>
  <si>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</si>
  <si>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</si>
  <si>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</si>
  <si>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20,28</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</si>
  <si>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</si>
  <si>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</si>
  <si>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</si>
  <si>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64,71</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</si>
  <si>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</si>
  <si>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</si>
  <si>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</si>
  <si>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</si>
  <si>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</si>
  <si>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</si>
  <si>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</si>
  <si>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</si>
  <si>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</si>
  <si>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142,60</t>
  </si>
  <si>
    <t>TÊ, EM FERRO GALVANIZADO, CONEXÃO ROSQUEADA, DN 50 (2), INSTALADO EM RESERVAÇÃO DE ÁGUA DE EDIFICAÇÃO QUE POSSUA RESERVATÓRIO DE FIBRA/FIBROCIMENTO  FORNECIMENTO E INSTALAÇÃO. AF_06/2016</t>
  </si>
  <si>
    <t>80,28</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</si>
  <si>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</si>
  <si>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</si>
  <si>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</si>
  <si>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85,29</t>
  </si>
  <si>
    <t>LUVA EM COBRE, DN 66 MM, SEM ANEL DE SOLDA, INSTALADO EM RESERVAÇÃO DE ÁGUA DE EDIFICAÇÃO QUE POSSUA RESERVATÓRIO DE FIBRA/FIBROCIMENTO  FORNECIMENTO E INSTALAÇÃO. AF_06/2016</t>
  </si>
  <si>
    <t>217,79</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</si>
  <si>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</si>
  <si>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</si>
  <si>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</si>
  <si>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145,31</t>
  </si>
  <si>
    <t>CURVA EM COBRE, DN 54 MM, 45 GRAUS, SEM ANEL DE SOLDA, BOLSA X BOLSA, INSTALADO EM RESERVAÇÃO DE ÁGUA DE EDIFICAÇÃO QUE POSSUA RESERVATÓRIO DE FIBRA/FIBROCIMENTO  FORNECIMENTO E INSTALAÇÃO. AF_06/2016</t>
  </si>
  <si>
    <t>166,11</t>
  </si>
  <si>
    <t>COTOVELO EM COBRE, DN 66 MM, 90 GRAUS, SEM ANEL DE SOLDA, INSTALADO EM RESERVAÇÃO DE ÁGUA DE EDIFICAÇÃO QUE POSSUA RESERVATÓRIO DE FIBRA/FIBROCIMENTO  FORNECIMENTO E INSTALAÇÃO. AF_06/2016</t>
  </si>
  <si>
    <t>418,68</t>
  </si>
  <si>
    <t>CURVA EM COBRE, DN 66 MM, 45 GRAUS, SEM ANEL DE SOLDA, BOLSA X BOLSA, INSTALADO EM RESERVAÇÃO DE ÁGUA DE EDIFICAÇÃO QUE POSSUA RESERVATÓRIO DE FIBRA/FIBROCIMENTO  FORNECIMENTO E INSTALAÇÃO. AF_06/2016</t>
  </si>
  <si>
    <t>346,36</t>
  </si>
  <si>
    <t>COTOVELO EM COBRE, DN 79 MM, 90 GRAUS, SEM ANEL DE SOLDA, INSTALADO EM RESERVAÇÃO DE ÁGUA DE EDIFICAÇÃO QUE POSSUA RESERVATÓRIO DE FIBRA/FIBROCIMENTO  FORNECIMENTO E INSTALAÇÃO. AF_06/2016</t>
  </si>
  <si>
    <t>410,28</t>
  </si>
  <si>
    <t>COTOVELO EM COBRE, DN 104 MM, 90 GRAUS, SEM ANEL DE SOLDA, INSTALADO EM RESERVAÇÃO DE ÁGUA DE EDIFICAÇÃO QUE POSSUA RESERVATÓRIO DE FIBRA/FIBROCIMENTO  FORNECIMENTO E INSTALAÇÃO. AF_06/2016</t>
  </si>
  <si>
    <t>951,25</t>
  </si>
  <si>
    <t>TE EM COBRE, DN 54 MM, SEM ANEL DE SOLDA, INSTALADO EM RESERVAÇÃO DE ÁGUA DE EDIFICAÇÃO QUE POSSUA RESERVATÓRIO DE FIBRA/FIBROCIMENTO  FORNECIMENTO E INSTALAÇÃO. AF_06/2016</t>
  </si>
  <si>
    <t>213,66</t>
  </si>
  <si>
    <t>TE EM COBRE, DN 66 MM, SEM ANEL DE SOLDA, INSTALADO EM RESERVAÇÃO DE ÁGUA DE EDIFICAÇÃO QUE POSSUA RESERVATÓRIO DE FIBRA/FIBROCIMENTO  FORNECIMENTO E INSTALAÇÃO. AF_06/2016</t>
  </si>
  <si>
    <t>517,73</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</si>
  <si>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</si>
  <si>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</si>
  <si>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</si>
  <si>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</si>
  <si>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</si>
  <si>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</si>
  <si>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</si>
  <si>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12,73</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</si>
  <si>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</si>
  <si>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</si>
  <si>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</si>
  <si>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</si>
  <si>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</si>
  <si>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</si>
  <si>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</si>
  <si>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</si>
  <si>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</si>
  <si>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</si>
  <si>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</si>
  <si>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</si>
  <si>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</si>
  <si>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11,10</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</si>
  <si>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</si>
  <si>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</si>
  <si>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</si>
  <si>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17,65</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</si>
  <si>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</si>
  <si>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</si>
  <si>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</si>
  <si>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</si>
  <si>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</si>
  <si>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</si>
  <si>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</si>
  <si>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</si>
  <si>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</si>
  <si>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</si>
  <si>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</si>
  <si>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</si>
  <si>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</si>
  <si>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</si>
  <si>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15,01</t>
  </si>
  <si>
    <t>TÊ DE REDUÇÃO, PVC, SOLDÁVEL, DN 32 MM X  25 MM, INSTALADO EM RESERVAÇÃO DE ÁGUA DE EDIFICAÇÃO QUE POSSUA RESERVATÓRIO DE FIBRA/FIBROCIMENTO   FORNECIMENTO E INSTALAÇÃO. AF_06/2016</t>
  </si>
  <si>
    <t>18,14</t>
  </si>
  <si>
    <t>TÊ, PVC, SOLDÁVEL, DN 40 MM INSTALADO EM RESERVAÇÃO DE ÁGUA DE EDIFICAÇÃO QUE POSSUA RESERVATÓRIO DE FIBRA/FIBROCIMENTO   FORNECIMENTO E INSTALAÇÃO. AF_06/2016</t>
  </si>
  <si>
    <t>27,34</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</si>
  <si>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</si>
  <si>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</si>
  <si>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29,00</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</si>
  <si>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</si>
  <si>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</si>
  <si>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71,06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</si>
  <si>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</si>
  <si>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</si>
  <si>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</si>
  <si>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</si>
  <si>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</si>
  <si>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</si>
  <si>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</si>
  <si>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</si>
  <si>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29,73</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</si>
  <si>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</si>
  <si>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</si>
  <si>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</si>
  <si>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66,67</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</si>
  <si>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</si>
  <si>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</si>
  <si>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</si>
  <si>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</si>
  <si>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</si>
  <si>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</si>
  <si>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</si>
  <si>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</si>
  <si>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</si>
  <si>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</si>
  <si>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</si>
  <si>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</si>
  <si>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</si>
  <si>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</si>
  <si>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</si>
  <si>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</si>
  <si>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</si>
  <si>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</si>
  <si>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</si>
  <si>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10,10</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</si>
  <si>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</si>
  <si>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</si>
  <si>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15,88</t>
  </si>
  <si>
    <t>CURVA 90 GRAUS, CPVC, SOLDÁVEL, DN 28 MM, INSTALADO EM RESERVAÇÃO DE ÁGUA DE EDIFICAÇÃO QUE POSSUA RESERVATÓRIO DE FIBRA/FIBROCIMENTO  FORNECIMENTO E INSTALAÇÃO. AF_06/2016</t>
  </si>
  <si>
    <t>17,60</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</si>
  <si>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</si>
  <si>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</si>
  <si>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37,14</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</si>
  <si>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</si>
  <si>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</si>
  <si>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</si>
  <si>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</si>
  <si>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12,70</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</si>
  <si>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</si>
  <si>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</si>
  <si>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</si>
  <si>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</si>
  <si>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</si>
  <si>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</si>
  <si>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</si>
  <si>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22,26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</si>
  <si>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</si>
  <si>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</si>
  <si>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</si>
  <si>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</si>
  <si>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</si>
  <si>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</si>
  <si>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</si>
  <si>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</si>
  <si>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</si>
  <si>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</si>
  <si>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</si>
  <si>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</si>
  <si>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</si>
  <si>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</si>
  <si>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49,32</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</si>
  <si>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</si>
  <si>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</si>
  <si>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</si>
  <si>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</si>
  <si>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26,48</t>
  </si>
  <si>
    <t>CONECTOR FÊMEA, PPR, 25 X 1/2'', CLASSE PN 25, INSTALADO EM RAMAL OU SUB-RAMAL DE ÁGUA   FORNECIMENTO E INSTALAÇÃO . AF_06/2015</t>
  </si>
  <si>
    <t>TÊ NORMAL, PPR, DN 25 MM, CLASSE PN 25, INSTALADO EM RAMAL OU SUB-RAMAL DE ÁGUA  FORNECIMENTO E INSTALAÇÃO . AF_06/2015</t>
  </si>
  <si>
    <t>16,69</t>
  </si>
  <si>
    <t>TÊ MISTURADOR, PPR, 25 X 3/4'' , CLASSE PN 25, INSTALADO EM RAMAL OU SUB-RAMAL DE ÁGUA  FORNECIMENTO E INSTALAÇÃO . AF_06/2015</t>
  </si>
  <si>
    <t>53,40</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</si>
  <si>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</si>
  <si>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</si>
  <si>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</si>
  <si>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</si>
  <si>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</si>
  <si>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30,26</t>
  </si>
  <si>
    <t>JOELHO 45 GRAUS, PPR, DN 40 MM, CLASSE PN 25, INSTALADO EM RAMAL DE DISTRIBUIÇÃO DE ÁGUA  FORNECIMENTO E INSTALAÇÃO . AF_06/2015</t>
  </si>
  <si>
    <t>29,57</t>
  </si>
  <si>
    <t>LUVA, PPR, DN 25 MM, CLASSE PN 25, INSTALADO EM RAMAL DE DISTRIBUIÇÃO DE ÁGUA  FORNECIMENTO E INSTALAÇÃO . AF_06/2015</t>
  </si>
  <si>
    <t>6,98</t>
  </si>
  <si>
    <t>CONECTOR MACHO, PPR, 25 X 1/2, CLASSE PN 25, INSTALADO EM RAMAL DE DISTRIBUIÇÃO DE ÁGUA  FORNECIMENTO E INSTALAÇÃO . AF_06/2015</t>
  </si>
  <si>
    <t>CONECTOR FÊMEA, PPR, 25 X 1/2'', CLASSE PN 25, INSTALADO EM RAMAL DE DISTRIBUIÇÃO DE ÁGUA   FORNECIMENTO E INSTALAÇÃO . AF_06/2015</t>
  </si>
  <si>
    <t>18,25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</si>
  <si>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</si>
  <si>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</si>
  <si>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</si>
  <si>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</si>
  <si>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</si>
  <si>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</si>
  <si>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</si>
  <si>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</si>
  <si>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24,22</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</si>
  <si>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</si>
  <si>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</si>
  <si>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</si>
  <si>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</si>
  <si>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</si>
  <si>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</si>
  <si>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</si>
  <si>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13,07</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</si>
  <si>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</si>
  <si>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</si>
  <si>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</si>
  <si>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</si>
  <si>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</si>
  <si>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</si>
  <si>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</si>
  <si>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</si>
  <si>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</si>
  <si>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</si>
  <si>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21,56</t>
  </si>
  <si>
    <t>CONECTOR FÊMEA, PPR, 25 X 1/2'', CLASSE PN 25, INSTALADO EM PRUMADA DE ÁGUA   FORNECIMENTO E INSTALAÇÃO . AF_06/2015</t>
  </si>
  <si>
    <t>15,29</t>
  </si>
  <si>
    <t>LUVA, PPR, DN 32 MM, CLASSE PN 25, INSTALADO EM PRUMADA DE ÁGUA  FORNECIMENTO E INSTALAÇÃO. AF_06/2015</t>
  </si>
  <si>
    <t>5,45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</si>
  <si>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</si>
  <si>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</si>
  <si>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</si>
  <si>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</si>
  <si>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</si>
  <si>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</si>
  <si>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</si>
  <si>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</si>
  <si>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</si>
  <si>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6,79</t>
  </si>
  <si>
    <t>TÊ NORMAL, PPR, DN 32 MM, CLASSE PN 25, INSTALADO EM PRUMADA DE ÁGUA  FORNECIMENTO E INSTALAÇÃO . AF_06/2015</t>
  </si>
  <si>
    <t>10,64</t>
  </si>
  <si>
    <t>TÊ NORMAL, PPR, DN 40 MM, CLASSE PN 25, INSTALADO EM PRUMADA DE ÁGUA  FORNECIMENTO E INSTALAÇÃO . AF_06/2015</t>
  </si>
  <si>
    <t>TÊ NORMAL, PPR, DN 50 MM, CLASSE PN 25, INSTALADO EM PRUMADA DE ÁGUA  FORNECIMENTO E INSTALAÇÃO . AF_06/2015</t>
  </si>
  <si>
    <t>29,11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</si>
  <si>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</si>
  <si>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</si>
  <si>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</si>
  <si>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</si>
  <si>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</si>
  <si>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</si>
  <si>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</si>
  <si>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23,70</t>
  </si>
  <si>
    <t>LUVA, PPR, DN 32 MM, CLASSE PN 25, INSTALADO EM RESERVAÇÃO DE ÁGUA DE EDIFICAÇÃO QUE POSSUA RESERVATÓRIO DE FIBRA/FIBROCIMENTO  FORNECIMENTO E INSTALAÇÃO. AF_06/2016</t>
  </si>
  <si>
    <t>8,00</t>
  </si>
  <si>
    <t>CONECTOR MACHO, PPR, 32 X 3/4'', CLASSE PN 25,  INSTALADO EM RESERVAÇÃO DE ÁGUA DE EDIFICAÇÃO QUE POSSUA RESERVATÓRIO DE FIBRA/FIBROCIMENTO   FORNECIMENTO E INSTALAÇÃO. AF_06/2016</t>
  </si>
  <si>
    <t>37,23</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</si>
  <si>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</si>
  <si>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</si>
  <si>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</si>
  <si>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</si>
  <si>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</si>
  <si>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</si>
  <si>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</si>
  <si>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</si>
  <si>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8,45</t>
  </si>
  <si>
    <t>JOELHO 90 GRAUS, PPR, DN 32 MM, CLASSE PN 25,  INSTALADO EM RESERVAÇÃO DE ÁGUA DE EDIFICAÇÃO QUE POSSUA RESERVATÓRIO DE FIBRA/FIBROCIMENTO  FORNECIMENTO E INSTALAÇÃO. AF_06/2016</t>
  </si>
  <si>
    <t>11,68</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</si>
  <si>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</si>
  <si>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</si>
  <si>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30,34</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</si>
  <si>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</si>
  <si>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</si>
  <si>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</si>
  <si>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</si>
  <si>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</si>
  <si>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</si>
  <si>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</si>
  <si>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15,73</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</si>
  <si>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</si>
  <si>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</si>
  <si>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</si>
  <si>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</si>
  <si>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</si>
  <si>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</si>
  <si>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</si>
  <si>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</si>
  <si>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</si>
  <si>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</si>
  <si>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</si>
  <si>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</si>
  <si>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</si>
  <si>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</si>
  <si>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</si>
  <si>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</si>
  <si>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17,54</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</si>
  <si>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</si>
  <si>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</si>
  <si>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</si>
  <si>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16,35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</si>
  <si>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</si>
  <si>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</si>
  <si>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</si>
  <si>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</si>
  <si>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</si>
  <si>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</si>
  <si>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45,12</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</si>
  <si>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</si>
  <si>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</si>
  <si>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</si>
  <si>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</si>
  <si>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18,06</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</si>
  <si>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</si>
  <si>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</si>
  <si>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</si>
  <si>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</si>
  <si>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</si>
  <si>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</si>
  <si>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</si>
  <si>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26,28</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</si>
  <si>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</si>
  <si>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</si>
  <si>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</si>
  <si>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</si>
  <si>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</si>
  <si>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</si>
  <si>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22,95</t>
  </si>
  <si>
    <t>JOELHO 90 GRAUS, ROSCA FÊMEA TERMINAL, METÁLICO, PARA INSTALAÇÕES EM PEX, DN 16MM X 1/2", CONEXÃO POR ANEL DESLIZANTE  FORNECIMENTO E INSTALAÇÃO. AF_06/2015</t>
  </si>
  <si>
    <t>20,97</t>
  </si>
  <si>
    <t>JOELHO, ROSCA FÊMEA, COM BASE FIXA, METÁLICO, PARA INSTALAÇÕES EM PEX, DN 16MM X 1/2", CONEXÃO POR ANEL DESLIZANTE  FORNECIMENTO E INSTALAÇÃO. AF_06/2015</t>
  </si>
  <si>
    <t>20,62</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</si>
  <si>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</si>
  <si>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</si>
  <si>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23,23</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</si>
  <si>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</si>
  <si>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</si>
  <si>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</si>
  <si>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</si>
  <si>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42,54</t>
  </si>
  <si>
    <t>JOELHO 90 GRAUS, ROSCA FÊMEA TERMINAL, METÁLICO, PARA INSTALAÇÕES EM PEX, DN 25 MM X 3/4", CONEXÃO POR ANEL DESLIZANTE  FORNECIMENTO E INSTALAÇÃO. AF_06/2015</t>
  </si>
  <si>
    <t>33,06</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</si>
  <si>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</si>
  <si>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</si>
  <si>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</si>
  <si>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</si>
  <si>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</si>
  <si>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31,38</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</si>
  <si>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</si>
  <si>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</si>
  <si>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</si>
  <si>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</si>
  <si>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</si>
  <si>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</si>
  <si>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</si>
  <si>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</si>
  <si>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</si>
  <si>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26,41</t>
  </si>
  <si>
    <t>TÊ, ROSCA FÊMEA, METÁLICO, PARA INSTALAÇÕES EM PEX, DN 16 MM X ½, CONEXÃO POR ANEL DESLIZANTE   FORNECIMENTO E INSTALAÇÃO. AF_06/2015</t>
  </si>
  <si>
    <t>TÊ, METÁLICO, PARA INSTALAÇÕES EM PEX, DN 20 MM, CONEXÃO POR ANEL DESLIZANTE  FORNECIMENTO E INSTALAÇÃO. AF_06/2015</t>
  </si>
  <si>
    <t>31,85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</si>
  <si>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</si>
  <si>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</si>
  <si>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</si>
  <si>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</si>
  <si>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</si>
  <si>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</si>
  <si>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</si>
  <si>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</si>
  <si>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</si>
  <si>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86,27</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</si>
  <si>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</si>
  <si>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</si>
  <si>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</si>
  <si>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</si>
  <si>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</si>
  <si>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</si>
  <si>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</si>
  <si>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</si>
  <si>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</si>
  <si>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</si>
  <si>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</si>
  <si>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</si>
  <si>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</si>
  <si>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</si>
  <si>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</si>
  <si>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</si>
  <si>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</si>
  <si>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</si>
  <si>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55,93</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</si>
  <si>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</si>
  <si>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</si>
  <si>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</si>
  <si>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</si>
  <si>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</si>
  <si>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</si>
  <si>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</si>
  <si>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</si>
  <si>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</si>
  <si>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</si>
  <si>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</si>
  <si>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</si>
  <si>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</si>
  <si>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</si>
  <si>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</si>
  <si>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</si>
  <si>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</si>
  <si>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</si>
  <si>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</si>
  <si>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</si>
  <si>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</si>
  <si>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</si>
  <si>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</si>
  <si>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</si>
  <si>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</si>
  <si>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</si>
  <si>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</si>
  <si>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</si>
  <si>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60,65</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</si>
  <si>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</si>
  <si>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</si>
  <si>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</si>
  <si>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</si>
  <si>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</si>
  <si>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</si>
  <si>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</si>
  <si>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</si>
  <si>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</si>
  <si>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56,25</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</si>
  <si>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</si>
  <si>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</si>
  <si>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82,09</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</si>
  <si>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</si>
  <si>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</si>
  <si>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</si>
  <si>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</si>
  <si>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</si>
  <si>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</si>
  <si>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</si>
  <si>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</si>
  <si>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</si>
  <si>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</si>
  <si>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</si>
  <si>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</si>
  <si>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</si>
  <si>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</si>
  <si>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</si>
  <si>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</si>
  <si>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</si>
  <si>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</si>
  <si>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</si>
  <si>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</si>
  <si>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57,90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</si>
  <si>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</si>
  <si>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</si>
  <si>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</si>
  <si>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</si>
  <si>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</si>
  <si>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</si>
  <si>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</si>
  <si>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</si>
  <si>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</si>
  <si>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</si>
  <si>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</si>
  <si>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</si>
  <si>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</si>
  <si>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</si>
  <si>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</si>
  <si>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</si>
  <si>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</si>
  <si>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</si>
  <si>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</si>
  <si>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</si>
  <si>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83,08</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</si>
  <si>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</si>
  <si>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</si>
  <si>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</si>
  <si>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</si>
  <si>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</si>
  <si>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</si>
  <si>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23,92</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</si>
  <si>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</si>
  <si>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</si>
  <si>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</si>
  <si>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</si>
  <si>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</si>
  <si>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</si>
  <si>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</si>
  <si>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</si>
  <si>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</si>
  <si>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</si>
  <si>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</si>
  <si>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</si>
  <si>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</si>
  <si>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</si>
  <si>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20,73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</si>
  <si>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</si>
  <si>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</si>
  <si>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</si>
  <si>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</si>
  <si>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</si>
  <si>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</si>
  <si>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</si>
  <si>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</si>
  <si>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</si>
  <si>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</si>
  <si>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</si>
  <si>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</si>
  <si>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</si>
  <si>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</si>
  <si>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</si>
  <si>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</si>
  <si>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</si>
  <si>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</si>
  <si>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</si>
  <si>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</si>
  <si>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</si>
  <si>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</si>
  <si>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</si>
  <si>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</si>
  <si>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</si>
  <si>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</si>
  <si>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</si>
  <si>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</si>
  <si>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</si>
  <si>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</si>
  <si>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3,95</t>
  </si>
  <si>
    <t>FURO EM CAIXA D'ÁGUA COM ESPESSURA DE 2 ATÉ 5 MM E DIÂMETRO DE 20 MM. AF_06/2021</t>
  </si>
  <si>
    <t>3,03</t>
  </si>
  <si>
    <t>FURO EM CAIXA D'ÁGUA COM ESPESSURA DE 6 ATÉ 8 MM E DIÂMETRO DE 20 MM. AF_06/2021</t>
  </si>
  <si>
    <t>FURO EM CAIXA D'ÁGUA COM ESPESSURA DE 2 ATÉ 5 MM E DIÂMETRO DE 25 MM. AF_06/2021</t>
  </si>
  <si>
    <t>3,35</t>
  </si>
  <si>
    <t>FURO EM CAIXA D'ÁGUA COM ESPESSURA DE 6 ATÉ 8 MM E DIÂMETRO DE 25 MM. AF_06/2021</t>
  </si>
  <si>
    <t>4,56</t>
  </si>
  <si>
    <t>FURO EM CAIXA D'ÁGUA COM ESPESSURA DE 2 ATÉ 5 MM E DIÂMETRO DE 32 MM. AF_06/2021</t>
  </si>
  <si>
    <t>3,78</t>
  </si>
  <si>
    <t>FURO EM CAIXA D'ÁGUA COM ESPESSURA DE 6 ATÉ 8 MM E DIÂMETRO DE 32 MM. AF_06/2021</t>
  </si>
  <si>
    <t>5,00</t>
  </si>
  <si>
    <t>FURO EM CAIXA D'ÁGUA COM ESPESSURA DE 2 ATÉ 5 MM E DIÂMETRO DE 40 MM. AF_06/2021</t>
  </si>
  <si>
    <t>FURO EM CAIXA D'ÁGUA COM ESPESSURA DE 6 ATÉ 8 MM E DIÂMETRO DE 40 MM. AF_06/2021</t>
  </si>
  <si>
    <t>5,49</t>
  </si>
  <si>
    <t>FURO EM CAIXA D'ÁGUA COM ESPESSURA DE 2 ATÉ 5 MM E DIÂMETRO DE 50 MM. AF_06/2021</t>
  </si>
  <si>
    <t>FURO EM CAIXA D'ÁGUA COM ESPESSURA DE 6 ATÉ 8 MM E DIÂMETRO DE 50 MM. AF_06/2021</t>
  </si>
  <si>
    <t>6,10</t>
  </si>
  <si>
    <t>FURO EM CAIXA D'ÁGUA COM ESPESSURA DE 2 ATÉ 5 MM E DIÂMETRO DE 60 MM. AF_06/2021</t>
  </si>
  <si>
    <t>FURO EM CAIXA D'ÁGUA COM ESPESSURA DE 6 ATÉ 8 MM E DIÂMETRO DE 60 MM. AF_06/2021</t>
  </si>
  <si>
    <t>6,72</t>
  </si>
  <si>
    <t>FURO EM CAIXA D'ÁGUA COM ESPESSURA DE 2 ATÉ 5 MM E DIÂMETRO DE 75 MM. AF_06/2021</t>
  </si>
  <si>
    <t>6,42</t>
  </si>
  <si>
    <t>FURO EM CAIXA D'ÁGUA COM ESPESSURA DE 6 ATÉ 8 MM E DIÂMETRO DE 75 MM. AF_06/2021</t>
  </si>
  <si>
    <t>7,65</t>
  </si>
  <si>
    <t>FURO EM CAIXA D'ÁGUA COM ESPESSURA DE 2 ATÉ 5 MM E DIÂMETRO DE 100 MM. AF_06/2021</t>
  </si>
  <si>
    <t>7,97</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</si>
  <si>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</si>
  <si>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</si>
  <si>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</si>
  <si>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</si>
  <si>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</si>
  <si>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</si>
  <si>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</si>
  <si>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</si>
  <si>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546,14</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</si>
  <si>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</si>
  <si>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</si>
  <si>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</si>
  <si>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</si>
  <si>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</si>
  <si>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</si>
  <si>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</si>
  <si>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</si>
  <si>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</si>
  <si>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</si>
  <si>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</si>
  <si>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</si>
  <si>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</si>
  <si>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</si>
  <si>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</si>
  <si>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</si>
  <si>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</si>
  <si>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</si>
  <si>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</si>
  <si>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</si>
  <si>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</si>
  <si>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</si>
  <si>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</si>
  <si>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17,41</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</si>
  <si>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</si>
  <si>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</si>
  <si>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</si>
  <si>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</si>
  <si>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</si>
  <si>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</si>
  <si>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</si>
  <si>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</si>
  <si>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</si>
  <si>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</si>
  <si>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</si>
  <si>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</si>
  <si>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</si>
  <si>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</si>
  <si>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</si>
  <si>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</si>
  <si>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</si>
  <si>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</si>
  <si>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51,67</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</si>
  <si>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</si>
  <si>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</si>
  <si>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</si>
  <si>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88,06</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</si>
  <si>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</si>
  <si>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</si>
  <si>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</si>
  <si>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</si>
  <si>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</si>
  <si>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</si>
  <si>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</si>
  <si>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</si>
  <si>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</si>
  <si>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</si>
  <si>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</si>
  <si>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</si>
  <si>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</si>
  <si>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</si>
  <si>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276,30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</si>
  <si>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</si>
  <si>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</si>
  <si>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</si>
  <si>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</si>
  <si>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</si>
  <si>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</si>
  <si>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</si>
  <si>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</si>
  <si>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</si>
  <si>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</si>
  <si>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</si>
  <si>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</si>
  <si>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</si>
  <si>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</si>
  <si>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</si>
  <si>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</si>
  <si>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</si>
  <si>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</si>
  <si>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</si>
  <si>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</si>
  <si>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</si>
  <si>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</si>
  <si>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</si>
  <si>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</si>
  <si>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</si>
  <si>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</si>
  <si>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</si>
  <si>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</si>
  <si>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</si>
  <si>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</si>
  <si>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</si>
  <si>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</si>
  <si>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44,04</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</si>
  <si>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</si>
  <si>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</si>
  <si>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</si>
  <si>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</si>
  <si>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</si>
  <si>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</si>
  <si>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</si>
  <si>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</si>
  <si>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</si>
  <si>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</si>
  <si>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78,92</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</si>
  <si>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</si>
  <si>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</si>
  <si>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</si>
  <si>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</si>
  <si>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</si>
  <si>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</si>
  <si>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</si>
  <si>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</si>
  <si>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</si>
  <si>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</si>
  <si>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</si>
  <si>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</si>
  <si>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</si>
  <si>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</si>
  <si>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</si>
  <si>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</si>
  <si>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</si>
  <si>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</si>
  <si>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</si>
  <si>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</si>
  <si>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</si>
  <si>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</si>
  <si>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</si>
  <si>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</si>
  <si>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</si>
  <si>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</si>
  <si>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</si>
  <si>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</si>
  <si>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</si>
  <si>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</si>
  <si>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</si>
  <si>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</si>
  <si>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</si>
  <si>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</si>
  <si>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</si>
  <si>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</si>
  <si>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</si>
  <si>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</si>
  <si>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</si>
  <si>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</si>
  <si>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</si>
  <si>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</si>
  <si>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</si>
  <si>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</si>
  <si>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</si>
  <si>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</si>
  <si>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</si>
  <si>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</si>
  <si>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</si>
  <si>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</si>
  <si>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</si>
  <si>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</si>
  <si>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</si>
  <si>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</si>
  <si>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</si>
  <si>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</si>
  <si>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</si>
  <si>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</si>
  <si>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</si>
  <si>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</si>
  <si>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</si>
  <si>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</si>
  <si>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</si>
  <si>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</si>
  <si>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</si>
  <si>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</si>
  <si>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</si>
  <si>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</si>
  <si>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</si>
  <si>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</si>
  <si>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</si>
  <si>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</si>
  <si>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30,73</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</si>
  <si>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</si>
  <si>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</si>
  <si>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</si>
  <si>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</si>
  <si>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</si>
  <si>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</si>
  <si>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</si>
  <si>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</si>
  <si>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</si>
  <si>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</si>
  <si>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</si>
  <si>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84,17</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</si>
  <si>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</si>
  <si>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</si>
  <si>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</si>
  <si>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35,13</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</si>
  <si>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</si>
  <si>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</si>
  <si>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</si>
  <si>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</si>
  <si>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</si>
  <si>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</si>
  <si>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</si>
  <si>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</si>
  <si>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</si>
  <si>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</si>
  <si>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</si>
  <si>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</si>
  <si>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</si>
  <si>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</si>
  <si>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</si>
  <si>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157,16</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</si>
  <si>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</si>
  <si>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</si>
  <si>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</si>
  <si>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</si>
  <si>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</si>
  <si>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</si>
  <si>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</si>
  <si>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</si>
  <si>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</si>
  <si>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</si>
  <si>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</si>
  <si>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</si>
  <si>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</si>
  <si>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84,37</t>
  </si>
  <si>
    <t>VÁLVULA DE RETENÇÃO HORIZONTAL, DE BRONZE, ROSCÁVEL, 1" - FORNECIMENTO E INSTALAÇÃO. AF_08/2021</t>
  </si>
  <si>
    <t>VÁLVULA DE RETENÇÃO HORIZONTAL, DE BRONZE, ROSCÁVEL, 1 1/4" - FORNECIMENTO E INSTALAÇÃO. AF_08/2021</t>
  </si>
  <si>
    <t>170,75</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</si>
  <si>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</si>
  <si>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</si>
  <si>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</si>
  <si>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</si>
  <si>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</si>
  <si>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</si>
  <si>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</si>
  <si>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</si>
  <si>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</si>
  <si>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</si>
  <si>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</si>
  <si>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</si>
  <si>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</si>
  <si>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</si>
  <si>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</si>
  <si>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</si>
  <si>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</si>
  <si>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52,22</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</si>
  <si>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</si>
  <si>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</si>
  <si>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</si>
  <si>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</si>
  <si>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</si>
  <si>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</si>
  <si>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</si>
  <si>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</si>
  <si>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</si>
  <si>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</si>
  <si>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42,62</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</si>
  <si>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</si>
  <si>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</si>
  <si>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</si>
  <si>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</si>
  <si>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</si>
  <si>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</si>
  <si>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</si>
  <si>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28,68</t>
  </si>
  <si>
    <t>REGISTRO DE ESFERA, PVC, ROSCÁVEL, COM CABEÇA QUADRADA, 1/2" - FORNECIMENTO E INSTALAÇÃO. AF_08/2021</t>
  </si>
  <si>
    <t>27,39</t>
  </si>
  <si>
    <t>REGISTRO DE ESFERA, PVC, ROSCÁVEL, COM CABEÇA QUADRADA, 3/4" - FORNECIMENTO E INSTALAÇÃO. AF_08/2021</t>
  </si>
  <si>
    <t>36,72</t>
  </si>
  <si>
    <t>REGISTRO DE PRESSÃO, PVC, ROSCÁVEL, VOLANTE SIMPLES, 1/2" - FORNECIMENTO E INSTALAÇÃO. AF_08/2021</t>
  </si>
  <si>
    <t>10,84</t>
  </si>
  <si>
    <t>REGISTRO DE PRESSÃO, PVC, ROSCÁVEL, VOLANTE SIMPLES, 3/4" - FORNECIMENTO E INSTALAÇÃO. AF_08/2021</t>
  </si>
  <si>
    <t>REGISTRO DE ESFERA, PVC, SOLDÁVEL, COM VOLANTE, DN  20 MM - FORNECIMENTO E INSTALAÇÃO. AF_08/2021</t>
  </si>
  <si>
    <t>28,64</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</si>
  <si>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</si>
  <si>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</si>
  <si>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</si>
  <si>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</si>
  <si>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</si>
  <si>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</si>
  <si>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</si>
  <si>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</si>
  <si>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327,15</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</si>
  <si>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</si>
  <si>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</si>
  <si>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</si>
  <si>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781,61</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</si>
  <si>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</si>
  <si>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</si>
  <si>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</si>
  <si>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</si>
  <si>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</si>
  <si>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</si>
  <si>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</si>
  <si>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</si>
  <si>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</si>
  <si>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</si>
  <si>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</si>
  <si>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</si>
  <si>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</si>
  <si>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12,15</t>
  </si>
  <si>
    <t>FURO EM ALVENARIA PARA DIÂMETROS MAIORES QUE 40 MM E MENORES OU IGUAIS A 75 MM. AF_05/2015</t>
  </si>
  <si>
    <t>FURO EM ALVENARIA PARA DIÂMETROS MAIORES QUE 75 MM. AF_05/2015</t>
  </si>
  <si>
    <t>42,33</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</si>
  <si>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</si>
  <si>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</si>
  <si>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</si>
  <si>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</si>
  <si>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11,05</t>
  </si>
  <si>
    <t>RASGO EM CONTRAPISO PARA RAMAIS/ DISTRIBUIÇÃO COM DIÂMETROS MENORES OU IGUAIS A 40 MM. AF_05/2015</t>
  </si>
  <si>
    <t>21,51</t>
  </si>
  <si>
    <t>RASGO EM CONTRAPISO PARA RAMAIS/ DISTRIBUIÇÃO COM DIÂMETROS MAIORES QUE 40 MM E MENORES OU IGUAIS A 75 MM. AF_05/2015</t>
  </si>
  <si>
    <t>22,97</t>
  </si>
  <si>
    <t>RASGO EM CONTRAPISO PARA RAMAIS/ DISTRIBUIÇÃO COM DIÂMETROS MAIORES QUE 75 MM. AF_05/2015</t>
  </si>
  <si>
    <t>RASGO EM ALVENARIA PARA ELETRODUTOS COM DIAMETROS MENORES OU IGUAIS A 40 MM. AF_05/2015</t>
  </si>
  <si>
    <t>6,47</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</si>
  <si>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</si>
  <si>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</si>
  <si>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</si>
  <si>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</si>
  <si>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</si>
  <si>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</si>
  <si>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3,54</t>
  </si>
  <si>
    <t>QUEBRA EM ALVENARIA PARA INSTALAÇÃO DE QUADRO DISTRIBUIÇÃO PEQUENO (19X25 CM). AF_05/2015</t>
  </si>
  <si>
    <t>QUEBRA EM ALVENARIA PARA INSTALAÇÃO DE QUADRO DISTRIBUIÇÃO GRANDE (76X40 CM). AF_05/2015</t>
  </si>
  <si>
    <t>22,94</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</si>
  <si>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</si>
  <si>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</si>
  <si>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</si>
  <si>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</si>
  <si>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</si>
  <si>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</si>
  <si>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10,94</t>
  </si>
  <si>
    <t>CHUMBAMENTO LINEAR EM ALVENARIA PARA RAMAIS/DISTRIBUIÇÃO COM DIÂMETROS MAIORES QUE 40 MM E MENORES OU IGUAIS A 75 MM. AF_05/2015</t>
  </si>
  <si>
    <t>CHUMBAMENTO LINEAR EM CONTRAPISO PARA RAMAIS/DISTRIBUIÇÃO COM DIÂMETROS MENORES OU IGUAIS A 40 MM. AF_05/2015</t>
  </si>
  <si>
    <t>4,75</t>
  </si>
  <si>
    <t>CHUMBAMENTO LINEAR EM CONTRAPISO PARA RAMAIS/DISTRIBUIÇÃO COM DIÂMETROS MAIORES QUE 40 MM E MENORES OU IGUAIS A 75 MM. AF_05/2015</t>
  </si>
  <si>
    <t>7,61</t>
  </si>
  <si>
    <t>CHUMBAMENTO LINEAR EM CONTRAPISO PARA RAMAIS/DISTRIBUIÇÃO COM DIÂMETROS MAIORES QUE 75 MM. AF_05/2015</t>
  </si>
  <si>
    <t>FIXAÇÃO DE TUBOS HORIZONTAIS DE PEX DIAMETROS IGUAIS OU INFERIORES A 40 MM COM ABRAÇADEIRA PLÁSTICA 390 MM, FIXADA EM LAJE. AF_05/2015</t>
  </si>
  <si>
    <t>3,34</t>
  </si>
  <si>
    <t>FIXAÇÃO DE TUBOS HORIZONTAIS DE PPR DIÂMETROS MENORES OU IGUAIS A 40 MM COM ABRAÇADEIRA METÁLICA RÍGIDA TIPO D 1/2", FIXADA EM PERFILADO EM LAJE. AF_05/2015</t>
  </si>
  <si>
    <t>11,27</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</si>
  <si>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</si>
  <si>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</si>
  <si>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10,14</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</si>
  <si>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</si>
  <si>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</si>
  <si>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</si>
  <si>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</si>
  <si>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</si>
  <si>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2,89</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</si>
  <si>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</si>
  <si>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</si>
  <si>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</si>
  <si>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11,86</t>
  </si>
  <si>
    <t>FIXAÇÃO DE TUBOS HORIZONTAIS DE PPR DIÂMETROS MAIORES QUE 75 MM COM ABRAÇADEIRA METÁLICA RÍGIDA TIPO  D  3" , FIXADA DIRETAMENTE NA LAJE. AF_05/2015</t>
  </si>
  <si>
    <t>13,95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</si>
  <si>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</si>
  <si>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</si>
  <si>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</si>
  <si>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</si>
  <si>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23,82</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</si>
  <si>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</si>
  <si>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</si>
  <si>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</si>
  <si>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</si>
  <si>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</si>
  <si>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</si>
  <si>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</si>
  <si>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</si>
  <si>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4,24</t>
  </si>
  <si>
    <t>CHUMBAMENTO PONTUAL EM PASSAGEM DE TUBO COM DIÂMETROS ENTRE 40 MM E 75 MM. AF_05/2015</t>
  </si>
  <si>
    <t>CHUMBAMENTO PONTUAL EM PASSAGEM DE TUBO COM DIÂMETRO MAIOR QUE 75 MM. AF_05/2015</t>
  </si>
  <si>
    <t>4,99</t>
  </si>
  <si>
    <t>RASGO EM ALVENARIA PARA RAMAIS/ DISTRIBUIÇÃO COM DIÂMETROS MAIORES QUE 40 MM E MENORES OU IGUAIS A 75 MM. AF_05/2015</t>
  </si>
  <si>
    <t>11,89</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</si>
  <si>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</si>
  <si>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</si>
  <si>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</si>
  <si>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</si>
  <si>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</si>
  <si>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3,94</t>
  </si>
  <si>
    <t>SUPORTE PARA DUTO EM CHAPA GALVANIZADA BITOLA 26, ESPAÇADO A CADA 1 M, EM PERFILADO DE SEÇÃO 38X76 MM, POR ÁREA DE DUTO FIXADO. AF_07/2017</t>
  </si>
  <si>
    <t>28,99</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</si>
  <si>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</si>
  <si>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</si>
  <si>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15,46</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</si>
  <si>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</si>
  <si>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</si>
  <si>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</si>
  <si>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</si>
  <si>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</si>
  <si>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</si>
  <si>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</si>
  <si>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</si>
  <si>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</si>
  <si>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</si>
  <si>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</si>
  <si>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</si>
  <si>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</si>
  <si>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</si>
  <si>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</si>
  <si>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</si>
  <si>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</si>
  <si>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</si>
  <si>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</si>
  <si>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</si>
  <si>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</si>
  <si>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</si>
  <si>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</si>
  <si>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</si>
  <si>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</si>
  <si>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</si>
  <si>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</si>
  <si>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</si>
  <si>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</si>
  <si>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</si>
  <si>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</si>
  <si>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</si>
  <si>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</si>
  <si>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</si>
  <si>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</si>
  <si>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</si>
  <si>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</si>
  <si>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</si>
  <si>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</si>
  <si>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</si>
  <si>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3,04</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</si>
  <si>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</si>
  <si>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</si>
  <si>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</si>
  <si>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</si>
  <si>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6,99</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</si>
  <si>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</si>
  <si>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</si>
  <si>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</si>
  <si>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</si>
  <si>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</si>
  <si>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</si>
  <si>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</si>
  <si>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</si>
  <si>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</si>
  <si>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</si>
  <si>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16,22</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</si>
  <si>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</si>
  <si>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</si>
  <si>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</si>
  <si>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</si>
  <si>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</si>
  <si>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13,06</t>
  </si>
  <si>
    <t>ESCAVAÇÃO HORIZONTAL, INCLUINDO CARGA, DESCARGA E TRANSPORTE EM SOLO DE 1A CATEGORIA COM TRATOR DE ESTEIRAS (150HP/LÂMINA: 3,18M3) E CAMINHÃO BASCULANTE DE 10M3, DMT ATÉ 200M AF_07/2020</t>
  </si>
  <si>
    <t>12,44</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</si>
  <si>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</si>
  <si>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</si>
  <si>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11,96</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</si>
  <si>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</si>
  <si>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</si>
  <si>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16,77</t>
  </si>
  <si>
    <t>ESCAVAÇÃO HORIZONTAL, INCLUINDO ESCARIFICAÇÃO, CARGA, DESCARGA E TRANSPORTE EM SOLO DE 2A CATEGORIA COM TRATOR DE ESTEIRAS (150HP/LÂMINA: 3,18M3) E CAMINHÃO BASCULANTE DE 10M3, DMT ATÉ 200M. AF_07/2020</t>
  </si>
  <si>
    <t>15,60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</si>
  <si>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</si>
  <si>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</si>
  <si>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14,67</t>
  </si>
  <si>
    <t>ESCAVAÇÃO HORIZONTAL, INCLUINDO ESCARIFICAÇÃO, CARGA, DESCARGA E TRANSPORTE EM SOLO DE 2A CATEGORIA COM TRATOR DE ESTEIRAS (125HP/LÂMINA: 2,70M3) E CAMINHÃO BASCULANTE DE 10M3, DMT ATÉ 200M. AF_07/2020</t>
  </si>
  <si>
    <t>15,78</t>
  </si>
  <si>
    <t>ESCAVAÇÃO HORIZONTAL, INCLUINDO CARGA, DESCARGA E TRANSPORTE EM SOLO DE 1A CATEGORIA COM TRATOR DE ESTEIRAS (100HP/LÂMINA: 2,19M3) E CAMINHÃO BASCULANTE DE 14M3, DMT ATÉ 200M. AF_07/2020</t>
  </si>
  <si>
    <t>13,16</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</si>
  <si>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</si>
  <si>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</si>
  <si>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</si>
  <si>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</si>
  <si>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</si>
  <si>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</si>
  <si>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</si>
  <si>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</si>
  <si>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14,77</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</si>
  <si>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</si>
  <si>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</si>
  <si>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</si>
  <si>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</si>
  <si>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8,85</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</si>
  <si>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</si>
  <si>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8,19</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</si>
  <si>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</si>
  <si>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</si>
  <si>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15,63</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</si>
  <si>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</si>
  <si>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</si>
  <si>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</si>
  <si>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</si>
  <si>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13,92</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</si>
  <si>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</si>
  <si>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</si>
  <si>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</si>
  <si>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</si>
  <si>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</si>
  <si>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</si>
  <si>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</si>
  <si>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</si>
  <si>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</si>
  <si>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</si>
  <si>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</si>
  <si>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</si>
  <si>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15,27</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</si>
  <si>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</si>
  <si>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16,33</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</si>
  <si>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</si>
  <si>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20,49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</si>
  <si>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</si>
  <si>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9,22</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</si>
  <si>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</si>
  <si>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</si>
  <si>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</si>
  <si>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</si>
  <si>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</si>
  <si>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14,97</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</si>
  <si>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</si>
  <si>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17,38</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</si>
  <si>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</si>
  <si>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18,57</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</si>
  <si>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</si>
  <si>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23,38</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</si>
  <si>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</si>
  <si>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</si>
  <si>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13,22</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</si>
  <si>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</si>
  <si>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15,39</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</si>
  <si>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</si>
  <si>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</si>
  <si>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</si>
  <si>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</si>
  <si>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13,89</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</si>
  <si>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</si>
  <si>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16,12</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</si>
  <si>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</si>
  <si>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</si>
  <si>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22,31</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</si>
  <si>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</si>
  <si>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</si>
  <si>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12,62</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</si>
  <si>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</si>
  <si>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14,46</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</si>
  <si>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</si>
  <si>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</si>
  <si>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</si>
  <si>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10,52</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</si>
  <si>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</si>
  <si>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</si>
  <si>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</si>
  <si>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</si>
  <si>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</si>
  <si>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</si>
  <si>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</si>
  <si>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15,15</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</si>
  <si>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</si>
  <si>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</si>
  <si>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</si>
  <si>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</si>
  <si>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</si>
  <si>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9,36</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</si>
  <si>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</si>
  <si>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8,95</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</si>
  <si>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</si>
  <si>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</si>
  <si>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</si>
  <si>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</si>
  <si>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</si>
  <si>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</si>
  <si>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</si>
  <si>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15,35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</si>
  <si>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</si>
  <si>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</si>
  <si>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</si>
  <si>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</si>
  <si>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</si>
  <si>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</si>
  <si>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22,86</t>
  </si>
  <si>
    <t>RETIRADA DE MATERIAL DE 3ª CATEGORIA (APÓS ESCAVAÇÃO/DESMONTE) EM VALAS, COM RETROESCAVADEIRA - EXCLUSIVE CARGA E TRANSPORTE. AF_03/2021</t>
  </si>
  <si>
    <t>33,57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</si>
  <si>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</si>
  <si>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</si>
  <si>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</si>
  <si>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9,62</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</si>
  <si>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</si>
  <si>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</si>
  <si>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</si>
  <si>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5,68</t>
  </si>
  <si>
    <t>ESCAVAÇÃO MECANIZADA DE VALA COM PROF. MAIOR QUE 1,5 M E ATÉ 3,0 M(MÉDIA MONTANTE E JUSANTE/UMA COMPOSIÇÃO POR TRECHO), ESCAVADEIRA (0,8 M3), LARG. MENOR QUE 1,5 M, EM SOLO DE 1A CATEGORIA, LOCAIS COM BAIXO NÍVEL DE INTERFERÊNCIA. AF_02/2021</t>
  </si>
  <si>
    <t>5,61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</si>
  <si>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</si>
  <si>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</si>
  <si>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</si>
  <si>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4,73</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</si>
  <si>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</si>
  <si>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</si>
  <si>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</si>
  <si>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12,04</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</si>
  <si>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</si>
  <si>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</si>
  <si>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</si>
  <si>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</si>
  <si>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</si>
  <si>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</si>
  <si>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</si>
  <si>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</si>
  <si>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</si>
  <si>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9,10</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</si>
  <si>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</si>
  <si>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</si>
  <si>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5,14</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</si>
  <si>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</si>
  <si>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</si>
  <si>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13,12</t>
  </si>
  <si>
    <t>ESCAVAÇÃO MECANIZADA DE VALA COM PROF. ATÉ 1,5 M (MÉDIA MONTANTE E JUSANTE/UMA COMPOSIÇÃO POR TRECHO), ESCAVADEIRA (0,8 M3), LARG. DE 1,5 M A 2,5 M, EM SOLO MOLE, EM LOCAIS COM ALTO NÍVEL DE INTERFERÊNCIA. AF_02/2021</t>
  </si>
  <si>
    <t>11,66</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</si>
  <si>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</si>
  <si>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</si>
  <si>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</si>
  <si>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10,37</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</si>
  <si>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</si>
  <si>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</si>
  <si>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9,73</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</si>
  <si>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</si>
  <si>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</si>
  <si>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</si>
  <si>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6,43</t>
  </si>
  <si>
    <t>ESCAVAÇÃO MECANIZADA DE VALA COM PROF. MAIOR QUE 1,5 M E ATÉ 3,0 M (MÉDIA MONTANTE E JUSANTE/UMA COMPOSIÇÃO POR TRECHO), ESCAVADEIRA (0,8 M3), LARG. MENOR QUE 1,5 M, EM SOLO MOLE, LOCAIS COM BAIXO NÍVEL DE INTERFERÊNCIA. AF_02/2021</t>
  </si>
  <si>
    <t>6,23</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</si>
  <si>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</si>
  <si>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</si>
  <si>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</si>
  <si>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</si>
  <si>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</si>
  <si>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</si>
  <si>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15,95</t>
  </si>
  <si>
    <t>ESCAVAÇÃO MECANIZADA DE VALA COM PROF. ATÉ 1,5 M (MÉDIA MONTANTE E JUSANTE/UMA COMPOSIÇÃO POR TRECHO), RETROESCAV. (0,26 M3), LARG. DE 0,8 M A 1,5 M, EM SOLO MOLE, EM LOCAIS COM ALTO NÍVEL DE INTERFERÊNCIA. AF_02/2021</t>
  </si>
  <si>
    <t>13,54</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</si>
  <si>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</si>
  <si>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</si>
  <si>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</si>
  <si>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</si>
  <si>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</si>
  <si>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7,36</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</si>
  <si>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</si>
  <si>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</si>
  <si>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</si>
  <si>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13,11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</si>
  <si>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</si>
  <si>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</si>
  <si>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12,03</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</si>
  <si>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</si>
  <si>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</si>
  <si>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</si>
  <si>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</si>
  <si>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</si>
  <si>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8,16</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</si>
  <si>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</si>
  <si>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</si>
  <si>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</si>
  <si>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</si>
  <si>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6,45</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</si>
  <si>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</si>
  <si>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</si>
  <si>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</si>
  <si>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</si>
  <si>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17,95</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</si>
  <si>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</si>
  <si>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</si>
  <si>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</si>
  <si>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</si>
  <si>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</si>
  <si>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</si>
  <si>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</si>
  <si>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</si>
  <si>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33,73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</si>
  <si>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</si>
  <si>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</si>
  <si>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24,71</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</si>
  <si>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</si>
  <si>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</si>
  <si>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</si>
  <si>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</si>
  <si>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21,87</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</si>
  <si>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</si>
  <si>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</si>
  <si>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</si>
  <si>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28,50</t>
  </si>
  <si>
    <t>ATERRO MECANIZADO DE VALA COM RETROESCAVADEIRA (CAPACIDADE DA CAÇAMBA DA RETRO: 0,26 M³ / POTÊNCIA: 88 HP), LARGURA DE 0,8 A 1,5 M, PROFUNDIDADE DE 1,5 A 3,0 M, COM SOLO ARGILO-ARENOSO. AF_05/2016</t>
  </si>
  <si>
    <t>23,20</t>
  </si>
  <si>
    <t>ATERRO MANUAL DE VALAS COM SOLO ARGILO-ARENOSO E COMPACTAÇÃO MECANIZADA. AF_05/2016</t>
  </si>
  <si>
    <t>44,27</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</si>
  <si>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</si>
  <si>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</si>
  <si>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</si>
  <si>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</si>
  <si>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</si>
  <si>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</si>
  <si>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</si>
  <si>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</si>
  <si>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</si>
  <si>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75,59</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</si>
  <si>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</si>
  <si>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</si>
  <si>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66,17</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</si>
  <si>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</si>
  <si>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</si>
  <si>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</si>
  <si>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</si>
  <si>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21,84</t>
  </si>
  <si>
    <t>REATERRO MECANIZADO DE VALA COM ESCAVADEIRA HIDRÁULICA (CAPACIDADE DA CAÇAMBA: 0,8 M³ / POTÊNCIA: 111 HP), LARGURA ATÉ 1,5 M, PROFUNDIDADE DE 1,5 A 3,0 M, COM SOLO DE 1ª CATEGORIA EM LOCAIS COM ALTO NÍVEL DE INTERFERÊNCIA. AF_04/2016</t>
  </si>
  <si>
    <t>17,97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</si>
  <si>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</si>
  <si>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</si>
  <si>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</si>
  <si>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</si>
  <si>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12,20</t>
  </si>
  <si>
    <t>REATERRO MECANIZADO DE VALA COM ESCAVADEIRA HIDRÁULICA (CAPACIDADE DA CAÇAMBA: 0,8 M³ / POTÊNCIA: 111 HP), LARGURA DE 1,5 A 2,5 M, PROFUNDIDADE DE 4,5 A 6,0 M, COM SOLO DE 1ª CATEGORIA EM LOCAIS COM ALTO NÍVEL DE INTERFERÊNCIA. AF_04/2016</t>
  </si>
  <si>
    <t>9,99</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</si>
  <si>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</si>
  <si>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</si>
  <si>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</si>
  <si>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</si>
  <si>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</si>
  <si>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</si>
  <si>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</si>
  <si>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8,60</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</si>
  <si>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</si>
  <si>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</si>
  <si>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</si>
  <si>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</si>
  <si>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</si>
  <si>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24,21</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</si>
  <si>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</si>
  <si>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</si>
  <si>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</si>
  <si>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</si>
  <si>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</si>
  <si>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43,43</t>
  </si>
  <si>
    <t>TXKM</t>
  </si>
  <si>
    <t>1,99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</si>
  <si>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</si>
  <si>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</si>
  <si>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</si>
  <si>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</si>
  <si>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</si>
  <si>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2,74</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</si>
  <si>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</si>
  <si>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</si>
  <si>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</si>
  <si>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</si>
  <si>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</si>
  <si>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</si>
  <si>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</si>
  <si>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</si>
  <si>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</si>
  <si>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46,03</t>
  </si>
  <si>
    <t>46,98</t>
  </si>
  <si>
    <t>40,35</t>
  </si>
  <si>
    <t>57,33</t>
  </si>
  <si>
    <t>141,45</t>
  </si>
  <si>
    <t>71,45</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</si>
  <si>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</si>
  <si>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</si>
  <si>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</si>
  <si>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</si>
  <si>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</si>
  <si>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</si>
  <si>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</si>
  <si>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</si>
  <si>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</si>
  <si>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</si>
  <si>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</si>
  <si>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70,15</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</si>
  <si>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</si>
  <si>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</si>
  <si>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</si>
  <si>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</si>
  <si>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</si>
  <si>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</si>
  <si>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</si>
  <si>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</si>
  <si>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</si>
  <si>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</si>
  <si>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</si>
  <si>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79,24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</si>
  <si>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</si>
  <si>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</si>
  <si>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</si>
  <si>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</si>
  <si>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</si>
  <si>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</si>
  <si>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</si>
  <si>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</si>
  <si>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95,68</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</si>
  <si>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</si>
  <si>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</si>
  <si>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</si>
  <si>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</si>
  <si>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</si>
  <si>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</si>
  <si>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85,88</t>
  </si>
  <si>
    <t>59,79</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</si>
  <si>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</si>
  <si>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</si>
  <si>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63,19</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</si>
  <si>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</si>
  <si>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</si>
  <si>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</si>
  <si>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</si>
  <si>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</si>
  <si>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</si>
  <si>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</si>
  <si>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</si>
  <si>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</si>
  <si>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</si>
  <si>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</si>
  <si>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</si>
  <si>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</si>
  <si>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</si>
  <si>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</si>
  <si>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</si>
  <si>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</si>
  <si>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</si>
  <si>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</si>
  <si>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90,31</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</si>
  <si>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</si>
  <si>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</si>
  <si>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</si>
  <si>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</si>
  <si>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</si>
  <si>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</si>
  <si>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</si>
  <si>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</si>
  <si>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</si>
  <si>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</si>
  <si>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</si>
  <si>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</si>
  <si>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</si>
  <si>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</si>
  <si>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</si>
  <si>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</si>
  <si>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</si>
  <si>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</si>
  <si>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110,07</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</si>
  <si>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</si>
  <si>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</si>
  <si>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</si>
  <si>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119,02</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</si>
  <si>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</si>
  <si>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</si>
  <si>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</si>
  <si>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</si>
  <si>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</si>
  <si>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</si>
  <si>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</si>
  <si>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</si>
  <si>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</si>
  <si>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</si>
  <si>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</si>
  <si>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</si>
  <si>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</si>
  <si>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</si>
  <si>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</si>
  <si>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</si>
  <si>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</si>
  <si>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</si>
  <si>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</si>
  <si>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</si>
  <si>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</si>
  <si>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</si>
  <si>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</si>
  <si>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</si>
  <si>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</si>
  <si>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</si>
  <si>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</si>
  <si>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</si>
  <si>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</si>
  <si>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</si>
  <si>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56,29</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</si>
  <si>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</si>
  <si>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</si>
  <si>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</si>
  <si>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</si>
  <si>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</si>
  <si>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</si>
  <si>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</si>
  <si>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</si>
  <si>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</si>
  <si>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</si>
  <si>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</si>
  <si>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</si>
  <si>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</si>
  <si>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</si>
  <si>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</si>
  <si>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</si>
  <si>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</si>
  <si>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</si>
  <si>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</si>
  <si>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</si>
  <si>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</si>
  <si>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</si>
  <si>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</si>
  <si>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</si>
  <si>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</si>
  <si>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</si>
  <si>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</si>
  <si>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</si>
  <si>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</si>
  <si>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</si>
  <si>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</si>
  <si>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</si>
  <si>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</si>
  <si>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59,23</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</si>
  <si>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</si>
  <si>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</si>
  <si>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</si>
  <si>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61,34</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</si>
  <si>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</si>
  <si>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</si>
  <si>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</si>
  <si>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</si>
  <si>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</si>
  <si>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26,84</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</si>
  <si>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</si>
  <si>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</si>
  <si>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</si>
  <si>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20,86</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</si>
  <si>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</si>
  <si>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</si>
  <si>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</si>
  <si>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</si>
  <si>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</si>
  <si>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</si>
  <si>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</si>
  <si>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</si>
  <si>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</si>
  <si>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</si>
  <si>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</si>
  <si>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44,57</t>
  </si>
  <si>
    <t>REGULARIZAÇÃO E COMPACTAÇÃO DE SUBLEITO DE SOLO  PREDOMINANTEMENTE ARGILOSO. AF_11/2019</t>
  </si>
  <si>
    <t>2,09</t>
  </si>
  <si>
    <t>REGULARIZAÇÃO E COMPACTAÇÃO DE SUBLEITO DE SOLO PREDOMINANTEMENTE ARENOSO. AF_11/2019</t>
  </si>
  <si>
    <t>0,98</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</si>
  <si>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</si>
  <si>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</si>
  <si>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</si>
  <si>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</si>
  <si>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</si>
  <si>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</si>
  <si>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</si>
  <si>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</si>
  <si>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</si>
  <si>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</si>
  <si>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126,27</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</si>
  <si>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</si>
  <si>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</si>
  <si>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</si>
  <si>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</si>
  <si>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</si>
  <si>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</si>
  <si>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</si>
  <si>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</si>
  <si>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</si>
  <si>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</si>
  <si>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</si>
  <si>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</si>
  <si>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1,23</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</si>
  <si>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</si>
  <si>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</si>
  <si>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24,23</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</si>
  <si>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</si>
  <si>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</si>
  <si>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</si>
  <si>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</si>
  <si>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</si>
  <si>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</si>
  <si>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</si>
  <si>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64,69</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</si>
  <si>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</si>
  <si>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</si>
  <si>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</si>
  <si>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</si>
  <si>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</si>
  <si>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82,10</t>
  </si>
  <si>
    <t>EXECUÇÃO DE PASSEIO EM PISO INTERTRAVADO, COM BLOCO 16 FACES DE 22 X 11 CM, ESPESSURA 6 CM. AF_12/2015</t>
  </si>
  <si>
    <t>66,46</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</si>
  <si>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</si>
  <si>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</si>
  <si>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</si>
  <si>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</si>
  <si>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</si>
  <si>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</si>
  <si>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</si>
  <si>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58,46</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</si>
  <si>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</si>
  <si>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</si>
  <si>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</si>
  <si>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97,01</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</si>
  <si>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</si>
  <si>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</si>
  <si>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</si>
  <si>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</si>
  <si>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</si>
  <si>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</si>
  <si>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</si>
  <si>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</si>
  <si>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</si>
  <si>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</si>
  <si>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</si>
  <si>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50,06</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</si>
  <si>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</si>
  <si>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</si>
  <si>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</si>
  <si>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</si>
  <si>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</si>
  <si>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14,14</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</si>
  <si>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</si>
  <si>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</si>
  <si>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</si>
  <si>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</si>
  <si>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</si>
  <si>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</si>
  <si>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</si>
  <si>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</si>
  <si>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</si>
  <si>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</si>
  <si>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</si>
  <si>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</si>
  <si>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</si>
  <si>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86,85</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</si>
  <si>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</si>
  <si>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</si>
  <si>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</si>
  <si>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</si>
  <si>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</si>
  <si>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129,23</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</si>
  <si>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</si>
  <si>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</si>
  <si>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</si>
  <si>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</si>
  <si>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</si>
  <si>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</si>
  <si>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</si>
  <si>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</si>
  <si>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</si>
  <si>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356,31</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</si>
  <si>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</si>
  <si>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</si>
  <si>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</si>
  <si>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</si>
  <si>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3,05</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</si>
  <si>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</si>
  <si>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</si>
  <si>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</si>
  <si>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4,87</t>
  </si>
  <si>
    <t>APLICAÇÃO MANUAL DE FUNDO SELADOR ACRÍLICO EM PAREDES EXTERNAS DE CASAS. AF_06/2014</t>
  </si>
  <si>
    <t>3,27</t>
  </si>
  <si>
    <t>APLICAÇÃO MANUAL DE PINTURA COM TINTA TEXTURIZADA ACRÍLICA EM PANOS COM PRESENÇA DE VÃOS DE EDIFÍCIOS DE MÚLTIPLOS PAVIMENTOS, UMA COR. AF_06/2014</t>
  </si>
  <si>
    <t>15,00</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</si>
  <si>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</si>
  <si>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</si>
  <si>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</si>
  <si>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</si>
  <si>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15,77</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</si>
  <si>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</si>
  <si>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</si>
  <si>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</si>
  <si>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</si>
  <si>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</si>
  <si>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</si>
  <si>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</si>
  <si>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</si>
  <si>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2,87</t>
  </si>
  <si>
    <t>APLICAÇÃO MANUAL DE PINTURA COM TINTA LÁTEX ACRÍLICA EM TETO, DUAS DEMÃOS. AF_06/2014</t>
  </si>
  <si>
    <t>15,44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</si>
  <si>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</si>
  <si>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</si>
  <si>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</si>
  <si>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</si>
  <si>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</si>
  <si>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</si>
  <si>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12,28</t>
  </si>
  <si>
    <t>TEXTURA ACRÍLICA, APLICAÇÃO MANUAL EM TETO, UMA DEMÃO. AF_09/2016</t>
  </si>
  <si>
    <t>APLICAÇÃO MANUAL DE TINTA LÁTEX ACRÍLICA EM PANOS COM PRESENÇA DE VÃOS DE EDIFÍCIOS DE MÚLTIPLOS PAVIMENTOS, DUAS DEMÃOS. AF_11/2016</t>
  </si>
  <si>
    <t>14,03</t>
  </si>
  <si>
    <t>APLICAÇÃO MANUAL DE TINTA LÁTEX ACRÍLICA EM PANOS SEM PRESENÇA DE VÃOS DE EDIFÍCIOS DE MÚLTIPLOS PAVIMENTOS, DUAS DEMÃOS. AF_11/2016</t>
  </si>
  <si>
    <t>10,68</t>
  </si>
  <si>
    <t>APLICAÇÃO MANUAL DE TINTA LÁTEX ACRÍLICA EM SUPERFÍCIES EXTERNAS DE SACADA DE EDIFÍCIOS DE MÚLTIPLOS PAVIMENTOS, DUAS DEMÃOS. AF_11/2016</t>
  </si>
  <si>
    <t>20,84</t>
  </si>
  <si>
    <t>APLICAÇÃO MANUAL DE TINTA LÁTEX ACRÍLICA EM SUPERFÍCIES INTERNAS DE SACADA DE EDIFÍCIOS DE MÚLTIPLOS PAVIMENTOS, DUAS DEMÃOS. AF_11/2016</t>
  </si>
  <si>
    <t>APLICAÇÃO MANUAL DE TINTA LÁTEX ACRÍLICA EM PAREDE EXTERNAS DE CASAS, DUAS DEMÃOS. AF_11/2016</t>
  </si>
  <si>
    <t>15,11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</si>
  <si>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</si>
  <si>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</si>
  <si>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</si>
  <si>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</si>
  <si>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30,36</t>
  </si>
  <si>
    <t>APLICAÇÃO MANUAL DE MASSA ACRÍLICA EM PAREDES EXTERNAS DE CASAS, UMA DEMÃO. AF_05/2017</t>
  </si>
  <si>
    <t>20,51</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</si>
  <si>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</si>
  <si>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</si>
  <si>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</si>
  <si>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</si>
  <si>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</si>
  <si>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28,49</t>
  </si>
  <si>
    <t>LIXAMENTO DE MADEIRA PARA APLICAÇÃO DE FUNDO OU PINTURA. AF_01/2021</t>
  </si>
  <si>
    <t>LIXAMENTO DE MASSA PARA MADEIRA. AF_01/2021</t>
  </si>
  <si>
    <t>PINTURA FUNDO NIVELADOR ALQUÍDICO BRANCO EM MADEIRA. AF_01/2021</t>
  </si>
  <si>
    <t>23,33</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</si>
  <si>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</si>
  <si>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</si>
  <si>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</si>
  <si>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8,98</t>
  </si>
  <si>
    <t>PINTURA VERNIZ (INCOLOR) ALQUÍDICO EM MADEIRA, USO INTERNO, 1 DEMÃO. AF_01/2021</t>
  </si>
  <si>
    <t>9,24</t>
  </si>
  <si>
    <t>PINTURA VERNIZ (INCOLOR) POLIURETÂNICO (RESINA ALQUÍDICA MODIFICADA) EM MADEIRA, 1 DEMÃO. AF_01/2021</t>
  </si>
  <si>
    <t>8,43</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</si>
  <si>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</si>
  <si>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</si>
  <si>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</si>
  <si>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</si>
  <si>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7,21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</si>
  <si>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</si>
  <si>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</si>
  <si>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</si>
  <si>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</si>
  <si>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15,36</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</si>
  <si>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</si>
  <si>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</si>
  <si>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</si>
  <si>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</si>
  <si>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</si>
  <si>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</si>
  <si>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</si>
  <si>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</si>
  <si>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</si>
  <si>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</si>
  <si>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21,69</t>
  </si>
  <si>
    <t>PINTURA IMUNIZANTE PARA MADEIRA, 1 DEMÃO. AF_01/2021</t>
  </si>
  <si>
    <t>9,72</t>
  </si>
  <si>
    <t>PINTURA IMUNIZANTE PARA MADEIRA, 2 DEMÃOS. AF_01/2021</t>
  </si>
  <si>
    <t>JATEAMENTO ABRASIVO COM GRANALHA DE AÇO EM PERFIL METÁLICO EM FÁBRICA. AF_01/2020</t>
  </si>
  <si>
    <t>LIXAMENTO MANUAL EM SUPERFÍCIES METÁLICAS EM OBRA. AF_01/2020</t>
  </si>
  <si>
    <t>9,20</t>
  </si>
  <si>
    <t>COLOCAÇÃO DE FITA PROTETORA PARA PINTURA. AF_01/2020</t>
  </si>
  <si>
    <t>1,24</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</si>
  <si>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</si>
  <si>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</si>
  <si>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</si>
  <si>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</si>
  <si>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22,06</t>
  </si>
  <si>
    <t>PINTURA COM TINTA ALQUÍDICA DE FUNDO E ACABAMENTO (ESMALTE SINTÉTICO GRAFITE) PULVERIZADA SOBRE PERFIL METÁLICO EXECUTADO EM FÁBRICA (POR DEMÃO). AF_01/2020_P</t>
  </si>
  <si>
    <t>10,20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</si>
  <si>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</si>
  <si>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</si>
  <si>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</si>
  <si>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24,79</t>
  </si>
  <si>
    <t>PINTURA COM TINTA EPOXÍDICA DE FUNDO PULVERIZADA SOBRE PERFIL METÁLICO EXECUTADO EM FÁBRICA (POR DEMÃO). AF_01/2020_P</t>
  </si>
  <si>
    <t>23,46</t>
  </si>
  <si>
    <t>PINTURA COM TINTA EPOXÍDICA DE FUNDO APLICADA A ROLO OU PINCEL SOBRE PERFIL METÁLICO EXECUTADO EM FÁBRICA (POR DEMÃO). AF_01/2020</t>
  </si>
  <si>
    <t>21,50</t>
  </si>
  <si>
    <t>PINTURA COM TINTA EPOXÍDICA DE ACABAMENTO PULVERIZADA SOBRE PERFIL METÁLICO EXECUTADO EM FÁBRICA (POR DEMÃO). AF_01/2020_P</t>
  </si>
  <si>
    <t>17,67</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</si>
  <si>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</si>
  <si>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</si>
  <si>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</si>
  <si>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14,79</t>
  </si>
  <si>
    <t>PINTURA COM TINTA ACRÍLICA DE ACABAMENTO PULVERIZADA SOBRE SUPERFÍCIES METÁLICAS (EXCETO PERFIL) EXECUTADO EM OBRA (POR DEMÃO). AF_01/2020_P</t>
  </si>
  <si>
    <t>10,07</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</si>
  <si>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</si>
  <si>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</si>
  <si>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9,35</t>
  </si>
  <si>
    <t>PINTURA COM TINTA ALQUÍDICA DE ACABAMENTO (ESMALTE SINTÉTICO ACETINADO) APLICADA A ROLO OU PINCEL SOBRE PERFIL METÁLICO EXECUTADO EM FÁBRICA (POR DEMÃO). AF_01/2020</t>
  </si>
  <si>
    <t>10,18</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</si>
  <si>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</si>
  <si>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</si>
  <si>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</si>
  <si>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</si>
  <si>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</si>
  <si>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</si>
  <si>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</si>
  <si>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</si>
  <si>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</si>
  <si>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</si>
  <si>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22,45</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</si>
  <si>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</si>
  <si>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</si>
  <si>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</si>
  <si>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20,15</t>
  </si>
  <si>
    <t>PINTURA COM TINTA ACRÍLICA DE ACABAMENTO APLICADA A ROLO OU PINCEL SOBRE SUPERFÍCIES METÁLICAS (EXCETO PERFIL) EXECUTADO EM OBRA (02 DEMÃOS). AF_01/2020</t>
  </si>
  <si>
    <t>26,86</t>
  </si>
  <si>
    <t>PINTURA COM TINTA ALQUÍDICA DE ACABAMENTO (ESMALTE SINTÉTICO ACETINADO) PULVERIZADA SOBRE SUPERFÍCIES METÁLICAS (EXCETO PERFIL) EXECUTADO EM OBRA (02 DEMÃOS). AF_01/2020_P</t>
  </si>
  <si>
    <t>44,15</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</si>
  <si>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</si>
  <si>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</si>
  <si>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43,69</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</si>
  <si>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</si>
  <si>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</si>
  <si>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</si>
  <si>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</si>
  <si>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</si>
  <si>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</si>
  <si>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</si>
  <si>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20,47</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</si>
  <si>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</si>
  <si>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</si>
  <si>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</si>
  <si>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4,28</t>
  </si>
  <si>
    <t>PINTURA DE MEIO-FIO COM TINTA BRANCA A BASE DE CAL (CAIAÇÃO). AF_05/2021</t>
  </si>
  <si>
    <t>ENCERAMENTO DE PISO EM MADEIRA. AF_05/2021</t>
  </si>
  <si>
    <t>2,58</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</si>
  <si>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</si>
  <si>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</si>
  <si>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</si>
  <si>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</si>
  <si>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9,32</t>
  </si>
  <si>
    <t>PINTURA DE DEMARCAÇÃO DE QUADRA POLIESPORTIVA COM TINTA EPÓXI, E = 5 CM, APLICAÇÃO MANUAL. AF_05/2021</t>
  </si>
  <si>
    <t>9,65</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</si>
  <si>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</si>
  <si>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</si>
  <si>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</si>
  <si>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26,16</t>
  </si>
  <si>
    <t>PINTURA DE EIXO VIÁRIO SOBRE ASFALTO COM TINTA RETRORREFLETIVA A BASE DE RESINA ACRÍLICA COM MICROESFERAS DE VIDRO, APLICAÇÃO MECÂNICA COM DEMARCADORA AUTOPROPELIDA. AF_05/2021</t>
  </si>
  <si>
    <t>4,59</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</si>
  <si>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</si>
  <si>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</si>
  <si>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</si>
  <si>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</si>
  <si>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</si>
  <si>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</si>
  <si>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</si>
  <si>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</si>
  <si>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</si>
  <si>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</si>
  <si>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</si>
  <si>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</si>
  <si>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</si>
  <si>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</si>
  <si>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</si>
  <si>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</si>
  <si>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</si>
  <si>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</si>
  <si>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</si>
  <si>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</si>
  <si>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</si>
  <si>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</si>
  <si>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</si>
  <si>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</si>
  <si>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</si>
  <si>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</si>
  <si>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45,25</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</si>
  <si>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</si>
  <si>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</si>
  <si>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</si>
  <si>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</si>
  <si>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</si>
  <si>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</si>
  <si>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36,38</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</si>
  <si>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</si>
  <si>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</si>
  <si>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</si>
  <si>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39,39</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</si>
  <si>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</si>
  <si>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</si>
  <si>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</si>
  <si>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</si>
  <si>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</si>
  <si>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</si>
  <si>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</si>
  <si>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</si>
  <si>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</si>
  <si>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</si>
  <si>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</si>
  <si>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</si>
  <si>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</si>
  <si>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</si>
  <si>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</si>
  <si>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</si>
  <si>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</si>
  <si>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</si>
  <si>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</si>
  <si>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</si>
  <si>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</si>
  <si>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</si>
  <si>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</si>
  <si>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</si>
  <si>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6,74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</si>
  <si>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</si>
  <si>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</si>
  <si>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</si>
  <si>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</si>
  <si>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</si>
  <si>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</si>
  <si>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</si>
  <si>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</si>
  <si>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</si>
  <si>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</si>
  <si>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</si>
  <si>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</si>
  <si>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</si>
  <si>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</si>
  <si>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</si>
  <si>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128,20</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</si>
  <si>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</si>
  <si>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</si>
  <si>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</si>
  <si>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</si>
  <si>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</si>
  <si>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</si>
  <si>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</si>
  <si>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</si>
  <si>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</si>
  <si>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33,64</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</si>
  <si>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</si>
  <si>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</si>
  <si>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</si>
  <si>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35,25</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</si>
  <si>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</si>
  <si>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</si>
  <si>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</si>
  <si>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</si>
  <si>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</si>
  <si>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</si>
  <si>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</si>
  <si>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</si>
  <si>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36,21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</si>
  <si>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</si>
  <si>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</si>
  <si>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</si>
  <si>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</si>
  <si>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</si>
  <si>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</si>
  <si>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100,95</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</si>
  <si>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</si>
  <si>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</si>
  <si>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</si>
  <si>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</si>
  <si>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</si>
  <si>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68,69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</si>
  <si>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</si>
  <si>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</si>
  <si>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</si>
  <si>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</si>
  <si>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</si>
  <si>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39,25</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</si>
  <si>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</si>
  <si>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</si>
  <si>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79,62</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</si>
  <si>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</si>
  <si>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</si>
  <si>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</si>
  <si>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</si>
  <si>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94,14</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</si>
  <si>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</si>
  <si>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</si>
  <si>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</si>
  <si>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</si>
  <si>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24,82</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</si>
  <si>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</si>
  <si>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</si>
  <si>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</si>
  <si>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24,70</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</si>
  <si>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</si>
  <si>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</si>
  <si>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</si>
  <si>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</si>
  <si>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</si>
  <si>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</si>
  <si>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</si>
  <si>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</si>
  <si>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</si>
  <si>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79,05</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</si>
  <si>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</si>
  <si>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</si>
  <si>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</si>
  <si>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</si>
  <si>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</si>
  <si>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</si>
  <si>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</si>
  <si>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</si>
  <si>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2,06</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</si>
  <si>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</si>
  <si>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</si>
  <si>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</si>
  <si>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</si>
  <si>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</si>
  <si>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</si>
  <si>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6,85</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</si>
  <si>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</si>
  <si>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</si>
  <si>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3,96</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</si>
  <si>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</si>
  <si>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</si>
  <si>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</si>
  <si>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</si>
  <si>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</si>
  <si>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</si>
  <si>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</si>
  <si>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17,72</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</si>
  <si>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</si>
  <si>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</si>
  <si>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</si>
  <si>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8,21</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</si>
  <si>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</si>
  <si>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</si>
  <si>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</si>
  <si>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5,93</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</si>
  <si>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</si>
  <si>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</si>
  <si>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</si>
  <si>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</si>
  <si>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</si>
  <si>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9,41</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</si>
  <si>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</si>
  <si>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</si>
  <si>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8,34</t>
  </si>
  <si>
    <t>CHAPISCO APLICADO EM ALVENARIA (COM PRESENÇA DE VÃOS) E ESTRUTURAS DE CONCRETO DE FACHADA, COM COLHER DE PEDREIRO.  ARGAMASSA TRAÇO 1:3 COM PREPARO EM BETONEIRA 400L. AF_06/2014</t>
  </si>
  <si>
    <t>7,94</t>
  </si>
  <si>
    <t>CHAPISCO APLICADO EM ALVENARIA (COM PRESENÇA DE VÃOS) E ESTRUTURAS DE CONCRETO DE FACHADA, COM EQUIPAMENTO DE PROJEÇÃO.  ARGAMASSA TRAÇO 1:3 COM PREPARO MANUAL. AF_06/2014</t>
  </si>
  <si>
    <t>7,51</t>
  </si>
  <si>
    <t>CHAPISCO APLICADO EM ALVENARIA (COM PRESENÇA DE VÃOS) E ESTRUTURAS DE CONCRETO DE FACHADA, COM EQUIPAMENTO DE PROJEÇÃO.  ARGAMASSA TRAÇO 1:3 COM PREPARO EM BETONEIRA 400 L. AF_06/2014</t>
  </si>
  <si>
    <t>7,11</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</si>
  <si>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</si>
  <si>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</si>
  <si>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</si>
  <si>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</si>
  <si>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19,61</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</si>
  <si>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</si>
  <si>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</si>
  <si>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</si>
  <si>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</si>
  <si>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</si>
  <si>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</si>
  <si>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</si>
  <si>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16,44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</si>
  <si>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</si>
  <si>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</si>
  <si>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</si>
  <si>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</si>
  <si>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</si>
  <si>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</si>
  <si>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</si>
  <si>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</si>
  <si>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</si>
  <si>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</si>
  <si>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</si>
  <si>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15,94</t>
  </si>
  <si>
    <t>APLICAÇÃO DE GESSO PROJETADO COM EQUIPAMENTO DE PROJEÇÃO EM PAREDES DE AMBIENTES DE ÁREA MENOR QUE 5M², DESEMPENADO (SEM TALISCAS), ESPESSURA DE 0,5CM. AF_06/2014</t>
  </si>
  <si>
    <t>16,14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</si>
  <si>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</si>
  <si>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</si>
  <si>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</si>
  <si>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23,81</t>
  </si>
  <si>
    <t>APLICAÇÃO DE GESSO PROJETADO COM EQUIPAMENTO DE PROJEÇÃO EM PAREDES DE AMBIENTES DE ÁREA MAIOR QUE 10M², SARRAFEADO (COM TALISCAS), ESPESSURA DE 1,0CM. AF_06/2014</t>
  </si>
  <si>
    <t>25,01</t>
  </si>
  <si>
    <t>APLICAÇÃO DE GESSO PROJETADO COM EQUIPAMENTO DE PROJEÇÃO EM PAREDES DE AMBIENTES DE ÁREA ENTRE 5M² E 10M², SARRAFEADO (COM TALISCAS), ESPESSURA DE 1,0CM. AF_06/2014</t>
  </si>
  <si>
    <t>26,40</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</si>
  <si>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</si>
  <si>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</si>
  <si>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30,86</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</si>
  <si>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</si>
  <si>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</si>
  <si>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33,44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</si>
  <si>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</si>
  <si>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</si>
  <si>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</si>
  <si>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31,25</t>
  </si>
  <si>
    <t>MASSA ÚNICA, PARA RECEBIMENTO DE PINTURA, EM ARGAMASSA TRAÇO 1:2:8, PREPARO MANUAL, APLICADA MANUALMENTE EM FACES INTERNAS DE PAREDES, ESPESSURA DE 20MM, COM EXECUÇÃO DE TALISCAS. AF_06/2014</t>
  </si>
  <si>
    <t>34,67</t>
  </si>
  <si>
    <t>EMBOÇO, PARA RECEBIMENTO DE CERÂMICA, EM ARGAMASSA TRAÇO 1:2:8, PREPARO MECÂNICO COM BETONEIRA 400L, APLICADO MANUALMENTE EM FACES INTERNAS DE PAREDES, PARA AMBIENTE COM ÁREA ENTRE 5M2 E 10M2, ESPESSURA DE 20MM, COM EXECUÇÃO DE TALISCAS. AF_06/2014</t>
  </si>
  <si>
    <t>30,01</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</si>
  <si>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</si>
  <si>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</si>
  <si>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26,51</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</si>
  <si>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</si>
  <si>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</si>
  <si>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</si>
  <si>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</si>
  <si>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</si>
  <si>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53,66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</si>
  <si>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</si>
  <si>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</si>
  <si>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23,86</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</si>
  <si>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</si>
  <si>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</si>
  <si>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</si>
  <si>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</si>
  <si>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</si>
  <si>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</si>
  <si>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</si>
  <si>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</si>
  <si>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37,58</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</si>
  <si>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</si>
  <si>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</si>
  <si>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</si>
  <si>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</si>
  <si>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</si>
  <si>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52,19</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</si>
  <si>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</si>
  <si>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</si>
  <si>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</si>
  <si>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</si>
  <si>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</si>
  <si>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</si>
  <si>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</si>
  <si>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</si>
  <si>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</si>
  <si>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</si>
  <si>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</si>
  <si>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</si>
  <si>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</si>
  <si>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</si>
  <si>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</si>
  <si>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</si>
  <si>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46,86</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</si>
  <si>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</si>
  <si>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</si>
  <si>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</si>
  <si>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</si>
  <si>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</si>
  <si>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</si>
  <si>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</si>
  <si>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</si>
  <si>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</si>
  <si>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</si>
  <si>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</si>
  <si>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</si>
  <si>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</si>
  <si>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</si>
  <si>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</si>
  <si>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99,56</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</si>
  <si>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</si>
  <si>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</si>
  <si>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137,56</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</si>
  <si>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</si>
  <si>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</si>
  <si>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</si>
  <si>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</si>
  <si>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</si>
  <si>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</si>
  <si>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</si>
  <si>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</si>
  <si>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</si>
  <si>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</si>
  <si>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</si>
  <si>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</si>
  <si>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89,73</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</si>
  <si>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</si>
  <si>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</si>
  <si>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</si>
  <si>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</si>
  <si>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</si>
  <si>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</si>
  <si>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</si>
  <si>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</si>
  <si>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</si>
  <si>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</si>
  <si>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</si>
  <si>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</si>
  <si>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100,84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</si>
  <si>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</si>
  <si>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</si>
  <si>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</si>
  <si>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</si>
  <si>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</si>
  <si>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</si>
  <si>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</si>
  <si>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</si>
  <si>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</si>
  <si>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</si>
  <si>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</si>
  <si>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</si>
  <si>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19,13</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</si>
  <si>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</si>
  <si>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</si>
  <si>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</si>
  <si>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</si>
  <si>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</si>
  <si>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</si>
  <si>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</si>
  <si>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209,10</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</si>
  <si>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</si>
  <si>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</si>
  <si>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</si>
  <si>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</si>
  <si>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</si>
  <si>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</si>
  <si>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</si>
  <si>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</si>
  <si>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</si>
  <si>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</si>
  <si>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</si>
  <si>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</si>
  <si>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</si>
  <si>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</si>
  <si>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</si>
  <si>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</si>
  <si>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</si>
  <si>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</si>
  <si>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</si>
  <si>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</si>
  <si>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</si>
  <si>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</si>
  <si>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</si>
  <si>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</si>
  <si>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57,43</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</si>
  <si>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</si>
  <si>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</si>
  <si>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</si>
  <si>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</si>
  <si>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</si>
  <si>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</si>
  <si>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</si>
  <si>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</si>
  <si>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</si>
  <si>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</si>
  <si>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</si>
  <si>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</si>
  <si>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73,03</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</si>
  <si>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</si>
  <si>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</si>
  <si>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</si>
  <si>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</si>
  <si>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</si>
  <si>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</si>
  <si>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</si>
  <si>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75,62</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</si>
  <si>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</si>
  <si>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</si>
  <si>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</si>
  <si>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85,89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</si>
  <si>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</si>
  <si>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</si>
  <si>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</si>
  <si>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12,59</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</si>
  <si>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</si>
  <si>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</si>
  <si>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</si>
  <si>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2,33</t>
  </si>
  <si>
    <t>ESTUCAMENTO, PARA QUALQUER REVESTIMENTO, EM TETO DO SISTEMA DE PAREDES DE CONCRETO. AF_06/2015</t>
  </si>
  <si>
    <t>ESTUCAMENTO DE DENSIDADE ALTA, NAS FACES INTERNAS DE PAREDES DO SISTEMA DE PAREDES DE CONCRETO. AF_06/2015</t>
  </si>
  <si>
    <t>5,03</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</si>
  <si>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</si>
  <si>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</si>
  <si>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</si>
  <si>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</si>
  <si>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</si>
  <si>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</si>
  <si>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</si>
  <si>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</si>
  <si>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</si>
  <si>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</si>
  <si>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</si>
  <si>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</si>
  <si>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</si>
  <si>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</si>
  <si>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</si>
  <si>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</si>
  <si>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</si>
  <si>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</si>
  <si>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</si>
  <si>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</si>
  <si>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</si>
  <si>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</si>
  <si>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</si>
  <si>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</si>
  <si>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</si>
  <si>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</si>
  <si>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</si>
  <si>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</si>
  <si>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</si>
  <si>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</si>
  <si>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</si>
  <si>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</si>
  <si>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</si>
  <si>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</si>
  <si>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</si>
  <si>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</si>
  <si>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</si>
  <si>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</si>
  <si>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</si>
  <si>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</si>
  <si>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</si>
  <si>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</si>
  <si>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405,66</t>
  </si>
  <si>
    <t>ARGAMASSA TRAÇO 1:2:9 (EM VOLUME DE CIMENTO, CAL E AREIA MÉDIA ÚMIDA) PARA EMBOÇO/MASSA ÚNICA/ASSENTAMENTO DE ALVENARIA DE VEDAÇÃO, PREPARO MECÂNICO COM MISTURADOR DE EIXO HORIZONTAL DE 300 KG. AF_08/2019</t>
  </si>
  <si>
    <t>416,95</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</si>
  <si>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</si>
  <si>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</si>
  <si>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</si>
  <si>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</si>
  <si>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</si>
  <si>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</si>
  <si>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</si>
  <si>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</si>
  <si>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</si>
  <si>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</si>
  <si>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</si>
  <si>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</si>
  <si>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</si>
  <si>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</si>
  <si>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</si>
  <si>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</si>
  <si>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</si>
  <si>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</si>
  <si>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</si>
  <si>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</si>
  <si>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</si>
  <si>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</si>
  <si>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</si>
  <si>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</si>
  <si>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</si>
  <si>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</si>
  <si>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</si>
  <si>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</si>
  <si>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</si>
  <si>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</si>
  <si>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</si>
  <si>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</si>
  <si>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</si>
  <si>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</si>
  <si>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</si>
  <si>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</si>
  <si>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</si>
  <si>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</si>
  <si>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</si>
  <si>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</si>
  <si>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</si>
  <si>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</si>
  <si>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</si>
  <si>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</si>
  <si>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</si>
  <si>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</si>
  <si>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</si>
  <si>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</si>
  <si>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</si>
  <si>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</si>
  <si>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</si>
  <si>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</si>
  <si>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</si>
  <si>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</si>
  <si>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</si>
  <si>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</si>
  <si>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</si>
  <si>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</si>
  <si>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</si>
  <si>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</si>
  <si>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</si>
  <si>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</si>
  <si>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</si>
  <si>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</si>
  <si>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</si>
  <si>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</si>
  <si>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</si>
  <si>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</si>
  <si>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</si>
  <si>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</si>
  <si>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</si>
  <si>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</si>
  <si>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</si>
  <si>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</si>
  <si>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</si>
  <si>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</si>
  <si>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</si>
  <si>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</si>
  <si>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</si>
  <si>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</si>
  <si>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</si>
  <si>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</si>
  <si>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</si>
  <si>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</si>
  <si>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</si>
  <si>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</si>
  <si>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</si>
  <si>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</si>
  <si>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</si>
  <si>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</si>
  <si>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</si>
  <si>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</si>
  <si>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</si>
  <si>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</si>
  <si>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</si>
  <si>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</si>
  <si>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</si>
  <si>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</si>
  <si>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</si>
  <si>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</si>
  <si>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</si>
  <si>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26,07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</si>
  <si>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</si>
  <si>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</si>
  <si>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</si>
  <si>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</si>
  <si>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</si>
  <si>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</si>
  <si>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1,66</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</si>
  <si>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</si>
  <si>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</si>
  <si>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</si>
  <si>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0,34</t>
  </si>
  <si>
    <t>TRANSPORTE HORIZONTAL COM CARRINHO DE MÃO, DE SACOS DE 50 KG (UNIDADE: KGXKM). AF_07/2019</t>
  </si>
  <si>
    <t>0,67</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</si>
  <si>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</si>
  <si>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</si>
  <si>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</si>
  <si>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</si>
  <si>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</si>
  <si>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</si>
  <si>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</si>
  <si>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</si>
  <si>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</si>
  <si>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</si>
  <si>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8,18</t>
  </si>
  <si>
    <t>TRANSPORTE HORIZONTAL COM CARRINHO DE MÃO, DE BLOCOS VAZADOS DE CONCRETO OU CERÂMICO DE 19X19X39CM (UNIDADE: BLOCOXKM). AF_07/2019</t>
  </si>
  <si>
    <t>15,07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</si>
  <si>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</si>
  <si>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</si>
  <si>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</si>
  <si>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</si>
  <si>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</si>
  <si>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</si>
  <si>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</si>
  <si>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</si>
  <si>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</si>
  <si>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0,41</t>
  </si>
  <si>
    <t>TRANSPORTE HORIZONTAL MANUAL, DE CAIXA COM REVESTIMENTO CERÂMICO (UNIDADE: M2XKM). AF_07/2019</t>
  </si>
  <si>
    <t>M2XKM</t>
  </si>
  <si>
    <t>23,51</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</si>
  <si>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</si>
  <si>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</si>
  <si>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</si>
  <si>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</si>
  <si>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</si>
  <si>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</si>
  <si>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</si>
  <si>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</si>
  <si>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0,85</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</si>
  <si>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</si>
  <si>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</si>
  <si>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</si>
  <si>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</si>
  <si>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</si>
  <si>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</si>
  <si>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</si>
  <si>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</si>
  <si>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</si>
  <si>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</si>
  <si>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2,34</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</si>
  <si>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</si>
  <si>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</si>
  <si>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</si>
  <si>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5,62</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</si>
  <si>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</si>
  <si>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</si>
  <si>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</si>
  <si>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16,61</t>
  </si>
  <si>
    <t>TRANSPORTE HORIZONTAL MANUAL, DE TUBO DE COBRE - CLASSE E - COM DIÂMETRO MENOR OU IGUAL A 54 MM (UNIDADE: MXKM). AF_07/2019</t>
  </si>
  <si>
    <t>2,70</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</si>
  <si>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</si>
  <si>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</si>
  <si>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</si>
  <si>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</si>
  <si>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</si>
  <si>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</si>
  <si>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</si>
  <si>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</si>
  <si>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</si>
  <si>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</si>
  <si>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22,15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</si>
  <si>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</si>
  <si>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</si>
  <si>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</si>
  <si>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7,49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</si>
  <si>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</si>
  <si>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</si>
  <si>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</si>
  <si>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</si>
  <si>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7,30</t>
  </si>
  <si>
    <t>TRANSPORTE HORIZONTAL MANUAL, DE VERGALHÕES DE AÇO COM DIÂMETRO DE 6,3 MM (UNIDADE: KGXKM). AF_07/2019</t>
  </si>
  <si>
    <t>TRANSPORTE HORIZONTAL MANUAL, DE VERGALHÕES DE AÇO COM DIÂMETRO DE 8 MM (UNIDADE: KGXKM). AF_07/2019</t>
  </si>
  <si>
    <t>2,84</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</si>
  <si>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</si>
  <si>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</si>
  <si>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</si>
  <si>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</si>
  <si>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70,53</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</si>
  <si>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</si>
  <si>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</si>
  <si>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</si>
  <si>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</si>
  <si>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52,87</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</si>
  <si>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</si>
  <si>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</si>
  <si>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</si>
  <si>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</si>
  <si>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</si>
  <si>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</si>
  <si>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</si>
  <si>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1,74</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</si>
  <si>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</si>
  <si>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</si>
  <si>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</si>
  <si>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</si>
  <si>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</si>
  <si>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</si>
  <si>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</si>
  <si>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9,78</t>
  </si>
  <si>
    <t>TRANSPORTE HORIZONTAL MANUAL, DE BARRAMENTO BLINDADO (UNIDADE: MXKM). AF_07/2019</t>
  </si>
  <si>
    <t>35,50</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</si>
  <si>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</si>
  <si>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</si>
  <si>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</si>
  <si>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</si>
  <si>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1,75</t>
  </si>
  <si>
    <t>LIMPEZA DE PISO CERÂMICO OU PORCELANATO UTILIZANDO DETERGENTE NEUTRO E ESCOVAÇÃO MANUAL. AF_04/2019</t>
  </si>
  <si>
    <t>LIMPEZA DE PISO CERÂMICO OU COM PEDRAS RÚSTICAS UTILIZANDO ÁCIDO MURIÁTICO. AF_04/2019</t>
  </si>
  <si>
    <t>9,44</t>
  </si>
  <si>
    <t>LIMPEZA DE REVESTIMENTO CERÂMICO EM PAREDE COM PANO ÚMIDO AF_04/2019</t>
  </si>
  <si>
    <t>0,72</t>
  </si>
  <si>
    <t>LIMPEZA DE REVESTIMENTO CERÂMICO EM PAREDE UTILIZANDO DETERGENTE NEUTRO E ESCOVAÇÃO MANUAL. AF_04/2019</t>
  </si>
  <si>
    <t>1,37</t>
  </si>
  <si>
    <t>LIMPEZA DE REVESTIMENTO CERÂMICO EM PAREDE UTILIZANDO ÁCIDO MURIÁTICO. AF_04/2019</t>
  </si>
  <si>
    <t>LIMPEZA DE PISO DE LADRILHO HIDRÁULICO COM PANO ÚMIDO. AF_04/2019</t>
  </si>
  <si>
    <t>LIMPEZA DE PISO DE MÁRMORE/GRANITO UTILIZANDO DETERGENTE NEUTRO E ESCOVAÇÃO MANUAL. AF_04/2019</t>
  </si>
  <si>
    <t>6,20</t>
  </si>
  <si>
    <t>LIMPEZA DE CONTRAPISO COM VASSOURA A SECO. AF_04/2019</t>
  </si>
  <si>
    <t>2,98</t>
  </si>
  <si>
    <t>LIMPEZA DE LADRILHO HIDRÁULICO EM PAREDE COM PANO ÚMIDO. AF_04/2019</t>
  </si>
  <si>
    <t>0,95</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</si>
  <si>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</si>
  <si>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</si>
  <si>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</si>
  <si>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</si>
  <si>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</si>
  <si>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</si>
  <si>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</si>
  <si>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</si>
  <si>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1,61</t>
  </si>
  <si>
    <t>LIMPEZA DE JANELA DE VIDRO COM CAIXILHO EM AÇO/ALUMÍNIO/PVC. AF_04/2019</t>
  </si>
  <si>
    <t>2,49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</si>
  <si>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</si>
  <si>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</si>
  <si>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</si>
  <si>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</si>
  <si>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</si>
  <si>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</si>
  <si>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</si>
  <si>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</si>
  <si>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</si>
  <si>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</si>
  <si>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</si>
  <si>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</si>
  <si>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</si>
  <si>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</si>
  <si>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36,63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</si>
  <si>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</si>
  <si>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</si>
  <si>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56,83</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</si>
  <si>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</si>
  <si>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</si>
  <si>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</si>
  <si>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</si>
  <si>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</si>
  <si>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</si>
  <si>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</si>
  <si>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</si>
  <si>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</si>
  <si>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</si>
  <si>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</si>
  <si>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</si>
  <si>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19,30</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</si>
  <si>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</si>
  <si>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</si>
  <si>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</si>
  <si>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</si>
  <si>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</si>
  <si>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</si>
  <si>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</si>
  <si>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</si>
  <si>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</si>
  <si>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</si>
  <si>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</si>
  <si>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</si>
  <si>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</si>
  <si>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</si>
  <si>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</si>
  <si>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</si>
  <si>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10,31</t>
  </si>
  <si>
    <t>DEMOLIÇÃO DE PAVIMENTO INTERTRAVADO, DE FORMA MANUAL, COM REAPROVEITAMENTO. AF_12/2017</t>
  </si>
  <si>
    <t>DEMOLIÇÃO PARCIAL DE PAVIMENTO ASFÁLTICO, DE FORMA MECANIZADA, SEM REAPROVEITAMENTO. AF_12/2017</t>
  </si>
  <si>
    <t>19,18</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</si>
  <si>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</si>
  <si>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</si>
  <si>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</si>
  <si>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</si>
  <si>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</si>
  <si>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</si>
  <si>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</si>
  <si>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21,27</t>
  </si>
  <si>
    <t>REMOÇÃO DE PORTAS, DE FORMA MANUAL, SEM REAPROVEITAMENTO. AF_12/2017</t>
  </si>
  <si>
    <t>REMOÇÃO DE JANELAS, DE FORMA MANUAL, SEM REAPROVEITAMENTO. AF_12/2017</t>
  </si>
  <si>
    <t>31,61</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</si>
  <si>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</si>
  <si>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</si>
  <si>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</si>
  <si>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</si>
  <si>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</si>
  <si>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68,70</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</si>
  <si>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</si>
  <si>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</si>
  <si>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</si>
  <si>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</si>
  <si>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</si>
  <si>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</si>
  <si>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</si>
  <si>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</si>
  <si>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</si>
  <si>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</si>
  <si>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</si>
  <si>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</si>
  <si>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</si>
  <si>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</si>
  <si>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</si>
  <si>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</si>
  <si>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143,73</t>
  </si>
  <si>
    <t>LOCAÇÃO DE PONTO PARA REFERÊNCIA TOPOGRÁFICA. AF_10/2018</t>
  </si>
  <si>
    <t>LOCACAO CONVENCIONAL DE OBRA, UTILIZANDO GABARITO DE TÁBUAS CORRIDAS PONTALETADAS A CADA 2,00M -  2 UTILIZAÇÕES. AF_10/2018</t>
  </si>
  <si>
    <t>55,96</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</si>
  <si>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</si>
  <si>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</si>
  <si>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</si>
  <si>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</si>
  <si>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</si>
  <si>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0,50</t>
  </si>
  <si>
    <t>TRANSPORTE COM CAMINHÃO BASCULANTE DE 10 M³, EM VIA URBANA EM LEITO NATURAL (UNIDADE: M3XKM). AF_07/2020</t>
  </si>
  <si>
    <t>2,47</t>
  </si>
  <si>
    <t>TRANSPORTE COM CAMINHÃO BASCULANTE DE 10 M³, EM VIA URBANA EM REVESTIMENTO PRIMÁRIO (UNIDADE: M3XKM). AF_07/2020</t>
  </si>
  <si>
    <t>2,12</t>
  </si>
  <si>
    <t>TRANSPORTE COM CAMINHÃO BASCULANTE DE 10 M³, EM VIA URBANA PAVIMENTADA, ADICIONAL PARA DMT EXCEDENTE A 30 KM (UNIDADE: M3XKM). AF_07/2020</t>
  </si>
  <si>
    <t>0,77</t>
  </si>
  <si>
    <t>TRANSPORTE COM CAMINHÃO BASCULANTE DE 14 M³, EM VIA URBANA EM LEITO NATURAL (UNIDADE: M3XKM). AF_07/2020</t>
  </si>
  <si>
    <t>2,19</t>
  </si>
  <si>
    <t>TRANSPORTE COM CAMINHÃO BASCULANTE DE 14 M³, EM VIA URBANA EM REVESTIMENTO PRIMÁRIO (UNIDADE: M3XKM). AF_07/2020</t>
  </si>
  <si>
    <t>1,91</t>
  </si>
  <si>
    <t>TRANSPORTE COM CAMINHÃO BASCULANTE DE 14 M³, EM VIA URBANA PAVIMENTADA, ADICIONAL PARA DMT EXCEDENTE A 30 KM (UNIDADE: M3XKM). AF_07/2020</t>
  </si>
  <si>
    <t>0,70</t>
  </si>
  <si>
    <t>TRANSPORTE COM CAMINHÃO BASCULANTE DE 10 M³, EM VIA URBANA EM LEITO NATURAL (UNIDADE: TXKM). AF_07/2020</t>
  </si>
  <si>
    <t>TRANSPORTE COM CAMINHÃO BASCULANTE DE 10 M³, EM VIA URBANA EM REVESTIMENTO PRIMÁRIO (UNIDADE: TXKM). AF_07/2020</t>
  </si>
  <si>
    <t>1,43</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</si>
  <si>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</si>
  <si>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</si>
  <si>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</si>
  <si>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</si>
  <si>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</si>
  <si>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</si>
  <si>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</si>
  <si>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</si>
  <si>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1,25</t>
  </si>
  <si>
    <t>TRANSPORTE COM CAMINHÃO BASCULANTE DE 18 M³, EM VIA URBANA EM REVESTIMENTO PRIMÁRIO (UNIDADE: TXKM). AF_07/2020</t>
  </si>
  <si>
    <t>TRANSPORTE COM CAMINHÃO BASCULANTE DE 18 M³, EM VIA URBANA PAVIMENTADA, ADICIONAL PARA DMT EXCEDENTE A 30 KM (UNIDADE: TXKM). AF_07/2020</t>
  </si>
  <si>
    <t>0,38</t>
  </si>
  <si>
    <t>TRANSPORTE COM CAMINHÃO BASCULANTE DE 10 M³, EM VIA URBANA PAVIMENTADA, DMT ATÉ 30 KM (UNIDADE: M3XKM). AF_07/2020</t>
  </si>
  <si>
    <t>1,95</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</si>
  <si>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</si>
  <si>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</si>
  <si>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</si>
  <si>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1,31</t>
  </si>
  <si>
    <t>TRANSPORTE COM CAMINHÃO BASCULANTE DE 14 M³, EM VIA URBANA PAVIMENTADA, DMT ATÉ 30 KM (UNIDADE: TXKM). AF_07/2020</t>
  </si>
  <si>
    <t>TRANSPORTE COM CAMINHÃO BASCULANTE DE 18 M³, EM VIA URBANA PAVIMENTADA, DMT ATÉ 30 KM (UNIDADE: TXKM). AF_07/2020</t>
  </si>
  <si>
    <t>0,99</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</si>
  <si>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</si>
  <si>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</si>
  <si>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</si>
  <si>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</si>
  <si>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</si>
  <si>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</si>
  <si>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5,87</t>
  </si>
  <si>
    <t>TRANSPORTE COM CAMINHÃO BASCULANTE DE 14 M³, EM VIA INTERNA (DENTRO DO CANTEIRO - UNIDADE:M3XKM). AF_07/2020</t>
  </si>
  <si>
    <t>TRANSPORTE COM CAMINHÃO BASCULANTE DE 18 M³, EM VIA INTERNA (DENTRO DO CANTEIRO - UNIDADE: M3XKM). AF_07/2020</t>
  </si>
  <si>
    <t>4,49</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</si>
  <si>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</si>
  <si>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</si>
  <si>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</si>
  <si>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3,49</t>
  </si>
  <si>
    <t>TRANSPORTE COM CAMINHÃO BASCULANTE DE 18 M³, EM VIA INTERNA (DENTRO DO CANTEIRO - UNIDADE: TXKM). AF_07/2020</t>
  </si>
  <si>
    <t>3,00</t>
  </si>
  <si>
    <t>TRANSPORTE COM CAMINHÃO CARROCERIA 9T, EM VIA URBANA EM LEITO NATURAL (UNIDADE: TXKM). AF_07/2020</t>
  </si>
  <si>
    <t>TRANSPORTE COM CAMINHÃO CARROCERIA 9T, EM VIA URBANA EM REVESTIMENTO PRIMÁRIO (UNIDADE: TXKM). AF_07/2020</t>
  </si>
  <si>
    <t>1,81</t>
  </si>
  <si>
    <t>TRANSPORTE COM CAMINHÃO CARROCERIA 9T, EM VIA URBANA PAVIMENTADA, DMT ATÉ 30KM (UNIDADE: TXKM). AF_07/2020</t>
  </si>
  <si>
    <t>1,67</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</si>
  <si>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</si>
  <si>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</si>
  <si>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</si>
  <si>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</si>
  <si>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</si>
  <si>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</si>
  <si>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</si>
  <si>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</si>
  <si>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</si>
  <si>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</si>
  <si>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</si>
  <si>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</si>
  <si>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</si>
  <si>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</si>
  <si>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2,46</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</si>
  <si>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</si>
  <si>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</si>
  <si>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</si>
  <si>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6,83</t>
  </si>
  <si>
    <t>CARGA, MANOBRA E DESCARGA DE SOLOS E MATERIAIS GRANULARES EM CAMINHÃO BASCULANTE 6 M³ - CARGA COM PÁ CARREGADEIRA (CAÇAMBA DE 1,7 A 2,8 M³ / 128 HP) E DESCARGA LIVRE (UNIDADE: M3). AF_07/2020</t>
  </si>
  <si>
    <t>7,47</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</si>
  <si>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</si>
  <si>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</si>
  <si>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</si>
  <si>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</si>
  <si>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</si>
  <si>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</si>
  <si>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</si>
  <si>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</si>
  <si>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</si>
  <si>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</si>
  <si>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</si>
  <si>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</si>
  <si>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128,76</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</si>
  <si>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</si>
  <si>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</si>
  <si>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</si>
  <si>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</si>
  <si>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</si>
  <si>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5,54</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</si>
  <si>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</si>
  <si>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</si>
  <si>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7,88</t>
  </si>
  <si>
    <t>CARGA, MANOBRA E DESCARGA DE ENTULHO EM CAMINHÃO BASCULANTE 10 M³ - CARGA COM ESCAVADEIRA HIDRÁULICA  (CAÇAMBA DE 0,80 M³ / 111 HP) E DESCARGA LIVRE (UNIDADE: M3). AF_07/2020</t>
  </si>
  <si>
    <t>7,43</t>
  </si>
  <si>
    <t>CARGA, MANOBRA E DESCARGA DE ENTULHO EM CAMINHÃO BASCULANTE 14 M³ - CARGA COM ESCAVADEIRA HIDRÁULICA  (CAÇAMBA DE 0,80 M³ / 111 HP) E DESCARGA LIVRE (UNIDADE: M3). AF_07/2020</t>
  </si>
  <si>
    <t>7,53</t>
  </si>
  <si>
    <t>CARGA, MANOBRA E DESCARGA DE ENTULHO EM CAMINHÃO BASCULANTE 18 M³ - CARGA COM ESCAVADEIRA HIDRÁULICA  (CAÇAMBA DE 0,80 M³ / 111 HP) E DESCARGA LIVRE (UNIDADE: M3). AF_07/2020</t>
  </si>
  <si>
    <t>7,38</t>
  </si>
  <si>
    <t>CARGA DE MISTURA ASFÁLTICA EM CAMINHÃO BASCULANTE 6 M³ (UNIDADE: M3). AF_07/2020</t>
  </si>
  <si>
    <t>5,98</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</si>
  <si>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</si>
  <si>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</si>
  <si>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</si>
  <si>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</si>
  <si>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</si>
  <si>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4,74</t>
  </si>
  <si>
    <t>CARGA, MANOBRA E DESCARGA DE SOLOS E MATERIAIS GRANULARES EM CAMINHÃO BASCULANTE 14 M³ - CARGA COM PÁ CARREGADEIRA (CAÇAMBA DE 1,7 A 2,8 M³ / 128 HP) E DESCARGA LIVRE (UNIDADE: T). AF_07/2020</t>
  </si>
  <si>
    <t>4,85</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</si>
  <si>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</si>
  <si>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</si>
  <si>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</si>
  <si>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</si>
  <si>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3,70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</si>
  <si>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</si>
  <si>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</si>
  <si>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</si>
  <si>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</si>
  <si>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</si>
  <si>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</si>
  <si>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3,99</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</si>
  <si>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</si>
  <si>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</si>
  <si>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</si>
  <si>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</si>
  <si>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15,06</t>
  </si>
  <si>
    <t>CARGA, MANOBRA E DESCARGA DE ÁGUA EM CAMINHÃO PIPA 10 M³. AF_07/2020</t>
  </si>
  <si>
    <t>16,20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</si>
  <si>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</si>
  <si>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</si>
  <si>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</si>
  <si>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</si>
  <si>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</si>
  <si>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</si>
  <si>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31,92</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</si>
  <si>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</si>
  <si>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</si>
  <si>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</si>
  <si>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</si>
  <si>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</si>
  <si>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34,96</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</si>
  <si>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</si>
  <si>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</si>
  <si>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</si>
  <si>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</si>
  <si>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</si>
  <si>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</si>
  <si>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</si>
  <si>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</si>
  <si>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</si>
  <si>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</si>
  <si>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</si>
  <si>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</si>
  <si>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13,85</t>
  </si>
  <si>
    <t>CARGA, MANOBRA E DESCARGA DE TUBOS METÁLICOS, DN 900 MM, EM CAMINHÃO CARROCERIA COM GUINDAUTO (MUNCK) 11,7 TM. AF_07/2020</t>
  </si>
  <si>
    <t>12,35</t>
  </si>
  <si>
    <t>CARGA, MANOBRA E DESCARGA DE TUBOS METÁLICOS, DN 1000 MM, EM CAMINHÃO CARROCERIA COM GUINDAUTO (MUNCK) 11,7 TM. AF_07/2020</t>
  </si>
  <si>
    <t>10,11</t>
  </si>
  <si>
    <t>CARGA, MANOBRA E DESCARGA DE TUBOS METÁLICOS, DN 1200 MM, EM CAMINHÃO CARROCERIA COM GUINDAUTO (MUNCK) 11,7 TM. AF_07/2020</t>
  </si>
  <si>
    <t>8,61</t>
  </si>
  <si>
    <t>CARGA, MANOBRA E DESCARGA DE TUBOS PLÁSTICOS, DN 250 MM, EM CAMINHÃO CARROCERIA COM GUINDAUTO (MUNCK) 11,7 TM. AF_07/2020</t>
  </si>
  <si>
    <t>51,15</t>
  </si>
  <si>
    <t>CARGA, MANOBRA E DESCARGA DE TUBOS PLÁSTICOS, DN 300 MM, EM CAMINHÃO CARROCERIA COM GUINDAUTO (MUNCK) 11,7 TM. AF_07/2020</t>
  </si>
  <si>
    <t>36,96</t>
  </si>
  <si>
    <t>CARGA, MANOBRA E DESCARGA DE TUBOS PLÁSTICOS, DN 400 MM, EM CAMINHÃO CARROCERIA COM GUINDAUTO (MUNCK) 11,7 TM. AF_07/2020</t>
  </si>
  <si>
    <t>CARGA, MANOBRA E DESCARGA DE TUBOS PLÁSTICOS, DN 500 MM, EM CAMINHÃO CARROCERIA COM GUINDAUTO (MUNCK) 11,7 TM. AF_07/2020</t>
  </si>
  <si>
    <t>28,66</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</si>
  <si>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</si>
  <si>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</si>
  <si>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</si>
  <si>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102,73</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</si>
  <si>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</si>
  <si>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</si>
  <si>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</si>
  <si>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</si>
  <si>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</si>
  <si>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</si>
  <si>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</si>
  <si>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</si>
  <si>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</si>
  <si>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</si>
  <si>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</si>
  <si>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</si>
  <si>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</si>
  <si>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</si>
  <si>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</si>
  <si>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40,98</t>
  </si>
  <si>
    <t>CERCA COM MOURÕES DE MADEIRA ROLIÇA, DIÂMETRO 11 CM, ESPAÇAMENTO DE 2,5 M, ALTURA LIVRE DE 1,7 M, CRAVADOS 0,5 M, COM 5 FIOS DE ARAME DE AÇO OVALADO 15X17 - FORNECIMENTO E INSTALAÇÃO. AF_05/2020</t>
  </si>
  <si>
    <t>39,79</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</si>
  <si>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</si>
  <si>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</si>
  <si>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</si>
  <si>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</si>
  <si>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</si>
  <si>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</si>
  <si>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40,76</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</si>
  <si>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</si>
  <si>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</si>
  <si>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</si>
  <si>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</si>
  <si>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1,83</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</si>
  <si>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</si>
  <si>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</si>
  <si>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</si>
  <si>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</si>
  <si>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</si>
  <si>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</si>
  <si>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</si>
  <si>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</si>
  <si>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</si>
  <si>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</si>
  <si>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</si>
  <si>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</si>
  <si>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</si>
  <si>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</si>
  <si>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</si>
  <si>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</si>
  <si>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</si>
  <si>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</si>
  <si>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</si>
  <si>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</si>
  <si>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</si>
  <si>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</si>
  <si>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</si>
  <si>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</si>
  <si>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</si>
  <si>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</si>
  <si>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</si>
  <si>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</si>
  <si>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</si>
  <si>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</si>
  <si>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</si>
  <si>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78,21</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</si>
  <si>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</si>
  <si>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</si>
  <si>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</si>
  <si>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</si>
  <si>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</si>
  <si>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</si>
  <si>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</si>
  <si>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</si>
  <si>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</si>
  <si>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</si>
  <si>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</si>
  <si>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21,16</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</si>
  <si>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</si>
  <si>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</si>
  <si>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</si>
  <si>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</si>
  <si>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</si>
  <si>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25,10</t>
  </si>
  <si>
    <t>ASSENTADOR DE TUBOS COM ENCARGOS COMPLEMENTARES</t>
  </si>
  <si>
    <t>AUXILIAR DE ELETRICISTA COM ENCARGOS COMPLEMENTARES</t>
  </si>
  <si>
    <t>20,65</t>
  </si>
  <si>
    <t>AUXILIAR DE ENCANADOR OU BOMBEIRO HIDRÁULICO COM ENCARGOS COMPLEMENTARES</t>
  </si>
  <si>
    <t>17,19</t>
  </si>
  <si>
    <t>AUXILIAR DE LABORATÓRIO COM ENCARGOS COMPLEMENTARES</t>
  </si>
  <si>
    <t>23,96</t>
  </si>
  <si>
    <t>AUXILIAR DE MECÂNICO COM ENCARGOS COMPLEMENTARES</t>
  </si>
  <si>
    <t>AUXILIAR DE SERRALHEIRO COM ENCARGOS COMPLEMENTARES</t>
  </si>
  <si>
    <t>20,34</t>
  </si>
  <si>
    <t>AUXILIAR DE SERVIÇOS GERAIS COM ENCARGOS COMPLEMENTARES</t>
  </si>
  <si>
    <t>18,90</t>
  </si>
  <si>
    <t>AUXILIAR DE TOPÓGRAFO COM ENCARGOS COMPLEMENTARES</t>
  </si>
  <si>
    <t>13,49</t>
  </si>
  <si>
    <t>AUXILIAR TÉCNICO DE ENGENHARIA COM ENCARGOS COMPLEMENTARES</t>
  </si>
  <si>
    <t>36,57</t>
  </si>
  <si>
    <t>AZULEJISTA OU LADRILHISTA COM ENCARGOS COMPLEMENTARES</t>
  </si>
  <si>
    <t>BLASTER, DINAMITADOR OU CABO DE FOGO COM ENCARGOS COMPLEMENTARES</t>
  </si>
  <si>
    <t>CADASTRISTA DE REDES DE AGUA E ESGOTO COM ENCARGOS COMPLEMENTARES</t>
  </si>
  <si>
    <t>16,76</t>
  </si>
  <si>
    <t>CALCETEIRO COM ENCARGOS COMPLEMENTARES</t>
  </si>
  <si>
    <t>CARPINTEIRO DE ESQUADRIA COM ENCARGOS COMPLEMENTARES</t>
  </si>
  <si>
    <t>22,14</t>
  </si>
  <si>
    <t>CARPINTEIRO DE FORMAS COM ENCARGOS COMPLEMENTARES</t>
  </si>
  <si>
    <t>25,18</t>
  </si>
  <si>
    <t>CAVOUQUEIRO OU OPERADOR PERFURATRIZ/ROMPEDOR COM ENCARGOS COMPLEMENTARES</t>
  </si>
  <si>
    <t>19,97</t>
  </si>
  <si>
    <t>ELETRICISTA COM ENCARGOS COMPLEMENTARES</t>
  </si>
  <si>
    <t>ELETRICISTA INDUSTRIAL COM ENCARGOS COMPLEMENTARES</t>
  </si>
  <si>
    <t>28,80</t>
  </si>
  <si>
    <t>ELETROTÉCNICO COM ENCARGOS COMPLEMENTARES</t>
  </si>
  <si>
    <t>30,70</t>
  </si>
  <si>
    <t>ENCANADOR OU BOMBEIRO HIDRÁULICO COM ENCARGOS COMPLEMENTARES</t>
  </si>
  <si>
    <t>21,94</t>
  </si>
  <si>
    <t>GESSEIRO COM ENCARGOS COMPLEMENTARES</t>
  </si>
  <si>
    <t>IMPERMEABILIZADOR COM ENCARGOS COMPLEMENTARES</t>
  </si>
  <si>
    <t>MACARIQUEIRO COM ENCARGOS COMPLEMENTARES</t>
  </si>
  <si>
    <t>27,44</t>
  </si>
  <si>
    <t>MARCENEIRO COM ENCARGOS COMPLEMENTARES</t>
  </si>
  <si>
    <t>25,65</t>
  </si>
  <si>
    <t>MARMORISTA/GRANITEIRO COM ENCARGOS COMPLEMENTARES</t>
  </si>
  <si>
    <t>MECÃNICO DE EQUIPAMENTOS PESADOS COM ENCARGOS COMPLEMENTARES</t>
  </si>
  <si>
    <t>32,59</t>
  </si>
  <si>
    <t>MONTADOR (TUBO AÇO/EQUIPAMENTOS) COM ENCARGOS COMPLEMENTARES</t>
  </si>
  <si>
    <t>25,47</t>
  </si>
  <si>
    <t>MONTADOR DE ESTRUTURA METÁLICA COM ENCARGOS COMPLEMENTARES</t>
  </si>
  <si>
    <t>MONTADOR ELETROMECÃNICO COM ENCARGOS COMPLEMENTARES</t>
  </si>
  <si>
    <t>35,98</t>
  </si>
  <si>
    <t>MOTORISTA DE BASCULANTE COM ENCARGOS COMPLEMENTARES</t>
  </si>
  <si>
    <t>MOTORISTA DE CAMINHÃO COM ENCARGOS COMPLEMENTARES</t>
  </si>
  <si>
    <t>MOTORISTA DE CAMINHÃO E CARRETA COM ENCARGOS COMPLEMENTARES</t>
  </si>
  <si>
    <t>31,69</t>
  </si>
  <si>
    <t>MOTORISTA DE VEIÍCULO LEVE COM ENCARGOS COMPLEMENTARES</t>
  </si>
  <si>
    <t>24,33</t>
  </si>
  <si>
    <t>MOTORISTA DE VEÍCULO PESADO COM ENCARGOS COMPLEMENTARES</t>
  </si>
  <si>
    <t>27,99</t>
  </si>
  <si>
    <t>MOTORISTA OPERADOR DE MUNCK COM ENCARGOS COMPLEMENTARES</t>
  </si>
  <si>
    <t>28,44</t>
  </si>
  <si>
    <t>NIVELADOR COM ENCARGOS COMPLEMENTARES</t>
  </si>
  <si>
    <t>OPERADOR DE BETONEIRA (CAMINHÃO) COM ENCARGOS COMPLEMENTARES</t>
  </si>
  <si>
    <t>23,12</t>
  </si>
  <si>
    <t>OPERADOR DE COMPRESSOR OU COMPRESSORISTA COM ENCARGOS COMPLEMENTARES</t>
  </si>
  <si>
    <t>26,14</t>
  </si>
  <si>
    <t>OPERADOR DE DEMARCADORA DE FAIXAS COM ENCARGOS COMPLEMENTARES</t>
  </si>
  <si>
    <t>27,27</t>
  </si>
  <si>
    <t>OPERADOR DE ESCAVADEIRA COM ENCARGOS COMPLEMENTARES</t>
  </si>
  <si>
    <t>29,46</t>
  </si>
  <si>
    <t>OPERADOR DE GUINCHO COM ENCARGOS COMPLEMENTARES</t>
  </si>
  <si>
    <t>24,51</t>
  </si>
  <si>
    <t>OPERADOR DE GUINDASTE COM ENCARGOS COMPLEMENTARES</t>
  </si>
  <si>
    <t>41,23</t>
  </si>
  <si>
    <t>OPERADOR DE MÁQUINAS E EQUIPAMENTOS COM ENCARGOS COMPLEMENTARES</t>
  </si>
  <si>
    <t>OPERADOR DE MARTELETE OU MARTELETEIRO COM ENCARGOS COMPLEMENTARES</t>
  </si>
  <si>
    <t>16,48</t>
  </si>
  <si>
    <t>OPERADOR DE MOTO-ESCREIPER COM ENCARGOS COMPLEMENTARES</t>
  </si>
  <si>
    <t>27,66</t>
  </si>
  <si>
    <t>OPERADOR DE MOTONIVELADORA COM ENCARGOS COMPLEMENTARES</t>
  </si>
  <si>
    <t>32,74</t>
  </si>
  <si>
    <t>OPERADOR DE PÁ CARREGADEIRA COM ENCARGOS COMPLEMENTARES</t>
  </si>
  <si>
    <t>OPERADOR DE PAVIMENTADORA COM ENCARGOS COMPLEMENTARES</t>
  </si>
  <si>
    <t>28,38</t>
  </si>
  <si>
    <t>OPERADOR DE ROLO COMPACTADOR COM ENCARGOS COMPLEMENTARES</t>
  </si>
  <si>
    <t>OPERADOR DE USINA DE ASFALTO, DE SOLOS OU DE CONCRETO COM ENCARGOS COMPLEMENTARES</t>
  </si>
  <si>
    <t>OPERADOR JATO DE AREIA OU JATISTA COM ENCARGOS COMPLEMENTARES</t>
  </si>
  <si>
    <t>26,92</t>
  </si>
  <si>
    <t>OPERADOR PARA BATE ESTACAS COM ENCARGOS COMPLEMENTARES</t>
  </si>
  <si>
    <t>PASTILHEIRO COM ENCARGOS COMPLEMENTARES</t>
  </si>
  <si>
    <t>PEDREIRO COM ENCARGOS COMPLEMENTARES</t>
  </si>
  <si>
    <t>25,25</t>
  </si>
  <si>
    <t>PINTOR COM ENCARGOS COMPLEMENTARES</t>
  </si>
  <si>
    <t>PINTOR DE LETREIROS COM ENCARGOS COMPLEMENTARES</t>
  </si>
  <si>
    <t>32,43</t>
  </si>
  <si>
    <t>PINTOR PARA TINTA EPÓXI COM ENCARGOS COMPLEMENTARES</t>
  </si>
  <si>
    <t>27,83</t>
  </si>
  <si>
    <t>POCEIRO COM ENCARGOS COMPLEMENTARES</t>
  </si>
  <si>
    <t>RASTELEIRO COM ENCARGOS COMPLEMENTARES</t>
  </si>
  <si>
    <t>SERRALHEIRO COM ENCARGOS COMPLEMENTARES</t>
  </si>
  <si>
    <t>SERVENTE COM ENCARGOS COMPLEMENTARES</t>
  </si>
  <si>
    <t>SOLDADOR COM ENCARGOS COMPLEMENTARES</t>
  </si>
  <si>
    <t>28,60</t>
  </si>
  <si>
    <t>SOLDADOR A (PARA SOLDA A SER TESTADA COM RAIOS "X") COM ENCARGOS COMPLEMENTARES</t>
  </si>
  <si>
    <t>TAQUEADOR OU TAQUEIRO COM ENCARGOS COMPLEMENTARES</t>
  </si>
  <si>
    <t>29,49</t>
  </si>
  <si>
    <t>TÉCNICO DE LABORATÓRIO COM ENCARGOS COMPLEMENTARES</t>
  </si>
  <si>
    <t>40,77</t>
  </si>
  <si>
    <t>TÉCNICO DE SONDAGEM COM ENCARGOS COMPLEMENTARES</t>
  </si>
  <si>
    <t>28,03</t>
  </si>
  <si>
    <t>TELHADISTA COM ENCARGOS COMPLEMENTARES</t>
  </si>
  <si>
    <t>22,93</t>
  </si>
  <si>
    <t>TRATORISTA COM ENCARGOS COMPLEMENTARES</t>
  </si>
  <si>
    <t>30,53</t>
  </si>
  <si>
    <t>VIDRACEIRO COM ENCARGOS COMPLEMENTARES</t>
  </si>
  <si>
    <t>VIGIA NOTURNO COM ENCARGOS COMPLEMENTARES</t>
  </si>
  <si>
    <t>OPERADOR DE BETONEIRA ESTACIONÁRIA/MISTURADOR COM ENCARGOS COMPLEMENTARES</t>
  </si>
  <si>
    <t>22,51</t>
  </si>
  <si>
    <t>JARDINEIRO COM ENCARGOS COMPLEMENTARES</t>
  </si>
  <si>
    <t>DESENHISTA DETALHISTA COM ENCARGOS COMPLEMENTARES</t>
  </si>
  <si>
    <t>ALMOXARIFE COM ENCARGOS COMPLEMENTARES</t>
  </si>
  <si>
    <t>APONTADOR OU APROPRIADOR COM ENCARGOS COMPLEMENTARES</t>
  </si>
  <si>
    <t>24,61</t>
  </si>
  <si>
    <t>ARQUITETO DE OBRA JUNIOR COM ENCARGOS COMPLEMENTARES</t>
  </si>
  <si>
    <t>69,53</t>
  </si>
  <si>
    <t>ARQUITETO DE OBRA PLENO COM ENCARGOS COMPLEMENTARES</t>
  </si>
  <si>
    <t>98,12</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</si>
  <si>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</si>
  <si>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</si>
  <si>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</si>
  <si>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</si>
  <si>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</si>
  <si>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</si>
  <si>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</si>
  <si>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94,28</t>
  </si>
  <si>
    <t>ENGENHEIRO CIVIL DE OBRA PLENO COM ENCARGOS COMPLEMENTARES</t>
  </si>
  <si>
    <t>107,10</t>
  </si>
  <si>
    <t>ENGENHEIRO CIVIL DE OBRA SENIOR COM ENCARGOS COMPLEMENTARES</t>
  </si>
  <si>
    <t>145,84</t>
  </si>
  <si>
    <t>MESTRE DE OBRAS COM ENCARGOS COMPLEMENTARES</t>
  </si>
  <si>
    <t>54,53</t>
  </si>
  <si>
    <t>TOPOGRAFO COM ENCARGOS COMPLEMENTARES</t>
  </si>
  <si>
    <t>ENGENHEIRO ELETRICISTA COM ENCARGOS COMPLEMENTARES</t>
  </si>
  <si>
    <t>101,61</t>
  </si>
  <si>
    <t>ENGENHEIRO SANITARISTA COM ENCARGOS COMPLEMENTARES</t>
  </si>
  <si>
    <t>96,14</t>
  </si>
  <si>
    <t>MOTORISTA DE CAMINHAO COM ENCARGOS COMPLEMENTARES</t>
  </si>
  <si>
    <t>MES</t>
  </si>
  <si>
    <t>4.468,51</t>
  </si>
  <si>
    <t>4.130,28</t>
  </si>
  <si>
    <t>4.335,50</t>
  </si>
  <si>
    <t>16.551,90</t>
  </si>
  <si>
    <t>3.115,62</t>
  </si>
  <si>
    <t>18.799,44</t>
  </si>
  <si>
    <t>25.592,05</t>
  </si>
  <si>
    <t>ARQUITETO JUNIOR COM ENCARGOS COMPLEMENTARES</t>
  </si>
  <si>
    <t>12.229,03</t>
  </si>
  <si>
    <t>ARQUITETO PLENO COM ENCARGOS COMPLEMENTARES</t>
  </si>
  <si>
    <t>17.248,56</t>
  </si>
  <si>
    <t>ARQUITETO SENIOR COM ENCARGOS COMPLEMENTARES</t>
  </si>
  <si>
    <t>22.710,85</t>
  </si>
  <si>
    <t>ENCARREGADO GERAL DE OBRAS COM ENCARGOS COMPLEMENTARES</t>
  </si>
  <si>
    <t>6.443,85</t>
  </si>
  <si>
    <t>9.580,46</t>
  </si>
  <si>
    <t>CURSO DE CAPACITAÇÃO PARA AJUDANTE DE ARMADOR (ENCARGOS COMPLEMENTARES) - HORISTA</t>
  </si>
  <si>
    <t>CURSO DE CAPACITAÇÃO PARA AJUDANTE DE CARPINTEIRO (ENCARGOS COMPLEMENTARES) - HORISTA</t>
  </si>
  <si>
    <t>0,17</t>
  </si>
  <si>
    <t>CURSO DE CAPACITAÇÃO PARA AJUDANTE DE ESTRUTURA METÁLICA (ENCARGOS COMPLEMENTARES) - HORISTA</t>
  </si>
  <si>
    <t>0,14</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</si>
  <si>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</si>
  <si>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</si>
  <si>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</si>
  <si>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</si>
  <si>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</si>
  <si>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</si>
  <si>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</si>
  <si>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</si>
  <si>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</si>
  <si>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</si>
  <si>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</si>
  <si>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</si>
  <si>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0,07</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</si>
  <si>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</si>
  <si>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</si>
  <si>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</si>
  <si>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</si>
  <si>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</si>
  <si>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</si>
  <si>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</si>
  <si>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</si>
  <si>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</si>
  <si>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</si>
  <si>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</si>
  <si>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</si>
  <si>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</si>
  <si>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</si>
  <si>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</si>
  <si>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</si>
  <si>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</si>
  <si>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</si>
  <si>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</si>
  <si>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</si>
  <si>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0,19</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</si>
  <si>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</si>
  <si>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</si>
  <si>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</si>
  <si>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</si>
  <si>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</si>
  <si>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</si>
  <si>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</si>
  <si>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</si>
  <si>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</si>
  <si>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</si>
  <si>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</si>
  <si>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</si>
  <si>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0,22</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</si>
  <si>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</si>
  <si>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</si>
  <si>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</si>
  <si>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</si>
  <si>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</si>
  <si>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</si>
  <si>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</si>
  <si>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</si>
  <si>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</si>
  <si>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</si>
  <si>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</si>
  <si>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0,20</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</si>
  <si>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</si>
  <si>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</si>
  <si>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</si>
  <si>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</si>
  <si>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</si>
  <si>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</si>
  <si>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</si>
  <si>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</si>
  <si>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</si>
  <si>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</si>
  <si>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</si>
  <si>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</si>
  <si>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</si>
  <si>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</si>
  <si>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</si>
  <si>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</si>
  <si>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</si>
  <si>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</si>
  <si>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</si>
  <si>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</si>
  <si>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</si>
  <si>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</si>
  <si>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</si>
  <si>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</si>
  <si>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</si>
  <si>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</si>
  <si>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</si>
  <si>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</si>
  <si>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</si>
  <si>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</si>
  <si>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</si>
  <si>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</si>
  <si>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</si>
  <si>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1,09</t>
  </si>
  <si>
    <t>CURSO DE CAPACITAÇÃO PARA ENGENHEIRO CIVIL DE OBRA PLENO (ENCARGOS COMPLEMENTARES) - HORISTA</t>
  </si>
  <si>
    <t>CURSO DE CAPACITAÇÃO PARA ENGENHEIRO CIVIL DE OBRA SÊNIOR (ENCARGOS COMPLEMENTARES) - HORISTA</t>
  </si>
  <si>
    <t>1,71</t>
  </si>
  <si>
    <t>CURSO DE CAPACITAÇÃO PARA MESTRE DE OBRAS (ENCARGOS COMPLEMENTARES) - HORISTA</t>
  </si>
  <si>
    <t>CURSO DE CAPACITAÇÃO PARA TOPÓGRAFO (ENCARGOS COMPLEMENTARES) - HORISTA</t>
  </si>
  <si>
    <t>CURSO DE CAPACITAÇÃO PARA ENGENHEIRO ELETRICISTA (ENCARGOS COMPLEMENTARES) - HORISTA</t>
  </si>
  <si>
    <t>2,68</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</si>
  <si>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</si>
  <si>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</si>
  <si>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</si>
  <si>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</si>
  <si>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</si>
  <si>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</si>
  <si>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</si>
  <si>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52,13</t>
  </si>
  <si>
    <t>CURSO DE CAPACITAÇÃO PARA ENGENHEIRO CIVIL DE OBRA JÚNIOR (ENCARGOS COMPLEMENTARES) - MENSALISTA</t>
  </si>
  <si>
    <t>146,65</t>
  </si>
  <si>
    <t>CURSO DE CAPACITAÇÃO PARA AUXILIAR DE ESCRITÓRIO (ENCARGOS COMPLEMENTARES) - MENSALISTA</t>
  </si>
  <si>
    <t>CURSO DE CAPACITAÇÃO PARA ENGENHEIRO CIVIL DE OBRA PLENO (ENCARGOS COMPLEMENTARES) - MENSALISTA</t>
  </si>
  <si>
    <t>166,92</t>
  </si>
  <si>
    <t>CURSO DE CAPACITAÇÃO PARA ENGENHEIRO CIVIL DE OBRA SÊNIOR (ENCARGOS COMPLEMENTARES) - MENSALISTA</t>
  </si>
  <si>
    <t>228,17</t>
  </si>
  <si>
    <t>CURSO DE CAPACITAÇÃO PARA ARQUITETO JÚNIOR (ENCARGOS COMPLEMENTARES) - MENSALISTA</t>
  </si>
  <si>
    <t>60,58</t>
  </si>
  <si>
    <t>CURSO DE CAPACITAÇÃO PARA ARQUITETO PLENO (ENCARGOS COMPLEMENTARES) - MENSALISTA</t>
  </si>
  <si>
    <t>86,05</t>
  </si>
  <si>
    <t>CURSO DE CAPACITAÇÃO PARA ARQUITETO SÊNIOR (ENCARGOS COMPLEMENTARES) - MENSALISTA</t>
  </si>
  <si>
    <t>113,76</t>
  </si>
  <si>
    <t>CURSO DE CAPACITAÇÃO PARA ENCARREGADO GERAL DE OBRAS (ENCARGOS COMPLEMENTARES) - MENSALISTA</t>
  </si>
  <si>
    <t>CURSO DE CAPACITAÇÃO PARA MESTRE DE OBRAS (ENCARGOS COMPLEMENTARES) - MENSALISTA</t>
  </si>
  <si>
    <t>118,89</t>
  </si>
  <si>
    <t>CURSO DE CAPACITAÇÃO PARA TOPÓGRAFO (ENCARGOS COMPLEMENTARES) - MENSALISTA</t>
  </si>
  <si>
    <t>CURSO DE CAPACITAÇÃO PARA VIGIA DIURNO (ENCARGOS COMPLEMENTARES) - HORISTA</t>
  </si>
  <si>
    <t>VIGIA DIURNO COM ENCARGOS COMPLEMENTARES</t>
  </si>
  <si>
    <t>18,46</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</si>
  <si>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</si>
  <si>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</si>
  <si>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</si>
  <si>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</si>
  <si>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</si>
  <si>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</si>
  <si>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</si>
  <si>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</si>
  <si>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</si>
  <si>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</si>
  <si>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</si>
  <si>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18,27</t>
  </si>
  <si>
    <t>AJUDANTE DE PINTOR COM ENCARGOS COMPLEMENTARES</t>
  </si>
  <si>
    <t>COORDENADOR/GERENTE DE OBRA COM ENCARGOS COMPLEMENTARES</t>
  </si>
  <si>
    <t>136,44</t>
  </si>
  <si>
    <t>AUXILIAR DE AZULEJISTA COM ENCARGOS COMPLEMENTARES</t>
  </si>
  <si>
    <t>ARQUITETO PAISAGISTA COM ENCARGOS COMPLEMENTARES</t>
  </si>
  <si>
    <t>72,31</t>
  </si>
  <si>
    <t>ENGENHEIRO CIVIL JUNIOR COM ENCARGOS COMPLEMENTARES</t>
  </si>
  <si>
    <t>95,40</t>
  </si>
  <si>
    <t>ENGENHEIRO CIVIL PLENO COM ENCARGOS COMPLEMENTARES</t>
  </si>
  <si>
    <t>107,41</t>
  </si>
  <si>
    <t>MONTADOR DE ELETROELETRÔNICOS COM ENCARGOS COMPLEMENTARES</t>
  </si>
  <si>
    <t>24,80</t>
  </si>
  <si>
    <t>MECÂNICO DE REFRIGERAÇÃO COM ENCARGOS COMPLEMENTARES</t>
  </si>
  <si>
    <t>TÉCNICO EM SEGURANÇA DO TRABALHO COM ENCARGOS COMPLEMENTARES</t>
  </si>
  <si>
    <t>36,50</t>
  </si>
  <si>
    <t>CURSO DE CAPACITAÇÃO PARA AUXILIAR DE ALMOXARIFE (ENCARGOS COMPLEMENTARES) - MENSALISTA</t>
  </si>
  <si>
    <t>CURSO DE CAPACITAÇÃO PARA COORDENADOR/GERENTE DE OBRA (ENCARGOS COMPLEMENTARES) - MENSALISTA</t>
  </si>
  <si>
    <t>73,23</t>
  </si>
  <si>
    <t>CURSO DE CAPACITAÇÃO PARA ARQUITETO PAISAGISTA (ENCARGOS COMPLEMENTARES) - MENSALISTA</t>
  </si>
  <si>
    <t>100,40</t>
  </si>
  <si>
    <t>CURSO DE CAPACITAÇÃO PARA ENGENHEIRO CIVIL JUNIOR (ENCARGOS COMPLEMENTARES) - MENSALISTA</t>
  </si>
  <si>
    <t>116,09</t>
  </si>
  <si>
    <t>CURSO DE CAPACITAÇÃO PARA ENGENHEIRO CIVIL PLENO (ENCARGOS COMPLEMENTARES) - MENSALISTA</t>
  </si>
  <si>
    <t>130,97</t>
  </si>
  <si>
    <t>CURSO DE CAPACITAÇÃO PARA TÉCNICO EM SEGURANÇA DO TRABALHO (ENCARGOS COMPLEMENTARES) - MENSALISTA</t>
  </si>
  <si>
    <t>3.235,83</t>
  </si>
  <si>
    <t>COORDENADOR / GERENTE DE OBRA COM ENCARGOS COMPLEMENTARES</t>
  </si>
  <si>
    <t>23.986,91</t>
  </si>
  <si>
    <t>12.786,08</t>
  </si>
  <si>
    <t>16.756,43</t>
  </si>
  <si>
    <t>18.867,44</t>
  </si>
  <si>
    <t>6.421,95</t>
  </si>
  <si>
    <t>TECNICO DE EDIFICACOES COM ENCARGOS COMPLEMENTARES</t>
  </si>
  <si>
    <t>CURSO DE CAPACITAÇÃO PARA TECNICO DE EDIFICACOES (ENCARGOS COMPLEMENTARES) - HORISTA</t>
  </si>
  <si>
    <t>CURSO DE CAPACITAÇÃO PARA TECNICO DE EDIFICACOES (ENCARGOS COMPLEMENTARES) - MENSALISTA</t>
  </si>
  <si>
    <t>54,08</t>
  </si>
  <si>
    <t>CURSO DE CAPACITAÇÃO PARA ENGENHEIRO CIVIL SENIOR (ENCARGOS COMPLEMENTARES) - HORISTA</t>
  </si>
  <si>
    <t>1,35</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</si>
  <si>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</si>
  <si>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</si>
  <si>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</si>
  <si>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56,74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</si>
  <si>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</si>
  <si>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</si>
  <si>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</si>
  <si>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</si>
  <si>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</si>
  <si>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</si>
  <si>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23,31</t>
  </si>
  <si>
    <t>CURSO DE CAPACITAÇÃO PARA ASSENTADOR DE MANILHA (ENCARGOS COMPLEMENTARES) - MENSALISTA</t>
  </si>
  <si>
    <t>36,33</t>
  </si>
  <si>
    <t>CURSO DE CAPACITAÇÃO PARA AUXILIAR DE AZULEJISTA (ENCARGOS COMPLEMENTARES) - MENSALISTA</t>
  </si>
  <si>
    <t>CURSO DE CAPACITAÇÃO PARA AUXILIAR DE ENCANADOR OU BOMBEIRO HIDRÁULICO (ENCARGOS COMPLEMENTARES) - MENSALISTA</t>
  </si>
  <si>
    <t>22,17</t>
  </si>
  <si>
    <t>CURSO DE CAPACITAÇÃO PARA AUXILIAR DE LABORATORISTA (ENCARGOS COMPLEMENTARES) - MENSALISTA</t>
  </si>
  <si>
    <t>19,92</t>
  </si>
  <si>
    <t>CURSO DE CAPACITAÇÃO PARA AUXILIAR DE MECANICO (ENCARGOS COMPLEMENTARES) - MENSALISTA</t>
  </si>
  <si>
    <t>19,46</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</si>
  <si>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</si>
  <si>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</si>
  <si>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</si>
  <si>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</si>
  <si>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31,23</t>
  </si>
  <si>
    <t>CURSO DE CAPACITAÇÃO PARA MONTADOR DE ELETROELETRONICOS(ENCARGOS COMPLEMENTARES) - MENSALISTA</t>
  </si>
  <si>
    <t>60,72</t>
  </si>
  <si>
    <t>CURSO DE CAPACITAÇÃO PARA AZULEJISTA OU LADRILHISTA (ENCARGOS COMPLEMENTARES) - MENSALISTA</t>
  </si>
  <si>
    <t>CURSO DE CAPACITAÇÃO PARA BLASTER, DINAMITADOR OU CABO DE FORÇA (ENCARGOS COMPLEMENTARES) - MENSALISTA</t>
  </si>
  <si>
    <t>40,34</t>
  </si>
  <si>
    <t>CURSO DE CAPACITAÇÃO PARA CALCETEIRO (ENCARGOS COMPLEMENTARES) - MENSALISTA</t>
  </si>
  <si>
    <t>CURSO DE CAPACITAÇÃO PARA MONTADOR DE ESTRUTURAS METALICAS (ENCARGOS COMPLEMENTARES) - MENSALISTA</t>
  </si>
  <si>
    <t>25,84</t>
  </si>
  <si>
    <t>CURSO DE CAPACITAÇÃO PARA CARPINTEIRO AUXILIAR (ENCARGOS COMPLEMENTARES) - MENSALISTA</t>
  </si>
  <si>
    <t>23,78</t>
  </si>
  <si>
    <t>CURSO DE CAPACITAÇÃO PARA CARPINTEIRO DE ESQUADRIAS (ENCARGOS COMPLEMENTARES) - MENSALISTA</t>
  </si>
  <si>
    <t>25,34</t>
  </si>
  <si>
    <t>CURSO DE CAPACITAÇÃO PARA CARPINTEIRO DE FORMAS (ENCARGOS COMPLEMENTARES) - MENSALISTA</t>
  </si>
  <si>
    <t>CURSO DE CAPACITAÇÃO PARA CAVOUQUEIRO OU OPERADOR DE PERFURATRIZ (ENCARGOS COMPLEMENTARES) - MENSALISTA</t>
  </si>
  <si>
    <t>18,29</t>
  </si>
  <si>
    <t>CURSO DE CAPACITAÇÃO PARA ELETRICISTA (ENCARGOS COMPLEMENTARES) - MENSALISTA</t>
  </si>
  <si>
    <t>80,67</t>
  </si>
  <si>
    <t>CURSO DE CAPACITAÇÃO PARA ELETRICISTA DE MANUTENÇÃO INDUSTRIAL (ENCARGOS COMPLEMENTARES) - MENSALISTA</t>
  </si>
  <si>
    <t>88,88</t>
  </si>
  <si>
    <t>CURSO DE CAPACITAÇÃO PARA ELETROTÉCNICO (ENCARGOS COMPLEMENTARES) - MENSALISTA</t>
  </si>
  <si>
    <t>CURSO DE CAPACITAÇÃO PARA ENCANADOR OU BOMBEIRO HIDRÁULICO (ENCARGOS COMPLEMENTARES) - MENSALISTA</t>
  </si>
  <si>
    <t>31,27</t>
  </si>
  <si>
    <t>CURSO DE CAPACITAÇÃO PARA ENGENHEIRO CIVIL SENIOR (ENCARGOS COMPLEMENTARES) - MENSALISTA</t>
  </si>
  <si>
    <t>179,48</t>
  </si>
  <si>
    <t>CURSO DE CAPACITAÇÃO PARA ENGENHEIRO ELETRICISTA (ENCARGOS COMPLEMENTARES) - MENSALISTA</t>
  </si>
  <si>
    <t>359,66</t>
  </si>
  <si>
    <t>CURSO DE CAPACITAÇÃO PARA ENGENHEIRO SANITARISTA (ENCARGOS COMPLEMENTARES) - MENSALISTA</t>
  </si>
  <si>
    <t>51,36</t>
  </si>
  <si>
    <t>CURSO DE CAPACITAÇÃO PARA MONTADOR DE MAQUINAS (ENCARGOS COMPLEMENTARES) - MENSALISTA</t>
  </si>
  <si>
    <t>26,00</t>
  </si>
  <si>
    <t>CURSO DE CAPACITAÇÃO PARA GESSEIRO (ENCARGOS COMPLEMENTARES) - MENSALISTA</t>
  </si>
  <si>
    <t>CURSO DE CAPACITAÇÃO PARA IMPERMEABILIZADOR (ENCARGOS COMPLEMENTARES) - MENSALISTA</t>
  </si>
  <si>
    <t>39,91</t>
  </si>
  <si>
    <t>CURSO DE CAPACITAÇÃO PARA MOTORISTA DE CAMINHAO-BASCULANTE (ENCARGOS COMPLEMENTARES) - MENSALISTA</t>
  </si>
  <si>
    <t>10,16</t>
  </si>
  <si>
    <t>CURSO DE CAPACITAÇÃO PARA INSTALADOR DE TUBULAÇÕES (ENCARGOS COMPLEMENTARES) - MENSALISTA</t>
  </si>
  <si>
    <t>32,06</t>
  </si>
  <si>
    <t>CURSO DE CAPACITAÇÃO PARA JARDINEIRO (ENCARGOS COMPLEMENTARES) - MENSALISTA</t>
  </si>
  <si>
    <t>CURSO DE CAPACITAÇÃO PARA LEITURISTA OU CADASTRISTA DE REDES DE ÁGUA (ENCARGOS COMPLEMENTARES) - MENSALISTA</t>
  </si>
  <si>
    <t>8,23</t>
  </si>
  <si>
    <t>CURSO DE CAPACITAÇÃO PARA MOTORISTA DE CAMINHAO-CARRETA (ENCARGOS COMPLEMENTARES) - MENSALISTA</t>
  </si>
  <si>
    <t>CURSO DE CAPACITAÇÃO PARA MAÇARIQUEIRO (ENCARGOS COMPLEMENTARES) - MENSALISTA</t>
  </si>
  <si>
    <t>39,18</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</si>
  <si>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</si>
  <si>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</si>
  <si>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</si>
  <si>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</si>
  <si>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24,43</t>
  </si>
  <si>
    <t>CURSO DE CAPACITAÇÃO PARA MECÂNICO DE REFRIGERAÇÃO (ENCARGOS COMPLEMENTARES) - MENSALISTA</t>
  </si>
  <si>
    <t>53,15</t>
  </si>
  <si>
    <t>CURSO DE CAPACITAÇÃO PARA MOTORISTA DE ONIBUS / MICRO-ONIBUS (ENCARGOS COMPLEMENTARES) - MENSALISTA</t>
  </si>
  <si>
    <t>12,38</t>
  </si>
  <si>
    <t>CURSO DE CAPACITAÇÃO PARA MOTORISTA OPERADOR DE CAMINHAO COM MUNCK (ENCARGOS COMPLEMENTARES) - MENSALISTA</t>
  </si>
  <si>
    <t>40,75</t>
  </si>
  <si>
    <t>CURSO DE CAPACITAÇÃO PARA NIVELADOR (ENCARGOS COMPLEMENTARES) - MENSALISTA</t>
  </si>
  <si>
    <t>CURSO DE CAPACITAÇÃO PARA OPERADOR DE BATE-ESTACAS (ENCARGOS COMPLEMENTARES) - MENSALISTA</t>
  </si>
  <si>
    <t>21,70</t>
  </si>
  <si>
    <t>CURSO DE CAPACITAÇÃO PARA OPERADOR DE BETONEIRA (ENCARGOS COMPLEMENTARES) - MENSALISTA</t>
  </si>
  <si>
    <t>CURSO DE CAPACITAÇÃO PARA OPERADOR DE BETONEIRA ESTACIONARIA / MISTURADOR (ENCARGOS COMPLEMENTARES) - MENSALISTA</t>
  </si>
  <si>
    <t>15,43</t>
  </si>
  <si>
    <t>CURSO DE CAPACITAÇÃO PARA OPERADOR DE COMPRESSOR DE AR OU COMPRESSORISTA (ENCARGOS COMPLEMENTARES) - MENSALISTA</t>
  </si>
  <si>
    <t>CURSO DE CAPACITAÇÃO PARA OPERADOR DE DEMARCADORA DE FAIXAS DE TRAFEGO (ENCARGOS COMPLEMENTARES) - MENSALISTA</t>
  </si>
  <si>
    <t>19,68</t>
  </si>
  <si>
    <t>CURSO DE CAPACITAÇÃO PARA OPERADOR DE ESCAVADEIRA (ENCARGOS COMPLEMENTARES) - MENSALISTA</t>
  </si>
  <si>
    <t>CURSO DE CAPACITAÇÃO PARA OPERADOR DE GUINCHO OU GUINCHEIRO (ENCARGOS COMPLEMENTARES) - MENSALISTA</t>
  </si>
  <si>
    <t>33,86</t>
  </si>
  <si>
    <t>CURSO DE CAPACITAÇÃO PARA OPERADOR DE GUINDASTE (ENCARGOS COMPLEMENTARES) - MENSALISTA</t>
  </si>
  <si>
    <t>63,18</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</si>
  <si>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</si>
  <si>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</si>
  <si>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</si>
  <si>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10,06</t>
  </si>
  <si>
    <t>CURSO DE CAPACITAÇÃO PARA OPERADOR DE MOTO SCRAPER (ENCARGOS COMPLEMENTARES) - MENSALISTA</t>
  </si>
  <si>
    <t>20,01</t>
  </si>
  <si>
    <t>CURSO DE CAPACITAÇÃO PARA OPERADOR DE MOTONIVELADORA (ENCARGOS COMPLEMENTARES) - MENSALISTA</t>
  </si>
  <si>
    <t>24,55</t>
  </si>
  <si>
    <t>CURSO DE CAPACITAÇÃO PARA OPERADOR DE PA CARREGADEIRA (ENCARGOS COMPLEMENTARES) - MENSALISTA</t>
  </si>
  <si>
    <t>CURSO DE CAPACITAÇÃO PARA OPERADOR DE PAVIMENTADORA / MESA VIBROACABADORA (ENCARGOS COMPLEMENTARES) - MENSALISTA</t>
  </si>
  <si>
    <t>20,66</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</si>
  <si>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</si>
  <si>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</si>
  <si>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</si>
  <si>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</si>
  <si>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</si>
  <si>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43,01</t>
  </si>
  <si>
    <t>CURSO DE CAPACITAÇÃO PARA PINTOR (ENCARGOS COMPLEMENTARES) - MENSALISTA</t>
  </si>
  <si>
    <t>30,05</t>
  </si>
  <si>
    <t>CURSO DE CAPACITAÇÃO PARA PINTOR DE LETREIROS (ENCARGOS COMPLEMENTARES) - MENSALISTA</t>
  </si>
  <si>
    <t>39,60</t>
  </si>
  <si>
    <t>CURSO DE CAPACITAÇÃO PARA PINTOR PARA TINTA EPOXI (ENCARGOS COMPLEMENTARES) - MENSALISTA</t>
  </si>
  <si>
    <t>32,32</t>
  </si>
  <si>
    <t>CURSO DE CAPACITAÇÃO PARA POCEIRO / ESCAVADOR DE VALAS E TUBULOES (ENCARGOS COMPLEMENTARES) - MENSALISTA</t>
  </si>
  <si>
    <t>41,16</t>
  </si>
  <si>
    <t>CURSO DE CAPACITAÇÃO PARA RASTELEIRO (ENCARGOS COMPLEMENTARES) - MENSALISTA</t>
  </si>
  <si>
    <t>8,49</t>
  </si>
  <si>
    <t>CURSO DE CAPACITAÇÃO PARA SERRALHEIRO (ENCARGOS COMPLEMENTARES) - MENSALISTA</t>
  </si>
  <si>
    <t>CURSO DE CAPACITAÇÃO PARA SERVENTE DE OBRAS (ENCARGOS COMPLEMENTARES) - MENSALISTA</t>
  </si>
  <si>
    <t>27,12</t>
  </si>
  <si>
    <t>CURSO DE CAPACITAÇÃO PARA SOLDADOR (ENCARGOS COMPLEMENTARES) - MENSALISTA</t>
  </si>
  <si>
    <t>CURSO DE CAPACITAÇÃO PARA SOLDADOR ELETRICO (ENCARGOS COMPLEMENTARES) - MENSALISTA</t>
  </si>
  <si>
    <t>CURSO DE CAPACITAÇÃO PARA TAQUEADOR OU TAQUEIRO (ENCARGOS COMPLEMENTARES) - MENSALISTA</t>
  </si>
  <si>
    <t>28,90</t>
  </si>
  <si>
    <t>CURSO DE CAPACITAÇÃO PARA TECNICO EM LABORATORIO E CAMPO DE CONSTRUCAO CIVIL (ENCARGOS COMPLEMENTARES) - MENSALISTA</t>
  </si>
  <si>
    <t>34,90</t>
  </si>
  <si>
    <t>CURSO DE CAPACITAÇÃO PARA TECNICO EM SONDAGEM (ENCARGOS COMPLEMENTARES) - MENSALISTA</t>
  </si>
  <si>
    <t>32,66</t>
  </si>
  <si>
    <t>CURSO DE CAPACITAÇÃO PARA TELHADOR (ENCARGOS COMPLEMENTARES) - MENSALISTA</t>
  </si>
  <si>
    <t>20,78</t>
  </si>
  <si>
    <t>CURSO DE CAPACITAÇÃO PARA VIDRACEIRO (ENCARGOS COMPLEMENTARES) - MENSALISTA</t>
  </si>
  <si>
    <t>28,51</t>
  </si>
  <si>
    <t>CURSO DE CAPACITAÇÃO PARA VIGIA DIURNO (ENCARGOS COMPLEMENTARES) - MENSALISTA</t>
  </si>
  <si>
    <t>ENGENHEIRO CIVIL SENIOR COM ENCARGOS COMPLEMENTARES</t>
  </si>
  <si>
    <t>146,64</t>
  </si>
  <si>
    <t>AJUDANTE DE ELETRICISTA COM ENCARGOS COMPLEMENTARES</t>
  </si>
  <si>
    <t>3.698,43</t>
  </si>
  <si>
    <t>AJUDANTE DE ESTRUTURAS METÁLICAS COM ENCARGOS COMPLEMENTARES</t>
  </si>
  <si>
    <t>3.669,25</t>
  </si>
  <si>
    <t>3.804,07</t>
  </si>
  <si>
    <t>AJUDANTE DE SERRALHEIRO COM ENCARGOS COMPLEMENTARES</t>
  </si>
  <si>
    <t>4.487,63</t>
  </si>
  <si>
    <t>ASSENTADOR DE MANILHAS COM ENCARGOS COMPLEMENTARES</t>
  </si>
  <si>
    <t>5.009,41</t>
  </si>
  <si>
    <t>3.094,15</t>
  </si>
  <si>
    <t>AUXILIAR DE LABORATORISTA DE SOLOS E DE CONCRETO COM ENCARGOS COMPLEMENTARES</t>
  </si>
  <si>
    <t>4.230,30</t>
  </si>
  <si>
    <t>3.740,35</t>
  </si>
  <si>
    <t>AUXILIAR DE PEDREIRO COM ENCARGOS COMPLEMENTARES</t>
  </si>
  <si>
    <t>AUXILIAR TÉCNICO / ASSISTENTE DE ENGENHARIA COM ENCARGOS COMPLEMENTARES</t>
  </si>
  <si>
    <t>6.444,58</t>
  </si>
  <si>
    <t>AZULEJISTA OU LADRILHEIRO COM ENCARGOS COMPLEMENTARES</t>
  </si>
  <si>
    <t>BLASTER, DINAMITADOR OU CABO DE FORÇA COM ENCARGOS COMPLEMENTARES</t>
  </si>
  <si>
    <t>4.654,64</t>
  </si>
  <si>
    <t>CARPINTEIRO AUXILIAR COM ENCARGOS COMPLEMENTARES</t>
  </si>
  <si>
    <t>3.796,58</t>
  </si>
  <si>
    <t>CARPINTEIRO DE ESQUADRIAS COM ENCARGOS COMPLEMENTARES</t>
  </si>
  <si>
    <t>3.969,74</t>
  </si>
  <si>
    <t>4.500,24</t>
  </si>
  <si>
    <t>CAVOUQUEIRO OU OPERADOR DE PERFURATRIZ COM ENCARGOS COMPLEMENTARES</t>
  </si>
  <si>
    <t>3.574,09</t>
  </si>
  <si>
    <t>4.758,03</t>
  </si>
  <si>
    <t>ELETRICISTA DE MANUTENÇÃO INDUSTRIAL COM ENCARGOS COMPLEMENTARES</t>
  </si>
  <si>
    <t>5.121,80</t>
  </si>
  <si>
    <t>5.455,40</t>
  </si>
  <si>
    <t>3.923,15</t>
  </si>
  <si>
    <t>25.748,76</t>
  </si>
  <si>
    <t>17.776,09</t>
  </si>
  <si>
    <t>16.911,50</t>
  </si>
  <si>
    <t>INSTALADOR DE TUBULAÇÕES COM ENCARGOS COMPLEMENTARES</t>
  </si>
  <si>
    <t>4.535,72</t>
  </si>
  <si>
    <t>LEITURISTA OU CADASTRISTA DE REDES DE ÁGUA COM ENCARGOS COMPLEMENTARES</t>
  </si>
  <si>
    <t>2.967,32</t>
  </si>
  <si>
    <t>MAÇARIQUEIRO COM ENCARGOS COMPLEMENTARES</t>
  </si>
  <si>
    <t>4.904,88</t>
  </si>
  <si>
    <t>4.581,00</t>
  </si>
  <si>
    <t>MARMORISTA / GRANITEIRO COM ENCARGOS COMPLEMENTARES</t>
  </si>
  <si>
    <t>MECÂNICO DE EQUIPAMENTOS PESADOS COM ENCARGOS COMPLEMENTARES</t>
  </si>
  <si>
    <t>5.795,73</t>
  </si>
  <si>
    <t>4.346,36</t>
  </si>
  <si>
    <t>MONTADOR DE ELETROELETRÔNICO COM ENCARGOS COMPLEMENTARES</t>
  </si>
  <si>
    <t>4.425,01</t>
  </si>
  <si>
    <t>MONTADOR DE ESTRUTURAS METÁLICAS COM ENCARGOS COMPLEMENTARES</t>
  </si>
  <si>
    <t>4.646,26</t>
  </si>
  <si>
    <t>MONTADOR DE MÁQUINAS COM ENCARGOS COMPLEMENTARES</t>
  </si>
  <si>
    <t>6.310,72</t>
  </si>
  <si>
    <t>MOTORISTA DE CAMINHÃO BASCULANTE COM ENCARGOS COMPLEMENTARES</t>
  </si>
  <si>
    <t>4.270,52</t>
  </si>
  <si>
    <t>MOTORISTA DE CAMINHÃO CARRETA COM ENCARGOS COMPLEMENTARES</t>
  </si>
  <si>
    <t>5.638,75</t>
  </si>
  <si>
    <t>MOTORISTA DE CARRO DE PASSEIO COM ENCARGOS COMPLEMENTARES</t>
  </si>
  <si>
    <t>4.342,84</t>
  </si>
  <si>
    <t>MOTORISTA DE ÔNIBUS / MICRO-ÔNIBUS COM ENCARGOS COMPLEMENTARES</t>
  </si>
  <si>
    <t>4.988,51</t>
  </si>
  <si>
    <t>MOTORISTA OPERADOR DE CAMINHÃO COM MUNCK COM ENCARGOS COMPLEMENTARES</t>
  </si>
  <si>
    <t>5.055,70</t>
  </si>
  <si>
    <t>NIVELADOR  COM ENCARGOS COMPLEMENTARES</t>
  </si>
  <si>
    <t>OPERADOR DE BATE-ESTACA COM ENCARGOS COMPLEMENTARES</t>
  </si>
  <si>
    <t>5.256,63</t>
  </si>
  <si>
    <t>4.131,62</t>
  </si>
  <si>
    <t>OPERADOR DE BETONEIRA ESTACIONÁRIA COM ENCARGOS COMPLEMENTARES</t>
  </si>
  <si>
    <t>4.021,40</t>
  </si>
  <si>
    <t>OPERADOR DE COMPRESSOR DE AR OU COMPRESSORISTA COM ENCARGOS COMPLEMENTARES</t>
  </si>
  <si>
    <t>4.660,32</t>
  </si>
  <si>
    <t>OPERADOR DE DEMARCADORA DE FAIXAS DE TRÁFEGO COM ENCARGOS COMPLEMENTARES</t>
  </si>
  <si>
    <t>4.858,98</t>
  </si>
  <si>
    <t>5.237,73</t>
  </si>
  <si>
    <t>OPERADOR DE GUINCHO OU GUINCHEIRO COM ENCARGOS COMPLEMENTARES</t>
  </si>
  <si>
    <t>4.366,31</t>
  </si>
  <si>
    <t>7.298,85</t>
  </si>
  <si>
    <t>OPERADOR DE JATO ABRASIVO OU JATISTA COM ENCARGOS COMPLEMENTARES</t>
  </si>
  <si>
    <t>4.791,60</t>
  </si>
  <si>
    <t>OPERADOR DE MÁQUINAS E TRATORES DIVERSOS COM ENCARGOS COMPLEMENTARES</t>
  </si>
  <si>
    <t>5.008,32</t>
  </si>
  <si>
    <t>2.963,38</t>
  </si>
  <si>
    <t>OPERADOR DE MOTO SCRAPER COM ENCARGOS COMPLEMENTARES</t>
  </si>
  <si>
    <t>4.925,10</t>
  </si>
  <si>
    <t>5.819,96</t>
  </si>
  <si>
    <t>4.785,19</t>
  </si>
  <si>
    <t>OPERADOR DE PAVIMENTADORA / MESA VIBROACABADORA COM ENCARGOS COMPLEMENTARES</t>
  </si>
  <si>
    <t>5.052,93</t>
  </si>
  <si>
    <t>4.047,04</t>
  </si>
  <si>
    <t>OPERADOR DE TRATOR - EXCLUSIVE AGROPECUÁRIA COM ENCARGOS COMPLEMENTARES</t>
  </si>
  <si>
    <t>5.427,78</t>
  </si>
  <si>
    <t>4.477,65</t>
  </si>
  <si>
    <t>4.507,33</t>
  </si>
  <si>
    <t>4.731,18</t>
  </si>
  <si>
    <t>5.789,73</t>
  </si>
  <si>
    <t>4.983,15</t>
  </si>
  <si>
    <t>POCEIRO / ESCAVADOR DE VALAS COM ENCARGOS COMPLEMENTARES</t>
  </si>
  <si>
    <t>4.163,20</t>
  </si>
  <si>
    <t>3.729,38</t>
  </si>
  <si>
    <t>SERVENTE DE OBRAS COM ENCARGOS COMPLEMENTARES</t>
  </si>
  <si>
    <t>5.112,21</t>
  </si>
  <si>
    <t>SOLDADOR ELÉTRICO COM ENCARGOS COMPLEMENTARES</t>
  </si>
  <si>
    <t>5.449,40</t>
  </si>
  <si>
    <t>5.259,21</t>
  </si>
  <si>
    <t>TÉCNICO DE LABORATÓRIO E CAMPO DE CONSTRUÇÃO COM ENCARGOS COMPLEMENTARES</t>
  </si>
  <si>
    <t>7.182,72</t>
  </si>
  <si>
    <t>TÉCNICO EM SONDAGEM COM ENCARGOS COMPLEMENTARES</t>
  </si>
  <si>
    <t>5.613,71</t>
  </si>
  <si>
    <t>TELHADOR COM ENCARGOS COMPLEMENTARES</t>
  </si>
  <si>
    <t>4.107,53</t>
  </si>
  <si>
    <t>4 placas de obras nas dimensões 2,0m x 4,0m.</t>
  </si>
  <si>
    <t>Barracão para almoxarifados com área de 10,90m2 conforme padrão.</t>
  </si>
  <si>
    <t>Barracão para depósito de cimento com área de 10,90m2 conforme padrão.</t>
  </si>
  <si>
    <t>COMPOSIÇÃO ANALÍTICA DE CUSTOS UNITÁRIO</t>
  </si>
  <si>
    <t>DESCRIÇÃO:</t>
  </si>
  <si>
    <t>UNIDADE:</t>
  </si>
  <si>
    <t>DATA BASE:</t>
  </si>
  <si>
    <t>Fonte</t>
  </si>
  <si>
    <t>(A) EQUIPAMENTO</t>
  </si>
  <si>
    <t>Horas prod.</t>
  </si>
  <si>
    <t>Horas imp.</t>
  </si>
  <si>
    <t>Valor prod.</t>
  </si>
  <si>
    <t>Valor imp.</t>
  </si>
  <si>
    <t>Custo horário</t>
  </si>
  <si>
    <t>TOTAL (A) :</t>
  </si>
  <si>
    <t>(B) MÃO DE OBRA</t>
  </si>
  <si>
    <t>Encargos (%)</t>
  </si>
  <si>
    <t>Consumo</t>
  </si>
  <si>
    <t>TOTAL (B) :</t>
  </si>
  <si>
    <t>(B) ITENS DE INCIDÊNCIA</t>
  </si>
  <si>
    <t>Mão de obra</t>
  </si>
  <si>
    <t>Equipam.</t>
  </si>
  <si>
    <t>Material</t>
  </si>
  <si>
    <t>Custo</t>
  </si>
  <si>
    <t>TOTAL (C) :</t>
  </si>
  <si>
    <t>CUSTO HORÁRIO DE EXECUÇÃO (A) + (B) + (C) :</t>
  </si>
  <si>
    <t xml:space="preserve"> (D) PRODUÇÃO DE EQUIPE :</t>
  </si>
  <si>
    <t>(E) CUSTO UNITÁRIO DA EXECUÇÃO [(A) + (B) + (C)] / (D) :</t>
  </si>
  <si>
    <t>(F) MATERIAIS</t>
  </si>
  <si>
    <t>Custo unitário</t>
  </si>
  <si>
    <t>TOTAL (F) :</t>
  </si>
  <si>
    <t>(G) SERVIÇOS</t>
  </si>
  <si>
    <t>TOTAL (G) :</t>
  </si>
  <si>
    <t>(H) ITENS DE TRANSPORTE</t>
  </si>
  <si>
    <t>XP</t>
  </si>
  <si>
    <t>XR</t>
  </si>
  <si>
    <t>TOTAL (H) :</t>
  </si>
  <si>
    <t>CUSTO DIRETO TOTAL (E) + (F) + (G) + (H) :</t>
  </si>
  <si>
    <t>PREÇO UNITÁRIO TOTAL :</t>
  </si>
  <si>
    <t>un</t>
  </si>
  <si>
    <t>Categoria</t>
  </si>
  <si>
    <t>Nº de Preços</t>
  </si>
  <si>
    <t>Preço Médio</t>
  </si>
  <si>
    <t>Pesquisa de Mercado</t>
  </si>
  <si>
    <t>C/ BDI:</t>
  </si>
  <si>
    <t>-</t>
  </si>
  <si>
    <t>Fornecedor</t>
  </si>
  <si>
    <t>CNPJ</t>
  </si>
  <si>
    <t>Contato/Telefone/E-mail</t>
  </si>
  <si>
    <t>Considerado</t>
  </si>
  <si>
    <t>SIM</t>
  </si>
  <si>
    <t xml:space="preserve">Magazine Luiza </t>
  </si>
  <si>
    <t>47.960.950/1088-36</t>
  </si>
  <si>
    <t>Telefone: 0800-310-0002</t>
  </si>
  <si>
    <t>Fita Zebrada 70x100m</t>
  </si>
  <si>
    <t>Loja Top 10</t>
  </si>
  <si>
    <t>Dutra Máquinas</t>
  </si>
  <si>
    <t>27.864.907/0001-55</t>
  </si>
  <si>
    <t> 50.970.342/0001-02</t>
  </si>
  <si>
    <t>Telefone: (11) 2091-5365</t>
  </si>
  <si>
    <t>Telefone: (11) 2795-8830</t>
  </si>
  <si>
    <t>PREÇO/M</t>
  </si>
  <si>
    <t>Valor sem Encargos Sociais</t>
  </si>
  <si>
    <t>Valor com Encargos Sociais</t>
  </si>
  <si>
    <t>6 meses de execução da obra</t>
  </si>
  <si>
    <t>LOCAL COM DMT DE 3,1 A 5,0 KM (Caminhão basculante) - 0,947XINCC-MXP+1,065XINCC-MXR+1,929XINCC-M - XP=2,0km, XR=1,5km</t>
  </si>
  <si>
    <t>LOCAL COM DMT DE 5,1 A 10,0 KM (Caminhão basculante) - 0,889XINCC-MXP + 0,987XINCC-MXR + 1,852XINCC-M - XP = 4,0km, XR=4,0km</t>
  </si>
  <si>
    <t>CP-001</t>
  </si>
  <si>
    <t>CP-002</t>
  </si>
  <si>
    <t>CP 001</t>
  </si>
  <si>
    <t xml:space="preserve"> PESQUISA DE MERCADO - COMPOSIÇÃO 01</t>
  </si>
  <si>
    <t>CP-01</t>
  </si>
  <si>
    <t>CP 002</t>
  </si>
  <si>
    <t xml:space="preserve">MARCOS FELIPE PINTO DE SOUZA </t>
  </si>
  <si>
    <t>AMERICA LATINA ENGENHARIA</t>
  </si>
  <si>
    <t>ENGENHEIRO CIVIL CREA ES 0050929/D</t>
  </si>
  <si>
    <t>RESOLUÇÃO TC Nº 329, DE 24 DE SETEMBRO DE 2019.</t>
  </si>
  <si>
    <t>CRONOGRAMA FÍSICO FINANCEIRO</t>
  </si>
  <si>
    <t>MÊS 01</t>
  </si>
  <si>
    <t>MÊS 02</t>
  </si>
  <si>
    <t>MÊS 03</t>
  </si>
  <si>
    <t>MÊS 04</t>
  </si>
  <si>
    <t>MÊS 05</t>
  </si>
  <si>
    <t>MÊS 06</t>
  </si>
  <si>
    <t xml:space="preserve">MEDIDO NO MÊS   </t>
  </si>
  <si>
    <t xml:space="preserve">ACUMULADO NO MÊS   </t>
  </si>
  <si>
    <t>VALOR</t>
  </si>
  <si>
    <t>PESO</t>
  </si>
  <si>
    <t>EXEC.    %</t>
  </si>
  <si>
    <t>ACUM.    %</t>
  </si>
  <si>
    <t>TOTALIZAÇÃO</t>
  </si>
  <si>
    <t>1 unidade para o sanitário do canteiro de obras</t>
  </si>
  <si>
    <t>25,00 metros para a instalação da rede de água do canteiro de obras</t>
  </si>
  <si>
    <t>20,00 metros para a instalação da rede de esgoto do canteiro de obras</t>
  </si>
  <si>
    <t>25,00 metros para a instalação da rede de esgoto do canteiro de obras</t>
  </si>
  <si>
    <t>MÊS 07</t>
  </si>
  <si>
    <t>1 unidade para a execução do trecho 01, posicionado no canteiro de obras</t>
  </si>
  <si>
    <t>Proponente:</t>
  </si>
  <si>
    <t>BDI Diferencial:</t>
  </si>
  <si>
    <t>Consultoria:</t>
  </si>
  <si>
    <t>América Latina Engenharia Eireli</t>
  </si>
  <si>
    <t>Data base SICRO:</t>
  </si>
  <si>
    <t>Data base DER-RD:</t>
  </si>
  <si>
    <t>Data base DER-ED:</t>
  </si>
  <si>
    <t>Data base SINAPI:</t>
  </si>
  <si>
    <t>Jan/2022</t>
  </si>
  <si>
    <t>Obs 01:</t>
  </si>
  <si>
    <t>V. UNIT.
SEM BDI</t>
  </si>
  <si>
    <t>V. UNIT.
COM BDI</t>
  </si>
  <si>
    <t>VALOR TOTAL</t>
  </si>
  <si>
    <t>Obs 02:</t>
  </si>
  <si>
    <t xml:space="preserve">Obs 03: </t>
  </si>
  <si>
    <t xml:space="preserve">Obs 04: </t>
  </si>
  <si>
    <t>Conforme RESOLUÇÃO TC Nº 329, DE 24 DE SETEMBRO DE 2019, para aquisiçao de materiais e equipamentos deverá ser aplicado o BDI diferencial no valor de 15,57%.</t>
  </si>
  <si>
    <t>Conforme RESOLUÇÃO TC Nº 329, DE 24 DE SETEMBRO DE 2019, para obras acima de R$0,00 aplicado BDI de 0,00%.</t>
  </si>
  <si>
    <r>
      <t>Os preços unitários utilizados com referência do DER-ES Rodovias  foram atualizados de Jun/2021 para Jan/2022 com base no Índice Nacional de Custo da Construção Civil (INCC-M) =</t>
    </r>
    <r>
      <rPr>
        <i/>
        <sz val="10"/>
        <rFont val="Montserrat"/>
      </rPr>
      <t xml:space="preserve"> 1,049. </t>
    </r>
    <r>
      <rPr>
        <i/>
        <sz val="10"/>
        <color theme="1"/>
        <rFont val="Montserrat"/>
      </rPr>
      <t>Conforme cálculo realizado na calculadora da FGV.</t>
    </r>
  </si>
  <si>
    <r>
      <t xml:space="preserve">Os preços unitários utilizados com referência do SICRO-ES foram atualizados de Out/2021 para Jan/2022 com base no Índice Nacional de Custo da Construção Civil (INCC-M) </t>
    </r>
    <r>
      <rPr>
        <i/>
        <sz val="10"/>
        <rFont val="Montserrat"/>
      </rPr>
      <t>= 1,017.</t>
    </r>
    <r>
      <rPr>
        <i/>
        <sz val="10"/>
        <color theme="1"/>
        <rFont val="Montserrat"/>
      </rPr>
      <t xml:space="preserve"> Conforme cálculo realizado na calculadora da FGV.</t>
    </r>
  </si>
  <si>
    <t>Valor Total</t>
  </si>
  <si>
    <t>1.3</t>
  </si>
  <si>
    <t>1.4</t>
  </si>
  <si>
    <t>1.5</t>
  </si>
  <si>
    <t>1.6</t>
  </si>
  <si>
    <t>1.7</t>
  </si>
  <si>
    <t>1.8</t>
  </si>
  <si>
    <t>1.9</t>
  </si>
  <si>
    <t>1.10</t>
  </si>
  <si>
    <t>1.11</t>
  </si>
  <si>
    <t>1.12</t>
  </si>
  <si>
    <t>CURVA ABC</t>
  </si>
  <si>
    <t>% ACUMULADA</t>
  </si>
  <si>
    <t>CONCEITO</t>
  </si>
  <si>
    <t>A</t>
  </si>
  <si>
    <t>B</t>
  </si>
  <si>
    <t>16,66</t>
  </si>
  <si>
    <t>23,93</t>
  </si>
  <si>
    <t>33,48</t>
  </si>
  <si>
    <t>39,06</t>
  </si>
  <si>
    <t>44,35</t>
  </si>
  <si>
    <t>49,80</t>
  </si>
  <si>
    <t>60,81</t>
  </si>
  <si>
    <t>72,29</t>
  </si>
  <si>
    <t>5,11</t>
  </si>
  <si>
    <t>11,63</t>
  </si>
  <si>
    <t>20,45</t>
  </si>
  <si>
    <t>23,89</t>
  </si>
  <si>
    <t>37,11</t>
  </si>
  <si>
    <t>43,08</t>
  </si>
  <si>
    <t>48,93</t>
  </si>
  <si>
    <t>54,80</t>
  </si>
  <si>
    <t>66,50</t>
  </si>
  <si>
    <t>78,23</t>
  </si>
  <si>
    <t>89,92</t>
  </si>
  <si>
    <t>101,64</t>
  </si>
  <si>
    <t>117,66</t>
  </si>
  <si>
    <t>129,82</t>
  </si>
  <si>
    <t>30,13</t>
  </si>
  <si>
    <t>34,94</t>
  </si>
  <si>
    <t>63,82</t>
  </si>
  <si>
    <t>73,43</t>
  </si>
  <si>
    <t>83,05</t>
  </si>
  <si>
    <t>95,82</t>
  </si>
  <si>
    <t>105,77</t>
  </si>
  <si>
    <t>45,83</t>
  </si>
  <si>
    <t>95,20</t>
  </si>
  <si>
    <t>141,32</t>
  </si>
  <si>
    <t>238,04</t>
  </si>
  <si>
    <t>381,55</t>
  </si>
  <si>
    <t>471,70</t>
  </si>
  <si>
    <t>611,04</t>
  </si>
  <si>
    <t>77,33</t>
  </si>
  <si>
    <t>123,81</t>
  </si>
  <si>
    <t>204,46</t>
  </si>
  <si>
    <t>289,62</t>
  </si>
  <si>
    <t>394,69</t>
  </si>
  <si>
    <t>462,08</t>
  </si>
  <si>
    <t>1.296,39</t>
  </si>
  <si>
    <t>35,64</t>
  </si>
  <si>
    <t>41,22</t>
  </si>
  <si>
    <t>46,81</t>
  </si>
  <si>
    <t>52,39</t>
  </si>
  <si>
    <t>63,55</t>
  </si>
  <si>
    <t>4,13</t>
  </si>
  <si>
    <t>4,77</t>
  </si>
  <si>
    <t>5,41</t>
  </si>
  <si>
    <t>6,06</t>
  </si>
  <si>
    <t>8,89</t>
  </si>
  <si>
    <t>5,89</t>
  </si>
  <si>
    <t>9,93</t>
  </si>
  <si>
    <t>3,77</t>
  </si>
  <si>
    <t>264,09</t>
  </si>
  <si>
    <t>312,77</t>
  </si>
  <si>
    <t>1.831,36</t>
  </si>
  <si>
    <t>32,85</t>
  </si>
  <si>
    <t>2.439,03</t>
  </si>
  <si>
    <t>42,65</t>
  </si>
  <si>
    <t>3.810,52</t>
  </si>
  <si>
    <t>63,15</t>
  </si>
  <si>
    <t>2,91</t>
  </si>
  <si>
    <t>3,69</t>
  </si>
  <si>
    <t>1,68</t>
  </si>
  <si>
    <t>102,62</t>
  </si>
  <si>
    <t>113,78</t>
  </si>
  <si>
    <t>130,57</t>
  </si>
  <si>
    <t>147,31</t>
  </si>
  <si>
    <t>180,79</t>
  </si>
  <si>
    <t>143,98</t>
  </si>
  <si>
    <t>8,91</t>
  </si>
  <si>
    <t>152,03</t>
  </si>
  <si>
    <t>263,90</t>
  </si>
  <si>
    <t>13,66</t>
  </si>
  <si>
    <t>322,50</t>
  </si>
  <si>
    <t>16,19</t>
  </si>
  <si>
    <t>419,88</t>
  </si>
  <si>
    <t>437,84</t>
  </si>
  <si>
    <t>21,01</t>
  </si>
  <si>
    <t>642,31</t>
  </si>
  <si>
    <t>23,28</t>
  </si>
  <si>
    <t>663,42</t>
  </si>
  <si>
    <t>151,78</t>
  </si>
  <si>
    <t>16,86</t>
  </si>
  <si>
    <t>161,75</t>
  </si>
  <si>
    <t>21,30</t>
  </si>
  <si>
    <t>275,95</t>
  </si>
  <si>
    <t>336,61</t>
  </si>
  <si>
    <t>30,57</t>
  </si>
  <si>
    <t>436,05</t>
  </si>
  <si>
    <t>456,54</t>
  </si>
  <si>
    <t>39,71</t>
  </si>
  <si>
    <t>663,35</t>
  </si>
  <si>
    <t>44,32</t>
  </si>
  <si>
    <t>686,10</t>
  </si>
  <si>
    <t>48,96</t>
  </si>
  <si>
    <t>128,39</t>
  </si>
  <si>
    <t>154,50</t>
  </si>
  <si>
    <t>223,29</t>
  </si>
  <si>
    <t>347,07</t>
  </si>
  <si>
    <t>397,71</t>
  </si>
  <si>
    <t>418,59</t>
  </si>
  <si>
    <t>138,31</t>
  </si>
  <si>
    <t>166,76</t>
  </si>
  <si>
    <t>237,67</t>
  </si>
  <si>
    <t>305,73</t>
  </si>
  <si>
    <t>365,78</t>
  </si>
  <si>
    <t>418,46</t>
  </si>
  <si>
    <t>441,81</t>
  </si>
  <si>
    <t>40,01</t>
  </si>
  <si>
    <t>51,22</t>
  </si>
  <si>
    <t>62,27</t>
  </si>
  <si>
    <t>73,94</t>
  </si>
  <si>
    <t>85,47</t>
  </si>
  <si>
    <t>98,58</t>
  </si>
  <si>
    <t>112,20</t>
  </si>
  <si>
    <t>127,43</t>
  </si>
  <si>
    <t>594,31</t>
  </si>
  <si>
    <t>159,45</t>
  </si>
  <si>
    <t>844,66</t>
  </si>
  <si>
    <t>214,63</t>
  </si>
  <si>
    <t>61,14</t>
  </si>
  <si>
    <t>74,53</t>
  </si>
  <si>
    <t>102,18</t>
  </si>
  <si>
    <t>117,29</t>
  </si>
  <si>
    <t>132,95</t>
  </si>
  <si>
    <t>150,65</t>
  </si>
  <si>
    <t>621,74</t>
  </si>
  <si>
    <t>186,88</t>
  </si>
  <si>
    <t>878,45</t>
  </si>
  <si>
    <t>248,42</t>
  </si>
  <si>
    <t>107,66</t>
  </si>
  <si>
    <t>115,26</t>
  </si>
  <si>
    <t>82,51</t>
  </si>
  <si>
    <t>101,39</t>
  </si>
  <si>
    <t>137,19</t>
  </si>
  <si>
    <t>90,11</t>
  </si>
  <si>
    <t>111,12</t>
  </si>
  <si>
    <t>149,23</t>
  </si>
  <si>
    <t>10,45</t>
  </si>
  <si>
    <t>12,86</t>
  </si>
  <si>
    <t>15,26</t>
  </si>
  <si>
    <t>17,66</t>
  </si>
  <si>
    <t>24,85</t>
  </si>
  <si>
    <t>2,44</t>
  </si>
  <si>
    <t>8,96</t>
  </si>
  <si>
    <t>9,13</t>
  </si>
  <si>
    <t>19,79</t>
  </si>
  <si>
    <t>30,27</t>
  </si>
  <si>
    <t>45,20</t>
  </si>
  <si>
    <t>49,65</t>
  </si>
  <si>
    <t>60,11</t>
  </si>
  <si>
    <t>64,58</t>
  </si>
  <si>
    <t>73,46</t>
  </si>
  <si>
    <t>78,40</t>
  </si>
  <si>
    <t>86,35</t>
  </si>
  <si>
    <t>99,46</t>
  </si>
  <si>
    <t>107,40</t>
  </si>
  <si>
    <t>128,46</t>
  </si>
  <si>
    <t>38,30</t>
  </si>
  <si>
    <t>45,74</t>
  </si>
  <si>
    <t>64,32</t>
  </si>
  <si>
    <t>82,91</t>
  </si>
  <si>
    <t>136,45</t>
  </si>
  <si>
    <t>155,04</t>
  </si>
  <si>
    <t>208,57</t>
  </si>
  <si>
    <t>280,69</t>
  </si>
  <si>
    <t>299,28</t>
  </si>
  <si>
    <t>336,46</t>
  </si>
  <si>
    <t>408,58</t>
  </si>
  <si>
    <t>445,77</t>
  </si>
  <si>
    <t>517,89</t>
  </si>
  <si>
    <t>555,07</t>
  </si>
  <si>
    <t>664,37</t>
  </si>
  <si>
    <t>61,48</t>
  </si>
  <si>
    <t>89,39</t>
  </si>
  <si>
    <t>117,27</t>
  </si>
  <si>
    <t>197,57</t>
  </si>
  <si>
    <t>225,45</t>
  </si>
  <si>
    <t>305,75</t>
  </si>
  <si>
    <t>333,63</t>
  </si>
  <si>
    <t>413,92</t>
  </si>
  <si>
    <t>441,80</t>
  </si>
  <si>
    <t>497,58</t>
  </si>
  <si>
    <t>605,75</t>
  </si>
  <si>
    <t>661,53</t>
  </si>
  <si>
    <t>769,71</t>
  </si>
  <si>
    <t>825,48</t>
  </si>
  <si>
    <t>989,44</t>
  </si>
  <si>
    <t>30,00</t>
  </si>
  <si>
    <t>39,29</t>
  </si>
  <si>
    <t>75,36</t>
  </si>
  <si>
    <t>84,64</t>
  </si>
  <si>
    <t>111,41</t>
  </si>
  <si>
    <t>120,69</t>
  </si>
  <si>
    <t>147,48</t>
  </si>
  <si>
    <t>156,76</t>
  </si>
  <si>
    <t>175,35</t>
  </si>
  <si>
    <t>211,40</t>
  </si>
  <si>
    <t>230,00</t>
  </si>
  <si>
    <t>266,02</t>
  </si>
  <si>
    <t>284,65</t>
  </si>
  <si>
    <t>339,29</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</si>
  <si>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</si>
  <si>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</si>
  <si>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11,61</t>
  </si>
  <si>
    <t>TUBO PEAD LISO PARA REDE DE ÁGUA OU ESGOTO, DIÂMETRO DE 110 MM, JUNTA SOLDADA (NÃO INCLUI A EXECUÇÃO DE SOLDA) - FORNECIMENTO E ASSENTAMENTO. AF_12/2021</t>
  </si>
  <si>
    <t>138,71</t>
  </si>
  <si>
    <t>TUBO PEAD LISO PARA REDE DE ÁGUA OU ESGOTO, DIÂMETRO DE 160 MM, JUNTA SOLDADA (NÃO INCLUI A EXECUÇÃO DE SOLDA) - FORNECIMENTO E ASSENTAMENTO. AF_12/2021</t>
  </si>
  <si>
    <t>1.320,05</t>
  </si>
  <si>
    <t>TUBO PEAD LISO PARA REDE DE ÁGUA OU ESGOTO, DIÂMETRO DE 200 MM, JUNTA SOLDADA (NÃO INCLUI A EXECUÇÃO DE SOLDA) - FORNECIMENTO E ASSENTAMENTO. AF_12/2021</t>
  </si>
  <si>
    <t>462,32</t>
  </si>
  <si>
    <t>TUBO PEAD LISO PARA REDE DE ÁGUA OU ESGOTO, DIÂMETRO DE 315 MM, JUNTA SOLDADA (NÃO INCLUI A EXECUÇÃO DE SOLDA) - FORNECIMENTO E ASSENTAMENTO. AF_12/2021</t>
  </si>
  <si>
    <t>1.132,41</t>
  </si>
  <si>
    <t>TUBO PEAD LISO PARA REDE DE ÁGUA OU ESGOTO, DIÂMETRO DE 400 MM, JUNTA SOLDADA (NÃO INCLUI A EXECUÇÃO DE SOLDA) - FORNECIMENTO E ASSENTAMENTO. AF_12/2021</t>
  </si>
  <si>
    <t>1.825,40</t>
  </si>
  <si>
    <t>TUBO PEAD LISO PARA REDE DE ÁGUA OU ESGOTO, DIÂMETRO DE 500 MM, JUNTA SOLDADA (NÃO INCLUI A EXECUÇÃO DE SOLDA) - FORNECIMENTO E ASSENTAMENTO. AF_12/2021</t>
  </si>
  <si>
    <t>3.202,92</t>
  </si>
  <si>
    <t>TUBO PEAD LISO PARA REDE DE ÁGUA OU ESGOTO, DIÂMETRO DE 630 MM, JUNTA SOLDADA (NÃO INCLUI A EXECUÇÃO DE SOLDA) - FORNECIMENTO E ASSENTAMENTO. AF_12/2021</t>
  </si>
  <si>
    <t>4.763,35</t>
  </si>
  <si>
    <t>TUBO PEAD LISO PARA REDE DE ÁGUA OU ESGOTO, DIÂMETRO DE 800 MM, JUNTA SOLDADA (NÃO INCLUI A EXECUÇÃO DE SOLDA) - FORNECIMENTO E ASSENTAMENTO. AF_12/2021</t>
  </si>
  <si>
    <t>3.132,93</t>
  </si>
  <si>
    <t>TUBO PEAD LISO PARA REDE DE ÁGUA OU ESGOTO, DIÂMETRO DE 900 MM, JUNTA SOLDADA (NÃO INCLUI A EXECUÇÃO DE SOLDA) - FORNECIMENTO E ASSENTAMENTO. AF_12/2021</t>
  </si>
  <si>
    <t>5.125,04</t>
  </si>
  <si>
    <t>TUBO PEAD LISO PARA REDE DE ÁGUA OU ESGOTO, DIÂMETRO DE 1000 MM, JUNTA SOLDADA (NÃO INCLUI A EXECUÇÃO DE SOLDA) - FORNECIMENTO E ASSENTAMENTO. AF_12/2021</t>
  </si>
  <si>
    <t>5.652,19</t>
  </si>
  <si>
    <t>TUBO PEAD LISO PARA REDE DE ÁGUA OU ESGOTO, DIÂMETRO DE 1200 MM, JUNTA SOLDADA (NÃO INCLUI A EXECUÇÃO DE SOLDA) - FORNECIMENTO E ASSENTAMENTO. AF_12/2021</t>
  </si>
  <si>
    <t>4.182,65</t>
  </si>
  <si>
    <t>TUBO PEAD LISO PARA REDE DE ÁGUA OU ESGOTO, DIÂMETRO DE 1400 MM, JUNTA SOLDADA (NÃO INCLUI A EXECUÇÃO DE SOLDA) - FORNECIMENTO E ASSENTAMENTO. AF_12/2021</t>
  </si>
  <si>
    <t>2.070,62</t>
  </si>
  <si>
    <t>TUBO PEAD LISO PARA REDE DE ÁGUA OU ESGOTO, DIÂMETRO DE 1600 MM, JUNTA SOLDADA (NÃO INCLUI A EXECUÇÃO DE SOLDA) - FORNECIMENTO E ASSENTAMENTO. AF_12/2021</t>
  </si>
  <si>
    <t>1.391,26</t>
  </si>
  <si>
    <t>ASSENTAMENTO DE CONEXÃO COM 2 ACESSOS, EM PEAD LISO PARA REDE DE ÁGUA OU ESGOTO, DIÂMETRO DE 20 MM, JUNTA SOLDADA (NÃO INCLUI O FORNECIMENTO E EXECUÇÃO DE SOLDA). AF_12/2021</t>
  </si>
  <si>
    <t>3,72</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</si>
  <si>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</si>
  <si>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</si>
  <si>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</si>
  <si>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</si>
  <si>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</si>
  <si>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29,84</t>
  </si>
  <si>
    <t>ASSENTAMENTO DE CONEXÃO COM 2 ACESSOS, EM PEAD LISO PARA REDE DE ÁGUA OU ESGOTO, DIÂMETRO DE 180 MM, JUNTA SOLDADA (NÃO INCLUI O FORNECIMENTO E EXECUÇÃO DE SOLDA). AF_12/2021</t>
  </si>
  <si>
    <t>33,56</t>
  </si>
  <si>
    <t>ASSENTAMENTO DE CONEXÃO COM 2 ACESSOS, EM PEAD LISO PARA REDE DE ÁGUA OU ESGOTO, DIÂMETRO DE 200 MM, JUNTA SOLDADA (NÃO INCLUI O FORNECIMENTO E EXECUÇÃO DE SOLDA). AF_12/2021</t>
  </si>
  <si>
    <t>37,29</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</si>
  <si>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</si>
  <si>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</si>
  <si>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46,62</t>
  </si>
  <si>
    <t>ASSENTAMENTO DE CONEXÃO COM 2 ACESSOS, EM PEAD LISO PARA REDE DE ÁGUA OU ESGOTO, DIÂMETRO DE 280 MM, JUNTA SOLDADA (NÃO INCLUI O FORNECIMENTO E EXECUÇÃO DE SOLDA). AF_12/2021</t>
  </si>
  <si>
    <t>52,21</t>
  </si>
  <si>
    <t>ASSENTAMENTO DE CONEXÃO COM 2 ACESSOS, EM PEAD LISO PARA REDE DE ÁGUA OU ESGOTO, DIÂMETRO DE 315 MM, JUNTA SOLDADA (NÃO INCLUI O FORNECIMENTO E EXECUÇÃO DE SOLDA). AF_12/2021</t>
  </si>
  <si>
    <t>58,74</t>
  </si>
  <si>
    <t>ASSENTAMENTO DE CONEXÃO COM 2 ACESSOS, EM PEAD LISO PARA REDE DE ÁGUA OU ESGOTO, DIÂMETRO DE 355 MM, JUNTA SOLDADA (NÃO INCLUI O FORNECIMENTO E EXECUÇÃO DE SOLDA). AF_12/2021</t>
  </si>
  <si>
    <t>66,20</t>
  </si>
  <si>
    <t>ASSENTAMENTO DE CONEXÃO COM 2 ACESSOS, EM PEAD LISO PARA REDE DE ÁGUA OU ESGOTO, DIÂMETRO DE 400 MM, JUNTA SOLDADA (NÃO INCLUI O FORNECIMENTO E EXECUÇÃO DE SOLDA). AF_12/2021</t>
  </si>
  <si>
    <t>74,59</t>
  </si>
  <si>
    <t>ASSENTAMENTO DE CONEXÃO COM 3 ACESSOS, EM PEAD LISO PARA REDE DE ÁGUA OU ESGOTO, DIÂMETRO DE 20 MM, JUNTA SOLDADA (NÃO INCLUI O FORNECIMENTO E EXECUÇÃO DE SOLDA). AF_12/2021</t>
  </si>
  <si>
    <t>7,45</t>
  </si>
  <si>
    <t>ASSENTAMENTO DE CONEXÃO COM 3 ACESSOS, EM PEAD LISO PARA REDE DE ÁGUA OU ESGOTO, DIÂMETRO DE 32 MM, JUNTA SOLDADA (NÃO INCLUI O FORNECIMENTO E EXECUÇÃO DE SOLDA). AF_12/2021</t>
  </si>
  <si>
    <t>11,93</t>
  </si>
  <si>
    <t>ASSENTAMENTO DE CONEXÃO COM 3 ACESSOS, EM PEAD LISO PARA REDE DE ÁGUA OU ESGOTO, DIÂMETRO DE 63 MM, JUNTA SOLDADA (NÃO INCLUI O FORNECIMENTO E EXECUÇÃO DE SOLDA). AF_12/2021</t>
  </si>
  <si>
    <t>23,49</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</si>
  <si>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</si>
  <si>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</si>
  <si>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41,03</t>
  </si>
  <si>
    <t>ASSENTAMENTO DE CONEXÃO COM 3 ACESSOS, EM PEAD LISO PARA REDE DE ÁGUA OU ESGOTO, DIÂMETRO DE 160 MM, JUNTA SOLDADA (NÃO INCLUI O FORNECIMENTO E EXECUÇÃO DE SOLDA). AF_12/2021</t>
  </si>
  <si>
    <t>59,68</t>
  </si>
  <si>
    <t>ASSENTAMENTO DE CONEXÃO COM 3 ACESSOS, EM PEAD LISO PARA REDE DE ÁGUA OU ESGOTO, DIÂMETRO DE 180 MM, JUNTA SOLDADA (NÃO INCLUI O FORNECIMENTO E EXECUÇÃO DE SOLDA). AF_12/2021</t>
  </si>
  <si>
    <t>67,14</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</si>
  <si>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</si>
  <si>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</si>
  <si>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83,92</t>
  </si>
  <si>
    <t>ASSENTAMENTO DE CONEXÃO COM 3 ACESSOS, EM PEAD LISO PARA REDE DE ÁGUA OU ESGOTO, DIÂMETRO DE 250 MM, JUNTA SOLDADA (NÃO INCLUI O FORNECIMENTO E EXECUÇÃO DE SOLDA). AF_12/2021</t>
  </si>
  <si>
    <t>93,25</t>
  </si>
  <si>
    <t>ASSENTAMENTO DE CONEXÃO COM 3 ACESSOS, EM PEAD LISO PARA REDE DE ÁGUA OU ESGOTO, DIÂMETRO DE 280 MM, JUNTA SOLDADA (NÃO INCLUI O FORNECIMENTO E EXECUÇÃO DE SOLDA). AF_12/2021</t>
  </si>
  <si>
    <t>104,44</t>
  </si>
  <si>
    <t>ASSENTAMENTO DE CONEXÃO COM 3 ACESSOS, EM PEAD LISO PARA REDE DE ÁGUA OU ESGOTO, DIÂMETRO DE 315 MM, JUNTA SOLDADA (NÃO INCLUI O FORNECIMENTO E EXECUÇÃO DE SOLDA). AF_12/2021</t>
  </si>
  <si>
    <t>117,50</t>
  </si>
  <si>
    <t>ASSENTAMENTO DE CONEXÃO COM 3 ACESSOS, EM PEAD LISO PARA REDE DE ÁGUA OU ESGOTO, DIÂMETRO DE 355 MM, JUNTA SOLDADA (NÃO INCLUI O FORNECIMENTO E EXECUÇÃO DE SOLDA). AF_12/2021</t>
  </si>
  <si>
    <t>132,42</t>
  </si>
  <si>
    <t>ASSENTAMENTO DE CONEXÃO COM 3 ACESSOS, EM PEAD LISO PARA REDE DE ÁGUA OU ESGOTO, DIÂMETRO DE 400 MM, JUNTA SOLDADA (NÃO INCLUI O FORNECIMENTO E EXECUÇÃO DE SOLDA). AF_12/2021</t>
  </si>
  <si>
    <t>149,20</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</si>
  <si>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</si>
  <si>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</si>
  <si>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19,91</t>
  </si>
  <si>
    <t>LUVA, EM PEAD LISO PARA REDE DE ÁGUA OU ESGOTO, DIÂMETRO DE 63 MM, JUNTA SOLDADA POR ELETROFUSÃO (NÃO INCLUI A EXECUÇÃO DE SOLDA). AF_12/2021</t>
  </si>
  <si>
    <t>39,90</t>
  </si>
  <si>
    <t>LUVA, EM PEAD LISO PARA REDE DE ÁGUA OU ESGOTO, DIÂMETRO DE 200 MM, JUNTA SOLDADA POR ELETROFUSÃO (NÃO INCLUI A EXECUÇÃO DE SOLDA). AF_12/2021</t>
  </si>
  <si>
    <t>268,79</t>
  </si>
  <si>
    <t>LUVA, EM PEAD LISO PARA REDE DE ÁGUA OU ESGOTO, DIÂMETRO DE 400 MM, JUNTA SOLDADA POR ELETROFUSÃO (NÃO INCLUI A EXECUÇÃO DE SOLDA). AF_12/2021</t>
  </si>
  <si>
    <t>3.002,02</t>
  </si>
  <si>
    <t>COTOVELO 45 GRAUS, EM PEAD LISO PARA REDE DE ÁGUA OU ESGOTO, DIÂMETRO DE 32 MM, JUNTA SOLDADA POR ELETROFUSÃO (NÃO INCLUI A EXECUÇÃO DE SOLDA). AF_12/2021</t>
  </si>
  <si>
    <t>35,93</t>
  </si>
  <si>
    <t>COTOVELO 45 GRAUS, EM PEAD LISO PARA REDE DE ÁGUA OU ESGOTO, DIÂMETRO DE 63 MM, JUNTA SOLDADA POR ELETROFUSÃO (NÃO INCLUI A EXECUÇÃO DE SOLDA). AF_12/2021</t>
  </si>
  <si>
    <t>62,89</t>
  </si>
  <si>
    <t>COTOVELO 45 GRAUS, EM PEAD LISO PARA REDE DE ÁGUA OU ESGOTO, DIÂMETRO DE 200 MM, JUNTA SOLDADA POR ELETROFUSÃO (NÃO INCLUI A EXECUÇÃO DE SOLDA). AF_12/2021</t>
  </si>
  <si>
    <t>1.704,53</t>
  </si>
  <si>
    <t>COTOVELO 90 GRAUS, EM PEAD LISO PARA REDE DE ÁGUA OU ESGOTO, DIÂMETRO DE 20 MM, JUNTA SOLDADA POR ELETROFUSÃO (NÃO INCLUI A EXECUÇÃO DE SOLDA). AF_12/2021</t>
  </si>
  <si>
    <t>35,68</t>
  </si>
  <si>
    <t>COTOVELO 90 GRAUS, EM PEAD LISO PARA REDE DE ÁGUA OU ESGOTO, DIÂMETRO DE 32 MM, JUNTA SOLDADA POR ELETROFUSÃO (NÃO INCLUI A EXECUÇÃO DE SOLDA). AF_12/2021</t>
  </si>
  <si>
    <t>49,31</t>
  </si>
  <si>
    <t>COTOVELO 90 GRAUS, EM PEAD LISO PARA REDE DE ÁGUA OU ESGOTO, DIÂMETRO DE 63 MM, JUNTA SOLDADA POR ELETROFUSÃO (NÃO INCLUI A EXECUÇÃO DE SOLDA). AF_12/2021</t>
  </si>
  <si>
    <t>91,70</t>
  </si>
  <si>
    <t>COTOVELO 90 GRAUS, POLIETILENO DE ALTA DENSIDADE (PEAD) PARA REDE DE ÁGUA OU ESGOTO, DIÂMETRO DE 200 MM, JUNTA SOLDADA POR ELETROFUSÃO (NÃO INCLUI A EXECUÇÃO DE SOLDA). AF_12/2021</t>
  </si>
  <si>
    <t>2.415,00</t>
  </si>
  <si>
    <t>TÊ DE SERVIÇO, EM PEAD LISO PARA REDE DE ÁGUA OU ESGOTO, DIÂMETRO DE 63 X 20 MM, JUNTA SOLDADA POR ELETROFUSÃO (NÃO INCLUI A EXECUÇÃO DE SOLDA). AF_12/2021</t>
  </si>
  <si>
    <t>190,32</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</si>
  <si>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</si>
  <si>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</si>
  <si>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224,42</t>
  </si>
  <si>
    <t>TÊ DE SERVIÇO, EM PEAD LISO PARA REDE DE ÁGUA OU ESGOTO, DIÂMETRO DE 200 X 20 MM, JUNTA SOLDADA POR ELETROFUSÃO (NÃO INCLUI A EXECUÇÃO DE SOLDA). AF_12/2021</t>
  </si>
  <si>
    <t>427,78</t>
  </si>
  <si>
    <t>TÊ DE SERVIÇO, EM PEAD LISO PARA REDE DE ÁGUA OU ESGOTO, DIÂMETRO DE 200 X 32 MM, JUNTA SOLDADA POR ELETROFUSÃO (NÃO INCLUI A EXECUÇÃO DE SOLDA). AF_12/2021</t>
  </si>
  <si>
    <t>433,31</t>
  </si>
  <si>
    <t>TÊ DE SERVIÇO, EM PEAD LISO PARA REDE DE ÁGUA OU ESGOTO, DIÂMETRO DE 200 X 63 MM, JUNTA SOLDADA POR ELETROFUSÃO (NÃO INCLUI A EXECUÇÃO DE SOLDA). AF_12/2021</t>
  </si>
  <si>
    <t>566,63</t>
  </si>
  <si>
    <t>1.081,89</t>
  </si>
  <si>
    <t>1.180,87</t>
  </si>
  <si>
    <t>987,93</t>
  </si>
  <si>
    <t>925,69</t>
  </si>
  <si>
    <t>610,11</t>
  </si>
  <si>
    <t>573,85</t>
  </si>
  <si>
    <t>1.023,42</t>
  </si>
  <si>
    <t>951,98</t>
  </si>
  <si>
    <t>6.935,13</t>
  </si>
  <si>
    <t>10.695,30</t>
  </si>
  <si>
    <t>300,58</t>
  </si>
  <si>
    <t>474,32</t>
  </si>
  <si>
    <t>1.003,78</t>
  </si>
  <si>
    <t>1.299,55</t>
  </si>
  <si>
    <t>171,45</t>
  </si>
  <si>
    <t>174,56</t>
  </si>
  <si>
    <t>151,86</t>
  </si>
  <si>
    <t>154,08</t>
  </si>
  <si>
    <t>206,20</t>
  </si>
  <si>
    <t>262,85</t>
  </si>
  <si>
    <t>178,80</t>
  </si>
  <si>
    <t>223,41</t>
  </si>
  <si>
    <t>216,99</t>
  </si>
  <si>
    <t>221,55</t>
  </si>
  <si>
    <t>194,71</t>
  </si>
  <si>
    <t>197,47</t>
  </si>
  <si>
    <t>257,26</t>
  </si>
  <si>
    <t>327,16</t>
  </si>
  <si>
    <t>284,13</t>
  </si>
  <si>
    <t>165,98</t>
  </si>
  <si>
    <t>138,33</t>
  </si>
  <si>
    <t>205,77</t>
  </si>
  <si>
    <t>6.081,77</t>
  </si>
  <si>
    <t>9.222,38</t>
  </si>
  <si>
    <t>201,32</t>
  </si>
  <si>
    <t>135,50</t>
  </si>
  <si>
    <t>124,16</t>
  </si>
  <si>
    <t>147,56</t>
  </si>
  <si>
    <t>7,39</t>
  </si>
  <si>
    <t>181,60</t>
  </si>
  <si>
    <t>193,81</t>
  </si>
  <si>
    <t>171,76</t>
  </si>
  <si>
    <t>414,82</t>
  </si>
  <si>
    <t>154,81</t>
  </si>
  <si>
    <t>227,47</t>
  </si>
  <si>
    <t>217,04</t>
  </si>
  <si>
    <t>561,69</t>
  </si>
  <si>
    <t>150,14</t>
  </si>
  <si>
    <t>125,16</t>
  </si>
  <si>
    <t>134,89</t>
  </si>
  <si>
    <t>108,61</t>
  </si>
  <si>
    <t>171,28</t>
  </si>
  <si>
    <t>166,29</t>
  </si>
  <si>
    <t>263,77</t>
  </si>
  <si>
    <t>223,26</t>
  </si>
  <si>
    <t>220,46</t>
  </si>
  <si>
    <t>179,33</t>
  </si>
  <si>
    <t>215,96</t>
  </si>
  <si>
    <t>50,91</t>
  </si>
  <si>
    <t>218,48</t>
  </si>
  <si>
    <t>195,90</t>
  </si>
  <si>
    <t>237,59</t>
  </si>
  <si>
    <t>204,70</t>
  </si>
  <si>
    <t>153,19</t>
  </si>
  <si>
    <t>167,60</t>
  </si>
  <si>
    <t>195,78</t>
  </si>
  <si>
    <t>147,06</t>
  </si>
  <si>
    <t>226,17</t>
  </si>
  <si>
    <t>87,75</t>
  </si>
  <si>
    <t>4,83</t>
  </si>
  <si>
    <t>3,47</t>
  </si>
  <si>
    <t>1,88</t>
  </si>
  <si>
    <t>183,27</t>
  </si>
  <si>
    <t>236,77</t>
  </si>
  <si>
    <t>2,55</t>
  </si>
  <si>
    <t>220,12</t>
  </si>
  <si>
    <t>165,68</t>
  </si>
  <si>
    <t>118,51</t>
  </si>
  <si>
    <t>629,19</t>
  </si>
  <si>
    <t>1.477,48</t>
  </si>
  <si>
    <t>1.281,10</t>
  </si>
  <si>
    <t>355,51</t>
  </si>
  <si>
    <t>196,12</t>
  </si>
  <si>
    <t>10,79</t>
  </si>
  <si>
    <t>194,32</t>
  </si>
  <si>
    <t>276,90</t>
  </si>
  <si>
    <t>307,68</t>
  </si>
  <si>
    <t>6,65</t>
  </si>
  <si>
    <t>146,70</t>
  </si>
  <si>
    <t>23,15</t>
  </si>
  <si>
    <t>25,60</t>
  </si>
  <si>
    <t>671,59</t>
  </si>
  <si>
    <t>378,73</t>
  </si>
  <si>
    <t>142,49</t>
  </si>
  <si>
    <t>97,77</t>
  </si>
  <si>
    <t>25,55</t>
  </si>
  <si>
    <t>65,95</t>
  </si>
  <si>
    <t>170,45</t>
  </si>
  <si>
    <t>195,51</t>
  </si>
  <si>
    <t>214,10</t>
  </si>
  <si>
    <t>10,97</t>
  </si>
  <si>
    <t>181,63</t>
  </si>
  <si>
    <t>36,86</t>
  </si>
  <si>
    <t>196,93</t>
  </si>
  <si>
    <t>399,06</t>
  </si>
  <si>
    <t>11,77</t>
  </si>
  <si>
    <t>281,28</t>
  </si>
  <si>
    <t>85,09</t>
  </si>
  <si>
    <t>78,96</t>
  </si>
  <si>
    <t>349,51</t>
  </si>
  <si>
    <t>24,47</t>
  </si>
  <si>
    <t>1.002,39</t>
  </si>
  <si>
    <t>139,88</t>
  </si>
  <si>
    <t>25,90</t>
  </si>
  <si>
    <t>302,81</t>
  </si>
  <si>
    <t>218,41</t>
  </si>
  <si>
    <t>81,45</t>
  </si>
  <si>
    <t>17,49</t>
  </si>
  <si>
    <t>66,26</t>
  </si>
  <si>
    <t>151,57</t>
  </si>
  <si>
    <t>2.939,04</t>
  </si>
  <si>
    <t>138,27</t>
  </si>
  <si>
    <t>305,43</t>
  </si>
  <si>
    <t>196,07</t>
  </si>
  <si>
    <t>134,31</t>
  </si>
  <si>
    <t>151,76</t>
  </si>
  <si>
    <t>18,82</t>
  </si>
  <si>
    <t>7,03</t>
  </si>
  <si>
    <t>212,87</t>
  </si>
  <si>
    <t>39,10</t>
  </si>
  <si>
    <t>144,44</t>
  </si>
  <si>
    <t>243,66</t>
  </si>
  <si>
    <t>238,64</t>
  </si>
  <si>
    <t>257,20</t>
  </si>
  <si>
    <t>164,69</t>
  </si>
  <si>
    <t>230,64</t>
  </si>
  <si>
    <t>174,18</t>
  </si>
  <si>
    <t>226,60</t>
  </si>
  <si>
    <t>113,40</t>
  </si>
  <si>
    <t>83,32</t>
  </si>
  <si>
    <t>202,53</t>
  </si>
  <si>
    <t>633,89</t>
  </si>
  <si>
    <t>1.341,40</t>
  </si>
  <si>
    <t>19,33</t>
  </si>
  <si>
    <t>84,15</t>
  </si>
  <si>
    <t>55,25</t>
  </si>
  <si>
    <t>58,09</t>
  </si>
  <si>
    <t>43,24</t>
  </si>
  <si>
    <t>135,01</t>
  </si>
  <si>
    <t>5,28</t>
  </si>
  <si>
    <t>50,32</t>
  </si>
  <si>
    <t>57,44</t>
  </si>
  <si>
    <t>71,08</t>
  </si>
  <si>
    <t>44,11</t>
  </si>
  <si>
    <t>41,24</t>
  </si>
  <si>
    <t>54,98</t>
  </si>
  <si>
    <t>3,60</t>
  </si>
  <si>
    <t>52,96</t>
  </si>
  <si>
    <t>70,42</t>
  </si>
  <si>
    <t>87,26</t>
  </si>
  <si>
    <t>17,73</t>
  </si>
  <si>
    <t>49,58</t>
  </si>
  <si>
    <t>48,49</t>
  </si>
  <si>
    <t>78,04</t>
  </si>
  <si>
    <t>6,32</t>
  </si>
  <si>
    <t>71,78</t>
  </si>
  <si>
    <t>81,64</t>
  </si>
  <si>
    <t>0,86</t>
  </si>
  <si>
    <t>90,30</t>
  </si>
  <si>
    <t>45,02</t>
  </si>
  <si>
    <t>88,43</t>
  </si>
  <si>
    <t>1,60</t>
  </si>
  <si>
    <t>66,41</t>
  </si>
  <si>
    <t>69,54</t>
  </si>
  <si>
    <t>83,87</t>
  </si>
  <si>
    <t>4,08</t>
  </si>
  <si>
    <t>284,33</t>
  </si>
  <si>
    <t>158,46</t>
  </si>
  <si>
    <t>50,44</t>
  </si>
  <si>
    <t>53,24</t>
  </si>
  <si>
    <t>46,47</t>
  </si>
  <si>
    <t>50,55</t>
  </si>
  <si>
    <t>28,28</t>
  </si>
  <si>
    <t>6,71</t>
  </si>
  <si>
    <t>39,33</t>
  </si>
  <si>
    <t>28,89</t>
  </si>
  <si>
    <t>63,79</t>
  </si>
  <si>
    <t>17,76</t>
  </si>
  <si>
    <t>426,51</t>
  </si>
  <si>
    <t>59,49</t>
  </si>
  <si>
    <t>86,38</t>
  </si>
  <si>
    <t>153,43</t>
  </si>
  <si>
    <t>33,04</t>
  </si>
  <si>
    <t>225,76</t>
  </si>
  <si>
    <t>105,07</t>
  </si>
  <si>
    <t>171,85</t>
  </si>
  <si>
    <t>47,55</t>
  </si>
  <si>
    <t>92,39</t>
  </si>
  <si>
    <t>81,55</t>
  </si>
  <si>
    <t>93,58</t>
  </si>
  <si>
    <t>91,19</t>
  </si>
  <si>
    <t>55,08</t>
  </si>
  <si>
    <t>49,78</t>
  </si>
  <si>
    <t>58,17</t>
  </si>
  <si>
    <t>50,89</t>
  </si>
  <si>
    <t>58,05</t>
  </si>
  <si>
    <t>81,46</t>
  </si>
  <si>
    <t>182,06</t>
  </si>
  <si>
    <t>438,38</t>
  </si>
  <si>
    <t>17,02</t>
  </si>
  <si>
    <t>40,50</t>
  </si>
  <si>
    <t>48,16</t>
  </si>
  <si>
    <t>60,20</t>
  </si>
  <si>
    <t>56,97</t>
  </si>
  <si>
    <t>2,80</t>
  </si>
  <si>
    <t>28,39</t>
  </si>
  <si>
    <t>40,52</t>
  </si>
  <si>
    <t>38,96</t>
  </si>
  <si>
    <t>42,47</t>
  </si>
  <si>
    <t>69,83</t>
  </si>
  <si>
    <t>78,71</t>
  </si>
  <si>
    <t>59,56</t>
  </si>
  <si>
    <t>93,95</t>
  </si>
  <si>
    <t>82,89</t>
  </si>
  <si>
    <t>11,76</t>
  </si>
  <si>
    <t>47,84</t>
  </si>
  <si>
    <t>36,13</t>
  </si>
  <si>
    <t>30,80</t>
  </si>
  <si>
    <t>36,92</t>
  </si>
  <si>
    <t>40,12</t>
  </si>
  <si>
    <t>24,38</t>
  </si>
  <si>
    <t>139,81</t>
  </si>
  <si>
    <t>26,19</t>
  </si>
  <si>
    <t>38,67</t>
  </si>
  <si>
    <t>5,46</t>
  </si>
  <si>
    <t>4,55</t>
  </si>
  <si>
    <t>226,72</t>
  </si>
  <si>
    <t>48,65</t>
  </si>
  <si>
    <t>6,75</t>
  </si>
  <si>
    <t>60,89</t>
  </si>
  <si>
    <t>54,00</t>
  </si>
  <si>
    <t>18,24</t>
  </si>
  <si>
    <t>72,04</t>
  </si>
  <si>
    <t>85,48</t>
  </si>
  <si>
    <t>50,51</t>
  </si>
  <si>
    <t>89,55</t>
  </si>
  <si>
    <t>102,99</t>
  </si>
  <si>
    <t>55,22</t>
  </si>
  <si>
    <t>100,82</t>
  </si>
  <si>
    <t>170,12</t>
  </si>
  <si>
    <t>74,00</t>
  </si>
  <si>
    <t>68,50</t>
  </si>
  <si>
    <t>40,41</t>
  </si>
  <si>
    <t>66,49</t>
  </si>
  <si>
    <t>1,40</t>
  </si>
  <si>
    <t>41,68</t>
  </si>
  <si>
    <t>5,35</t>
  </si>
  <si>
    <t>32,36</t>
  </si>
  <si>
    <t>157,48</t>
  </si>
  <si>
    <t>35,38</t>
  </si>
  <si>
    <t>7,13</t>
  </si>
  <si>
    <t>6,36</t>
  </si>
  <si>
    <t>1,28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</si>
  <si>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</si>
  <si>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</si>
  <si>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</si>
  <si>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</si>
  <si>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3,13</t>
  </si>
  <si>
    <t>0,79</t>
  </si>
  <si>
    <t>0,56</t>
  </si>
  <si>
    <t>6,29</t>
  </si>
  <si>
    <t>0,74</t>
  </si>
  <si>
    <t>45,95</t>
  </si>
  <si>
    <t>56,44</t>
  </si>
  <si>
    <t>69,08</t>
  </si>
  <si>
    <t>21,40</t>
  </si>
  <si>
    <t>25,54</t>
  </si>
  <si>
    <t>3,46</t>
  </si>
  <si>
    <t>3,08</t>
  </si>
  <si>
    <t>53,57</t>
  </si>
  <si>
    <t>66,97</t>
  </si>
  <si>
    <t>79,50</t>
  </si>
  <si>
    <t>24,64</t>
  </si>
  <si>
    <t>4,65</t>
  </si>
  <si>
    <t>4,44</t>
  </si>
  <si>
    <t>211,28</t>
  </si>
  <si>
    <t>38,36</t>
  </si>
  <si>
    <t>53,19</t>
  </si>
  <si>
    <t>31,13</t>
  </si>
  <si>
    <t>1,29</t>
  </si>
  <si>
    <t>2,50</t>
  </si>
  <si>
    <t>147,74</t>
  </si>
  <si>
    <t>390,71</t>
  </si>
  <si>
    <t>333,05</t>
  </si>
  <si>
    <t>74,95</t>
  </si>
  <si>
    <t>18,51</t>
  </si>
  <si>
    <t>6,28</t>
  </si>
  <si>
    <t>70,91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</si>
  <si>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</si>
  <si>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</si>
  <si>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</si>
  <si>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</si>
  <si>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</si>
  <si>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7,40</t>
  </si>
  <si>
    <t>38,23</t>
  </si>
  <si>
    <t>32,35</t>
  </si>
  <si>
    <t>54,60</t>
  </si>
  <si>
    <t>155,89</t>
  </si>
  <si>
    <t>34,89</t>
  </si>
  <si>
    <t>58,28</t>
  </si>
  <si>
    <t>179,86</t>
  </si>
  <si>
    <t>0,52</t>
  </si>
  <si>
    <t>1,49</t>
  </si>
  <si>
    <t>49,02</t>
  </si>
  <si>
    <t>6,38</t>
  </si>
  <si>
    <t>3,80</t>
  </si>
  <si>
    <t>4,15</t>
  </si>
  <si>
    <t>5,19</t>
  </si>
  <si>
    <t>224,96</t>
  </si>
  <si>
    <t>281,52</t>
  </si>
  <si>
    <t>105,74</t>
  </si>
  <si>
    <t>102,69</t>
  </si>
  <si>
    <t>139,18</t>
  </si>
  <si>
    <t>81,09</t>
  </si>
  <si>
    <t>50,30</t>
  </si>
  <si>
    <t>35,23</t>
  </si>
  <si>
    <t>3,86</t>
  </si>
  <si>
    <t>53,58</t>
  </si>
  <si>
    <t>139,02</t>
  </si>
  <si>
    <t>6,14</t>
  </si>
  <si>
    <t>72,79</t>
  </si>
  <si>
    <t>18,61</t>
  </si>
  <si>
    <t>3,79</t>
  </si>
  <si>
    <t>33,95</t>
  </si>
  <si>
    <t>129,71</t>
  </si>
  <si>
    <t>2,64</t>
  </si>
  <si>
    <t>19,03</t>
  </si>
  <si>
    <t>21,81</t>
  </si>
  <si>
    <t>4,19</t>
  </si>
  <si>
    <t>3,32</t>
  </si>
  <si>
    <t>38,84</t>
  </si>
  <si>
    <t>3,39</t>
  </si>
  <si>
    <t>2,65</t>
  </si>
  <si>
    <t>4,22</t>
  </si>
  <si>
    <t>136,85</t>
  </si>
  <si>
    <t>16,56</t>
  </si>
  <si>
    <t>2,45</t>
  </si>
  <si>
    <t>28,05</t>
  </si>
  <si>
    <t>118,33</t>
  </si>
  <si>
    <t>32,12</t>
  </si>
  <si>
    <t>6,57</t>
  </si>
  <si>
    <t>57,18</t>
  </si>
  <si>
    <t>266,29</t>
  </si>
  <si>
    <t>5,06</t>
  </si>
  <si>
    <t>47,47</t>
  </si>
  <si>
    <t>1,85</t>
  </si>
  <si>
    <t>31,15</t>
  </si>
  <si>
    <t>45,62</t>
  </si>
  <si>
    <t>4,79</t>
  </si>
  <si>
    <t>41,59</t>
  </si>
  <si>
    <t>244,13</t>
  </si>
  <si>
    <t>4,52</t>
  </si>
  <si>
    <t>1,15</t>
  </si>
  <si>
    <t>1,44</t>
  </si>
  <si>
    <t>349,81</t>
  </si>
  <si>
    <t>48,56</t>
  </si>
  <si>
    <t>437,76</t>
  </si>
  <si>
    <t>138,12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</si>
  <si>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</si>
  <si>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</si>
  <si>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</si>
  <si>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</si>
  <si>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0,96</t>
  </si>
  <si>
    <t>10,58</t>
  </si>
  <si>
    <t>40,36</t>
  </si>
  <si>
    <t>136,38</t>
  </si>
  <si>
    <t>13,00</t>
  </si>
  <si>
    <t>12,09</t>
  </si>
  <si>
    <t>59,30</t>
  </si>
  <si>
    <t>141,71</t>
  </si>
  <si>
    <t>108,29</t>
  </si>
  <si>
    <t>19,49</t>
  </si>
  <si>
    <t>174,08</t>
  </si>
  <si>
    <t>2.539,20</t>
  </si>
  <si>
    <t>5,86</t>
  </si>
  <si>
    <t>10,99</t>
  </si>
  <si>
    <t>22,21</t>
  </si>
  <si>
    <t>1,12</t>
  </si>
  <si>
    <t>63,75</t>
  </si>
  <si>
    <t>18,34</t>
  </si>
  <si>
    <t>130,18</t>
  </si>
  <si>
    <t>25,43</t>
  </si>
  <si>
    <t>47,75</t>
  </si>
  <si>
    <t>0,00</t>
  </si>
  <si>
    <t>45,73</t>
  </si>
  <si>
    <t>5,43</t>
  </si>
  <si>
    <t>50,02</t>
  </si>
  <si>
    <t>5,31</t>
  </si>
  <si>
    <t>1,02</t>
  </si>
  <si>
    <t>46,57</t>
  </si>
  <si>
    <t>3,31</t>
  </si>
  <si>
    <t>58,79</t>
  </si>
  <si>
    <t>4,10</t>
  </si>
  <si>
    <t>56,46</t>
  </si>
  <si>
    <t>7,66</t>
  </si>
  <si>
    <t>70,58</t>
  </si>
  <si>
    <t>54,36</t>
  </si>
  <si>
    <t>7,37</t>
  </si>
  <si>
    <t>67,95</t>
  </si>
  <si>
    <t>241,43</t>
  </si>
  <si>
    <t>3,02</t>
  </si>
  <si>
    <t>23,85</t>
  </si>
  <si>
    <t>151,98</t>
  </si>
  <si>
    <t>105,90</t>
  </si>
  <si>
    <t>25,66</t>
  </si>
  <si>
    <t>43,06</t>
  </si>
  <si>
    <t>125,37</t>
  </si>
  <si>
    <t>17,16</t>
  </si>
  <si>
    <t>2,37</t>
  </si>
  <si>
    <t>18,77</t>
  </si>
  <si>
    <t>2,20</t>
  </si>
  <si>
    <t>27,28</t>
  </si>
  <si>
    <t>64,63</t>
  </si>
  <si>
    <t>7,17</t>
  </si>
  <si>
    <t>51,65</t>
  </si>
  <si>
    <t>4,42</t>
  </si>
  <si>
    <t>133,02</t>
  </si>
  <si>
    <t>213,83</t>
  </si>
  <si>
    <t>238,00</t>
  </si>
  <si>
    <t>350,24</t>
  </si>
  <si>
    <t>63,04</t>
  </si>
  <si>
    <t>563,02</t>
  </si>
  <si>
    <t>340,00</t>
  </si>
  <si>
    <t>1,70</t>
  </si>
  <si>
    <t>8,50</t>
  </si>
  <si>
    <t>58,19</t>
  </si>
  <si>
    <t>0,68</t>
  </si>
  <si>
    <t>158,70</t>
  </si>
  <si>
    <t>97,75</t>
  </si>
  <si>
    <t>1,27</t>
  </si>
  <si>
    <t>2,96</t>
  </si>
  <si>
    <t>19,55</t>
  </si>
  <si>
    <t>76,96</t>
  </si>
  <si>
    <t>136,16</t>
  </si>
  <si>
    <t>523,17</t>
  </si>
  <si>
    <t>583,26</t>
  </si>
  <si>
    <t>641,51</t>
  </si>
  <si>
    <t>735,31</t>
  </si>
  <si>
    <t>90,33</t>
  </si>
  <si>
    <t>99,45</t>
  </si>
  <si>
    <t>97,63</t>
  </si>
  <si>
    <t>116,97</t>
  </si>
  <si>
    <t>27,55</t>
  </si>
  <si>
    <t>21,92</t>
  </si>
  <si>
    <t>1.143,88</t>
  </si>
  <si>
    <t>1.399,56</t>
  </si>
  <si>
    <t>1.490,08</t>
  </si>
  <si>
    <t>1.658,13</t>
  </si>
  <si>
    <t>2.048,26</t>
  </si>
  <si>
    <t>2.547,42</t>
  </si>
  <si>
    <t>2.663,56</t>
  </si>
  <si>
    <t>2.890,97</t>
  </si>
  <si>
    <t>3.294,30</t>
  </si>
  <si>
    <t>3.427,39</t>
  </si>
  <si>
    <t>1.126,43</t>
  </si>
  <si>
    <t>1.368,98</t>
  </si>
  <si>
    <t>1.459,50</t>
  </si>
  <si>
    <t>1.640,68</t>
  </si>
  <si>
    <t>2.015,77</t>
  </si>
  <si>
    <t>2.503,17</t>
  </si>
  <si>
    <t>2.620,52</t>
  </si>
  <si>
    <t>2.817,35</t>
  </si>
  <si>
    <t>3.208,22</t>
  </si>
  <si>
    <t>3.321,95</t>
  </si>
  <si>
    <t>40,46</t>
  </si>
  <si>
    <t>57,27</t>
  </si>
  <si>
    <t>31,68</t>
  </si>
  <si>
    <t>61,85</t>
  </si>
  <si>
    <t>24,81</t>
  </si>
  <si>
    <t>20,77</t>
  </si>
  <si>
    <t>21,09</t>
  </si>
  <si>
    <t>19,58</t>
  </si>
  <si>
    <t>24,67</t>
  </si>
  <si>
    <t>29,59</t>
  </si>
  <si>
    <t>31,82</t>
  </si>
  <si>
    <t>26,30</t>
  </si>
  <si>
    <t>38,86</t>
  </si>
  <si>
    <t>21,86</t>
  </si>
  <si>
    <t>49,68</t>
  </si>
  <si>
    <t>52,64</t>
  </si>
  <si>
    <t>127,93</t>
  </si>
  <si>
    <t>93,52</t>
  </si>
  <si>
    <t>273,84</t>
  </si>
  <si>
    <t>24,73</t>
  </si>
  <si>
    <t>42,28</t>
  </si>
  <si>
    <t>88,75</t>
  </si>
  <si>
    <t>98,65</t>
  </si>
  <si>
    <t>96,11</t>
  </si>
  <si>
    <t>69,29</t>
  </si>
  <si>
    <t>13,32</t>
  </si>
  <si>
    <t>19,10</t>
  </si>
  <si>
    <t>64,30</t>
  </si>
  <si>
    <t>79,37</t>
  </si>
  <si>
    <t>106,38</t>
  </si>
  <si>
    <t>206,30</t>
  </si>
  <si>
    <t>62,30</t>
  </si>
  <si>
    <t>59,40</t>
  </si>
  <si>
    <t>180,97</t>
  </si>
  <si>
    <t>226,48</t>
  </si>
  <si>
    <t>271,32</t>
  </si>
  <si>
    <t>343,44</t>
  </si>
  <si>
    <t>159,73</t>
  </si>
  <si>
    <t>89,05</t>
  </si>
  <si>
    <t>56,37</t>
  </si>
  <si>
    <t>168,72</t>
  </si>
  <si>
    <t>101,32</t>
  </si>
  <si>
    <t>60,17</t>
  </si>
  <si>
    <t>162,17</t>
  </si>
  <si>
    <t>81,39</t>
  </si>
  <si>
    <t>44,45</t>
  </si>
  <si>
    <t>171,71</t>
  </si>
  <si>
    <t>86,68</t>
  </si>
  <si>
    <t>47,48</t>
  </si>
  <si>
    <t>829,92</t>
  </si>
  <si>
    <t>984,02</t>
  </si>
  <si>
    <t>1.138,12</t>
  </si>
  <si>
    <t>1.441,67</t>
  </si>
  <si>
    <t>1.595,76</t>
  </si>
  <si>
    <t>1.794,70</t>
  </si>
  <si>
    <t>13,62</t>
  </si>
  <si>
    <t>2.091,70</t>
  </si>
  <si>
    <t>2.324,51</t>
  </si>
  <si>
    <t>2.478,61</t>
  </si>
  <si>
    <t>2.671,69</t>
  </si>
  <si>
    <t>945,04</t>
  </si>
  <si>
    <t>1.099,14</t>
  </si>
  <si>
    <t>1.363,71</t>
  </si>
  <si>
    <t>1.517,80</t>
  </si>
  <si>
    <t>1.716,74</t>
  </si>
  <si>
    <t>1.935,79</t>
  </si>
  <si>
    <t>2.207,58</t>
  </si>
  <si>
    <t>2.361,68</t>
  </si>
  <si>
    <t>2.515,77</t>
  </si>
  <si>
    <t>1.192,26</t>
  </si>
  <si>
    <t>1.588,47</t>
  </si>
  <si>
    <t>1.680,71</t>
  </si>
  <si>
    <t>1.866,75</t>
  </si>
  <si>
    <t>2.301,64</t>
  </si>
  <si>
    <t>3.117,46</t>
  </si>
  <si>
    <t>3.231,41</t>
  </si>
  <si>
    <t>3.507,27</t>
  </si>
  <si>
    <t>4.011,35</t>
  </si>
  <si>
    <t>4.313,25</t>
  </si>
  <si>
    <t>1.157,36</t>
  </si>
  <si>
    <t>1.545,43</t>
  </si>
  <si>
    <t>1.637,67</t>
  </si>
  <si>
    <t>1.957,08</t>
  </si>
  <si>
    <t>2.186,86</t>
  </si>
  <si>
    <t>2.920,78</t>
  </si>
  <si>
    <t>3.032,43</t>
  </si>
  <si>
    <t>3.244,12</t>
  </si>
  <si>
    <t>3.620,48</t>
  </si>
  <si>
    <t>3.537,30</t>
  </si>
  <si>
    <t>698,71</t>
  </si>
  <si>
    <t>45,18</t>
  </si>
  <si>
    <t>49,52</t>
  </si>
  <si>
    <t>58,38</t>
  </si>
  <si>
    <t>76,67</t>
  </si>
  <si>
    <t>74,77</t>
  </si>
  <si>
    <t>118,54</t>
  </si>
  <si>
    <t>78,88</t>
  </si>
  <si>
    <t>103,80</t>
  </si>
  <si>
    <t>142,65</t>
  </si>
  <si>
    <t>153,25</t>
  </si>
  <si>
    <t>152,64</t>
  </si>
  <si>
    <t>179,98</t>
  </si>
  <si>
    <t>163,24</t>
  </si>
  <si>
    <t>187,12</t>
  </si>
  <si>
    <t>32,38</t>
  </si>
  <si>
    <t>64,90</t>
  </si>
  <si>
    <t>57,74</t>
  </si>
  <si>
    <t>110,31</t>
  </si>
  <si>
    <t>9,64</t>
  </si>
  <si>
    <t>11,13</t>
  </si>
  <si>
    <t>31,58</t>
  </si>
  <si>
    <t>91,17</t>
  </si>
  <si>
    <t>10,00</t>
  </si>
  <si>
    <t>13,79</t>
  </si>
  <si>
    <t>134,00</t>
  </si>
  <si>
    <t>97,44</t>
  </si>
  <si>
    <t>141,13</t>
  </si>
  <si>
    <t>52,76</t>
  </si>
  <si>
    <t>53,20</t>
  </si>
  <si>
    <t>31,09</t>
  </si>
  <si>
    <t>27,70</t>
  </si>
  <si>
    <t>GEOTÊXTIL NÃO TECIDO 100% POLIÉSTER, RESISTÊNCIA A TRAÇÃO DE 31 KN/M (RT-31), INSTALADO EM DRENO - FORNECIMENTO E INSTALAÇÃO. AF_07/2021</t>
  </si>
  <si>
    <t>615,41</t>
  </si>
  <si>
    <t>578,46</t>
  </si>
  <si>
    <t>755,64</t>
  </si>
  <si>
    <t>683,50</t>
  </si>
  <si>
    <t>834,93</t>
  </si>
  <si>
    <t>743,19</t>
  </si>
  <si>
    <t>863,63</t>
  </si>
  <si>
    <t>1.456,91</t>
  </si>
  <si>
    <t>1.800,69</t>
  </si>
  <si>
    <t>2.142,95</t>
  </si>
  <si>
    <t>556,94</t>
  </si>
  <si>
    <t>505,90</t>
  </si>
  <si>
    <t>221,51</t>
  </si>
  <si>
    <t>252,36</t>
  </si>
  <si>
    <t>289,73</t>
  </si>
  <si>
    <t>667,75</t>
  </si>
  <si>
    <t>123,38</t>
  </si>
  <si>
    <t>133,66</t>
  </si>
  <si>
    <t>165,89</t>
  </si>
  <si>
    <t>176,15</t>
  </si>
  <si>
    <t>138,37</t>
  </si>
  <si>
    <t>150,22</t>
  </si>
  <si>
    <t>183,39</t>
  </si>
  <si>
    <t>195,26</t>
  </si>
  <si>
    <t>116,65</t>
  </si>
  <si>
    <t>136,30</t>
  </si>
  <si>
    <t>122,63</t>
  </si>
  <si>
    <t>142,06</t>
  </si>
  <si>
    <t>133,40</t>
  </si>
  <si>
    <t>154,43</t>
  </si>
  <si>
    <t>143,91</t>
  </si>
  <si>
    <t>164,66</t>
  </si>
  <si>
    <t>135,09</t>
  </si>
  <si>
    <t>145,74</t>
  </si>
  <si>
    <t>179,08</t>
  </si>
  <si>
    <t>189,83</t>
  </si>
  <si>
    <t>147,98</t>
  </si>
  <si>
    <t>160,34</t>
  </si>
  <si>
    <t>193,95</t>
  </si>
  <si>
    <t>206,64</t>
  </si>
  <si>
    <t>143,46</t>
  </si>
  <si>
    <t>146,16</t>
  </si>
  <si>
    <t>139,95</t>
  </si>
  <si>
    <t>161,50</t>
  </si>
  <si>
    <t>148,22</t>
  </si>
  <si>
    <t>169,61</t>
  </si>
  <si>
    <t>219,60</t>
  </si>
  <si>
    <t>204,12</t>
  </si>
  <si>
    <t>188,26</t>
  </si>
  <si>
    <t>183,08</t>
  </si>
  <si>
    <t>237,65</t>
  </si>
  <si>
    <t>221,18</t>
  </si>
  <si>
    <t>211,42</t>
  </si>
  <si>
    <t>204,56</t>
  </si>
  <si>
    <t>199,18</t>
  </si>
  <si>
    <t>208,54</t>
  </si>
  <si>
    <t>193,10</t>
  </si>
  <si>
    <t>183,85</t>
  </si>
  <si>
    <t>174,54</t>
  </si>
  <si>
    <t>172,20</t>
  </si>
  <si>
    <t>226,58</t>
  </si>
  <si>
    <t>210,17</t>
  </si>
  <si>
    <t>200,43</t>
  </si>
  <si>
    <t>193,64</t>
  </si>
  <si>
    <t>182,37</t>
  </si>
  <si>
    <t>28,18</t>
  </si>
  <si>
    <t>1.014,18</t>
  </si>
  <si>
    <t>607,75</t>
  </si>
  <si>
    <t>794,30</t>
  </si>
  <si>
    <t>489,48</t>
  </si>
  <si>
    <t>35,47</t>
  </si>
  <si>
    <t>16,41</t>
  </si>
  <si>
    <t>44,69</t>
  </si>
  <si>
    <t>84,05</t>
  </si>
  <si>
    <t>140,22</t>
  </si>
  <si>
    <t>41,96</t>
  </si>
  <si>
    <t>78,58</t>
  </si>
  <si>
    <t>75,34</t>
  </si>
  <si>
    <t>95,26</t>
  </si>
  <si>
    <t>95,65</t>
  </si>
  <si>
    <t>429,76</t>
  </si>
  <si>
    <t>554,62</t>
  </si>
  <si>
    <t>747,66</t>
  </si>
  <si>
    <t>987,87</t>
  </si>
  <si>
    <t>700,43</t>
  </si>
  <si>
    <t>1.815,83</t>
  </si>
  <si>
    <t>632,59</t>
  </si>
  <si>
    <t>1.757,05</t>
  </si>
  <si>
    <t>1.354,94</t>
  </si>
  <si>
    <t>2.517,98</t>
  </si>
  <si>
    <t>1.451,87</t>
  </si>
  <si>
    <t>2.596,10</t>
  </si>
  <si>
    <t>2.249,37</t>
  </si>
  <si>
    <t>3.932,36</t>
  </si>
  <si>
    <t>1.021,76</t>
  </si>
  <si>
    <t>2.241,85</t>
  </si>
  <si>
    <t>1.196,12</t>
  </si>
  <si>
    <t>2.173,35</t>
  </si>
  <si>
    <t>1.859,44</t>
  </si>
  <si>
    <t>3.516,06</t>
  </si>
  <si>
    <t>362,26</t>
  </si>
  <si>
    <t>382,48</t>
  </si>
  <si>
    <t>974,38</t>
  </si>
  <si>
    <t>1.335,39</t>
  </si>
  <si>
    <t>743,80</t>
  </si>
  <si>
    <t>1.800,79</t>
  </si>
  <si>
    <t>959,67</t>
  </si>
  <si>
    <t>349,00</t>
  </si>
  <si>
    <t>1.157,89</t>
  </si>
  <si>
    <t>461,23</t>
  </si>
  <si>
    <t>2.658,76</t>
  </si>
  <si>
    <t>1.356,15</t>
  </si>
  <si>
    <t>667,76</t>
  </si>
  <si>
    <t>3.416,85</t>
  </si>
  <si>
    <t>1.653,53</t>
  </si>
  <si>
    <t>2.299,75</t>
  </si>
  <si>
    <t>1.072,24</t>
  </si>
  <si>
    <t>2.910,91</t>
  </si>
  <si>
    <t>1.279,40</t>
  </si>
  <si>
    <t>1.486,55</t>
  </si>
  <si>
    <t>1.693,70</t>
  </si>
  <si>
    <t>4.777,65</t>
  </si>
  <si>
    <t>1.900,91</t>
  </si>
  <si>
    <t>2.108,08</t>
  </si>
  <si>
    <t>6.002,69</t>
  </si>
  <si>
    <t>2.315,22</t>
  </si>
  <si>
    <t>3.610,76</t>
  </si>
  <si>
    <t>4.410,82</t>
  </si>
  <si>
    <t>5.184,29</t>
  </si>
  <si>
    <t>5.957,67</t>
  </si>
  <si>
    <t>6.734,51</t>
  </si>
  <si>
    <t>7.504,55</t>
  </si>
  <si>
    <t>2.541,34</t>
  </si>
  <si>
    <t>5.318,92</t>
  </si>
  <si>
    <t>1.919,90</t>
  </si>
  <si>
    <t>6.244,85</t>
  </si>
  <si>
    <t>2.127,02</t>
  </si>
  <si>
    <t>7.223,91</t>
  </si>
  <si>
    <t>2.334,21</t>
  </si>
  <si>
    <t>8.151,51</t>
  </si>
  <si>
    <t>9.079,15</t>
  </si>
  <si>
    <t>2.752,43</t>
  </si>
  <si>
    <t>7.382,95</t>
  </si>
  <si>
    <t>2.338,17</t>
  </si>
  <si>
    <t>8.496,10</t>
  </si>
  <si>
    <t>2.545,30</t>
  </si>
  <si>
    <t>9.609,22</t>
  </si>
  <si>
    <t>10.722,41</t>
  </si>
  <si>
    <t>2.963,52</t>
  </si>
  <si>
    <t>9.806,57</t>
  </si>
  <si>
    <t>2.756,38</t>
  </si>
  <si>
    <t>11.085,75</t>
  </si>
  <si>
    <t>12.364,91</t>
  </si>
  <si>
    <t>3.174,65</t>
  </si>
  <si>
    <t>12.551,10</t>
  </si>
  <si>
    <t>14.007,37</t>
  </si>
  <si>
    <t>3.385,76</t>
  </si>
  <si>
    <t>16.261,41</t>
  </si>
  <si>
    <t>3.558,15</t>
  </si>
  <si>
    <t>191,88</t>
  </si>
  <si>
    <t>774,46</t>
  </si>
  <si>
    <t>2.227,24</t>
  </si>
  <si>
    <t>5.392,94</t>
  </si>
  <si>
    <t>3.521,91</t>
  </si>
  <si>
    <t>4.133,03</t>
  </si>
  <si>
    <t>266,11</t>
  </si>
  <si>
    <t>963,00</t>
  </si>
  <si>
    <t>949,81</t>
  </si>
  <si>
    <t>1.134,70</t>
  </si>
  <si>
    <t>1.124,31</t>
  </si>
  <si>
    <t>1.298,81</t>
  </si>
  <si>
    <t>1.394,75</t>
  </si>
  <si>
    <t>1.490,69</t>
  </si>
  <si>
    <t>1.681,08</t>
  </si>
  <si>
    <t>1.855,58</t>
  </si>
  <si>
    <t>2.030,08</t>
  </si>
  <si>
    <t>2.126,02</t>
  </si>
  <si>
    <t>2.221,96</t>
  </si>
  <si>
    <t>3.336,83</t>
  </si>
  <si>
    <t>4.014,91</t>
  </si>
  <si>
    <t>4.402,14</t>
  </si>
  <si>
    <t>4.789,37</t>
  </si>
  <si>
    <t>3.390,03</t>
  </si>
  <si>
    <t>4.068,10</t>
  </si>
  <si>
    <t>4.746,18</t>
  </si>
  <si>
    <t>5.133,41</t>
  </si>
  <si>
    <t>5.520,64</t>
  </si>
  <si>
    <t>458,22</t>
  </si>
  <si>
    <t>1.423,42</t>
  </si>
  <si>
    <t>2.572,91</t>
  </si>
  <si>
    <t>1.274,84</t>
  </si>
  <si>
    <t>4.307,68</t>
  </si>
  <si>
    <t>663,65</t>
  </si>
  <si>
    <t>1.621,29</t>
  </si>
  <si>
    <t>3.921,14</t>
  </si>
  <si>
    <t>1.559,56</t>
  </si>
  <si>
    <t>2.245,98</t>
  </si>
  <si>
    <t>1.027,67</t>
  </si>
  <si>
    <t>5.076,88</t>
  </si>
  <si>
    <t>2.842,30</t>
  </si>
  <si>
    <t>1.225,55</t>
  </si>
  <si>
    <t>1.819,20</t>
  </si>
  <si>
    <t>3.438,43</t>
  </si>
  <si>
    <t>4.036,79</t>
  </si>
  <si>
    <t>358,42</t>
  </si>
  <si>
    <t>484,66</t>
  </si>
  <si>
    <t>5.817,32</t>
  </si>
  <si>
    <t>935,74</t>
  </si>
  <si>
    <t>1.289,76</t>
  </si>
  <si>
    <t>4.664,53</t>
  </si>
  <si>
    <t>736,26</t>
  </si>
  <si>
    <t>2.017,09</t>
  </si>
  <si>
    <t>264,29</t>
  </si>
  <si>
    <t>5.264,98</t>
  </si>
  <si>
    <t>1.733,08</t>
  </si>
  <si>
    <t>2.234,52</t>
  </si>
  <si>
    <t>895,22</t>
  </si>
  <si>
    <t>6.572,23</t>
  </si>
  <si>
    <t>1.039,85</t>
  </si>
  <si>
    <t>5.859,90</t>
  </si>
  <si>
    <t>8.293,94</t>
  </si>
  <si>
    <t>346,60</t>
  </si>
  <si>
    <t>2.170,25</t>
  </si>
  <si>
    <t>3.526,22</t>
  </si>
  <si>
    <t>2.214,95</t>
  </si>
  <si>
    <t>2.150,04</t>
  </si>
  <si>
    <t>1.085,01</t>
  </si>
  <si>
    <t>7.256,39</t>
  </si>
  <si>
    <t>2.432,37</t>
  </si>
  <si>
    <t>2.429,00</t>
  </si>
  <si>
    <t>9.379,73</t>
  </si>
  <si>
    <t>2.630,21</t>
  </si>
  <si>
    <t>10.465,74</t>
  </si>
  <si>
    <t>5.199,03</t>
  </si>
  <si>
    <t>2.831,44</t>
  </si>
  <si>
    <t>9.571,89</t>
  </si>
  <si>
    <t>2.633,58</t>
  </si>
  <si>
    <t>10.819,92</t>
  </si>
  <si>
    <t>1.907,40</t>
  </si>
  <si>
    <t>12.063,13</t>
  </si>
  <si>
    <t>3.032,70</t>
  </si>
  <si>
    <t>12.262,31</t>
  </si>
  <si>
    <t>6.097,29</t>
  </si>
  <si>
    <t>13.670,10</t>
  </si>
  <si>
    <t>3.233,95</t>
  </si>
  <si>
    <t>15.272,36</t>
  </si>
  <si>
    <t>2.033,24</t>
  </si>
  <si>
    <t>191,06</t>
  </si>
  <si>
    <t>720,54</t>
  </si>
  <si>
    <t>7.054,43</t>
  </si>
  <si>
    <t>2.231,15</t>
  </si>
  <si>
    <t>7.960,12</t>
  </si>
  <si>
    <t>8.865,84</t>
  </si>
  <si>
    <t>7.207,83</t>
  </si>
  <si>
    <t>3.402,16</t>
  </si>
  <si>
    <t>1.237,01</t>
  </si>
  <si>
    <t>1.021,83</t>
  </si>
  <si>
    <t>447,58</t>
  </si>
  <si>
    <t>412,44</t>
  </si>
  <si>
    <t>354,59</t>
  </si>
  <si>
    <t>2.729,49</t>
  </si>
  <si>
    <t>1.321,39</t>
  </si>
  <si>
    <t>2.102,34</t>
  </si>
  <si>
    <t>2.068,28</t>
  </si>
  <si>
    <t>1.301,19</t>
  </si>
  <si>
    <t>31,72</t>
  </si>
  <si>
    <t>37,05</t>
  </si>
  <si>
    <t>43,73</t>
  </si>
  <si>
    <t>47,86</t>
  </si>
  <si>
    <t>62,10</t>
  </si>
  <si>
    <t>67,85</t>
  </si>
  <si>
    <t>75,70</t>
  </si>
  <si>
    <t>83,38</t>
  </si>
  <si>
    <t>49,11</t>
  </si>
  <si>
    <t>52,98</t>
  </si>
  <si>
    <t>44,42</t>
  </si>
  <si>
    <t>47,22</t>
  </si>
  <si>
    <t>51,08</t>
  </si>
  <si>
    <t>48,02</t>
  </si>
  <si>
    <t>59,80</t>
  </si>
  <si>
    <t>60,79</t>
  </si>
  <si>
    <t>72,57</t>
  </si>
  <si>
    <t>84,76</t>
  </si>
  <si>
    <t>47,85</t>
  </si>
  <si>
    <t>57,02</t>
  </si>
  <si>
    <t>55,37</t>
  </si>
  <si>
    <t>65,66</t>
  </si>
  <si>
    <t>144,97</t>
  </si>
  <si>
    <t>93,91</t>
  </si>
  <si>
    <t>16,59</t>
  </si>
  <si>
    <t>13,50</t>
  </si>
  <si>
    <t>15,28</t>
  </si>
  <si>
    <t>18,12</t>
  </si>
  <si>
    <t>487,20</t>
  </si>
  <si>
    <t>1.117,40</t>
  </si>
  <si>
    <t>2.304,34</t>
  </si>
  <si>
    <t>3.879,22</t>
  </si>
  <si>
    <t>5.839,10</t>
  </si>
  <si>
    <t>8.225,60</t>
  </si>
  <si>
    <t>14.292,23</t>
  </si>
  <si>
    <t>4.680,83</t>
  </si>
  <si>
    <t>7.044,68</t>
  </si>
  <si>
    <t>9.940,91</t>
  </si>
  <si>
    <t>17.296,75</t>
  </si>
  <si>
    <t>8.742,24</t>
  </si>
  <si>
    <t>12.281,40</t>
  </si>
  <si>
    <t>21.159,81</t>
  </si>
  <si>
    <t>2.817,63</t>
  </si>
  <si>
    <t>4.937,19</t>
  </si>
  <si>
    <t>7.913,62</t>
  </si>
  <si>
    <t>11.776,57</t>
  </si>
  <si>
    <t>22.467,73</t>
  </si>
  <si>
    <t>11.064,22</t>
  </si>
  <si>
    <t>16.519,61</t>
  </si>
  <si>
    <t>30.839,24</t>
  </si>
  <si>
    <t>14.231,16</t>
  </si>
  <si>
    <t>21.287,51</t>
  </si>
  <si>
    <t>39.372,34</t>
  </si>
  <si>
    <t>13.356,95</t>
  </si>
  <si>
    <t>20.742,26</t>
  </si>
  <si>
    <t>29.030,26</t>
  </si>
  <si>
    <t>41.262,56</t>
  </si>
  <si>
    <t>16.487,30</t>
  </si>
  <si>
    <t>25.001,43</t>
  </si>
  <si>
    <t>35.359,63</t>
  </si>
  <si>
    <t>49.860,59</t>
  </si>
  <si>
    <t>18.983,55</t>
  </si>
  <si>
    <t>29.335,21</t>
  </si>
  <si>
    <t>41.459,32</t>
  </si>
  <si>
    <t>59.144,47</t>
  </si>
  <si>
    <t>7.446,88</t>
  </si>
  <si>
    <t>11.139,34</t>
  </si>
  <si>
    <t>16.875,04</t>
  </si>
  <si>
    <t>25.133,71</t>
  </si>
  <si>
    <t>8.567,01</t>
  </si>
  <si>
    <t>12.721,02</t>
  </si>
  <si>
    <t>14.154,91</t>
  </si>
  <si>
    <t>18.770,49</t>
  </si>
  <si>
    <t>29.263,05</t>
  </si>
  <si>
    <t>9.539,34</t>
  </si>
  <si>
    <t>15.561,08</t>
  </si>
  <si>
    <t>20.499,66</t>
  </si>
  <si>
    <t>33.854,26</t>
  </si>
  <si>
    <t>27.226,49</t>
  </si>
  <si>
    <t>44.316,54</t>
  </si>
  <si>
    <t>59.677,28</t>
  </si>
  <si>
    <t>85.579,45</t>
  </si>
  <si>
    <t>29.029,88</t>
  </si>
  <si>
    <t>46.858,46</t>
  </si>
  <si>
    <t>66.422,90</t>
  </si>
  <si>
    <t>81.358,70</t>
  </si>
  <si>
    <t>29.645,29</t>
  </si>
  <si>
    <t>51.418,93</t>
  </si>
  <si>
    <t>71.992,66</t>
  </si>
  <si>
    <t>86.362,58</t>
  </si>
  <si>
    <t>26,06</t>
  </si>
  <si>
    <t>43,76</t>
  </si>
  <si>
    <t>53,62</t>
  </si>
  <si>
    <t>33,38</t>
  </si>
  <si>
    <t>43,37</t>
  </si>
  <si>
    <t>87,64</t>
  </si>
  <si>
    <t>60,13</t>
  </si>
  <si>
    <t>75,48</t>
  </si>
  <si>
    <t>68,87</t>
  </si>
  <si>
    <t>86,32</t>
  </si>
  <si>
    <t>125,09</t>
  </si>
  <si>
    <t>65,69</t>
  </si>
  <si>
    <t>104,47</t>
  </si>
  <si>
    <t>46,99</t>
  </si>
  <si>
    <t>15,90</t>
  </si>
  <si>
    <t>19,42</t>
  </si>
  <si>
    <t>729,49</t>
  </si>
  <si>
    <t>730,98</t>
  </si>
  <si>
    <t>753,90</t>
  </si>
  <si>
    <t>883,37</t>
  </si>
  <si>
    <t>936,35</t>
  </si>
  <si>
    <t>629,93</t>
  </si>
  <si>
    <t>636,60</t>
  </si>
  <si>
    <t>643,25</t>
  </si>
  <si>
    <t>649,90</t>
  </si>
  <si>
    <t>941,27</t>
  </si>
  <si>
    <t>971,67</t>
  </si>
  <si>
    <t>296,46</t>
  </si>
  <si>
    <t>378,46</t>
  </si>
  <si>
    <t>271,09</t>
  </si>
  <si>
    <t>276,84</t>
  </si>
  <si>
    <t>297,64</t>
  </si>
  <si>
    <t>368,00</t>
  </si>
  <si>
    <t>530,29</t>
  </si>
  <si>
    <t>591,65</t>
  </si>
  <si>
    <t>120,26</t>
  </si>
  <si>
    <t>876,94</t>
  </si>
  <si>
    <t>884,92</t>
  </si>
  <si>
    <t>925,26</t>
  </si>
  <si>
    <t>997,85</t>
  </si>
  <si>
    <t>1.157,91</t>
  </si>
  <si>
    <t>1.221,50</t>
  </si>
  <si>
    <t>756,68</t>
  </si>
  <si>
    <t>764,66</t>
  </si>
  <si>
    <t>787,70</t>
  </si>
  <si>
    <t>860,29</t>
  </si>
  <si>
    <t>1.020,35</t>
  </si>
  <si>
    <t>1.083,94</t>
  </si>
  <si>
    <t>281,01</t>
  </si>
  <si>
    <t>287,23</t>
  </si>
  <si>
    <t>337,91</t>
  </si>
  <si>
    <t>376,79</t>
  </si>
  <si>
    <t>766,60</t>
  </si>
  <si>
    <t>775,05</t>
  </si>
  <si>
    <t>827,97</t>
  </si>
  <si>
    <t>869,08</t>
  </si>
  <si>
    <t>216,85</t>
  </si>
  <si>
    <t>298,85</t>
  </si>
  <si>
    <t>289,59</t>
  </si>
  <si>
    <t>311,22</t>
  </si>
  <si>
    <t>343,63</t>
  </si>
  <si>
    <t>827,26</t>
  </si>
  <si>
    <t>1.165,15</t>
  </si>
  <si>
    <t>85,01</t>
  </si>
  <si>
    <t>84,10</t>
  </si>
  <si>
    <t>71,91</t>
  </si>
  <si>
    <t>726,80</t>
  </si>
  <si>
    <t>721,88</t>
  </si>
  <si>
    <t>757,30</t>
  </si>
  <si>
    <t>829,17</t>
  </si>
  <si>
    <t>989,95</t>
  </si>
  <si>
    <t>1.052,82</t>
  </si>
  <si>
    <t>642,70</t>
  </si>
  <si>
    <t>649,97</t>
  </si>
  <si>
    <t>672,29</t>
  </si>
  <si>
    <t>744,16</t>
  </si>
  <si>
    <t>904,94</t>
  </si>
  <si>
    <t>967,81</t>
  </si>
  <si>
    <t>652,62</t>
  </si>
  <si>
    <t>660,36</t>
  </si>
  <si>
    <t>712,56</t>
  </si>
  <si>
    <t>752,95</t>
  </si>
  <si>
    <t>775,18</t>
  </si>
  <si>
    <t>661,20</t>
  </si>
  <si>
    <t>799,04</t>
  </si>
  <si>
    <t>684,35</t>
  </si>
  <si>
    <t>833,69</t>
  </si>
  <si>
    <t>718,28</t>
  </si>
  <si>
    <t>1.317,32</t>
  </si>
  <si>
    <t>1.201,91</t>
  </si>
  <si>
    <t>1.655,21</t>
  </si>
  <si>
    <t>1.539,80</t>
  </si>
  <si>
    <t>11,16</t>
  </si>
  <si>
    <t>834,88</t>
  </si>
  <si>
    <t>181,61</t>
  </si>
  <si>
    <t>886,86</t>
  </si>
  <si>
    <t>736,72</t>
  </si>
  <si>
    <t>895,31</t>
  </si>
  <si>
    <t>919,30</t>
  </si>
  <si>
    <t>756,26</t>
  </si>
  <si>
    <t>965,53</t>
  </si>
  <si>
    <t>797,57</t>
  </si>
  <si>
    <t>1.006,64</t>
  </si>
  <si>
    <t>837,96</t>
  </si>
  <si>
    <t>895,44</t>
  </si>
  <si>
    <t>745,30</t>
  </si>
  <si>
    <t>971,25</t>
  </si>
  <si>
    <t>803,29</t>
  </si>
  <si>
    <t>1.454,88</t>
  </si>
  <si>
    <t>1.286,92</t>
  </si>
  <si>
    <t>1.792,77</t>
  </si>
  <si>
    <t>1.624,81</t>
  </si>
  <si>
    <t>52,15</t>
  </si>
  <si>
    <t>57,93</t>
  </si>
  <si>
    <t>63,77</t>
  </si>
  <si>
    <t>69,58</t>
  </si>
  <si>
    <t>82,48</t>
  </si>
  <si>
    <t>753,71</t>
  </si>
  <si>
    <t>732,27</t>
  </si>
  <si>
    <t>871,04</t>
  </si>
  <si>
    <t>690,40</t>
  </si>
  <si>
    <t>1.367,02</t>
  </si>
  <si>
    <t>810,60</t>
  </si>
  <si>
    <t>1.086,33</t>
  </si>
  <si>
    <t>1.346,03</t>
  </si>
  <si>
    <t>872,39</t>
  </si>
  <si>
    <t>596,86</t>
  </si>
  <si>
    <t>735,53</t>
  </si>
  <si>
    <t>703,63</t>
  </si>
  <si>
    <t>65,25</t>
  </si>
  <si>
    <t>796,41</t>
  </si>
  <si>
    <t>605,26</t>
  </si>
  <si>
    <t>1.318,92</t>
  </si>
  <si>
    <t>144,99</t>
  </si>
  <si>
    <t>94,69</t>
  </si>
  <si>
    <t>689,12</t>
  </si>
  <si>
    <t>610,00</t>
  </si>
  <si>
    <t>1.497,60</t>
  </si>
  <si>
    <t>1.010,05</t>
  </si>
  <si>
    <t>833,09</t>
  </si>
  <si>
    <t>790,27</t>
  </si>
  <si>
    <t>698,76</t>
  </si>
  <si>
    <t>636,64</t>
  </si>
  <si>
    <t>510,44</t>
  </si>
  <si>
    <t>739,20</t>
  </si>
  <si>
    <t>203,89</t>
  </si>
  <si>
    <t>29,25</t>
  </si>
  <si>
    <t>62,40</t>
  </si>
  <si>
    <t>71,18</t>
  </si>
  <si>
    <t>62,65</t>
  </si>
  <si>
    <t>132,01</t>
  </si>
  <si>
    <t>165,66</t>
  </si>
  <si>
    <t>37,62</t>
  </si>
  <si>
    <t>183,96</t>
  </si>
  <si>
    <t>232,62</t>
  </si>
  <si>
    <t>297,51</t>
  </si>
  <si>
    <t>257,64</t>
  </si>
  <si>
    <t>310,70</t>
  </si>
  <si>
    <t>299,19</t>
  </si>
  <si>
    <t>412,75</t>
  </si>
  <si>
    <t>419,69</t>
  </si>
  <si>
    <t>501,87</t>
  </si>
  <si>
    <t>200,18</t>
  </si>
  <si>
    <t>273,51</t>
  </si>
  <si>
    <t>322,17</t>
  </si>
  <si>
    <t>387,06</t>
  </si>
  <si>
    <t>330,73</t>
  </si>
  <si>
    <t>383,79</t>
  </si>
  <si>
    <t>355,78</t>
  </si>
  <si>
    <t>469,34</t>
  </si>
  <si>
    <t>461,64</t>
  </si>
  <si>
    <t>538,40</t>
  </si>
  <si>
    <t>590,28</t>
  </si>
  <si>
    <t>582,89</t>
  </si>
  <si>
    <t>1.086,06</t>
  </si>
  <si>
    <t>2.245,76</t>
  </si>
  <si>
    <t>2.589,27</t>
  </si>
  <si>
    <t>411,45</t>
  </si>
  <si>
    <t>489,44</t>
  </si>
  <si>
    <t>593,07</t>
  </si>
  <si>
    <t>1.204,37</t>
  </si>
  <si>
    <t>2.419,10</t>
  </si>
  <si>
    <t>1.924,35</t>
  </si>
  <si>
    <t>3.858,76</t>
  </si>
  <si>
    <t>13,78</t>
  </si>
  <si>
    <t>1.278,77</t>
  </si>
  <si>
    <t>678,69</t>
  </si>
  <si>
    <t>976,62</t>
  </si>
  <si>
    <t>776,54</t>
  </si>
  <si>
    <t>1.078,73</t>
  </si>
  <si>
    <t>1.451,79</t>
  </si>
  <si>
    <t>1.152,24</t>
  </si>
  <si>
    <t>1.090,85</t>
  </si>
  <si>
    <t>1.018,28</t>
  </si>
  <si>
    <t>924,56</t>
  </si>
  <si>
    <t>829,50</t>
  </si>
  <si>
    <t>812,96</t>
  </si>
  <si>
    <t>802,27</t>
  </si>
  <si>
    <t>748,77</t>
  </si>
  <si>
    <t>1.166,62</t>
  </si>
  <si>
    <t>1.105,14</t>
  </si>
  <si>
    <t>1.032,83</t>
  </si>
  <si>
    <t>938,99</t>
  </si>
  <si>
    <t>838,45</t>
  </si>
  <si>
    <t>822,12</t>
  </si>
  <si>
    <t>812,30</t>
  </si>
  <si>
    <t>759,29</t>
  </si>
  <si>
    <t>757,41</t>
  </si>
  <si>
    <t>21,06</t>
  </si>
  <si>
    <t>102,39</t>
  </si>
  <si>
    <t>128,21</t>
  </si>
  <si>
    <t>234,53</t>
  </si>
  <si>
    <t>384,72</t>
  </si>
  <si>
    <t>539,60</t>
  </si>
  <si>
    <t>614,88</t>
  </si>
  <si>
    <t>74,87</t>
  </si>
  <si>
    <t>94,48</t>
  </si>
  <si>
    <t>207,12</t>
  </si>
  <si>
    <t>15,80</t>
  </si>
  <si>
    <t>55,55</t>
  </si>
  <si>
    <t>197,20</t>
  </si>
  <si>
    <t>76,45</t>
  </si>
  <si>
    <t>223,90</t>
  </si>
  <si>
    <t>58,16</t>
  </si>
  <si>
    <t>78,64</t>
  </si>
  <si>
    <t>107,21</t>
  </si>
  <si>
    <t>143,36</t>
  </si>
  <si>
    <t>84,46</t>
  </si>
  <si>
    <t>123,91</t>
  </si>
  <si>
    <t>163,36</t>
  </si>
  <si>
    <t>24,88</t>
  </si>
  <si>
    <t>521,20</t>
  </si>
  <si>
    <t>26,05</t>
  </si>
  <si>
    <t>497,79</t>
  </si>
  <si>
    <t>221,61</t>
  </si>
  <si>
    <t>152,77</t>
  </si>
  <si>
    <t>205,59</t>
  </si>
  <si>
    <t>147,12</t>
  </si>
  <si>
    <t>52,91</t>
  </si>
  <si>
    <t>30,30</t>
  </si>
  <si>
    <t>27,74</t>
  </si>
  <si>
    <t>26,56</t>
  </si>
  <si>
    <t>24,27</t>
  </si>
  <si>
    <t>33,45</t>
  </si>
  <si>
    <t>196,24</t>
  </si>
  <si>
    <t>242,95</t>
  </si>
  <si>
    <t>282,82</t>
  </si>
  <si>
    <t>140,20</t>
  </si>
  <si>
    <t>101,34</t>
  </si>
  <si>
    <t>146,82</t>
  </si>
  <si>
    <t>335,60</t>
  </si>
  <si>
    <t>418,99</t>
  </si>
  <si>
    <t>183,89</t>
  </si>
  <si>
    <t>217,34</t>
  </si>
  <si>
    <t>177,30</t>
  </si>
  <si>
    <t>224,01</t>
  </si>
  <si>
    <t>263,88</t>
  </si>
  <si>
    <t>316,66</t>
  </si>
  <si>
    <t>400,05</t>
  </si>
  <si>
    <t>227,07</t>
  </si>
  <si>
    <t>175,69</t>
  </si>
  <si>
    <t>63,67</t>
  </si>
  <si>
    <t>107,19</t>
  </si>
  <si>
    <t>261,54</t>
  </si>
  <si>
    <t>197,56</t>
  </si>
  <si>
    <t>131,64</t>
  </si>
  <si>
    <t>37,63</t>
  </si>
  <si>
    <t>14,32</t>
  </si>
  <si>
    <t>355,62</t>
  </si>
  <si>
    <t>217,15</t>
  </si>
  <si>
    <t>132,55</t>
  </si>
  <si>
    <t>132,81</t>
  </si>
  <si>
    <t>153,96</t>
  </si>
  <si>
    <t>80,31</t>
  </si>
  <si>
    <t>96,52</t>
  </si>
  <si>
    <t>64,12</t>
  </si>
  <si>
    <t>68,99</t>
  </si>
  <si>
    <t>65,40</t>
  </si>
  <si>
    <t>49,83</t>
  </si>
  <si>
    <t>61,81</t>
  </si>
  <si>
    <t>42,59</t>
  </si>
  <si>
    <t>321,29</t>
  </si>
  <si>
    <t>219,55</t>
  </si>
  <si>
    <t>168,63</t>
  </si>
  <si>
    <t>282,42</t>
  </si>
  <si>
    <t>263,20</t>
  </si>
  <si>
    <t>193,23</t>
  </si>
  <si>
    <t>154,78</t>
  </si>
  <si>
    <t>240,70</t>
  </si>
  <si>
    <t>231,50</t>
  </si>
  <si>
    <t>157,57</t>
  </si>
  <si>
    <t>122,77</t>
  </si>
  <si>
    <t>208,91</t>
  </si>
  <si>
    <t>211,69</t>
  </si>
  <si>
    <t>133,58</t>
  </si>
  <si>
    <t>99,60</t>
  </si>
  <si>
    <t>192,80</t>
  </si>
  <si>
    <t>199,42</t>
  </si>
  <si>
    <t>121,04</t>
  </si>
  <si>
    <t>91,33</t>
  </si>
  <si>
    <t>155,17</t>
  </si>
  <si>
    <t>194,03</t>
  </si>
  <si>
    <t>101,09</t>
  </si>
  <si>
    <t>187,27</t>
  </si>
  <si>
    <t>92,30</t>
  </si>
  <si>
    <t>130,40</t>
  </si>
  <si>
    <t>181,50</t>
  </si>
  <si>
    <t>85,17</t>
  </si>
  <si>
    <t>75,24</t>
  </si>
  <si>
    <t>106,63</t>
  </si>
  <si>
    <t>169,97</t>
  </si>
  <si>
    <t>69,85</t>
  </si>
  <si>
    <t>65,01</t>
  </si>
  <si>
    <t>361,24</t>
  </si>
  <si>
    <t>250,17</t>
  </si>
  <si>
    <t>81,08</t>
  </si>
  <si>
    <t>50,77</t>
  </si>
  <si>
    <t>77,06</t>
  </si>
  <si>
    <t>74,34</t>
  </si>
  <si>
    <t>44,82</t>
  </si>
  <si>
    <t>72,82</t>
  </si>
  <si>
    <t>43,53</t>
  </si>
  <si>
    <t>49,79</t>
  </si>
  <si>
    <t>41,21</t>
  </si>
  <si>
    <t>96,86</t>
  </si>
  <si>
    <t>61,98</t>
  </si>
  <si>
    <t>73,88</t>
  </si>
  <si>
    <t>64,27</t>
  </si>
  <si>
    <t>34,21</t>
  </si>
  <si>
    <t>59,35</t>
  </si>
  <si>
    <t>MONTAGEM E DESMONTAGEM DE FÔRMA DE LAJE MACIÇA, PÉ-DIREITO DUPLO, EM CHAPA DE MADEIRA COMPENSADA PLASTIFICADA, 10 UTILIZAÇÕES. AF_09/2020</t>
  </si>
  <si>
    <t>60,41</t>
  </si>
  <si>
    <t>31,53</t>
  </si>
  <si>
    <t>29,62</t>
  </si>
  <si>
    <t>56,53</t>
  </si>
  <si>
    <t>28,19</t>
  </si>
  <si>
    <t>53,30</t>
  </si>
  <si>
    <t>25,20</t>
  </si>
  <si>
    <t>263,01</t>
  </si>
  <si>
    <t>205,15</t>
  </si>
  <si>
    <t>193,66</t>
  </si>
  <si>
    <t>228,01</t>
  </si>
  <si>
    <t>366,85</t>
  </si>
  <si>
    <t>208,44</t>
  </si>
  <si>
    <t>139,94</t>
  </si>
  <si>
    <t>226,99</t>
  </si>
  <si>
    <t>125,32</t>
  </si>
  <si>
    <t>154,18</t>
  </si>
  <si>
    <t>199,97</t>
  </si>
  <si>
    <t>269,63</t>
  </si>
  <si>
    <t>125,41</t>
  </si>
  <si>
    <t>135,71</t>
  </si>
  <si>
    <t>187,74</t>
  </si>
  <si>
    <t>91,69</t>
  </si>
  <si>
    <t>21,66</t>
  </si>
  <si>
    <t>213,32</t>
  </si>
  <si>
    <t>205,25</t>
  </si>
  <si>
    <t>155,61</t>
  </si>
  <si>
    <t>241,68</t>
  </si>
  <si>
    <t>503,76</t>
  </si>
  <si>
    <t>431,11</t>
  </si>
  <si>
    <t>282,17</t>
  </si>
  <si>
    <t>253,68</t>
  </si>
  <si>
    <t>218,45</t>
  </si>
  <si>
    <t>190,83</t>
  </si>
  <si>
    <t>173,43</t>
  </si>
  <si>
    <t>220,26</t>
  </si>
  <si>
    <t>157,15</t>
  </si>
  <si>
    <t>287,65</t>
  </si>
  <si>
    <t>212,04</t>
  </si>
  <si>
    <t>163,02</t>
  </si>
  <si>
    <t>260,15</t>
  </si>
  <si>
    <t>219,22</t>
  </si>
  <si>
    <t>158,89</t>
  </si>
  <si>
    <t>226,47</t>
  </si>
  <si>
    <t>171,44</t>
  </si>
  <si>
    <t>280,48</t>
  </si>
  <si>
    <t>219,71</t>
  </si>
  <si>
    <t>158,01</t>
  </si>
  <si>
    <t>363,87</t>
  </si>
  <si>
    <t>524,85</t>
  </si>
  <si>
    <t>455,74</t>
  </si>
  <si>
    <t>284,48</t>
  </si>
  <si>
    <t>258,00</t>
  </si>
  <si>
    <t>227,90</t>
  </si>
  <si>
    <t>198,63</t>
  </si>
  <si>
    <t>180,18</t>
  </si>
  <si>
    <t>501,22</t>
  </si>
  <si>
    <t>420,91</t>
  </si>
  <si>
    <t>285,21</t>
  </si>
  <si>
    <t>254,68</t>
  </si>
  <si>
    <t>217,23</t>
  </si>
  <si>
    <t>188,86</t>
  </si>
  <si>
    <t>173,11</t>
  </si>
  <si>
    <t>576,52</t>
  </si>
  <si>
    <t>485,30</t>
  </si>
  <si>
    <t>282,83</t>
  </si>
  <si>
    <t>254,57</t>
  </si>
  <si>
    <t>222,62</t>
  </si>
  <si>
    <t>193,46</t>
  </si>
  <si>
    <t>177,28</t>
  </si>
  <si>
    <t>526,35</t>
  </si>
  <si>
    <t>440,50</t>
  </si>
  <si>
    <t>288,82</t>
  </si>
  <si>
    <t>256,06</t>
  </si>
  <si>
    <t>219,69</t>
  </si>
  <si>
    <t>192,00</t>
  </si>
  <si>
    <t>175,38</t>
  </si>
  <si>
    <t>590,95</t>
  </si>
  <si>
    <t>507,21</t>
  </si>
  <si>
    <t>279,28</t>
  </si>
  <si>
    <t>248,81</t>
  </si>
  <si>
    <t>218,90</t>
  </si>
  <si>
    <t>189,69</t>
  </si>
  <si>
    <t>173,47</t>
  </si>
  <si>
    <t>491,52</t>
  </si>
  <si>
    <t>415,05</t>
  </si>
  <si>
    <t>265,85</t>
  </si>
  <si>
    <t>240,19</t>
  </si>
  <si>
    <t>205,03</t>
  </si>
  <si>
    <t>176,98</t>
  </si>
  <si>
    <t>161,46</t>
  </si>
  <si>
    <t>521,89</t>
  </si>
  <si>
    <t>450,19</t>
  </si>
  <si>
    <t>253,65</t>
  </si>
  <si>
    <t>230,32</t>
  </si>
  <si>
    <t>202,00</t>
  </si>
  <si>
    <t>174,84</t>
  </si>
  <si>
    <t>162,70</t>
  </si>
  <si>
    <t>3.568,39</t>
  </si>
  <si>
    <t>4.455,73</t>
  </si>
  <si>
    <t>4.737,10</t>
  </si>
  <si>
    <t>4.850,79</t>
  </si>
  <si>
    <t>5.350,89</t>
  </si>
  <si>
    <t>5.367,95</t>
  </si>
  <si>
    <t>5.226,02</t>
  </si>
  <si>
    <t>4.642,77</t>
  </si>
  <si>
    <t>216,51</t>
  </si>
  <si>
    <t>165,04</t>
  </si>
  <si>
    <t>260,34</t>
  </si>
  <si>
    <t>208,47</t>
  </si>
  <si>
    <t>150,08</t>
  </si>
  <si>
    <t>306,28</t>
  </si>
  <si>
    <t>11,99</t>
  </si>
  <si>
    <t>18,99</t>
  </si>
  <si>
    <t>19,93</t>
  </si>
  <si>
    <t>19,28</t>
  </si>
  <si>
    <t>18,70</t>
  </si>
  <si>
    <t>13,84</t>
  </si>
  <si>
    <t>15,16</t>
  </si>
  <si>
    <t>14,90</t>
  </si>
  <si>
    <t>15,55</t>
  </si>
  <si>
    <t>21,75</t>
  </si>
  <si>
    <t>14,66</t>
  </si>
  <si>
    <t>21,58</t>
  </si>
  <si>
    <t>19,47</t>
  </si>
  <si>
    <t>18,09</t>
  </si>
  <si>
    <t>11,87</t>
  </si>
  <si>
    <t>13,90</t>
  </si>
  <si>
    <t>13,87</t>
  </si>
  <si>
    <t>13,74</t>
  </si>
  <si>
    <t>11,75</t>
  </si>
  <si>
    <t>13,88</t>
  </si>
  <si>
    <t>13,64</t>
  </si>
  <si>
    <t>14,84</t>
  </si>
  <si>
    <t>17,26</t>
  </si>
  <si>
    <t>16,11</t>
  </si>
  <si>
    <t>18,65</t>
  </si>
  <si>
    <t>13,60</t>
  </si>
  <si>
    <t>16,05</t>
  </si>
  <si>
    <t>18,26</t>
  </si>
  <si>
    <t>20,56</t>
  </si>
  <si>
    <t>20,58</t>
  </si>
  <si>
    <t>17,45</t>
  </si>
  <si>
    <t>15,45</t>
  </si>
  <si>
    <t>11,42</t>
  </si>
  <si>
    <t>12,19</t>
  </si>
  <si>
    <t>13,26</t>
  </si>
  <si>
    <t>826,58</t>
  </si>
  <si>
    <t>697,55</t>
  </si>
  <si>
    <t>793,58</t>
  </si>
  <si>
    <t>389,77</t>
  </si>
  <si>
    <t>429,18</t>
  </si>
  <si>
    <t>471,49</t>
  </si>
  <si>
    <t>542,92</t>
  </si>
  <si>
    <t>379,84</t>
  </si>
  <si>
    <t>419,20</t>
  </si>
  <si>
    <t>465,22</t>
  </si>
  <si>
    <t>541,61</t>
  </si>
  <si>
    <t>620,74</t>
  </si>
  <si>
    <t>462,65</t>
  </si>
  <si>
    <t>492,61</t>
  </si>
  <si>
    <t>452,98</t>
  </si>
  <si>
    <t>488,64</t>
  </si>
  <si>
    <t>479,98</t>
  </si>
  <si>
    <t>476,40</t>
  </si>
  <si>
    <t>474,90</t>
  </si>
  <si>
    <t>472,37</t>
  </si>
  <si>
    <t>549,55</t>
  </si>
  <si>
    <t>524,58</t>
  </si>
  <si>
    <t>514,00</t>
  </si>
  <si>
    <t>496,38</t>
  </si>
  <si>
    <t>516,52</t>
  </si>
  <si>
    <t>499,45</t>
  </si>
  <si>
    <t>492,18</t>
  </si>
  <si>
    <t>480,15</t>
  </si>
  <si>
    <t>476,04</t>
  </si>
  <si>
    <t>456,52</t>
  </si>
  <si>
    <t>449,86</t>
  </si>
  <si>
    <t>688,02</t>
  </si>
  <si>
    <t>939,30</t>
  </si>
  <si>
    <t>195,46</t>
  </si>
  <si>
    <t>298,64</t>
  </si>
  <si>
    <t>329,17</t>
  </si>
  <si>
    <t>360,40</t>
  </si>
  <si>
    <t>372,68</t>
  </si>
  <si>
    <t>384,61</t>
  </si>
  <si>
    <t>436,44</t>
  </si>
  <si>
    <t>295,13</t>
  </si>
  <si>
    <t>322,95</t>
  </si>
  <si>
    <t>348,04</t>
  </si>
  <si>
    <t>366,14</t>
  </si>
  <si>
    <t>378,10</t>
  </si>
  <si>
    <t>428,02</t>
  </si>
  <si>
    <t>342,68</t>
  </si>
  <si>
    <t>369,55</t>
  </si>
  <si>
    <t>540,54</t>
  </si>
  <si>
    <t>619,90</t>
  </si>
  <si>
    <t>514,35</t>
  </si>
  <si>
    <t>521,27</t>
  </si>
  <si>
    <t>498,23</t>
  </si>
  <si>
    <t>517,24</t>
  </si>
  <si>
    <t>502,10</t>
  </si>
  <si>
    <t>546,38</t>
  </si>
  <si>
    <t>521,01</t>
  </si>
  <si>
    <t>504,68</t>
  </si>
  <si>
    <t>566,00</t>
  </si>
  <si>
    <t>528,84</t>
  </si>
  <si>
    <t>534,22</t>
  </si>
  <si>
    <t>509,46</t>
  </si>
  <si>
    <t>443,24</t>
  </si>
  <si>
    <t>470,07</t>
  </si>
  <si>
    <t>506,30</t>
  </si>
  <si>
    <t>516,32</t>
  </si>
  <si>
    <t>544,63</t>
  </si>
  <si>
    <t>578,98</t>
  </si>
  <si>
    <t>440,37</t>
  </si>
  <si>
    <t>464,34</t>
  </si>
  <si>
    <t>494,48</t>
  </si>
  <si>
    <t>513,49</t>
  </si>
  <si>
    <t>537,72</t>
  </si>
  <si>
    <t>577,88</t>
  </si>
  <si>
    <t>490,50</t>
  </si>
  <si>
    <t>511,65</t>
  </si>
  <si>
    <t>468,64</t>
  </si>
  <si>
    <t>546,53</t>
  </si>
  <si>
    <t>509,11</t>
  </si>
  <si>
    <t>176,66</t>
  </si>
  <si>
    <t>165,37</t>
  </si>
  <si>
    <t>758,83</t>
  </si>
  <si>
    <t>515,59</t>
  </si>
  <si>
    <t>96,48</t>
  </si>
  <si>
    <t>68,65</t>
  </si>
  <si>
    <t>67,65</t>
  </si>
  <si>
    <t>99,69</t>
  </si>
  <si>
    <t>114,63</t>
  </si>
  <si>
    <t>91,86</t>
  </si>
  <si>
    <t>115,49</t>
  </si>
  <si>
    <t>46,49</t>
  </si>
  <si>
    <t>46,61</t>
  </si>
  <si>
    <t>52,11</t>
  </si>
  <si>
    <t>63,35</t>
  </si>
  <si>
    <t>108,44</t>
  </si>
  <si>
    <t>35,69</t>
  </si>
  <si>
    <t>5,78</t>
  </si>
  <si>
    <t>22,27</t>
  </si>
  <si>
    <t>36,29</t>
  </si>
  <si>
    <t>2.375,43</t>
  </si>
  <si>
    <t>3.909,81</t>
  </si>
  <si>
    <t>2.770,54</t>
  </si>
  <si>
    <t>3.486,31</t>
  </si>
  <si>
    <t>2.722,61</t>
  </si>
  <si>
    <t>3.589,83</t>
  </si>
  <si>
    <t>3.260,69</t>
  </si>
  <si>
    <t>3.266,95</t>
  </si>
  <si>
    <t>2.766,97</t>
  </si>
  <si>
    <t>2.302,81</t>
  </si>
  <si>
    <t>1.471,91</t>
  </si>
  <si>
    <t>3.404,24</t>
  </si>
  <si>
    <t>5.035,48</t>
  </si>
  <si>
    <t>2.773,70</t>
  </si>
  <si>
    <t>2.073,08</t>
  </si>
  <si>
    <t>123,32</t>
  </si>
  <si>
    <t>94,75</t>
  </si>
  <si>
    <t>86,72</t>
  </si>
  <si>
    <t>119,51</t>
  </si>
  <si>
    <t>107,35</t>
  </si>
  <si>
    <t>101,22</t>
  </si>
  <si>
    <t>133,57</t>
  </si>
  <si>
    <t>123,82</t>
  </si>
  <si>
    <t>118,85</t>
  </si>
  <si>
    <t>149,38</t>
  </si>
  <si>
    <t>141,17</t>
  </si>
  <si>
    <t>136,92</t>
  </si>
  <si>
    <t>676,09</t>
  </si>
  <si>
    <t>686,07</t>
  </si>
  <si>
    <t>696,06</t>
  </si>
  <si>
    <t>706,04</t>
  </si>
  <si>
    <t>726,00</t>
  </si>
  <si>
    <t>63,65</t>
  </si>
  <si>
    <t>75,05</t>
  </si>
  <si>
    <t>124,46</t>
  </si>
  <si>
    <t>167,32</t>
  </si>
  <si>
    <t>220,49</t>
  </si>
  <si>
    <t>17,69</t>
  </si>
  <si>
    <t>17,71</t>
  </si>
  <si>
    <t>18,21</t>
  </si>
  <si>
    <t>22,60</t>
  </si>
  <si>
    <t>30,47</t>
  </si>
  <si>
    <t>21,07</t>
  </si>
  <si>
    <t>38,57</t>
  </si>
  <si>
    <t>36,74</t>
  </si>
  <si>
    <t>24,01</t>
  </si>
  <si>
    <t>47,69</t>
  </si>
  <si>
    <t>7,42</t>
  </si>
  <si>
    <t>4,90</t>
  </si>
  <si>
    <t>105,31</t>
  </si>
  <si>
    <t>206,00</t>
  </si>
  <si>
    <t>118,46</t>
  </si>
  <si>
    <t>38,46</t>
  </si>
  <si>
    <t>29,30</t>
  </si>
  <si>
    <t>42,09</t>
  </si>
  <si>
    <t>42,11</t>
  </si>
  <si>
    <t>67,10</t>
  </si>
  <si>
    <t>67,13</t>
  </si>
  <si>
    <t>79,92</t>
  </si>
  <si>
    <t>45,23</t>
  </si>
  <si>
    <t>57,62</t>
  </si>
  <si>
    <t>8,03</t>
  </si>
  <si>
    <t>8,57</t>
  </si>
  <si>
    <t>12,23</t>
  </si>
  <si>
    <t>10,85</t>
  </si>
  <si>
    <t>8,35</t>
  </si>
  <si>
    <t>9,26</t>
  </si>
  <si>
    <t>10,54</t>
  </si>
  <si>
    <t>11,95</t>
  </si>
  <si>
    <t>12,50</t>
  </si>
  <si>
    <t>7,80</t>
  </si>
  <si>
    <t>9,52</t>
  </si>
  <si>
    <t>17,04</t>
  </si>
  <si>
    <t>10,93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</si>
  <si>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</si>
  <si>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</si>
  <si>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24,93</t>
  </si>
  <si>
    <t>ELETRODUTO RÍGIDO ROSCÁVEL, PVC, DN 75 MM (2 1/2"), PARA REDE ENTERRADA DE DISTRIBUIÇÃO DE ENERGIA ELÉTRICA - FORNECIMENTO E INSTALAÇÃO. AF_12/2021</t>
  </si>
  <si>
    <t>34,77</t>
  </si>
  <si>
    <t>ELETRODUTO RÍGIDO ROSCÁVEL, PVC, DN 85 MM (3"), PARA REDE ENTERRADA DE DISTRIBUIÇÃO DE ENERGIA ELÉTRICA - FORNECIMENTO E INSTALAÇÃO. AF_12/2021</t>
  </si>
  <si>
    <t>42,56</t>
  </si>
  <si>
    <t>ELETRODUTO RÍGIDO ROSCÁVEL, PVC, DN 110 MM (4"), PARA REDE ENTERRADA DE DISTRIBUIÇÃO DE ENERGIA ELÉTRICA - FORNECIMENTO E INSTALAÇÃO. AF_12/2021</t>
  </si>
  <si>
    <t>64,38</t>
  </si>
  <si>
    <t>4,67</t>
  </si>
  <si>
    <t>50,27</t>
  </si>
  <si>
    <t>34,44</t>
  </si>
  <si>
    <t>52,83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</si>
  <si>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</si>
  <si>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</si>
  <si>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</si>
  <si>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</si>
  <si>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8,90</t>
  </si>
  <si>
    <t>8,04</t>
  </si>
  <si>
    <t>7,89</t>
  </si>
  <si>
    <t>11,40</t>
  </si>
  <si>
    <t>15,69</t>
  </si>
  <si>
    <t>19,05</t>
  </si>
  <si>
    <t>22,03</t>
  </si>
  <si>
    <t>17,68</t>
  </si>
  <si>
    <t>20,46</t>
  </si>
  <si>
    <t>21,08</t>
  </si>
  <si>
    <t>24,06</t>
  </si>
  <si>
    <t>17,88</t>
  </si>
  <si>
    <t>18,72</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</si>
  <si>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</si>
  <si>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</si>
  <si>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</si>
  <si>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</si>
  <si>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</si>
  <si>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57,75</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</si>
  <si>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</si>
  <si>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</si>
  <si>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</si>
  <si>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54,77</t>
  </si>
  <si>
    <t>CURVA 90 GRAUS PARA ELETRODUTO, PVC, ROSCÁVEL, DN 85 MM (3"), PARA REDE ENTERRADA DE DISTRIBUIÇÃO DE ENERGIA ELÉTRICA - FORNECIMENTO E INSTALAÇÃO. AF_12/2021</t>
  </si>
  <si>
    <t>57,21</t>
  </si>
  <si>
    <t>CURVA 90 GRAUS PARA ELETRODUTO, PVC, ROSCÁVEL, DN 110 MM (4"), PARA REDE ENTERRADA DE DISTRIBUIÇÃO DE ENERGIA ELÉTRICA - FORNECIMENTO E INSTALAÇÃO. AF_12/2021</t>
  </si>
  <si>
    <t>96,39</t>
  </si>
  <si>
    <t>6,15</t>
  </si>
  <si>
    <t>8,22</t>
  </si>
  <si>
    <t>7,32</t>
  </si>
  <si>
    <t>6,84</t>
  </si>
  <si>
    <t>7,78</t>
  </si>
  <si>
    <t>9,38</t>
  </si>
  <si>
    <t>23,62</t>
  </si>
  <si>
    <t>25,17</t>
  </si>
  <si>
    <t>11,54</t>
  </si>
  <si>
    <t>CABO DE COBRE FLEXÍVEL ISOLADO, 25 MM², ANTI-CHAMA 0,6/1,0 KV, PARA REDE ENTERRADA DE DISTRIBUIÇÃO DE ENERGIA ELÉTRICA - FORNECIMENTO E INSTALAÇÃO. AF_12/2021</t>
  </si>
  <si>
    <t>28,48</t>
  </si>
  <si>
    <t>CABO DE COBRE FLEXÍVEL ISOLADO, 35 MM², ANTI-CHAMA 0,6/1,0 KV, PARA REDE ENTERRADA DE DISTRIBUIÇÃO DE ENERGIA ELÉTRICA - FORNECIMENTO E INSTALAÇÃO. AF_12/2021</t>
  </si>
  <si>
    <t>38,59</t>
  </si>
  <si>
    <t>CABO DE COBRE FLEXÍVEL ISOLADO, 50 MM², ANTI-CHAMA 0,6/1,0 KV, PARA REDE ENTERRADA DE DISTRIBUIÇÃO DE ENERGIA ELÉTRICA - FORNECIMENTO E INSTALAÇÃO. AF_12/2021</t>
  </si>
  <si>
    <t>54,21</t>
  </si>
  <si>
    <t>CABO DE COBRE FLEXÍVEL ISOLADO, 70 MM², ANTI-CHAMA 0,6/1,0 KV, PARA REDE ENTERRADA DE DISTRIBUIÇÃO DE ENERGIA ELÉTRICA - FORNECIMENTO E INSTALAÇÃO. AF_12/2021</t>
  </si>
  <si>
    <t>74,41</t>
  </si>
  <si>
    <t>CABO DE COBRE FLEXÍVEL ISOLADO, 95 MM², ANTI-CHAMA 0,6/1,0 KV, PARA REDE ENTERRADA DE DISTRIBUIÇÃO DE ENERGIA ELÉTRICA - FORNECIMENTO E INSTALAÇÃO. AF_12/2021</t>
  </si>
  <si>
    <t>98,32</t>
  </si>
  <si>
    <t>CABO DE COBRE FLEXÍVEL ISOLADO, 120 MM², ANTI-CHAMA 0,6/1,0 KV, PARA REDE ENTERRADA DE DISTRIBUIÇÃO DE ENERGIA ELÉTRICA - FORNECIMENTO E INSTALAÇÃO. AF_12/2021</t>
  </si>
  <si>
    <t>127,27</t>
  </si>
  <si>
    <t>CABO DE COBRE FLEXÍVEL ISOLADO, 150 MM², ANTI-CHAMA 0,6/1,0 KV, PARA REDE ENTERRADA DE DISTRIBUIÇÃO DE ENERGIA ELÉTRICA - FORNECIMENTO E INSTALAÇÃO. AF_12/2021</t>
  </si>
  <si>
    <t>157,31</t>
  </si>
  <si>
    <t>CABO DE COBRE FLEXÍVEL ISOLADO, 185 MM², ANTI-CHAMA 0,6/1,0 KV, PARA REDE ENTERRADA DE DISTRIBUIÇÃO DE ENERGIA ELÉTRICA - FORNECIMENTO E INSTALAÇÃO. AF_12/2021</t>
  </si>
  <si>
    <t>192,46</t>
  </si>
  <si>
    <t>CABO DE COBRE FLEXÍVEL ISOLADO, 240 MM², ANTI-CHAMA 0,6/1,0 KV, PARA REDE ENTERRADA DE DISTRIBUIÇÃO DE ENERGIA ELÉTRICA - FORNECIMENTO E INSTALAÇÃO. AF_12/2021</t>
  </si>
  <si>
    <t>252,68</t>
  </si>
  <si>
    <t>CABO DE COBRE FLEXÍVEL ISOLADO, 300 MM², ANTI-CHAMA 0,6/1,0 KV, PARA REDE ENTERRADA DE DISTRIBUIÇÃO DE ENERGIA ELÉTRICA - FORNECIMENTO E INSTALAÇÃO. AF_12/2021</t>
  </si>
  <si>
    <t>315,74</t>
  </si>
  <si>
    <t>16,02</t>
  </si>
  <si>
    <t>26,47</t>
  </si>
  <si>
    <t>15,31</t>
  </si>
  <si>
    <t>12,68</t>
  </si>
  <si>
    <t>28,30</t>
  </si>
  <si>
    <t>15,42</t>
  </si>
  <si>
    <t>35,37</t>
  </si>
  <si>
    <t>27,37</t>
  </si>
  <si>
    <t>33,80</t>
  </si>
  <si>
    <t>31,57</t>
  </si>
  <si>
    <t>28,75</t>
  </si>
  <si>
    <t>35,31</t>
  </si>
  <si>
    <t>37,57</t>
  </si>
  <si>
    <t>30,74</t>
  </si>
  <si>
    <t>38,83</t>
  </si>
  <si>
    <t>45,70</t>
  </si>
  <si>
    <t>58,98</t>
  </si>
  <si>
    <t>42,90</t>
  </si>
  <si>
    <t>48,05</t>
  </si>
  <si>
    <t>64,99</t>
  </si>
  <si>
    <t>27,82</t>
  </si>
  <si>
    <t>31,80</t>
  </si>
  <si>
    <t>32,46</t>
  </si>
  <si>
    <t>35,91</t>
  </si>
  <si>
    <t>19,80</t>
  </si>
  <si>
    <t>23,25</t>
  </si>
  <si>
    <t>23,63</t>
  </si>
  <si>
    <t>30,43</t>
  </si>
  <si>
    <t>39,13</t>
  </si>
  <si>
    <t>39,85</t>
  </si>
  <si>
    <t>49,00</t>
  </si>
  <si>
    <t>100,10</t>
  </si>
  <si>
    <t>295,66</t>
  </si>
  <si>
    <t>564,51</t>
  </si>
  <si>
    <t>868,28</t>
  </si>
  <si>
    <t>156,91</t>
  </si>
  <si>
    <t>247,02</t>
  </si>
  <si>
    <t>475,61</t>
  </si>
  <si>
    <t>639,47</t>
  </si>
  <si>
    <t>736,20</t>
  </si>
  <si>
    <t>187,73</t>
  </si>
  <si>
    <t>350,26</t>
  </si>
  <si>
    <t>479,62</t>
  </si>
  <si>
    <t>542,48</t>
  </si>
  <si>
    <t>12,47</t>
  </si>
  <si>
    <t>51,69</t>
  </si>
  <si>
    <t>58,04</t>
  </si>
  <si>
    <t>67,46</t>
  </si>
  <si>
    <t>64,77</t>
  </si>
  <si>
    <t>66,53</t>
  </si>
  <si>
    <t>70,06</t>
  </si>
  <si>
    <t>74,28</t>
  </si>
  <si>
    <t>89,49</t>
  </si>
  <si>
    <t>3.240,48</t>
  </si>
  <si>
    <t>6.240,90</t>
  </si>
  <si>
    <t>8.321,21</t>
  </si>
  <si>
    <t>2.684,41</t>
  </si>
  <si>
    <t>564,64</t>
  </si>
  <si>
    <t>767,01</t>
  </si>
  <si>
    <t>821,84</t>
  </si>
  <si>
    <t>944,89</t>
  </si>
  <si>
    <t>1.367,81</t>
  </si>
  <si>
    <t>1.950,56</t>
  </si>
  <si>
    <t>783,06</t>
  </si>
  <si>
    <t>65,26</t>
  </si>
  <si>
    <t>83,61</t>
  </si>
  <si>
    <t>144,24</t>
  </si>
  <si>
    <t>388,60</t>
  </si>
  <si>
    <t>580,74</t>
  </si>
  <si>
    <t>923,89</t>
  </si>
  <si>
    <t>1.233,27</t>
  </si>
  <si>
    <t>1.969,16</t>
  </si>
  <si>
    <t>4.100,64</t>
  </si>
  <si>
    <t>233,52</t>
  </si>
  <si>
    <t>287,70</t>
  </si>
  <si>
    <t>602,36</t>
  </si>
  <si>
    <t>2.244,99</t>
  </si>
  <si>
    <t>97,96</t>
  </si>
  <si>
    <t>147,87</t>
  </si>
  <si>
    <t>13,53</t>
  </si>
  <si>
    <t>10,53</t>
  </si>
  <si>
    <t>17,00</t>
  </si>
  <si>
    <t>22,87</t>
  </si>
  <si>
    <t>36,98</t>
  </si>
  <si>
    <t>31,17</t>
  </si>
  <si>
    <t>50,25</t>
  </si>
  <si>
    <t>57,01</t>
  </si>
  <si>
    <t>58,55</t>
  </si>
  <si>
    <t>45,34</t>
  </si>
  <si>
    <t>52,74</t>
  </si>
  <si>
    <t>62,83</t>
  </si>
  <si>
    <t>70,23</t>
  </si>
  <si>
    <t>65,65</t>
  </si>
  <si>
    <t>77,31</t>
  </si>
  <si>
    <t>71,51</t>
  </si>
  <si>
    <t>83,17</t>
  </si>
  <si>
    <t>88,22</t>
  </si>
  <si>
    <t>99,88</t>
  </si>
  <si>
    <t>36,05</t>
  </si>
  <si>
    <t>43,45</t>
  </si>
  <si>
    <t>42,34</t>
  </si>
  <si>
    <t>81,40</t>
  </si>
  <si>
    <t>88,80</t>
  </si>
  <si>
    <t>15,97</t>
  </si>
  <si>
    <t>23,37</t>
  </si>
  <si>
    <t>33,65</t>
  </si>
  <si>
    <t>41,05</t>
  </si>
  <si>
    <t>19,72</t>
  </si>
  <si>
    <t>30,72</t>
  </si>
  <si>
    <t>38,12</t>
  </si>
  <si>
    <t>40,14</t>
  </si>
  <si>
    <t>23,84</t>
  </si>
  <si>
    <t>29,22</t>
  </si>
  <si>
    <t>31,24</t>
  </si>
  <si>
    <t>20,38</t>
  </si>
  <si>
    <t>25,76</t>
  </si>
  <si>
    <t>44,79</t>
  </si>
  <si>
    <t>48,15</t>
  </si>
  <si>
    <t>33,83</t>
  </si>
  <si>
    <t>37,87</t>
  </si>
  <si>
    <t>45,27</t>
  </si>
  <si>
    <t>65,74</t>
  </si>
  <si>
    <t>67,08</t>
  </si>
  <si>
    <t>73,14</t>
  </si>
  <si>
    <t>49,30</t>
  </si>
  <si>
    <t>56,70</t>
  </si>
  <si>
    <t>62,76</t>
  </si>
  <si>
    <t>76,91</t>
  </si>
  <si>
    <t>96,43</t>
  </si>
  <si>
    <t>108,09</t>
  </si>
  <si>
    <t>43,33</t>
  </si>
  <si>
    <t>54,91</t>
  </si>
  <si>
    <t>62,31</t>
  </si>
  <si>
    <t>50,10</t>
  </si>
  <si>
    <t>57,50</t>
  </si>
  <si>
    <t>41,80</t>
  </si>
  <si>
    <t>49,20</t>
  </si>
  <si>
    <t>60,73</t>
  </si>
  <si>
    <t>68,13</t>
  </si>
  <si>
    <t>61,78</t>
  </si>
  <si>
    <t>63,36</t>
  </si>
  <si>
    <t>108,55</t>
  </si>
  <si>
    <t>154,04</t>
  </si>
  <si>
    <t>147,23</t>
  </si>
  <si>
    <t>202,16</t>
  </si>
  <si>
    <t>374,93</t>
  </si>
  <si>
    <t>44,99</t>
  </si>
  <si>
    <t>120,89</t>
  </si>
  <si>
    <t>37,56</t>
  </si>
  <si>
    <t>180,39</t>
  </si>
  <si>
    <t>159,32</t>
  </si>
  <si>
    <t>86,39</t>
  </si>
  <si>
    <t>88,07</t>
  </si>
  <si>
    <t>82,83</t>
  </si>
  <si>
    <t>26,37</t>
  </si>
  <si>
    <t>28,78</t>
  </si>
  <si>
    <t>65,20</t>
  </si>
  <si>
    <t>68,58</t>
  </si>
  <si>
    <t>26,50</t>
  </si>
  <si>
    <t>31,22</t>
  </si>
  <si>
    <t>294,48</t>
  </si>
  <si>
    <t>404,34</t>
  </si>
  <si>
    <t>75,10</t>
  </si>
  <si>
    <t>128,37</t>
  </si>
  <si>
    <t>77,75</t>
  </si>
  <si>
    <t>56,12</t>
  </si>
  <si>
    <t>65,93</t>
  </si>
  <si>
    <t>1.375,68</t>
  </si>
  <si>
    <t>1.470,83</t>
  </si>
  <si>
    <t>1.507,24</t>
  </si>
  <si>
    <t>1.648,68</t>
  </si>
  <si>
    <t>1.359,71</t>
  </si>
  <si>
    <t>1.454,86</t>
  </si>
  <si>
    <t>1.491,27</t>
  </si>
  <si>
    <t>1.632,71</t>
  </si>
  <si>
    <t>1.616,17</t>
  </si>
  <si>
    <t>1.760,20</t>
  </si>
  <si>
    <t>1.815,31</t>
  </si>
  <si>
    <t>2.013,87</t>
  </si>
  <si>
    <t>1.606,56</t>
  </si>
  <si>
    <t>1.750,59</t>
  </si>
  <si>
    <t>1.805,70</t>
  </si>
  <si>
    <t>2.004,26</t>
  </si>
  <si>
    <t>1.729,89</t>
  </si>
  <si>
    <t>1.921,92</t>
  </si>
  <si>
    <t>1.995,40</t>
  </si>
  <si>
    <t>2.250,07</t>
  </si>
  <si>
    <t>1.945,32</t>
  </si>
  <si>
    <t>2.137,35</t>
  </si>
  <si>
    <t>2.210,83</t>
  </si>
  <si>
    <t>2.465,50</t>
  </si>
  <si>
    <t>887,98</t>
  </si>
  <si>
    <t>931,67</t>
  </si>
  <si>
    <t>1.065,12</t>
  </si>
  <si>
    <t>757,84</t>
  </si>
  <si>
    <t>872,02</t>
  </si>
  <si>
    <t>915,71</t>
  </si>
  <si>
    <t>1.049,16</t>
  </si>
  <si>
    <t>1.029,99</t>
  </si>
  <si>
    <t>1.201,26</t>
  </si>
  <si>
    <t>1.266,80</t>
  </si>
  <si>
    <t>1.466,98</t>
  </si>
  <si>
    <t>1.020,39</t>
  </si>
  <si>
    <t>1.191,66</t>
  </si>
  <si>
    <t>1.257,20</t>
  </si>
  <si>
    <t>1.457,38</t>
  </si>
  <si>
    <t>1.161,05</t>
  </si>
  <si>
    <t>1.389,41</t>
  </si>
  <si>
    <t>1.476,80</t>
  </si>
  <si>
    <t>1.743,70</t>
  </si>
  <si>
    <t>1.376,49</t>
  </si>
  <si>
    <t>1.604,85</t>
  </si>
  <si>
    <t>1.692,24</t>
  </si>
  <si>
    <t>1.959,14</t>
  </si>
  <si>
    <t>128,41</t>
  </si>
  <si>
    <t>70,02</t>
  </si>
  <si>
    <t>118,05</t>
  </si>
  <si>
    <t>153,98</t>
  </si>
  <si>
    <t>31,96</t>
  </si>
  <si>
    <t>90,89</t>
  </si>
  <si>
    <t>131,86</t>
  </si>
  <si>
    <t>92,54</t>
  </si>
  <si>
    <t>18,20</t>
  </si>
  <si>
    <t>17,28</t>
  </si>
  <si>
    <t>51,57</t>
  </si>
  <si>
    <t>71,42</t>
  </si>
  <si>
    <t>94,84</t>
  </si>
  <si>
    <t>123,43</t>
  </si>
  <si>
    <t>220,78</t>
  </si>
  <si>
    <t>345,16</t>
  </si>
  <si>
    <t>192,88</t>
  </si>
  <si>
    <t>23,29</t>
  </si>
  <si>
    <t>155,88</t>
  </si>
  <si>
    <t>149,00</t>
  </si>
  <si>
    <t>111,60</t>
  </si>
  <si>
    <t>57,66</t>
  </si>
  <si>
    <t>50,29</t>
  </si>
  <si>
    <t>68,16</t>
  </si>
  <si>
    <t>42,74</t>
  </si>
  <si>
    <t>78,74</t>
  </si>
  <si>
    <t>60,84</t>
  </si>
  <si>
    <t>81,58</t>
  </si>
  <si>
    <t>56,07</t>
  </si>
  <si>
    <t>626,80</t>
  </si>
  <si>
    <t>309,01</t>
  </si>
  <si>
    <t>273,89</t>
  </si>
  <si>
    <t>492,06</t>
  </si>
  <si>
    <t>580,03</t>
  </si>
  <si>
    <t>760,92</t>
  </si>
  <si>
    <t>873,42</t>
  </si>
  <si>
    <t>1.404,50</t>
  </si>
  <si>
    <t>870,00</t>
  </si>
  <si>
    <t>25,46</t>
  </si>
  <si>
    <t>26,63</t>
  </si>
  <si>
    <t>498,00</t>
  </si>
  <si>
    <t>249,55</t>
  </si>
  <si>
    <t>475,67</t>
  </si>
  <si>
    <t>522,16</t>
  </si>
  <si>
    <t>568,03</t>
  </si>
  <si>
    <t>545,22</t>
  </si>
  <si>
    <t>627,93</t>
  </si>
  <si>
    <t>569,78</t>
  </si>
  <si>
    <t>619,50</t>
  </si>
  <si>
    <t>617,62</t>
  </si>
  <si>
    <t>696,83</t>
  </si>
  <si>
    <t>667,03</t>
  </si>
  <si>
    <t>728,59</t>
  </si>
  <si>
    <t>734,49</t>
  </si>
  <si>
    <t>795,39</t>
  </si>
  <si>
    <t>732,56</t>
  </si>
  <si>
    <t>783,01</t>
  </si>
  <si>
    <t>784,72</t>
  </si>
  <si>
    <t>870,21</t>
  </si>
  <si>
    <t>941,26</t>
  </si>
  <si>
    <t>1.056,56</t>
  </si>
  <si>
    <t>1.084,84</t>
  </si>
  <si>
    <t>1.179,90</t>
  </si>
  <si>
    <t>485,13</t>
  </si>
  <si>
    <t>565,20</t>
  </si>
  <si>
    <t>698,84</t>
  </si>
  <si>
    <t>865,58</t>
  </si>
  <si>
    <t>1.295,08</t>
  </si>
  <si>
    <t>603,63</t>
  </si>
  <si>
    <t>912,44</t>
  </si>
  <si>
    <t>1.352,88</t>
  </si>
  <si>
    <t>622,10</t>
  </si>
  <si>
    <t>935,59</t>
  </si>
  <si>
    <t>1.383,59</t>
  </si>
  <si>
    <t>640,49</t>
  </si>
  <si>
    <t>958,38</t>
  </si>
  <si>
    <t>1.413,71</t>
  </si>
  <si>
    <t>822,39</t>
  </si>
  <si>
    <t>1.003,72</t>
  </si>
  <si>
    <t>1.476,76</t>
  </si>
  <si>
    <t>1.048,94</t>
  </si>
  <si>
    <t>1.543,14</t>
  </si>
  <si>
    <t>637,91</t>
  </si>
  <si>
    <t>3.958,94</t>
  </si>
  <si>
    <t>4.516,85</t>
  </si>
  <si>
    <t>2.911,24</t>
  </si>
  <si>
    <t>3.137,24</t>
  </si>
  <si>
    <t>344,67</t>
  </si>
  <si>
    <t>366,18</t>
  </si>
  <si>
    <t>113,30</t>
  </si>
  <si>
    <t>123,33</t>
  </si>
  <si>
    <t>137,36</t>
  </si>
  <si>
    <t>147,39</t>
  </si>
  <si>
    <t>9.134,37</t>
  </si>
  <si>
    <t>10.161,96</t>
  </si>
  <si>
    <t>13.026,63</t>
  </si>
  <si>
    <t>16.003,08</t>
  </si>
  <si>
    <t>20.064,98</t>
  </si>
  <si>
    <t>27.985,63</t>
  </si>
  <si>
    <t>32.584,16</t>
  </si>
  <si>
    <t>175,59</t>
  </si>
  <si>
    <t>140,80</t>
  </si>
  <si>
    <t>167,11</t>
  </si>
  <si>
    <t>158,81</t>
  </si>
  <si>
    <t>203,07</t>
  </si>
  <si>
    <t>191,13</t>
  </si>
  <si>
    <t>174,14</t>
  </si>
  <si>
    <t>193,07</t>
  </si>
  <si>
    <t>235,96</t>
  </si>
  <si>
    <t>212,52</t>
  </si>
  <si>
    <t>230,53</t>
  </si>
  <si>
    <t>262,90</t>
  </si>
  <si>
    <t>47,01</t>
  </si>
  <si>
    <t>103,91</t>
  </si>
  <si>
    <t>137,30</t>
  </si>
  <si>
    <t>57,06</t>
  </si>
  <si>
    <t>112,29</t>
  </si>
  <si>
    <t>57,94</t>
  </si>
  <si>
    <t>113,01</t>
  </si>
  <si>
    <t>94,62</t>
  </si>
  <si>
    <t>128,50</t>
  </si>
  <si>
    <t>107,49</t>
  </si>
  <si>
    <t>21,43</t>
  </si>
  <si>
    <t>PLACA DE CONCRETO PRÉ-MOLDADO COMO PROTEÇÃO MECÂNICA ADICIONAL NO REATERRO PARA REDE ENTERRADA DE DISTRIBUIÇÃO DE ENERGIA ELÉTRICA - FORNECIMENTO E INSTALAÇÃO. AF_12/2021</t>
  </si>
  <si>
    <t>2.911,72</t>
  </si>
  <si>
    <t>CONCRETAGEM COMO PROTEÇÃO MECÂNICA ADICIONAL NO REATERRO PARA REDE ENTERRADA DE DISTRIBUIÇÃO DE ENERGIA ELÉTRICA - FORNECIMENTO E INSTALAÇÃO. AF_12/2021</t>
  </si>
  <si>
    <t>672,03</t>
  </si>
  <si>
    <t>1.486,33</t>
  </si>
  <si>
    <t>193,77</t>
  </si>
  <si>
    <t>571,67</t>
  </si>
  <si>
    <t>617,71</t>
  </si>
  <si>
    <t>188,01</t>
  </si>
  <si>
    <t>218,71</t>
  </si>
  <si>
    <t>257,07</t>
  </si>
  <si>
    <t>295,44</t>
  </si>
  <si>
    <t>1.821,87</t>
  </si>
  <si>
    <t>517,33</t>
  </si>
  <si>
    <t>355,53</t>
  </si>
  <si>
    <t>2.949,44</t>
  </si>
  <si>
    <t>125,40</t>
  </si>
  <si>
    <t>10,24</t>
  </si>
  <si>
    <t>51,74</t>
  </si>
  <si>
    <t>120,24</t>
  </si>
  <si>
    <t>3,07</t>
  </si>
  <si>
    <t>30,78</t>
  </si>
  <si>
    <t>9,60</t>
  </si>
  <si>
    <t>3,73</t>
  </si>
  <si>
    <t>12,00</t>
  </si>
  <si>
    <t>23,50</t>
  </si>
  <si>
    <t>678,42</t>
  </si>
  <si>
    <t>135,52</t>
  </si>
  <si>
    <t>255,89</t>
  </si>
  <si>
    <t>400,79</t>
  </si>
  <si>
    <t>581,34</t>
  </si>
  <si>
    <t>486,14</t>
  </si>
  <si>
    <t>379,34</t>
  </si>
  <si>
    <t>925,48</t>
  </si>
  <si>
    <t>2.148,39</t>
  </si>
  <si>
    <t>1.695,89</t>
  </si>
  <si>
    <t>1.848,92</t>
  </si>
  <si>
    <t>2.383,74</t>
  </si>
  <si>
    <t>1.949,12</t>
  </si>
  <si>
    <t>2.093,54</t>
  </si>
  <si>
    <t>3.458,76</t>
  </si>
  <si>
    <t>2.732,86</t>
  </si>
  <si>
    <t>3.025,60</t>
  </si>
  <si>
    <t>4.712,34</t>
  </si>
  <si>
    <t>3.525,58</t>
  </si>
  <si>
    <t>3.944,30</t>
  </si>
  <si>
    <t>8.738,34</t>
  </si>
  <si>
    <t>4.991,31</t>
  </si>
  <si>
    <t>9.769,08</t>
  </si>
  <si>
    <t>5.263,17</t>
  </si>
  <si>
    <t>5.406,56</t>
  </si>
  <si>
    <t>11.019,46</t>
  </si>
  <si>
    <t>6.913,97</t>
  </si>
  <si>
    <t>15.280,06</t>
  </si>
  <si>
    <t>8.558,19</t>
  </si>
  <si>
    <t>18.426,44</t>
  </si>
  <si>
    <t>9.560,86</t>
  </si>
  <si>
    <t>5.460,21</t>
  </si>
  <si>
    <t>6.481,52</t>
  </si>
  <si>
    <t>6.710,64</t>
  </si>
  <si>
    <t>6.965,78</t>
  </si>
  <si>
    <t>9.867,22</t>
  </si>
  <si>
    <t>10.191,67</t>
  </si>
  <si>
    <t>10.461,02</t>
  </si>
  <si>
    <t>11.986,96</t>
  </si>
  <si>
    <t>11.924,66</t>
  </si>
  <si>
    <t>12.514,84</t>
  </si>
  <si>
    <t>23.121,14</t>
  </si>
  <si>
    <t>29.604,36</t>
  </si>
  <si>
    <t>33,32</t>
  </si>
  <si>
    <t>52,79</t>
  </si>
  <si>
    <t>80,89</t>
  </si>
  <si>
    <t>7.754,58</t>
  </si>
  <si>
    <t>13.657,75</t>
  </si>
  <si>
    <t>4,07</t>
  </si>
  <si>
    <t>6,18</t>
  </si>
  <si>
    <t>901,87</t>
  </si>
  <si>
    <t>1.353,66</t>
  </si>
  <si>
    <t>2.013,17</t>
  </si>
  <si>
    <t>42,82</t>
  </si>
  <si>
    <t>1.473,56</t>
  </si>
  <si>
    <t>17,70</t>
  </si>
  <si>
    <t>31,98</t>
  </si>
  <si>
    <t>8,86</t>
  </si>
  <si>
    <t>25,29</t>
  </si>
  <si>
    <t>69,93</t>
  </si>
  <si>
    <t>26,68</t>
  </si>
  <si>
    <t>35,94</t>
  </si>
  <si>
    <t>51,78</t>
  </si>
  <si>
    <t>63,12</t>
  </si>
  <si>
    <t>125,76</t>
  </si>
  <si>
    <t>36,70</t>
  </si>
  <si>
    <t>53,29</t>
  </si>
  <si>
    <t>65,04</t>
  </si>
  <si>
    <t>31,73</t>
  </si>
  <si>
    <t>48,18</t>
  </si>
  <si>
    <t>60,62</t>
  </si>
  <si>
    <t>27,47</t>
  </si>
  <si>
    <t>47,44</t>
  </si>
  <si>
    <t>64,85</t>
  </si>
  <si>
    <t>238,96</t>
  </si>
  <si>
    <t>17,11</t>
  </si>
  <si>
    <t>26,90</t>
  </si>
  <si>
    <t>32,41</t>
  </si>
  <si>
    <t>37,22</t>
  </si>
  <si>
    <t>78,72</t>
  </si>
  <si>
    <t>42,37</t>
  </si>
  <si>
    <t>34,99</t>
  </si>
  <si>
    <t>44,20</t>
  </si>
  <si>
    <t>54,84</t>
  </si>
  <si>
    <t>92,19</t>
  </si>
  <si>
    <t>133,01</t>
  </si>
  <si>
    <t>91,07</t>
  </si>
  <si>
    <t>49,49</t>
  </si>
  <si>
    <t>92,15</t>
  </si>
  <si>
    <t>127,65</t>
  </si>
  <si>
    <t>147,25</t>
  </si>
  <si>
    <t>200,75</t>
  </si>
  <si>
    <t>252,98</t>
  </si>
  <si>
    <t>341,80</t>
  </si>
  <si>
    <t>435,60</t>
  </si>
  <si>
    <t>56,42</t>
  </si>
  <si>
    <t>133,36</t>
  </si>
  <si>
    <t>153,28</t>
  </si>
  <si>
    <t>145,69</t>
  </si>
  <si>
    <t>170,77</t>
  </si>
  <si>
    <t>139,23</t>
  </si>
  <si>
    <t>171,87</t>
  </si>
  <si>
    <t>228,70</t>
  </si>
  <si>
    <t>165,84</t>
  </si>
  <si>
    <t>255,60</t>
  </si>
  <si>
    <t>147,53</t>
  </si>
  <si>
    <t>180,23</t>
  </si>
  <si>
    <t>237,16</t>
  </si>
  <si>
    <t>81,63</t>
  </si>
  <si>
    <t>109,21</t>
  </si>
  <si>
    <t>147,01</t>
  </si>
  <si>
    <t>236,02</t>
  </si>
  <si>
    <t>83,86</t>
  </si>
  <si>
    <t>96,93</t>
  </si>
  <si>
    <t>137,24</t>
  </si>
  <si>
    <t>169,48</t>
  </si>
  <si>
    <t>225,96</t>
  </si>
  <si>
    <t>85,02</t>
  </si>
  <si>
    <t>112,59</t>
  </si>
  <si>
    <t>123,09</t>
  </si>
  <si>
    <t>150,40</t>
  </si>
  <si>
    <t>87,66</t>
  </si>
  <si>
    <t>100,76</t>
  </si>
  <si>
    <t>141,08</t>
  </si>
  <si>
    <t>173,39</t>
  </si>
  <si>
    <t>229,87</t>
  </si>
  <si>
    <t>52,71</t>
  </si>
  <si>
    <t>58,69</t>
  </si>
  <si>
    <t>104,12</t>
  </si>
  <si>
    <t>141,49</t>
  </si>
  <si>
    <t>243,53</t>
  </si>
  <si>
    <t>11,53</t>
  </si>
  <si>
    <t>50,09</t>
  </si>
  <si>
    <t>75,80</t>
  </si>
  <si>
    <t>96,83</t>
  </si>
  <si>
    <t>67,40</t>
  </si>
  <si>
    <t>101,25</t>
  </si>
  <si>
    <t>149,57</t>
  </si>
  <si>
    <t>259,54</t>
  </si>
  <si>
    <t>119,70</t>
  </si>
  <si>
    <t>30,40</t>
  </si>
  <si>
    <t>31,81</t>
  </si>
  <si>
    <t>21,76</t>
  </si>
  <si>
    <t>27,96</t>
  </si>
  <si>
    <t>20,20</t>
  </si>
  <si>
    <t>52,14</t>
  </si>
  <si>
    <t>39,76</t>
  </si>
  <si>
    <t>58,21</t>
  </si>
  <si>
    <t>95,74</t>
  </si>
  <si>
    <t>134,42</t>
  </si>
  <si>
    <t>234,93</t>
  </si>
  <si>
    <t>36,10</t>
  </si>
  <si>
    <t>133,05</t>
  </si>
  <si>
    <t>196,48</t>
  </si>
  <si>
    <t>268,28</t>
  </si>
  <si>
    <t>19,15</t>
  </si>
  <si>
    <t>23,39</t>
  </si>
  <si>
    <t>32,49</t>
  </si>
  <si>
    <t>59,82</t>
  </si>
  <si>
    <t>97,61</t>
  </si>
  <si>
    <t>130,85</t>
  </si>
  <si>
    <t>213,80</t>
  </si>
  <si>
    <t>15,92</t>
  </si>
  <si>
    <t>30,37</t>
  </si>
  <si>
    <t>39,30</t>
  </si>
  <si>
    <t>57,29</t>
  </si>
  <si>
    <t>133,94</t>
  </si>
  <si>
    <t>189,62</t>
  </si>
  <si>
    <t>244,84</t>
  </si>
  <si>
    <t>24,68</t>
  </si>
  <si>
    <t>27,11</t>
  </si>
  <si>
    <t>29,40</t>
  </si>
  <si>
    <t>48,83</t>
  </si>
  <si>
    <t>62,62</t>
  </si>
  <si>
    <t>76,82</t>
  </si>
  <si>
    <t>29,67</t>
  </si>
  <si>
    <t>63,02</t>
  </si>
  <si>
    <t>77,24</t>
  </si>
  <si>
    <t>67,35</t>
  </si>
  <si>
    <t>71,14</t>
  </si>
  <si>
    <t>691,83</t>
  </si>
  <si>
    <t>27,46</t>
  </si>
  <si>
    <t>49,66</t>
  </si>
  <si>
    <t>18,86</t>
  </si>
  <si>
    <t>37,03</t>
  </si>
  <si>
    <t>50,05</t>
  </si>
  <si>
    <t>48,26</t>
  </si>
  <si>
    <t>23,43</t>
  </si>
  <si>
    <t>33,28</t>
  </si>
  <si>
    <t>43,52</t>
  </si>
  <si>
    <t>58,03</t>
  </si>
  <si>
    <t>320,67</t>
  </si>
  <si>
    <t>362,87</t>
  </si>
  <si>
    <t>195,49</t>
  </si>
  <si>
    <t>160,40</t>
  </si>
  <si>
    <t>268,96</t>
  </si>
  <si>
    <t>346,49</t>
  </si>
  <si>
    <t>308,83</t>
  </si>
  <si>
    <t>367,40</t>
  </si>
  <si>
    <t>175,28</t>
  </si>
  <si>
    <t>200,02</t>
  </si>
  <si>
    <t>164,93</t>
  </si>
  <si>
    <t>275,76</t>
  </si>
  <si>
    <t>355,56</t>
  </si>
  <si>
    <t>9,94</t>
  </si>
  <si>
    <t>8,33</t>
  </si>
  <si>
    <t>9,58</t>
  </si>
  <si>
    <t>11,01</t>
  </si>
  <si>
    <t>5,52</t>
  </si>
  <si>
    <t>21,89</t>
  </si>
  <si>
    <t>19,75</t>
  </si>
  <si>
    <t>6,61</t>
  </si>
  <si>
    <t>7,83</t>
  </si>
  <si>
    <t>9,48</t>
  </si>
  <si>
    <t>46,32</t>
  </si>
  <si>
    <t>9,31</t>
  </si>
  <si>
    <t>36,60</t>
  </si>
  <si>
    <t>9,79</t>
  </si>
  <si>
    <t>24,24</t>
  </si>
  <si>
    <t>24,15</t>
  </si>
  <si>
    <t>15,09</t>
  </si>
  <si>
    <t>39,66</t>
  </si>
  <si>
    <t>5,42</t>
  </si>
  <si>
    <t>5,94</t>
  </si>
  <si>
    <t>7,19</t>
  </si>
  <si>
    <t>9,77</t>
  </si>
  <si>
    <t>8,62</t>
  </si>
  <si>
    <t>12,89</t>
  </si>
  <si>
    <t>17,24</t>
  </si>
  <si>
    <t>4,05</t>
  </si>
  <si>
    <t>5,10</t>
  </si>
  <si>
    <t>15,17</t>
  </si>
  <si>
    <t>20,29</t>
  </si>
  <si>
    <t>5,01</t>
  </si>
  <si>
    <t>28,33</t>
  </si>
  <si>
    <t>35,86</t>
  </si>
  <si>
    <t>7,41</t>
  </si>
  <si>
    <t>8,02</t>
  </si>
  <si>
    <t>14,02</t>
  </si>
  <si>
    <t>16,57</t>
  </si>
  <si>
    <t>32,14</t>
  </si>
  <si>
    <t>49,16</t>
  </si>
  <si>
    <t>56,08</t>
  </si>
  <si>
    <t>44,05</t>
  </si>
  <si>
    <t>163,12</t>
  </si>
  <si>
    <t>120,95</t>
  </si>
  <si>
    <t>11,00</t>
  </si>
  <si>
    <t>100,45</t>
  </si>
  <si>
    <t>65,06</t>
  </si>
  <si>
    <t>192,56</t>
  </si>
  <si>
    <t>38,52</t>
  </si>
  <si>
    <t>52,00</t>
  </si>
  <si>
    <t>105,58</t>
  </si>
  <si>
    <t>45,84</t>
  </si>
  <si>
    <t>8,77</t>
  </si>
  <si>
    <t>77,67</t>
  </si>
  <si>
    <t>4,18</t>
  </si>
  <si>
    <t>49,29</t>
  </si>
  <si>
    <t>43,49</t>
  </si>
  <si>
    <t>53,02</t>
  </si>
  <si>
    <t>27,43</t>
  </si>
  <si>
    <t>30,92</t>
  </si>
  <si>
    <t>33,77</t>
  </si>
  <si>
    <t>48,27</t>
  </si>
  <si>
    <t>36,87</t>
  </si>
  <si>
    <t>28,74</t>
  </si>
  <si>
    <t>23,71</t>
  </si>
  <si>
    <t>60,07</t>
  </si>
  <si>
    <t>107,23</t>
  </si>
  <si>
    <t>50,98</t>
  </si>
  <si>
    <t>100,92</t>
  </si>
  <si>
    <t>97,59</t>
  </si>
  <si>
    <t>87,87</t>
  </si>
  <si>
    <t>177,33</t>
  </si>
  <si>
    <t>31,87</t>
  </si>
  <si>
    <t>56,66</t>
  </si>
  <si>
    <t>47,72</t>
  </si>
  <si>
    <t>182,05</t>
  </si>
  <si>
    <t>146,46</t>
  </si>
  <si>
    <t>249,95</t>
  </si>
  <si>
    <t>46,13</t>
  </si>
  <si>
    <t>13,20</t>
  </si>
  <si>
    <t>27,21</t>
  </si>
  <si>
    <t>78,50</t>
  </si>
  <si>
    <t>24,02</t>
  </si>
  <si>
    <t>134,64</t>
  </si>
  <si>
    <t>27,24</t>
  </si>
  <si>
    <t>45,47</t>
  </si>
  <si>
    <t>267,69</t>
  </si>
  <si>
    <t>91,11</t>
  </si>
  <si>
    <t>407,18</t>
  </si>
  <si>
    <t>19,35</t>
  </si>
  <si>
    <t>10,29</t>
  </si>
  <si>
    <t>34,06</t>
  </si>
  <si>
    <t>22,55</t>
  </si>
  <si>
    <t>24,20</t>
  </si>
  <si>
    <t>39,59</t>
  </si>
  <si>
    <t>24,95</t>
  </si>
  <si>
    <t>62,29</t>
  </si>
  <si>
    <t>117,72</t>
  </si>
  <si>
    <t>100,38</t>
  </si>
  <si>
    <t>183,65</t>
  </si>
  <si>
    <t>148,16</t>
  </si>
  <si>
    <t>10,08</t>
  </si>
  <si>
    <t>11,80</t>
  </si>
  <si>
    <t>28,92</t>
  </si>
  <si>
    <t>23,17</t>
  </si>
  <si>
    <t>13,72</t>
  </si>
  <si>
    <t>15,50</t>
  </si>
  <si>
    <t>51,84</t>
  </si>
  <si>
    <t>29,94</t>
  </si>
  <si>
    <t>47,29</t>
  </si>
  <si>
    <t>35,89</t>
  </si>
  <si>
    <t>36,89</t>
  </si>
  <si>
    <t>88,61</t>
  </si>
  <si>
    <t>56,82</t>
  </si>
  <si>
    <t>86,96</t>
  </si>
  <si>
    <t>148,84</t>
  </si>
  <si>
    <t>24,05</t>
  </si>
  <si>
    <t>97,91</t>
  </si>
  <si>
    <t>38,37</t>
  </si>
  <si>
    <t>401,20</t>
  </si>
  <si>
    <t>53,73</t>
  </si>
  <si>
    <t>68,90</t>
  </si>
  <si>
    <t>205,67</t>
  </si>
  <si>
    <t>57,91</t>
  </si>
  <si>
    <t>105,08</t>
  </si>
  <si>
    <t>13,01</t>
  </si>
  <si>
    <t>98,77</t>
  </si>
  <si>
    <t>95,44</t>
  </si>
  <si>
    <t>85,72</t>
  </si>
  <si>
    <t>311,28</t>
  </si>
  <si>
    <t>270,05</t>
  </si>
  <si>
    <t>22,74</t>
  </si>
  <si>
    <t>235,78</t>
  </si>
  <si>
    <t>55,33</t>
  </si>
  <si>
    <t>161,80</t>
  </si>
  <si>
    <t>27,57</t>
  </si>
  <si>
    <t>62,36</t>
  </si>
  <si>
    <t>52,24</t>
  </si>
  <si>
    <t>20,07</t>
  </si>
  <si>
    <t>31,67</t>
  </si>
  <si>
    <t>12,48</t>
  </si>
  <si>
    <t>8,52</t>
  </si>
  <si>
    <t>21,29</t>
  </si>
  <si>
    <t>40,67</t>
  </si>
  <si>
    <t>60,10</t>
  </si>
  <si>
    <t>36,88</t>
  </si>
  <si>
    <t>85,91</t>
  </si>
  <si>
    <t>6,54</t>
  </si>
  <si>
    <t>35,21</t>
  </si>
  <si>
    <t>55,14</t>
  </si>
  <si>
    <t>36,37</t>
  </si>
  <si>
    <t>51,73</t>
  </si>
  <si>
    <t>39,45</t>
  </si>
  <si>
    <t>15,91</t>
  </si>
  <si>
    <t>58,33</t>
  </si>
  <si>
    <t>98,60</t>
  </si>
  <si>
    <t>26,08</t>
  </si>
  <si>
    <t>37,52</t>
  </si>
  <si>
    <t>39,19</t>
  </si>
  <si>
    <t>88,82</t>
  </si>
  <si>
    <t>90,23</t>
  </si>
  <si>
    <t>220,72</t>
  </si>
  <si>
    <t>225,91</t>
  </si>
  <si>
    <t>259,95</t>
  </si>
  <si>
    <t>266,94</t>
  </si>
  <si>
    <t>47,25</t>
  </si>
  <si>
    <t>55,80</t>
  </si>
  <si>
    <t>22,36</t>
  </si>
  <si>
    <t>22,28</t>
  </si>
  <si>
    <t>43,44</t>
  </si>
  <si>
    <t>80,83</t>
  </si>
  <si>
    <t>19,54</t>
  </si>
  <si>
    <t>50,84</t>
  </si>
  <si>
    <t>202,78</t>
  </si>
  <si>
    <t>38,56</t>
  </si>
  <si>
    <t>34,00</t>
  </si>
  <si>
    <t>73,41</t>
  </si>
  <si>
    <t>33,72</t>
  </si>
  <si>
    <t>37,44</t>
  </si>
  <si>
    <t>247,63</t>
  </si>
  <si>
    <t>40,60</t>
  </si>
  <si>
    <t>334,60</t>
  </si>
  <si>
    <t>166,68</t>
  </si>
  <si>
    <t>181,93</t>
  </si>
  <si>
    <t>241,65</t>
  </si>
  <si>
    <t>210,68</t>
  </si>
  <si>
    <t>355,05</t>
  </si>
  <si>
    <t>72,13</t>
  </si>
  <si>
    <t>112,15</t>
  </si>
  <si>
    <t>253,51</t>
  </si>
  <si>
    <t>312,25</t>
  </si>
  <si>
    <t>85,52</t>
  </si>
  <si>
    <t>106,03</t>
  </si>
  <si>
    <t>20,89</t>
  </si>
  <si>
    <t>111,79</t>
  </si>
  <si>
    <t>55,57</t>
  </si>
  <si>
    <t>105,70</t>
  </si>
  <si>
    <t>251,24</t>
  </si>
  <si>
    <t>6,39</t>
  </si>
  <si>
    <t>4,04</t>
  </si>
  <si>
    <t>36,40</t>
  </si>
  <si>
    <t>17,14</t>
  </si>
  <si>
    <t>9,54</t>
  </si>
  <si>
    <t>404,67</t>
  </si>
  <si>
    <t>102,48</t>
  </si>
  <si>
    <t>499,04</t>
  </si>
  <si>
    <t>57,40</t>
  </si>
  <si>
    <t>57,37</t>
  </si>
  <si>
    <t>76,49</t>
  </si>
  <si>
    <t>109,07</t>
  </si>
  <si>
    <t>117,28</t>
  </si>
  <si>
    <t>85,28</t>
  </si>
  <si>
    <t>132,43</t>
  </si>
  <si>
    <t>123,41</t>
  </si>
  <si>
    <t>177,69</t>
  </si>
  <si>
    <t>160,30</t>
  </si>
  <si>
    <t>110,94</t>
  </si>
  <si>
    <t>169,09</t>
  </si>
  <si>
    <t>212,10</t>
  </si>
  <si>
    <t>29,86</t>
  </si>
  <si>
    <t>31,52</t>
  </si>
  <si>
    <t>36,54</t>
  </si>
  <si>
    <t>43,54</t>
  </si>
  <si>
    <t>57,36</t>
  </si>
  <si>
    <t>77,82</t>
  </si>
  <si>
    <t>87,05</t>
  </si>
  <si>
    <t>111,80</t>
  </si>
  <si>
    <t>120,01</t>
  </si>
  <si>
    <t>43,05</t>
  </si>
  <si>
    <t>53,59</t>
  </si>
  <si>
    <t>66,77</t>
  </si>
  <si>
    <t>85,20</t>
  </si>
  <si>
    <t>83,15</t>
  </si>
  <si>
    <t>134,46</t>
  </si>
  <si>
    <t>125,44</t>
  </si>
  <si>
    <t>181,79</t>
  </si>
  <si>
    <t>164,40</t>
  </si>
  <si>
    <t>72,01</t>
  </si>
  <si>
    <t>83,85</t>
  </si>
  <si>
    <t>110,82</t>
  </si>
  <si>
    <t>171,75</t>
  </si>
  <si>
    <t>217,57</t>
  </si>
  <si>
    <t>28,12</t>
  </si>
  <si>
    <t>33,96</t>
  </si>
  <si>
    <t>34,26</t>
  </si>
  <si>
    <t>46,33</t>
  </si>
  <si>
    <t>46,30</t>
  </si>
  <si>
    <t>64,60</t>
  </si>
  <si>
    <t>73,83</t>
  </si>
  <si>
    <t>96,42</t>
  </si>
  <si>
    <t>104,63</t>
  </si>
  <si>
    <t>34,14</t>
  </si>
  <si>
    <t>31,94</t>
  </si>
  <si>
    <t>45,36</t>
  </si>
  <si>
    <t>52,41</t>
  </si>
  <si>
    <t>49,39</t>
  </si>
  <si>
    <t>66,64</t>
  </si>
  <si>
    <t>114,66</t>
  </si>
  <si>
    <t>105,64</t>
  </si>
  <si>
    <t>158,75</t>
  </si>
  <si>
    <t>141,36</t>
  </si>
  <si>
    <t>43,40</t>
  </si>
  <si>
    <t>55,15</t>
  </si>
  <si>
    <t>64,72</t>
  </si>
  <si>
    <t>88,79</t>
  </si>
  <si>
    <t>145,38</t>
  </si>
  <si>
    <t>186,81</t>
  </si>
  <si>
    <t>29,54</t>
  </si>
  <si>
    <t>16,55</t>
  </si>
  <si>
    <t>28,79</t>
  </si>
  <si>
    <t>27,00</t>
  </si>
  <si>
    <t>57,64</t>
  </si>
  <si>
    <t>117,26</t>
  </si>
  <si>
    <t>179,45</t>
  </si>
  <si>
    <t>264,83</t>
  </si>
  <si>
    <t>49,34</t>
  </si>
  <si>
    <t>71,21</t>
  </si>
  <si>
    <t>85,42</t>
  </si>
  <si>
    <t>117,22</t>
  </si>
  <si>
    <t>180,78</t>
  </si>
  <si>
    <t>267,56</t>
  </si>
  <si>
    <t>41,94</t>
  </si>
  <si>
    <t>62,79</t>
  </si>
  <si>
    <t>106,19</t>
  </si>
  <si>
    <t>167,56</t>
  </si>
  <si>
    <t>252,18</t>
  </si>
  <si>
    <t>60,85</t>
  </si>
  <si>
    <t>89,61</t>
  </si>
  <si>
    <t>121,76</t>
  </si>
  <si>
    <t>124,08</t>
  </si>
  <si>
    <t>39,32</t>
  </si>
  <si>
    <t>39,31</t>
  </si>
  <si>
    <t>90,94</t>
  </si>
  <si>
    <t>126,81</t>
  </si>
  <si>
    <t>23,98</t>
  </si>
  <si>
    <t>30,89</t>
  </si>
  <si>
    <t>111,43</t>
  </si>
  <si>
    <t>81,83</t>
  </si>
  <si>
    <t>71,39</t>
  </si>
  <si>
    <t>1.310,33</t>
  </si>
  <si>
    <t>193,84</t>
  </si>
  <si>
    <t>1.729,09</t>
  </si>
  <si>
    <t>93,47</t>
  </si>
  <si>
    <t>148,45</t>
  </si>
  <si>
    <t>332,35</t>
  </si>
  <si>
    <t>62,45</t>
  </si>
  <si>
    <t>104,48</t>
  </si>
  <si>
    <t>96,27</t>
  </si>
  <si>
    <t>65,76</t>
  </si>
  <si>
    <t>67,81</t>
  </si>
  <si>
    <t>111,50</t>
  </si>
  <si>
    <t>158,56</t>
  </si>
  <si>
    <t>87,52</t>
  </si>
  <si>
    <t>141,03</t>
  </si>
  <si>
    <t>186,43</t>
  </si>
  <si>
    <t>325,73</t>
  </si>
  <si>
    <t>459,49</t>
  </si>
  <si>
    <t>792,71</t>
  </si>
  <si>
    <t>1.662,82</t>
  </si>
  <si>
    <t>13,33</t>
  </si>
  <si>
    <t>33,92</t>
  </si>
  <si>
    <t>33,89</t>
  </si>
  <si>
    <t>48,40</t>
  </si>
  <si>
    <t>72,76</t>
  </si>
  <si>
    <t>103,95</t>
  </si>
  <si>
    <t>100,52</t>
  </si>
  <si>
    <t>152,53</t>
  </si>
  <si>
    <t>17,92</t>
  </si>
  <si>
    <t>30,21</t>
  </si>
  <si>
    <t>57,78</t>
  </si>
  <si>
    <t>79,12</t>
  </si>
  <si>
    <t>104,93</t>
  </si>
  <si>
    <t>209,46</t>
  </si>
  <si>
    <t>157,30</t>
  </si>
  <si>
    <t>406,09</t>
  </si>
  <si>
    <t>327,47</t>
  </si>
  <si>
    <t>16,51</t>
  </si>
  <si>
    <t>30,17</t>
  </si>
  <si>
    <t>42,99</t>
  </si>
  <si>
    <t>74,43</t>
  </si>
  <si>
    <t>106,41</t>
  </si>
  <si>
    <t>206,95</t>
  </si>
  <si>
    <t>171,46</t>
  </si>
  <si>
    <t>319,50</t>
  </si>
  <si>
    <t>301,35</t>
  </si>
  <si>
    <t>25,58</t>
  </si>
  <si>
    <t>31,03</t>
  </si>
  <si>
    <t>70,08</t>
  </si>
  <si>
    <t>31,60</t>
  </si>
  <si>
    <t>69,42</t>
  </si>
  <si>
    <t>79,58</t>
  </si>
  <si>
    <t>110,53</t>
  </si>
  <si>
    <t>306,89</t>
  </si>
  <si>
    <t>420,12</t>
  </si>
  <si>
    <t>584,31</t>
  </si>
  <si>
    <t>33,25</t>
  </si>
  <si>
    <t>6,89</t>
  </si>
  <si>
    <t>52,10</t>
  </si>
  <si>
    <t>10,38</t>
  </si>
  <si>
    <t>200,55</t>
  </si>
  <si>
    <t>244,04</t>
  </si>
  <si>
    <t>47,39</t>
  </si>
  <si>
    <t>205,27</t>
  </si>
  <si>
    <t>88,19</t>
  </si>
  <si>
    <t>215,15</t>
  </si>
  <si>
    <t>258,92</t>
  </si>
  <si>
    <t>110,30</t>
  </si>
  <si>
    <t>244,50</t>
  </si>
  <si>
    <t>308,60</t>
  </si>
  <si>
    <t>43,23</t>
  </si>
  <si>
    <t>58,63</t>
  </si>
  <si>
    <t>75,51</t>
  </si>
  <si>
    <t>114,21</t>
  </si>
  <si>
    <t>382,78</t>
  </si>
  <si>
    <t>444,55</t>
  </si>
  <si>
    <t>627,32</t>
  </si>
  <si>
    <t>177,02</t>
  </si>
  <si>
    <t>39,89</t>
  </si>
  <si>
    <t>34,47</t>
  </si>
  <si>
    <t>68,21</t>
  </si>
  <si>
    <t>98,68</t>
  </si>
  <si>
    <t>97,11</t>
  </si>
  <si>
    <t>12,97</t>
  </si>
  <si>
    <t>17,13</t>
  </si>
  <si>
    <t>7,26</t>
  </si>
  <si>
    <t>26,54</t>
  </si>
  <si>
    <t>12,98</t>
  </si>
  <si>
    <t>23,90</t>
  </si>
  <si>
    <t>28,24</t>
  </si>
  <si>
    <t>42,61</t>
  </si>
  <si>
    <t>40,08</t>
  </si>
  <si>
    <t>97,76</t>
  </si>
  <si>
    <t>94,79</t>
  </si>
  <si>
    <t>221,27</t>
  </si>
  <si>
    <t>4,30</t>
  </si>
  <si>
    <t>19,39</t>
  </si>
  <si>
    <t>29,05</t>
  </si>
  <si>
    <t>157,92</t>
  </si>
  <si>
    <t>103,44</t>
  </si>
  <si>
    <t>156,10</t>
  </si>
  <si>
    <t>247,03</t>
  </si>
  <si>
    <t>14,63</t>
  </si>
  <si>
    <t>65,39</t>
  </si>
  <si>
    <t>98,89</t>
  </si>
  <si>
    <t>157,89</t>
  </si>
  <si>
    <t>8,79</t>
  </si>
  <si>
    <t>43,70</t>
  </si>
  <si>
    <t>101,87</t>
  </si>
  <si>
    <t>146,77</t>
  </si>
  <si>
    <t>221,24</t>
  </si>
  <si>
    <t>36,76</t>
  </si>
  <si>
    <t>54,86</t>
  </si>
  <si>
    <t>108,88</t>
  </si>
  <si>
    <t>154,73</t>
  </si>
  <si>
    <t>246,96</t>
  </si>
  <si>
    <t>306,46</t>
  </si>
  <si>
    <t>156,25</t>
  </si>
  <si>
    <t>276,54</t>
  </si>
  <si>
    <t>314,26</t>
  </si>
  <si>
    <t>150,10</t>
  </si>
  <si>
    <t>248,30</t>
  </si>
  <si>
    <t>17,10</t>
  </si>
  <si>
    <t>28,69</t>
  </si>
  <si>
    <t>26,74</t>
  </si>
  <si>
    <t>38,92</t>
  </si>
  <si>
    <t>39,47</t>
  </si>
  <si>
    <t>16,23</t>
  </si>
  <si>
    <t>22,67</t>
  </si>
  <si>
    <t>29,82</t>
  </si>
  <si>
    <t>33,14</t>
  </si>
  <si>
    <t>31,16</t>
  </si>
  <si>
    <t>48,58</t>
  </si>
  <si>
    <t>41,81</t>
  </si>
  <si>
    <t>44,62</t>
  </si>
  <si>
    <t>20,96</t>
  </si>
  <si>
    <t>27,25</t>
  </si>
  <si>
    <t>23,61</t>
  </si>
  <si>
    <t>29,33</t>
  </si>
  <si>
    <t>40,70</t>
  </si>
  <si>
    <t>43,35</t>
  </si>
  <si>
    <t>33,63</t>
  </si>
  <si>
    <t>37,20</t>
  </si>
  <si>
    <t>20,24</t>
  </si>
  <si>
    <t>23,88</t>
  </si>
  <si>
    <t>55,78</t>
  </si>
  <si>
    <t>69,61</t>
  </si>
  <si>
    <t>29,14</t>
  </si>
  <si>
    <t>32,00</t>
  </si>
  <si>
    <t>51,63</t>
  </si>
  <si>
    <t>68,11</t>
  </si>
  <si>
    <t>79,72</t>
  </si>
  <si>
    <t>31,63</t>
  </si>
  <si>
    <t>37,80</t>
  </si>
  <si>
    <t>60,42</t>
  </si>
  <si>
    <t>79,13</t>
  </si>
  <si>
    <t>91,92</t>
  </si>
  <si>
    <t>95,92</t>
  </si>
  <si>
    <t>116,51</t>
  </si>
  <si>
    <t>228,27</t>
  </si>
  <si>
    <t>231,07</t>
  </si>
  <si>
    <t>230,98</t>
  </si>
  <si>
    <t>264,46</t>
  </si>
  <si>
    <t>279,62</t>
  </si>
  <si>
    <t>27,02</t>
  </si>
  <si>
    <t>50,35</t>
  </si>
  <si>
    <t>56,75</t>
  </si>
  <si>
    <t>111,32</t>
  </si>
  <si>
    <t>113,69</t>
  </si>
  <si>
    <t>130,46</t>
  </si>
  <si>
    <t>135,00</t>
  </si>
  <si>
    <t>149,47</t>
  </si>
  <si>
    <t>154,33</t>
  </si>
  <si>
    <t>171,06</t>
  </si>
  <si>
    <t>205,95</t>
  </si>
  <si>
    <t>226,97</t>
  </si>
  <si>
    <t>93,60</t>
  </si>
  <si>
    <t>109,97</t>
  </si>
  <si>
    <t>189,55</t>
  </si>
  <si>
    <t>246,53</t>
  </si>
  <si>
    <t>153,75</t>
  </si>
  <si>
    <t>163,09</t>
  </si>
  <si>
    <t>260,66</t>
  </si>
  <si>
    <t>275,60</t>
  </si>
  <si>
    <t>587,98</t>
  </si>
  <si>
    <t>520,95</t>
  </si>
  <si>
    <t>242,56</t>
  </si>
  <si>
    <t>414,69</t>
  </si>
  <si>
    <t>636,14</t>
  </si>
  <si>
    <t>29,50</t>
  </si>
  <si>
    <t>50,50</t>
  </si>
  <si>
    <t>64,15</t>
  </si>
  <si>
    <t>79,31</t>
  </si>
  <si>
    <t>144,62</t>
  </si>
  <si>
    <t>192,55</t>
  </si>
  <si>
    <t>237,11</t>
  </si>
  <si>
    <t>47,49</t>
  </si>
  <si>
    <t>96,06</t>
  </si>
  <si>
    <t>132,36</t>
  </si>
  <si>
    <t>141,70</t>
  </si>
  <si>
    <t>242,91</t>
  </si>
  <si>
    <t>257,85</t>
  </si>
  <si>
    <t>573,83</t>
  </si>
  <si>
    <t>506,80</t>
  </si>
  <si>
    <t>107,25</t>
  </si>
  <si>
    <t>138,25</t>
  </si>
  <si>
    <t>213,99</t>
  </si>
  <si>
    <t>390,98</t>
  </si>
  <si>
    <t>617,31</t>
  </si>
  <si>
    <t>27,19</t>
  </si>
  <si>
    <t>46,42</t>
  </si>
  <si>
    <t>58,12</t>
  </si>
  <si>
    <t>70,77</t>
  </si>
  <si>
    <t>165,44</t>
  </si>
  <si>
    <t>176,43</t>
  </si>
  <si>
    <t>220,99</t>
  </si>
  <si>
    <t>62,61</t>
  </si>
  <si>
    <t>86,99</t>
  </si>
  <si>
    <t>119,55</t>
  </si>
  <si>
    <t>128,89</t>
  </si>
  <si>
    <t>224,43</t>
  </si>
  <si>
    <t>239,37</t>
  </si>
  <si>
    <t>549,71</t>
  </si>
  <si>
    <t>482,68</t>
  </si>
  <si>
    <t>68,68</t>
  </si>
  <si>
    <t>99,12</t>
  </si>
  <si>
    <t>126,12</t>
  </si>
  <si>
    <t>196,92</t>
  </si>
  <si>
    <t>369,99</t>
  </si>
  <si>
    <t>585,14</t>
  </si>
  <si>
    <t>27,64</t>
  </si>
  <si>
    <t>23,65</t>
  </si>
  <si>
    <t>45,13</t>
  </si>
  <si>
    <t>70,99</t>
  </si>
  <si>
    <t>41,69</t>
  </si>
  <si>
    <t>60,29</t>
  </si>
  <si>
    <t>104,65</t>
  </si>
  <si>
    <t>118,66</t>
  </si>
  <si>
    <t>220,30</t>
  </si>
  <si>
    <t>288,49</t>
  </si>
  <si>
    <t>595,19</t>
  </si>
  <si>
    <t>171,52</t>
  </si>
  <si>
    <t>271,80</t>
  </si>
  <si>
    <t>534,68</t>
  </si>
  <si>
    <t>739,26</t>
  </si>
  <si>
    <t>873,80</t>
  </si>
  <si>
    <t>218,24</t>
  </si>
  <si>
    <t>406,39</t>
  </si>
  <si>
    <t>575,52</t>
  </si>
  <si>
    <t>680,06</t>
  </si>
  <si>
    <t>114,46</t>
  </si>
  <si>
    <t>358,94</t>
  </si>
  <si>
    <t>620,87</t>
  </si>
  <si>
    <t>1.024,81</t>
  </si>
  <si>
    <t>259,08</t>
  </si>
  <si>
    <t>459,90</t>
  </si>
  <si>
    <t>167,55</t>
  </si>
  <si>
    <t>264,97</t>
  </si>
  <si>
    <t>519,36</t>
  </si>
  <si>
    <t>718,26</t>
  </si>
  <si>
    <t>846,63</t>
  </si>
  <si>
    <t>212,61</t>
  </si>
  <si>
    <t>396,74</t>
  </si>
  <si>
    <t>561,75</t>
  </si>
  <si>
    <t>661,45</t>
  </si>
  <si>
    <t>276,55</t>
  </si>
  <si>
    <t>472,27</t>
  </si>
  <si>
    <t>480,43</t>
  </si>
  <si>
    <t>971,61</t>
  </si>
  <si>
    <t>1.093,06</t>
  </si>
  <si>
    <t>388,75</t>
  </si>
  <si>
    <t>534,12</t>
  </si>
  <si>
    <t>864,57</t>
  </si>
  <si>
    <t>1.114,21</t>
  </si>
  <si>
    <t>2.959,98</t>
  </si>
  <si>
    <t>5.600,97</t>
  </si>
  <si>
    <t>670,35</t>
  </si>
  <si>
    <t>940,05</t>
  </si>
  <si>
    <t>92,20</t>
  </si>
  <si>
    <t>42,26</t>
  </si>
  <si>
    <t>98,66</t>
  </si>
  <si>
    <t>577,52</t>
  </si>
  <si>
    <t>402,49</t>
  </si>
  <si>
    <t>387,55</t>
  </si>
  <si>
    <t>226,07</t>
  </si>
  <si>
    <t>58,42</t>
  </si>
  <si>
    <t>62,99</t>
  </si>
  <si>
    <t>6,51</t>
  </si>
  <si>
    <t>18,23</t>
  </si>
  <si>
    <t>177,50</t>
  </si>
  <si>
    <t>18,69</t>
  </si>
  <si>
    <t>46,92</t>
  </si>
  <si>
    <t>389,51</t>
  </si>
  <si>
    <t>420,73</t>
  </si>
  <si>
    <t>468,74</t>
  </si>
  <si>
    <t>230,45</t>
  </si>
  <si>
    <t>238,76</t>
  </si>
  <si>
    <t>256,77</t>
  </si>
  <si>
    <t>204,52</t>
  </si>
  <si>
    <t>122,65</t>
  </si>
  <si>
    <t>296,50</t>
  </si>
  <si>
    <t>121,00</t>
  </si>
  <si>
    <t>284,15</t>
  </si>
  <si>
    <t>338,57</t>
  </si>
  <si>
    <t>91,38</t>
  </si>
  <si>
    <t>61,61</t>
  </si>
  <si>
    <t>39,00</t>
  </si>
  <si>
    <t>100,28</t>
  </si>
  <si>
    <t>35,08</t>
  </si>
  <si>
    <t>715,92</t>
  </si>
  <si>
    <t>633,72</t>
  </si>
  <si>
    <t>629,80</t>
  </si>
  <si>
    <t>707,70</t>
  </si>
  <si>
    <t>466,69</t>
  </si>
  <si>
    <t>462,77</t>
  </si>
  <si>
    <t>443,75</t>
  </si>
  <si>
    <t>439,83</t>
  </si>
  <si>
    <t>290,27</t>
  </si>
  <si>
    <t>286,35</t>
  </si>
  <si>
    <t>282,27</t>
  </si>
  <si>
    <t>278,35</t>
  </si>
  <si>
    <t>400,74</t>
  </si>
  <si>
    <t>436,43</t>
  </si>
  <si>
    <t>328,98</t>
  </si>
  <si>
    <t>320,98</t>
  </si>
  <si>
    <t>278,20</t>
  </si>
  <si>
    <t>445,01</t>
  </si>
  <si>
    <t>191,76</t>
  </si>
  <si>
    <t>358,57</t>
  </si>
  <si>
    <t>341,71</t>
  </si>
  <si>
    <t>910,41</t>
  </si>
  <si>
    <t>679,62</t>
  </si>
  <si>
    <t>206,83</t>
  </si>
  <si>
    <t>198,83</t>
  </si>
  <si>
    <t>993,33</t>
  </si>
  <si>
    <t>491,15</t>
  </si>
  <si>
    <t>768,53</t>
  </si>
  <si>
    <t>1.013,12</t>
  </si>
  <si>
    <t>242,71</t>
  </si>
  <si>
    <t>252,92</t>
  </si>
  <si>
    <t>604,05</t>
  </si>
  <si>
    <t>614,26</t>
  </si>
  <si>
    <t>32,17</t>
  </si>
  <si>
    <t>53,98</t>
  </si>
  <si>
    <t>38,64</t>
  </si>
  <si>
    <t>131,33</t>
  </si>
  <si>
    <t>437,11</t>
  </si>
  <si>
    <t>44,14</t>
  </si>
  <si>
    <t>89,15</t>
  </si>
  <si>
    <t>241,84</t>
  </si>
  <si>
    <t>1.251,21</t>
  </si>
  <si>
    <t>26,93</t>
  </si>
  <si>
    <t>367,47</t>
  </si>
  <si>
    <t>555,69</t>
  </si>
  <si>
    <t>790,25</t>
  </si>
  <si>
    <t>77,45</t>
  </si>
  <si>
    <t>37,70</t>
  </si>
  <si>
    <t>42,22</t>
  </si>
  <si>
    <t>553,81</t>
  </si>
  <si>
    <t>606,74</t>
  </si>
  <si>
    <t>531,93</t>
  </si>
  <si>
    <t>288,05</t>
  </si>
  <si>
    <t>305,51</t>
  </si>
  <si>
    <t>317,12</t>
  </si>
  <si>
    <t>326,03</t>
  </si>
  <si>
    <t>266,49</t>
  </si>
  <si>
    <t>286,47</t>
  </si>
  <si>
    <t>299,23</t>
  </si>
  <si>
    <t>307,20</t>
  </si>
  <si>
    <t>982,96</t>
  </si>
  <si>
    <t>519,11</t>
  </si>
  <si>
    <t>1.609,99</t>
  </si>
  <si>
    <t>2.192,80</t>
  </si>
  <si>
    <t>3.450,47</t>
  </si>
  <si>
    <t>4.675,45</t>
  </si>
  <si>
    <t>5.411,29</t>
  </si>
  <si>
    <t>6.413,77</t>
  </si>
  <si>
    <t>1.461,34</t>
  </si>
  <si>
    <t>3.095,15</t>
  </si>
  <si>
    <t>4.350,61</t>
  </si>
  <si>
    <t>6.032,87</t>
  </si>
  <si>
    <t>2.228,68</t>
  </si>
  <si>
    <t>3.384,06</t>
  </si>
  <si>
    <t>3.865,41</t>
  </si>
  <si>
    <t>5.332,38</t>
  </si>
  <si>
    <t>4.711,88</t>
  </si>
  <si>
    <t>6.280,50</t>
  </si>
  <si>
    <t>8.867,39</t>
  </si>
  <si>
    <t>11.904,50</t>
  </si>
  <si>
    <t>13.612,23</t>
  </si>
  <si>
    <t>14.879,51</t>
  </si>
  <si>
    <t>3.974,91</t>
  </si>
  <si>
    <t>6.217,86</t>
  </si>
  <si>
    <t>9.662,78</t>
  </si>
  <si>
    <t>12.568,57</t>
  </si>
  <si>
    <t>14.490,72</t>
  </si>
  <si>
    <t>17.063,02</t>
  </si>
  <si>
    <t>3.892,15</t>
  </si>
  <si>
    <t>6.843,10</t>
  </si>
  <si>
    <t>8.836,25</t>
  </si>
  <si>
    <t>13.118,96</t>
  </si>
  <si>
    <t>3.650,16</t>
  </si>
  <si>
    <t>4.815,49</t>
  </si>
  <si>
    <t>6.753,95</t>
  </si>
  <si>
    <t>9.160,26</t>
  </si>
  <si>
    <t>10.340,34</t>
  </si>
  <si>
    <t>11.036,81</t>
  </si>
  <si>
    <t>3.139,28</t>
  </si>
  <si>
    <t>4.971,46</t>
  </si>
  <si>
    <t>7.824,53</t>
  </si>
  <si>
    <t>10.091,27</t>
  </si>
  <si>
    <t>11.890,33</t>
  </si>
  <si>
    <t>14.041,44</t>
  </si>
  <si>
    <t>2.558,79</t>
  </si>
  <si>
    <t>4.384,14</t>
  </si>
  <si>
    <t>5.751,95</t>
  </si>
  <si>
    <t>8.514,86</t>
  </si>
  <si>
    <t>747,08</t>
  </si>
  <si>
    <t>441,73</t>
  </si>
  <si>
    <t>58,70</t>
  </si>
  <si>
    <t>126,68</t>
  </si>
  <si>
    <t>731,27</t>
  </si>
  <si>
    <t>131,54</t>
  </si>
  <si>
    <t>228,83</t>
  </si>
  <si>
    <t>27,45</t>
  </si>
  <si>
    <t>40,95</t>
  </si>
  <si>
    <t>382,49</t>
  </si>
  <si>
    <t>48,17</t>
  </si>
  <si>
    <t>54,17</t>
  </si>
  <si>
    <t>621,07</t>
  </si>
  <si>
    <t>325,04</t>
  </si>
  <si>
    <t>88,49</t>
  </si>
  <si>
    <t>92,76</t>
  </si>
  <si>
    <t>86,18</t>
  </si>
  <si>
    <t>97,82</t>
  </si>
  <si>
    <t>38,60</t>
  </si>
  <si>
    <t>81,13</t>
  </si>
  <si>
    <t>83,53</t>
  </si>
  <si>
    <t>153,29</t>
  </si>
  <si>
    <t>86,66</t>
  </si>
  <si>
    <t>151,69</t>
  </si>
  <si>
    <t>304,49</t>
  </si>
  <si>
    <t>369,37</t>
  </si>
  <si>
    <t>751,02</t>
  </si>
  <si>
    <t>119,32</t>
  </si>
  <si>
    <t>163,99</t>
  </si>
  <si>
    <t>35,43</t>
  </si>
  <si>
    <t>40,47</t>
  </si>
  <si>
    <t>84,25</t>
  </si>
  <si>
    <t>140,02</t>
  </si>
  <si>
    <t>171,81</t>
  </si>
  <si>
    <t>220,58</t>
  </si>
  <si>
    <t>54,78</t>
  </si>
  <si>
    <t>64,31</t>
  </si>
  <si>
    <t>86,81</t>
  </si>
  <si>
    <t>128,60</t>
  </si>
  <si>
    <t>155,71</t>
  </si>
  <si>
    <t>237,44</t>
  </si>
  <si>
    <t>84,38</t>
  </si>
  <si>
    <t>114,64</t>
  </si>
  <si>
    <t>170,78</t>
  </si>
  <si>
    <t>192,33</t>
  </si>
  <si>
    <t>382,36</t>
  </si>
  <si>
    <t>525,72</t>
  </si>
  <si>
    <t>808,97</t>
  </si>
  <si>
    <t>50,95</t>
  </si>
  <si>
    <t>55,70</t>
  </si>
  <si>
    <t>61,99</t>
  </si>
  <si>
    <t>154,65</t>
  </si>
  <si>
    <t>331,31</t>
  </si>
  <si>
    <t>564,35</t>
  </si>
  <si>
    <t>273,88</t>
  </si>
  <si>
    <t>68,88</t>
  </si>
  <si>
    <t>244,15</t>
  </si>
  <si>
    <t>91,84</t>
  </si>
  <si>
    <t>98,96</t>
  </si>
  <si>
    <t>148,71</t>
  </si>
  <si>
    <t>262,66</t>
  </si>
  <si>
    <t>358,98</t>
  </si>
  <si>
    <t>626,18</t>
  </si>
  <si>
    <t>223,97</t>
  </si>
  <si>
    <t>201,78</t>
  </si>
  <si>
    <t>31,43</t>
  </si>
  <si>
    <t>82,54</t>
  </si>
  <si>
    <t>88,70</t>
  </si>
  <si>
    <t>133,20</t>
  </si>
  <si>
    <t>31,42</t>
  </si>
  <si>
    <t>40,37</t>
  </si>
  <si>
    <t>25,24</t>
  </si>
  <si>
    <t>22,68</t>
  </si>
  <si>
    <t>27,80</t>
  </si>
  <si>
    <t>195,89</t>
  </si>
  <si>
    <t>207,59</t>
  </si>
  <si>
    <t>352,13</t>
  </si>
  <si>
    <t>534,59</t>
  </si>
  <si>
    <t>650,06</t>
  </si>
  <si>
    <t>847,89</t>
  </si>
  <si>
    <t>328,51</t>
  </si>
  <si>
    <t>485,09</t>
  </si>
  <si>
    <t>634,80</t>
  </si>
  <si>
    <t>247,49</t>
  </si>
  <si>
    <t>453,17</t>
  </si>
  <si>
    <t>675,54</t>
  </si>
  <si>
    <t>885,94</t>
  </si>
  <si>
    <t>127,04</t>
  </si>
  <si>
    <t>165,16</t>
  </si>
  <si>
    <t>82,79</t>
  </si>
  <si>
    <t>184,48</t>
  </si>
  <si>
    <t>50,14</t>
  </si>
  <si>
    <t>80,30</t>
  </si>
  <si>
    <t>102,57</t>
  </si>
  <si>
    <t>10,32</t>
  </si>
  <si>
    <t>10,42</t>
  </si>
  <si>
    <t>8,88</t>
  </si>
  <si>
    <t>46,31</t>
  </si>
  <si>
    <t>2.454,57</t>
  </si>
  <si>
    <t>1.709,01</t>
  </si>
  <si>
    <t>1.341,24</t>
  </si>
  <si>
    <t>1.122,48</t>
  </si>
  <si>
    <t>14,92</t>
  </si>
  <si>
    <t>18,02</t>
  </si>
  <si>
    <t>23,40</t>
  </si>
  <si>
    <t>1.380,11</t>
  </si>
  <si>
    <t>860,72</t>
  </si>
  <si>
    <t>1.079,65</t>
  </si>
  <si>
    <t>1.378,84</t>
  </si>
  <si>
    <t>910,13</t>
  </si>
  <si>
    <t>1.457,96</t>
  </si>
  <si>
    <t>118,06</t>
  </si>
  <si>
    <t>2.547,64</t>
  </si>
  <si>
    <t>1.557,86</t>
  </si>
  <si>
    <t>121,49</t>
  </si>
  <si>
    <t>2.128,62</t>
  </si>
  <si>
    <t>124,43</t>
  </si>
  <si>
    <t>155,24</t>
  </si>
  <si>
    <t>7.232,51</t>
  </si>
  <si>
    <t>164,02</t>
  </si>
  <si>
    <t>74,85</t>
  </si>
  <si>
    <t>178,31</t>
  </si>
  <si>
    <t>AQUECEDOR SOLAR COMPACTO, KIT PARA 1 COLETOR SOLAR EM VIDRO TEMPERADO E SERPENTINA EM TUBO DE COBRE COM SUPORTE, RESERVATÓRIO, FIXAÇÕES E TUBOS - FORNECIMENTO E INSTALAÇÃO. AF_12/2021</t>
  </si>
  <si>
    <t>3.454,83</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</si>
  <si>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</si>
  <si>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</si>
  <si>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5.730,96</t>
  </si>
  <si>
    <t>RESERVATÓRIO TÉRMICO/BOILER SOLAR EM AÇO INOX 600 L COM 3 PLACAS COLETORAS EM VIDRO TEMPERADO COM SERPENTINA EM TUBO DE COBRE 2 X 1 M - FORNECIMENTO E INSTALAÇÃO. AF_12/2021</t>
  </si>
  <si>
    <t>7.608,78</t>
  </si>
  <si>
    <t>RESERVATÓRIO TÉRMICO/BOILER SOLAR EM AÇO INOX 800 L COM 4 PLACAS COLETORAS EM VIDRO TEMPERADO COM SERPENTINA EM TUBO DE COBRE 2 X 1 M - FORNECIMENTO E INSTALAÇÃO. AF_12/2021</t>
  </si>
  <si>
    <t>7.612,02</t>
  </si>
  <si>
    <t>RESERVATÓRIO TÉRMICO/BOILER SOLAR EM AÇO INOX 1000 L COM 5 PLACAS COLETORAS EM VIDRO TEMPERADO COM SERPENTINA EM TUBO DE COBRE 2 X 1 M - FORNECIMENTO E INSTALAÇÃO. AF_12/2021</t>
  </si>
  <si>
    <t>11.487,13</t>
  </si>
  <si>
    <t>1.170,60</t>
  </si>
  <si>
    <t>963,73</t>
  </si>
  <si>
    <t>757,68</t>
  </si>
  <si>
    <t>556,18</t>
  </si>
  <si>
    <t>860,86</t>
  </si>
  <si>
    <t>719,62</t>
  </si>
  <si>
    <t>577,36</t>
  </si>
  <si>
    <t>437,81</t>
  </si>
  <si>
    <t>94,38</t>
  </si>
  <si>
    <t>41,75</t>
  </si>
  <si>
    <t>85,64</t>
  </si>
  <si>
    <t>164,15</t>
  </si>
  <si>
    <t>273,60</t>
  </si>
  <si>
    <t>112,22</t>
  </si>
  <si>
    <t>227,71</t>
  </si>
  <si>
    <t>3,06</t>
  </si>
  <si>
    <t>3,67</t>
  </si>
  <si>
    <t>6,05</t>
  </si>
  <si>
    <t>11,84</t>
  </si>
  <si>
    <t>11,22</t>
  </si>
  <si>
    <t>10,74</t>
  </si>
  <si>
    <t>14,53</t>
  </si>
  <si>
    <t>11,19</t>
  </si>
  <si>
    <t>14,82</t>
  </si>
  <si>
    <t>17,25</t>
  </si>
  <si>
    <t>16,27</t>
  </si>
  <si>
    <t>10,80</t>
  </si>
  <si>
    <t>16,15</t>
  </si>
  <si>
    <t>14,47</t>
  </si>
  <si>
    <t>24,11</t>
  </si>
  <si>
    <t>13,73</t>
  </si>
  <si>
    <t>16,96</t>
  </si>
  <si>
    <t>9,07</t>
  </si>
  <si>
    <t>7,54</t>
  </si>
  <si>
    <t>14,69</t>
  </si>
  <si>
    <t>19,19</t>
  </si>
  <si>
    <t>17,36</t>
  </si>
  <si>
    <t>16,37</t>
  </si>
  <si>
    <t>18,07</t>
  </si>
  <si>
    <t>22,32</t>
  </si>
  <si>
    <t>18,30</t>
  </si>
  <si>
    <t>12,37</t>
  </si>
  <si>
    <t>15,65</t>
  </si>
  <si>
    <t>119,87</t>
  </si>
  <si>
    <t>138,47</t>
  </si>
  <si>
    <t>23,07</t>
  </si>
  <si>
    <t>9,74</t>
  </si>
  <si>
    <t>8,67</t>
  </si>
  <si>
    <t>5,75</t>
  </si>
  <si>
    <t>12,14</t>
  </si>
  <si>
    <t>11,04</t>
  </si>
  <si>
    <t>7,98</t>
  </si>
  <si>
    <t>72,07</t>
  </si>
  <si>
    <t>6,59</t>
  </si>
  <si>
    <t>9,87</t>
  </si>
  <si>
    <t>6,76</t>
  </si>
  <si>
    <t>11,55</t>
  </si>
  <si>
    <t>7,09</t>
  </si>
  <si>
    <t>6,11</t>
  </si>
  <si>
    <t>8,48</t>
  </si>
  <si>
    <t>63,16</t>
  </si>
  <si>
    <t>59,14</t>
  </si>
  <si>
    <t>51,18</t>
  </si>
  <si>
    <t>61,92</t>
  </si>
  <si>
    <t>52,48</t>
  </si>
  <si>
    <t>73,60</t>
  </si>
  <si>
    <t>54,74</t>
  </si>
  <si>
    <t>50,82</t>
  </si>
  <si>
    <t>46,78</t>
  </si>
  <si>
    <t>57,52</t>
  </si>
  <si>
    <t>48,08</t>
  </si>
  <si>
    <t>69,20</t>
  </si>
  <si>
    <t>22,12</t>
  </si>
  <si>
    <t>10,19</t>
  </si>
  <si>
    <t>20,72</t>
  </si>
  <si>
    <t>12,80</t>
  </si>
  <si>
    <t>11,11</t>
  </si>
  <si>
    <t>25,97</t>
  </si>
  <si>
    <t>20,00</t>
  </si>
  <si>
    <t>18,81</t>
  </si>
  <si>
    <t>31,18</t>
  </si>
  <si>
    <t>2,03</t>
  </si>
  <si>
    <t>177,78</t>
  </si>
  <si>
    <t>263,69</t>
  </si>
  <si>
    <t>155,06</t>
  </si>
  <si>
    <t>240,97</t>
  </si>
  <si>
    <t>155,12</t>
  </si>
  <si>
    <t>235,75</t>
  </si>
  <si>
    <t>194,12</t>
  </si>
  <si>
    <t>118,70</t>
  </si>
  <si>
    <t>110,65</t>
  </si>
  <si>
    <t>ALVENARIA DE VEDAÇÃO DE BLOCOS CERÂMICOS FURADOS NA VERTICAL DE 9X19X39 CM (ESPESSURA 9 CM) E ARGAMASSA DE ASSENTAMENTO COM PREPARO EM BETONEIRA. AF_12/2021</t>
  </si>
  <si>
    <t>44,58</t>
  </si>
  <si>
    <t>ALVENARIA DE VEDAÇÃO DE BLOCOS CERÂMICOS FURADOS NA VERTICAL DE 9X19X39 CM (ESPESSURA 9 CM) E ARGAMASSA DE ASSENTAMENTO COM PREPARO MANUAL. AF_12/2021</t>
  </si>
  <si>
    <t>45,54</t>
  </si>
  <si>
    <t>ALVENARIA DE VEDAÇÃO DE BLOCOS CERÂMICOS FURADOS NA VERTICAL DE 14X19X39 CM (ESPESSURA 14 CM) E ARGAMASSA DE ASSENTAMENTO COM PREPARO EM BETONEIRA. AF_12/2021</t>
  </si>
  <si>
    <t>60,60</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</si>
  <si>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</si>
  <si>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</si>
  <si>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73,37</t>
  </si>
  <si>
    <t>ALVENARIA DE VEDAÇÃO DE BLOCOS CERÂMICOS FURADOS NA VERTICAL DE 19X19X39 CM (ESPESSURA 19 CM) E ARGAMASSA DE ASSENTAMENTO COM PREPARO MANUAL. AF_12/2021</t>
  </si>
  <si>
    <t>74,64</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</si>
  <si>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</si>
  <si>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</si>
  <si>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76,50</t>
  </si>
  <si>
    <t>ALVENARIA DE VEDAÇÃO DE BLOCOS CERÂMICOS FURADOS NA HORIZONTAL DE 11,5X19X19 CM (ESPESSURA 11,5 CM) E ARGAMASSA DE ASSENTAMENTO COM PREPARO EM BETONEIRA. AF_12/2021</t>
  </si>
  <si>
    <t>67,47</t>
  </si>
  <si>
    <t>ALVENARIA DE VEDAÇÃO DE BLOCOS CERÂMICOS FURADOS NA HORIZONTAL DE 11,5X19X19 CM (ESPESSURA 11,5 CM) E ARGAMASSA DE ASSENTAMENTO COM PREPARO MANUAL. AF_12/2021</t>
  </si>
  <si>
    <t>68,37</t>
  </si>
  <si>
    <t>ALVENARIA DE VEDAÇÃO DE BLOCOS CERÂMICOS FURADOS NA HORIZONTAL DE 9X14X19 CM (ESPESSURA 9 CM) E ARGAMASSA DE ASSENTAMENTO COM PREPARO EM BETONEIRA. AF_12/2021</t>
  </si>
  <si>
    <t>100,23</t>
  </si>
  <si>
    <t>ALVENARIA DE VEDAÇÃO DE BLOCOS CERÂMICOS FURADOS NA HORIZONTAL DE 9X14X19 CM (ESPESSURA 9 CM) E ARGAMASSA DE ASSENTAMENTO COM PREPARO MANUAL. AF_12/2021</t>
  </si>
  <si>
    <t>101,19</t>
  </si>
  <si>
    <t>ALVENARIA DE VEDAÇÃO DE BLOCOS CERÂMICOS FURADOS NA HORIZONTAL DE 14X9X19 CM (ESPESSURA 14 CM, BLOCO DEITADO) E ARGAMASSA DE ASSENTAMENTO COM PREPARO EM BETONEIRA. AF_12/2021</t>
  </si>
  <si>
    <t>120,05</t>
  </si>
  <si>
    <t>ALVENARIA DE VEDAÇÃO DE BLOCOS CERÂMICOS FURADOS NA HORIZONTAL DE 14X9X19 CM (ESPESSURA 14 CM, BLOCO DEITADO) E ARGAMASSA DE ASSENTAMENTO COM PREPARO MANUAL. AF_12/2021</t>
  </si>
  <si>
    <t>121,74</t>
  </si>
  <si>
    <t>ALVENARIA DE VEDAÇÃO DE BLOCOS CERÂMICOS FURADOS NA HORIZONTAL DE 9X9X19 CM (ESPESSURA 9 CM) E ARGAMASSA DE ASSENTAMENTO COM PREPARO EM BETONEIRA. AF_12/2021</t>
  </si>
  <si>
    <t>146,49</t>
  </si>
  <si>
    <t>ALVENARIA DE VEDAÇÃO DE BLOCOS CERÂMICOS FURADOS NA HORIZONTAL DE 9X9X19 CM (ESPESSURA 9 CM) E ARGAMASSA DE ASSENTAMENTO COM PREPARO MANUAL. AF_12/2021</t>
  </si>
  <si>
    <t>147,72</t>
  </si>
  <si>
    <t>ALVENARIA DE VEDAÇÃO DE BLOCOS CERÂMICOS FURADOS NA HORIZONTAL DE 9X19X29 CM (ESPESSURA 9 CM) E ARGAMASSA DE ASSENTAMENTO COM PREPARO EM BETONEIRA. AF_12/2021</t>
  </si>
  <si>
    <t>45,05</t>
  </si>
  <si>
    <t>ALVENARIA DE VEDAÇÃO DE BLOCOS CERÂMICOS FURADOS NA HORIZONTAL DE 9X19X29 CM (ESPESSURA 9 CM) E ARGAMASSA DE ASSENTAMENTO COM PREPARO MANUAL. AF_12/2021</t>
  </si>
  <si>
    <t>45,76</t>
  </si>
  <si>
    <t>59,15</t>
  </si>
  <si>
    <t>63,61</t>
  </si>
  <si>
    <t>54,09</t>
  </si>
  <si>
    <t>69,17</t>
  </si>
  <si>
    <t>70,33</t>
  </si>
  <si>
    <t>61,70</t>
  </si>
  <si>
    <t>62,86</t>
  </si>
  <si>
    <t>75,68</t>
  </si>
  <si>
    <t>66,36</t>
  </si>
  <si>
    <t>71,36</t>
  </si>
  <si>
    <t>72,85</t>
  </si>
  <si>
    <t>63,91</t>
  </si>
  <si>
    <t>79,44</t>
  </si>
  <si>
    <t>80,93</t>
  </si>
  <si>
    <t>70,04</t>
  </si>
  <si>
    <t>83,30</t>
  </si>
  <si>
    <t>74,17</t>
  </si>
  <si>
    <t>75,83</t>
  </si>
  <si>
    <t>95,91</t>
  </si>
  <si>
    <t>97,57</t>
  </si>
  <si>
    <t>56,49</t>
  </si>
  <si>
    <t>73,84</t>
  </si>
  <si>
    <t>121,92</t>
  </si>
  <si>
    <t>ALVENARIA DE VEDAÇÃO DE BLOCOS VAZADOS DE CONCRETO DE 9X19X39 CM (ESPESSURA 9 CM) E ARGAMASSA DE ASSENTAMENTO COM PREPARO EM BETONEIRA. AF_12/2021</t>
  </si>
  <si>
    <t>59,67</t>
  </si>
  <si>
    <t>ALVENARIA DE VEDAÇÃO DE BLOCOS VAZADOS DE CONCRETO DE 9X19X39 CM (ESPESSURA 9 CM) E ARGAMASSA DE ASSENTAMENTO COM PREPARO MANUAL. AF_12/2021</t>
  </si>
  <si>
    <t>60,47</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</si>
  <si>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</si>
  <si>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</si>
  <si>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78,97</t>
  </si>
  <si>
    <t>ALVENARIA DE VEDAÇÃO DE BLOCOS VAZADOS DE CONCRETO DE 19X19X39 CM (ESPESSURA 19 CM) E ARGAMASSA DE ASSENTAMENTO COM PREPARO EM BETONEIRA. AF_12/2021</t>
  </si>
  <si>
    <t>94,21</t>
  </si>
  <si>
    <t>ALVENARIA DE VEDAÇÃO DE BLOCOS VAZADOS DE CONCRETO DE 19X19X39 CM (ESPESSURA 19 CM) E ARGAMASSA DE ASSENTAMENTO COM PREPARO MANUAL. AF_12/2021</t>
  </si>
  <si>
    <t>95,39</t>
  </si>
  <si>
    <t>ALVENARIA DE VEDAÇÃO DE BLOCOS  VAZADOS DE CONCRETO APARENTE DE 9X19X39 CM (ESPESSURA 9 CM) E ARGAMASSA DE ASSENTAMENTO COM PREPARO EM BETONEIRA. AF_12/2021</t>
  </si>
  <si>
    <t>67,76</t>
  </si>
  <si>
    <t>ALVENARIA DE VEDAÇÃO DE BLOCOS  VAZADOS DE CONCRETO APARENTE DE 9X19X39 CM (ESPESSURA 9 CM) E ARGAMASSA DE ASSENTAMENTO COM PREPARO MANUAL. AF_12/2021</t>
  </si>
  <si>
    <t>68,56</t>
  </si>
  <si>
    <t>ALVENARIA DE VEDAÇÃO DE BLOCOS  VAZADOS DE CONCRETO APARENTE DE 14X19X39 CM (ESPESSURA 14 CM) E ARGAMASSA DE ASSENTAMENTO COM PREPARO EM BETONEIRA. AF_12/2021</t>
  </si>
  <si>
    <t>89,70</t>
  </si>
  <si>
    <t>ALVENARIA DE VEDAÇÃO DE BLOCOS  VAZADOS DE CONCRETO APARENTE DE 14X19X39 CM (ESPESSURA 14 CM) E ARGAMASSA DE ASSENTAMENTO COM PREPARO MANUAL. AF_12/2021</t>
  </si>
  <si>
    <t>90,63</t>
  </si>
  <si>
    <t>ALVENARIA DE VEDAÇÃO DE BLOCOS  VAZADOS DE CONCRETO APARENTE DE 19X19X39 CM (ESPESSURA 19 CM) E ARGAMASSA DE ASSENTAMENTO COM PREPARO EM BETONEIRA. AF_12/2021</t>
  </si>
  <si>
    <t>108,74</t>
  </si>
  <si>
    <t>ALVENARIA DE VEDAÇÃO DE BLOCOS  VAZADOS DE CONCRETO APARENTE DE 19X19X39 CM (ESPESSURA 19 CM) E ARGAMASSA DE ASSENTAMENTO COM PREPARO MANUAL. AF_12/2021</t>
  </si>
  <si>
    <t>109,92</t>
  </si>
  <si>
    <t>ALVENARIA DE VEDAÇÃO DE BLOCOS  VAZADOS DE CONCRETO DE 14X19X29 CM (ESPESSURA 14 CM) E ARGAMASSA DE ASSENTAMENTO COM PREPARO EM BETONEIRA. AF_12/2021</t>
  </si>
  <si>
    <t>90,52</t>
  </si>
  <si>
    <t>ALVENARIA DE VEDAÇÃO DE BLOCOS  VAZADOS DE CONCRETO DE 14X19X29 CM (ESPESSURA 14 CM) E ARGAMASSA DE ASSENTAMENTO COM PREPARO MANUAL. AF_12/2021</t>
  </si>
  <si>
    <t>91,56</t>
  </si>
  <si>
    <t>70,20</t>
  </si>
  <si>
    <t>65,22</t>
  </si>
  <si>
    <t>80,45</t>
  </si>
  <si>
    <t>74,46</t>
  </si>
  <si>
    <t>67,70</t>
  </si>
  <si>
    <t>90,57</t>
  </si>
  <si>
    <t>83,27</t>
  </si>
  <si>
    <t>83,58</t>
  </si>
  <si>
    <t>78,57</t>
  </si>
  <si>
    <t>99,42</t>
  </si>
  <si>
    <t>89,41</t>
  </si>
  <si>
    <t>105,59</t>
  </si>
  <si>
    <t>97,79</t>
  </si>
  <si>
    <t>84,27</t>
  </si>
  <si>
    <t>99,71</t>
  </si>
  <si>
    <t>94,50</t>
  </si>
  <si>
    <t>92,53</t>
  </si>
  <si>
    <t>83,96</t>
  </si>
  <si>
    <t>99,75</t>
  </si>
  <si>
    <t>92,90</t>
  </si>
  <si>
    <t>113,46</t>
  </si>
  <si>
    <t>108,35</t>
  </si>
  <si>
    <t>107,73</t>
  </si>
  <si>
    <t>98,74</t>
  </si>
  <si>
    <t>123,86</t>
  </si>
  <si>
    <t>114,50</t>
  </si>
  <si>
    <t>69,33</t>
  </si>
  <si>
    <t>171,88</t>
  </si>
  <si>
    <t>694,27</t>
  </si>
  <si>
    <t>703,80</t>
  </si>
  <si>
    <t>94,05</t>
  </si>
  <si>
    <t>108,33</t>
  </si>
  <si>
    <t>130,64</t>
  </si>
  <si>
    <t>158,58</t>
  </si>
  <si>
    <t>118,88</t>
  </si>
  <si>
    <t>133,60</t>
  </si>
  <si>
    <t>155,48</t>
  </si>
  <si>
    <t>183,84</t>
  </si>
  <si>
    <t>158,84</t>
  </si>
  <si>
    <t>180,32</t>
  </si>
  <si>
    <t>65,97</t>
  </si>
  <si>
    <t>80,02</t>
  </si>
  <si>
    <t>13,71</t>
  </si>
  <si>
    <t>571,10</t>
  </si>
  <si>
    <t>440,60</t>
  </si>
  <si>
    <t>551,38</t>
  </si>
  <si>
    <t>485,79</t>
  </si>
  <si>
    <t>688,06</t>
  </si>
  <si>
    <t>261,10</t>
  </si>
  <si>
    <t>307,56</t>
  </si>
  <si>
    <t>111,49</t>
  </si>
  <si>
    <t>157,09</t>
  </si>
  <si>
    <t>231,53</t>
  </si>
  <si>
    <t>1.390,30</t>
  </si>
  <si>
    <t>1.273,40</t>
  </si>
  <si>
    <t>1.561,99</t>
  </si>
  <si>
    <t>1.445,09</t>
  </si>
  <si>
    <t>76,55</t>
  </si>
  <si>
    <t>40,23</t>
  </si>
  <si>
    <t>59,86</t>
  </si>
  <si>
    <t>50,20</t>
  </si>
  <si>
    <t>108,52</t>
  </si>
  <si>
    <t>134,05</t>
  </si>
  <si>
    <t>157,82</t>
  </si>
  <si>
    <t>180,95</t>
  </si>
  <si>
    <t>203,77</t>
  </si>
  <si>
    <t>191,71</t>
  </si>
  <si>
    <t>177,85</t>
  </si>
  <si>
    <t>237,68</t>
  </si>
  <si>
    <t>259,15</t>
  </si>
  <si>
    <t>280,31</t>
  </si>
  <si>
    <t>224,38</t>
  </si>
  <si>
    <t>246,12</t>
  </si>
  <si>
    <t>267,55</t>
  </si>
  <si>
    <t>268,02</t>
  </si>
  <si>
    <t>73,31</t>
  </si>
  <si>
    <t>96,44</t>
  </si>
  <si>
    <t>164,14</t>
  </si>
  <si>
    <t>107,20</t>
  </si>
  <si>
    <t>153,17</t>
  </si>
  <si>
    <t>174,64</t>
  </si>
  <si>
    <t>195,80</t>
  </si>
  <si>
    <t>139,87</t>
  </si>
  <si>
    <t>161,61</t>
  </si>
  <si>
    <t>183,04</t>
  </si>
  <si>
    <t>183,51</t>
  </si>
  <si>
    <t>126,29</t>
  </si>
  <si>
    <t>60,01</t>
  </si>
  <si>
    <t>44,34</t>
  </si>
  <si>
    <t>131,30</t>
  </si>
  <si>
    <t>61,96</t>
  </si>
  <si>
    <t>25,48</t>
  </si>
  <si>
    <t>29,68</t>
  </si>
  <si>
    <t>23,19</t>
  </si>
  <si>
    <t>30,83</t>
  </si>
  <si>
    <t>1.829,18</t>
  </si>
  <si>
    <t>2.000,87</t>
  </si>
  <si>
    <t>45,57</t>
  </si>
  <si>
    <t>62,42</t>
  </si>
  <si>
    <t>109,17</t>
  </si>
  <si>
    <t>171,07</t>
  </si>
  <si>
    <t>216,00</t>
  </si>
  <si>
    <t>117,97</t>
  </si>
  <si>
    <t>152,76</t>
  </si>
  <si>
    <t>2,77</t>
  </si>
  <si>
    <t>149,19</t>
  </si>
  <si>
    <t>170,71</t>
  </si>
  <si>
    <t>191,82</t>
  </si>
  <si>
    <t>135,89</t>
  </si>
  <si>
    <t>159,74</t>
  </si>
  <si>
    <t>179,11</t>
  </si>
  <si>
    <t>108,11</t>
  </si>
  <si>
    <t>94,30</t>
  </si>
  <si>
    <t>24,87</t>
  </si>
  <si>
    <t>108,67</t>
  </si>
  <si>
    <t>52,32</t>
  </si>
  <si>
    <t>80,64</t>
  </si>
  <si>
    <t>64,96</t>
  </si>
  <si>
    <t>67,87</t>
  </si>
  <si>
    <t>69,22</t>
  </si>
  <si>
    <t>66,70</t>
  </si>
  <si>
    <t>69,50</t>
  </si>
  <si>
    <t>70,83</t>
  </si>
  <si>
    <t>83,10</t>
  </si>
  <si>
    <t>84,50</t>
  </si>
  <si>
    <t>71,93</t>
  </si>
  <si>
    <t>74,60</t>
  </si>
  <si>
    <t>111,34</t>
  </si>
  <si>
    <t>143,15</t>
  </si>
  <si>
    <t>154,93</t>
  </si>
  <si>
    <t>183,13</t>
  </si>
  <si>
    <t>194,85</t>
  </si>
  <si>
    <t>200,38</t>
  </si>
  <si>
    <t>244,39</t>
  </si>
  <si>
    <t>22,80</t>
  </si>
  <si>
    <t>25,77</t>
  </si>
  <si>
    <t>21,13</t>
  </si>
  <si>
    <t>25,91</t>
  </si>
  <si>
    <t>153,13</t>
  </si>
  <si>
    <t>202,66</t>
  </si>
  <si>
    <t>163,64</t>
  </si>
  <si>
    <t>35,95</t>
  </si>
  <si>
    <t>99,97</t>
  </si>
  <si>
    <t>1.622,83</t>
  </si>
  <si>
    <t>1.405,15</t>
  </si>
  <si>
    <t>159,50</t>
  </si>
  <si>
    <t>202,85</t>
  </si>
  <si>
    <t>264,73</t>
  </si>
  <si>
    <t>1.022,79</t>
  </si>
  <si>
    <t>978,96</t>
  </si>
  <si>
    <t>440,88</t>
  </si>
  <si>
    <t>472,59</t>
  </si>
  <si>
    <t>386,99</t>
  </si>
  <si>
    <t>418,71</t>
  </si>
  <si>
    <t>393,30</t>
  </si>
  <si>
    <t>425,01</t>
  </si>
  <si>
    <t>379,20</t>
  </si>
  <si>
    <t>389,18</t>
  </si>
  <si>
    <t>21,53</t>
  </si>
  <si>
    <t>29,63</t>
  </si>
  <si>
    <t>29,15</t>
  </si>
  <si>
    <t>31,37</t>
  </si>
  <si>
    <t>28,20</t>
  </si>
  <si>
    <t>29,98</t>
  </si>
  <si>
    <t>2,00</t>
  </si>
  <si>
    <t>29,74</t>
  </si>
  <si>
    <t>22,09</t>
  </si>
  <si>
    <t>APLICAÇÃO MASSA ACRÍLICA PARA MADEIRA, PARA PINTURA COM TINTA DE ACABAMENTO (PIGMENTADA). AF_01/2021</t>
  </si>
  <si>
    <t>58,66</t>
  </si>
  <si>
    <t>9,01</t>
  </si>
  <si>
    <t>9,27</t>
  </si>
  <si>
    <t>18,04</t>
  </si>
  <si>
    <t>27,84</t>
  </si>
  <si>
    <t>25,37</t>
  </si>
  <si>
    <t>12,66</t>
  </si>
  <si>
    <t>21,48</t>
  </si>
  <si>
    <t>10,28</t>
  </si>
  <si>
    <t>9,46</t>
  </si>
  <si>
    <t>20,23</t>
  </si>
  <si>
    <t>44,64</t>
  </si>
  <si>
    <t>44,17</t>
  </si>
  <si>
    <t>44,37</t>
  </si>
  <si>
    <t>45,11</t>
  </si>
  <si>
    <t>3,21</t>
  </si>
  <si>
    <t>24,62</t>
  </si>
  <si>
    <t>20,60</t>
  </si>
  <si>
    <t>4,29</t>
  </si>
  <si>
    <t>5,64</t>
  </si>
  <si>
    <t>40,92</t>
  </si>
  <si>
    <t>71,54</t>
  </si>
  <si>
    <t>191,30</t>
  </si>
  <si>
    <t>290,81</t>
  </si>
  <si>
    <t>197,94</t>
  </si>
  <si>
    <t>54,93</t>
  </si>
  <si>
    <t>49,24</t>
  </si>
  <si>
    <t>68,67</t>
  </si>
  <si>
    <t>92,31</t>
  </si>
  <si>
    <t>149,73</t>
  </si>
  <si>
    <t>129,11</t>
  </si>
  <si>
    <t>173,91</t>
  </si>
  <si>
    <t>158,54</t>
  </si>
  <si>
    <t>149,61</t>
  </si>
  <si>
    <t>48,60</t>
  </si>
  <si>
    <t>219,73</t>
  </si>
  <si>
    <t>374,59</t>
  </si>
  <si>
    <t>402,61</t>
  </si>
  <si>
    <t>29,23</t>
  </si>
  <si>
    <t>36,31</t>
  </si>
  <si>
    <t>34,12</t>
  </si>
  <si>
    <t>37,38</t>
  </si>
  <si>
    <t>63,95</t>
  </si>
  <si>
    <t>181,00</t>
  </si>
  <si>
    <t>122,16</t>
  </si>
  <si>
    <t>240,82</t>
  </si>
  <si>
    <t>158,78</t>
  </si>
  <si>
    <t>276,49</t>
  </si>
  <si>
    <t>82,44</t>
  </si>
  <si>
    <t>190,27</t>
  </si>
  <si>
    <t>391,78</t>
  </si>
  <si>
    <t>401,50</t>
  </si>
  <si>
    <t>103,34</t>
  </si>
  <si>
    <t>122,58</t>
  </si>
  <si>
    <t>229,60</t>
  </si>
  <si>
    <t>384,46</t>
  </si>
  <si>
    <t>69,79</t>
  </si>
  <si>
    <t>29,51</t>
  </si>
  <si>
    <t>32,58</t>
  </si>
  <si>
    <t>8,25</t>
  </si>
  <si>
    <t>16,68</t>
  </si>
  <si>
    <t>655,70</t>
  </si>
  <si>
    <t>598,51</t>
  </si>
  <si>
    <t>114,54</t>
  </si>
  <si>
    <t>132,23</t>
  </si>
  <si>
    <t>126,51</t>
  </si>
  <si>
    <t>146,63</t>
  </si>
  <si>
    <t>139,77</t>
  </si>
  <si>
    <t>65,41</t>
  </si>
  <si>
    <t>175,63</t>
  </si>
  <si>
    <t>140,00</t>
  </si>
  <si>
    <t>171,99</t>
  </si>
  <si>
    <t>53,16</t>
  </si>
  <si>
    <t>58,37</t>
  </si>
  <si>
    <t>30,62</t>
  </si>
  <si>
    <t>34,28</t>
  </si>
  <si>
    <t>70,85</t>
  </si>
  <si>
    <t>78,08</t>
  </si>
  <si>
    <t>85,32</t>
  </si>
  <si>
    <t>94,22</t>
  </si>
  <si>
    <t>31,77</t>
  </si>
  <si>
    <t>36,27</t>
  </si>
  <si>
    <t>81,23</t>
  </si>
  <si>
    <t>90,13</t>
  </si>
  <si>
    <t>93,06</t>
  </si>
  <si>
    <t>103,25</t>
  </si>
  <si>
    <t>39,26</t>
  </si>
  <si>
    <t>44,87</t>
  </si>
  <si>
    <t>112,05</t>
  </si>
  <si>
    <t>35,06</t>
  </si>
  <si>
    <t>37,69</t>
  </si>
  <si>
    <t>63,99</t>
  </si>
  <si>
    <t>41,46</t>
  </si>
  <si>
    <t>81,69</t>
  </si>
  <si>
    <t>88,92</t>
  </si>
  <si>
    <t>44,68</t>
  </si>
  <si>
    <t>49,18</t>
  </si>
  <si>
    <t>103,04</t>
  </si>
  <si>
    <t>29,75</t>
  </si>
  <si>
    <t>17,51</t>
  </si>
  <si>
    <t>29,44</t>
  </si>
  <si>
    <t>67,88</t>
  </si>
  <si>
    <t>124,53</t>
  </si>
  <si>
    <t>134,72</t>
  </si>
  <si>
    <t>77,51</t>
  </si>
  <si>
    <t>133,59</t>
  </si>
  <si>
    <t>144,69</t>
  </si>
  <si>
    <t>85,70</t>
  </si>
  <si>
    <t>150,17</t>
  </si>
  <si>
    <t>162,93</t>
  </si>
  <si>
    <t>34,19</t>
  </si>
  <si>
    <t>38,40</t>
  </si>
  <si>
    <t>32,81</t>
  </si>
  <si>
    <t>37,47</t>
  </si>
  <si>
    <t>2,04</t>
  </si>
  <si>
    <t>55,56</t>
  </si>
  <si>
    <t>5,56</t>
  </si>
  <si>
    <t>7,04</t>
  </si>
  <si>
    <t>5,66</t>
  </si>
  <si>
    <t>9,42</t>
  </si>
  <si>
    <t>19,50</t>
  </si>
  <si>
    <t>16,39</t>
  </si>
  <si>
    <t>36,24</t>
  </si>
  <si>
    <t>15,47</t>
  </si>
  <si>
    <t>22,38</t>
  </si>
  <si>
    <t>23,75</t>
  </si>
  <si>
    <t>30,77</t>
  </si>
  <si>
    <t>32,51</t>
  </si>
  <si>
    <t>33,30</t>
  </si>
  <si>
    <t>35,17</t>
  </si>
  <si>
    <t>31,66</t>
  </si>
  <si>
    <t>30,41</t>
  </si>
  <si>
    <t>33,88</t>
  </si>
  <si>
    <t>26,91</t>
  </si>
  <si>
    <t>30,38</t>
  </si>
  <si>
    <t>57,61</t>
  </si>
  <si>
    <t>53,50</t>
  </si>
  <si>
    <t>20,61</t>
  </si>
  <si>
    <t>22,58</t>
  </si>
  <si>
    <t>15,84</t>
  </si>
  <si>
    <t>37,48</t>
  </si>
  <si>
    <t>52,61</t>
  </si>
  <si>
    <t>55,50</t>
  </si>
  <si>
    <t>71,27</t>
  </si>
  <si>
    <t>87,78</t>
  </si>
  <si>
    <t>69,06</t>
  </si>
  <si>
    <t>104,29</t>
  </si>
  <si>
    <t>88,38</t>
  </si>
  <si>
    <t>93,73</t>
  </si>
  <si>
    <t>123,79</t>
  </si>
  <si>
    <t>35,83</t>
  </si>
  <si>
    <t>38,53</t>
  </si>
  <si>
    <t>52,85</t>
  </si>
  <si>
    <t>43,75</t>
  </si>
  <si>
    <t>68,51</t>
  </si>
  <si>
    <t>59,10</t>
  </si>
  <si>
    <t>64,10</t>
  </si>
  <si>
    <t>91,58</t>
  </si>
  <si>
    <t>80,38</t>
  </si>
  <si>
    <t>96,98</t>
  </si>
  <si>
    <t>88,29</t>
  </si>
  <si>
    <t>91,91</t>
  </si>
  <si>
    <t>112,63</t>
  </si>
  <si>
    <t>95,78</t>
  </si>
  <si>
    <t>100,32</t>
  </si>
  <si>
    <t>128,29</t>
  </si>
  <si>
    <t>138,42</t>
  </si>
  <si>
    <t>143,42</t>
  </si>
  <si>
    <t>63,31</t>
  </si>
  <si>
    <t>85,46</t>
  </si>
  <si>
    <t>72,21</t>
  </si>
  <si>
    <t>76,64</t>
  </si>
  <si>
    <t>103,79</t>
  </si>
  <si>
    <t>137,95</t>
  </si>
  <si>
    <t>131,36</t>
  </si>
  <si>
    <t>144,81</t>
  </si>
  <si>
    <t>101,00</t>
  </si>
  <si>
    <t>136,55</t>
  </si>
  <si>
    <t>93,31</t>
  </si>
  <si>
    <t>148,20</t>
  </si>
  <si>
    <t>111,08</t>
  </si>
  <si>
    <t>99,00</t>
  </si>
  <si>
    <t>150,27</t>
  </si>
  <si>
    <t>108,06</t>
  </si>
  <si>
    <t>142,46</t>
  </si>
  <si>
    <t>113,35</t>
  </si>
  <si>
    <t>147,62</t>
  </si>
  <si>
    <t>104,38</t>
  </si>
  <si>
    <t>160,52</t>
  </si>
  <si>
    <t>123,44</t>
  </si>
  <si>
    <t>146,60</t>
  </si>
  <si>
    <t>123,74</t>
  </si>
  <si>
    <t>41,89</t>
  </si>
  <si>
    <t>32,50</t>
  </si>
  <si>
    <t>237,91</t>
  </si>
  <si>
    <t>218,01</t>
  </si>
  <si>
    <t>230,09</t>
  </si>
  <si>
    <t>278,09</t>
  </si>
  <si>
    <t>62,50</t>
  </si>
  <si>
    <t>73,06</t>
  </si>
  <si>
    <t>69,63</t>
  </si>
  <si>
    <t>75,28</t>
  </si>
  <si>
    <t>77,59</t>
  </si>
  <si>
    <t>73,53</t>
  </si>
  <si>
    <t>79,64</t>
  </si>
  <si>
    <t>69,26</t>
  </si>
  <si>
    <t>81,27</t>
  </si>
  <si>
    <t>77,77</t>
  </si>
  <si>
    <t>340,94</t>
  </si>
  <si>
    <t>315,07</t>
  </si>
  <si>
    <t>395,62</t>
  </si>
  <si>
    <t>70,12</t>
  </si>
  <si>
    <t>51,54</t>
  </si>
  <si>
    <t>58,57</t>
  </si>
  <si>
    <t>67,44</t>
  </si>
  <si>
    <t>95,77</t>
  </si>
  <si>
    <t>114,29</t>
  </si>
  <si>
    <t>58,82</t>
  </si>
  <si>
    <t>146,69</t>
  </si>
  <si>
    <t>196,26</t>
  </si>
  <si>
    <t>48,51</t>
  </si>
  <si>
    <t>72,14</t>
  </si>
  <si>
    <t>32,05</t>
  </si>
  <si>
    <t>75,75</t>
  </si>
  <si>
    <t>44,96</t>
  </si>
  <si>
    <t>67,41</t>
  </si>
  <si>
    <t>74,36</t>
  </si>
  <si>
    <t>12,27</t>
  </si>
  <si>
    <t>77,22</t>
  </si>
  <si>
    <t>12,60</t>
  </si>
  <si>
    <t>322,14</t>
  </si>
  <si>
    <t>311,21</t>
  </si>
  <si>
    <t>330,95</t>
  </si>
  <si>
    <t>318,44</t>
  </si>
  <si>
    <t>441,97</t>
  </si>
  <si>
    <t>417,92</t>
  </si>
  <si>
    <t>430,88</t>
  </si>
  <si>
    <t>417,07</t>
  </si>
  <si>
    <t>444,12</t>
  </si>
  <si>
    <t>419,80</t>
  </si>
  <si>
    <t>443,37</t>
  </si>
  <si>
    <t>409,93</t>
  </si>
  <si>
    <t>483,77</t>
  </si>
  <si>
    <t>318,11</t>
  </si>
  <si>
    <t>438,94</t>
  </si>
  <si>
    <t>424,66</t>
  </si>
  <si>
    <t>394,25</t>
  </si>
  <si>
    <t>392,54</t>
  </si>
  <si>
    <t>378,68</t>
  </si>
  <si>
    <t>365,11</t>
  </si>
  <si>
    <t>319,00</t>
  </si>
  <si>
    <t>384,75</t>
  </si>
  <si>
    <t>372,52</t>
  </si>
  <si>
    <t>352,52</t>
  </si>
  <si>
    <t>332,97</t>
  </si>
  <si>
    <t>3.016,45</t>
  </si>
  <si>
    <t>3.015,94</t>
  </si>
  <si>
    <t>3.100,44</t>
  </si>
  <si>
    <t>3.093,05</t>
  </si>
  <si>
    <t>3.037,58</t>
  </si>
  <si>
    <t>3.037,42</t>
  </si>
  <si>
    <t>347,60</t>
  </si>
  <si>
    <t>284,49</t>
  </si>
  <si>
    <t>375,21</t>
  </si>
  <si>
    <t>304,10</t>
  </si>
  <si>
    <t>466,30</t>
  </si>
  <si>
    <t>400,52</t>
  </si>
  <si>
    <t>438,66</t>
  </si>
  <si>
    <t>397,76</t>
  </si>
  <si>
    <t>430,58</t>
  </si>
  <si>
    <t>415,69</t>
  </si>
  <si>
    <t>427,94</t>
  </si>
  <si>
    <t>412,02</t>
  </si>
  <si>
    <t>613,99</t>
  </si>
  <si>
    <t>486,61</t>
  </si>
  <si>
    <t>452,09</t>
  </si>
  <si>
    <t>515,72</t>
  </si>
  <si>
    <t>443,84</t>
  </si>
  <si>
    <t>400,76</t>
  </si>
  <si>
    <t>459,75</t>
  </si>
  <si>
    <t>400,25</t>
  </si>
  <si>
    <t>365,79</t>
  </si>
  <si>
    <t>417,49</t>
  </si>
  <si>
    <t>336,48</t>
  </si>
  <si>
    <t>368,39</t>
  </si>
  <si>
    <t>292,48</t>
  </si>
  <si>
    <t>470,57</t>
  </si>
  <si>
    <t>392,64</t>
  </si>
  <si>
    <t>354,22</t>
  </si>
  <si>
    <t>394,40</t>
  </si>
  <si>
    <t>341,18</t>
  </si>
  <si>
    <t>313,14</t>
  </si>
  <si>
    <t>2.987,55</t>
  </si>
  <si>
    <t>2.954,75</t>
  </si>
  <si>
    <t>3.073,73</t>
  </si>
  <si>
    <t>3.026,31</t>
  </si>
  <si>
    <t>3.019,51</t>
  </si>
  <si>
    <t>3.017,34</t>
  </si>
  <si>
    <t>2.981,50</t>
  </si>
  <si>
    <t>428,31</t>
  </si>
  <si>
    <t>524,56</t>
  </si>
  <si>
    <t>518,79</t>
  </si>
  <si>
    <t>536,19</t>
  </si>
  <si>
    <t>515,68</t>
  </si>
  <si>
    <t>510,36</t>
  </si>
  <si>
    <t>587,01</t>
  </si>
  <si>
    <t>523,83</t>
  </si>
  <si>
    <t>489,89</t>
  </si>
  <si>
    <t>468,60</t>
  </si>
  <si>
    <t>413,12</t>
  </si>
  <si>
    <t>482,70</t>
  </si>
  <si>
    <t>436,87</t>
  </si>
  <si>
    <t>3.091,30</t>
  </si>
  <si>
    <t>3.161,82</t>
  </si>
  <si>
    <t>3.115,30</t>
  </si>
  <si>
    <t>1.192,10</t>
  </si>
  <si>
    <t>1.181,43</t>
  </si>
  <si>
    <t>1.166,70</t>
  </si>
  <si>
    <t>1.389,10</t>
  </si>
  <si>
    <t>1.372,23</t>
  </si>
  <si>
    <t>1.357,90</t>
  </si>
  <si>
    <t>3.234,84</t>
  </si>
  <si>
    <t>3.238,10</t>
  </si>
  <si>
    <t>3.244,77</t>
  </si>
  <si>
    <t>3.599,56</t>
  </si>
  <si>
    <t>3.621,43</t>
  </si>
  <si>
    <t>3.641,12</t>
  </si>
  <si>
    <t>2.289,73</t>
  </si>
  <si>
    <t>2.294,01</t>
  </si>
  <si>
    <t>2.296,90</t>
  </si>
  <si>
    <t>1.344,48</t>
  </si>
  <si>
    <t>1.540,11</t>
  </si>
  <si>
    <t>3.818,66</t>
  </si>
  <si>
    <t>2.482,01</t>
  </si>
  <si>
    <t>3.383,24</t>
  </si>
  <si>
    <t>3.376,88</t>
  </si>
  <si>
    <t>1.218,25</t>
  </si>
  <si>
    <t>1.200,93</t>
  </si>
  <si>
    <t>792,92</t>
  </si>
  <si>
    <t>410,38</t>
  </si>
  <si>
    <t>480,39</t>
  </si>
  <si>
    <t>477,19</t>
  </si>
  <si>
    <t>340,91</t>
  </si>
  <si>
    <t>427,45</t>
  </si>
  <si>
    <t>602,14</t>
  </si>
  <si>
    <t>439,40</t>
  </si>
  <si>
    <t>399,72</t>
  </si>
  <si>
    <t>377,49</t>
  </si>
  <si>
    <t>512,04</t>
  </si>
  <si>
    <t>393,79</t>
  </si>
  <si>
    <t>351,50</t>
  </si>
  <si>
    <t>406,35</t>
  </si>
  <si>
    <t>331,41</t>
  </si>
  <si>
    <t>533,29</t>
  </si>
  <si>
    <t>601,62</t>
  </si>
  <si>
    <t>523,31</t>
  </si>
  <si>
    <t>503,87</t>
  </si>
  <si>
    <t>607,45</t>
  </si>
  <si>
    <t>457,82</t>
  </si>
  <si>
    <t>509,02</t>
  </si>
  <si>
    <t>459,87</t>
  </si>
  <si>
    <t>436,36</t>
  </si>
  <si>
    <t>536,12</t>
  </si>
  <si>
    <t>391,32</t>
  </si>
  <si>
    <t>397,32</t>
  </si>
  <si>
    <t>395,41</t>
  </si>
  <si>
    <t>347,12</t>
  </si>
  <si>
    <t>528,55</t>
  </si>
  <si>
    <t>453,57</t>
  </si>
  <si>
    <t>26,10</t>
  </si>
  <si>
    <t>49,98</t>
  </si>
  <si>
    <t>1.244,54</t>
  </si>
  <si>
    <t>899,59</t>
  </si>
  <si>
    <t>371,04</t>
  </si>
  <si>
    <t>26,81</t>
  </si>
  <si>
    <t>2,82</t>
  </si>
  <si>
    <t>2,71</t>
  </si>
  <si>
    <t>2,26</t>
  </si>
  <si>
    <t>11,14</t>
  </si>
  <si>
    <t>11,31</t>
  </si>
  <si>
    <t>70,95</t>
  </si>
  <si>
    <t>53,22</t>
  </si>
  <si>
    <t>21,47</t>
  </si>
  <si>
    <t>9,84</t>
  </si>
  <si>
    <t>35,72</t>
  </si>
  <si>
    <t>2,60</t>
  </si>
  <si>
    <t>1,96</t>
  </si>
  <si>
    <t>76,75</t>
  </si>
  <si>
    <t>113,59</t>
  </si>
  <si>
    <t>82,61</t>
  </si>
  <si>
    <t>69,30</t>
  </si>
  <si>
    <t>51,25</t>
  </si>
  <si>
    <t>41,88</t>
  </si>
  <si>
    <t>104,92</t>
  </si>
  <si>
    <t>102,92</t>
  </si>
  <si>
    <t>314,70</t>
  </si>
  <si>
    <t>23,05</t>
  </si>
  <si>
    <t>801,57</t>
  </si>
  <si>
    <t>98,55</t>
  </si>
  <si>
    <t>48,03</t>
  </si>
  <si>
    <t>147,13</t>
  </si>
  <si>
    <t>52,84</t>
  </si>
  <si>
    <t>522,57</t>
  </si>
  <si>
    <t>241,64</t>
  </si>
  <si>
    <t>237,38</t>
  </si>
  <si>
    <t>7,33</t>
  </si>
  <si>
    <t>68,95</t>
  </si>
  <si>
    <t>156,32</t>
  </si>
  <si>
    <t>118,50</t>
  </si>
  <si>
    <t>142,42</t>
  </si>
  <si>
    <t>185,42</t>
  </si>
  <si>
    <t>367,53</t>
  </si>
  <si>
    <t>163,54</t>
  </si>
  <si>
    <t>215,41</t>
  </si>
  <si>
    <t>161,01</t>
  </si>
  <si>
    <t>2,13</t>
  </si>
  <si>
    <t>1,97</t>
  </si>
  <si>
    <t>1,54</t>
  </si>
  <si>
    <t>4,68</t>
  </si>
  <si>
    <t>4,82</t>
  </si>
  <si>
    <t>3,63</t>
  </si>
  <si>
    <t>1,33</t>
  </si>
  <si>
    <t>2,61</t>
  </si>
  <si>
    <t>7,22</t>
  </si>
  <si>
    <t>1,50</t>
  </si>
  <si>
    <t>460,55</t>
  </si>
  <si>
    <t>134,18</t>
  </si>
  <si>
    <t>228,59</t>
  </si>
  <si>
    <t>8,01</t>
  </si>
  <si>
    <t>6,87</t>
  </si>
  <si>
    <t>8,64</t>
  </si>
  <si>
    <t>4,34</t>
  </si>
  <si>
    <t>3,82</t>
  </si>
  <si>
    <t>3,61</t>
  </si>
  <si>
    <t>5,33</t>
  </si>
  <si>
    <t>5,09</t>
  </si>
  <si>
    <t>6,13</t>
  </si>
  <si>
    <t>21,79</t>
  </si>
  <si>
    <t>36,62</t>
  </si>
  <si>
    <t>27,56</t>
  </si>
  <si>
    <t>31,91</t>
  </si>
  <si>
    <t>24,18</t>
  </si>
  <si>
    <t>28,22</t>
  </si>
  <si>
    <t>53,75</t>
  </si>
  <si>
    <t>29,02</t>
  </si>
  <si>
    <t>156,08</t>
  </si>
  <si>
    <t>119,81</t>
  </si>
  <si>
    <t>107,92</t>
  </si>
  <si>
    <t>79,02</t>
  </si>
  <si>
    <t>6,08</t>
  </si>
  <si>
    <t>64,40</t>
  </si>
  <si>
    <t>63,44</t>
  </si>
  <si>
    <t>63,92</t>
  </si>
  <si>
    <t>66,75</t>
  </si>
  <si>
    <t>58,41</t>
  </si>
  <si>
    <t>116,48</t>
  </si>
  <si>
    <t>89,67</t>
  </si>
  <si>
    <t>90,86</t>
  </si>
  <si>
    <t>62,84</t>
  </si>
  <si>
    <t>77,37</t>
  </si>
  <si>
    <t>216,86</t>
  </si>
  <si>
    <t>229,17</t>
  </si>
  <si>
    <t>251,58</t>
  </si>
  <si>
    <t>65,17</t>
  </si>
  <si>
    <t>123,21</t>
  </si>
  <si>
    <t>321,14</t>
  </si>
  <si>
    <t>1,78</t>
  </si>
  <si>
    <t>158,20</t>
  </si>
  <si>
    <t>61,46</t>
  </si>
  <si>
    <t>5.405,39</t>
  </si>
  <si>
    <t>5.696,61</t>
  </si>
  <si>
    <t>4.283,83</t>
  </si>
  <si>
    <t>4.604,73</t>
  </si>
  <si>
    <t>2.308,39</t>
  </si>
  <si>
    <t>3.584,65</t>
  </si>
  <si>
    <t>2.089,17</t>
  </si>
  <si>
    <t>2.224,07</t>
  </si>
  <si>
    <t>1.713,70</t>
  </si>
  <si>
    <t>2.467,02</t>
  </si>
  <si>
    <t>1.925,98</t>
  </si>
  <si>
    <t>3.593,69</t>
  </si>
  <si>
    <t>2.098,21</t>
  </si>
  <si>
    <t>2.233,11</t>
  </si>
  <si>
    <t>1.722,74</t>
  </si>
  <si>
    <t>2.476,06</t>
  </si>
  <si>
    <t>2.011,59</t>
  </si>
  <si>
    <t>1.096,77</t>
  </si>
  <si>
    <t>1.172,48</t>
  </si>
  <si>
    <t>1.129,09</t>
  </si>
  <si>
    <t>311,08</t>
  </si>
  <si>
    <t>303,87</t>
  </si>
  <si>
    <t>76,71</t>
  </si>
  <si>
    <t>165,14</t>
  </si>
  <si>
    <t>241,49</t>
  </si>
  <si>
    <t>61,10</t>
  </si>
  <si>
    <t>108,85</t>
  </si>
  <si>
    <t>261,80</t>
  </si>
  <si>
    <t>98,90</t>
  </si>
  <si>
    <t>269,59</t>
  </si>
  <si>
    <t>692,17</t>
  </si>
  <si>
    <t>1.092,94</t>
  </si>
  <si>
    <t>19,81</t>
  </si>
  <si>
    <t>18,03</t>
  </si>
  <si>
    <t>18,13</t>
  </si>
  <si>
    <t>12,34</t>
  </si>
  <si>
    <t>22,22</t>
  </si>
  <si>
    <t>23,67</t>
  </si>
  <si>
    <t>18,22</t>
  </si>
  <si>
    <t>46,07</t>
  </si>
  <si>
    <t>32,15</t>
  </si>
  <si>
    <t>8.117,75</t>
  </si>
  <si>
    <t>4.777,07</t>
  </si>
  <si>
    <t>6.269,28</t>
  </si>
  <si>
    <t>5.671,79</t>
  </si>
  <si>
    <t>4.936,58</t>
  </si>
  <si>
    <t>4.758,38</t>
  </si>
  <si>
    <t>48,90</t>
  </si>
  <si>
    <t>14,54</t>
  </si>
  <si>
    <t>19,67</t>
  </si>
  <si>
    <t>17,03</t>
  </si>
  <si>
    <t>29,88</t>
  </si>
  <si>
    <t>19,78</t>
  </si>
  <si>
    <t>16,71</t>
  </si>
  <si>
    <t>39,44</t>
  </si>
  <si>
    <t>12,12</t>
  </si>
  <si>
    <t>3.243,28</t>
  </si>
  <si>
    <t>3.561,13</t>
  </si>
  <si>
    <t>3.971,30</t>
  </si>
  <si>
    <t>3.575,39</t>
  </si>
  <si>
    <t>3.247,37</t>
  </si>
  <si>
    <t>3.263,23</t>
  </si>
  <si>
    <t>2.190,71</t>
  </si>
  <si>
    <t>4.494,66</t>
  </si>
  <si>
    <t>3.986,55</t>
  </si>
  <si>
    <t>3.550,87</t>
  </si>
  <si>
    <t>4.230,83</t>
  </si>
  <si>
    <t>3.835,46</t>
  </si>
  <si>
    <t>4.519,27</t>
  </si>
  <si>
    <t>2.683,25</t>
  </si>
  <si>
    <t>5.075,15</t>
  </si>
  <si>
    <t>3.275,77</t>
  </si>
  <si>
    <t>3.933,81</t>
  </si>
  <si>
    <t>3.254,87</t>
  </si>
  <si>
    <t>DATA BASE: JANEIRO/2022</t>
  </si>
  <si>
    <t>DATA BASE DE JUNHO/2021 CORRIGIDA PARA JANEIRO/2022</t>
  </si>
  <si>
    <r>
      <t>Orçamento:</t>
    </r>
    <r>
      <rPr>
        <sz val="11"/>
        <color theme="1"/>
        <rFont val="Calibri"/>
        <family val="2"/>
        <scheme val="minor"/>
      </rPr>
      <t> 1171001 - TABELA CUSTOS LABOR/CT-UFES PADRÃO DER-ES JANEIRO/2022(LS=157,27; BDI=0%)</t>
    </r>
  </si>
  <si>
    <r>
      <t>Planilha:</t>
    </r>
    <r>
      <rPr>
        <sz val="11"/>
        <color theme="1"/>
        <rFont val="Calibri"/>
        <family val="2"/>
        <scheme val="minor"/>
      </rPr>
      <t> TABELA CUSTOS LABOR/CT-UFES PADRÃO DER-ES JANEIRO/2022(LS=157,27; BDI=0%)</t>
    </r>
  </si>
  <si>
    <r>
      <t>Data Base:</t>
    </r>
    <r>
      <rPr>
        <sz val="11"/>
        <color theme="1"/>
        <rFont val="Calibri"/>
        <family val="2"/>
        <scheme val="minor"/>
      </rPr>
      <t> Janeiro/2022</t>
    </r>
  </si>
  <si>
    <t>01</t>
  </si>
  <si>
    <t>0102</t>
  </si>
  <si>
    <t/>
  </si>
  <si>
    <t>1522</t>
  </si>
  <si>
    <t>(COMPOSIÇÃO REPRESENTATIVA) - MONTAGEM MECANICA E ELETRICA, TESTE DE ACEITAÇÃO DE QUADROS DE FABRICAÇÃO ESPECIAL COM ATESTADOS TTA/PTTA</t>
  </si>
  <si>
    <t>152201</t>
  </si>
  <si>
    <t>(composição representativa) Montagem mecânica de quadro de distribuição até 16 circuitos (600x500mm)</t>
  </si>
  <si>
    <t>152202</t>
  </si>
  <si>
    <t>(composição representativa) Montagem mecânica de Quadro de distribuição até 32 circuitos (1000x600mm)</t>
  </si>
  <si>
    <t>152203</t>
  </si>
  <si>
    <t>(composição representativa) Montagem mecânica de Quadro de distribuição até 64 circuitos (2000x800mm)</t>
  </si>
  <si>
    <t>152204</t>
  </si>
  <si>
    <t>(composição representativa) Montagem mecânica de Barramento de cobre de 1/2" x 1/16" (85A) até 2.1/2" x 5/16" (905A)</t>
  </si>
  <si>
    <t>152205</t>
  </si>
  <si>
    <t>(composição representativa) Montagem mecânica de Barramento de cobre de 2.1/4" x 1/2" (1086A) até 8" x 1/2" (3195A)</t>
  </si>
  <si>
    <t>152206</t>
  </si>
  <si>
    <t>(composição representativa) Montagem mecânica de Isolador p/ barra de 1000V</t>
  </si>
  <si>
    <t>152207</t>
  </si>
  <si>
    <t>(composição representativa) Montagem mecânica de trilho metálico DIN 35mm</t>
  </si>
  <si>
    <t>152208</t>
  </si>
  <si>
    <t>(composição representativa) Montagem elétrica de Programador logico</t>
  </si>
  <si>
    <t>152209</t>
  </si>
  <si>
    <t>(composição representativa) Montagem elétrica de Disjuntor Tripolar até 400A</t>
  </si>
  <si>
    <t>152210</t>
  </si>
  <si>
    <t>(composição representativa) Montagem elétrica de Disjuntor Tripolar Geral até 1000A</t>
  </si>
  <si>
    <t>152211</t>
  </si>
  <si>
    <t>(composição representativa) Montagem elétrica de Disjuntor Tripolar Geral até 1600A</t>
  </si>
  <si>
    <t>152212</t>
  </si>
  <si>
    <t>(composição representativa) Montagem elétrica de Disjuntor Tripolar Geral até 3150A</t>
  </si>
  <si>
    <t>152213</t>
  </si>
  <si>
    <t>(composição representativa) Montagem elétrica de Dispositivo Diferencial Residual (DR) Monopolar</t>
  </si>
  <si>
    <t>152214</t>
  </si>
  <si>
    <t>(composição representativa) Montagem elétrica de Dispositivo Diferencial Residual (DR) Bipolar e Tetrapolar</t>
  </si>
  <si>
    <t>152215</t>
  </si>
  <si>
    <t>(composição representativa) Montagem elétrica de Dispositivo de Proteção Contra Surto (DPS)</t>
  </si>
  <si>
    <t>152216</t>
  </si>
  <si>
    <t>(composição representativa) Montagem elétrica de Base e Fusível Tipo Diazed até 63A</t>
  </si>
  <si>
    <t>152217</t>
  </si>
  <si>
    <t>(composição representativa) Montagem elétrica de Base e Fusível Tipo NH 00 até 125A</t>
  </si>
  <si>
    <t>152218</t>
  </si>
  <si>
    <t>(composição representativa) Montagem elétrica de Base e Fusível Tipo NH 01 até 250A</t>
  </si>
  <si>
    <t>152219</t>
  </si>
  <si>
    <t>(composição representativa) Montagem elétrica de Base e Fusível Tipo NH 02 até 400A</t>
  </si>
  <si>
    <t>152220</t>
  </si>
  <si>
    <t>(composição representativa) Montagem elétrica de Base e Fusível Tipo NH 03 até 630A</t>
  </si>
  <si>
    <t>152221</t>
  </si>
  <si>
    <t>(composição representativa) Montagem elétrica de Base e Fusível Tipo NH 04 até 1250A</t>
  </si>
  <si>
    <t>152222</t>
  </si>
  <si>
    <t>(composição representativa) Montagem elétrica de Comutador 2 ou 3 posições</t>
  </si>
  <si>
    <t>152223</t>
  </si>
  <si>
    <t>(composição representativa) Montagem elétrica de Botões de comando</t>
  </si>
  <si>
    <t>152224</t>
  </si>
  <si>
    <t>(composição representativa) Montagem elétrica de Contator auxiliares</t>
  </si>
  <si>
    <t>152225</t>
  </si>
  <si>
    <t>(composição representativa) Montagem elétrica de Relê de sobre corrente</t>
  </si>
  <si>
    <t>152226</t>
  </si>
  <si>
    <t>(composição representativa) Montagem elétrica de Voltímetro Seletor</t>
  </si>
  <si>
    <t>152227</t>
  </si>
  <si>
    <t>(composição representativa) Montagem elétrica de Amperímetro Seletor</t>
  </si>
  <si>
    <t>152228</t>
  </si>
  <si>
    <t>(composição representativa) Montagem elétrica de Conectores de borne</t>
  </si>
  <si>
    <t>152229</t>
  </si>
  <si>
    <t>(composição representativa) Montagem elétrica de Terminais de compressão</t>
  </si>
  <si>
    <t>152230</t>
  </si>
  <si>
    <t>(composição representativa) Teste ponto a ponto por circuitos</t>
  </si>
  <si>
    <t>152231</t>
  </si>
  <si>
    <t>(composição representativa) Teste funcional por circuitos</t>
  </si>
  <si>
    <t>152232</t>
  </si>
  <si>
    <t>(composição representativa) Teste Dielétrico por circuitos</t>
  </si>
  <si>
    <t>152233</t>
  </si>
  <si>
    <t>(composição representativa) Teste de aceitação para Quadro de distribuição até 16 circuitos, com emissão de ART e laudo PTTA/TTA</t>
  </si>
  <si>
    <t>152234</t>
  </si>
  <si>
    <t>(composição representativa) Teste de aceitação para Quadro de distribuição até 32 circuitos, com emissão de ART e laudo PTTA/TTA</t>
  </si>
  <si>
    <t>152235</t>
  </si>
  <si>
    <t>(composição representativa) Teste de aceitação para Quadro de distribuição até 64 circuitos, com emissão de ART e laudo PTTA/TTA</t>
  </si>
  <si>
    <t>152236</t>
  </si>
  <si>
    <t>(composição representativa) Montagem mecânica de canaleta PVC aberta 50x80mm</t>
  </si>
  <si>
    <t>152238</t>
  </si>
  <si>
    <t>(composição representativa) Montagem mecânica de Botão sinalizador luminoso LED 22mm</t>
  </si>
  <si>
    <t>160121</t>
  </si>
  <si>
    <t>Caixa de telefone em chapa de aço padrão TELEBRAS do tipo CIE-5 800x800x120 mm</t>
  </si>
  <si>
    <t>160122</t>
  </si>
  <si>
    <t>Caixa de telefone em chapa de aço padrão TELEBRAS do tipo CIE-6 1200x1200x150 mm</t>
  </si>
  <si>
    <t>160123</t>
  </si>
  <si>
    <t>Caixa de telefone em chapa de aço padrão TELEBRAS do tipo CIE-7 1500x1500x150 mm</t>
  </si>
  <si>
    <t>160124</t>
  </si>
  <si>
    <t>Cabo telefônico CI, diâmetro do condutor 50mm, 20 pares</t>
  </si>
  <si>
    <t>160125</t>
  </si>
  <si>
    <t>Cabo telefônico CI, diâmetro do condutor 50mm, 100 pares</t>
  </si>
  <si>
    <t>160126</t>
  </si>
  <si>
    <t>Cabo telefônico CI, diâmetro do condutor 50mm, 50 pares</t>
  </si>
  <si>
    <t>160626</t>
  </si>
  <si>
    <t>Fornecimento e instalação de Porta corta-fogo para saída de emergência Dim.: 80x210x5cm, conforme ABNT NBR 11742, classe P-90, chapa de aco, tendo marcos, inclusive tres pares de dobradicas com mola, exclusive pintura</t>
  </si>
  <si>
    <t>160627</t>
  </si>
  <si>
    <t>Fornecimento e instalação de Porta corta-fogo para saída de emergência Dim.: 90x210x5cm, conforme ABNT NBR 11742, classe P-90, chapa de aco, tendo marcos, inclusive tres pares de dobradicas com mola, exclusive pintura</t>
  </si>
  <si>
    <t>160628</t>
  </si>
  <si>
    <t>Fornecimento e instalação de Porta corta-fogo para saída de emergência Dim.: 90x210x5cm, conforme ABNT NBR 11742, classe P-120, chapa de aco, tendo marcos, inclusive tres pares de dobradicas com mola, exclusive pintura</t>
  </si>
  <si>
    <t>160629</t>
  </si>
  <si>
    <t>Tubo de aço galvanizado com costura ø 50 mm (2"), conforme NBR5580</t>
  </si>
  <si>
    <t>160630</t>
  </si>
  <si>
    <t>Tubo de aço galvanizado com costura ø 65 mm (2.1/2"), conforme NBR5580</t>
  </si>
  <si>
    <t>160631</t>
  </si>
  <si>
    <t>Tubo de aço galvanizado com costura ø 75 mm (3"), conforme NBR5580</t>
  </si>
  <si>
    <t>160632</t>
  </si>
  <si>
    <t>Tubo de aço galvanizado com costura ø 100 mm (4"), conforme NBR5580</t>
  </si>
  <si>
    <t>160633</t>
  </si>
  <si>
    <t>Registro de gaveta bruto ø 50 mm (2")</t>
  </si>
  <si>
    <t>160634</t>
  </si>
  <si>
    <t>Registro de gaveta bruto ø 65 mm (2 1/2")</t>
  </si>
  <si>
    <t>160635</t>
  </si>
  <si>
    <t>Registro de gaveta bruto ø 80 mm (3")</t>
  </si>
  <si>
    <t>160636</t>
  </si>
  <si>
    <t>Registro de gaveta bruto ø 100 mm (4")</t>
  </si>
  <si>
    <t>160637</t>
  </si>
  <si>
    <t>Tê 90° de ferro galvanizado ø 50 mm (2") </t>
  </si>
  <si>
    <t>160638</t>
  </si>
  <si>
    <t>Tê 90° de ferro galvanizado ø 65 mm (2.1/2") </t>
  </si>
  <si>
    <t>160639</t>
  </si>
  <si>
    <t>Tê 90° de ferro galvanizado ø 80 mm (3") </t>
  </si>
  <si>
    <t>160640</t>
  </si>
  <si>
    <t>Tê 90° de ferro galvanizado ø 100 mm (4") </t>
  </si>
  <si>
    <t>160641</t>
  </si>
  <si>
    <t>Cotovelo 90° de ferro galvanizado ø 50 mm (2")</t>
  </si>
  <si>
    <t>160642</t>
  </si>
  <si>
    <t>Cotovelo 90° de ferro galvanizado ø 65 mm (2.1/2")</t>
  </si>
  <si>
    <t>160643</t>
  </si>
  <si>
    <t>Cotovelo 90° de ferro galvanizado ø 80 mm (3")</t>
  </si>
  <si>
    <t>160644</t>
  </si>
  <si>
    <t>Cotovelo 90° de ferro galvanizado ø 100 mm (4")</t>
  </si>
  <si>
    <t>160645</t>
  </si>
  <si>
    <t>Cotovelo 45° de ferro galvanizado ø 50 mm (2")</t>
  </si>
  <si>
    <t>160646</t>
  </si>
  <si>
    <t>Cotovelo 45° de ferro galvanizado ø 65 mm (2.1/2")</t>
  </si>
  <si>
    <t>160647</t>
  </si>
  <si>
    <t>Cotovelo 45° de ferro galvanizado ø 80 mm (3")</t>
  </si>
  <si>
    <t>160648</t>
  </si>
  <si>
    <t>Cotovelo 45° de ferro galvanizado ø 100 mm (4")</t>
  </si>
  <si>
    <t>160649</t>
  </si>
  <si>
    <t>Válvula de retenção horizontal, ø 50 mm (2")</t>
  </si>
  <si>
    <t>160650</t>
  </si>
  <si>
    <t>Válvula de retenção horizontal, ø 65 mm (2.1/2")</t>
  </si>
  <si>
    <t>160651</t>
  </si>
  <si>
    <t>Válvula de retenção horizontal, ø 80 mm (3")</t>
  </si>
  <si>
    <t>160652</t>
  </si>
  <si>
    <t>Válvula de retenção horizontal, ø 100 mm (4")</t>
  </si>
  <si>
    <t>160653</t>
  </si>
  <si>
    <t>Válvula de retenção vertical, ø 50 mm (2")</t>
  </si>
  <si>
    <t>160654</t>
  </si>
  <si>
    <t>Válvula de retenção vertical, ø 65 mm (2.1/2")</t>
  </si>
  <si>
    <t>160655</t>
  </si>
  <si>
    <t>Válvula de retenção vertical, ø 80 mm (3")</t>
  </si>
  <si>
    <t>160656</t>
  </si>
  <si>
    <t>Válvula de retenção vertical, ø 100 mm (4")</t>
  </si>
  <si>
    <t>160657</t>
  </si>
  <si>
    <t>Manômetro com caixa e anel tipo cravado em aço inox, mostrador duplo 63 mm escalas de 0 à 4 kgf/cm2 e 0 à 60 PSI, saída traseira de 1/4" BSP</t>
  </si>
  <si>
    <t>160658</t>
  </si>
  <si>
    <t>Manômetro com caixa e anel tipo cravado em aço inox, mostrador duplo 100 mm escalas de 0 à 7 kgf/cm2 e 0 à 100 PSI, saída traseira de 1/4" BSP</t>
  </si>
  <si>
    <t>160659</t>
  </si>
  <si>
    <t>Manômetro com caixa e anel tipo cravado em aço inox, mostrador duplo 100 mm escalas de 0 à 10 kgf/cm2 e 0 à 150 PSI, saída traseira de 1/4" BSP</t>
  </si>
  <si>
    <t>160660</t>
  </si>
  <si>
    <t>Pressostato 80 / 120 PSI com válvula, capacidade elétrica até 5CV em 250VCA, Margirius ou equivalente</t>
  </si>
  <si>
    <t>160661</t>
  </si>
  <si>
    <t>Pressostato 100 / 150 PSI sem válvula, capacidade elétrica até 5CV em 250VCA, Margirius ou equivalente</t>
  </si>
  <si>
    <t>160662</t>
  </si>
  <si>
    <t>Tanque de Pressurização/Cilindro de pressão 10 lts vazio</t>
  </si>
  <si>
    <t>160809</t>
  </si>
  <si>
    <t>Fornecimento e instalação de Mini Rack de Parede Padrão 19" - 06 U´s x 470mm</t>
  </si>
  <si>
    <t>160810</t>
  </si>
  <si>
    <t>Fornecimento e instalação de Mini Rack de Parede Padrão 19" - 08 U´s x 470mm</t>
  </si>
  <si>
    <t>160811</t>
  </si>
  <si>
    <t>Fornecimento e instalação de Mini Rack de Parede Padrão 19" - 12 U´s x 570mm</t>
  </si>
  <si>
    <t>160812</t>
  </si>
  <si>
    <t>Fornecimento e instalação de Mini Rack de Parede Padrão 19" - 16 U´s x 570mm</t>
  </si>
  <si>
    <t>160813</t>
  </si>
  <si>
    <t>Fornecimento e instalação de Rack de Piso Fechado Padrão 19" - 32 U´s x 670mm</t>
  </si>
  <si>
    <t>160814</t>
  </si>
  <si>
    <t>Fornecimento e instalação de Rack de Piso Fechado Padrão 19" - 36 U´s x 670mm</t>
  </si>
  <si>
    <t>160815</t>
  </si>
  <si>
    <t>Fornecimento e instalação de Rack de Piso Fechado Padrão 19" - 40 U´s x 670mm</t>
  </si>
  <si>
    <t>160816</t>
  </si>
  <si>
    <t>Fornecimento e instalação de Rack de Piso Fechado Padrão 19" - 44 U´s x 670mm</t>
  </si>
  <si>
    <t>160820</t>
  </si>
  <si>
    <t>Fornecimento e instalação de Rack de Piso Estrutural Aberto Padrão 19" - 44 U´s x 870mm</t>
  </si>
  <si>
    <t>160822</t>
  </si>
  <si>
    <t>Calha com 6 Tomadas 20A, inclusive fixação em rack padrão 19", com chicote de 2 metros de comprimento</t>
  </si>
  <si>
    <t>160823</t>
  </si>
  <si>
    <t>Calha com 8 Tomadas 20A, inclusive fixação em rack padrão 19", com chicote de 2 metros de comprimento</t>
  </si>
  <si>
    <t>160825</t>
  </si>
  <si>
    <t>Guia de Cabos Fechado Horizontal Padrão 19" - 1 U´s, inclusive fixação em Rack 19"</t>
  </si>
  <si>
    <t>160826</t>
  </si>
  <si>
    <t>Guia de Cabos Fechado Horizontal Padrão 19" - 2 U´s, inclusive fixação em Rack 19"</t>
  </si>
  <si>
    <t>160827</t>
  </si>
  <si>
    <t>Guia de Cabos Vertical para Rack Aberto Padrão 19" - 40 U´s x 1763 x 50mm</t>
  </si>
  <si>
    <t>160828</t>
  </si>
  <si>
    <t>Guia de Cabos Vertical para Rack Aberto Padrão 19" - 44 U´s x 1940 x 50mm</t>
  </si>
  <si>
    <t>160829</t>
  </si>
  <si>
    <t>Painel de Fechamento Frontal 1 U, inclusive fixação em Rack 19"</t>
  </si>
  <si>
    <t>160830</t>
  </si>
  <si>
    <t>Painel de Fechamento Frontal 2 U's, inclusive fixação em Rack 19"</t>
  </si>
  <si>
    <t>160831</t>
  </si>
  <si>
    <t>Bandeja Simples Fixa 1 U x 290mm carga máxima 20kg, inclusive fixação em Rack 19"</t>
  </si>
  <si>
    <t>160832</t>
  </si>
  <si>
    <t>Bandeja Simples Fixa 2 U's x 390mm carga máxima 20kg, inclusive fixação em Rack 19"</t>
  </si>
  <si>
    <t>160833</t>
  </si>
  <si>
    <t>Bandeja Fixação Dupla 1 U x 500mm carga máxima 20kg, inclusive fixação em Rack 19"</t>
  </si>
  <si>
    <t>160834</t>
  </si>
  <si>
    <t>Bandeja Deslizante 1 U x 500mm carga máxima 20kg, inclusive fixação em Rack 19"</t>
  </si>
  <si>
    <t>160835</t>
  </si>
  <si>
    <t>Kit Ventilação composto por 2 Ventiladores Bi-Volts, inclusive fixação em Rack 19"</t>
  </si>
  <si>
    <t>160836</t>
  </si>
  <si>
    <t>Kit Ventilação composto por 4 Ventiladores Bi-Volts, inclusive fixação em Rack 19"</t>
  </si>
  <si>
    <t>160837</t>
  </si>
  <si>
    <t>Kit Rodizio Composto por 4 rodas (2 c/ travas), inclusive fixação em Rack 19"</t>
  </si>
  <si>
    <t>160838</t>
  </si>
  <si>
    <t>Kit M5 Porca-Gaiola com 100 und com Parafuso Philips e Arruela</t>
  </si>
  <si>
    <t>160839</t>
  </si>
  <si>
    <t>Velcro Rolo 20mm - Preto</t>
  </si>
  <si>
    <t>160840</t>
  </si>
  <si>
    <t>Patch Panel 24 Portas RJ45/IDC Cat.5e, inclusive fixação em Rack 19"</t>
  </si>
  <si>
    <t>160841</t>
  </si>
  <si>
    <t>Patch Panel de Emenda 24 Portas RJ45/RJ45 Cat.5e, inclusive fixação em Rack 19"</t>
  </si>
  <si>
    <t>160842</t>
  </si>
  <si>
    <t>Patch Panel 48 Portas RJ45/IDC Cat.5e, inclusive fixação em Rack 19"</t>
  </si>
  <si>
    <t>160844</t>
  </si>
  <si>
    <t>Patch Panel 48 Portas RJ45/IDC Cat.6, inclusive fixação em Rack 19"</t>
  </si>
  <si>
    <t>160845</t>
  </si>
  <si>
    <t>Patch Cord Multilan Extra Flexível CAT 5e U/UTP RJ-45 - 1,50 m</t>
  </si>
  <si>
    <t>160846</t>
  </si>
  <si>
    <t>Patch Cord Multilan Extra Flexível CAT 5e U/UTP RJ-45 - 3,00 m</t>
  </si>
  <si>
    <t>160847</t>
  </si>
  <si>
    <t>Patch Cord Gigalan Extra Flexível CAT 6 U/UTP RJ-45 - 1,50 m</t>
  </si>
  <si>
    <t>160848</t>
  </si>
  <si>
    <t>Patch Cord Gigalan Extra Flexível CAT 6 U/UTP RJ-45 - 3,00 m</t>
  </si>
  <si>
    <t>160851</t>
  </si>
  <si>
    <t>Fornecimento e instalação de Cabo de rede par trançado 4 pares Categoria 6</t>
  </si>
  <si>
    <t>160864</t>
  </si>
  <si>
    <t>Switch 24 portas RJ-45 10/100 + 2 10/100/1000, inclusive fixação em Rack 19"</t>
  </si>
  <si>
    <t>160865</t>
  </si>
  <si>
    <t>Switch 48 portas RJ-45 10/100 + 2 10/100/1000, inclusive fixação em Rack 19"</t>
  </si>
  <si>
    <t>160866</t>
  </si>
  <si>
    <t>No Break 1400VA (980W) Senoidal, tensão de entrada: 120V e tensão de saida: 120V, Interface Port DB-9 RS-232, SmartSlot, USB, inclusive fixação em rack 19"</t>
  </si>
  <si>
    <t>160867</t>
  </si>
  <si>
    <t>No Break 2200VA (1980W) Senoidal, tensão de entrada: 220V e tensão de saida: 220V, Interface Port DB-9 RS-232, SmartSlot, USB, inclusive fixação em rack 19"</t>
  </si>
  <si>
    <t>160869</t>
  </si>
  <si>
    <t>Certificação avulsa dos pontos com emissão de relatório do equipamento de teste até 100 pontos</t>
  </si>
  <si>
    <t>160870</t>
  </si>
  <si>
    <t>Certificação avulsa dos pontos com emissão de relatório do equipamento de teste mais de 101 pontos</t>
  </si>
  <si>
    <t>160871</t>
  </si>
  <si>
    <t>Espelho 4" x 4" com 2 conector RJ 45 fêmea CAT. 5e</t>
  </si>
  <si>
    <t>160872</t>
  </si>
  <si>
    <t>Espelho 4" x 2" com conector RJ 45 fêmea CAT. 6</t>
  </si>
  <si>
    <t>160873</t>
  </si>
  <si>
    <t>Espelho 4" x 4" com 2 conectores RJ 45 fêmea CAT. 6</t>
  </si>
  <si>
    <t>1610</t>
  </si>
  <si>
    <t>INSTALAÇÃO DO SISTEMA DE CLIMATIZAÇÃO</t>
  </si>
  <si>
    <t>161001</t>
  </si>
  <si>
    <t>Tubo de cobre com isolamento térmico - ø 1/4" esp. 9mm</t>
  </si>
  <si>
    <t>161002</t>
  </si>
  <si>
    <t>Tubo de cobre com isolamento térmico - ø 3/8" esp. 9mm</t>
  </si>
  <si>
    <t>161003</t>
  </si>
  <si>
    <t>Tubo de cobre com isolamento térmico - ø 1/2" esp. 9mm</t>
  </si>
  <si>
    <t>161004</t>
  </si>
  <si>
    <t>Tubo de cobre com isolamento térmico - ø 5/8" esp. 9mm</t>
  </si>
  <si>
    <t>161005</t>
  </si>
  <si>
    <t>Tubo de cobre com isolamento térmico - ø 3/4" esp. 9mm</t>
  </si>
  <si>
    <t>161006</t>
  </si>
  <si>
    <t>Tubo de cobre com isolamento térmico - ø 7/8" esp. 9mm</t>
  </si>
  <si>
    <t>161007</t>
  </si>
  <si>
    <t>Tubo de cobre com isolamento térmico - ø 1.1/8" esp. 9mm</t>
  </si>
  <si>
    <t>161008</t>
  </si>
  <si>
    <t>Tubo de cobre com isolamento térmico - ø 1.3/8" esp. 9mm</t>
  </si>
  <si>
    <t>161009</t>
  </si>
  <si>
    <t>Tubo de cobre com isolamento térmico - ø 1.5/8" esp. 9 mm</t>
  </si>
  <si>
    <t>161010</t>
  </si>
  <si>
    <t>Emenda de tubos e conexões de cobre por processo de solda - ø 1/4" até 1/2"</t>
  </si>
  <si>
    <t>161011</t>
  </si>
  <si>
    <t>Emenda de tubos e conexões de cobre por processo de solda - ø 5/8" até 7/8"</t>
  </si>
  <si>
    <t>161012</t>
  </si>
  <si>
    <t>Emenda de tubos e conexões de cobre por processo de solda - ø 1.1/8" até 1.5/8"</t>
  </si>
  <si>
    <t>161013</t>
  </si>
  <si>
    <t>Gás refrigerante R22</t>
  </si>
  <si>
    <t>161014</t>
  </si>
  <si>
    <t>Gás refrigerante R407</t>
  </si>
  <si>
    <t>161015</t>
  </si>
  <si>
    <t>Gás refrigerante R410A</t>
  </si>
  <si>
    <t>161016</t>
  </si>
  <si>
    <t>Instalação de Linha frigorígena para interligação do sistema de climatização incl. acessórios de fixação, fita PVC auto-aderente e cabo PP, exclusive tubos de cobre da linha liquida e sucção, espuma elastomérica flexivel e gás refrigerante</t>
  </si>
  <si>
    <t>161017</t>
  </si>
  <si>
    <t>Duto em chapa de aço galvanizada #22, exclusive acessórios de fixação</t>
  </si>
  <si>
    <t>161018</t>
  </si>
  <si>
    <t>Duto em chapa de aço galvanizada #24, exclusive acessórios de fixação</t>
  </si>
  <si>
    <t>161019</t>
  </si>
  <si>
    <t>Duto em chapa de aço galvanizada #26, exclusive acessórios de fixação</t>
  </si>
  <si>
    <t>1706</t>
  </si>
  <si>
    <t>ACESSIBILIDADE - NBR 9050</t>
  </si>
  <si>
    <t>170601</t>
  </si>
  <si>
    <t>Barra de apoio reta em aço inox 304 p/ portadores de necessidades especiais (NBR 9050), largura 40 cm</t>
  </si>
  <si>
    <t>170602</t>
  </si>
  <si>
    <t>Barra de apoio reta em aço inox 304 p/ portadores de necessidades especiais (NBR 9050), largura 60 cm</t>
  </si>
  <si>
    <t>170603</t>
  </si>
  <si>
    <t>Barra de apoio reta em aço inox 304 p/ portadores de necessidades especiais (NBR 9050), largura 80 cm</t>
  </si>
  <si>
    <t>170604</t>
  </si>
  <si>
    <t>Barra de apoio reta em aço inox 304 p/ portadores de necessidades especiais (NBR 9050), largura 90 cm</t>
  </si>
  <si>
    <t>170607</t>
  </si>
  <si>
    <t>Barra de apoio lateral articulada em aço inox 304 - 80cm p/ portadores de necessidades especiais (NBR 9050)</t>
  </si>
  <si>
    <t>170608</t>
  </si>
  <si>
    <t>Bacia sifonada de louça branca sem abertura frontal p/ banheiro PNE, consumo 6 litros por fluxo, Vogue Plus Conforto - P.510.17, Ref. Deca ou equiv., incl. tubo de ligação inox c/ canopla, anel de vedação, paraf. e rejunte epoxi p/ vedação</t>
  </si>
  <si>
    <t>170609</t>
  </si>
  <si>
    <t>Bacia sifonada de louça branca com abertura frontal p/ banheiro PNE, consumo 6 litros por fluxo, Vogue Plus Conforto - P.51.17, Ref. Deca ou equiv., incl. tubo de ligação inox c/ canopla, anel de vedação, paraf. e rejunte epoxi p/ vedação</t>
  </si>
  <si>
    <t>170610</t>
  </si>
  <si>
    <t>Assento poliéster sem abertura frontal c/ fixação cromada e aditivo químico c/ proteção antibactéria, Vogue Plus - AP.51.17, Ref. Deca ou equivalente</t>
  </si>
  <si>
    <t>170611</t>
  </si>
  <si>
    <t>Assento poliéster com abertura frontal e tampa c/ fixação cromada e aditivo químico c/ proteção antibactéria, Vogue Plus - AP.52.17, Ref. Deca ou equivalente</t>
  </si>
  <si>
    <t>170612</t>
  </si>
  <si>
    <t>Lavatório de louça branca com coluna suspensa p/ banheiro PNE, Vougle Plus Conforto L.51.17 + CS.1.17, Ref., Deca ou equivalente, incl. sifão, válvula e engates metálicos cromados, exclusive torneira</t>
  </si>
  <si>
    <t>170613</t>
  </si>
  <si>
    <t>Lavátorio de louça branca de canto p/ banheiro PNE, Coleção Master L.76.17, Ref. Deca ou equivalente, incl. válvula, sifão e engates metálicos cromados, exclusive torneira</t>
  </si>
  <si>
    <t>170614</t>
  </si>
  <si>
    <t>Conjunto Barra de apoio barra de apoio lateral, formato "U", em aço inox polido 304 Ø 1.1/4" dim. comprimento médio 30 p/ lavatório, p/ portadores de necessidades especiais (NBR 9050)</t>
  </si>
  <si>
    <t>170615</t>
  </si>
  <si>
    <t>Barra de apoio reta em aço inox 304 p/ portadores de necessidades especiais (NBR 9050), largura 70 cm</t>
  </si>
  <si>
    <t>1806</t>
  </si>
  <si>
    <t>AR REFRIGERADO</t>
  </si>
  <si>
    <t>180602</t>
  </si>
  <si>
    <t>Fornecimento e Instalação de Unidade Evaporadora e Condensadora de Ar Condicionado tipo Split Inverter Hi-Wall (Parede) de 9.000 BTU´s 220V - Ciclo Frio - Classificação A (Selo PROCEL), inclusive amortecedores vibra-stop</t>
  </si>
  <si>
    <t>180603</t>
  </si>
  <si>
    <t>Fornecimento e Instalação de Unidade Evaporadora e Condensadora de Ar Condicionado tipo Split Inverter Hi-Wall (Parede) de 12.000 BTU´s 220V - Ciclo Frio - Classificação A (Selo PROCEL), inclusive amortecedores vibra-stop</t>
  </si>
  <si>
    <t>180604</t>
  </si>
  <si>
    <t>Fornecimento e Instalação de Unidade Evaporadora e Condensadora de Ar Condicionado tipo Split Inverter Hi-Wall (Parede) de 18.000 BTU´s 220V - Ciclo Frio - Classificação A (Selo PROCEL), inclusive amortecedores vibra-stop</t>
  </si>
  <si>
    <t>180605</t>
  </si>
  <si>
    <t>Fornecimento e Instalação de Unidade Evaporadora e Condensadora de Ar Condicionado tipo Split Inverter Hi-Wall (Parede) de 22.000 BTU´s 220V - Ciclo Frio - Classificação A (Selo PROCEL), inclusive amortecedores vibra-stop</t>
  </si>
  <si>
    <t>180606</t>
  </si>
  <si>
    <t>Fornecimento e Instalação de Unidade Evaporadora e Condensadora de Ar Condicionado tipo Split Inverter Hi-Wall (Parede) de 24.000 BTU´s 220V - Ciclo Frio - Classificação A (Selo PROCEL), inclusive amortecedores vibra-stop</t>
  </si>
  <si>
    <t>180607</t>
  </si>
  <si>
    <t>Fornecimento e Instalação de Unidade Evaporadora e Condensadora de Ar Condicionado tipo Split Inverter Hi-Wall (Parede) de 30.000 BTU´s 220V - Ciclo Quente/Frio - Classificação A (Selo PROCEL), inclusive amortecedores vibra-stop</t>
  </si>
  <si>
    <t>180608</t>
  </si>
  <si>
    <t>Fornecimento e Instalação de Unidade Evaporadora e Condensadora de Ar Condicionado tipo Split Inverter Piso Teto de 36.000 BTU´s 220V - Ciclo Quente/Frio Classificação Energética A ou B (Selo PROCEL), inclusive amortecedores vibra-stop</t>
  </si>
  <si>
    <t>180609</t>
  </si>
  <si>
    <t>Fornecimento e Instalação de Unidade Evaporadora e Condensadora de Ar Condicionado tipo Split Inverter Piso Teto de 48.000 BTU´s 220V Trifásico - Ciclo Quente/Frio Classificação Energética A ou B (Selo PROCEL), inclusive amortecedores vibra-stop</t>
  </si>
  <si>
    <t>CGCIT</t>
  </si>
  <si>
    <t>SISTEMA DE CUSTOS REFERENCIAIS DE OBRAS - SICRO</t>
  </si>
  <si>
    <t>DNIT</t>
  </si>
  <si>
    <t>Espírito Santo - Outubro/2021</t>
  </si>
  <si>
    <t>Descrição do Serviço</t>
  </si>
  <si>
    <t>Custo Unitário (R$)</t>
  </si>
  <si>
    <t>Aparelho de apoio de neoprene fretado para estruturas moldadas no local - fornecimento e instalação</t>
  </si>
  <si>
    <t>dm³</t>
  </si>
  <si>
    <t>0307732</t>
  </si>
  <si>
    <t>Aparelho de apoio de neoprene fretado para estruturas pré-moldadas - fornecimento e instalação</t>
  </si>
  <si>
    <t>0308308</t>
  </si>
  <si>
    <t>Aparelho de apoio metálico elastomérico fixo com capacidade de 1.500 kN - fornecimento e instalação</t>
  </si>
  <si>
    <t>0308313</t>
  </si>
  <si>
    <t>Aparelho de apoio metálico elastomérico fixo com capacidade de 10.000 kN - fornecimento e instalação</t>
  </si>
  <si>
    <t>0308309</t>
  </si>
  <si>
    <t>Aparelho de apoio metálico elastomérico fixo com capacidade de 2.500 kN - fornecimento e instalação</t>
  </si>
  <si>
    <t>0308310</t>
  </si>
  <si>
    <t>Aparelho de apoio metálico elastomérico fixo com capacidade de 4.000 kN - fornecimento e instalação</t>
  </si>
  <si>
    <t>0308311</t>
  </si>
  <si>
    <t>Aparelho de apoio metálico elastomérico fixo com capacidade de 5.500 kN - fornecimento e instalação</t>
  </si>
  <si>
    <t>0308312</t>
  </si>
  <si>
    <t>Aparelho de apoio metálico elastomérico fixo com capacidade de 7.500 kN - fornecimento e instalação</t>
  </si>
  <si>
    <t>0308307</t>
  </si>
  <si>
    <t>Aparelho de apoio metálico elastomérico fixo com capacidade de 700 kN - fornecimento e instalação</t>
  </si>
  <si>
    <t>0308322</t>
  </si>
  <si>
    <t>Aparelho de apoio metálico elastomérico multidirecional com capacidade de 1.500 kN - fornecimento e instalação</t>
  </si>
  <si>
    <t>0308327</t>
  </si>
  <si>
    <t>Aparelho de apoio metálico elastomérico multidirecional com capacidade de 10.000 kN - fornecimento e instalação</t>
  </si>
  <si>
    <t>0308323</t>
  </si>
  <si>
    <t>Aparelho de apoio metálico elastomérico multidirecional com capacidade de 2.500 kN - fornecimento e instalação</t>
  </si>
  <si>
    <t>0308324</t>
  </si>
  <si>
    <t>Aparelho de apoio metálico elastomérico multidirecional com capacidade de 4.000 kN - fornecimento e instalação</t>
  </si>
  <si>
    <t>0308325</t>
  </si>
  <si>
    <t>Aparelho de apoio metálico elastomérico multidirecional com capacidade de 5.500 kN - fornecimento e instalação</t>
  </si>
  <si>
    <t>0308326</t>
  </si>
  <si>
    <t>Aparelho de apoio metálico elastomérico multidirecional com capacidade de 7.500 kN - fornecimento e instalação</t>
  </si>
  <si>
    <t>0308321</t>
  </si>
  <si>
    <t>Aparelho de apoio metálico elastomérico multidirecional com capacidade de 700 kN - fornecimento e instalação</t>
  </si>
  <si>
    <t>0308315</t>
  </si>
  <si>
    <t>Aparelho de apoio metálico elastomérico unidirecional com capacidade de 1.500 kN - fornecimento e instalação</t>
  </si>
  <si>
    <t>0308320</t>
  </si>
  <si>
    <t>Aparelho de apoio metálico elastomérico unidirecional com capacidade de 10.000 kN - fornecimento e instalação</t>
  </si>
  <si>
    <t>0308316</t>
  </si>
  <si>
    <t>Aparelho de apoio metálico elastomérico unidirecional com capacidade de 2.500 kN - fornecimento e instalação</t>
  </si>
  <si>
    <t>0308317</t>
  </si>
  <si>
    <t>Aparelho de apoio metálico elastomérico unidirecional com capacidade de 4.000 kN - fornecimento e instalação</t>
  </si>
  <si>
    <t>0308318</t>
  </si>
  <si>
    <t>Aparelho de apoio metálico elastomérico unidirecional com capacidade de 5.500 kN - fornecimento e instalação</t>
  </si>
  <si>
    <t>0308319</t>
  </si>
  <si>
    <t>Aparelho de apoio metálico elastomérico unidirecional com capacidade de 7.500 kN - fornecimento e instalação</t>
  </si>
  <si>
    <t>0308314</t>
  </si>
  <si>
    <t>Aparelho de apoio metálico elastomérico unidirecional com capacidade de 700 kN - fornecimento e instalação</t>
  </si>
  <si>
    <t>0308250</t>
  </si>
  <si>
    <t>Aparelho de apoio metálico esférico fixo com capacidade de 1.000 kN - fornecimento e instalação</t>
  </si>
  <si>
    <t>0308251</t>
  </si>
  <si>
    <t>Aparelho de apoio metálico esférico fixo com capacidade de 1.500 kN - fornecimento e instalação</t>
  </si>
  <si>
    <t>0308268</t>
  </si>
  <si>
    <t>Aparelho de apoio metálico esférico fixo com capacidade de 10.000 kN - fornecimento e instalação</t>
  </si>
  <si>
    <t>0308252</t>
  </si>
  <si>
    <t>Aparelho de apoio metálico esférico fixo com capacidade de 2.000 kN - fornecimento e instalação</t>
  </si>
  <si>
    <t>0308253</t>
  </si>
  <si>
    <t>Aparelho de apoio metálico esférico fixo com capacidade de 2.500 kN - fornecimento e instalação</t>
  </si>
  <si>
    <t>0308254</t>
  </si>
  <si>
    <t>Aparelho de apoio metálico esférico fixo com capacidade de 3.000 kN - fornecimento e instalação</t>
  </si>
  <si>
    <t>0308255</t>
  </si>
  <si>
    <t>Aparelho de apoio metálico esférico fixo com capacidade de 3.500 kN - fornecimento e instalação</t>
  </si>
  <si>
    <t>0308256</t>
  </si>
  <si>
    <t>Aparelho de apoio metálico esférico fixo com capacidade de 4.000 kN - fornecimento e instalação</t>
  </si>
  <si>
    <t>0308257</t>
  </si>
  <si>
    <t>Aparelho de apoio metálico esférico fixo com capacidade de 4.500 kN - fornecimento e instalação</t>
  </si>
  <si>
    <t>0308258</t>
  </si>
  <si>
    <t>Aparelho de apoio metálico esférico fixo com capacidade de 5.000 kN - fornecimento e instalação</t>
  </si>
  <si>
    <t>0308259</t>
  </si>
  <si>
    <t>Aparelho de apoio metálico esférico fixo com capacidade de 5.500 kN - fornecimento e instalação</t>
  </si>
  <si>
    <t>0308260</t>
  </si>
  <si>
    <t>Aparelho de apoio metálico esférico fixo com capacidade de 6.000 kN - fornecimento e instalação</t>
  </si>
  <si>
    <t>0308261</t>
  </si>
  <si>
    <t>Aparelho de apoio metálico esférico fixo com capacidade de 6.500 kN - fornecimento e instalação</t>
  </si>
  <si>
    <t>0308262</t>
  </si>
  <si>
    <t>Aparelho de apoio metálico esférico fixo com capacidade de 7.000 kN - fornecimento e instalação</t>
  </si>
  <si>
    <t>0308263</t>
  </si>
  <si>
    <t>Aparelho de apoio metálico esférico fixo com capacidade de 7.500 kN - fornecimento e instalação</t>
  </si>
  <si>
    <t>0308264</t>
  </si>
  <si>
    <t>Aparelho de apoio metálico esférico fixo com capacidade de 8.000 kN - fornecimento e instalação</t>
  </si>
  <si>
    <t>0308265</t>
  </si>
  <si>
    <t>Aparelho de apoio metálico esférico fixo com capacidade de 8.500 kN - fornecimento e instalação</t>
  </si>
  <si>
    <t>0308266</t>
  </si>
  <si>
    <t>Aparelho de apoio metálico esférico fixo com capacidade de 9.000 kN - fornecimento e instalação</t>
  </si>
  <si>
    <t>0308267</t>
  </si>
  <si>
    <t>Aparelho de apoio metálico esférico fixo com capacidade de 9.500 kN - fornecimento e instalação</t>
  </si>
  <si>
    <t>0308288</t>
  </si>
  <si>
    <t>Aparelho de apoio metálico esférico multidirecional com capacidade de 1.000 kN - fornecimento e instalação</t>
  </si>
  <si>
    <t>0308289</t>
  </si>
  <si>
    <t>Aparelho de apoio metálico esférico multidirecional com capacidade de 1.500 kN - fornecimento e instalação</t>
  </si>
  <si>
    <t>0308306</t>
  </si>
  <si>
    <t>Aparelho de apoio metálico esférico multidirecional com capacidade de 10.000 kN - fornecimento e instalação</t>
  </si>
  <si>
    <t>0308290</t>
  </si>
  <si>
    <t>Aparelho de apoio metálico esférico multidirecional com capacidade de 2.000 kN - fornecimento e instalação</t>
  </si>
  <si>
    <t>0308291</t>
  </si>
  <si>
    <t>Aparelho de apoio metálico esférico multidirecional com capacidade de 2.500 kN - fornecimento e instalação</t>
  </si>
  <si>
    <t>0308292</t>
  </si>
  <si>
    <t>Aparelho de apoio metálico esférico multidirecional com capacidade de 3.000 kN - fornecimento e instalação</t>
  </si>
  <si>
    <t>0308293</t>
  </si>
  <si>
    <t>Aparelho de apoio metálico esférico multidirecional com capacidade de 3.500 kN - fornecimento e instalação</t>
  </si>
  <si>
    <t>0308294</t>
  </si>
  <si>
    <t>Aparelho de apoio metálico esférico multidirecional com capacidade de 4.000 kN - fornecimento e instalação</t>
  </si>
  <si>
    <t>0308295</t>
  </si>
  <si>
    <t>Aparelho de apoio metálico esférico multidirecional com capacidade de 4.500 kN - fornecimento e instalação</t>
  </si>
  <si>
    <t>0308296</t>
  </si>
  <si>
    <t>Aparelho de apoio metálico esférico multidirecional com capacidade de 5.000 kN - fornecimento e instalação</t>
  </si>
  <si>
    <t>0308297</t>
  </si>
  <si>
    <t>Aparelho de apoio metálico esférico multidirecional com capacidade de 5.500 kN - fornecimento e instalação</t>
  </si>
  <si>
    <t>0308298</t>
  </si>
  <si>
    <t>Aparelho de apoio metálico esférico multidirecional com capacidade de 6.000 kN - fornecimento e instalação</t>
  </si>
  <si>
    <t>0308299</t>
  </si>
  <si>
    <t>Aparelho de apoio metálico esférico multidirecional com capacidade de 6.500 kN - fornecimento e instalação</t>
  </si>
  <si>
    <t>0308300</t>
  </si>
  <si>
    <t>Aparelho de apoio metálico esférico multidirecional com capacidade de 7.000 kN - fornecimento e instalação</t>
  </si>
  <si>
    <t>0308301</t>
  </si>
  <si>
    <t>Aparelho de apoio metálico esférico multidirecional com capacidade de 7.500 kN - fornecimento e instalação</t>
  </si>
  <si>
    <t>0308302</t>
  </si>
  <si>
    <t>Aparelho de apoio metálico esférico multidirecional com capacidade de 8.000 kN - fornecimento e instalação</t>
  </si>
  <si>
    <t>0308303</t>
  </si>
  <si>
    <t>Aparelho de apoio metálico esférico multidirecional com capacidade de 8.500 kN - fornecimento e instalação</t>
  </si>
  <si>
    <t>0308304</t>
  </si>
  <si>
    <t>Aparelho de apoio metálico esférico multidirecional com capacidade de 9.000 kN - fornecimento e instalação</t>
  </si>
  <si>
    <t>0308305</t>
  </si>
  <si>
    <t>Aparelho de apoio metálico esférico multidirecional com capacidade de 9.500 kN - fornecimento e instalação</t>
  </si>
  <si>
    <t>0308269</t>
  </si>
  <si>
    <t>Aparelho de apoio metálico esférico unidirecional com capacidade de 1.000 kN - fornecimento e instalação</t>
  </si>
  <si>
    <t>0308270</t>
  </si>
  <si>
    <t>Aparelho de apoio metálico esférico unidirecional com capacidade de 1.500 kN - fornecimento e instalação</t>
  </si>
  <si>
    <t>0308287</t>
  </si>
  <si>
    <t>Aparelho de apoio metálico esférico unidirecional com capacidade de 10.000 kN - fornecimento e instalação</t>
  </si>
  <si>
    <t>0308271</t>
  </si>
  <si>
    <t>Aparelho de apoio metálico esférico unidirecional com capacidade de 2.000 kN - fornecimento e instalação</t>
  </si>
  <si>
    <t>0308272</t>
  </si>
  <si>
    <t>Aparelho de apoio metálico esférico unidirecional com capacidade de 2.500 kN - fornecimento e instalação</t>
  </si>
  <si>
    <t>0308273</t>
  </si>
  <si>
    <t>Aparelho de apoio metálico esférico unidirecional com capacidade de 3.000 kN - fornecimento e instalação</t>
  </si>
  <si>
    <t>0308274</t>
  </si>
  <si>
    <t>Aparelho de apoio metálico esférico unidirecional com capacidade de 3.500 kN - fornecimento e instalação</t>
  </si>
  <si>
    <t>0308275</t>
  </si>
  <si>
    <t>Aparelho de apoio metálico esférico unidirecional com capacidade de 4.000 kN - fornecimento e instalação</t>
  </si>
  <si>
    <t>0308276</t>
  </si>
  <si>
    <t>Aparelho de apoio metálico esférico unidirecional com capacidade de 4.500 kN - fornecimento e instalação</t>
  </si>
  <si>
    <t>0308277</t>
  </si>
  <si>
    <t>Aparelho de apoio metálico esférico unidirecional com capacidade de 5.000 kN - fornecimento e instalação</t>
  </si>
  <si>
    <t>0308278</t>
  </si>
  <si>
    <t>Aparelho de apoio metálico esférico unidirecional com capacidade de 5.500 kN - fornecimento e instalação</t>
  </si>
  <si>
    <t>0308279</t>
  </si>
  <si>
    <t>Aparelho de apoio metálico esférico unidirecional com capacidade de 6.000 kN - fornecimento e instalação</t>
  </si>
  <si>
    <t>0308280</t>
  </si>
  <si>
    <t>Aparelho de apoio metálico esférico unidirecional com capacidade de 6.500 kN - fornecimento e instalação</t>
  </si>
  <si>
    <t>0308281</t>
  </si>
  <si>
    <t>Aparelho de apoio metálico esférico unidirecional com capacidade de 7.000 kN - fornecimento e instalação</t>
  </si>
  <si>
    <t>0308282</t>
  </si>
  <si>
    <t>Aparelho de apoio metálico esférico unidirecional com capacidade de 7.500 kN - fornecimento e instalação</t>
  </si>
  <si>
    <t>0308283</t>
  </si>
  <si>
    <t>Aparelho de apoio metálico esférico unidirecional com capacidade de 8.000 kN - fornecimento e instalação</t>
  </si>
  <si>
    <t>0308284</t>
  </si>
  <si>
    <t>Aparelho de apoio metálico esférico unidirecional com capacidade de 8.500 kN - fornecimento e instalação</t>
  </si>
  <si>
    <t>0308285</t>
  </si>
  <si>
    <t>Aparelho de apoio metálico esférico unidirecional com capacidade de 9.000 kN - fornecimento e instalação</t>
  </si>
  <si>
    <t>0308286</t>
  </si>
  <si>
    <t>Aparelho de apoio metálico esférico unidirecional com capacidade de 9.500 kN - fornecimento e instalação</t>
  </si>
  <si>
    <t>0307733</t>
  </si>
  <si>
    <t>Junta de dilatação em elastômero e perfil VV - L = 20 mm e H = 40 mm - fornecimento e instalação</t>
  </si>
  <si>
    <t>0307734</t>
  </si>
  <si>
    <t>Junta de dilatação em elastômero e perfil VV - L = 25 mm e H = 50 mm - fornecimento e instalação</t>
  </si>
  <si>
    <t>0307735</t>
  </si>
  <si>
    <t>Junta de dilatação em elastômero e perfil VV - L = 35 mm e H = 60 mm - fornecimento e instalação</t>
  </si>
  <si>
    <t>0307736</t>
  </si>
  <si>
    <t>Junta de dilatação em elastômero e perfil VV - L = 40 mm e H = 70 mm - fornecimento e instalação</t>
  </si>
  <si>
    <t>0307737</t>
  </si>
  <si>
    <t>Junta de dilatação em elastômero e perfil VV - L = 50 mm e H = 80 mm - fornecimento e instalação</t>
  </si>
  <si>
    <t>0307730</t>
  </si>
  <si>
    <t>Junta de dilatação em perfil extrudado de borracha vulcanizada</t>
  </si>
  <si>
    <t>0307084</t>
  </si>
  <si>
    <t>Lábios poliméricos em junta de pavimento de concreto - L = 20 mm e H = 30 mm - confecção e assentamento</t>
  </si>
  <si>
    <t>0407818</t>
  </si>
  <si>
    <t>Armação em aço CA-25 - fornecimento, preparo e colocação</t>
  </si>
  <si>
    <t>0407819</t>
  </si>
  <si>
    <t>Armação em aço CA-50 - fornecimento, preparo e colocação</t>
  </si>
  <si>
    <t>0407820</t>
  </si>
  <si>
    <t>Armação em aço CA-60 - fornecimento, preparo e colocação</t>
  </si>
  <si>
    <t>0407740</t>
  </si>
  <si>
    <t>Chumbador tipo espera em aço CA-25 para fixação de estrutura metálica em concreto - fornecimento e instalação</t>
  </si>
  <si>
    <t>0408037</t>
  </si>
  <si>
    <t>Luva de emenda com rosca cônica para aço CA-50 - D = 12,5 mm - fornecimento e instalação</t>
  </si>
  <si>
    <t>0408038</t>
  </si>
  <si>
    <t>Luva de emenda com rosca cônica para aço CA-50 - D = 16 mm - fornecimento e instalação</t>
  </si>
  <si>
    <t>0408039</t>
  </si>
  <si>
    <t>Luva de emenda com rosca cônica para aço CA-50 - D = 20 mm - fornecimento e instalação</t>
  </si>
  <si>
    <t>0408041</t>
  </si>
  <si>
    <t>Luva de emenda com rosca cônica para aço CA-50 - D = 25 mm - fornecimento e instalação</t>
  </si>
  <si>
    <t>0408042</t>
  </si>
  <si>
    <t>Luva de emenda com rosca cônica para aço CA-50 - D = 32 mm - fornecimento e instalação</t>
  </si>
  <si>
    <t>0408031</t>
  </si>
  <si>
    <t>Luva de emenda prensada para aço CA-50 - D = 12,5 mm - fornecimento e instalação</t>
  </si>
  <si>
    <t>0408032</t>
  </si>
  <si>
    <t>Luva de emenda prensada para aço CA-50 - D = 16 mm - fornecimento e instalação</t>
  </si>
  <si>
    <t>0408033</t>
  </si>
  <si>
    <t>Luva de emenda prensada para aço CA-50 - D = 20 mm - fornecimento e instalação</t>
  </si>
  <si>
    <t>0408035</t>
  </si>
  <si>
    <t>Luva de emenda prensada para aço CA-50 - D = 25 mm - fornecimento e instalação</t>
  </si>
  <si>
    <t>0408036</t>
  </si>
  <si>
    <t>Luva de emenda prensada para aço CA-50 - D = 32 mm - fornecimento e instalação</t>
  </si>
  <si>
    <t>0408067</t>
  </si>
  <si>
    <t>Tela de aço eletrosoldada - fornecimento, preparo e colocação</t>
  </si>
  <si>
    <t>0407743</t>
  </si>
  <si>
    <t>Treliça nervurada três barras longitudinais interligadas por duas diagonais sinusoidal - fornecimento e instalação</t>
  </si>
  <si>
    <t>0607137</t>
  </si>
  <si>
    <t>Arco metálico galvanizado tipo MP 152S - arco alto - vão = 10,08 m e altura = 6,12 m - aterro rodoviário mínimo = 0,90 m e máximo = 5,00 m - areia e brita comerciais</t>
  </si>
  <si>
    <t>0606785</t>
  </si>
  <si>
    <t>Arco metálico galvanizado tipo MP 152S - arco alto - vão = 10,08 m e altura = 6,12 m - aterro rodoviário mínimo = 0,90 m e máximo = 5,00 m - areia extraída e brita produzida</t>
  </si>
  <si>
    <t>0607139</t>
  </si>
  <si>
    <t>Arco metálico galvanizado tipo MP 152S - arco alto - vão = 10,31 m e altura = 6,17 m - aterro rodoviário mínimo = 0,90 m e máximo = 4,90 m - areia e brita comerciais</t>
  </si>
  <si>
    <t>0606787</t>
  </si>
  <si>
    <t>Arco metálico galvanizado tipo MP 152S - arco alto - vão = 10,31 m e altura = 6,17 m - aterro rodoviário mínimo = 0,90 m e máximo = 4,90 m - areia extraída e brita produzida</t>
  </si>
  <si>
    <t>0607140</t>
  </si>
  <si>
    <t>Arco metálico galvanizado tipo MP 152S - arco alto - vão = 10,36 m e altura = 5,38 m - aterro rodoviário mínimo = 1,20 m e máximo = 3,60 m - areia e brita comerciais</t>
  </si>
  <si>
    <t>0606788</t>
  </si>
  <si>
    <t>Arco metálico galvanizado tipo MP 152S - arco alto - vão = 10,36 m e altura = 5,38 m - aterro rodoviário mínimo = 1,20 m e máximo = 3,60 m - areia extraída e brita produzida</t>
  </si>
  <si>
    <t>0607141</t>
  </si>
  <si>
    <t>Arco metálico galvanizado tipo MP 152S - arco alto - vão = 10,54 m e altura = 6,05 m - aterro rodoviário mínimo = 1,20 m e máximo = 4,20 m - areia e brita comerciais</t>
  </si>
  <si>
    <t>0606789</t>
  </si>
  <si>
    <t>Arco metálico galvanizado tipo MP 152S - arco alto - vão = 10,54 m e altura = 6,05 m - aterro rodoviário mínimo = 1,20 m e máximo = 4,20 m - areia extraída e brita produzida</t>
  </si>
  <si>
    <t>0607144</t>
  </si>
  <si>
    <t>Arco metálico galvanizado tipo MP 152S - arco alto - vão = 10,57 m e altura = 5,41 m - aterro rodoviário mínimo = 1,20 m e máximo = 4,10 m - areia e brita comerciais</t>
  </si>
  <si>
    <t>0606792</t>
  </si>
  <si>
    <t>Arco metálico galvanizado tipo MP 152S - arco alto - vão = 10,57 m e altura = 5,41 m - aterro rodoviário mínimo = 1,20 m e máximo = 4,10 m - areia extraída e brita produzida</t>
  </si>
  <si>
    <t>0607142</t>
  </si>
  <si>
    <t>Arco metálico galvanizado tipo MP 152S - arco alto - vão = 10,74 m e altura = 6,48 m - aterro rodoviário mínimo = 1,20 m e máximo = 4,70 m - areia e brita comerciais</t>
  </si>
  <si>
    <t>0606790</t>
  </si>
  <si>
    <t>Arco metálico galvanizado tipo MP 152S - arco alto - vão = 10,74 m e altura = 6,48 m - aterro rodoviário mínimo = 1,20 m e máximo = 4,70 m - areia extraída e brita produzida</t>
  </si>
  <si>
    <t>0607145</t>
  </si>
  <si>
    <t>Arco metálico galvanizado tipo MP 152S - arco alto - vão = 10,77 m e altura = 6,10 m - aterro rodoviário mínimo = 1,20 m e máximo = 4,70 m - areia e brita comerciais</t>
  </si>
  <si>
    <t>0606793</t>
  </si>
  <si>
    <t>Arco metálico galvanizado tipo MP 152S - arco alto - vão = 10,77 m e altura = 6,10 m - aterro rodoviário mínimo = 1,20 m e máximo = 4,70 m - areia extraída e brita produzida</t>
  </si>
  <si>
    <t>0607146</t>
  </si>
  <si>
    <t>Arco metálico galvanizado tipo MP 152S - arco alto - vão = 10,97 m e altura = 6,53 m - aterro rodoviário mínimo = 1,20 m e máximo = 4,70 m - areia e brita comerciais</t>
  </si>
  <si>
    <t>0606794</t>
  </si>
  <si>
    <t>Arco metálico galvanizado tipo MP 152S - arco alto - vão = 10,97 m e altura = 6,53 m - aterro rodoviário mínimo = 1,20 m e máximo = 4,70 m - areia extraída e brita produzida</t>
  </si>
  <si>
    <t>0607143</t>
  </si>
  <si>
    <t>Arco metálico galvanizado tipo MP 152S - arco alto - vão = 11,35 m e altura = 7,12 m - aterro rodoviário mínimo = 1,20 m e máximo = 4,70 m - areia e brita comerciais</t>
  </si>
  <si>
    <t>0606791</t>
  </si>
  <si>
    <t>Arco metálico galvanizado tipo MP 152S - arco alto - vão = 11,35 m e altura = 7,12 m - aterro rodoviário mínimo = 1,20 m e máximo = 4,70 m - areia extraída e brita produzida</t>
  </si>
  <si>
    <t>0607147</t>
  </si>
  <si>
    <t>Arco metálico galvanizado tipo MP 152S - arco alto - vão = 11,58 m e altura = 7,16 m - aterro rodoviário mínimo = 1,20 m e máximo = 6,40 m - areia e brita comerciais</t>
  </si>
  <si>
    <t>0606795</t>
  </si>
  <si>
    <t>Arco metálico galvanizado tipo MP 152S - arco alto - vão = 11,58 m e altura = 7,16 m - aterro rodoviário mínimo = 1,20 m e máximo = 6,40 m - areia extraída e brita produzida</t>
  </si>
  <si>
    <t>0607112</t>
  </si>
  <si>
    <t>Arco metálico galvanizado tipo MP 152S - arco alto - vão = 6,12 m e altura = 2,77 m - aterro rodoviário mínimo = 0,75 m e máximo = 5,40 m - areia e brita comerciais</t>
  </si>
  <si>
    <t>0606760</t>
  </si>
  <si>
    <t>Arco metálico galvanizado tipo MP 152S - arco alto - vão = 6,12 m e altura = 2,77 m - aterro rodoviário mínimo = 0,75 m e máximo = 5,40 m - areia extraída e brita produzida</t>
  </si>
  <si>
    <t>0607113</t>
  </si>
  <si>
    <t>Arco metálico galvanizado tipo MP 152S - arco alto - vão = 6,30 m e altura = 3,68 m - aterro rodoviário mínimo = 0,75 m e máximo = 7,50 m - areia e brita comerciais</t>
  </si>
  <si>
    <t>0606761</t>
  </si>
  <si>
    <t>Arco metálico galvanizado tipo MP 152S - arco alto - vão = 6,30 m e altura = 3,68 m - aterro rodoviário mínimo = 0,75 m e máximo = 7,50 m - areia extraída e brita produzida</t>
  </si>
  <si>
    <t>0606762</t>
  </si>
  <si>
    <t>Arco metálico galvanizado tipo MP 152S - arco alto - vão = 6,55 m e altura = 3,56 m - aterro rodoviário mínimo = 0,75 m e máximo = 4,9 m - areia extraída e brita produzida</t>
  </si>
  <si>
    <t>0607114</t>
  </si>
  <si>
    <t>Arco metálico galvanizado tipo MP 152S - arco alto - vão = 6,55 m e altura = 3,56 m - aterro rodoviário mínimo = 0,75 m e máximo = 4,90 m - areia e brita comerciais</t>
  </si>
  <si>
    <t>0607116</t>
  </si>
  <si>
    <t>Arco metálico galvanizado tipo MP 152S - arco alto - vão = 6,78 m e altura = 3,61 m - aterro rodoviário mínimo = 0,75 m e máximo = 4,80 m - areia e brita comerciais</t>
  </si>
  <si>
    <t>0606764</t>
  </si>
  <si>
    <t>Arco metálico galvanizado tipo MP 152S - arco alto - vão = 6,78 m e altura = 3,61 m - aterro rodoviário mínimo = 0,75 m e máximo = 4,80 m - areia extraída e brita produzida</t>
  </si>
  <si>
    <t>0607115</t>
  </si>
  <si>
    <t>Arco metálico galvanizado tipo MP 152S - arco alto - vão = 6,96 m e altura = 4,42 m - aterro rodoviário mínimo = 0,75 m e máximo = 8,10 m - areia e brita comerciais</t>
  </si>
  <si>
    <t>0606763</t>
  </si>
  <si>
    <t>Arco metálico galvanizado tipo MP 152S - arco alto - vão = 6,96 m e altura = 4,42 m - aterro rodoviário mínimo = 0,75 m e máximo = 8,10 m - areia extraída e brita produzida</t>
  </si>
  <si>
    <t>0607117</t>
  </si>
  <si>
    <t>Arco metálico galvanizado tipo MP 152S - arco alto - vão = 6,99 m e altura = 4,27 m - aterro rodoviário mínimo = 0,75 m e máximo = 5,70 m - areia e brita comerciais</t>
  </si>
  <si>
    <t>0606765</t>
  </si>
  <si>
    <t>Arco metálico galvanizado tipo MP 152S - arco alto - vão = 6,99 m e altura = 4,27 m - aterro rodoviário mínimo = 0,75 m e máximo = 5,70 m - areia extraída e brita produzida</t>
  </si>
  <si>
    <t>0607118</t>
  </si>
  <si>
    <t>Arco metálico galvanizado tipo MP 152S - arco alto - vão = 7,01 m e altura = 3,63 m - aterro rodoviário mínimo = 0,75 m e máximo = 4,60 m - areia e brita comerciais</t>
  </si>
  <si>
    <t>0606766</t>
  </si>
  <si>
    <t>Arco metálico galvanizado tipo MP 152S - arco alto - vão = 7,01 m e altura = 3,63 m - aterro rodoviário mínimo = 0,75 m e máximo = 4,60 m - areia extraída e brita produzida</t>
  </si>
  <si>
    <t>0607120</t>
  </si>
  <si>
    <t>Arco metálico galvanizado tipo MP 152S - arco alto - vão = 7,24 m e altura = 3,68 m - aterro rodoviário mínimo = 0,90 m e máximo = 4,4 m - areia e brita comerciais</t>
  </si>
  <si>
    <t>0606768</t>
  </si>
  <si>
    <t>Arco metálico galvanizado tipo MP 152S - arco alto - vão = 7,24 m e altura = 3,68 m - aterro rodoviário mínimo = 0,90 m e máximo = 4,40 m - areia extraída e brita produzida</t>
  </si>
  <si>
    <t>0607119</t>
  </si>
  <si>
    <t>Arco metálico galvanizado tipo MP 152S - arco alto - vão = 7,42 m e altura = 4,52 m - aterro rodoviário mínimo = 0,90 m e máximo = 6,40 m - areia e brita comerciais</t>
  </si>
  <si>
    <t>0606767</t>
  </si>
  <si>
    <t>Arco metálico galvanizado tipo MP 152S - arco alto - vão = 7,42 m e altura = 4,52 m - aterro rodoviário mínimo = 0,90 m e máximo = 6,40 m - areia extraída e brita produzida</t>
  </si>
  <si>
    <t>0607121</t>
  </si>
  <si>
    <t>Arco metálico galvanizado tipo MP 152S - arco alto - vão = 7,47 m e altura = 4,19 m - aterro rodoviário mínimo = 0,90 m e máximo = 4,30 m - areia e brita comerciais</t>
  </si>
  <si>
    <t>0606769</t>
  </si>
  <si>
    <t>Arco metálico galvanizado tipo MP 152S - arco alto - vão = 7,47 m e altura = 4,19 m - aterro rodoviário mínimo = 0,90 m e máximo = 4,30 m - areia extraída e brita produzida</t>
  </si>
  <si>
    <t>0607123</t>
  </si>
  <si>
    <t>Arco metálico galvanizado tipo MP 152S - arco alto - vão = 7,67 m e altura = 3,99 m - aterro rodoviário mínimo = 0,90 m e máximo = 4,10 m - areia e brita comerciais</t>
  </si>
  <si>
    <t>0606771</t>
  </si>
  <si>
    <t>Arco metálico galvanizado tipo MP 152S - arco alto - vão = 7,67 m e altura = 3,99 m - aterro rodoviário mínimo = 0,90 m e máximo = 4,10 m - areia extraída e brita produzida</t>
  </si>
  <si>
    <t>0607122</t>
  </si>
  <si>
    <t>Arco metálico galvanizado tipo MP 152S - arco alto - vão = 7,85 m e altura = 4,60 m - aterro rodoviário mínimo = 0,90 m e máximo = 6,00 m - areia e brita comerciais</t>
  </si>
  <si>
    <t>0606770</t>
  </si>
  <si>
    <t>Arco metálico galvanizado tipo MP 152S - arco alto - vão = 7,85 m e altura = 4,60 m - aterro rodoviário mínimo = 0,90 m e máximo = 6,00 m - areia extraída e brita produzida</t>
  </si>
  <si>
    <t>0607125</t>
  </si>
  <si>
    <t>Arco metálico galvanizado tipo MP 152S - arco alto - vão = 7,90 m e altura = 4,04 m - aterro rodoviário mínimo = 0,90 m e máximo = 4,00 m - areia e brita comerciais</t>
  </si>
  <si>
    <t>0606773</t>
  </si>
  <si>
    <t>Arco metálico galvanizado tipo MP 152S - arco alto - vão = 7,90 m e altura = 4,04 m - aterro rodoviário mínimo = 0,90 m e máximo = 4,00 m - areia extraída e brita produzida</t>
  </si>
  <si>
    <t>0607124</t>
  </si>
  <si>
    <t>Arco metálico galvanizado tipo MP 152S - arco alto - vão = 8,08 m e altura = 4,65 m - aterro rodoviário mínimo = 0,90 m e máximo = 5,80 m - areia e brita comerciais</t>
  </si>
  <si>
    <t>0606772</t>
  </si>
  <si>
    <t>Arco metálico galvanizado tipo MP 152S - arco alto - vão = 8,08 m e altura = 4,65 m - aterro rodoviário mínimo = 0,90 m e máximo = 5,80 m - areia extraída e brita produzida</t>
  </si>
  <si>
    <t>0607126</t>
  </si>
  <si>
    <t>Arco metálico galvanizado tipo MP 152S - arco alto - vão = 8,31 m e altura = 4,70 m - aterro rodoviário mínimo = 0,90 m e máximo = 5,60 m - areia e brita comerciais</t>
  </si>
  <si>
    <t>0606774</t>
  </si>
  <si>
    <t>Arco metálico galvanizado tipo MP 152S - arco alto - vão = 8,31 m e altura = 4,70 m - aterro rodoviário mínimo = 0,90 m e máximo = 5,60 m - areia extraída e brita produzida</t>
  </si>
  <si>
    <t>0607127</t>
  </si>
  <si>
    <t>Arco metálico galvanizado tipo MP 152S - arco alto - vão = 8,36 m e altura = 4,11 m - aterro rodoviário mínimo = 0,90 m e máximo = 3,70 m - areia e brita comerciais</t>
  </si>
  <si>
    <t>0606775</t>
  </si>
  <si>
    <t>Arco metálico galvanizado tipo MP 152S - arco alto - vão = 8,36 m e altura = 4,11 m - aterro rodoviário mínimo = 0,90 m e máximo = 3,70 m - areia extraída e brita produzida</t>
  </si>
  <si>
    <t>0607129</t>
  </si>
  <si>
    <t>Arco metálico galvanizado tipo MP 152S - arco alto - vão = 8,59 m e altura = 4,39 m - aterro rodoviário mínimo = 0,90 m e máximo = 3,60 m - areia e brita comerciais</t>
  </si>
  <si>
    <t>0606777</t>
  </si>
  <si>
    <t>Arco metálico galvanizado tipo MP 152S - arco alto - vão = 8,59 m e altura = 4,39 m - aterro rodoviário mínimo = 0,90 m e máximo = 3,60 m - areia extraída e brita produzida</t>
  </si>
  <si>
    <t>0607128</t>
  </si>
  <si>
    <t>Arco metálico galvanizado tipo MP 152S - arco alto - vão = 8,97 m e altura = 5,00 m - aterro rodoviário mínimo = 0,90 m e máximo = 5,80 m - areia e brita comerciais</t>
  </si>
  <si>
    <t>0606776</t>
  </si>
  <si>
    <t>Arco metálico galvanizado tipo MP 152S - arco alto - vão = 8,97 m e altura = 5,00 m - aterro rodoviário mínimo = 0,90 m e máximo = 5,80 m - areia extraída e brita produzida</t>
  </si>
  <si>
    <t>0607130</t>
  </si>
  <si>
    <t>Arco metálico galvanizado tipo MP 152S - arco alto - vão = 9,17 m e altura = 5,49 m - aterro rodoviário mínimo = 0,90 m e máximo = 5,60 m - areia e brita comerciais</t>
  </si>
  <si>
    <t>0606778</t>
  </si>
  <si>
    <t>Arco metálico galvanizado tipo MP 152S - arco alto - vão = 9,17 m e altura = 5,49 m - aterro rodoviário mínimo = 0,90 m e máximo = 5,60 m - areia extraída e brita produzida</t>
  </si>
  <si>
    <t>0607131</t>
  </si>
  <si>
    <t>Arco metálico galvanizado tipo MP 152S - arco alto - vão = 9,22 m e altura = 4,70 m - aterro rodoviário mínimo = 0,90 m e máximo = 4,10 m - areia e brita comerciais</t>
  </si>
  <si>
    <t>0606779</t>
  </si>
  <si>
    <t>Arco metálico galvanizado tipo MP 152S - arco alto - vão = 9,22 m e altura = 4,70 m - aterro rodoviário mínimo = 0,90 m e máximo = 4,10 m - areia extraída e brita produzida</t>
  </si>
  <si>
    <t>0607133</t>
  </si>
  <si>
    <t>Arco metálico galvanizado tipo MP 152S - arco alto - vão = 9,45 m e altura = 4,75 m - aterro rodoviário mínimo = 0,90 m e máximo = 4,00 m - areia e brita comerciais</t>
  </si>
  <si>
    <t>0606781</t>
  </si>
  <si>
    <t>Arco metálico galvanizado tipo MP 152S - arco alto - vão = 9,45 m e altura = 4,75 m - aterro rodoviário mínimo = 0,90 m e máximo = 4,00 m - areia extraída e brita produzida</t>
  </si>
  <si>
    <t>0607132</t>
  </si>
  <si>
    <t>Arco metálico galvanizado tipo MP 152S - arco alto - vão = 9,63 m e altura = 5,59 m - aterro rodoviário mínimo = 0,90 m e máximo = 5,30 m - areia e brita comerciais</t>
  </si>
  <si>
    <t>0606780</t>
  </si>
  <si>
    <t>Arco metálico galvanizado tipo MP 152S - arco alto - vão = 9,63 m e altura = 5,59 m - aterro rodoviário mínimo = 0,90 m e máximo = 5,30 m - areia extraída e brita produzida</t>
  </si>
  <si>
    <t>0607134</t>
  </si>
  <si>
    <t>Arco metálico galvanizado tipo MP 152S - arco alto - vão = 9,65 m e altura = 5,41 m - aterro rodoviário mínimo = 0,90 m e máximo = 4,70 m - areia e brita comerciais</t>
  </si>
  <si>
    <t>0606782</t>
  </si>
  <si>
    <t>Arco metálico galvanizado tipo MP 152S - arco alto - vão = 9,65 m e altura = 5,41 m - aterro rodoviário mínimo = 0,90 m e máximo = 4,70 m - areia extraída e brita produzida</t>
  </si>
  <si>
    <t>0607136</t>
  </si>
  <si>
    <t>Arco metálico galvanizado tipo MP 152S - arco alto - vão = 9,68 m e altura = 5,23 m - aterro rodoviário mínimo = 0,90 m e máximo = 3,90 m - areia e brita comerciais</t>
  </si>
  <si>
    <t>0606784</t>
  </si>
  <si>
    <t>Arco metálico galvanizado tipo MP 152S - arco alto - vão = 9,68 m e altura = 5,23 m - aterro rodoviário mínimo = 0,90 m e máximo = 3,90 m - areia extraída e brita produzida</t>
  </si>
  <si>
    <t>0607135</t>
  </si>
  <si>
    <t>Arco metálico galvanizado tipo MP 152S - arco alto - vão = 9,86 m e altura = 6,07 m - aterro rodoviário mínimo = 0,90 m e máximo = 5,20 m - areia e brita comerciais</t>
  </si>
  <si>
    <t>0606783</t>
  </si>
  <si>
    <t>Arco metálico galvanizado tipo MP 152S - arco alto - vão = 9,86 m e altura = 6,07 m - aterro rodoviário mínimo = 0,90 m e máximo = 5,20 m - areia extraída e brita produzida</t>
  </si>
  <si>
    <t>0607138</t>
  </si>
  <si>
    <t>Arco metálico galvanizado tipo MP 152S - arco alto - vão = 9,91 m e altura = 5,28 m - aterro rodoviário mínimo = 0,90 m e máximo = 3,80 m - areia e brita comerciais</t>
  </si>
  <si>
    <t>0606786</t>
  </si>
  <si>
    <t>Arco metálico galvanizado tipo MP 152S - arco alto - vão = 9,91 m e altura = 5,28 m - aterro rodoviário mínimo = 0,90 m e máximo = 3,80 m - areia extraída e brita produzida</t>
  </si>
  <si>
    <t>0606842</t>
  </si>
  <si>
    <t>Arco metálico galvanizado tipo MP 152S - ovóide - vão = 7,21 m e altura = 7,82 m - aterro rodoviário mínimo = 0,75 m e máximo = 6,70 m - areia e brita comerciais</t>
  </si>
  <si>
    <t>0606832</t>
  </si>
  <si>
    <t>Arco metálico galvanizado tipo MP 152S - ovóide - vão = 7,21 m e altura = 7,82 m - aterro rodoviário mínimo = 0,75 m e máximo = 6,70 m - areia extraída e brita produzida</t>
  </si>
  <si>
    <t>0606843</t>
  </si>
  <si>
    <t>Arco metálico galvanizado tipo MP 152S - ovóide - vão = 7,31 m e altura = 7,87 m - aterro rodoviário mínimo = 0,90 m e máximo = 6,80 m - areia e brita comerciais</t>
  </si>
  <si>
    <t>0606833</t>
  </si>
  <si>
    <t>Arco metálico galvanizado tipo MP 152S - ovóide - vão = 7,31 m e altura = 7,87 m - aterro rodoviário mínimo = 0,90 m e máximo = 6,80 m - areia extraída e brita produzida</t>
  </si>
  <si>
    <t>0606845</t>
  </si>
  <si>
    <t>Arco metálico galvanizado tipo MP 152S - ovóide - vão = 7,57 m e altura = 8,44 m - aterro rodoviário mínimo = 0,90 m e máximo = 5,60 m - areia e brita comerciais</t>
  </si>
  <si>
    <t>0606835</t>
  </si>
  <si>
    <t>Arco metálico galvanizado tipo MP 152S - ovóide - vão = 7,57 m e altura = 8,44 m - aterro rodoviário mínimo = 0,90 m e máximo = 5,60 m - areia extraída e brita produzida</t>
  </si>
  <si>
    <t>0606844</t>
  </si>
  <si>
    <t>Arco metálico galvanizado tipo MP 152S - ovóide - vão = 7,77 m e altura = 7,90 m - aterro rodoviário mínimo = 0,90 m e máximo = 6,80 m - areia e brita comerciais</t>
  </si>
  <si>
    <t>0606834</t>
  </si>
  <si>
    <t>Arco metálico galvanizado tipo MP 152S - ovóide - vão = 7,77 m e altura = 7,90 m - aterro rodoviário mínimo = 0,90 m e máximo = 6,80 m - areia extraída e brita produzida</t>
  </si>
  <si>
    <t>0606847</t>
  </si>
  <si>
    <t>Arco metálico galvanizado tipo MP 152S - ovóide - vão = 8,13 m e altura = 8,01 m - aterro rodoviário mínimo = 0,90 m e máximo = 3,50 m - areia e brita comerciais</t>
  </si>
  <si>
    <t>0606837</t>
  </si>
  <si>
    <t>Arco metálico galvanizado tipo MP 152S - ovóide - vão = 8,13 m e altura = 8,01 m - aterro rodoviário mínimo = 0,90 m e máximo = 3,50 m - areia extraída e brita produzida</t>
  </si>
  <si>
    <t>0606846</t>
  </si>
  <si>
    <t>Arco metálico galvanizado tipo MP 152S - ovóide - vão = 8,36 m e altura = 8,23 m - aterro rodoviário mínimo = 0,90 m e máximo = 4,30 m - areia e brita comerciais</t>
  </si>
  <si>
    <t>0606836</t>
  </si>
  <si>
    <t>Arco metálico galvanizado tipo MP 152S - ovóide - vão = 8,36 m e altura = 8,23 m - aterro rodoviário mínimo = 0,90 m e máximo = 4,30 m - areia extraída e brita produzida</t>
  </si>
  <si>
    <t>0606848</t>
  </si>
  <si>
    <t>Arco metálico galvanizado tipo MP 152S - ovóide - vão = 8,56 m e altura = 8,48 m - aterro rodoviário mínimo = 0,90 m e máximo = 5,30 m - areia e brita comerciais</t>
  </si>
  <si>
    <t>0606838</t>
  </si>
  <si>
    <t>Arco metálico galvanizado tipo MP 152S - ovóide - vão = 8,56 m e altura = 8,48 m - aterro rodoviário mínimo = 0,90 m e máximo = 5,30 m - areia extraída e brita produzida</t>
  </si>
  <si>
    <t>0606849</t>
  </si>
  <si>
    <t>Arco metálico galvanizado tipo MP 152S - ovóide - vão = 8,71 m e altura = 9,32 m - aterro rodoviário mínimo = 0,90 m e máximo = 6,00 m - areia e brita comerciais</t>
  </si>
  <si>
    <t>0606839</t>
  </si>
  <si>
    <t>Arco metálico galvanizado tipo MP 152S - ovóide - vão = 8,71 m e altura = 9,32 m - aterro rodoviário mínimo = 0,90 m e máximo = 6,00 m - areia extraída e brita produzida</t>
  </si>
  <si>
    <t>0606850</t>
  </si>
  <si>
    <t>Arco metálico galvanizado tipo MP 152S - ovóide - vão = 9,15 m e altura = 9,04 m - aterro rodoviário mínimo = 0,90 m e máximo = 4,70 m - areia e brita comerciais</t>
  </si>
  <si>
    <t>0606840</t>
  </si>
  <si>
    <t>Arco metálico galvanizado tipo MP 152S - ovóide - vão = 9,15 m e altura = 9,04 m - aterro rodoviário mínimo = 0,90 m e máximo = 4,70 m - areia extraída e brita produzida</t>
  </si>
  <si>
    <t>0606851</t>
  </si>
  <si>
    <t>Arco metálico galvanizado tipo MP 152S - ovóide - vão = 9,15 m e altura = 9,50 m - aterro rodoviário mínimo = 0,90 m e máximo = 5,70 m - areia e brita comerciais</t>
  </si>
  <si>
    <t>0606841</t>
  </si>
  <si>
    <t>Arco metálico galvanizado tipo MP 152S - ovóide - vão = 9,15 m e altura = 9,50 m - aterro rodoviário mínimo = 0,90 m e máximo = 5,70 m - areia extraída e brita produzida</t>
  </si>
  <si>
    <t>0605604</t>
  </si>
  <si>
    <t>Argamassa de solo-cimento com 10% de cimento e material de jazida - preparo e injeção em tunnel liner</t>
  </si>
  <si>
    <t>0605695</t>
  </si>
  <si>
    <t>Bueiro metálico com chapas múltiplas MP 100 com revestimento em epóxi - D = 0,60 m - brita comercial</t>
  </si>
  <si>
    <t>0605607</t>
  </si>
  <si>
    <t>Bueiro metálico com chapas múltiplas MP 100 com revestimento em epóxi - D = 0,60 m - brita produzida</t>
  </si>
  <si>
    <t>0605696</t>
  </si>
  <si>
    <t>Bueiro metálico com chapas múltiplas MP 100 com revestimento em epóxi - D = 0,70 m - brita comercial</t>
  </si>
  <si>
    <t>0605608</t>
  </si>
  <si>
    <t>Bueiro metálico com chapas múltiplas MP 100 com revestimento em epóxi - D = 0,70 m - brita produzida</t>
  </si>
  <si>
    <t>0605697</t>
  </si>
  <si>
    <t>Bueiro metálico com chapas múltiplas MP 100 com revestimento em epóxi - D = 0,80 m - brita comercial</t>
  </si>
  <si>
    <t>0605609</t>
  </si>
  <si>
    <t>Bueiro metálico com chapas múltiplas MP 100 com revestimento em epóxi - D = 0,80 m - brita produzida</t>
  </si>
  <si>
    <t>0605698</t>
  </si>
  <si>
    <t>Bueiro metálico com chapas múltiplas MP 100 com revestimento em epóxi - D = 0,90 m - brita comercial</t>
  </si>
  <si>
    <t>0605610</t>
  </si>
  <si>
    <t>Bueiro metálico com chapas múltiplas MP 100 com revestimento em epóxi - D = 0,90 m - brita produzida</t>
  </si>
  <si>
    <t>0605699</t>
  </si>
  <si>
    <t>Bueiro metálico com chapas múltiplas MP 100 com revestimento em epóxi - D = 1,00 m - brita comercial</t>
  </si>
  <si>
    <t>0605611</t>
  </si>
  <si>
    <t>Bueiro metálico com chapas múltiplas MP 100 com revestimento em epóxi - D = 1,00 m - brita produzida</t>
  </si>
  <si>
    <t>0605700</t>
  </si>
  <si>
    <t>Bueiro metálico com chapas múltiplas MP 100 com revestimento em epóxi - D = 1,10 m - brita comercial</t>
  </si>
  <si>
    <t>0605612</t>
  </si>
  <si>
    <t>Bueiro metálico com chapas múltiplas MP 100 com revestimento em epóxi - D = 1,10 m - brita produzida</t>
  </si>
  <si>
    <t>0605701</t>
  </si>
  <si>
    <t>Bueiro metálico com chapas múltiplas MP 100 com revestimento em epóxi - D = 1,20 m - brita comercial</t>
  </si>
  <si>
    <t>0605613</t>
  </si>
  <si>
    <t>Bueiro metálico com chapas múltiplas MP 100 com revestimento em epóxi - D = 1,20 m - brita produzida</t>
  </si>
  <si>
    <t>0605702</t>
  </si>
  <si>
    <t>Bueiro metálico com chapas múltiplas MP 100 com revestimento em epóxi - D = 1,30 m - brita comercial</t>
  </si>
  <si>
    <t>0605614</t>
  </si>
  <si>
    <t>Bueiro metálico com chapas múltiplas MP 100 com revestimento em epóxi - D = 1,30 m - brita produzida</t>
  </si>
  <si>
    <t>0605703</t>
  </si>
  <si>
    <t>Bueiro metálico com chapas múltiplas MP 100 com revestimento em epóxi - D = 1,40 m - brita comercial</t>
  </si>
  <si>
    <t>0605615</t>
  </si>
  <si>
    <t>Bueiro metálico com chapas múltiplas MP 100 com revestimento em epóxi - D = 1,40 m - brita produzida</t>
  </si>
  <si>
    <t>0605704</t>
  </si>
  <si>
    <t>Bueiro metálico com chapas múltiplas MP 100 com revestimento em epóxi - D = 1,50 m - brita comercial</t>
  </si>
  <si>
    <t>0605616</t>
  </si>
  <si>
    <t>Bueiro metálico com chapas múltiplas MP 100 com revestimento em epóxi - D = 1,50 m - brita produzida</t>
  </si>
  <si>
    <t>0605705</t>
  </si>
  <si>
    <t>Bueiro metálico com chapas múltiplas MP 100 com revestimento em epóxi - D = 1,60 m - brita comercial</t>
  </si>
  <si>
    <t>0605617</t>
  </si>
  <si>
    <t>Bueiro metálico com chapas múltiplas MP 100 com revestimento em epóxi - D = 1,60 m - brita produzida</t>
  </si>
  <si>
    <t>0605706</t>
  </si>
  <si>
    <t>Bueiro metálico com chapas múltiplas MP 100 com revestimento em epóxi - D = 1,70 m - brita comercial</t>
  </si>
  <si>
    <t>0605618</t>
  </si>
  <si>
    <t>Bueiro metálico com chapas múltiplas MP 100 com revestimento em epóxi - D = 1,70 m - brita produzida</t>
  </si>
  <si>
    <t>0605707</t>
  </si>
  <si>
    <t>Bueiro metálico com chapas múltiplas MP 100 com revestimento em epóxi - D = 1,80 m - brita comercial</t>
  </si>
  <si>
    <t>0605619</t>
  </si>
  <si>
    <t>Bueiro metálico com chapas múltiplas MP 100 com revestimento em epóxi - D = 1,80 m - brita produzida</t>
  </si>
  <si>
    <t>0605708</t>
  </si>
  <si>
    <t>Bueiro metálico com chapas múltiplas MP 100 com revestimento em epóxi - D = 1,90 m - brita comercial</t>
  </si>
  <si>
    <t>0605620</t>
  </si>
  <si>
    <t>Bueiro metálico com chapas múltiplas MP 100 com revestimento em epóxi - D = 1,90 m - brita produzida</t>
  </si>
  <si>
    <t>0605709</t>
  </si>
  <si>
    <t>Bueiro metálico com chapas múltiplas MP 100 com revestimento em epóxi - D = 2,00 m - brita comercial</t>
  </si>
  <si>
    <t>0605621</t>
  </si>
  <si>
    <t>Bueiro metálico com chapas múltiplas MP 100 com revestimento em epóxi - D = 2,00 m - brita produzida</t>
  </si>
  <si>
    <t>0605710</t>
  </si>
  <si>
    <t>Bueiro metálico com chapas múltiplas MP 100 com revestimento em epóxi - D = 2,10 m - brita comercial</t>
  </si>
  <si>
    <t>0605622</t>
  </si>
  <si>
    <t>Bueiro metálico com chapas múltiplas MP 100 com revestimento em epóxi - D = 2,10 m - brita produzida</t>
  </si>
  <si>
    <t>0605711</t>
  </si>
  <si>
    <t>Bueiro metálico com chapas múltiplas MP 100 com revestimento em epóxi - D = 2,20 m - brita comercial</t>
  </si>
  <si>
    <t>0605623</t>
  </si>
  <si>
    <t>Bueiro metálico com chapas múltiplas MP 100 com revestimento em epóxi - D = 2,20 m - brita produzida</t>
  </si>
  <si>
    <t>0605712</t>
  </si>
  <si>
    <t>Bueiro metálico com chapas múltiplas MP 100 com revestimento em epóxi - D = 2,30 m - brita comercial</t>
  </si>
  <si>
    <t>0605624</t>
  </si>
  <si>
    <t>Bueiro metálico com chapas múltiplas MP 100 com revestimento em epóxi - D = 2,30 m - brita produzida</t>
  </si>
  <si>
    <t>0605713</t>
  </si>
  <si>
    <t>Bueiro metálico com chapas múltiplas MP 100 com revestimento em epóxi - D = 2,40 m - brita comercial</t>
  </si>
  <si>
    <t>0605625</t>
  </si>
  <si>
    <t>Bueiro metálico com chapas múltiplas MP 100 com revestimento em epóxi - D = 2,40 m - brita produzida</t>
  </si>
  <si>
    <t>0605714</t>
  </si>
  <si>
    <t>Bueiro metálico com chapas múltiplas MP 100 com revestimento em epóxi - D = 2,50 m - brita comercial</t>
  </si>
  <si>
    <t>0605626</t>
  </si>
  <si>
    <t>Bueiro metálico com chapas múltiplas MP 100 com revestimento em epóxi - D = 2,50 m - brita produzida</t>
  </si>
  <si>
    <t>0605715</t>
  </si>
  <si>
    <t>Bueiro metálico com chapas múltiplas MP 100 com revestimento em epóxi - D = 2,60 m - brita comercial</t>
  </si>
  <si>
    <t>0605627</t>
  </si>
  <si>
    <t>Bueiro metálico com chapas múltiplas MP 100 com revestimento em epóxi - D = 2,60 m - brita produzida</t>
  </si>
  <si>
    <t>0605716</t>
  </si>
  <si>
    <t>Bueiro metálico com chapas múltiplas MP 100 com revestimento em epóxi - D = 2,70 m - brita comercial</t>
  </si>
  <si>
    <t>0605628</t>
  </si>
  <si>
    <t>Bueiro metálico com chapas múltiplas MP 100 com revestimento em epóxi - D = 2,70 m - brita produzida</t>
  </si>
  <si>
    <t>0605717</t>
  </si>
  <si>
    <t>Bueiro metálico com chapas múltiplas MP 100 com revestimento em epóxi - D = 2,80 m - brita comercial</t>
  </si>
  <si>
    <t>0605629</t>
  </si>
  <si>
    <t>Bueiro metálico com chapas múltiplas MP 100 com revestimento em epóxi - D = 2,80 m - brita produzida</t>
  </si>
  <si>
    <t>0605651</t>
  </si>
  <si>
    <t>Bueiro metálico com chapas múltiplas MP 100 galvanizadas - D = 0,60 m - brita comercial</t>
  </si>
  <si>
    <t>0605460</t>
  </si>
  <si>
    <t>Bueiro metálico com chapas múltiplas MP 100 galvanizadas - D = 0,60 m - brita produzida</t>
  </si>
  <si>
    <t>0605652</t>
  </si>
  <si>
    <t>Bueiro metálico com chapas múltiplas MP 100 galvanizadas - D = 0,70 m - brita comercial</t>
  </si>
  <si>
    <t>0605461</t>
  </si>
  <si>
    <t>Bueiro metálico com chapas múltiplas MP 100 galvanizadas - D = 0,70 m - brita produzida</t>
  </si>
  <si>
    <t>0605653</t>
  </si>
  <si>
    <t>Bueiro metálico com chapas múltiplas MP 100 galvanizadas - D = 0,80 m - brita comercial</t>
  </si>
  <si>
    <t>0605462</t>
  </si>
  <si>
    <t>Bueiro metálico com chapas múltiplas MP 100 galvanizadas - D = 0,80 m - brita produzida</t>
  </si>
  <si>
    <t>0605654</t>
  </si>
  <si>
    <t>Bueiro metálico com chapas múltiplas MP 100 galvanizadas - D = 0,90 m - brita comercial</t>
  </si>
  <si>
    <t>0605463</t>
  </si>
  <si>
    <t>Bueiro metálico com chapas múltiplas MP 100 galvanizadas - D = 0,90 m - brita produzida</t>
  </si>
  <si>
    <t>0605655</t>
  </si>
  <si>
    <t>Bueiro metálico com chapas múltiplas MP 100 galvanizadas - D = 1,00 m - brita comercial</t>
  </si>
  <si>
    <t>0605464</t>
  </si>
  <si>
    <t>Bueiro metálico com chapas múltiplas MP 100 galvanizadas - D = 1,00 m - brita produzida</t>
  </si>
  <si>
    <t>0605656</t>
  </si>
  <si>
    <t>Bueiro metálico com chapas múltiplas MP 100 galvanizadas - D = 1,10 m - brita comercial</t>
  </si>
  <si>
    <t>0605465</t>
  </si>
  <si>
    <t>Bueiro metálico com chapas múltiplas MP 100 galvanizadas - D = 1,10 m - brita produzida</t>
  </si>
  <si>
    <t>0605657</t>
  </si>
  <si>
    <t>Bueiro metálico com chapas múltiplas MP 100 galvanizadas - D = 1,20 m - brita comercial</t>
  </si>
  <si>
    <t>0605466</t>
  </si>
  <si>
    <t>Bueiro metálico com chapas múltiplas MP 100 galvanizadas - D = 1,20 m - brita produzida</t>
  </si>
  <si>
    <t>0605658</t>
  </si>
  <si>
    <t>Bueiro metálico com chapas múltiplas MP 100 galvanizadas - D = 1,30 m - brita comercial</t>
  </si>
  <si>
    <t>0605467</t>
  </si>
  <si>
    <t>Bueiro metálico com chapas múltiplas MP 100 galvanizadas - D = 1,30 m - brita produzida</t>
  </si>
  <si>
    <t>0605659</t>
  </si>
  <si>
    <t>Bueiro metálico com chapas múltiplas MP 100 galvanizadas - D = 1,40 m - brita comercial</t>
  </si>
  <si>
    <t>0605468</t>
  </si>
  <si>
    <t>Bueiro metálico com chapas múltiplas MP 100 galvanizadas - D = 1,40 m - brita produzida</t>
  </si>
  <si>
    <t>0605660</t>
  </si>
  <si>
    <t>Bueiro metálico com chapas múltiplas MP 100 galvanizadas - D = 1,50 m - brita comercial</t>
  </si>
  <si>
    <t>0605469</t>
  </si>
  <si>
    <t>Bueiro metálico com chapas múltiplas MP 100 galvanizadas - D = 1,50 m - brita produzida</t>
  </si>
  <si>
    <t>0605661</t>
  </si>
  <si>
    <t>Bueiro metálico com chapas múltiplas MP 100 galvanizadas - D = 1,60 m - brita comercial</t>
  </si>
  <si>
    <t>0605470</t>
  </si>
  <si>
    <t>Bueiro metálico com chapas múltiplas MP 100 galvanizadas - D = 1,60 m - brita produzida</t>
  </si>
  <si>
    <t>0605662</t>
  </si>
  <si>
    <t>Bueiro metálico com chapas múltiplas MP 100 galvanizadas - D = 1,70 m - brita comercial</t>
  </si>
  <si>
    <t>0605471</t>
  </si>
  <si>
    <t>Bueiro metálico com chapas múltiplas MP 100 galvanizadas - D = 1,70 m - brita produzida</t>
  </si>
  <si>
    <t>0605663</t>
  </si>
  <si>
    <t>Bueiro metálico com chapas múltiplas MP 100 galvanizadas - D = 1,80 m - brita comercial</t>
  </si>
  <si>
    <t>0605472</t>
  </si>
  <si>
    <t>Bueiro metálico com chapas múltiplas MP 100 galvanizadas - D = 1,80 m - brita produzida</t>
  </si>
  <si>
    <t>0605664</t>
  </si>
  <si>
    <t>Bueiro metálico com chapas múltiplas MP 100 galvanizadas - D = 1,90 m - brita comercial</t>
  </si>
  <si>
    <t>0605473</t>
  </si>
  <si>
    <t>Bueiro metálico com chapas múltiplas MP 100 galvanizadas - D = 1,90 m - brita produzida</t>
  </si>
  <si>
    <t>0605665</t>
  </si>
  <si>
    <t>Bueiro metálico com chapas múltiplas MP 100 galvanizadas - D = 2,00 m - brita comercial</t>
  </si>
  <si>
    <t>0605474</t>
  </si>
  <si>
    <t>Bueiro metálico com chapas múltiplas MP 100 galvanizadas - D = 2,00 m - brita produzida</t>
  </si>
  <si>
    <t>0605666</t>
  </si>
  <si>
    <t>Bueiro metálico com chapas múltiplas MP 100 galvanizadas - D = 2,10 m - brita comercial</t>
  </si>
  <si>
    <t>0605475</t>
  </si>
  <si>
    <t>Bueiro metálico com chapas múltiplas MP 100 galvanizadas - D = 2,10 m - brita produzida</t>
  </si>
  <si>
    <t>0605667</t>
  </si>
  <si>
    <t>Bueiro metálico com chapas múltiplas MP 100 galvanizadas - D = 2,20 m - brita comercial</t>
  </si>
  <si>
    <t>0605476</t>
  </si>
  <si>
    <t>Bueiro metálico com chapas múltiplas MP 100 galvanizadas - D = 2,20 m - brita produzida</t>
  </si>
  <si>
    <t>0605668</t>
  </si>
  <si>
    <t>Bueiro metálico com chapas múltiplas MP 100 galvanizadas - D = 2,30 m - brita comercial</t>
  </si>
  <si>
    <t>0605477</t>
  </si>
  <si>
    <t>Bueiro metálico com chapas múltiplas MP 100 galvanizadas - D = 2,30 m - brita produzida</t>
  </si>
  <si>
    <t>0605669</t>
  </si>
  <si>
    <t>Bueiro metálico com chapas múltiplas MP 100 galvanizadas - D = 2,40 m - brita comercial</t>
  </si>
  <si>
    <t>0605478</t>
  </si>
  <si>
    <t>Bueiro metálico com chapas múltiplas MP 100 galvanizadas - D = 2,40 m - brita produzida</t>
  </si>
  <si>
    <t>0605670</t>
  </si>
  <si>
    <t>Bueiro metálico com chapas múltiplas MP 100 galvanizadas - D = 2,50 m - brita comercial</t>
  </si>
  <si>
    <t>0605479</t>
  </si>
  <si>
    <t>Bueiro metálico com chapas múltiplas MP 100 galvanizadas - D = 2,50 m - brita produzida</t>
  </si>
  <si>
    <t>0605671</t>
  </si>
  <si>
    <t>Bueiro metálico com chapas múltiplas MP 100 galvanizadas - D = 2,60 m - brita comercial</t>
  </si>
  <si>
    <t>0605480</t>
  </si>
  <si>
    <t>Bueiro metálico com chapas múltiplas MP 100 galvanizadas - D = 2,60 m - brita produzida</t>
  </si>
  <si>
    <t>0605672</t>
  </si>
  <si>
    <t>Bueiro metálico com chapas múltiplas MP 100 galvanizadas - D = 2,70 m - brita comercial</t>
  </si>
  <si>
    <t>0605481</t>
  </si>
  <si>
    <t>Bueiro metálico com chapas múltiplas MP 100 galvanizadas - D = 2,70 m - brita produzida</t>
  </si>
  <si>
    <t>0605673</t>
  </si>
  <si>
    <t>Bueiro metálico com chapas múltiplas MP 100 galvanizadas - D = 2,80 m - brita comercial</t>
  </si>
  <si>
    <t>0605482</t>
  </si>
  <si>
    <t>Bueiro metálico com chapas múltiplas MP 100 galvanizadas - D = 2,80 m - brita produzida</t>
  </si>
  <si>
    <t>0605718</t>
  </si>
  <si>
    <t>Bueiro metálico com chapas múltiplas MP 152 com revestimento em epóxi - D = 1,50 m - brita comercial</t>
  </si>
  <si>
    <t>0605630</t>
  </si>
  <si>
    <t>Bueiro metálico com chapas múltiplas MP 152 com revestimento em epóxi - D = 1,50 m - brita produzida</t>
  </si>
  <si>
    <t>0605719</t>
  </si>
  <si>
    <t>Bueiro metálico com chapas múltiplas MP 152 com revestimento em epóxi - D = 1,80 m - brita comercial</t>
  </si>
  <si>
    <t>0605631</t>
  </si>
  <si>
    <t>Bueiro metálico com chapas múltiplas MP 152 com revestimento em epóxi - D = 1,80 m - brita produzida</t>
  </si>
  <si>
    <t>0605720</t>
  </si>
  <si>
    <t>Bueiro metálico com chapas múltiplas MP 152 com revestimento em epóxi - D = 1,90 m - brita comercial</t>
  </si>
  <si>
    <t>0605632</t>
  </si>
  <si>
    <t>Bueiro metálico com chapas múltiplas MP 152 com revestimento em epóxi - D = 1,90 m - brita produzida</t>
  </si>
  <si>
    <t>0605721</t>
  </si>
  <si>
    <t>Bueiro metálico com chapas múltiplas MP 152 com revestimento em epóxi - D = 2,15 m - brita comercial</t>
  </si>
  <si>
    <t>0605633</t>
  </si>
  <si>
    <t>Bueiro metálico com chapas múltiplas MP 152 com revestimento em epóxi - D = 2,15 m - brita produzida</t>
  </si>
  <si>
    <t>0605722</t>
  </si>
  <si>
    <t>Bueiro metálico com chapas múltiplas MP 152 com revestimento em epóxi - D = 2,30 m - brita comercial</t>
  </si>
  <si>
    <t>0605634</t>
  </si>
  <si>
    <t>Bueiro metálico com chapas múltiplas MP 152 com revestimento em epóxi - D = 2,30 m - brita produzida</t>
  </si>
  <si>
    <t>0605723</t>
  </si>
  <si>
    <t>Bueiro metálico com chapas múltiplas MP 152 com revestimento em epóxi - D = 2,65 m - brita comercial</t>
  </si>
  <si>
    <t>0605635</t>
  </si>
  <si>
    <t>Bueiro metálico com chapas múltiplas MP 152 com revestimento em epóxi - D = 2,65 m - brita produzida</t>
  </si>
  <si>
    <t>0605724</t>
  </si>
  <si>
    <t>Bueiro metálico com chapas múltiplas MP 152 com revestimento em epóxi - D = 3,05 m - brita comercial</t>
  </si>
  <si>
    <t>0605636</t>
  </si>
  <si>
    <t>Bueiro metálico com chapas múltiplas MP 152 com revestimento em epóxi - D = 3,05 m - brita produzida</t>
  </si>
  <si>
    <t>0605725</t>
  </si>
  <si>
    <t>Bueiro metálico com chapas múltiplas MP 152 com revestimento em epóxi - D = 3,20 m - brita comercial</t>
  </si>
  <si>
    <t>0605637</t>
  </si>
  <si>
    <t>Bueiro metálico com chapas múltiplas MP 152 com revestimento em epóxi - D = 3,20 m - brita produzida</t>
  </si>
  <si>
    <t>0605726</t>
  </si>
  <si>
    <t>Bueiro metálico com chapas múltiplas MP 152 com revestimento em epóxi - D = 3,40 m - brita comercial</t>
  </si>
  <si>
    <t>0605638</t>
  </si>
  <si>
    <t>Bueiro metálico com chapas múltiplas MP 152 com revestimento em epóxi - D = 3,40 m - brita produzida</t>
  </si>
  <si>
    <t>0605727</t>
  </si>
  <si>
    <t>Bueiro metálico com chapas múltiplas MP 152 com revestimento em epóxi - D = 3,65 m - brita comercial</t>
  </si>
  <si>
    <t>0605639</t>
  </si>
  <si>
    <t>Bueiro metálico com chapas múltiplas MP 152 com revestimento em epóxi - D = 3,65 m - brita produzida</t>
  </si>
  <si>
    <t>0605728</t>
  </si>
  <si>
    <t>Bueiro metálico com chapas múltiplas MP 152 com revestimento em epóxi - D = 3,80 m - brita comercial</t>
  </si>
  <si>
    <t>0605640</t>
  </si>
  <si>
    <t>Bueiro metálico com chapas múltiplas MP 152 com revestimento em epóxi - D = 3,80 m - brita produzida</t>
  </si>
  <si>
    <t>0605729</t>
  </si>
  <si>
    <t>Bueiro metálico com chapas múltiplas MP 152 com revestimento em epóxi - D = 4,20 m - brita comercial</t>
  </si>
  <si>
    <t>0605641</t>
  </si>
  <si>
    <t>Bueiro metálico com chapas múltiplas MP 152 com revestimento em epóxi - D = 4,20 m - brita produzida</t>
  </si>
  <si>
    <t>0605730</t>
  </si>
  <si>
    <t>Bueiro metálico com chapas múltiplas MP 152 com revestimento em epóxi - D = 4,60 m - brita comercial</t>
  </si>
  <si>
    <t>0605642</t>
  </si>
  <si>
    <t>Bueiro metálico com chapas múltiplas MP 152 com revestimento em epóxi - D = 4,60 m - brita produzida</t>
  </si>
  <si>
    <t>0605731</t>
  </si>
  <si>
    <t>Bueiro metálico com chapas múltiplas MP 152 com revestimento em epóxi - D = 4,80 m - brita comercial</t>
  </si>
  <si>
    <t>0605643</t>
  </si>
  <si>
    <t>Bueiro metálico com chapas múltiplas MP 152 com revestimento em epóxi - D = 4,80 m - brita produzida</t>
  </si>
  <si>
    <t>0605732</t>
  </si>
  <si>
    <t>Bueiro metálico com chapas múltiplas MP 152 com revestimento em epóxi - D = 5,00 m - brita comercial</t>
  </si>
  <si>
    <t>0605644</t>
  </si>
  <si>
    <t>Bueiro metálico com chapas múltiplas MP 152 com revestimento em epóxi - D = 5,00 m - brita produzida</t>
  </si>
  <si>
    <t>0605733</t>
  </si>
  <si>
    <t>Bueiro metálico com chapas múltiplas MP 152 com revestimento em epóxi - D = 5,35 m - brita comercial</t>
  </si>
  <si>
    <t>0605645</t>
  </si>
  <si>
    <t>Bueiro metálico com chapas múltiplas MP 152 com revestimento em epóxi - D = 5,35 m - brita produzida</t>
  </si>
  <si>
    <t>0605734</t>
  </si>
  <si>
    <t>Bueiro metálico com chapas múltiplas MP 152 com revestimento em epóxi - D = 5,70 m - brita comercial</t>
  </si>
  <si>
    <t>0605646</t>
  </si>
  <si>
    <t>Bueiro metálico com chapas múltiplas MP 152 com revestimento em epóxi - D = 5,70 m - brita produzida</t>
  </si>
  <si>
    <t>0605735</t>
  </si>
  <si>
    <t>Bueiro metálico com chapas múltiplas MP 152 com revestimento em epóxi - D = 6,10 m - brita comercial</t>
  </si>
  <si>
    <t>0605647</t>
  </si>
  <si>
    <t>Bueiro metálico com chapas múltiplas MP 152 com revestimento em epóxi - D = 6,10 m - brita produzida</t>
  </si>
  <si>
    <t>0605736</t>
  </si>
  <si>
    <t>Bueiro metálico com chapas múltiplas MP 152 com revestimento em epóxi - D = 6,50 m - brita comercial</t>
  </si>
  <si>
    <t>0605648</t>
  </si>
  <si>
    <t>Bueiro metálico com chapas múltiplas MP 152 com revestimento em epóxi - D = 6,50 m - brita produzida</t>
  </si>
  <si>
    <t>0605737</t>
  </si>
  <si>
    <t>Bueiro metálico com chapas múltiplas MP 152 com revestimento em epóxi - D = 6,85 m - brita comercial</t>
  </si>
  <si>
    <t>0605649</t>
  </si>
  <si>
    <t>Bueiro metálico com chapas múltiplas MP 152 com revestimento em epóxi - D = 6,85 m - brita produzida</t>
  </si>
  <si>
    <t>0605738</t>
  </si>
  <si>
    <t>Bueiro metálico com chapas múltiplas MP 152 com revestimento em epóxi - D = 7,25 m - brita comercial</t>
  </si>
  <si>
    <t>0605650</t>
  </si>
  <si>
    <t>Bueiro metálico com chapas múltiplas MP 152 com revestimento em epóxi - D = 7,25 m - brita produzida</t>
  </si>
  <si>
    <t>0605674</t>
  </si>
  <si>
    <t>Bueiro metálico com chapas múltiplas MP 152 galvanizadas - D = 1,50 m - brita comercial</t>
  </si>
  <si>
    <t>0605483</t>
  </si>
  <si>
    <t>Bueiro metálico com chapas múltiplas MP 152 galvanizadas - D = 1,50 m - brita produzida</t>
  </si>
  <si>
    <t>0605675</t>
  </si>
  <si>
    <t>Bueiro metálico com chapas múltiplas MP 152 galvanizadas - D = 1,80 m - brita comercial</t>
  </si>
  <si>
    <t>0605484</t>
  </si>
  <si>
    <t>Bueiro metálico com chapas múltiplas MP 152 galvanizadas - D = 1,80 m - brita produzida</t>
  </si>
  <si>
    <t>0605676</t>
  </si>
  <si>
    <t>Bueiro metálico com chapas múltiplas MP 152 galvanizadas - D = 1,90 m - brita comercial</t>
  </si>
  <si>
    <t>0605485</t>
  </si>
  <si>
    <t>Bueiro metálico com chapas múltiplas MP 152 galvanizadas - D = 1,90 m - brita produzida</t>
  </si>
  <si>
    <t>0605677</t>
  </si>
  <si>
    <t>Bueiro metálico com chapas múltiplas MP 152 galvanizadas - D = 2,15 m - brita comercial</t>
  </si>
  <si>
    <t>0605486</t>
  </si>
  <si>
    <t>Bueiro metálico com chapas múltiplas MP 152 galvanizadas - D = 2,15 m - brita produzida</t>
  </si>
  <si>
    <t>0605678</t>
  </si>
  <si>
    <t>Bueiro metálico com chapas múltiplas MP 152 galvanizadas - D = 2,30 m - brita comercial</t>
  </si>
  <si>
    <t>0605487</t>
  </si>
  <si>
    <t>Bueiro metálico com chapas múltiplas MP 152 galvanizadas - D = 2,30 m - brita produzida</t>
  </si>
  <si>
    <t>0605679</t>
  </si>
  <si>
    <t>Bueiro metálico com chapas múltiplas MP 152 galvanizadas - D = 2,65 m - brita comercial</t>
  </si>
  <si>
    <t>0605488</t>
  </si>
  <si>
    <t>Bueiro metálico com chapas múltiplas MP 152 galvanizadas - D = 2,65 m - brita produzida</t>
  </si>
  <si>
    <t>0605680</t>
  </si>
  <si>
    <t>Bueiro metálico com chapas múltiplas MP 152 galvanizadas - D = 3,05 m - brita comercial</t>
  </si>
  <si>
    <t>0605489</t>
  </si>
  <si>
    <t>Bueiro metálico com chapas múltiplas MP 152 galvanizadas - D = 3,05 m - brita produzida</t>
  </si>
  <si>
    <t>0605681</t>
  </si>
  <si>
    <t>Bueiro metálico com chapas múltiplas MP 152 galvanizadas - D = 3,20 m - brita comercial</t>
  </si>
  <si>
    <t>0605490</t>
  </si>
  <si>
    <t>Bueiro metálico com chapas múltiplas MP 152 galvanizadas - D = 3,20 m - brita produzida</t>
  </si>
  <si>
    <t>0605682</t>
  </si>
  <si>
    <t>Bueiro metálico com chapas múltiplas MP 152 galvanizadas - D = 3,40 m - brita comercial</t>
  </si>
  <si>
    <t>0605491</t>
  </si>
  <si>
    <t>Bueiro metálico com chapas múltiplas MP 152 galvanizadas - D = 3,40 m - brita produzida</t>
  </si>
  <si>
    <t>0605683</t>
  </si>
  <si>
    <t>Bueiro metálico com chapas múltiplas MP 152 galvanizadas - D = 3,65 m - brita comercial</t>
  </si>
  <si>
    <t>0605492</t>
  </si>
  <si>
    <t>Bueiro metálico com chapas múltiplas MP 152 galvanizadas - D = 3,65 m - brita produzida</t>
  </si>
  <si>
    <t>0605684</t>
  </si>
  <si>
    <t>Bueiro metálico com chapas múltiplas MP 152 galvanizadas - D = 3,80 m - brita comercial</t>
  </si>
  <si>
    <t>0605493</t>
  </si>
  <si>
    <t>Bueiro metálico com chapas múltiplas MP 152 galvanizadas - D = 3,80 m - brita produzida</t>
  </si>
  <si>
    <t>0605685</t>
  </si>
  <si>
    <t>Bueiro metálico com chapas múltiplas MP 152 galvanizadas - D = 4,20 m - brita comercial</t>
  </si>
  <si>
    <t>0605494</t>
  </si>
  <si>
    <t>Bueiro metálico com chapas múltiplas MP 152 galvanizadas - D = 4,20 m - brita produzida</t>
  </si>
  <si>
    <t>0605686</t>
  </si>
  <si>
    <t>Bueiro metálico com chapas múltiplas MP 152 galvanizadas - D = 4,60 m - brita comercial</t>
  </si>
  <si>
    <t>0605495</t>
  </si>
  <si>
    <t>Bueiro metálico com chapas múltiplas MP 152 galvanizadas - D = 4,60 m - brita produzida</t>
  </si>
  <si>
    <t>0605687</t>
  </si>
  <si>
    <t>Bueiro metálico com chapas múltiplas MP 152 galvanizadas - D = 4,80 m - brita comercial</t>
  </si>
  <si>
    <t>0605496</t>
  </si>
  <si>
    <t>Bueiro metálico com chapas múltiplas MP 152 galvanizadas - D = 4,80 m - brita produzida</t>
  </si>
  <si>
    <t>0605688</t>
  </si>
  <si>
    <t>Bueiro metálico com chapas múltiplas MP 152 galvanizadas - D = 5,00 m - brita comercial</t>
  </si>
  <si>
    <t>0605497</t>
  </si>
  <si>
    <t>Bueiro metálico com chapas múltiplas MP 152 galvanizadas - D = 5,00 m - brita produzida</t>
  </si>
  <si>
    <t>0605689</t>
  </si>
  <si>
    <t>Bueiro metálico com chapas múltiplas MP 152 galvanizadas - D = 5,35 m - brita comercial</t>
  </si>
  <si>
    <t>0605498</t>
  </si>
  <si>
    <t>Bueiro metálico com chapas múltiplas MP 152 galvanizadas - D = 5,35 m - brita produzida</t>
  </si>
  <si>
    <t>0605690</t>
  </si>
  <si>
    <t>Bueiro metálico com chapas múltiplas MP 152 galvanizadas - D = 5,70 m - brita comercial</t>
  </si>
  <si>
    <t>0605499</t>
  </si>
  <si>
    <t>Bueiro metálico com chapas múltiplas MP 152 galvanizadas - D = 5,70 m - brita produzida</t>
  </si>
  <si>
    <t>0605691</t>
  </si>
  <si>
    <t>Bueiro metálico com chapas múltiplas MP 152 galvanizadas - D = 6,10 m - brita comercial</t>
  </si>
  <si>
    <t>0605500</t>
  </si>
  <si>
    <t>Bueiro metálico com chapas múltiplas MP 152 galvanizadas - D = 6,10 m - brita produzida</t>
  </si>
  <si>
    <t>0605692</t>
  </si>
  <si>
    <t>Bueiro metálico com chapas múltiplas MP 152 galvanizadas - D = 6,50 m - brita comercial</t>
  </si>
  <si>
    <t>0605501</t>
  </si>
  <si>
    <t>Bueiro metálico com chapas múltiplas MP 152 galvanizadas - D = 6,50 m - brita produzida</t>
  </si>
  <si>
    <t>0605693</t>
  </si>
  <si>
    <t>Bueiro metálico com chapas múltiplas MP 152 galvanizadas - D = 6,85 m - brita comercial</t>
  </si>
  <si>
    <t>0605502</t>
  </si>
  <si>
    <t>Bueiro metálico com chapas múltiplas MP 152 galvanizadas - D = 6,85 m - brita produzida</t>
  </si>
  <si>
    <t>0605694</t>
  </si>
  <si>
    <t>Bueiro metálico com chapas múltiplas MP 152 galvanizadas - D = 7,25 m - brita comercial</t>
  </si>
  <si>
    <t>0605503</t>
  </si>
  <si>
    <t>Bueiro metálico com chapas múltiplas MP 152 galvanizadas - D = 7,25 m - brita produzida</t>
  </si>
  <si>
    <t>0606433</t>
  </si>
  <si>
    <t>Bueiro metálico com chapas múltiplas MP 152 galvanizadas - lenticular - vão = 1,95 m e altura = 1,40 m - aterro rodoviário mínimo = 0,60 m e máximo = 8,40 m - brita comercial</t>
  </si>
  <si>
    <t>0606343</t>
  </si>
  <si>
    <t>Bueiro metálico com chapas múltiplas MP 152 galvanizadas - lenticular - vão = 1,95 m e altura = 1,40 m - aterro rodoviário mínimo = 0,60 m e máximo = 8,40 m - brita produzida</t>
  </si>
  <si>
    <t>0606434</t>
  </si>
  <si>
    <t>Bueiro metálico com chapas múltiplas MP 152 galvanizadas - lenticular - vão = 2,15 m e altura = 1,50 m - aterro rodoviário mínimo = 0,60 m e máximo = 7,50 m - brita comercial</t>
  </si>
  <si>
    <t>0606344</t>
  </si>
  <si>
    <t>Bueiro metálico com chapas múltiplas MP 152 galvanizadas - lenticular - vão = 2,15 m e altura = 1,50 m - aterro rodoviário mínimo = 0,60 m e máximo = 7,50 m - brita produzida</t>
  </si>
  <si>
    <t>0606435</t>
  </si>
  <si>
    <t>Bueiro metálico com chapas múltiplas MP 152 galvanizadas - lenticular - vão = 2,30 m e altura = 1,60 m - aterro rodoviário mínimo = 0,60 m e máximo = 7,20 m - brita comercial</t>
  </si>
  <si>
    <t>0606345</t>
  </si>
  <si>
    <t>Bueiro metálico com chapas múltiplas MP 152 galvanizadas - lenticular - vão = 2,30 m e altura = 1,60 m - aterro rodoviário mínimo = 0,60 m e máximo = 7,20 m - brita produzida</t>
  </si>
  <si>
    <t>0606436</t>
  </si>
  <si>
    <t>Bueiro metálico com chapas múltiplas MP 152 galvanizadas - lenticular - vão = 2,55 m e altura = 1,65 m - aterro rodoviário mínimo = 0,60 m e máximo = 6,50 m - brita comercial</t>
  </si>
  <si>
    <t>0606346</t>
  </si>
  <si>
    <t>Bueiro metálico com chapas múltiplas MP 152 galvanizadas - lenticular - vão = 2,55 m e altura = 1,65 m - aterro rodoviário mínimo = 0,60 m e máximo = 6,50 m - brita produzida</t>
  </si>
  <si>
    <t>0606437</t>
  </si>
  <si>
    <t>Bueiro metálico com chapas múltiplas MP 152 galvanizadas - lenticular - vão = 2,70 m e altura = 1,85 m - aterro rodoviário mínimo = 0,60 m e máximo = 6,60 m - brita comercial</t>
  </si>
  <si>
    <t>0606347</t>
  </si>
  <si>
    <t>Bueiro metálico com chapas múltiplas MP 152 galvanizadas - lenticular - vão = 2,70 m e altura = 1,85 m - aterro rodoviário mínimo = 0,60 m e máximo = 6,60 m - brita produzida</t>
  </si>
  <si>
    <t>0606438</t>
  </si>
  <si>
    <t>Bueiro metálico com chapas múltiplas MP 152 galvanizadas - lenticular - vão = 2,75 m e altura = 1,90 m - aterro rodoviário mínimo = 0,60 m e máximo = 6,50 m - brita comercial</t>
  </si>
  <si>
    <t>0606348</t>
  </si>
  <si>
    <t>Bueiro metálico com chapas múltiplas MP 152 galvanizadas - lenticular - vão = 2,75 m e altura = 1,90 m - aterro rodoviário mínimo = 0,60 m e máximo = 6,50 m - brita produzida</t>
  </si>
  <si>
    <t>0606439</t>
  </si>
  <si>
    <t>Bueiro metálico com chapas múltiplas MP 152 galvanizadas - lenticular - vão = 3,00 m e altura = 2,00 m - aterro rodoviário mínimo = 0,60 m e máximo = 6,00 m - brita comercial</t>
  </si>
  <si>
    <t>0606349</t>
  </si>
  <si>
    <t>Bueiro metálico com chapas múltiplas MP 152 galvanizadas - lenticular - vão = 3,00 m e altura = 2,00 m - aterro rodoviário mínimo = 0,60 m e máximo = 6,00 m - brita produzida</t>
  </si>
  <si>
    <t>0606440</t>
  </si>
  <si>
    <t>Bueiro metálico com chapas múltiplas MP 152 galvanizadas - lenticular - vão = 3,20 m e altura = 2,10 m - aterro rodoviário mínimo = 0,60 m e máximo = 5,60 m - brita comercial</t>
  </si>
  <si>
    <t>0606350</t>
  </si>
  <si>
    <t>Bueiro metálico com chapas múltiplas MP 152 galvanizadas - lenticular - vão = 3,20 m e altura = 2,10 m - aterro rodoviário mínimo = 0,60 m e máximo = 5,60 m - brita produzida</t>
  </si>
  <si>
    <t>0606441</t>
  </si>
  <si>
    <t>Bueiro metálico com chapas múltiplas MP 152 galvanizadas - lenticular - vão = 3,35 m e altura = 2,15 m - aterro rodoviário mínimo = 0,60 m e máximo = 5,30 m - brita comercial</t>
  </si>
  <si>
    <t>0606351</t>
  </si>
  <si>
    <t>Bueiro metálico com chapas múltiplas MP 152 galvanizadas - lenticular - vão = 3,35 m e altura = 2,15 m - aterro rodoviário mínimo = 0,60 m e máximo = 5,30 m - brita produzida</t>
  </si>
  <si>
    <t>0606442</t>
  </si>
  <si>
    <t>Bueiro metálico com chapas múltiplas MP 152 galvanizadas - lenticular - vão = 3,55 m e altura = 2,25 m - aterro rodoviário mínimo = 0,60 m e máximo = 5,00 m - brita comercial</t>
  </si>
  <si>
    <t>0606352</t>
  </si>
  <si>
    <t>Bueiro metálico com chapas múltiplas MP 152 galvanizadas - lenticular - vão = 3,55 m e altura = 2,25 m - aterro rodoviário mínimo = 0,60 m e máximo = 5,00 m - brita produzida</t>
  </si>
  <si>
    <t>0606443</t>
  </si>
  <si>
    <t>Bueiro metálico com chapas múltiplas MP 152 galvanizadas - lenticular - vão = 3,70 m e altura = 2,35 m - aterro rodoviário mínimo = 0,60 m e máximo = 4,90 m - brita comercial</t>
  </si>
  <si>
    <t>0606353</t>
  </si>
  <si>
    <t>Bueiro metálico com chapas múltiplas MP 152 galvanizadas - lenticular - vão = 3,70 m e altura = 2,35 m - aterro rodoviário mínimo = 0,60 m e máximo = 4,90 m - brita produzida</t>
  </si>
  <si>
    <t>0606444</t>
  </si>
  <si>
    <t>Bueiro metálico com chapas múltiplas MP 152 galvanizadas - lenticular - vão = 3,90 m e altura = 2,45 m - aterro rodoviário mínimo = 0,60 m e máximo = 4,60 m - brita comercial</t>
  </si>
  <si>
    <t>0606354</t>
  </si>
  <si>
    <t>Bueiro metálico com chapas múltiplas MP 152 galvanizadas - lenticular - vão = 3,90 m e altura = 2,45 m - aterro rodoviário mínimo = 0,60 m e máximo = 4,60 m - brita produzida</t>
  </si>
  <si>
    <t>0606445</t>
  </si>
  <si>
    <t>Bueiro metálico com chapas múltiplas MP 152 galvanizadas - lenticular - vão = 4,00 m e altura = 2,55 m - aterro rodoviário mínimo = 0,60 m e máximo = 4,50 m - brita comercial</t>
  </si>
  <si>
    <t>0606355</t>
  </si>
  <si>
    <t>Bueiro metálico com chapas múltiplas MP 152 galvanizadas - lenticular - vão = 4,00 m e altura = 2,55 m - aterro rodoviário mínimo = 0,60 m e máximo = 4,50 m - brita produzida</t>
  </si>
  <si>
    <t>0606446</t>
  </si>
  <si>
    <t>Bueiro metálico com chapas múltiplas MP 152 galvanizadas - lenticular - vão = 4,15 m e altura = 2,80 m - aterro rodoviário mínimo = 0,60 m e máximo = 6,80 m - brita comercial</t>
  </si>
  <si>
    <t>0606356</t>
  </si>
  <si>
    <t>Bueiro metálico com chapas múltiplas MP 152 galvanizadas - lenticular - vão = 4,15 m e altura = 2,80 m - aterro rodoviário mínimo = 0,60 m e máximo = 6,80 m - brita produzida</t>
  </si>
  <si>
    <t>0606447</t>
  </si>
  <si>
    <t>Bueiro metálico com chapas múltiplas MP 152 galvanizadas - lenticular - vão = 4,40 m e altura = 2,90 m - aterro rodoviário mínimo = 0,60 m e máximo = 6,40 m - brita comercial</t>
  </si>
  <si>
    <t>0606357</t>
  </si>
  <si>
    <t>Bueiro metálico com chapas múltiplas MP 152 galvanizadas - lenticular - vão = 4,40 m e altura = 2,90 m - aterro rodoviário mínimo = 0,60 m e máximo = 6,40 m - brita produzida</t>
  </si>
  <si>
    <t>0606448</t>
  </si>
  <si>
    <t>Bueiro metálico com chapas múltiplas MP 152 galvanizadas - lenticular - vão = 4,60 m e altura = 3,00 m - aterro rodoviário mínimo = 0,60 m e máximo = 6,10 m - brita comercial</t>
  </si>
  <si>
    <t>0606358</t>
  </si>
  <si>
    <t>Bueiro metálico com chapas múltiplas MP 152 galvanizadas - lenticular - vão = 4,60 m e altura = 3,00 m - aterro rodoviário mínimo = 0,60 m e máximo = 6,10 m - brita produzida</t>
  </si>
  <si>
    <t>0606449</t>
  </si>
  <si>
    <t>Bueiro metálico com chapas múltiplas MP 152 galvanizadas - lenticular - vão = 4,80 m e altura = 3,05 m - aterro rodoviário mínimo = 0,60 m e máximo = 5,80 m - brita comercial</t>
  </si>
  <si>
    <t>0606359</t>
  </si>
  <si>
    <t>Bueiro metálico com chapas múltiplas MP 152 galvanizadas - lenticular - vão = 4,80 m e altura = 3,05 m - aterro rodoviário mínimo = 0,60 m e máximo = 5,80 m - brita produzida</t>
  </si>
  <si>
    <t>0606450</t>
  </si>
  <si>
    <t>Bueiro metálico com chapas múltiplas MP 152 galvanizadas - lenticular - vão = 5,05 m e altura = 3,15 m - aterro rodoviário mínimo = 0,90 m e máximo = 5,50 m - brita comercial</t>
  </si>
  <si>
    <t>0606360</t>
  </si>
  <si>
    <t>Bueiro metálico com chapas múltiplas MP 152 galvanizadas - lenticular - vão = 5,05 m e altura = 3,15 m - aterro rodoviário mínimo = 0,90 m e máximo = 5,50 m - brita produzida</t>
  </si>
  <si>
    <t>0606451</t>
  </si>
  <si>
    <t>Bueiro metálico com chapas múltiplas MP 152 galvanizadas - lenticular - vão = 5,25 m e altura = 3,25 m - aterro rodoviário mínimo = 0,90 m e máximo = 5,30 m - brita comercial</t>
  </si>
  <si>
    <t>0606361</t>
  </si>
  <si>
    <t>Bueiro metálico com chapas múltiplas MP 152 galvanizadas - lenticular - vão = 5,25 m e altura = 3,25 m - aterro rodoviário mínimo = 0,90 m e máximo = 5,30 m - brita produzida</t>
  </si>
  <si>
    <t>0606452</t>
  </si>
  <si>
    <t>Bueiro metálico com chapas múltiplas MP 152 galvanizadas - lenticular - vão = 5,45 m e altura = 3,35 m - aterro rodoviário mínimo = 0,90 m e máximo = 5,10 m - brita comercial</t>
  </si>
  <si>
    <t>0606362</t>
  </si>
  <si>
    <t>Bueiro metálico com chapas múltiplas MP 152 galvanizadas - lenticular - vão = 5,45 m e altura = 3,35 m - aterro rodoviário mínimo = 0,90 m e máximo = 5,10 m - brita produzida</t>
  </si>
  <si>
    <t>0606453</t>
  </si>
  <si>
    <t>Bueiro metálico com chapas múltiplas MP 152 galvanizadas - lenticular - vão = 5,60 m e altura = 3,40 m - aterro rodoviário mínimo = 0,90 m e máximo = 4,90 m - brita comercial</t>
  </si>
  <si>
    <t>0606363</t>
  </si>
  <si>
    <t>Bueiro metálico com chapas múltiplas MP 152 galvanizadas - lenticular - vão = 5,60 m e altura = 3,40 m - aterro rodoviário mínimo = 0,90 m e máximo = 4,90 m - brita produzida</t>
  </si>
  <si>
    <t>0606454</t>
  </si>
  <si>
    <t>Bueiro metálico com chapas múltiplas MP 152 galvanizadas - lenticular - vão = 5,80 m e altura = 3,50 m - aterro rodoviário mínimo = 0,90 m e máximo = 4,70 m - brita comercial</t>
  </si>
  <si>
    <t>0606364</t>
  </si>
  <si>
    <t>Bueiro metálico com chapas múltiplas MP 152 galvanizadas - lenticular - vão = 5,80 m e altura = 3,50 m - aterro rodoviário mínimo = 0,90 m e máximo = 4,70 m - brita produzida</t>
  </si>
  <si>
    <t>0606455</t>
  </si>
  <si>
    <t>Bueiro metálico com chapas múltiplas MP 152 galvanizadas - lenticular - vão = 5,90 m e altura = 3,55 m - aterro rodoviário mínimo = 0,90 m e máximo = 4,70 m - brita comercial</t>
  </si>
  <si>
    <t>0606365</t>
  </si>
  <si>
    <t>Bueiro metálico com chapas múltiplas MP 152 galvanizadas - lenticular - vão = 5,90 m e altura = 3,55 m - aterro rodoviário mínimo = 0,90 m e máximo = 4,70 m - brita produzida</t>
  </si>
  <si>
    <t>0606456</t>
  </si>
  <si>
    <t>Bueiro metálico com chapas múltiplas MP 152 galvanizadas - lenticular - vão = 6,10 m e altura = 3,65 m - aterro rodoviário mínimo = 0,90 m e máximo = 4,50 m - brita comercial</t>
  </si>
  <si>
    <t>0606366</t>
  </si>
  <si>
    <t>Bueiro metálico com chapas múltiplas MP 152 galvanizadas - lenticular - vão = 6,10 m e altura = 3,65 m - aterro rodoviário mínimo = 0,90 m e máximo = 4,50 m - brita produzida</t>
  </si>
  <si>
    <t>0606457</t>
  </si>
  <si>
    <t>Bueiro metálico com chapas múltiplas MP 152 galvanizadas - lenticular - vão = 6,25 m e altura = 3,65 m - aterro rodoviário mínimo = 0,90 m e máximo = 4,30 m - brita comercial</t>
  </si>
  <si>
    <t>0606367</t>
  </si>
  <si>
    <t>Bueiro metálico com chapas múltiplas MP 152 galvanizadas - lenticular - vão = 6,25 m e altura = 3,65 m - aterro rodoviário mínimo = 0,90 m e máximo = 4,30 m - brita produzida</t>
  </si>
  <si>
    <t>0606458</t>
  </si>
  <si>
    <t>Bueiro metálico com chapas múltiplas MP 152 galvanizadas - lenticular - vão = 6,40 m e altura = 3,75 m - aterro rodoviário mínimo = 0,90 m e máximo = 4,30 m - brita comercial</t>
  </si>
  <si>
    <t>0606368</t>
  </si>
  <si>
    <t>Bueiro metálico com chapas múltiplas MP 152 galvanizadas - lenticular - vão = 6,40 m e altura = 3,75 m - aterro rodoviário mínimo = 0,90 m e máximo = 4,30 m - brita produzida</t>
  </si>
  <si>
    <t>0606459</t>
  </si>
  <si>
    <t>Bueiro metálico com chapas múltiplas MP 152 galvanizadas - lenticular - vão = 6,60 m e altura = 3,85 m - aterro rodoviário mínimo = 0,90 m e máximo = 4,10 m - brita comercial</t>
  </si>
  <si>
    <t>0606369</t>
  </si>
  <si>
    <t>Bueiro metálico com chapas múltiplas MP 152 galvanizadas - lenticular - vão = 6,60 m e altura = 3,85 m - aterro rodoviário mínimo = 0,90 m e máximo = 4,10 m - brita produzida</t>
  </si>
  <si>
    <t>0606479</t>
  </si>
  <si>
    <t>Bueiro metálico com chapas múltiplas MP 152 galvanizadas - passagem de gado - vão = 2,20 m e altura = 2,25 m -aterro rodoviário mínimo = 0,30 m e máximo = 8,90 m - brita comercial</t>
  </si>
  <si>
    <t>0606460</t>
  </si>
  <si>
    <t>Bueiro metálico com chapas múltiplas MP 152 galvanizadas - passagem de gado - vão = 2,20 m e altura = 2,25 m -aterro rodoviário mínimo = 0,30 m e máximo = 8,90 m - brita produzida</t>
  </si>
  <si>
    <t>0606480</t>
  </si>
  <si>
    <t>Bueiro metálico com chapas múltiplas MP 152 galvanizadas - passagem de gado - vão = 2,90 m e altura = 3,10 m - aterro rodoviário mínimo = 0,60 m e máximo = 11,40 m - brita comercial</t>
  </si>
  <si>
    <t>0606461</t>
  </si>
  <si>
    <t>Bueiro metálico com chapas múltiplas MP 152 galvanizadas - passagem de gado - vão = 2,90 m e altura = 3,10 m - aterro rodoviário mínimo = 0,60 m e máximo = 11,40 m - brita produzida</t>
  </si>
  <si>
    <t>0606481</t>
  </si>
  <si>
    <t>Bueiro metálico com chapas múltiplas MP 152 galvanizadas - passagem inferior - vão = 3,70 m e altura = 3,50 m - aterro rodoviário mínimo = 0,60 m e máximo = 10,30 m - brita comercial</t>
  </si>
  <si>
    <t>0606462</t>
  </si>
  <si>
    <t>Bueiro metálico com chapas múltiplas MP 152 galvanizadas - passagem inferior - vão = 3,70 m e altura = 3,50 m - aterro rodoviário mínimo = 0,60 m e máximo = 10,30 m - brita produzida</t>
  </si>
  <si>
    <t>0606482</t>
  </si>
  <si>
    <t>Bueiro metálico com chapas múltiplas MP 152 galvanizadas - passagem inferior - vão = 3,90 m e altura = 3,60 m - aterro rodoviário mínimo = 0,60 m e máximo = 9,80 m - brita comercial</t>
  </si>
  <si>
    <t>0606463</t>
  </si>
  <si>
    <t>Bueiro metálico com chapas múltiplas MP 152 galvanizadas - passagem inferior - vão = 3,90 m e altura = 3,60 m - aterro rodoviário mínimo = 0,60 m e máximo = 9,80 m - brita produzida</t>
  </si>
  <si>
    <t>0606483</t>
  </si>
  <si>
    <t>Bueiro metálico com chapas múltiplas MP 152 galvanizadas - passagem inferior - vão = 4,00 m e altura = 3,75 m - aterro rodoviário mínimo = 0,60 m e máximo = 9,50 m - brita comercial</t>
  </si>
  <si>
    <t>0606464</t>
  </si>
  <si>
    <t>Bueiro metálico com chapas múltiplas MP 152 galvanizadas - passagem inferior - vão = 4,00 m e altura = 3,75 m - aterro rodoviário mínimo = 0,60 m e máximo = 9,50 m - brita produzida</t>
  </si>
  <si>
    <t>0606484</t>
  </si>
  <si>
    <t>Bueiro metálico com chapas múltiplas MP 152 galvanizadas - passagem inferior - vão = 4,20 m e altura = 3,90 m - aterro rodoviário mínimo = 0,60 m e máximo = 9,10 m - brita comercial</t>
  </si>
  <si>
    <t>0606465</t>
  </si>
  <si>
    <t>Bueiro metálico com chapas múltiplas MP 152 galvanizadas - passagem inferior - vão = 4,20 m e altura = 3,90 m - aterro rodoviário mínimo = 0,60 m e máximo = 9,10 m - brita produzida</t>
  </si>
  <si>
    <t>0606485</t>
  </si>
  <si>
    <t>Bueiro metálico com chapas múltiplas MP 152 galvanizadas - passagem inferior - vão = 4,25 m e altura = 4,10 m - aterro rodoviário mínimo = 0,60 m e máximo = 8,90 m - brita comercial</t>
  </si>
  <si>
    <t>0606466</t>
  </si>
  <si>
    <t>Bueiro metálico com chapas múltiplas MP 152 galvanizadas - passagem inferior - vão = 4,25 m e altura = 4,10 m - aterro rodoviário mínimo = 0,60 m e máximo = 8,90 m - brita produzida</t>
  </si>
  <si>
    <t>0606486</t>
  </si>
  <si>
    <t>Bueiro metálico com chapas múltiplas MP 152 galvanizadas - passagem inferior - vão = 4,40 m e altura = 4,25 m - aterro rodoviário mínimo = 0,60 m e máximo = 8,60 m - brita comercial</t>
  </si>
  <si>
    <t>0606467</t>
  </si>
  <si>
    <t>Bueiro metálico com chapas múltiplas MP 152 galvanizadas - passagem inferior - vão = 4,40 m e altura = 4,25 m - aterro rodoviário mínimo = 0,60 m e máximo = 8,60 m - brita produzida</t>
  </si>
  <si>
    <t>0606487</t>
  </si>
  <si>
    <t>Bueiro metálico com chapas múltiplas MP 152 galvanizadas - passagem inferior - vão = 4,50 m e altura = 4,40 m - aterro rodoviário mínimo = 0,60 m e máximo = 8,40 m - brita comercial</t>
  </si>
  <si>
    <t>0606468</t>
  </si>
  <si>
    <t>Bueiro metálico com chapas múltiplas MP 152 galvanizadas - passagem inferior - vão = 4,50 m e altura = 4,40 m - aterro rodoviário mínimo = 0,60 m e máximo = 8,40 m - brita produzida</t>
  </si>
  <si>
    <t>0606488</t>
  </si>
  <si>
    <t>Bueiro metálico com chapas múltiplas MP 152 galvanizadas - passagem inferior - vão = 4,70 m e altura = 4,50 m - aterro rodoviário mínimo = 0,60 m e máximo = 8,90 m - brita comercial</t>
  </si>
  <si>
    <t>0606469</t>
  </si>
  <si>
    <t>Bueiro metálico com chapas múltiplas MP 152 galvanizadas - passagem inferior - vão = 4,70 m e altura = 4,50 m - aterro rodoviário mínimo = 0,60 m e máximo = 8,90 m - brita produzida</t>
  </si>
  <si>
    <t>0606489</t>
  </si>
  <si>
    <t>Bueiro metálico com chapas múltiplas MP 152 galvanizadas - passagem inferior - vão = 4,80 m e altura = 4,75 m - aterro rodoviário mínimo = 0,90 m e máximo = 9,00 m - brita comercial</t>
  </si>
  <si>
    <t>0606470</t>
  </si>
  <si>
    <t>Bueiro metálico com chapas múltiplas MP 152 galvanizadas - passagem inferior - vão = 4,80 m e altura = 4,75 m - aterro rodoviário mínimo = 0,90 m e máximo = 9,00 m - brita produzida</t>
  </si>
  <si>
    <t>0606490</t>
  </si>
  <si>
    <t>Bueiro metálico com chapas múltiplas MP 152 galvanizadas - passagem inferior - vão = 5,00 m e altura = 4,85 m - aterro rodoviário mínimo = 0,90 m e máximo = 8,60 m - brita comercial</t>
  </si>
  <si>
    <t>0606471</t>
  </si>
  <si>
    <t>Bueiro metálico com chapas múltiplas MP 152 galvanizadas - passagem inferior - vão = 5,00 m e altura = 4,85 m - aterro rodoviário mínimo = 0,90 m e máximo = 8,60 m - brita produzida</t>
  </si>
  <si>
    <t>0606491</t>
  </si>
  <si>
    <t>Bueiro metálico com chapas múltiplas MP 152 galvanizadas - passagem inferior - vão = 5,15 m e altura = 4,90 m - aterro rodoviário mínimo = 0,90 m e máximo = 8,50 m - brita comercial</t>
  </si>
  <si>
    <t>0606472</t>
  </si>
  <si>
    <t>Bueiro metálico com chapas múltiplas MP 152 galvanizadas - passagem inferior - vão = 5,15 m e altura = 4,90 m - aterro rodoviário mínimo = 0,90 m e máximo = 8,50 m - brita produzida</t>
  </si>
  <si>
    <t>0606492</t>
  </si>
  <si>
    <t>Bueiro metálico com chapas múltiplas MP 152 galvanizadas - passagem inferior - vão = 5,25 m e altura = 5,00 m - aterro rodoviário mínimo = 0,90 m e máximo = 8,40 m - brita comercial</t>
  </si>
  <si>
    <t>0606473</t>
  </si>
  <si>
    <t>Bueiro metálico com chapas múltiplas MP 152 galvanizadas - passagem inferior - vão = 5,25 m e altura = 5,00 m - aterro rodoviário mínimo = 0,90 m e máximo = 8,40 m - brita produzida</t>
  </si>
  <si>
    <t>0606493</t>
  </si>
  <si>
    <t>Bueiro metálico com chapas múltiplas MP 152 galvanizadas - passagem inferior - vão = 5,30 m e altura = 5,30 m - aterro rodoviário mínimo = 0,90 m e máximo = 9,60 m - brita comercial</t>
  </si>
  <si>
    <t>0606474</t>
  </si>
  <si>
    <t>Bueiro metálico com chapas múltiplas MP 152 galvanizadas - passagem inferior - vão = 5,30 m e altura = 5,30 m - aterro rodoviário mínimo = 0,90 m e máximo = 9,60 m - brita produzida</t>
  </si>
  <si>
    <t>0606494</t>
  </si>
  <si>
    <t>Bueiro metálico com chapas múltiplas MP 152 galvanizadas - passagem inferior - vão = 5,65 m e altura = 5,25 m - aterro rodoviário mínimo = 0,90 m e máximo = 9,00 m - brita comercial</t>
  </si>
  <si>
    <t>0606475</t>
  </si>
  <si>
    <t>Bueiro metálico com chapas múltiplas MP 152 galvanizadas - passagem inferior - vão = 5,65 m e altura = 5,25 m - aterro rodoviário mínimo = 0,90 m e máximo = 9,00 m - brita produzida</t>
  </si>
  <si>
    <t>0606495</t>
  </si>
  <si>
    <t>Bueiro metálico com chapas múltiplas MP 152 galvanizadas - passagem inferior - vão = 5,85 m e altura = 5,30 m - aterro rodoviário mínimo = 0,90 m e máximo = 8,40 m - brita comercial</t>
  </si>
  <si>
    <t>0606476</t>
  </si>
  <si>
    <t>Bueiro metálico com chapas múltiplas MP 152 galvanizadas - passagem inferior - vão = 5,85 m e altura = 5,30 m - aterro rodoviário mínimo = 0,90 m e máximo = 8,40 m - brita produzida</t>
  </si>
  <si>
    <t>0606496</t>
  </si>
  <si>
    <t>Bueiro metálico com chapas múltiplas MP 152 galvanizadas - passagem inferior - vão = 6,00 m e altura = 5,45 m - aterro rodoviário mínimo = 0,90 m e máximo = 8,30 m - brita comercial</t>
  </si>
  <si>
    <t>0606477</t>
  </si>
  <si>
    <t>Bueiro metálico com chapas múltiplas MP 152 galvanizadas - passagem inferior - vão = 6,00 m e altura = 5,45 m - aterro rodoviário mínimo = 0,90 m e máximo = 8,30 m - brita produzida</t>
  </si>
  <si>
    <t>0606497</t>
  </si>
  <si>
    <t>Bueiro metálico com chapas múltiplas MP 152 galvanizadas - passagem inferior - vão = 6,25 m e altura = 5,50 m - aterro rodoviário mínimo = 0,90 m e máximo = 7,90 m - brita comercial</t>
  </si>
  <si>
    <t>0606478</t>
  </si>
  <si>
    <t>Bueiro metálico com chapas múltiplas MP 152 galvanizadas - passagem inferior - vão = 6,25 m e altura = 5,50 m - aterro rodoviário mínimo = 0,90 m e máximo = 7,90 m - brita produzida</t>
  </si>
  <si>
    <t>0605835</t>
  </si>
  <si>
    <t>Bueiro metálico sem interrupção de tráfego - D = 1,20 m - chapa com epóxi - escavado em material de 1ª categoria - aterro ferroviário máximo = 12,90 m</t>
  </si>
  <si>
    <t>0605571</t>
  </si>
  <si>
    <t>Bueiro metálico sem interrupção de tráfego - D = 1,20 m - chapa com epóxi - escavado em material de 1ª categoria - aterro rodoviário máximo = 9,00 m</t>
  </si>
  <si>
    <t>0605850</t>
  </si>
  <si>
    <t>Bueiro metálico sem interrupção de tráfego - D = 1,20 m - chapa com epóxi - escavado em material de 2ª categoria - aterro ferroviário máximo = 12,90 m</t>
  </si>
  <si>
    <t>0605582</t>
  </si>
  <si>
    <t>Bueiro metálico sem interrupção de tráfego - D = 1,20 m - chapa com epóxi - escavado em material de 2ª categoria - aterro rodoviário máximo = 9,00 m</t>
  </si>
  <si>
    <t>0605889</t>
  </si>
  <si>
    <t>Bueiro metálico sem interrupção de tráfego - D = 1,20 m - chapa com epóxi - escavado em material de 3ª categoria - aterro ferroviário máximo = 12,90 m</t>
  </si>
  <si>
    <t>0605593</t>
  </si>
  <si>
    <t>Bueiro metálico sem interrupção de tráfego - D = 1,20 m - chapa com epóxi - escavado em material de 3ª categoria - aterro rodoviário máximo = 9,00 m</t>
  </si>
  <si>
    <t>0605739</t>
  </si>
  <si>
    <t>Bueiro metálico sem interrupção de tráfego - D = 1,20 m - chapa galvanizada - escavado em material de 1ª categoria - aterro ferroviário máximo = 12,90 m</t>
  </si>
  <si>
    <t>0605504</t>
  </si>
  <si>
    <t>Bueiro metálico sem interrupção de tráfego - D = 1,20 m - chapa galvanizada - escavado em material de 1ª categoria - aterro rodoviário máximo = 9,00 m</t>
  </si>
  <si>
    <t>0605781</t>
  </si>
  <si>
    <t>Bueiro metálico sem interrupção de tráfego - D = 1,20 m - chapa galvanizada - escavado em material de 2ª categoria - aterro ferroviário máximo = 12,90 m</t>
  </si>
  <si>
    <t>0605524</t>
  </si>
  <si>
    <t>Bueiro metálico sem interrupção de tráfego - D = 1,20 m - chapa galvanizada - escavado em material de 2ª categoria - aterro rodoviário máximo = 9,00 m</t>
  </si>
  <si>
    <t>0605815</t>
  </si>
  <si>
    <t>Bueiro metálico sem interrupção de tráfego - D = 1,20 m - chapa galvanizada - escavado em material de 3ª categoria - aterro ferroviário máximo = 12,90 m</t>
  </si>
  <si>
    <t>0605544</t>
  </si>
  <si>
    <t>Bueiro metálico sem interrupção de tráfego - D = 1,20 m - chapa galvanizada - escavado em material de 3ª categoria - aterro rodoviário máximo = 9,00 m</t>
  </si>
  <si>
    <t>0605836</t>
  </si>
  <si>
    <t>Bueiro metálico sem interrupção de tráfego - D = 1,40 m - chapa com epóxi - escavado em material de 1ª categoria - aterro ferroviário máximo = 11,00 m</t>
  </si>
  <si>
    <t>0605572</t>
  </si>
  <si>
    <t>Bueiro metálico sem interrupção de tráfego - D = 1,40 m - chapa com epóxi - escavado em material de 1ª categoria - aterro rodoviário máximo = 7,70 m</t>
  </si>
  <si>
    <t>0605851</t>
  </si>
  <si>
    <t>Bueiro metálico sem interrupção de tráfego - D = 1,40 m - chapa com epóxi - escavado em material de 2ª categoria - aterro ferroviário máximo = 11,00 m</t>
  </si>
  <si>
    <t>0605583</t>
  </si>
  <si>
    <t>Bueiro metálico sem interrupção de tráfego - D = 1,40 m - chapa com epóxi - escavado em material de 2ª categoria - aterro rodoviário máximo = 7,70 m</t>
  </si>
  <si>
    <t>0605890</t>
  </si>
  <si>
    <t>Bueiro metálico sem interrupção de tráfego - D = 1,40 m - chapa com epóxi - escavado em material de 3ª categoria - aterro ferroviário máximo = 11,00 m</t>
  </si>
  <si>
    <t>0605594</t>
  </si>
  <si>
    <t>Bueiro metálico sem interrupção de tráfego - D = 1,40 m - chapa com epóxi - escavado em material de 3ª categoria - aterro rodoviário máximo = 7,70 m</t>
  </si>
  <si>
    <t>0605740</t>
  </si>
  <si>
    <t>Bueiro metálico sem interrupção de tráfego - D = 1,40 m - chapa galvanizada - escavado em material de 1ª categoria - aterro ferroviário máximo = 11,00 m</t>
  </si>
  <si>
    <t>0605505</t>
  </si>
  <si>
    <t>Bueiro metálico sem interrupção de tráfego - D = 1,40 m - chapa galvanizada - escavado em material de 1ª categoria - aterro rodoviário máximo = 7,70 m</t>
  </si>
  <si>
    <t>0605782</t>
  </si>
  <si>
    <t>Bueiro metálico sem interrupção de tráfego - D = 1,40 m - chapa galvanizada - escavado em material de 2ª categoria - aterro ferroviário máximo = 11,00 m</t>
  </si>
  <si>
    <t>0605525</t>
  </si>
  <si>
    <t>Bueiro metálico sem interrupção de tráfego - D = 1,40 m - chapa galvanizada - escavado em material de 2ª categoria - aterro rodoviário máximo = 7,70 m</t>
  </si>
  <si>
    <t>0605816</t>
  </si>
  <si>
    <t>Bueiro metálico sem interrupção de tráfego - D = 1,40 m - chapa galvanizada - escavado em material de 3ª categoria - aterro ferroviário máximo = 11,00 m</t>
  </si>
  <si>
    <t>0605545</t>
  </si>
  <si>
    <t>Bueiro metálico sem interrupção de tráfego - D = 1,40 m - chapa galvanizada - escavado em material de 3ª categoria - aterro rodoviário máximo = 7,70 m</t>
  </si>
  <si>
    <t>0605837</t>
  </si>
  <si>
    <t>Bueiro metálico sem interrupção de tráfego - D = 1,60 m - chapa com epóxi - escavado em material de 1ª categoria - aterro ferroviário máximo = 9,60 m</t>
  </si>
  <si>
    <t>0605573</t>
  </si>
  <si>
    <t>Bueiro metálico sem interrupção de tráfego - D = 1,60 m - chapa com epóxi - escavado em material de 1ª categoria - aterro rodoviário máximo = 6,70 m</t>
  </si>
  <si>
    <t>0605852</t>
  </si>
  <si>
    <t>Bueiro metálico sem interrupção de tráfego - D = 1,60 m - chapa com epóxi - escavado em material de 2ª categoria - aterro ferroviário máximo = 9,60 m</t>
  </si>
  <si>
    <t>0605584</t>
  </si>
  <si>
    <t>Bueiro metálico sem interrupção de tráfego - D = 1,60 m - chapa com epóxi - escavado em material de 2ª categoria - aterro rodoviário máximo = 6,70 m</t>
  </si>
  <si>
    <t>0605891</t>
  </si>
  <si>
    <t>Bueiro metálico sem interrupção de tráfego - D = 1,60 m - chapa com epóxi - escavado em material de 3ª categoria - aterro ferroviário máximo = 9,60 m</t>
  </si>
  <si>
    <t>0605595</t>
  </si>
  <si>
    <t>Bueiro metálico sem interrupção de tráfego - D = 1,60 m - chapa com epóxi - escavado em material de 3ª categoria - aterro rodoviário máximo = 6,70 m</t>
  </si>
  <si>
    <t>0605741</t>
  </si>
  <si>
    <t>Bueiro metálico sem interrupção de tráfego - D = 1,60 m - chapa galvanizada - escavado em material de 1ª categoria - aterro ferroviário máximo = 9,60 m</t>
  </si>
  <si>
    <t>0605506</t>
  </si>
  <si>
    <t>Bueiro metálico sem interrupção de tráfego - D = 1,60 m - chapa galvanizada - escavado em material de 1ª categoria - aterro rodoviário máximo = 6,70 m</t>
  </si>
  <si>
    <t>0605783</t>
  </si>
  <si>
    <t>Bueiro metálico sem interrupção de tráfego - D = 1,60 m - chapa galvanizada - escavado em material de 2ª categoria - aterro ferroviário máximo = 9,60 m</t>
  </si>
  <si>
    <t>0605526</t>
  </si>
  <si>
    <t>Bueiro metálico sem interrupção de tráfego - D = 1,60 m - chapa galvanizada - escavado em material de 2ª categoria - aterro rodoviário máximo = 6,70 m</t>
  </si>
  <si>
    <t>0605817</t>
  </si>
  <si>
    <t>Bueiro metálico sem interrupção de tráfego - D = 1,60 m - chapa galvanizada - escavado em material de 3ª categoria - aterro ferroviário máximo = 9,60 m</t>
  </si>
  <si>
    <t>0605546</t>
  </si>
  <si>
    <t>Bueiro metálico sem interrupção de tráfego - D = 1,60 m - chapa galvanizada - escavado em material de 3ª categoria - aterro rodoviário máximo = 6,70 m</t>
  </si>
  <si>
    <t>0605838</t>
  </si>
  <si>
    <t>Bueiro metálico sem interrupção de tráfego - D = 1,80 m - chapa com epóxi - escavado em material de 1ª categoria - aterro ferroviário máximo = 8,00 m</t>
  </si>
  <si>
    <t>0605574</t>
  </si>
  <si>
    <t>Bueiro metálico sem interrupção de tráfego - D = 1,80 m - chapa com epóxi - escavado em material de 1ª categoria - aterro rodoviário máximo = 6,00 m</t>
  </si>
  <si>
    <t>0605853</t>
  </si>
  <si>
    <t>Bueiro metálico sem interrupção de tráfego - D = 1,80 m - chapa com epóxi - escavado em material de 2ª categoria - aterro ferroviário máximo = 8,00 m</t>
  </si>
  <si>
    <t>0605585</t>
  </si>
  <si>
    <t>Bueiro metálico sem interrupção de tráfego - D = 1,80 m - chapa com epóxi - escavado em material de 2ª categoria - aterro rodoviário máximo = 6,00 m</t>
  </si>
  <si>
    <t>0605892</t>
  </si>
  <si>
    <t>Bueiro metálico sem interrupção de tráfego - D = 1,80 m - chapa com epóxi - escavado em material de 3ª categoria - aterro ferroviário máximo = 8,00 m</t>
  </si>
  <si>
    <t>0605596</t>
  </si>
  <si>
    <t>Bueiro metálico sem interrupção de tráfego - D = 1,80 m - chapa com epóxi - escavado em material de 3ª categoria - aterro rodoviário máximo = 6,00 m</t>
  </si>
  <si>
    <t>0605742</t>
  </si>
  <si>
    <t>Bueiro metálico sem interrupção de tráfego - D = 1,80 m - chapa galvanizada - escavado em material de 1ª categoria - aterro ferroviário máximo = 8,00 m</t>
  </si>
  <si>
    <t>0605507</t>
  </si>
  <si>
    <t>Bueiro metálico sem interrupção de tráfego - D = 1,80 m - chapa galvanizada - escavado em material de 1ª categoria - aterro rodoviário máximo = 6,00 m</t>
  </si>
  <si>
    <t>0605784</t>
  </si>
  <si>
    <t>Bueiro metálico sem interrupção de tráfego - D = 1,80 m - chapa galvanizada - escavado em material de 2ª categoria - aterro ferroviário máximo = 8,00 m</t>
  </si>
  <si>
    <t>0605527</t>
  </si>
  <si>
    <t>Bueiro metálico sem interrupção de tráfego - D = 1,80 m - chapa galvanizada - escavado em material de 2ª categoria - aterro rodoviário máximo = 6,00 m</t>
  </si>
  <si>
    <t>0605818</t>
  </si>
  <si>
    <t>Bueiro metálico sem interrupção de tráfego - D = 1,80 m - chapa galvanizada - escavado em material de 3ª categoria - aterro ferroviário máximo = 8,00 m</t>
  </si>
  <si>
    <t>0605547</t>
  </si>
  <si>
    <t>Bueiro metálico sem interrupção de tráfego - D = 1,80 m - chapa galvanizada - escavado em material de 3ª categoria - aterro rodoviário máximo = 6,00 m</t>
  </si>
  <si>
    <t>0605839</t>
  </si>
  <si>
    <t>Bueiro metálico sem interrupção de tráfego - D = 2,00 m - chapa com epóxi - escavado em material de 1ª categoria - aterro ferroviário máximo = 6,90 m</t>
  </si>
  <si>
    <t>0605575</t>
  </si>
  <si>
    <t>Bueiro metálico sem interrupção de tráfego - D = 2,00 m - chapa com epóxi - escavado em material de 1ª categoria - aterro rodoviário máximo = 5,40 m</t>
  </si>
  <si>
    <t>0605854</t>
  </si>
  <si>
    <t>Bueiro metálico sem interrupção de tráfego - D = 2,00 m - chapa com epóxi - escavado em material de 2ª categoria - aterro ferroviário máximo = 6,90 m</t>
  </si>
  <si>
    <t>0605586</t>
  </si>
  <si>
    <t>Bueiro metálico sem interrupção de tráfego - D = 2,00 m - chapa com epóxi - escavado em material de 2ª categoria - aterro rodoviário máximo = 5,40 m</t>
  </si>
  <si>
    <t>0605893</t>
  </si>
  <si>
    <t>Bueiro metálico sem interrupção de tráfego - D = 2,00 m - chapa com epóxi - escavado em material de 3ª categoria - aterro ferroviário máximo = 6,90 m</t>
  </si>
  <si>
    <t>0605597</t>
  </si>
  <si>
    <t>Bueiro metálico sem interrupção de tráfego - D = 2,00 m - chapa com epóxi - escavado em material de 3ª categoria - aterro rodoviário máximo = 5,40 m</t>
  </si>
  <si>
    <t>0605743</t>
  </si>
  <si>
    <t>Bueiro metálico sem interrupção de tráfego - D = 2,00 m - chapa galvanizada - escavado em material de 1ª categoria - aterro ferroviário máximo = 6,90 m</t>
  </si>
  <si>
    <t>0605508</t>
  </si>
  <si>
    <t>Bueiro metálico sem interrupção de tráfego - D = 2,00 m - chapa galvanizada - escavado em material de 1ª categoria - aterro rodoviário máximo = 5,40 m</t>
  </si>
  <si>
    <t>0605785</t>
  </si>
  <si>
    <t>Bueiro metálico sem interrupção de tráfego - D = 2,00 m - chapa galvanizada - escavado em material de 2ª categoria - aterro ferroviário máximo = 6,90 m</t>
  </si>
  <si>
    <t>0605528</t>
  </si>
  <si>
    <t>Bueiro metálico sem interrupção de tráfego - D = 2,00 m - chapa galvanizada - escavado em material de 2ª categoria - aterro rodoviário máximo = 5,40 m</t>
  </si>
  <si>
    <t>0605819</t>
  </si>
  <si>
    <t>Bueiro metálico sem interrupção de tráfego - D = 2,00 m - chapa galvanizada - escavado em material de 3ª categoria - aterro ferroviário máximo = 6,90 m</t>
  </si>
  <si>
    <t>0605548</t>
  </si>
  <si>
    <t>Bueiro metálico sem interrupção de tráfego - D = 2,00 m - chapa galvanizada - escavado em material de 3ª categoria - aterro rodoviário máximo = 5,40 m</t>
  </si>
  <si>
    <t>0605840</t>
  </si>
  <si>
    <t>Bueiro metálico sem interrupção de tráfego - D = 2,20 m - chapa com epóxi - escavado em material de 1ª categoria - aterro ferroviário máximo = 7,90 m</t>
  </si>
  <si>
    <t>0605576</t>
  </si>
  <si>
    <t>Bueiro metálico sem interrupção de tráfego - D = 2,20 m - chapa com epóxi - escavado em material de 1ª categoria - aterro rodoviário máximo = 4,90 m</t>
  </si>
  <si>
    <t>0605855</t>
  </si>
  <si>
    <t>Bueiro metálico sem interrupção de tráfego - D = 2,20 m - chapa com epóxi - escavado em material de 2ª categoria - aterro ferroviário máximo = 7,90 m</t>
  </si>
  <si>
    <t>0605587</t>
  </si>
  <si>
    <t>Bueiro metálico sem interrupção de tráfego - D = 2,20 m - chapa com epóxi - escavado em material de 2ª categoria - aterro rodoviário máximo = 4,90 m</t>
  </si>
  <si>
    <t>0605898</t>
  </si>
  <si>
    <t>Bueiro metálico sem interrupção de tráfego - D = 2,20 m - chapa com epóxi - escavado em material de 3ª categoria - aterro ferroviário máximo = 7,90 m</t>
  </si>
  <si>
    <t>0605598</t>
  </si>
  <si>
    <t>Bueiro metálico sem interrupção de tráfego - D = 2,20 m - chapa com epóxi - escavado em material de 3ª categoria - aterro rodoviário máximo = 4,90 m</t>
  </si>
  <si>
    <t>0605744</t>
  </si>
  <si>
    <t>Bueiro metálico sem interrupção de tráfego - D = 2,20 m - chapa galvanizada - escavado em material de 1ª categoria - aterro ferroviário máximo = 7,90 m</t>
  </si>
  <si>
    <t>0605509</t>
  </si>
  <si>
    <t>Bueiro metálico sem interrupção de tráfego - D = 2,20 m - chapa galvanizada - escavado em material de 1ª categoria - aterro rodoviário máximo = 4,90 m</t>
  </si>
  <si>
    <t>0605787</t>
  </si>
  <si>
    <t>Bueiro metálico sem interrupção de tráfego - D = 2,20 m - chapa galvanizada - escavado em material de 2ª categoria - aterro ferroviário máximo = 7,90 m</t>
  </si>
  <si>
    <t>0605529</t>
  </si>
  <si>
    <t>Bueiro metálico sem interrupção de tráfego - D = 2,20 m - chapa galvanizada - escavado em material de 2ª categoria - aterro rodoviário máximo = 4,90 m</t>
  </si>
  <si>
    <t>0605820</t>
  </si>
  <si>
    <t>Bueiro metálico sem interrupção de tráfego - D = 2,20 m - chapa galvanizada - escavado em material de 3ª categoria - aterro ferroviário máximo = 7,90 m</t>
  </si>
  <si>
    <t>0605549</t>
  </si>
  <si>
    <t>Bueiro metálico sem interrupção de tráfego - D = 2,20 m - chapa galvanizada - escavado em material de 3ª categoria - aterro rodoviário máximo = 4,90 m</t>
  </si>
  <si>
    <t>0605841</t>
  </si>
  <si>
    <t>Bueiro metálico sem interrupção de tráfego - D = 2,40 m - chapa com epóxi - escavado em material de 1ª categoria - aterro ferroviário máximo = 7,00 m</t>
  </si>
  <si>
    <t>0605577</t>
  </si>
  <si>
    <t>Bueiro metálico sem interrupção de tráfego - D = 2,40 m - chapa com epóxi - escavado em material de 1ª categoria - aterro rodoviário máximo = 4,50 m</t>
  </si>
  <si>
    <t>0605856</t>
  </si>
  <si>
    <t>Bueiro metálico sem interrupção de tráfego - D = 2,40 m - chapa com epóxi - escavado em material de 2ª categoria - aterro ferroviário máximo = 7,00 m</t>
  </si>
  <si>
    <t>0605588</t>
  </si>
  <si>
    <t>Bueiro metálico sem interrupção de tráfego - D = 2,40 m - chapa com epóxi - escavado em material de 2ª categoria - aterro rodoviário máximo = 4,50 m</t>
  </si>
  <si>
    <t>0605899</t>
  </si>
  <si>
    <t>Bueiro metálico sem interrupção de tráfego - D = 2,40 m - chapa com epóxi - escavado em material de 3ª categoria - aterro ferroviário máximo = 7,00 m</t>
  </si>
  <si>
    <t>0605599</t>
  </si>
  <si>
    <t>Bueiro metálico sem interrupção de tráfego - D = 2,40 m - chapa com epóxi - escavado em material de 3ª categoria - aterro rodoviário máximo = 4,50 m</t>
  </si>
  <si>
    <t>0605745</t>
  </si>
  <si>
    <t>Bueiro metálico sem interrupção de tráfego - D = 2,40 m - chapa galvanizada - escavado em material de 1ª categoria - aterro ferroviário máximo = 7,00 m</t>
  </si>
  <si>
    <t>0605510</t>
  </si>
  <si>
    <t>Bueiro metálico sem interrupção de tráfego - D = 2,40 m - chapa galvanizada - escavado em material de 1ª categoria - aterro rodoviário máximo = 4,50 m</t>
  </si>
  <si>
    <t>0605788</t>
  </si>
  <si>
    <t>Bueiro metálico sem interrupção de tráfego - D = 2,40 m - chapa galvanizada - escavado em material de 2ª categoria - aterro ferroviário máximo = 7,00 m</t>
  </si>
  <si>
    <t>0605530</t>
  </si>
  <si>
    <t>Bueiro metálico sem interrupção de tráfego - D = 2,40 m - chapa galvanizada - escavado em material de 2ª categoria - aterro rodoviário máximo = 4,50 m</t>
  </si>
  <si>
    <t>0605821</t>
  </si>
  <si>
    <t>Bueiro metálico sem interrupção de tráfego - D = 2,40 m - chapa galvanizada - escavado em material de 3ª categoria - aterro ferroviário máximo = 7,00 m</t>
  </si>
  <si>
    <t>0605550</t>
  </si>
  <si>
    <t>Bueiro metálico sem interrupção de tráfego - D = 2,40 m - chapa galvanizada - escavado em material de 3ª categoria - aterro rodoviário máximo = 4,50 m</t>
  </si>
  <si>
    <t>0605842</t>
  </si>
  <si>
    <t>Bueiro metálico sem interrupção de tráfego - D = 2,60 m - chapa com epóxi - escavado em material de 1ª categoria - aterro ferroviário máximo = 6,40 m</t>
  </si>
  <si>
    <t>0605578</t>
  </si>
  <si>
    <t>Bueiro metálico sem interrupção de tráfego - D = 2,60 m - chapa com epóxi - escavado em material de 1ª categoria - aterro rodoviário máximo = 4,10 m</t>
  </si>
  <si>
    <t>0605857</t>
  </si>
  <si>
    <t>Bueiro metálico sem interrupção de tráfego - D = 2,60 m - chapa com epóxi - escavado em material de 2ª categoria - aterro ferroviário máximo = 6,40 m</t>
  </si>
  <si>
    <t>0605589</t>
  </si>
  <si>
    <t>Bueiro metálico sem interrupção de tráfego - D = 2,60 m - chapa com epóxi - escavado em material de 2ª categoria - aterro rodoviário máximo = 4,10 m</t>
  </si>
  <si>
    <t>0605900</t>
  </si>
  <si>
    <t>Bueiro metálico sem interrupção de tráfego - D = 2,60 m - chapa com epóxi - escavado em material de 3ª categoria - aterro ferroviário máximo = 6,40 m</t>
  </si>
  <si>
    <t>0605600</t>
  </si>
  <si>
    <t>Bueiro metálico sem interrupção de tráfego - D = 2,60 m - chapa com epóxi - escavado em material de 3ª categoria - aterro rodoviário máximo = 4,10 m</t>
  </si>
  <si>
    <t>0605746</t>
  </si>
  <si>
    <t>Bueiro metálico sem interrupção de tráfego - D = 2,60 m - chapa galvanizada - escavado em material de 1ª categoria - aterro ferroviário máximo = 6,40 m</t>
  </si>
  <si>
    <t>0605511</t>
  </si>
  <si>
    <t>Bueiro metálico sem interrupção de tráfego - D = 2,60 m - chapa galvanizada - escavado em material de 1ª categoria - aterro rodoviário máximo = 4,10 m</t>
  </si>
  <si>
    <t>0605789</t>
  </si>
  <si>
    <t>Bueiro metálico sem interrupção de tráfego - D = 2,60 m - chapa galvanizada - escavado em material de 2ª categoria - aterro ferroviário máximo = 6,40 m</t>
  </si>
  <si>
    <t>0605531</t>
  </si>
  <si>
    <t>Bueiro metálico sem interrupção de tráfego - D = 2,60 m - chapa galvanizada - escavado em material de 2ª categoria - aterro rodoviário máximo = 4,10 m</t>
  </si>
  <si>
    <t>0605822</t>
  </si>
  <si>
    <t>Bueiro metálico sem interrupção de tráfego - D = 2,60 m - chapa galvanizada - escavado em material de 3ª categoria - aterro ferroviário máximo = 6,40 m</t>
  </si>
  <si>
    <t>0605551</t>
  </si>
  <si>
    <t>Bueiro metálico sem interrupção de tráfego - D = 2,60 m - chapa galvanizada - escavado em material de 3ª categoria - aterro rodoviário máximo = 4,10 m</t>
  </si>
  <si>
    <t>0605843</t>
  </si>
  <si>
    <t>Bueiro metálico sem interrupção de tráfego - D = 2,80 m - chapa com epóxi - escavado em material de 1ª categoria - aterro ferroviário máximo = 5,50 m</t>
  </si>
  <si>
    <t>0605579</t>
  </si>
  <si>
    <t>Bueiro metálico sem interrupção de tráfego - D = 2,80 m - chapa com epóxi - escavado em material de 1ª categoria - aterro rodoviário máximo = 3,80 m</t>
  </si>
  <si>
    <t>0605858</t>
  </si>
  <si>
    <t>Bueiro metálico sem interrupção de tráfego - D = 2,80 m - chapa com epóxi - escavado em material de 2ª categoria - aterro ferroviário máximo = 5,50 m</t>
  </si>
  <si>
    <t>0605590</t>
  </si>
  <si>
    <t>Bueiro metálico sem interrupção de tráfego - D = 2,80 m - chapa com epóxi - escavado em material de 2ª categoria - aterro rodoviário máximo = 3,80 m</t>
  </si>
  <si>
    <t>0605901</t>
  </si>
  <si>
    <t>Bueiro metálico sem interrupção de tráfego - D = 2,80 m - chapa com epóxi - escavado em material de 3ª categoria - aterro ferroviário máximo = 5,50 m</t>
  </si>
  <si>
    <t>0605601</t>
  </si>
  <si>
    <t>Bueiro metálico sem interrupção de tráfego - D = 2,80 m - chapa com epóxi - escavado em material de 3ª categoria - aterro rodoviário máximo = 3,80 m</t>
  </si>
  <si>
    <t>0605747</t>
  </si>
  <si>
    <t>Bueiro metálico sem interrupção de tráfego - D = 2,80 m - chapa galvanizada - escavado em material de 1ª categoria - aterro ferroviário máximo = 5,50 m</t>
  </si>
  <si>
    <t>0605512</t>
  </si>
  <si>
    <t>Bueiro metálico sem interrupção de tráfego - D = 2,80 m - chapa galvanizada - escavado em material de 1ª categoria - aterro rodoviário máximo = 3,80 m</t>
  </si>
  <si>
    <t>0605790</t>
  </si>
  <si>
    <t>Bueiro metálico sem interrupção de tráfego - D = 2,80 m - chapa galvanizada - escavado em material de 2ª categoria - aterro ferroviário máximo = 5,50 m</t>
  </si>
  <si>
    <t>0605532</t>
  </si>
  <si>
    <t>Bueiro metálico sem interrupção de tráfego - D = 2,80 m - chapa galvanizada - escavado em material de 2ª categoria - aterro rodoviário máximo = 3,80 m</t>
  </si>
  <si>
    <t>0605823</t>
  </si>
  <si>
    <t>Bueiro metálico sem interrupção de tráfego - D = 2,80 m - chapa galvanizada - escavado em material de 3ª categoria - aterro ferroviário máximo = 5,50 m</t>
  </si>
  <si>
    <t>0605552</t>
  </si>
  <si>
    <t>Bueiro metálico sem interrupção de tráfego - D = 2,80 m - chapa galvanizada - escavado em material de 3ª categoria - aterro rodoviário máximo = 3,80 m</t>
  </si>
  <si>
    <t>0605844</t>
  </si>
  <si>
    <t>Bueiro metálico sem interrupção de tráfego - D = 3,00 m - chapa com epóxi - escavado em material de 1ª categoria - aterro ferroviário máximo = 4,70 m</t>
  </si>
  <si>
    <t>0605580</t>
  </si>
  <si>
    <t>Bueiro metálico sem interrupção de tráfego - D = 3,00 m - chapa com epóxi - escavado em material de 1ª categoria - aterro rodoviário máximo = 3,60 m</t>
  </si>
  <si>
    <t>0605887</t>
  </si>
  <si>
    <t>Bueiro metálico sem interrupção de tráfego - D = 3,00 m - chapa com epóxi - escavado em material de 2ª categoria - aterro ferroviário máximo = 4,70 m</t>
  </si>
  <si>
    <t>0605591</t>
  </si>
  <si>
    <t>Bueiro metálico sem interrupção de tráfego - D = 3,00 m - chapa com epóxi - escavado em material de 2ª categoria - aterro rodoviário máximo = 3,60 m</t>
  </si>
  <si>
    <t>0605902</t>
  </si>
  <si>
    <t>Bueiro metálico sem interrupção de tráfego - D = 3,00 m - chapa com epóxi - escavado em material de 3ª categoria - aterro ferroviário máximo = 4,70 m</t>
  </si>
  <si>
    <t>0605602</t>
  </si>
  <si>
    <t>Bueiro metálico sem interrupção de tráfego - D = 3,00 m - chapa com epóxi - escavado em material de 3ª categoria - aterro rodoviário máximo = 3,60 m</t>
  </si>
  <si>
    <t>0605748</t>
  </si>
  <si>
    <t>Bueiro metálico sem interrupção de tráfego - D = 3,00 m - chapa galvanizada - escavado em material de 1ª categoria - aterro ferroviário máximo = 4,70 m</t>
  </si>
  <si>
    <t>0605513</t>
  </si>
  <si>
    <t>Bueiro metálico sem interrupção de tráfego - D = 3,00 m - chapa galvanizada - escavado em material de 1ª categoria - aterro rodoviário máximo = 3,60 m</t>
  </si>
  <si>
    <t>0605804</t>
  </si>
  <si>
    <t>Bueiro metálico sem interrupção de tráfego - D = 3,00 m - chapa galvanizada - escavado em material de 2ª categoria - aterro ferroviário máximo = 4,70 m</t>
  </si>
  <si>
    <t>0605533</t>
  </si>
  <si>
    <t>Bueiro metálico sem interrupção de tráfego - D = 3,00 m - chapa galvanizada - escavado em material de 2ª categoria - aterro rodoviário máximo = 3,60 m</t>
  </si>
  <si>
    <t>0605824</t>
  </si>
  <si>
    <t>Bueiro metálico sem interrupção de tráfego - D = 3,00 m - chapa galvanizada - escavado em material de 3ª categoria - aterro ferroviário máximo = 4,70 m</t>
  </si>
  <si>
    <t>0605553</t>
  </si>
  <si>
    <t>Bueiro metálico sem interrupção de tráfego - D = 3,00 m - chapa galvanizada - escavado em material de 3ª categoria - aterro rodoviário máximo = 3,60 m</t>
  </si>
  <si>
    <t>0605845</t>
  </si>
  <si>
    <t>Bueiro metálico sem interrupção de tráfego - D = 3,20 m - chapa com epóxi - escavado em material de 1ª categoria - aterro ferroviário máximo = 4,00 m</t>
  </si>
  <si>
    <t>0605581</t>
  </si>
  <si>
    <t>Bueiro metálico sem interrupção de tráfego - D = 3,20 m - chapa com epóxi - escavado em material de 1ª categoria - aterro rodoviário máximo = 4,80 m</t>
  </si>
  <si>
    <t>0605888</t>
  </si>
  <si>
    <t>Bueiro metálico sem interrupção de tráfego - D = 3,20 m - chapa com epóxi - escavado em material de 2ª categoria - aterro ferroviário máximo = 4,00 m</t>
  </si>
  <si>
    <t>0605592</t>
  </si>
  <si>
    <t>Bueiro metálico sem interrupção de tráfego - D = 3,20 m - chapa com epóxi - escavado em material de 2ª categoria - aterro rodoviário máximo = 4,80 m</t>
  </si>
  <si>
    <t>0605903</t>
  </si>
  <si>
    <t>Bueiro metálico sem interrupção de tráfego - D = 3,20 m - chapa com epóxi - escavado em material de 3ª categoria - aterro ferroviário máximo = 4,00 m</t>
  </si>
  <si>
    <t>0605603</t>
  </si>
  <si>
    <t>Bueiro metálico sem interrupção de tráfego - D = 3,20 m - chapa com epóxi - escavado em material de 3ª categoria - aterro rodoviário máximo = 4,80 m</t>
  </si>
  <si>
    <t>0605771</t>
  </si>
  <si>
    <t>Bueiro metálico sem interrupção de tráfego - D = 3,20 m - chapa galvanizada - escavado em material de 1ª categoria - aterro ferroviário máximo = 4,00 m</t>
  </si>
  <si>
    <t>0605514</t>
  </si>
  <si>
    <t>Bueiro metálico sem interrupção de tráfego - D = 3,20 m - chapa galvanizada - escavado em material de 1ª categoria - aterro rodoviário máximo = 4,80 m</t>
  </si>
  <si>
    <t>0605805</t>
  </si>
  <si>
    <t>Bueiro metálico sem interrupção de tráfego - D = 3,20 m - chapa galvanizada - escavado em material de 2ª categoria - aterro ferroviário máximo = 4,00 m</t>
  </si>
  <si>
    <t>0605534</t>
  </si>
  <si>
    <t>Bueiro metálico sem interrupção de tráfego - D = 3,20 m - chapa galvanizada - escavado em material de 2ª categoria - aterro rodoviário máximo = 4,80 m</t>
  </si>
  <si>
    <t>0605825</t>
  </si>
  <si>
    <t>Bueiro metálico sem interrupção de tráfego - D = 3,20 m - chapa galvanizada - escavado em material de 3ª categoria - aterro ferroviário máximo = 4,00 m</t>
  </si>
  <si>
    <t>0605554</t>
  </si>
  <si>
    <t>Bueiro metálico sem interrupção de tráfego - D = 3,20 m - chapa galvanizada - escavado em material de 3ª categoria - aterro rodoviário máximo = 4,80 m</t>
  </si>
  <si>
    <t>0605772</t>
  </si>
  <si>
    <t>Bueiro metálico sem interrupção de tráfego - D = 3,40 m - chapa galvanizada - escavado em material de 1ª categoria - aterro ferroviário máximo = 7,00 m</t>
  </si>
  <si>
    <t>0605515</t>
  </si>
  <si>
    <t>Bueiro metálico sem interrupção de tráfego - D = 3,40 m - chapa galvanizada - escavado em material de 1ª categoria - aterro rodoviário máximo = 4,50 m</t>
  </si>
  <si>
    <t>0605806</t>
  </si>
  <si>
    <t>Bueiro metálico sem interrupção de tráfego - D = 3,40 m - chapa galvanizada - escavado em material de 2ª categoria - aterro ferroviário máximo = 7,00 m</t>
  </si>
  <si>
    <t>0605535</t>
  </si>
  <si>
    <t>Bueiro metálico sem interrupção de tráfego - D = 3,40 m - chapa galvanizada - escavado em material de 2ª categoria - aterro rodoviário máximo = 4,50 m</t>
  </si>
  <si>
    <t>0605826</t>
  </si>
  <si>
    <t>Bueiro metálico sem interrupção de tráfego - D = 3,40 m - chapa galvanizada - escavado em material de 3ª categoria - aterro ferroviário máximo = 7,00 m</t>
  </si>
  <si>
    <t>0605555</t>
  </si>
  <si>
    <t>Bueiro metálico sem interrupção de tráfego - D = 3,40 m - chapa galvanizada - escavado em material de 3ª categoria - aterro rodoviário máximo = 4,50 m</t>
  </si>
  <si>
    <t>0605773</t>
  </si>
  <si>
    <t>Bueiro metálico sem interrupção de tráfego - D = 3,60 m - chapa galvanizada - escavado em material de 1ª categoria - aterro ferroviário máximo = 6,60 m</t>
  </si>
  <si>
    <t>0605516</t>
  </si>
  <si>
    <t>Bueiro metálico sem interrupção de tráfego - D = 3,60 m - chapa galvanizada - escavado em material de 1ª categoria - aterro rodoviário máximo = 4,30 m</t>
  </si>
  <si>
    <t>0605807</t>
  </si>
  <si>
    <t>Bueiro metálico sem interrupção de tráfego - D = 3,60 m - chapa galvanizada - escavado em material de 2ª categoria - aterro ferroviário máximo = 6,60 m</t>
  </si>
  <si>
    <t>0605536</t>
  </si>
  <si>
    <t>Bueiro metálico sem interrupção de tráfego - D = 3,60 m - chapa galvanizada - escavado em material de 2ª categoria - aterro rodoviário máximo = 4,30 m</t>
  </si>
  <si>
    <t>0605827</t>
  </si>
  <si>
    <t>Bueiro metálico sem interrupção de tráfego - D = 3,60 m - chapa galvanizada - escavado em material de 3ª categoria - aterro ferroviário máximo = 6,60 m</t>
  </si>
  <si>
    <t>0605556</t>
  </si>
  <si>
    <t>Bueiro metálico sem interrupção de tráfego - D = 3,60 m - chapa galvanizada - escavado em material de 3ª categoria - aterro rodoviário máximo = 4,30 m</t>
  </si>
  <si>
    <t>0605774</t>
  </si>
  <si>
    <t>Bueiro metálico sem interrupção de tráfego - D = 3,80 m - chapa galvanizada - escavado em material de 1ª categoria - aterro ferroviário máximo = 6,20 m</t>
  </si>
  <si>
    <t>0605517</t>
  </si>
  <si>
    <t>Bueiro metálico sem interrupção de tráfego - D = 3,80 m - chapa galvanizada - escavado em material de 1ª categoria - aterro rodoviário máximo = 4,00 m</t>
  </si>
  <si>
    <t>0605808</t>
  </si>
  <si>
    <t>Bueiro metálico sem interrupção de tráfego - D = 3,80 m - chapa galvanizada - escavado em material de 2ª categoria - aterro ferroviário máximo = 6,20 m</t>
  </si>
  <si>
    <t>0605537</t>
  </si>
  <si>
    <t>Bueiro metálico sem interrupção de tráfego - D = 3,80 m - chapa galvanizada - escavado em material de 2ª categoria - aterro rodoviário máximo = 4,00 m</t>
  </si>
  <si>
    <t>0605828</t>
  </si>
  <si>
    <t>Bueiro metálico sem interrupção de tráfego - D = 3,80 m - chapa galvanizada - escavado em material de 3ª categoria - aterro ferroviário máximo = 6,20 m</t>
  </si>
  <si>
    <t>0605557</t>
  </si>
  <si>
    <t>Bueiro metálico sem interrupção de tráfego - D = 3,80 m - chapa galvanizada - escavado em material de 3ª categoria - aterro rodoviário máximo = 4,00 m</t>
  </si>
  <si>
    <t>0605775</t>
  </si>
  <si>
    <t>Bueiro metálico sem interrupção de tráfego - D = 4,00 m - chapa galvanizada - escavado em material de 1ª categoria - aterro ferroviário máximo = 5,10 m</t>
  </si>
  <si>
    <t>0605518</t>
  </si>
  <si>
    <t>Bueiro metálico sem interrupção de tráfego - D = 4,00 m - chapa galvanizada - escavado em material de 1ª categoria - aterro rodoviário máximo = 3,10 m</t>
  </si>
  <si>
    <t>0605809</t>
  </si>
  <si>
    <t>Bueiro metálico sem interrupção de tráfego - D = 4,00 m - chapa galvanizada - escavado em material de 2ª categoria - aterro ferroviário máximo = 5,10 m</t>
  </si>
  <si>
    <t>0605538</t>
  </si>
  <si>
    <t>Bueiro metálico sem interrupção de tráfego - D = 4,00 m - chapa galvanizada - escavado em material de 2ª categoria - aterro rodoviário máximo = 3,10 m</t>
  </si>
  <si>
    <t>0605829</t>
  </si>
  <si>
    <t>Bueiro metálico sem interrupção de tráfego - D = 4,00 m - chapa galvanizada - escavado em material de 3ª categoria - aterro ferroviário máximo = 5,10 m</t>
  </si>
  <si>
    <t>0605558</t>
  </si>
  <si>
    <t>Bueiro metálico sem interrupção de tráfego - D = 4,00 m - chapa galvanizada - escavado em material de 3ª categoria - aterro rodoviário máximo = 3,10 m</t>
  </si>
  <si>
    <t>0605776</t>
  </si>
  <si>
    <t>Bueiro metálico sem interrupção de tráfego - D = 4,20 m - chapa galvanizada - escavado em material de 1ª categoria - aterro ferroviário máximo = 4,80 m</t>
  </si>
  <si>
    <t>0605519</t>
  </si>
  <si>
    <t>Bueiro metálico sem interrupção de tráfego - D = 4,20 m - chapa galvanizada - escavado em material de 1ª categoria - aterro rodoviário máximo = 4,40 m</t>
  </si>
  <si>
    <t>0605810</t>
  </si>
  <si>
    <t>Bueiro metálico sem interrupção de tráfego - D = 4,20 m - chapa galvanizada - escavado em material de 2ª categoria - aterro ferroviário máximo = 4,80 m</t>
  </si>
  <si>
    <t>0605539</t>
  </si>
  <si>
    <t>Bueiro metálico sem interrupção de tráfego - D = 4,20 m - chapa galvanizada - escavado em material de 2ª categoria - aterro rodoviário máximo = 4,40 m</t>
  </si>
  <si>
    <t>0605830</t>
  </si>
  <si>
    <t>Bueiro metálico sem interrupção de tráfego - D = 4,20 m - chapa galvanizada - escavado em material de 3ª categoria - aterro ferroviário máximo = 4,80 m</t>
  </si>
  <si>
    <t>0605559</t>
  </si>
  <si>
    <t>Bueiro metálico sem interrupção de tráfego - D = 4,20 m - chapa galvanizada - escavado em material de 3ª categoria - aterro rodoviário máximo = 4,40 m</t>
  </si>
  <si>
    <t>0605777</t>
  </si>
  <si>
    <t>Bueiro metálico sem interrupção de tráfego - D = 4,40 m - chapa galvanizada - escavado em material de 1ª categoria - aterro ferroviário máximo = 4,20 m</t>
  </si>
  <si>
    <t>0605520</t>
  </si>
  <si>
    <t>Bueiro metálico sem interrupção de tráfego - D = 4,40 m - chapa galvanizada - escavado em material de 1ª categoria - aterro rodoviário máximo = 4,20 m</t>
  </si>
  <si>
    <t>0605811</t>
  </si>
  <si>
    <t>Bueiro metálico sem interrupção de tráfego - D = 4,40 m - chapa galvanizada - escavado em material de 2ª categoria - aterro ferroviário máximo = 4,20 m</t>
  </si>
  <si>
    <t>0605540</t>
  </si>
  <si>
    <t>Bueiro metálico sem interrupção de tráfego - D = 4,40 m - chapa galvanizada - escavado em material de 2ª categoria - aterro rodoviário máximo = 4,20 m</t>
  </si>
  <si>
    <t>0605831</t>
  </si>
  <si>
    <t>Bueiro metálico sem interrupção de tráfego - D = 4,40 m - chapa galvanizada - escavado em material de 3ª categoria - aterro ferroviário máximo = 4,20 m</t>
  </si>
  <si>
    <t>0605560</t>
  </si>
  <si>
    <t>Bueiro metálico sem interrupção de tráfego - D = 4,40 m - chapa galvanizada - escavado em material de 3ª categoria - aterro rodoviário máximo = 4,20 m</t>
  </si>
  <si>
    <t>0605778</t>
  </si>
  <si>
    <t>Bueiro metálico sem interrupção de tráfego - D = 4,60 m - chapa galvanizada - escavado em material de 1ª categoria - aterro ferroviário máximo = 4,00 m</t>
  </si>
  <si>
    <t>0605521</t>
  </si>
  <si>
    <t>Bueiro metálico sem interrupção de tráfego - D = 4,60 m - chapa galvanizada - escavado em material de 1ª categoria - aterro rodoviário máximo = 4,00 m</t>
  </si>
  <si>
    <t>0605812</t>
  </si>
  <si>
    <t>Bueiro metálico sem interrupção de tráfego - D = 4,60 m - chapa galvanizada - escavado em material de 2ª categoria - aterro ferroviário máximo = 4,00 m</t>
  </si>
  <si>
    <t>0605541</t>
  </si>
  <si>
    <t>Bueiro metálico sem interrupção de tráfego - D = 4,60 m - chapa galvanizada - escavado em material de 2ª categoria - aterro rodoviário máximo = 4,00 m</t>
  </si>
  <si>
    <t>0605832</t>
  </si>
  <si>
    <t>Bueiro metálico sem interrupção de tráfego - D = 4,60 m - chapa galvanizada - escavado em material de 3ª categoria - aterro ferroviário máximo = 4,00 m</t>
  </si>
  <si>
    <t>0605561</t>
  </si>
  <si>
    <t>Bueiro metálico sem interrupção de tráfego - D = 4,60 m - chapa galvanizada - escavado em material de 3ª categoria - aterro rodoviário máximo = 4,00 m</t>
  </si>
  <si>
    <t>0605779</t>
  </si>
  <si>
    <t>Bueiro metálico sem interrupção de tráfego - D = 4,80 m - chapa galvanizada - escavado em material de 1ª categoria - aterro ferroviário máximo = 5,10 m</t>
  </si>
  <si>
    <t>0605522</t>
  </si>
  <si>
    <t>Bueiro metálico sem interrupção de tráfego - D = 4,80 m - chapa galvanizada - escavado em material de 1ª categoria - aterro rodoviário máximo = 5,50 m</t>
  </si>
  <si>
    <t>0605813</t>
  </si>
  <si>
    <t>Bueiro metálico sem interrupção de tráfego - D = 4,80 m - chapa galvanizada - escavado em material de 2ª categoria - aterro ferroviário máximo = 5,10 m</t>
  </si>
  <si>
    <t>0605542</t>
  </si>
  <si>
    <t>Bueiro metálico sem interrupção de tráfego - D = 4,80 m - chapa galvanizada - escavado em material de 2ª categoria - aterro rodoviário máximo = 5,50 m</t>
  </si>
  <si>
    <t>0605833</t>
  </si>
  <si>
    <t>Bueiro metálico sem interrupção de tráfego - D = 4,80 m - chapa galvanizada - escavado em material de 3ª categoria - aterro ferroviário máximo = 5,10 m</t>
  </si>
  <si>
    <t>0605562</t>
  </si>
  <si>
    <t>Bueiro metálico sem interrupção de tráfego - D = 4,80 m - chapa galvanizada - escavado em material de 3ª categoria - aterro rodoviário máximo = 5,50 m</t>
  </si>
  <si>
    <t>0605780</t>
  </si>
  <si>
    <t>Bueiro metálico sem interrupção de tráfego - D = 5,00 m - chapa galvanizada - escavado em material de 1ª categoria - aterro ferroviário máximo = 4,80 m</t>
  </si>
  <si>
    <t>0605523</t>
  </si>
  <si>
    <t>Bueiro metálico sem interrupção de tráfego - D = 5,00 m - chapa galvanizada - escavado em material de 1ª categoria - aterro rodoviário máximo = 5,30 m</t>
  </si>
  <si>
    <t>0605814</t>
  </si>
  <si>
    <t>Bueiro metálico sem interrupção de tráfego - D = 5,00 m - chapa galvanizada - escavado em material de 2ª categoria - aterro ferroviário máximo = 4,80 m</t>
  </si>
  <si>
    <t>0605543</t>
  </si>
  <si>
    <t>Bueiro metálico sem interrupção de tráfego - D = 5,00 m - chapa galvanizada - escavado em material de 2ª categoria - aterro rodoviário máximo = 5,30 m</t>
  </si>
  <si>
    <t>0605834</t>
  </si>
  <si>
    <t>Bueiro metálico sem interrupção de tráfego - D = 5,00 m - chapa galvanizada - escavado em material de 3ª categoria - aterro ferroviário máximo = 4,80 m</t>
  </si>
  <si>
    <t>0605563</t>
  </si>
  <si>
    <t>Bueiro metálico sem interrupção de tráfego - D = 5,00 m - chapa galvanizada - escavado em material de 3ª categoria - aterro rodoviário máximo = 5,30 m</t>
  </si>
  <si>
    <t>0605606</t>
  </si>
  <si>
    <t>Sistema de escoramento telescópico regulável para tunnel liner</t>
  </si>
  <si>
    <t>0705314</t>
  </si>
  <si>
    <t>Boca de BDCC 1,50 x 1,50 m - esconsidade 0° - areia e brita comerciais</t>
  </si>
  <si>
    <t>0705312</t>
  </si>
  <si>
    <t>Boca de BDCC 1,50 x 1,50 m - esconsidade 0° - areia extraída e brita produzida</t>
  </si>
  <si>
    <t>0705316</t>
  </si>
  <si>
    <t>Boca de BDCC 1,50 x 1,50 m - esconsidade 15° - areia e brita comerciais</t>
  </si>
  <si>
    <t>0705315</t>
  </si>
  <si>
    <t>Boca de BDCC 1,50 x 1,50 m - esconsidade 15° - areia extraída e brita produzida</t>
  </si>
  <si>
    <t>0705318</t>
  </si>
  <si>
    <t>Boca de BDCC 1,50 x 1,50 m - esconsidade 30° - areia e brita comerciais</t>
  </si>
  <si>
    <t>0705317</t>
  </si>
  <si>
    <t>Boca de BDCC 1,50 x 1,50 m - esconsidade 30° - areia extraída e brita produzida</t>
  </si>
  <si>
    <t>0705320</t>
  </si>
  <si>
    <t>Boca de BDCC 1,50 x 1,50 m - esconsidade 45° - areia e brita comerciais</t>
  </si>
  <si>
    <t>0705319</t>
  </si>
  <si>
    <t>Boca de BDCC 1,50 x 1,50 m - esconsidade 45° - areia extraída e brita produzida</t>
  </si>
  <si>
    <t>0705322</t>
  </si>
  <si>
    <t>Boca de BDCC 2,00 x 2,00 m - esconsidade 0° - areia e brita comerciais</t>
  </si>
  <si>
    <t>0705321</t>
  </si>
  <si>
    <t>Boca de BDCC 2,00 x 2,00 m - esconsidade 0° - areia extraída e brita produzida</t>
  </si>
  <si>
    <t>0705324</t>
  </si>
  <si>
    <t>Boca de BDCC 2,00 x 2,00 m - esconsidade 15° - areia e brita comerciais</t>
  </si>
  <si>
    <t>0705323</t>
  </si>
  <si>
    <t>Boca de BDCC 2,00 x 2,00 m - esconsidade 15° - areia extraída e brita produzida</t>
  </si>
  <si>
    <t>0705326</t>
  </si>
  <si>
    <t>Boca de BDCC 2,00 x 2,00 m - esconsidade 30° - areia e brita comerciais</t>
  </si>
  <si>
    <t>0705325</t>
  </si>
  <si>
    <t>Boca de BDCC 2,00 x 2,00 m - esconsidade 30° - areia extraída e brita produzida</t>
  </si>
  <si>
    <t>0705328</t>
  </si>
  <si>
    <t>Boca de BDCC 2,00 x 2,00 m - esconsidade 45° - areia e brita comerciais</t>
  </si>
  <si>
    <t>0705327</t>
  </si>
  <si>
    <t>Boca de BDCC 2,00 x 2,00 m - esconsidade 45° - areia extraída e brita produzida</t>
  </si>
  <si>
    <t>0705330</t>
  </si>
  <si>
    <t>Boca de BDCC 2,50 x 2,50 m - esconsidade 0° - areia e brita comerciais</t>
  </si>
  <si>
    <t>0705329</t>
  </si>
  <si>
    <t>Boca de BDCC 2,50 x 2,50 m - esconsidade 0° - areia extraída e brita produzida</t>
  </si>
  <si>
    <t>0705332</t>
  </si>
  <si>
    <t>Boca de BDCC 2,50 x 2,50 m - esconsidade 15° - areia e brita comerciais</t>
  </si>
  <si>
    <t>0705331</t>
  </si>
  <si>
    <t>Boca de BDCC 2,50 x 2,50 m - esconsidade 15° - areia extraída e brita produzida</t>
  </si>
  <si>
    <t>0705334</t>
  </si>
  <si>
    <t>Boca de BDCC 2,50 x 2,50 m - esconsidade 30° - areia e brita comerciais</t>
  </si>
  <si>
    <t>0705333</t>
  </si>
  <si>
    <t>Boca de BDCC 2,50 x 2,50 m - esconsidade 30° - areia extraída e brita produzida</t>
  </si>
  <si>
    <t>0705336</t>
  </si>
  <si>
    <t>Boca de BDCC 2,50 x 2,50 m - esconsidade 45° - areia e brita comerciais</t>
  </si>
  <si>
    <t>0705335</t>
  </si>
  <si>
    <t>Boca de BDCC 2,50 x 2,50 m - esconsidade 45° - areia extraída e brita produzida</t>
  </si>
  <si>
    <t>0705338</t>
  </si>
  <si>
    <t>Boca de BDCC 3,00 x 3,00 m - esconsidade 0° - areia e brita comerciais</t>
  </si>
  <si>
    <t>0705337</t>
  </si>
  <si>
    <t>Boca de BDCC 3,00 x 3,00 m - esconsidade 0° - areia extraída e brita produzida</t>
  </si>
  <si>
    <t>0705340</t>
  </si>
  <si>
    <t>Boca de BDCC 3,00 x 3,00 m - esconsidade 15° - areia e brita comerciais</t>
  </si>
  <si>
    <t>0705339</t>
  </si>
  <si>
    <t>Boca de BDCC 3,00 x 3,00 m - esconsidade 15° - areia extraída e brita produzida</t>
  </si>
  <si>
    <t>0705342</t>
  </si>
  <si>
    <t>Boca de BDCC 3,00 x 3,00 m - esconsidade 30° - areia e brita comerciais</t>
  </si>
  <si>
    <t>0705341</t>
  </si>
  <si>
    <t>Boca de BDCC 3,00 x 3,00 m - esconsidade 30° - areia extraída e brita produzida</t>
  </si>
  <si>
    <t>0705344</t>
  </si>
  <si>
    <t>Boca de BDCC 3,00 x 3,00 m - esconsidade 45° - areia e brita comerciais</t>
  </si>
  <si>
    <t>0705343</t>
  </si>
  <si>
    <t>Boca de BDCC 3,00 x 3,00 m - esconsidade 45° - areia extraída e brita produzida</t>
  </si>
  <si>
    <t>0705225</t>
  </si>
  <si>
    <t>Boca de BSCC 1,50 x 1,50 m - esconsidade 0° - areia e brita comerciais</t>
  </si>
  <si>
    <t>0705224</t>
  </si>
  <si>
    <t>Boca de BSCC 1,50 x 1,50 m - esconsidade 0° - areia extraída e brita produzida</t>
  </si>
  <si>
    <t>0705227</t>
  </si>
  <si>
    <t>Boca de BSCC 1,50 x 1,50 m - esconsidade 15° - areia e brita comerciais</t>
  </si>
  <si>
    <t>0705226</t>
  </si>
  <si>
    <t>Boca de BSCC 1,50 x 1,50 m - esconsidade 15° - areia extraída e brita produzida</t>
  </si>
  <si>
    <t>0705229</t>
  </si>
  <si>
    <t>Boca de BSCC 1,50 x 1,50 m - esconsidade 30° - areia e brita comerciais</t>
  </si>
  <si>
    <t>0705228</t>
  </si>
  <si>
    <t>Boca de BSCC 1,50 x 1,50 m - esconsidade 30° - areia extraída e brita produzida</t>
  </si>
  <si>
    <t>0705231</t>
  </si>
  <si>
    <t>Boca de BSCC 1,50 x 1,50 m - esconsidade 45° - areia e brita comerciais</t>
  </si>
  <si>
    <t>0705230</t>
  </si>
  <si>
    <t>Boca de BSCC 1,50 x 1,50 m - esconsidade 45° - areia extraída e brita produzida</t>
  </si>
  <si>
    <t>0705233</t>
  </si>
  <si>
    <t>Boca de BSCC 2,00 x 2,00 m - esconsidade 0° - areia e brita comerciais</t>
  </si>
  <si>
    <t>0705232</t>
  </si>
  <si>
    <t>Boca de BSCC 2,00 x 2,00 m - esconsidade 0° - areia extraída e brita produzida</t>
  </si>
  <si>
    <t>0705235</t>
  </si>
  <si>
    <t>Boca de BSCC 2,00 x 2,00 m - esconsidade 15° - areia e brita comerciais</t>
  </si>
  <si>
    <t>0705234</t>
  </si>
  <si>
    <t>Boca de BSCC 2,00 x 2,00 m - esconsidade 15° - areia extraída e brita produzida</t>
  </si>
  <si>
    <t>0705237</t>
  </si>
  <si>
    <t>Boca de BSCC 2,00 x 2,00 m - esconsidade 30° - areia e brita comerciais</t>
  </si>
  <si>
    <t>0705236</t>
  </si>
  <si>
    <t>Boca de BSCC 2,00 x 2,00 m - esconsidade 30° - areia extraída e brita produzida</t>
  </si>
  <si>
    <t>0705239</t>
  </si>
  <si>
    <t>Boca de BSCC 2,00 x 2,00 m - esconsidade 45° - areia e brita comerciais</t>
  </si>
  <si>
    <t>0705238</t>
  </si>
  <si>
    <t>Boca de BSCC 2,00 x 2,00 m - esconsidade 45° - areia extraída e brita produzida</t>
  </si>
  <si>
    <t>0705241</t>
  </si>
  <si>
    <t>Boca de BSCC 2,50 x 2,50 m - esconsidade 0° - areia e brita comerciais</t>
  </si>
  <si>
    <t>0705240</t>
  </si>
  <si>
    <t>Boca de BSCC 2,50 x 2,50 m - esconsidade 0° - areia extraída e brita produzida</t>
  </si>
  <si>
    <t>0705243</t>
  </si>
  <si>
    <t>Boca de BSCC 2,50 x 2,50 m - esconsidade 15° - areia e brita comerciais</t>
  </si>
  <si>
    <t>0705242</t>
  </si>
  <si>
    <t>Boca de BSCC 2,50 x 2,50 m - esconsidade 15° - areia extraída e brita produzida</t>
  </si>
  <si>
    <t>0705245</t>
  </si>
  <si>
    <t>Boca de BSCC 2,50 x 2,50 m - esconsidade 30° - areia e brita comerciais</t>
  </si>
  <si>
    <t>0705244</t>
  </si>
  <si>
    <t>Boca de BSCC 2,50 x 2,50 m - esconsidade 30° - areia extraída e brita produzida</t>
  </si>
  <si>
    <t>0705247</t>
  </si>
  <si>
    <t>Boca de BSCC 2,50 x 2,50 m - esconsidade 45° - areia e brita comerciais</t>
  </si>
  <si>
    <t>0705246</t>
  </si>
  <si>
    <t>Boca de BSCC 2,50 x 2,50 m - esconsidade 45° - areia extraída e brita produzida</t>
  </si>
  <si>
    <t>0705249</t>
  </si>
  <si>
    <t>Boca de BSCC 3,00 x 3,00 m - esconsidade 0° - areia e brita comerciais</t>
  </si>
  <si>
    <t>0705248</t>
  </si>
  <si>
    <t>Boca de BSCC 3,00 x 3,00 m - esconsidade 0° - areia extraída e brita produzida</t>
  </si>
  <si>
    <t>0705251</t>
  </si>
  <si>
    <t>Boca de BSCC 3,00 x 3,00 m - esconsidade 15° - areia e brita comerciais</t>
  </si>
  <si>
    <t>0705250</t>
  </si>
  <si>
    <t>Boca de BSCC 3,00 x 3,00 m - esconsidade 15° - areia extraída e brita produzida</t>
  </si>
  <si>
    <t>0705253</t>
  </si>
  <si>
    <t>Boca de BSCC 3,00 x 3,00 m - esconsidade 30° - areia e brita comerciais</t>
  </si>
  <si>
    <t>0705252</t>
  </si>
  <si>
    <t>Boca de BSCC 3,00 x 3,00 m - esconsidade 30° - areia extraída e brita produzida</t>
  </si>
  <si>
    <t>0705255</t>
  </si>
  <si>
    <t>Boca de BSCC 3,00 x 3,00 m - esconsidade 45° - areia e brita comerciais</t>
  </si>
  <si>
    <t>0705254</t>
  </si>
  <si>
    <t>Boca de BSCC 3,00 x 3,00 m - esconsidade 45° - areia extraída e brita produzida</t>
  </si>
  <si>
    <t>0705403</t>
  </si>
  <si>
    <t>Boca de BTCC 1,50 x 1,50 m - esconsidade 0° - areia e brita comerciais</t>
  </si>
  <si>
    <t>0705402</t>
  </si>
  <si>
    <t>Boca de BTCC 1,50 x 1,50 m - esconsidade 0° - areia extraída e brita produzida</t>
  </si>
  <si>
    <t>0705405</t>
  </si>
  <si>
    <t>Boca de BTCC 1,50 x 1,50 m - esconsidade 15° - areia e brita comerciais</t>
  </si>
  <si>
    <t>0705404</t>
  </si>
  <si>
    <t>Boca de BTCC 1,50 x 1,50 m - esconsidade 15° - areia extraída e brita produzida</t>
  </si>
  <si>
    <t>0705407</t>
  </si>
  <si>
    <t>Boca de BTCC 1,50 x 1,50 m - esconsidade 30° - areia e brita comerciais</t>
  </si>
  <si>
    <t>0705406</t>
  </si>
  <si>
    <t>Boca de BTCC 1,50 x 1,50 m - esconsidade 30° - areia extraída e brita produzida</t>
  </si>
  <si>
    <t>0705409</t>
  </si>
  <si>
    <t>Boca de BTCC 1,50 x 1,50 m - esconsidade 45° - areia e brita comerciais</t>
  </si>
  <si>
    <t>0705408</t>
  </si>
  <si>
    <t>Boca de BTCC 1,50 x 1,50 m - esconsidade 45° - areia extraída e brita produzida</t>
  </si>
  <si>
    <t>0705411</t>
  </si>
  <si>
    <t>Boca de BTCC 2,00 x 2,00 m - esconsidade 0° - areia e brita comerciais</t>
  </si>
  <si>
    <t>0705410</t>
  </si>
  <si>
    <t>Boca de BTCC 2,00 x 2,00 m - esconsidade 0° - areia extraída e brita produzida</t>
  </si>
  <si>
    <t>0705413</t>
  </si>
  <si>
    <t>Boca de BTCC 2,00 x 2,00 m - esconsidade 15° - areia e brita comerciais</t>
  </si>
  <si>
    <t>0705412</t>
  </si>
  <si>
    <t>Boca de BTCC 2,00 x 2,00 m - esconsidade 15° - areia extraída e brita produzida</t>
  </si>
  <si>
    <t>0705415</t>
  </si>
  <si>
    <t>Boca de BTCC 2,00 x 2,00 m - esconsidade 30° - areia e brita comerciais</t>
  </si>
  <si>
    <t>0705414</t>
  </si>
  <si>
    <t>Boca de BTCC 2,00 x 2,00 m - esconsidade 30° - areia extraída e brita produzida</t>
  </si>
  <si>
    <t>0705417</t>
  </si>
  <si>
    <t>Boca de BTCC 2,00 x 2,00 m - esconsidade 45° - areia e brita comerciais</t>
  </si>
  <si>
    <t>0705416</t>
  </si>
  <si>
    <t>Boca de BTCC 2,00 x 2,00 m - esconsidade 45° - areia extraída e brita produzida</t>
  </si>
  <si>
    <t>0705419</t>
  </si>
  <si>
    <t>Boca de BTCC 2,50 x 2,50 m - esconsidade 0° - areia e brita comerciais</t>
  </si>
  <si>
    <t>0705418</t>
  </si>
  <si>
    <t>Boca de BTCC 2,50 x 2,50 m - esconsidade 0° - areia extraída e brita produzida</t>
  </si>
  <si>
    <t>0705421</t>
  </si>
  <si>
    <t>Boca de BTCC 2,50 x 2,50 m - esconsidade 15° - areia e brita comerciais</t>
  </si>
  <si>
    <t>0705420</t>
  </si>
  <si>
    <t>Boca de BTCC 2,50 x 2,50 m - esconsidade 15° - areia extraída e brita produzida</t>
  </si>
  <si>
    <t>0705423</t>
  </si>
  <si>
    <t>Boca de BTCC 2,50 x 2,50 m - esconsidade 30° - areia e brita comerciais</t>
  </si>
  <si>
    <t>0705422</t>
  </si>
  <si>
    <t>Boca de BTCC 2,50 x 2,50 m - esconsidade 30° - areia extraída e brita produzida</t>
  </si>
  <si>
    <t>0705425</t>
  </si>
  <si>
    <t>Boca de BTCC 2,50 x 2,50 m - esconsidade 45° - areia e brita comerciais</t>
  </si>
  <si>
    <t>0705424</t>
  </si>
  <si>
    <t>Boca de BTCC 2,50 x 2,50 m - esconsidade 45° - areia extraída e brita produzida</t>
  </si>
  <si>
    <t>0705427</t>
  </si>
  <si>
    <t>Boca de BTCC 3,00 x 3,00 m - esconsidade 0° - areia e brita comerciais</t>
  </si>
  <si>
    <t>0705426</t>
  </si>
  <si>
    <t>Boca de BTCC 3,00 x 3,00 m - esconsidade 0° - areia extraída e brita produzida</t>
  </si>
  <si>
    <t>0705429</t>
  </si>
  <si>
    <t>Boca de BTCC 3,00 x 3,00 m - esconsidade 15° - areia e brita comerciais</t>
  </si>
  <si>
    <t>0705428</t>
  </si>
  <si>
    <t>Boca de BTCC 3,00 x 3,00 m - esconsidade 15° - areia extraída e brita produzida</t>
  </si>
  <si>
    <t>0705431</t>
  </si>
  <si>
    <t>Boca de BTCC 3,00 x 3,00 m - esconsidade 30° - areia e brita comerciais</t>
  </si>
  <si>
    <t>0705430</t>
  </si>
  <si>
    <t>Boca de BTCC 3,00 x 3,00 m - esconsidade 30° - areia extraída e brita produzida</t>
  </si>
  <si>
    <t>0705433</t>
  </si>
  <si>
    <t>Boca de BTCC 3,00 x 3,00 m - esconsidade 45° - areia e brita comerciais</t>
  </si>
  <si>
    <t>0705432</t>
  </si>
  <si>
    <t>Boca de BTCC 3,00 x 3,00 m - esconsidade 45° - areia extraída e brita produzida</t>
  </si>
  <si>
    <t>0705257</t>
  </si>
  <si>
    <t>Corpo de BDCC 1,50 x 1,50 m - moldado no local - altura do aterro 0,00 a 1,00 m - areia e brita comerciais</t>
  </si>
  <si>
    <t>0705256</t>
  </si>
  <si>
    <t>Corpo de BDCC 1,50 x 1,50 m - moldado no local - altura do aterro 0,00 a 1,00 m - areia extraída e brita produzida</t>
  </si>
  <si>
    <t>0705259</t>
  </si>
  <si>
    <t>Corpo de BDCC 1,50 x 1,50 m - moldado no local - altura do aterro 1,00 a 2,50 m - areia e brita comerciais</t>
  </si>
  <si>
    <t>0705258</t>
  </si>
  <si>
    <t>Corpo de BDCC 1,50 x 1,50 m - moldado no local - altura do aterro 1,00 a 2,50 m - areia extraída e brita produzida</t>
  </si>
  <si>
    <t>0705267</t>
  </si>
  <si>
    <t>Corpo de BDCC 1,50 x 1,50 m - moldado no local - altura do aterro 10,00 a 12,50 m - areia e brita comerciais</t>
  </si>
  <si>
    <t>0705266</t>
  </si>
  <si>
    <t>Corpo de BDCC 1,50 x 1,50 m - moldado no local - altura do aterro 10,00 a 12,50 m - areia extraída e brita produzida</t>
  </si>
  <si>
    <t>0705269</t>
  </si>
  <si>
    <t>Corpo de BDCC 1,50 x 1,50 m - moldado no local - altura do aterro 12,50 a 15,00 m - areia e brita comerciais</t>
  </si>
  <si>
    <t>0705268</t>
  </si>
  <si>
    <t>Corpo de BDCC 1,50 x 1,50 m - moldado no local - altura do aterro 12,50 a 15,00 m - areia extraída e brita produzida</t>
  </si>
  <si>
    <t>0705261</t>
  </si>
  <si>
    <t>Corpo de BDCC 1,50 x 1,50 m - moldado no local - altura do aterro 2,50 a 5,00 m - areia e brita comerciais</t>
  </si>
  <si>
    <t>0705260</t>
  </si>
  <si>
    <t>Corpo de BDCC 1,50 x 1,50 m - moldado no local - altura do aterro 2,50 a 5,00 m - areia extraída e brita produzida</t>
  </si>
  <si>
    <t>0705263</t>
  </si>
  <si>
    <t>Corpo de BDCC 1,50 x 1,50 m - moldado no local - altura do aterro 5,00 a 7,50 m - areia e brita comerciais</t>
  </si>
  <si>
    <t>0705262</t>
  </si>
  <si>
    <t>Corpo de BDCC 1,50 x 1,50 m - moldado no local - altura do aterro 5,00 a 7,50 m - areia extraída e brita produzida</t>
  </si>
  <si>
    <t>0705265</t>
  </si>
  <si>
    <t>Corpo de BDCC 1,50 x 1,50 m - moldado no local - altura do aterro 7,50 a 10,00 m - areia e brita comerciais</t>
  </si>
  <si>
    <t>0705264</t>
  </si>
  <si>
    <t>Corpo de BDCC 1,50 x 1,50 m - moldado no local - altura do aterro 7,50 a 10,00 m - areia extraída e brita produzida</t>
  </si>
  <si>
    <t>0705271</t>
  </si>
  <si>
    <t>Corpo de BDCC 2,00 x 2,00 m - moldado no local - altura do aterro 0,00 a 1,00 m - areia e brita comerciais</t>
  </si>
  <si>
    <t>0705270</t>
  </si>
  <si>
    <t>Corpo de BDCC 2,00 x 2,00 m - moldado no local - altura do aterro 0,00 a 1,00 m - areia extraída e brita produzida</t>
  </si>
  <si>
    <t>0705273</t>
  </si>
  <si>
    <t>Corpo de BDCC 2,00 x 2,00 m - moldado no local - altura do aterro 1,00 a 2,50 m - areia e brita comerciais</t>
  </si>
  <si>
    <t>0705272</t>
  </si>
  <si>
    <t>Corpo de BDCC 2,00 x 2,00 m - moldado no local - altura do aterro 1,00 a 2,50 m - areia extraída e brita produzida</t>
  </si>
  <si>
    <t>0705281</t>
  </si>
  <si>
    <t>Corpo de BDCC 2,00 x 2,00 m - moldado no local - altura do aterro 10,00 a 12,50 m - areia e brita comerciais</t>
  </si>
  <si>
    <t>0705280</t>
  </si>
  <si>
    <t>Corpo de BDCC 2,00 x 2,00 m - moldado no local - altura do aterro 10,00 a 12,50 m - areia extraída e brita produzida</t>
  </si>
  <si>
    <t>0705283</t>
  </si>
  <si>
    <t>Corpo de BDCC 2,00 x 2,00 m - moldado no local - altura do aterro 12,50 a 15,00 m - areia e brita comerciais</t>
  </si>
  <si>
    <t>0705282</t>
  </si>
  <si>
    <t>Corpo de BDCC 2,00 x 2,00 m - moldado no local - altura do aterro 12,50 a 15,00 m - areia extraída e brita produzida</t>
  </si>
  <si>
    <t>0705275</t>
  </si>
  <si>
    <t>Corpo de BDCC 2,00 x 2,00 m - moldado no local - altura do aterro 2,50 a 5,00 m - areia e brita comerciais</t>
  </si>
  <si>
    <t>0705274</t>
  </si>
  <si>
    <t>Corpo de BDCC 2,00 x 2,00 m - moldado no local - altura do aterro 2,50 a 5,00 m - areia extraída e brita produzida</t>
  </si>
  <si>
    <t>0705277</t>
  </si>
  <si>
    <t>Corpo de BDCC 2,00 x 2,00 m - moldado no local - altura do aterro 5,00 a 7,50 m - areia e brita comerciais</t>
  </si>
  <si>
    <t>0705276</t>
  </si>
  <si>
    <t>Corpo de BDCC 2,00 x 2,00 m - moldado no local - altura do aterro 5,00 a 7,50 m - areia extraída e brita produzida</t>
  </si>
  <si>
    <t>0705279</t>
  </si>
  <si>
    <t>Corpo de BDCC 2,00 x 2,00 m - moldado no local - altura do aterro 7,50 a 10,00 m - areia e brita comerciais</t>
  </si>
  <si>
    <t>0705278</t>
  </si>
  <si>
    <t>Corpo de BDCC 2,00 x 2,00 m - moldado no local - altura do aterro 7,50 a 10,00 m - areia extraída e brita produzida</t>
  </si>
  <si>
    <t>0705285</t>
  </si>
  <si>
    <t>Corpo de BDCC 2,50 x 2,50 m - moldado no local - altura do aterro 0,00 a 1,00 m - areia e brita comerciais</t>
  </si>
  <si>
    <t>0705284</t>
  </si>
  <si>
    <t>Corpo de BDCC 2,50 x 2,50 m - moldado no local - altura do aterro 0,00 a 1,00 m - areia extraída e brita produzida</t>
  </si>
  <si>
    <t>0705287</t>
  </si>
  <si>
    <t>Corpo de BDCC 2,50 x 2,50 m - moldado no local - altura do aterro 1,00 a 2,50 m - areia e brita comerciais</t>
  </si>
  <si>
    <t>0705286</t>
  </si>
  <si>
    <t>Corpo de BDCC 2,50 x 2,50 m - moldado no local - altura do aterro 1,00 a 2,50 m - areia extraída e brita produzida</t>
  </si>
  <si>
    <t>0705295</t>
  </si>
  <si>
    <t>Corpo de BDCC 2,50 x 2,50 m - moldado no local - altura do aterro 10,00 a 12,50 m - areia e brita comerciais</t>
  </si>
  <si>
    <t>0705294</t>
  </si>
  <si>
    <t>Corpo de BDCC 2,50 x 2,50 m - moldado no local - altura do aterro 10,00 a 12,50 m - areia extraída e brita produzida</t>
  </si>
  <si>
    <t>0705297</t>
  </si>
  <si>
    <t>Corpo de BDCC 2,50 x 2,50 m - moldado no local - altura do aterro 12,50 a 15,00 m - areia e brita comerciais</t>
  </si>
  <si>
    <t>0705296</t>
  </si>
  <si>
    <t>Corpo de BDCC 2,50 x 2,50 m - moldado no local - altura do aterro 12,50 a 15,00 m - areia extraída e brita produzida</t>
  </si>
  <si>
    <t>0705289</t>
  </si>
  <si>
    <t>Corpo de BDCC 2,50 x 2,50 m - moldado no local - altura do aterro 2,50 a 5,00 m - areia e brita comerciais</t>
  </si>
  <si>
    <t>0705288</t>
  </si>
  <si>
    <t>Corpo de BDCC 2,50 x 2,50 m - moldado no local - altura do aterro 2,50 a 5,00 m - areia extraída e brita produzida</t>
  </si>
  <si>
    <t>0705291</t>
  </si>
  <si>
    <t>Corpo de BDCC 2,50 x 2,50 m - moldado no local - altura do aterro 5,00 a 7,50 m - areia e brita comerciais</t>
  </si>
  <si>
    <t>0705290</t>
  </si>
  <si>
    <t>Corpo de BDCC 2,50 x 2,50 m - moldado no local - altura do aterro 5,00 a 7,50 m - areia extraída e brita produzida</t>
  </si>
  <si>
    <t>0705293</t>
  </si>
  <si>
    <t>Corpo de BDCC 2,50 x 2,50 m - moldado no local - altura do aterro 7,50 a 10,00 m - areia e brita comerciais</t>
  </si>
  <si>
    <t>0705292</t>
  </si>
  <si>
    <t>Corpo de BDCC 2,50 x 2,50 m - moldado no local - altura do aterro 7,50 a 10,00 m - areia extraída e brita produzida</t>
  </si>
  <si>
    <t>0705299</t>
  </si>
  <si>
    <t>Corpo de BDCC 3,00 x 3,00 m - moldado no local - altura do aterro 0,00 a 1,00 m - areia e brita comerciais</t>
  </si>
  <si>
    <t>0705298</t>
  </si>
  <si>
    <t>Corpo de BDCC 3,00 x 3,00 m - moldado no local - altura do aterro 0,00 a 1,00 m - areia extraída e brita produzida</t>
  </si>
  <si>
    <t>0705301</t>
  </si>
  <si>
    <t>Corpo de BDCC 3,00 x 3,00 m - moldado no local - altura do aterro 1,00 a 2,50 m - areia e brita comerciais</t>
  </si>
  <si>
    <t>0705300</t>
  </si>
  <si>
    <t>Corpo de BDCC 3,00 x 3,00 m - moldado no local - altura do aterro 1,00 a 2,50 m - areia extraída e brita produzida</t>
  </si>
  <si>
    <t>0705309</t>
  </si>
  <si>
    <t>Corpo de BDCC 3,00 x 3,00 m - moldado no local - altura do aterro 10,00 a 12,50 m - areia e brita comerciais</t>
  </si>
  <si>
    <t>0705308</t>
  </si>
  <si>
    <t>Corpo de BDCC 3,00 x 3,00 m - moldado no local - altura do aterro 10,00 a 12,50 m - areia extraída e brita produzida</t>
  </si>
  <si>
    <t>0705311</t>
  </si>
  <si>
    <t>Corpo de BDCC 3,00 x 3,00 m - moldado no local - altura do aterro 12,50 a 15,00 m - areia e brita comerciais</t>
  </si>
  <si>
    <t>0705310</t>
  </si>
  <si>
    <t>Corpo de BDCC 3,00 x 3,00 m - moldado no local - altura do aterro 12,50 a 15,00 m - areia extraída e brita produzida</t>
  </si>
  <si>
    <t>0705303</t>
  </si>
  <si>
    <t>Corpo de BDCC 3,00 x 3,00 m - moldado no local - altura do aterro 2,50 a 5,00 m - areia e brita comerciais</t>
  </si>
  <si>
    <t>0705302</t>
  </si>
  <si>
    <t>Corpo de BDCC 3,00 x 3,00 m - moldado no local - altura do aterro 2,50 a 5,00 m - areia extraída e brita produzida</t>
  </si>
  <si>
    <t>0705305</t>
  </si>
  <si>
    <t>Corpo de BDCC 3,00 x 3,00 m - moldado no local - altura do aterro 5,00 a 7,50 m - areia e brita comerciais</t>
  </si>
  <si>
    <t>0705304</t>
  </si>
  <si>
    <t>Corpo de BDCC 3,00 x 3,00 m - moldado no local - altura do aterro 5,00 a 7,50 m - areia extraída e brita produzida</t>
  </si>
  <si>
    <t>0705307</t>
  </si>
  <si>
    <t>Corpo de BDCC 3,00 x 3,00 m - moldado no local - altura do aterro 7,50 a 10,00 m - areia e brita comerciais</t>
  </si>
  <si>
    <t>0705306</t>
  </si>
  <si>
    <t>Corpo de BDCC 3,00 x 3,00 m - moldado no local - altura do aterro 7,50 a 10,00 m - areia extraída e brita produzida</t>
  </si>
  <si>
    <t>0705169</t>
  </si>
  <si>
    <t>Corpo de BSCC 1,50 x 1,50 m - moldado no local - altura do aterro 0,00 a 1,00 m - areia e brita comerciais</t>
  </si>
  <si>
    <t>0705168</t>
  </si>
  <si>
    <t>Corpo de BSCC 1,50 x 1,50 m - moldado no local - altura do aterro 0,00 a 1,00 m - areia extraída e brita produzida</t>
  </si>
  <si>
    <t>0705171</t>
  </si>
  <si>
    <t>Corpo de BSCC 1,50 x 1,50 m - moldado no local - altura do aterro 1,00 a 2,50 m - areia e brita comerciais</t>
  </si>
  <si>
    <t>0705170</t>
  </si>
  <si>
    <t>Corpo de BSCC 1,50 x 1,50 m - moldado no local - altura do aterro 1,00 a 2,50 m - areia extraída e brita produzida</t>
  </si>
  <si>
    <t>0705179</t>
  </si>
  <si>
    <t>Corpo de BSCC 1,50 x 1,50 m - moldado no local - altura do aterro 10,00 a 12,50 m - areia e brita comerciais</t>
  </si>
  <si>
    <t>0705178</t>
  </si>
  <si>
    <t>Corpo de BSCC 1,50 x 1,50 m - moldado no local - altura do aterro 10,00 a 12,50 m - areia extraída e brita produzida</t>
  </si>
  <si>
    <t>0705181</t>
  </si>
  <si>
    <t>Corpo de BSCC 1,50 x 1,50 m - moldado no local - altura do aterro 12,50 a 15,00 m - areia e brita comerciais</t>
  </si>
  <si>
    <t>0705180</t>
  </si>
  <si>
    <t>Corpo de BSCC 1,50 x 1,50 m - moldado no local - altura do aterro 12,50 a 15,00 m - areia extraída e brita produzida</t>
  </si>
  <si>
    <t>0705173</t>
  </si>
  <si>
    <t>Corpo de BSCC 1,50 x 1,50 m - moldado no local - altura do aterro 2,50 a 5,00 m - areia e brita comerciais</t>
  </si>
  <si>
    <t>0705172</t>
  </si>
  <si>
    <t>Corpo de BSCC 1,50 x 1,50 m - moldado no local - altura do aterro 2,50 a 5,00 m - areia extraída e brita produzida</t>
  </si>
  <si>
    <t>0705175</t>
  </si>
  <si>
    <t>Corpo de BSCC 1,50 x 1,50 m - moldado no local - altura do aterro 5,00 a 7,50 m - areia e brita comerciais</t>
  </si>
  <si>
    <t>0705174</t>
  </si>
  <si>
    <t>Corpo de BSCC 1,50 x 1,50 m - moldado no local - altura do aterro 5,00 a 7,50 m - areia extraída e brita produzida</t>
  </si>
  <si>
    <t>0705177</t>
  </si>
  <si>
    <t>Corpo de BSCC 1,50 x 1,50 m - moldado no local - altura do aterro 7,50 a 10,00 m - areia e brita comerciais</t>
  </si>
  <si>
    <t>0705176</t>
  </si>
  <si>
    <t>Corpo de BSCC 1,50 x 1,50 m - moldado no local - altura do aterro 7,50 a 10,00 m - areia extraída e brita produzida</t>
  </si>
  <si>
    <t>0705183</t>
  </si>
  <si>
    <t>Corpo de BSCC 2,00 x 2,00 m - moldado no local - altura do aterro 0,00 a 1,00 m - areia e brita comerciais</t>
  </si>
  <si>
    <t>0705182</t>
  </si>
  <si>
    <t>Corpo de BSCC 2,00 x 2,00 m - moldado no local - altura do aterro 0,00 a 1,00 m - areia extraída e brita produzida</t>
  </si>
  <si>
    <t>0705185</t>
  </si>
  <si>
    <t>Corpo de BSCC 2,00 x 2,00 m - moldado no local - altura do aterro 1,00 a 2,50 m - areia e brita comerciais</t>
  </si>
  <si>
    <t>0705184</t>
  </si>
  <si>
    <t>Corpo de BSCC 2,00 x 2,00 m - moldado no local - altura do aterro 1,00 a 2,50 m - areia extraída e brita produzida</t>
  </si>
  <si>
    <t>0705193</t>
  </si>
  <si>
    <t>Corpo de BSCC 2,00 x 2,00 m - moldado no local - altura do aterro 10,00 a 12,50 m - areia e brita comerciais</t>
  </si>
  <si>
    <t>0705192</t>
  </si>
  <si>
    <t>Corpo de BSCC 2,00 x 2,00 m - moldado no local - altura do aterro 10,00 a 12,50 m - areia extraída e brita produzida</t>
  </si>
  <si>
    <t>0705195</t>
  </si>
  <si>
    <t>Corpo de BSCC 2,00 x 2,00 m - moldado no local - altura do aterro 12,50 a 15,00 m - areia e brita comerciais</t>
  </si>
  <si>
    <t>0705194</t>
  </si>
  <si>
    <t>Corpo de BSCC 2,00 x 2,00 m - moldado no local - altura do aterro 12,50 a 15,00 m - areia extraída e brita produzida</t>
  </si>
  <si>
    <t>0705187</t>
  </si>
  <si>
    <t>Corpo de BSCC 2,00 x 2,00 m - moldado no local - altura do aterro 2,50 a 5,00 m - areia e brita comerciais</t>
  </si>
  <si>
    <t>0705186</t>
  </si>
  <si>
    <t>Corpo de BSCC 2,00 x 2,00 m - moldado no local - altura do aterro 2,50 a 5,00 m - areia extraída e brita produzida</t>
  </si>
  <si>
    <t>0705189</t>
  </si>
  <si>
    <t>Corpo de BSCC 2,00 x 2,00 m - moldado no local - altura do aterro 5,00 a 7,50 m - areia e brita comerciais</t>
  </si>
  <si>
    <t>0705188</t>
  </si>
  <si>
    <t>Corpo de BSCC 2,00 x 2,00 m - moldado no local - altura do aterro 5,00 a 7,50 m - areia extraída e brita produzida</t>
  </si>
  <si>
    <t>0705191</t>
  </si>
  <si>
    <t>Corpo de BSCC 2,00 x 2,00 m - moldado no local - altura do aterro 7,50 a 10,00 m - areia e brita comerciais</t>
  </si>
  <si>
    <t>0705190</t>
  </si>
  <si>
    <t>Corpo de BSCC 2,00 x 2,00 m - moldado no local - altura do aterro 7,50 a 10,00 m - areia extraída e brita produzida</t>
  </si>
  <si>
    <t>0705197</t>
  </si>
  <si>
    <t>Corpo de BSCC 2,50 x 2,50 m - moldado no local - altura do aterro 0,00 a 1,00 m - areia e brita comerciais</t>
  </si>
  <si>
    <t>0705196</t>
  </si>
  <si>
    <t>Corpo de BSCC 2,50 x 2,50 m - moldado no local - altura do aterro 0,00 a 1,00 m - areia extraída e brita produzida</t>
  </si>
  <si>
    <t>0705199</t>
  </si>
  <si>
    <t>Corpo de BSCC 2,50 x 2,50 m - moldado no local - altura do aterro 1,00 a 2,50 m - areia e brita comerciais</t>
  </si>
  <si>
    <t>0705198</t>
  </si>
  <si>
    <t>Corpo de BSCC 2,50 x 2,50 m - moldado no local - altura do aterro 1,00 a 2,50 m - areia extraída e brita produzida</t>
  </si>
  <si>
    <t>0705207</t>
  </si>
  <si>
    <t>Corpo de BSCC 2,50 x 2,50 m - moldado no local - altura do aterro 10,00 a 12,50 m - areia e brita comerciais</t>
  </si>
  <si>
    <t>0705206</t>
  </si>
  <si>
    <t>Corpo de BSCC 2,50 x 2,50 m - moldado no local - altura do aterro 10,00 a 12,50 m - areia extraída e brita produzida</t>
  </si>
  <si>
    <t>0705209</t>
  </si>
  <si>
    <t>Corpo de BSCC 2,50 x 2,50 m - moldado no local - altura do aterro 12,50 a 15,00 m - areia e brita comerciais</t>
  </si>
  <si>
    <t>0705208</t>
  </si>
  <si>
    <t>Corpo de BSCC 2,50 x 2,50 m - moldado no local - altura do aterro 12,50 a 15,00 m - areia extraída e brita produzida</t>
  </si>
  <si>
    <t>0705201</t>
  </si>
  <si>
    <t>Corpo de BSCC 2,50 x 2,50 m - moldado no local - altura do aterro 2,50 a 5,00 m - areia e brita comerciais</t>
  </si>
  <si>
    <t>0705200</t>
  </si>
  <si>
    <t>Corpo de BSCC 2,50 x 2,50 m - moldado no local - altura do aterro 2,50 a 5,00 m - areia extraída e brita produzida</t>
  </si>
  <si>
    <t>0705203</t>
  </si>
  <si>
    <t>Corpo de BSCC 2,50 x 2,50 m - moldado no local - altura do aterro 5,00 a 7,50 m - areia e brita comerciais</t>
  </si>
  <si>
    <t>0705202</t>
  </si>
  <si>
    <t>Corpo de BSCC 2,50 x 2,50 m - moldado no local - altura do aterro 5,00 a 7,50 m - areia extraída e brita produzida</t>
  </si>
  <si>
    <t>0705205</t>
  </si>
  <si>
    <t>Corpo de BSCC 2,50 x 2,50 m - moldado no local - altura do aterro 7,50 a 10,00 m - areia e brita comerciais</t>
  </si>
  <si>
    <t>0705204</t>
  </si>
  <si>
    <t>Corpo de BSCC 2,50 x 2,50 m - moldado no local - altura do aterro 7,50 a 10,00 m - areia extraída e brita produzida</t>
  </si>
  <si>
    <t>0705211</t>
  </si>
  <si>
    <t>Corpo de BSCC 3,00 x 3,00 m - moldado no local - altura do aterro 0,00 a 1,00 m - areia e brita comerciais</t>
  </si>
  <si>
    <t>0705210</t>
  </si>
  <si>
    <t>Corpo de BSCC 3,00 x 3,00 m - moldado no local - altura do aterro 0,00 a 1,00 m - areia extraída e brita produzida</t>
  </si>
  <si>
    <t>0705213</t>
  </si>
  <si>
    <t>Corpo de BSCC 3,00 x 3,00 m - moldado no local - altura do aterro 1,00 a 2,50 m - areia e brita comerciais</t>
  </si>
  <si>
    <t>0705212</t>
  </si>
  <si>
    <t>Corpo de BSCC 3,00 x 3,00 m - moldado no local - altura do aterro 1,00 a 2,50 m - areia extraída e brita produzida</t>
  </si>
  <si>
    <t>0705221</t>
  </si>
  <si>
    <t>Corpo de BSCC 3,00 x 3,00 m - moldado no local - altura do aterro 10,00 a 12,50 m - areia e brita comerciais</t>
  </si>
  <si>
    <t>0705220</t>
  </si>
  <si>
    <t>Corpo de BSCC 3,00 x 3,00 m - moldado no local - altura do aterro 10,00 a 12,50 m - areia extraída e brita produzida</t>
  </si>
  <si>
    <t>0705223</t>
  </si>
  <si>
    <t>Corpo de BSCC 3,00 x 3,00 m - moldado no local - altura do aterro 12,50 a 15,00 m - areia e brita comerciais</t>
  </si>
  <si>
    <t>0705222</t>
  </si>
  <si>
    <t>Corpo de BSCC 3,00 x 3,00 m - moldado no local - altura do aterro 12,50 a 15,00 m - areia extraída e brita produzida</t>
  </si>
  <si>
    <t>0705215</t>
  </si>
  <si>
    <t>Corpo de BSCC 3,00 x 3,00 m - moldado no local - altura do aterro 2,50 a 5,00 m - areia e brita comerciais</t>
  </si>
  <si>
    <t>0705214</t>
  </si>
  <si>
    <t>Corpo de BSCC 3,00 x 3,00 m - moldado no local - altura do aterro 2,50 a 5,00 m - areia extraída e brita produzida</t>
  </si>
  <si>
    <t>0705217</t>
  </si>
  <si>
    <t>Corpo de BSCC 3,00 x 3,00 m - moldado no local - altura do aterro 5,00 a 7,50 m - areia e brita comerciais</t>
  </si>
  <si>
    <t>0705216</t>
  </si>
  <si>
    <t>Corpo de BSCC 3,00 x 3,00 m - moldado no local - altura do aterro 5,00 a 7,50 m - areia extraída e brita produzida</t>
  </si>
  <si>
    <t>0705219</t>
  </si>
  <si>
    <t>Corpo de BSCC 3,00 x 3,00 m - moldado no local - altura do aterro 7,50 a 10,00 m - areia e brita comerciais</t>
  </si>
  <si>
    <t>0705218</t>
  </si>
  <si>
    <t>Corpo de BSCC 3,00 x 3,00 m - moldado no local - altura do aterro 7,50 a 10,00 m - areia extraída e brita produzida</t>
  </si>
  <si>
    <t>0705346</t>
  </si>
  <si>
    <t>Corpo de BTCC 1,50 x 1,50 m - moldado no local - altura do aterro 0,00 a 1,00 m - areia e brita comerciais</t>
  </si>
  <si>
    <t>0705345</t>
  </si>
  <si>
    <t>Corpo de BTCC 1,50 x 1,50 m - moldado no local - altura do aterro 0,00 a 1,00 m - areia extraída e brita produzida</t>
  </si>
  <si>
    <t>0705348</t>
  </si>
  <si>
    <t>Corpo de BTCC 1,50 x 1,50 m - moldado no local - altura do aterro 1,00 a 2,50 m - areia e brita comerciais</t>
  </si>
  <si>
    <t>0705347</t>
  </si>
  <si>
    <t>Corpo de BTCC 1,50 x 1,50 m - moldado no local - altura do aterro 1,00 a 2,50 m - areia extraída e brita produzida</t>
  </si>
  <si>
    <t>0705356</t>
  </si>
  <si>
    <t>Corpo de BTCC 1,50 x 1,50 m - moldado no local - altura do aterro 10,00 a 12,50 m - areia e brita comerciais</t>
  </si>
  <si>
    <t>0705355</t>
  </si>
  <si>
    <t>Corpo de BTCC 1,50 x 1,50 m - moldado no local - altura do aterro 10,00 a 12,50 m - areia extraída e brita produzida</t>
  </si>
  <si>
    <t>0705358</t>
  </si>
  <si>
    <t>Corpo de BTCC 1,50 x 1,50 m - moldado no local - altura do aterro 12,50 a 15,00 m - areia e brita comerciais</t>
  </si>
  <si>
    <t>0705357</t>
  </si>
  <si>
    <t>Corpo de BTCC 1,50 x 1,50 m - moldado no local - altura do aterro 12,50 a 15,00 m - areia extraída e brita produzida</t>
  </si>
  <si>
    <t>0705350</t>
  </si>
  <si>
    <t>Corpo de BTCC 1,50 x 1,50 m - moldado no local - altura do aterro 2,50 a 5,00 m - areia e brita comerciais</t>
  </si>
  <si>
    <t>0705349</t>
  </si>
  <si>
    <t>Corpo de BTCC 1,50 x 1,50 m - moldado no local - altura do aterro 2,50 a 5,00 m - areia extraída e brita produzida</t>
  </si>
  <si>
    <t>0705352</t>
  </si>
  <si>
    <t>Corpo de BTCC 1,50 x 1,50 m - moldado no local - altura do aterro 5,00 a 7,50 m - areia e brita comerciais</t>
  </si>
  <si>
    <t>0705351</t>
  </si>
  <si>
    <t>Corpo de BTCC 1,50 x 1,50 m - moldado no local - altura do aterro 5,00 a 7,50 m - areia extraída e brita produzida</t>
  </si>
  <si>
    <t>0705354</t>
  </si>
  <si>
    <t>Corpo de BTCC 1,50 x 1,50 m - moldado no local - altura do aterro 7,50 a 10,00 m - areia e brita comerciais</t>
  </si>
  <si>
    <t>0705353</t>
  </si>
  <si>
    <t>Corpo de BTCC 1,50 x 1,50 m - moldado no local - altura do aterro 7,50 a 10,00 m - areia extraída e brita produzida</t>
  </si>
  <si>
    <t>0705360</t>
  </si>
  <si>
    <t>Corpo de BTCC 2,00 x 2,00 m - moldado no local - altura do aterro 0,00 a 1,00 m - areia e brita comerciais</t>
  </si>
  <si>
    <t>0705359</t>
  </si>
  <si>
    <t>Corpo de BTCC 2,00 x 2,00 m - moldado no local - altura do aterro 0,00 a 1,00 m - areia extraída e brita produzida</t>
  </si>
  <si>
    <t>0705362</t>
  </si>
  <si>
    <t>Corpo de BTCC 2,00 x 2,00 m - moldado no local - altura do aterro 1,00 a 2,50 m - areia e brita comerciais</t>
  </si>
  <si>
    <t>0705361</t>
  </si>
  <si>
    <t>Corpo de BTCC 2,00 x 2,00 m - moldado no local - altura do aterro 1,00 a 2,50 m - areia extraída e brita produzida</t>
  </si>
  <si>
    <t>0705370</t>
  </si>
  <si>
    <t>Corpo de BTCC 2,00 x 2,00 m - moldado no local - altura do aterro 10,00 a 12,50 m - areia e brita comerciais</t>
  </si>
  <si>
    <t>0705369</t>
  </si>
  <si>
    <t>Corpo de BTCC 2,00 x 2,00 m - moldado no local - altura do aterro 10,00 a 12,50 m - areia extraída e brita produzida</t>
  </si>
  <si>
    <t>0705372</t>
  </si>
  <si>
    <t>Corpo de BTCC 2,00 x 2,00 m - moldado no local - altura do aterro 12,50 a 15,00 m - areia e brita comerciais</t>
  </si>
  <si>
    <t>0705371</t>
  </si>
  <si>
    <t>Corpo de BTCC 2,00 x 2,00 m - moldado no local - altura do aterro 12,50 a 15,00 m - areia extraída e brita produzida</t>
  </si>
  <si>
    <t>0705364</t>
  </si>
  <si>
    <t>Corpo de BTCC 2,00 x 2,00 m - moldado no local - altura do aterro 2,50 a 5,00 m - areia e brita comerciais</t>
  </si>
  <si>
    <t>0705363</t>
  </si>
  <si>
    <t>Corpo de BTCC 2,00 x 2,00 m - moldado no local - altura do aterro 2,50 a 5,00 m - areia extraída e brita produzida</t>
  </si>
  <si>
    <t>0705366</t>
  </si>
  <si>
    <t>Corpo de BTCC 2,00 x 2,00 m - moldado no local - altura do aterro 5,00 a 7,50 m - areia e brita comerciais</t>
  </si>
  <si>
    <t>0705365</t>
  </si>
  <si>
    <t>Corpo de BTCC 2,00 x 2,00 m - moldado no local - altura do aterro 5,00 a 7,50 m - areia extraída e brita produzida</t>
  </si>
  <si>
    <t>0705368</t>
  </si>
  <si>
    <t>Corpo de BTCC 2,00 x 2,00 m - moldado no local - altura do aterro 7,50 a 10,00 m - areia e brita comerciais</t>
  </si>
  <si>
    <t>0705367</t>
  </si>
  <si>
    <t>Corpo de BTCC 2,00 x 2,00 m - moldado no local - altura do aterro 7,50 a 10,00 m - areia extraída e brita produzida</t>
  </si>
  <si>
    <t>0705374</t>
  </si>
  <si>
    <t>Corpo de BTCC 2,50 x 2,50 m - moldado no local - altura do aterro 0,00 a 1,00 m - areia e brita comerciais</t>
  </si>
  <si>
    <t>0705373</t>
  </si>
  <si>
    <t>Corpo de BTCC 2,50 x 2,50 m - moldado no local - altura do aterro 0,00 a 1,00 m - areia extraída e brita produzida</t>
  </si>
  <si>
    <t>0705376</t>
  </si>
  <si>
    <t>Corpo de BTCC 2,50 x 2,50 m - moldado no local - altura do aterro 1,00 a 2,50 m - areia e brita comerciais</t>
  </si>
  <si>
    <t>0705375</t>
  </si>
  <si>
    <t>Corpo de BTCC 2,50 x 2,50 m - moldado no local - altura do aterro 1,00 a 2,50 m - areia extraída e brita produzida</t>
  </si>
  <si>
    <t>0705384</t>
  </si>
  <si>
    <t>Corpo de BTCC 2,50 x 2,50 m - moldado no local - altura do aterro 10,00 a 12,50 m - areia e brita comerciais</t>
  </si>
  <si>
    <t>0705383</t>
  </si>
  <si>
    <t>Corpo de BTCC 2,50 x 2,50 m - moldado no local - altura do aterro 10,00 a 12,50 m - areia extraída e brita produzida</t>
  </si>
  <si>
    <t>0705386</t>
  </si>
  <si>
    <t>Corpo de BTCC 2,50 x 2,50 m - moldado no local - altura do aterro 12,50 a 15,00 m - areia e brita comerciais</t>
  </si>
  <si>
    <t>0705385</t>
  </si>
  <si>
    <t>Corpo de BTCC 2,50 x 2,50 m - moldado no local - altura do aterro 12,50 a 15,00 m - areia extraída e brita produzida</t>
  </si>
  <si>
    <t>0705378</t>
  </si>
  <si>
    <t>Corpo de BTCC 2,50 x 2,50 m - moldado no local - altura do aterro 2,50 a 5,00 m - areia e brita comerciais</t>
  </si>
  <si>
    <t>0705377</t>
  </si>
  <si>
    <t>Corpo de BTCC 2,50 x 2,50 m - moldado no local - altura do aterro 2,50 a 5,00 m - areia extraída e brita produzida</t>
  </si>
  <si>
    <t>0705380</t>
  </si>
  <si>
    <t>Corpo de BTCC 2,50 x 2,50 m - moldado no local - altura do aterro 5,00 a 7,50 m - areia e brita comerciais</t>
  </si>
  <si>
    <t>0705379</t>
  </si>
  <si>
    <t>Corpo de BTCC 2,50 x 2,50 m - moldado no local - altura do aterro 5,00 a 7,50 m - areia extraída e brita produzida</t>
  </si>
  <si>
    <t>0705382</t>
  </si>
  <si>
    <t>Corpo de BTCC 2,50 x 2,50 m - moldado no local - altura do aterro 7,50 a 10,00 m - areia e brita comerciais</t>
  </si>
  <si>
    <t>0705381</t>
  </si>
  <si>
    <t>Corpo de BTCC 2,50 x 2,50 m - moldado no local - altura do aterro 7,50 a 10,00 m - areia extraída e brita produzida</t>
  </si>
  <si>
    <t>0705388</t>
  </si>
  <si>
    <t>Corpo de BTCC 3,00 x 3,00 m - moldado no local - altura do aterro 0,00 a 1,00 m - areia e brita comerciais</t>
  </si>
  <si>
    <t>0705387</t>
  </si>
  <si>
    <t>Corpo de BTCC 3,00 x 3,00 m - moldado no local - altura do aterro 0,00 a 1,00 m - areia extraída e brita produzida</t>
  </si>
  <si>
    <t>0705389</t>
  </si>
  <si>
    <t>Corpo de BTCC 3,00 x 3,00 m - moldado no local - altura do aterro 1,00 a 2,50 m - areia extraída e brita produzida</t>
  </si>
  <si>
    <t>0705390</t>
  </si>
  <si>
    <t>Corpo de BTCC 3,00 x 3,00 m - moldado no local - altura do aterro 1,00 a 2,50 mm - areia e brita comerciais</t>
  </si>
  <si>
    <t>0705399</t>
  </si>
  <si>
    <t>Corpo de BTCC 3,00 x 3,00 m - moldado no local - altura do aterro 10,00 a 12,50 m - areia e brita comerciais</t>
  </si>
  <si>
    <t>0705398</t>
  </si>
  <si>
    <t>Corpo de BTCC 3,00 x 3,00 m - moldado no local - altura do aterro 10,00 a 12,50 m - areia extraída e brita produzida</t>
  </si>
  <si>
    <t>0705401</t>
  </si>
  <si>
    <t>Corpo de BTCC 3,00 x 3,00 m - moldado no local - altura do aterro 12,50 a 15,00 m - areia e brita comerciais</t>
  </si>
  <si>
    <t>0705400</t>
  </si>
  <si>
    <t>Corpo de BTCC 3,00 x 3,00 m - moldado no local - altura do aterro 12,50 a 15,00 m - areia extraída e brita produzida</t>
  </si>
  <si>
    <t>0705392</t>
  </si>
  <si>
    <t>Corpo de BTCC 3,00 x 3,00 m - moldado no local - altura do aterro 2,50 a 5,00 m - areia e brita comerciais</t>
  </si>
  <si>
    <t>0705391</t>
  </si>
  <si>
    <t>Corpo de BTCC 3,00 x 3,00 m - moldado no local - altura do aterro 2,50 a 5,00 m - areia extraída e brita produzida</t>
  </si>
  <si>
    <t>0705395</t>
  </si>
  <si>
    <t>Corpo de BTCC 3,00 x 3,00 m - moldado no local - altura do aterro 5,00 a 7,50 m - areia e brita comerciais</t>
  </si>
  <si>
    <t>0705394</t>
  </si>
  <si>
    <t>Corpo de BTCC 3,00 x 3,00 m - moldado no local - altura do aterro 5,00 a 7,50 m - areia extraída e brita produzida</t>
  </si>
  <si>
    <t>0705397</t>
  </si>
  <si>
    <t>Corpo de BTCC 3,00 x 3,00 m - moldado no local - altura do aterro 7,50 a 10,00 m - areia e brita comerciais</t>
  </si>
  <si>
    <t>0705396</t>
  </si>
  <si>
    <t>Corpo de BTCC 3,00 x 3,00 m - moldado no local - altura do aterro 7,50 a 10,00 m - areia extraída e brita produzida</t>
  </si>
  <si>
    <t>0804213</t>
  </si>
  <si>
    <t>Boca de BDTC D = 0,80 m - esconsidade 0° - areia e brita comerciais - alas retas</t>
  </si>
  <si>
    <t>0804212</t>
  </si>
  <si>
    <t>Boca de BDTC D = 0,80 m - esconsidade 0° - areia extraída e brita produzida - alas retas</t>
  </si>
  <si>
    <t>0804217</t>
  </si>
  <si>
    <t>Boca de BDTC D = 0,80 m - esconsidade 10° - areia e brita comerciais - alas retas</t>
  </si>
  <si>
    <t>0804216</t>
  </si>
  <si>
    <t>Boca de BDTC D = 0,80 m - esconsidade 10° - areia extraída e brita produzida - alas retas</t>
  </si>
  <si>
    <t>0804219</t>
  </si>
  <si>
    <t>Boca de BDTC D = 0,80 m - esconsidade 15° - areia e brita comerciais - alas retas</t>
  </si>
  <si>
    <t>0804218</t>
  </si>
  <si>
    <t>Boca de BDTC D = 0,80 m - esconsidade 15° - areia extraída e brita produzida - alas retas</t>
  </si>
  <si>
    <t>0804221</t>
  </si>
  <si>
    <t>Boca de BDTC D = 0,80 m - esconsidade 20° - areia e brita comerciais - alas retas</t>
  </si>
  <si>
    <t>0804220</t>
  </si>
  <si>
    <t>Boca de BDTC D = 0,80 m - esconsidade 20° - areia extraída e brita produzida - alas retas</t>
  </si>
  <si>
    <t>0804223</t>
  </si>
  <si>
    <t>Boca de BDTC D = 0,80 m - esconsidade 25° - areia e brita comerciais - alas retas</t>
  </si>
  <si>
    <t>0804222</t>
  </si>
  <si>
    <t>Boca de BDTC D = 0,80 m - esconsidade 25° - areia extraída e brita produzida - alas retas</t>
  </si>
  <si>
    <t>0804225</t>
  </si>
  <si>
    <t>Boca de BDTC D = 0,80 m - esconsidade 30° - areia e brita comerciais - alas retas</t>
  </si>
  <si>
    <t>0804224</t>
  </si>
  <si>
    <t>Boca de BDTC D = 0,80 m - esconsidade 30° - areia extraída e brita produzida - alas retas</t>
  </si>
  <si>
    <t>0804227</t>
  </si>
  <si>
    <t>Boca de BDTC D = 0,80 m - esconsidade 35° - areia e brita comerciais - alas retas</t>
  </si>
  <si>
    <t>0804226</t>
  </si>
  <si>
    <t>Boca de BDTC D = 0,80 m - esconsidade 35° - areia extraída e brita produzida - alas retas</t>
  </si>
  <si>
    <t>0804229</t>
  </si>
  <si>
    <t>Boca de BDTC D = 0,80 m - esconsidade 40° - areia e brita comerciais - alas retas</t>
  </si>
  <si>
    <t>0804228</t>
  </si>
  <si>
    <t>Boca de BDTC D = 0,80 m - esconsidade 40° - areia extraída e brita produzida - alas retas</t>
  </si>
  <si>
    <t>0804231</t>
  </si>
  <si>
    <t>Boca de BDTC D = 0,80 m - esconsidade 45° - areia e brita comerciais - alas retas</t>
  </si>
  <si>
    <t>0804230</t>
  </si>
  <si>
    <t>Boca de BDTC D = 0,80 m - esconsidade 45° - areia extraída e brita produzida - alas retas</t>
  </si>
  <si>
    <t>0804215</t>
  </si>
  <si>
    <t>Boca de BDTC D = 0,80 m - esconsidade 5° - areia e brita comerciais - alas retas</t>
  </si>
  <si>
    <t>0804214</t>
  </si>
  <si>
    <t>Boca de BDTC D = 0,80 m - esconsidade 5° - areia extraída e brita produzida - alas retas</t>
  </si>
  <si>
    <t>0804417</t>
  </si>
  <si>
    <t>Boca de BDTC D = 1,00 m - esconsidade 0° - areia e brita comerciais - alas esconsas</t>
  </si>
  <si>
    <t>0804233</t>
  </si>
  <si>
    <t>Boca de BDTC D = 1,00 m - esconsidade 0° - areia e brita comerciais - alas retas</t>
  </si>
  <si>
    <t>0804416</t>
  </si>
  <si>
    <t>Boca de BDTC D = 1,00 m - esconsidade 0° - areia extraída e brita produzida - alas esconsas</t>
  </si>
  <si>
    <t>0804232</t>
  </si>
  <si>
    <t>Boca de BDTC D = 1,00 m - esconsidade 0° - areia extraída e brita produzida - alas retas</t>
  </si>
  <si>
    <t>0804237</t>
  </si>
  <si>
    <t>Boca de BDTC D = 1,00 m - esconsidade 10° - areia e brita comerciais - alas retas</t>
  </si>
  <si>
    <t>0804236</t>
  </si>
  <si>
    <t>Boca de BDTC D = 1,00 m - esconsidade 10° - areia extraída e brita produzida - alas retas</t>
  </si>
  <si>
    <t>0804419</t>
  </si>
  <si>
    <t>Boca de BDTC D = 1,00 m - esconsidade 15° - areia e brita comerciais - alas esconsas</t>
  </si>
  <si>
    <t>0804239</t>
  </si>
  <si>
    <t>Boca de BDTC D = 1,00 m - esconsidade 15° - areia e brita comerciais - alas retas</t>
  </si>
  <si>
    <t>0804418</t>
  </si>
  <si>
    <t>Boca de BDTC D = 1,00 m - esconsidade 15° - areia extraída e brita produzida - alas esconsas</t>
  </si>
  <si>
    <t>0804238</t>
  </si>
  <si>
    <t>Boca de BDTC D = 1,00 m - esconsidade 15° - areia extraída e brita produzida - alas retas</t>
  </si>
  <si>
    <t>0804241</t>
  </si>
  <si>
    <t>Boca de BDTC D = 1,00 m - esconsidade 20° - areia e brita comerciais - alas retas</t>
  </si>
  <si>
    <t>0804240</t>
  </si>
  <si>
    <t>Boca de BDTC D = 1,00 m - esconsidade 20° - areia extraída e brita produzida - alas retas</t>
  </si>
  <si>
    <t>0804243</t>
  </si>
  <si>
    <t>Boca de BDTC D = 1,00 m - esconsidade 25° - areia e brita comerciais - alas retas</t>
  </si>
  <si>
    <t>0804242</t>
  </si>
  <si>
    <t>Boca de BDTC D = 1,00 m - esconsidade 25° - areia extraída e brita produzida - alas retas</t>
  </si>
  <si>
    <t>0804421</t>
  </si>
  <si>
    <t>Boca de BDTC D = 1,00 m - esconsidade 30° - areia e brita comerciais - alas esconsas</t>
  </si>
  <si>
    <t>0804245</t>
  </si>
  <si>
    <t>Boca de BDTC D = 1,00 m - esconsidade 30° - areia e brita comerciais - alas retas</t>
  </si>
  <si>
    <t>0804420</t>
  </si>
  <si>
    <t>Boca de BDTC D = 1,00 m - esconsidade 30° - areia extraída e brita produzida - alas esconsas</t>
  </si>
  <si>
    <t>0804244</t>
  </si>
  <si>
    <t>Boca de BDTC D = 1,00 m - esconsidade 30° - areia extraída e brita produzida - alas retas</t>
  </si>
  <si>
    <t>0804247</t>
  </si>
  <si>
    <t>Boca de BDTC D = 1,00 m - esconsidade 35° - areia e brita comerciais - alas retas</t>
  </si>
  <si>
    <t>0804246</t>
  </si>
  <si>
    <t>Boca de BDTC D = 1,00 m - esconsidade 35° - areia extraída e brita produzida - alas retas</t>
  </si>
  <si>
    <t>0804249</t>
  </si>
  <si>
    <t>Boca de BDTC D = 1,00 m - esconsidade 40° - areia e brita comerciais - alas retas</t>
  </si>
  <si>
    <t>0804248</t>
  </si>
  <si>
    <t>Boca de BDTC D = 1,00 m - esconsidade 40° - areia extraída e brita produzida - alas retas</t>
  </si>
  <si>
    <t>0804423</t>
  </si>
  <si>
    <t>Boca de BDTC D = 1,00 m - esconsidade 45° - areia e brita comerciais - alas esconsas</t>
  </si>
  <si>
    <t>0804251</t>
  </si>
  <si>
    <t>Boca de BDTC D = 1,00 m - esconsidade 45° - areia e brita comerciais - alas retas</t>
  </si>
  <si>
    <t>0804422</t>
  </si>
  <si>
    <t>Boca de BDTC D = 1,00 m - esconsidade 45° - areia extraída e brita produzida - alas esconsas</t>
  </si>
  <si>
    <t>0804250</t>
  </si>
  <si>
    <t>Boca de BDTC D = 1,00 m - esconsidade 45° - areia extraída e brita produzida - alas retas</t>
  </si>
  <si>
    <t>0804235</t>
  </si>
  <si>
    <t>Boca de BDTC D = 1,00 m - esconsidade 5° - areia e brita comerciais - alas retas</t>
  </si>
  <si>
    <t>0804234</t>
  </si>
  <si>
    <t>Boca de BDTC D = 1,00 m - esconsidade 5° - areia extraída e brita produzida - alas retas</t>
  </si>
  <si>
    <t>0804425</t>
  </si>
  <si>
    <t>Boca de BDTC D = 1,20 m - esconsidade 0° - areia e brita comerciais - alas esconsas</t>
  </si>
  <si>
    <t>0804253</t>
  </si>
  <si>
    <t>Boca de BDTC D = 1,20 m - esconsidade 0° - areia e brita comerciais - alas retas</t>
  </si>
  <si>
    <t>0804424</t>
  </si>
  <si>
    <t>Boca de BDTC D = 1,20 m - esconsidade 0° - areia extraída e brita produzida - alas esconsas</t>
  </si>
  <si>
    <t>0804252</t>
  </si>
  <si>
    <t>Boca de BDTC D = 1,20 m - esconsidade 0° - areia extraída e brita produzida - alas retas</t>
  </si>
  <si>
    <t>0804257</t>
  </si>
  <si>
    <t>Boca de BDTC D = 1,20 m - esconsidade 10° - areia e brita comerciais - alas retas</t>
  </si>
  <si>
    <t>0804256</t>
  </si>
  <si>
    <t>Boca de BDTC D = 1,20 m - esconsidade 10° - areia extraída e brita produzida - alas retas</t>
  </si>
  <si>
    <t>0804427</t>
  </si>
  <si>
    <t>Boca de BDTC D = 1,20 m - esconsidade 15° - areia e brita comerciais - alas esconsas</t>
  </si>
  <si>
    <t>0804259</t>
  </si>
  <si>
    <t>Boca de BDTC D = 1,20 m - esconsidade 15° - areia e brita comerciais - alas retas</t>
  </si>
  <si>
    <t>0804426</t>
  </si>
  <si>
    <t>Boca de BDTC D = 1,20 m - esconsidade 15° - areia extraída e brita produzida - alas esconsas</t>
  </si>
  <si>
    <t>0804258</t>
  </si>
  <si>
    <t>Boca de BDTC D = 1,20 m - esconsidade 15° - areia extraída e brita produzida - alas retas</t>
  </si>
  <si>
    <t>0804261</t>
  </si>
  <si>
    <t>Boca de BDTC D = 1,20 m - esconsidade 20° - areia e brita comerciais - alas retas</t>
  </si>
  <si>
    <t>0804260</t>
  </si>
  <si>
    <t>Boca de BDTC D = 1,20 m - esconsidade 20° - areia extraída e brita produzida - alas retas</t>
  </si>
  <si>
    <t>0804263</t>
  </si>
  <si>
    <t>Boca de BDTC D = 1,20 m - esconsidade 25° - areia e brita comerciais - alas retas</t>
  </si>
  <si>
    <t>0804262</t>
  </si>
  <si>
    <t>Boca de BDTC D = 1,20 m - esconsidade 25° - areia extraída e brita produzida - alas retas</t>
  </si>
  <si>
    <t>0804429</t>
  </si>
  <si>
    <t>Boca de BDTC D = 1,20 m - esconsidade 30° - areia e brita comerciais - alas esconsas</t>
  </si>
  <si>
    <t>0804265</t>
  </si>
  <si>
    <t>Boca de BDTC D = 1,20 m - esconsidade 30° - areia e brita comerciais - alas retas</t>
  </si>
  <si>
    <t>0804428</t>
  </si>
  <si>
    <t>Boca de BDTC D = 1,20 m - esconsidade 30° - areia extraída e brita produzida - alas esconsas</t>
  </si>
  <si>
    <t>0804264</t>
  </si>
  <si>
    <t>Boca de BDTC D = 1,20 m - esconsidade 30° - areia extraída e brita produzida - alas retas</t>
  </si>
  <si>
    <t>0804267</t>
  </si>
  <si>
    <t>Boca de BDTC D = 1,20 m - esconsidade 35° - areia e brita comerciais - alas retas</t>
  </si>
  <si>
    <t>0804266</t>
  </si>
  <si>
    <t>Boca de BDTC D = 1,20 m - esconsidade 35° - areia extraída e brita produzida - alas retas</t>
  </si>
  <si>
    <t>0804269</t>
  </si>
  <si>
    <t>Boca de BDTC D = 1,20 m - esconsidade 40° - areia e brita comerciais - alas retas</t>
  </si>
  <si>
    <t>0804268</t>
  </si>
  <si>
    <t>Boca de BDTC D = 1,20 m - esconsidade 40° - areia extraída e brita produzida - alas retas</t>
  </si>
  <si>
    <t>0804431</t>
  </si>
  <si>
    <t>Boca de BDTC D = 1,20 m - esconsidade 45° - areia e brita comerciais - alas esconsas</t>
  </si>
  <si>
    <t>0804271</t>
  </si>
  <si>
    <t>Boca de BDTC D = 1,20 m - esconsidade 45° - areia e brita comerciais - alas retas</t>
  </si>
  <si>
    <t>0804430</t>
  </si>
  <si>
    <t>Boca de BDTC D = 1,20 m - esconsidade 45° - areia extraída e brita produzida - alas esconsas</t>
  </si>
  <si>
    <t>0804270</t>
  </si>
  <si>
    <t>Boca de BDTC D = 1,20 m - esconsidade 45° - areia extraída e brita produzida - alas retas</t>
  </si>
  <si>
    <t>0804255</t>
  </si>
  <si>
    <t>Boca de BDTC D = 1,20 m - esconsidade 5° - areia e brita comerciais - alas retas</t>
  </si>
  <si>
    <t>0804254</t>
  </si>
  <si>
    <t>Boca de BDTC D = 1,20 m - esconsidade 5° - areia extraída e brita produzida - alas retas</t>
  </si>
  <si>
    <t>0804433</t>
  </si>
  <si>
    <t>Boca de BDTC D = 1,50 m - esconsidade 0° - areia e brita comerciais - alas esconsas</t>
  </si>
  <si>
    <t>0804273</t>
  </si>
  <si>
    <t>Boca de BDTC D = 1,50 m - esconsidade 0° - areia e brita comerciais - alas retas</t>
  </si>
  <si>
    <t>0804432</t>
  </si>
  <si>
    <t>Boca de BDTC D = 1,50 m - esconsidade 0° - areia extraída e brita produzida - alas esconsas</t>
  </si>
  <si>
    <t>0804272</t>
  </si>
  <si>
    <t>Boca de BDTC D = 1,50 m - esconsidade 0° - areia extraída e brita produzida - alas retas</t>
  </si>
  <si>
    <t>0804277</t>
  </si>
  <si>
    <t>Boca de BDTC D = 1,50 m - esconsidade 10° - areia e brita comerciais - alas retas</t>
  </si>
  <si>
    <t>0804276</t>
  </si>
  <si>
    <t>Boca de BDTC D = 1,50 m - esconsidade 10° - areia extraída e brita produzida - alas retas</t>
  </si>
  <si>
    <t>0804435</t>
  </si>
  <si>
    <t>Boca de BDTC D = 1,50 m - esconsidade 15° - areia e brita comerciais - alas esconsas</t>
  </si>
  <si>
    <t>0804279</t>
  </si>
  <si>
    <t>Boca de BDTC D = 1,50 m - esconsidade 15° - areia e brita comerciais - alas retas</t>
  </si>
  <si>
    <t>0804434</t>
  </si>
  <si>
    <t>Boca de BDTC D = 1,50 m - esconsidade 15° - areia extraída e brita produzida - alas esconsas</t>
  </si>
  <si>
    <t>0804278</t>
  </si>
  <si>
    <t>Boca de BDTC D = 1,50 m - esconsidade 15° - areia extraída e brita produzida - alas retas</t>
  </si>
  <si>
    <t>0804281</t>
  </si>
  <si>
    <t>Boca de BDTC D = 1,50 m - esconsidade 20° - areia e brita comerciais - alas retas</t>
  </si>
  <si>
    <t>0804280</t>
  </si>
  <si>
    <t>Boca de BDTC D = 1,50 m - esconsidade 20° - areia extraída e brita produzida - alas retas</t>
  </si>
  <si>
    <t>0804283</t>
  </si>
  <si>
    <t>Boca de BDTC D = 1,50 m - esconsidade 25° - areia e brita comerciais - alas retas</t>
  </si>
  <si>
    <t>0804282</t>
  </si>
  <si>
    <t>Boca de BDTC D = 1,50 m - esconsidade 25° - areia extraída e brita produzida - alas retas</t>
  </si>
  <si>
    <t>0804437</t>
  </si>
  <si>
    <t>Boca de BDTC D = 1,50 m - esconsidade 30° - areia e brita comerciais - alas esconsas</t>
  </si>
  <si>
    <t>0804285</t>
  </si>
  <si>
    <t>Boca de BDTC D = 1,50 m - esconsidade 30° - areia e brita comerciais - alas retas</t>
  </si>
  <si>
    <t>0804436</t>
  </si>
  <si>
    <t>Boca de BDTC D = 1,50 m - esconsidade 30° - areia extraída e brita produzida - alas esconsas</t>
  </si>
  <si>
    <t>0804284</t>
  </si>
  <si>
    <t>Boca de BDTC D = 1,50 m - esconsidade 30° - areia extraída e brita produzida - alas retas</t>
  </si>
  <si>
    <t>0804287</t>
  </si>
  <si>
    <t>Boca de BDTC D = 1,50 m - esconsidade 35° - areia e brita comerciais - alas retas</t>
  </si>
  <si>
    <t>0804286</t>
  </si>
  <si>
    <t>Boca de BDTC D = 1,50 m - esconsidade 35° - areia extraída e brita produzida - alas retas</t>
  </si>
  <si>
    <t>0804289</t>
  </si>
  <si>
    <t>Boca de BDTC D = 1,50 m - esconsidade 40° - areia e brita comerciais - alas retas</t>
  </si>
  <si>
    <t>0804288</t>
  </si>
  <si>
    <t>Boca de BDTC D = 1,50 m - esconsidade 40° - areia extraída e brita produzida - alas retas</t>
  </si>
  <si>
    <t>0804439</t>
  </si>
  <si>
    <t>Boca de BDTC D = 1,50 m - esconsidade 45° - areia e brita comerciais - alas esconsas</t>
  </si>
  <si>
    <t>0804291</t>
  </si>
  <si>
    <t>Boca de BDTC D = 1,50 m - esconsidade 45° - areia e brita comerciais - alas retas</t>
  </si>
  <si>
    <t>0804438</t>
  </si>
  <si>
    <t>Boca de BDTC D = 1,50 m - esconsidade 45° - areia extraída e brita produzida - alas esconsas</t>
  </si>
  <si>
    <t>0804290</t>
  </si>
  <si>
    <t>Boca de BDTC D = 1,50 m - esconsidade 45° - areia extraída e brita produzida - alas retas</t>
  </si>
  <si>
    <t>0804275</t>
  </si>
  <si>
    <t>Boca de BDTC D = 1,50 m - esconsidade 5° - areia e brita comerciais - alas retas</t>
  </si>
  <si>
    <t>0804274</t>
  </si>
  <si>
    <t>Boca de BDTC D = 1,50 m - esconsidade 5° - areia extraída e brita produzida - alas retas</t>
  </si>
  <si>
    <t>0804061</t>
  </si>
  <si>
    <t>Boca de BSTC D = 0,40 m - esconsidade 0° - areia e brita comerciais - alas retas</t>
  </si>
  <si>
    <t>0804060</t>
  </si>
  <si>
    <t>Boca de BSTC D = 0,40 m - esconsidade 0° - areia extraída e brita produzida - alas retas</t>
  </si>
  <si>
    <t>0804065</t>
  </si>
  <si>
    <t>Boca de BSTC D = 0,40 m - esconsidade 10° - areia e brita comerciais - alas retas</t>
  </si>
  <si>
    <t>0804064</t>
  </si>
  <si>
    <t>Boca de BSTC D = 0,40 m - esconsidade 10° - areia extraída e brita produzida - alas retas</t>
  </si>
  <si>
    <t>0804067</t>
  </si>
  <si>
    <t>Boca de BSTC D = 0,40 m - esconsidade 15° - areia e brita comerciais - alas retas</t>
  </si>
  <si>
    <t>0804066</t>
  </si>
  <si>
    <t>Boca de BSTC D = 0,40 m - esconsidade 15° - areia extraída e brita produzida - alas retas</t>
  </si>
  <si>
    <t>0804069</t>
  </si>
  <si>
    <t>Boca de BSTC D = 0,40 m - esconsidade 20° - areia e brita comerciais - alas retas</t>
  </si>
  <si>
    <t>0804068</t>
  </si>
  <si>
    <t>Boca de BSTC D = 0,40 m - esconsidade 20° - areia extraída e brita produzida - alas retas</t>
  </si>
  <si>
    <t>0804071</t>
  </si>
  <si>
    <t>Boca de BSTC D = 0,40 m - esconsidade 25° - areia e brita comerciais - alas retas</t>
  </si>
  <si>
    <t>0804070</t>
  </si>
  <si>
    <t>Boca de BSTC D = 0,40 m - esconsidade 25° - areia extraída e brita produzida - alas retas</t>
  </si>
  <si>
    <t>0804073</t>
  </si>
  <si>
    <t>Boca de BSTC D = 0,40 m - esconsidade 30° - areia e brita comerciais - alas retas</t>
  </si>
  <si>
    <t>0804072</t>
  </si>
  <si>
    <t>Boca de BSTC D = 0,40 m - esconsidade 30° - areia extraída e brita produzida - alas retas</t>
  </si>
  <si>
    <t>0804075</t>
  </si>
  <si>
    <t>Boca de BSTC D = 0,40 m - esconsidade 35° - areia e brita comerciais - alas retas</t>
  </si>
  <si>
    <t>0804074</t>
  </si>
  <si>
    <t>Boca de BSTC D = 0,40 m - esconsidade 35° - areia extraída e brita produzida - alas retas</t>
  </si>
  <si>
    <t>0804077</t>
  </si>
  <si>
    <t>Boca de BSTC D = 0,40 m - esconsidade 40° - areia e brita comerciais - alas retas</t>
  </si>
  <si>
    <t>0804076</t>
  </si>
  <si>
    <t>Boca de BSTC D = 0,40 m - esconsidade 40° - areia extraída e brita produzida - alas retas</t>
  </si>
  <si>
    <t>0804079</t>
  </si>
  <si>
    <t>Boca de BSTC D = 0,40 m - esconsidade 45° - areia e brita comerciais - alas retas</t>
  </si>
  <si>
    <t>0804078</t>
  </si>
  <si>
    <t>Boca de BSTC D = 0,40 m - esconsidade 45° - areia extraída e brita produzida - alas retas</t>
  </si>
  <si>
    <t>0804063</t>
  </si>
  <si>
    <t>Boca de BSTC D = 0,40 m - esconsidade 5° - areia e brita comerciais - alas retas</t>
  </si>
  <si>
    <t>0804062</t>
  </si>
  <si>
    <t>Boca de BSTC D = 0,40 m - esconsidade 5° - areia extraída e brita produzida - alas retas</t>
  </si>
  <si>
    <t>0804377</t>
  </si>
  <si>
    <t>Boca de BSTC D = 0,60 m - esconsidade 0° - areia e brita comerciais - alas esconsas</t>
  </si>
  <si>
    <t>0804081</t>
  </si>
  <si>
    <t>Boca de BSTC D = 0,60 m - esconsidade 0° - areia e brita comerciais - alas retas</t>
  </si>
  <si>
    <t>0804376</t>
  </si>
  <si>
    <t>Boca de BSTC D = 0,60 m - esconsidade 0° - areia extraída e brita produzida - alas esconsas</t>
  </si>
  <si>
    <t>0804080</t>
  </si>
  <si>
    <t>Boca de BSTC D = 0,60 m - esconsidade 0° - areia extraída e brita produzida - alas retas</t>
  </si>
  <si>
    <t>0804085</t>
  </si>
  <si>
    <t>Boca de BSTC D = 0,60 m - esconsidade 10° - areia e brita comerciais - alas retas</t>
  </si>
  <si>
    <t>0804084</t>
  </si>
  <si>
    <t>Boca de BSTC D = 0,60 m - esconsidade 10° - areia extraída e brita produzida - alas retas</t>
  </si>
  <si>
    <t>0804379</t>
  </si>
  <si>
    <t>Boca de BSTC D = 0,60 m - esconsidade 15° - areia e brita comerciais - alas esconsas</t>
  </si>
  <si>
    <t>0804087</t>
  </si>
  <si>
    <t>Boca de BSTC D = 0,60 m - esconsidade 15° - areia e brita comerciais - alas retas</t>
  </si>
  <si>
    <t>0804378</t>
  </si>
  <si>
    <t>Boca de BSTC D = 0,60 m - esconsidade 15° - areia extraída e brita produzida - alas esconsas</t>
  </si>
  <si>
    <t>0804086</t>
  </si>
  <si>
    <t>Boca de BSTC D = 0,60 m - esconsidade 15° - areia extraída e brita produzida - alas retas</t>
  </si>
  <si>
    <t>0804089</t>
  </si>
  <si>
    <t>Boca de BSTC D = 0,60 m - esconsidade 20° - areia e brita comerciais - alas retas</t>
  </si>
  <si>
    <t>0804088</t>
  </si>
  <si>
    <t>Boca de BSTC D = 0,60 m - esconsidade 20° - areia extraída e brita produzida - alas retas</t>
  </si>
  <si>
    <t>0804091</t>
  </si>
  <si>
    <t>Boca de BSTC D = 0,60 m - esconsidade 25° - areia e brita comerciais - alas retas</t>
  </si>
  <si>
    <t>0804090</t>
  </si>
  <si>
    <t>Boca de BSTC D = 0,60 m - esconsidade 25° - areia extraída e brita produzida - alas retas</t>
  </si>
  <si>
    <t>0804381</t>
  </si>
  <si>
    <t>Boca de BSTC D = 0,60 m - esconsidade 30° - areia e brita comerciais - alas esconsas</t>
  </si>
  <si>
    <t>0804093</t>
  </si>
  <si>
    <t>Boca de BSTC D = 0,60 m - esconsidade 30° - areia e brita comerciais - alas retas</t>
  </si>
  <si>
    <t>0804380</t>
  </si>
  <si>
    <t>Boca de BSTC D = 0,60 m - esconsidade 30° - areia extraída e brita produzida - alas esconsas</t>
  </si>
  <si>
    <t>0804092</t>
  </si>
  <si>
    <t>Boca de BSTC D = 0,60 m - esconsidade 30° - areia extraída e brita produzida - alas retas</t>
  </si>
  <si>
    <t>0804095</t>
  </si>
  <si>
    <t>Boca de BSTC D = 0,60 m - esconsidade 35° - areia e brita comerciais - alas retas</t>
  </si>
  <si>
    <t>0804094</t>
  </si>
  <si>
    <t>Boca de BSTC D = 0,60 m - esconsidade 35° - areia extraída e brita produzida - alas retas</t>
  </si>
  <si>
    <t>0804097</t>
  </si>
  <si>
    <t>Boca de BSTC D = 0,60 m - esconsidade 40° - areia e brita comerciais - alas retas</t>
  </si>
  <si>
    <t>0804096</t>
  </si>
  <si>
    <t>Boca de BSTC D = 0,60 m - esconsidade 40° - areia extraída e brita produzida - alas retas</t>
  </si>
  <si>
    <t>0804383</t>
  </si>
  <si>
    <t>Boca de BSTC D = 0,60 m - esconsidade 45° - areia e brita comerciais - alas esconsas</t>
  </si>
  <si>
    <t>0804099</t>
  </si>
  <si>
    <t>Boca de BSTC D = 0,60 m - esconsidade 45° - areia e brita comerciais - alas retas</t>
  </si>
  <si>
    <t>0804382</t>
  </si>
  <si>
    <t>Boca de BSTC D = 0,60 m - esconsidade 45° - areia extraída e brita produzida - alas esconsas</t>
  </si>
  <si>
    <t>0804098</t>
  </si>
  <si>
    <t>Boca de BSTC D = 0,60 m - esconsidade 45° - areia extraída e brita produzida - alas retas</t>
  </si>
  <si>
    <t>0804083</t>
  </si>
  <si>
    <t>Boca de BSTC D = 0,60 m - esconsidade 5° - areia e brita comerciais - alas retas</t>
  </si>
  <si>
    <t>0804082</t>
  </si>
  <si>
    <t>Boca de BSTC D = 0,60 m - esconsidade 5° - areia extraída e brita produzida - alas retas</t>
  </si>
  <si>
    <t>0804385</t>
  </si>
  <si>
    <t>Boca de BSTC D = 0,80 m - esconsidade 0° - areia e brita comerciais - alas esconsas</t>
  </si>
  <si>
    <t>0804101</t>
  </si>
  <si>
    <t>Boca de BSTC D = 0,80 m - esconsidade 0° - areia e brita comerciais - alas retas</t>
  </si>
  <si>
    <t>0804384</t>
  </si>
  <si>
    <t>Boca de BSTC D = 0,80 m - esconsidade 0° - areia extraída e brita produzida - alas esconsas</t>
  </si>
  <si>
    <t>0804100</t>
  </si>
  <si>
    <t>Boca de BSTC D = 0,80 m - esconsidade 0° - areia extraída e brita produzida - alas retas</t>
  </si>
  <si>
    <t>0804105</t>
  </si>
  <si>
    <t>Boca de BSTC D = 0,80 m - esconsidade 10° - areia e brita comerciais - alas retas</t>
  </si>
  <si>
    <t>0804104</t>
  </si>
  <si>
    <t>Boca de BSTC D = 0,80 m - esconsidade 10° - areia extraída e brita produzida - alas retas</t>
  </si>
  <si>
    <t>0804387</t>
  </si>
  <si>
    <t>Boca de BSTC D = 0,80 m - esconsidade 15° - areia e brita comerciais - alas esconsas</t>
  </si>
  <si>
    <t>0804107</t>
  </si>
  <si>
    <t>Boca de BSTC D = 0,80 m - esconsidade 15° - areia e brita comerciais - alas retas</t>
  </si>
  <si>
    <t>0804386</t>
  </si>
  <si>
    <t>Boca de BSTC D = 0,80 m - esconsidade 15° - areia extraída e brita produzida - alas esconsas</t>
  </si>
  <si>
    <t>0804106</t>
  </si>
  <si>
    <t>Boca de BSTC D = 0,80 m - esconsidade 15° - areia extraída e brita produzida - alas retas</t>
  </si>
  <si>
    <t>0804109</t>
  </si>
  <si>
    <t>Boca de BSTC D = 0,80 m - esconsidade 20° - areia e brita comerciais - alas retas</t>
  </si>
  <si>
    <t>0804108</t>
  </si>
  <si>
    <t>Boca de BSTC D = 0,80 m - esconsidade 20° - areia extraída e brita produzida - alas retas</t>
  </si>
  <si>
    <t>0804111</t>
  </si>
  <si>
    <t>Boca de BSTC D = 0,80 m - esconsidade 25° - areia e brita comerciais - alas retas</t>
  </si>
  <si>
    <t>0804110</t>
  </si>
  <si>
    <t>Boca de BSTC D = 0,80 m - esconsidade 25° - areia extraída e brita produzida - alas retas</t>
  </si>
  <si>
    <t>0804389</t>
  </si>
  <si>
    <t>Boca de BSTC D = 0,80 m - esconsidade 30° - areia e brita comerciais - alas esconsas</t>
  </si>
  <si>
    <t>0804113</t>
  </si>
  <si>
    <t>Boca de BSTC D = 0,80 m - esconsidade 30° - areia e brita comerciais - alas retas</t>
  </si>
  <si>
    <t>0804388</t>
  </si>
  <si>
    <t>Boca de BSTC D = 0,80 m - esconsidade 30° - areia extraída e brita produzida - alas esconsas</t>
  </si>
  <si>
    <t>0804112</t>
  </si>
  <si>
    <t>Boca de BSTC D = 0,80 m - esconsidade 30° - areia extraída e brita produzida - alas retas</t>
  </si>
  <si>
    <t>0804115</t>
  </si>
  <si>
    <t>Boca de BSTC D = 0,80 m - esconsidade 35° - areia e brita comerciais - alas retas</t>
  </si>
  <si>
    <t>0804114</t>
  </si>
  <si>
    <t>Boca de BSTC D = 0,80 m - esconsidade 35° - areia extraída e brita produzida - alas retas</t>
  </si>
  <si>
    <t>0804117</t>
  </si>
  <si>
    <t>Boca de BSTC D = 0,80 m - esconsidade 40° - areia e brita comerciais - alas retas</t>
  </si>
  <si>
    <t>0804116</t>
  </si>
  <si>
    <t>Boca de BSTC D = 0,80 m - esconsidade 40° - areia extraída e brita produzida - alas retas</t>
  </si>
  <si>
    <t>0804391</t>
  </si>
  <si>
    <t>Boca de BSTC D = 0,80 m - esconsidade 45° - areia e brita comerciais - alas esconsas</t>
  </si>
  <si>
    <t>0804119</t>
  </si>
  <si>
    <t>Boca de BSTC D = 0,80 m - esconsidade 45° - areia e brita comerciais - alas retas</t>
  </si>
  <si>
    <t>0804390</t>
  </si>
  <si>
    <t>Boca de BSTC D = 0,80 m - esconsidade 45° - areia extraída e brita produzida - alas esconsas</t>
  </si>
  <si>
    <t>0804118</t>
  </si>
  <si>
    <t>Boca de BSTC D = 0,80 m - esconsidade 45° - areia extraída e brita produzida - alas retas</t>
  </si>
  <si>
    <t>0804103</t>
  </si>
  <si>
    <t>Boca de BSTC D = 0,80 m - esconsidade 5° - areia e brita comerciais - alas retas</t>
  </si>
  <si>
    <t>0804102</t>
  </si>
  <si>
    <t>Boca de BSTC D = 0,80 m - esconsidade 5° - areia extraída e brita produzida - alas retas</t>
  </si>
  <si>
    <t>0804393</t>
  </si>
  <si>
    <t>Boca de BSTC D = 1,00 m - esconsidade 0° - areia e brita comerciais - alas esconsas</t>
  </si>
  <si>
    <t>0804121</t>
  </si>
  <si>
    <t>Boca de BSTC D = 1,00 m - esconsidade 0° - areia e brita comerciais - alas retas</t>
  </si>
  <si>
    <t>0804392</t>
  </si>
  <si>
    <t>Boca de BSTC D = 1,00 m - esconsidade 0° - areia extraída e brita produzida - alas esconsas</t>
  </si>
  <si>
    <t>0804120</t>
  </si>
  <si>
    <t>Boca de BSTC D = 1,00 m - esconsidade 0° - areia extraída e brita produzida - alas retas</t>
  </si>
  <si>
    <t>0804125</t>
  </si>
  <si>
    <t>Boca de BSTC D = 1,00 m - esconsidade 10° - areia e brita comerciais - alas retas</t>
  </si>
  <si>
    <t>0804124</t>
  </si>
  <si>
    <t>Boca de BSTC D = 1,00 m - esconsidade 10° - areia extraída e brita produzida - alas retas</t>
  </si>
  <si>
    <t>0804395</t>
  </si>
  <si>
    <t>Boca de BSTC D = 1,00 m - esconsidade 15° - areia e brita comerciais - alas esconsas</t>
  </si>
  <si>
    <t>0804127</t>
  </si>
  <si>
    <t>Boca de BSTC D = 1,00 m - esconsidade 15° - areia e brita comerciais - alas retas</t>
  </si>
  <si>
    <t>0804394</t>
  </si>
  <si>
    <t>Boca de BSTC D = 1,00 m - esconsidade 15° - areia extraída e brita produzida - alas esconsas</t>
  </si>
  <si>
    <t>0804126</t>
  </si>
  <si>
    <t>Boca de BSTC D = 1,00 m - esconsidade 15° - areia extraída e brita produzida - alas retas</t>
  </si>
  <si>
    <t>0804129</t>
  </si>
  <si>
    <t>Boca de BSTC D = 1,00 m - esconsidade 20° - areia e brita comerciais - alas retas</t>
  </si>
  <si>
    <t>0804128</t>
  </si>
  <si>
    <t>Boca de BSTC D = 1,00 m - esconsidade 20° - areia extraída e brita produzida - alas retas</t>
  </si>
  <si>
    <t>0804131</t>
  </si>
  <si>
    <t>Boca de BSTC D = 1,00 m - esconsidade 25° - areia e brita comerciais - alas retas</t>
  </si>
  <si>
    <t>0804130</t>
  </si>
  <si>
    <t>Boca de BSTC D = 1,00 m - esconsidade 25° - areia extraída e brita produzida - alas retas</t>
  </si>
  <si>
    <t>0804397</t>
  </si>
  <si>
    <t>Boca de BSTC D = 1,00 m - esconsidade 30° - areia e brita comerciais - alas esconsas</t>
  </si>
  <si>
    <t>0804133</t>
  </si>
  <si>
    <t>Boca de BSTC D = 1,00 m - esconsidade 30° - areia e brita comerciais - alas retas</t>
  </si>
  <si>
    <t>0804396</t>
  </si>
  <si>
    <t>Boca de BSTC D = 1,00 m - esconsidade 30° - areia extraída e brita produzida - alas esconsas</t>
  </si>
  <si>
    <t>0804132</t>
  </si>
  <si>
    <t>Boca de BSTC D = 1,00 m - esconsidade 30° - areia extraída e brita produzida - alas retas</t>
  </si>
  <si>
    <t>0804135</t>
  </si>
  <si>
    <t>Boca de BSTC D = 1,00 m - esconsidade 35° - areia e brita comerciais - alas retas</t>
  </si>
  <si>
    <t>0804134</t>
  </si>
  <si>
    <t>Boca de BSTC D = 1,00 m - esconsidade 35° - areia extraída e brita produzida - alas retas</t>
  </si>
  <si>
    <t>0804137</t>
  </si>
  <si>
    <t>Boca de BSTC D = 1,00 m - esconsidade 40° - areia e brita comerciais - alas retas</t>
  </si>
  <si>
    <t>0804136</t>
  </si>
  <si>
    <t>Boca de BSTC D = 1,00 m - esconsidade 40° - areia extraída e brita produzida - alas retas</t>
  </si>
  <si>
    <t>0804399</t>
  </si>
  <si>
    <t>Boca de BSTC D = 1,00 m - esconsidade 45° - areia e brita comerciais - alas esconsas</t>
  </si>
  <si>
    <t>0804139</t>
  </si>
  <si>
    <t>Boca de BSTC D = 1,00 m - esconsidade 45° - areia e brita comerciais - alas retas</t>
  </si>
  <si>
    <t>0804398</t>
  </si>
  <si>
    <t>Boca de BSTC D = 1,00 m - esconsidade 45° - areia extraída e brita produzida - alas esconsas</t>
  </si>
  <si>
    <t>0804138</t>
  </si>
  <si>
    <t>Boca de BSTC D = 1,00 m - esconsidade 45° - areia extraída e brita produzida - alas retas</t>
  </si>
  <si>
    <t>0804123</t>
  </si>
  <si>
    <t>Boca de BSTC D = 1,00 m - esconsidade 5° - areia e brita comerciais - alas retas</t>
  </si>
  <si>
    <t>0804122</t>
  </si>
  <si>
    <t>Boca de BSTC D = 1,00 m - esconsidade 5° - areia extraída e brita produzida - alas retas</t>
  </si>
  <si>
    <t>0804401</t>
  </si>
  <si>
    <t>Boca de BSTC D = 1,20 m - esconsidade 0° - areia e brita comerciais - alas esconsas</t>
  </si>
  <si>
    <t>0804141</t>
  </si>
  <si>
    <t>Boca de BSTC D = 1,20 m - esconsidade 0° - areia e brita comerciais - alas retas</t>
  </si>
  <si>
    <t>0804400</t>
  </si>
  <si>
    <t>Boca de BSTC D = 1,20 m - esconsidade 0° - areia extraída e brita produzida - alas esconsas</t>
  </si>
  <si>
    <t>0804140</t>
  </si>
  <si>
    <t>Boca de BSTC D = 1,20 m - esconsidade 0° - areia extraída e brita produzida - alas retas</t>
  </si>
  <si>
    <t>0804145</t>
  </si>
  <si>
    <t>Boca de BSTC D = 1,20 m - esconsidade 10° - areia e brita comerciais - alas retas</t>
  </si>
  <si>
    <t>0804144</t>
  </si>
  <si>
    <t>Boca de BSTC D = 1,20 m - esconsidade 10° - areia extraída e brita produzida - alas retas</t>
  </si>
  <si>
    <t>0804403</t>
  </si>
  <si>
    <t>Boca de BSTC D = 1,20 m - esconsidade 15° - areia e brita comerciais - alas esconsas</t>
  </si>
  <si>
    <t>0804147</t>
  </si>
  <si>
    <t>Boca de BSTC D = 1,20 m - esconsidade 15° - areia e brita comerciais - alas retas</t>
  </si>
  <si>
    <t>0804402</t>
  </si>
  <si>
    <t>Boca de BSTC D = 1,20 m - esconsidade 15° - areia extraída e brita produzida - alas esconsas</t>
  </si>
  <si>
    <t>0804146</t>
  </si>
  <si>
    <t>Boca de BSTC D = 1,20 m - esconsidade 15° - areia extraída e brita produzida - alas retas</t>
  </si>
  <si>
    <t>0804149</t>
  </si>
  <si>
    <t>Boca de BSTC D = 1,20 m - esconsidade 20° - areia e brita comerciais - alas retas</t>
  </si>
  <si>
    <t>0804148</t>
  </si>
  <si>
    <t>Boca de BSTC D = 1,20 m - esconsidade 20° - areia extraída e brita produzida - alas retas</t>
  </si>
  <si>
    <t>0804151</t>
  </si>
  <si>
    <t>Boca de BSTC D = 1,20 m - esconsidade 25° - areia e brita comerciais - alas retas</t>
  </si>
  <si>
    <t>0804150</t>
  </si>
  <si>
    <t>Boca de BSTC D = 1,20 m - esconsidade 25° - areia extraída e brita produzida - alas retas</t>
  </si>
  <si>
    <t>0804405</t>
  </si>
  <si>
    <t>Boca de BSTC D = 1,20 m - esconsidade 30° - areia e brita comerciais - alas esconsas</t>
  </si>
  <si>
    <t>0804153</t>
  </si>
  <si>
    <t>Boca de BSTC D = 1,20 m - esconsidade 30° - areia e brita comerciais - alas retas</t>
  </si>
  <si>
    <t>0804404</t>
  </si>
  <si>
    <t>Boca de BSTC D = 1,20 m - esconsidade 30° - areia extraída e brita produzida - alas esconsas</t>
  </si>
  <si>
    <t>0804152</t>
  </si>
  <si>
    <t>Boca de BSTC D = 1,20 m - esconsidade 30° - areia extraída e brita produzida - alas retas</t>
  </si>
  <si>
    <t>0804155</t>
  </si>
  <si>
    <t>Boca de BSTC D = 1,20 m - esconsidade 35° - areia e brita comerciais - alas retas</t>
  </si>
  <si>
    <t>0804154</t>
  </si>
  <si>
    <t>Boca de BSTC D = 1,20 m - esconsidade 35° - areia extraída e brita produzida - alas retas</t>
  </si>
  <si>
    <t>0804157</t>
  </si>
  <si>
    <t>Boca de BSTC D = 1,20 m - esconsidade 40° - areia e brita comerciais - alas retas</t>
  </si>
  <si>
    <t>0804156</t>
  </si>
  <si>
    <t>Boca de BSTC D = 1,20 m - esconsidade 40° - areia extraída e brita produzida - alas retas</t>
  </si>
  <si>
    <t>0804407</t>
  </si>
  <si>
    <t>Boca de BSTC D = 1,20 m - esconsidade 45° - areia e brita comerciais - alas esconsas</t>
  </si>
  <si>
    <t>0804159</t>
  </si>
  <si>
    <t>Boca de BSTC D = 1,20 m - esconsidade 45° - areia e brita comerciais - alas retas</t>
  </si>
  <si>
    <t>0804406</t>
  </si>
  <si>
    <t>Boca de BSTC D = 1,20 m - esconsidade 45° - areia extraída e brita produzida - alas esconsas</t>
  </si>
  <si>
    <t>0804158</t>
  </si>
  <si>
    <t>Boca de BSTC D = 1,20 m - esconsidade 45° - areia extraída e brita produzida - alas retas</t>
  </si>
  <si>
    <t>0804143</t>
  </si>
  <si>
    <t>Boca de BSTC D = 1,20 m - esconsidade 5° - areia e brita comerciais - alas retas</t>
  </si>
  <si>
    <t>0804142</t>
  </si>
  <si>
    <t>Boca de BSTC D = 1,20 m - esconsidade 5° - areia extraída e brita produzida - alas retas</t>
  </si>
  <si>
    <t>0804409</t>
  </si>
  <si>
    <t>Boca de BSTC D = 1,50 m - esconsidade 0° - areia e brita comerciais - alas esconsas</t>
  </si>
  <si>
    <t>0804161</t>
  </si>
  <si>
    <t>Boca de BSTC D = 1,50 m - esconsidade 0° - areia e brita comerciais - alas retas</t>
  </si>
  <si>
    <t>0804408</t>
  </si>
  <si>
    <t>Boca de BSTC D = 1,50 m - esconsidade 0° - areia extraída e brita produzida - alas esconsas</t>
  </si>
  <si>
    <t>0804160</t>
  </si>
  <si>
    <t>Boca de BSTC D = 1,50 m - esconsidade 0° - areia extraída e brita produzida - alas retas</t>
  </si>
  <si>
    <t>0804165</t>
  </si>
  <si>
    <t>Boca de BSTC D = 1,50 m - esconsidade 10° - areia e brita comerciais - alas retas</t>
  </si>
  <si>
    <t>0804164</t>
  </si>
  <si>
    <t>Boca de BSTC D = 1,50 m - esconsidade 10° - areia extraída e brita produzida - alas retas</t>
  </si>
  <si>
    <t>0804411</t>
  </si>
  <si>
    <t>Boca de BSTC D = 1,50 m - esconsidade 15° - areia e brita comerciais - alas esconsas</t>
  </si>
  <si>
    <t>0804167</t>
  </si>
  <si>
    <t>Boca de BSTC D = 1,50 m - esconsidade 15° - areia e brita comerciais - alas retas</t>
  </si>
  <si>
    <t>0804410</t>
  </si>
  <si>
    <t>Boca de BSTC D = 1,50 m - esconsidade 15° - areia extraída e brita produzida - alas esconsas</t>
  </si>
  <si>
    <t>0804166</t>
  </si>
  <si>
    <t>Boca de BSTC D = 1,50 m - esconsidade 15° - areia extraída e brita produzida - alas retas</t>
  </si>
  <si>
    <t>0804169</t>
  </si>
  <si>
    <t>Boca de BSTC D = 1,50 m - esconsidade 20° - areia e brita comerciais - alas retas</t>
  </si>
  <si>
    <t>0804168</t>
  </si>
  <si>
    <t>Boca de BSTC D = 1,50 m - esconsidade 20° - areia extraída e brita produzida - alas retas</t>
  </si>
  <si>
    <t>0804171</t>
  </si>
  <si>
    <t>Boca de BSTC D = 1,50 m - esconsidade 25° - areia e brita comerciais - alas retas</t>
  </si>
  <si>
    <t>0804170</t>
  </si>
  <si>
    <t>Boca de BSTC D = 1,50 m - esconsidade 25° - areia extraída e brita produzida - alas retas</t>
  </si>
  <si>
    <t>0804413</t>
  </si>
  <si>
    <t>Boca de BSTC D = 1,50 m - esconsidade 30° - areia e brita comerciais - alas esconsas</t>
  </si>
  <si>
    <t>0804173</t>
  </si>
  <si>
    <t>Boca de BSTC D = 1,50 m - esconsidade 30° - areia e brita comerciais - alas retas</t>
  </si>
  <si>
    <t>0804412</t>
  </si>
  <si>
    <t>Boca de BSTC D = 1,50 m - esconsidade 30° - areia extraída e brita produzida - alas esconsas</t>
  </si>
  <si>
    <t>0804172</t>
  </si>
  <si>
    <t>Boca de BSTC D = 1,50 m - esconsidade 30° - areia extraída e brita produzida - alas retas</t>
  </si>
  <si>
    <t>0804175</t>
  </si>
  <si>
    <t>Boca de BSTC D = 1,50 m - esconsidade 35° - areia e brita comerciais - alas retas</t>
  </si>
  <si>
    <t>0804174</t>
  </si>
  <si>
    <t>Boca de BSTC D = 1,50 m - esconsidade 35° - areia extraída e brita produzida - alas retas</t>
  </si>
  <si>
    <t>0804177</t>
  </si>
  <si>
    <t>Boca de BSTC D = 1,50 m - esconsidade 40° - areia e brita comerciais - alas retas</t>
  </si>
  <si>
    <t>0804176</t>
  </si>
  <si>
    <t>Boca de BSTC D = 1,50 m - esconsidade 40° - areia extraída e brita produzida - alas retas</t>
  </si>
  <si>
    <t>0804415</t>
  </si>
  <si>
    <t>Boca de BSTC D = 1,50 m - esconsidade 45° - areia e brita comerciais - alas esconsas</t>
  </si>
  <si>
    <t>0804179</t>
  </si>
  <si>
    <t>Boca de BSTC D = 1,50 m - esconsidade 45° - areia e brita comerciais - alas retas</t>
  </si>
  <si>
    <t>0804414</t>
  </si>
  <si>
    <t>Boca de BSTC D = 1,50 m - esconsidade 45° - areia extraída e brita produzida - alas esconsas</t>
  </si>
  <si>
    <t>0804178</t>
  </si>
  <si>
    <t>Boca de BSTC D = 1,50 m - esconsidade 45° - areia extraída e brita produzida - alas retas</t>
  </si>
  <si>
    <t>0804163</t>
  </si>
  <si>
    <t>Boca de BSTC D = 1,50 m - esconsidade 5° - areia e brita comerciais - alas retas</t>
  </si>
  <si>
    <t>0804162</t>
  </si>
  <si>
    <t>Boca de BSTC D = 1,50 m - esconsidade 5° - areia extraída e brita produzida - alas retas</t>
  </si>
  <si>
    <t>0804441</t>
  </si>
  <si>
    <t>Boca de BTTC D = 1,00 m - esconsidade 0° - areia e brita comerciais - alas esconsas</t>
  </si>
  <si>
    <t>0804317</t>
  </si>
  <si>
    <t>Boca de BTTC D = 1,00 m - esconsidade 0° - areia e brita comerciais - alas retas</t>
  </si>
  <si>
    <t>0804440</t>
  </si>
  <si>
    <t>Boca de BTTC D = 1,00 m - esconsidade 0° - areia extraída e brita produzida - alas esconsas</t>
  </si>
  <si>
    <t>0804316</t>
  </si>
  <si>
    <t>Boca de BTTC D = 1,00 m - esconsidade 0° - areia extraída e brita produzida - alas retas</t>
  </si>
  <si>
    <t>0804321</t>
  </si>
  <si>
    <t>Boca de BTTC D = 1,00 m - esconsidade 10° - areia e brita comerciais - alas retas</t>
  </si>
  <si>
    <t>0804320</t>
  </si>
  <si>
    <t>Boca de BTTC D = 1,00 m - esconsidade 10° - areia extraída e brita produzida - alas retas</t>
  </si>
  <si>
    <t>0804443</t>
  </si>
  <si>
    <t>Boca de BTTC D = 1,00 m - esconsidade 15° - areia e brita comerciais - alas esconsas</t>
  </si>
  <si>
    <t>0804323</t>
  </si>
  <si>
    <t>Boca de BTTC D = 1,00 m - esconsidade 15° - areia e brita comerciais - alas retas</t>
  </si>
  <si>
    <t>0804442</t>
  </si>
  <si>
    <t>Boca de BTTC D = 1,00 m - esconsidade 15° - areia extraída e brita produzida - alas esconsas</t>
  </si>
  <si>
    <t>0804322</t>
  </si>
  <si>
    <t>Boca de BTTC D = 1,00 m - esconsidade 15° - areia extraída e brita produzida - alas retas</t>
  </si>
  <si>
    <t>0804325</t>
  </si>
  <si>
    <t>Boca de BTTC D = 1,00 m - esconsidade 20° - areia e brita comerciais - alas retas</t>
  </si>
  <si>
    <t>0804324</t>
  </si>
  <si>
    <t>Boca de BTTC D = 1,00 m - esconsidade 20° - areia extraída e brita produzida - alas retas</t>
  </si>
  <si>
    <t>0804327</t>
  </si>
  <si>
    <t>Boca de BTTC D = 1,00 m - esconsidade 25° - areia e brita comerciais - alas retas</t>
  </si>
  <si>
    <t>0804326</t>
  </si>
  <si>
    <t>Boca de BTTC D = 1,00 m - esconsidade 25° - areia extraída e brita produzida - alas retas</t>
  </si>
  <si>
    <t>0804445</t>
  </si>
  <si>
    <t>Boca de BTTC D = 1,00 m - esconsidade 30° - areia e brita comerciais - alas esconsas</t>
  </si>
  <si>
    <t>0804329</t>
  </si>
  <si>
    <t>Boca de BTTC D = 1,00 m - esconsidade 30° - areia e brita comerciais - alas retas</t>
  </si>
  <si>
    <t>0804444</t>
  </si>
  <si>
    <t>Boca de BTTC D = 1,00 m - esconsidade 30° - areia extraída e brita produzida - alas esconsas</t>
  </si>
  <si>
    <t>0804328</t>
  </si>
  <si>
    <t>Boca de BTTC D = 1,00 m - esconsidade 30° - areia extraída e brita produzida - alas retas</t>
  </si>
  <si>
    <t>0804331</t>
  </si>
  <si>
    <t>Boca de BTTC D = 1,00 m - esconsidade 35° - areia e brita comerciais - alas retas</t>
  </si>
  <si>
    <t>0804330</t>
  </si>
  <si>
    <t>Boca de BTTC D = 1,00 m - esconsidade 35° - areia extraída e brita produzida - alas retas</t>
  </si>
  <si>
    <t>0804333</t>
  </si>
  <si>
    <t>Boca de BTTC D = 1,00 m - esconsidade 40° - areia e brita comerciais - alas retas</t>
  </si>
  <si>
    <t>0804332</t>
  </si>
  <si>
    <t>Boca de BTTC D = 1,00 m - esconsidade 40° - areia extraída e brita produzida - alas retas</t>
  </si>
  <si>
    <t>0804447</t>
  </si>
  <si>
    <t>Boca de BTTC D = 1,00 m - esconsidade 45° - areia e brita comerciais - alas esconsas</t>
  </si>
  <si>
    <t>0804335</t>
  </si>
  <si>
    <t>Boca de BTTC D = 1,00 m - esconsidade 45° - areia e brita comerciais - alas retas</t>
  </si>
  <si>
    <t>0804446</t>
  </si>
  <si>
    <t>Boca de BTTC D = 1,00 m - esconsidade 45° - areia extraída e brita produzida - alas esconsas</t>
  </si>
  <si>
    <t>0804334</t>
  </si>
  <si>
    <t>Boca de BTTC D = 1,00 m - esconsidade 45° - areia extraída e brita produzida - alas retas</t>
  </si>
  <si>
    <t>0804319</t>
  </si>
  <si>
    <t>Boca de BTTC D = 1,00 m - esconsidade 5° - areia e brita comerciais - alas retas</t>
  </si>
  <si>
    <t>0804318</t>
  </si>
  <si>
    <t>Boca de BTTC D = 1,00 m - esconsidade 5° - areia extraída e brita produzida - alas retas</t>
  </si>
  <si>
    <t>0804449</t>
  </si>
  <si>
    <t>Boca de BTTC D = 1,20 m - esconsidade 0° - areia e brita comerciais - alas esconsas</t>
  </si>
  <si>
    <t>0804337</t>
  </si>
  <si>
    <t>Boca de BTTC D = 1,20 m - esconsidade 0° - areia e brita comerciais - alas retas</t>
  </si>
  <si>
    <t>0804448</t>
  </si>
  <si>
    <t>Boca de BTTC D = 1,20 m - esconsidade 0° - areia extraída e brita produzida - alas esconsas</t>
  </si>
  <si>
    <t>0804336</t>
  </si>
  <si>
    <t>Boca de BTTC D = 1,20 m - esconsidade 0° - areia extraída e brita produzida - alas retas</t>
  </si>
  <si>
    <t>0804341</t>
  </si>
  <si>
    <t>Boca de BTTC D = 1,20 m - esconsidade 10° - areia e brita comerciais - alas retas</t>
  </si>
  <si>
    <t>0804340</t>
  </si>
  <si>
    <t>Boca de BTTC D = 1,20 m - esconsidade 10° - areia extraída e brita produzida - alas retas</t>
  </si>
  <si>
    <t>0804451</t>
  </si>
  <si>
    <t>Boca de BTTC D = 1,20 m - esconsidade 15° - areia e brita comerciais - alas esconsas</t>
  </si>
  <si>
    <t>0804343</t>
  </si>
  <si>
    <t>Boca de BTTC D = 1,20 m - esconsidade 15° - areia e brita comerciais - alas retas</t>
  </si>
  <si>
    <t>0804450</t>
  </si>
  <si>
    <t>Boca de BTTC D = 1,20 m - esconsidade 15° - areia extraída e brita produzida - alas esconsas</t>
  </si>
  <si>
    <t>0804342</t>
  </si>
  <si>
    <t>Boca de BTTC D = 1,20 m - esconsidade 15° - areia extraída e brita produzida - alas retas</t>
  </si>
  <si>
    <t>0804345</t>
  </si>
  <si>
    <t>Boca de BTTC D = 1,20 m - esconsidade 20° - areia e brita comerciais - alas retas</t>
  </si>
  <si>
    <t>0804344</t>
  </si>
  <si>
    <t>Boca de BTTC D = 1,20 m - esconsidade 20° - areia extraída e brita produzida - alas retas</t>
  </si>
  <si>
    <t>0804347</t>
  </si>
  <si>
    <t>Boca de BTTC D = 1,20 m - esconsidade 25° - areia e brita comerciais - alas retas</t>
  </si>
  <si>
    <t>0804346</t>
  </si>
  <si>
    <t>Boca de BTTC D = 1,20 m - esconsidade 25° - areia extraída e brita produzida - alas retas</t>
  </si>
  <si>
    <t>0804453</t>
  </si>
  <si>
    <t>Boca de BTTC D = 1,20 m - esconsidade 30° - areia e brita comerciais - alas esconsas</t>
  </si>
  <si>
    <t>0804349</t>
  </si>
  <si>
    <t>Boca de BTTC D = 1,20 m - esconsidade 30° - areia e brita comerciais - alas retas</t>
  </si>
  <si>
    <t>0804452</t>
  </si>
  <si>
    <t>Boca de BTTC D = 1,20 m - esconsidade 30° - areia extraída e brita produzida - alas esconsas</t>
  </si>
  <si>
    <t>0804348</t>
  </si>
  <si>
    <t>Boca de BTTC D = 1,20 m - esconsidade 30° - areia extraída e brita produzida - alas retas</t>
  </si>
  <si>
    <t>0804351</t>
  </si>
  <si>
    <t>Boca de BTTC D = 1,20 m - esconsidade 35° - areia e brita comerciais - alas retas</t>
  </si>
  <si>
    <t>0804350</t>
  </si>
  <si>
    <t>Boca de BTTC D = 1,20 m - esconsidade 35° - areia extraída e brita produzida - alas retas</t>
  </si>
  <si>
    <t>0804353</t>
  </si>
  <si>
    <t>Boca de BTTC D = 1,20 m - esconsidade 40° - areia e brita comerciais - alas retas</t>
  </si>
  <si>
    <t>0804352</t>
  </si>
  <si>
    <t>Boca de BTTC D = 1,20 m - esconsidade 40° - areia extraída e brita produzida - alas retas</t>
  </si>
  <si>
    <t>0804455</t>
  </si>
  <si>
    <t>Boca de BTTC D = 1,20 m - esconsidade 45° - areia e brita comerciais - alas esconsas</t>
  </si>
  <si>
    <t>0804355</t>
  </si>
  <si>
    <t>Boca de BTTC D = 1,20 m - esconsidade 45° - areia e brita comerciais - alas retas</t>
  </si>
  <si>
    <t>0804454</t>
  </si>
  <si>
    <t>Boca de BTTC D = 1,20 m - esconsidade 45° - areia extraída e brita produzida - alas esconsas</t>
  </si>
  <si>
    <t>0804354</t>
  </si>
  <si>
    <t>Boca de BTTC D = 1,20 m - esconsidade 45° - areia extraída e brita produzida - alas retas</t>
  </si>
  <si>
    <t>0804339</t>
  </si>
  <si>
    <t>Boca de BTTC D = 1,20 m - esconsidade 5° - areia e brita comerciais - alas retas</t>
  </si>
  <si>
    <t>0804338</t>
  </si>
  <si>
    <t>Boca de BTTC D = 1,20 m - esconsidade 5° - areia extraída e brita produzida - alas retas</t>
  </si>
  <si>
    <t>0804457</t>
  </si>
  <si>
    <t>Boca de BTTC D = 1,50 m - esconsidade 0° - areia e brita comerciais - alas esconsas</t>
  </si>
  <si>
    <t>0804357</t>
  </si>
  <si>
    <t>Boca de BTTC D = 1,50 m - esconsidade 0° - areia e brita comerciais - alas retas</t>
  </si>
  <si>
    <t>0804456</t>
  </si>
  <si>
    <t>Boca de BTTC D = 1,50 m - esconsidade 0° - areia extraída e brita produzida - alas esconsas</t>
  </si>
  <si>
    <t>0804356</t>
  </si>
  <si>
    <t>Boca de BTTC D = 1,50 m - esconsidade 0° - areia extraída e brita produzida - alas retas</t>
  </si>
  <si>
    <t>0804361</t>
  </si>
  <si>
    <t>Boca de BTTC D = 1,50 m - esconsidade 10° - areia e brita comerciais - alas retas</t>
  </si>
  <si>
    <t>0804360</t>
  </si>
  <si>
    <t>Boca de BTTC D = 1,50 m - esconsidade 10° - areia extraída e brita produzida - alas retas</t>
  </si>
  <si>
    <t>0804459</t>
  </si>
  <si>
    <t>Boca de BTTC D = 1,50 m - esconsidade 15° - areia e brita comerciais - alas esconsas</t>
  </si>
  <si>
    <t>0804363</t>
  </si>
  <si>
    <t>Boca de BTTC D = 1,50 m - esconsidade 15° - areia e brita comerciais - alas retas</t>
  </si>
  <si>
    <t>0804458</t>
  </si>
  <si>
    <t>Boca de BTTC D = 1,50 m - esconsidade 15° - areia extraída e brita produzida - alas esconsas</t>
  </si>
  <si>
    <t>0804362</t>
  </si>
  <si>
    <t>Boca de BTTC D = 1,50 m - esconsidade 15° - areia extraída e brita produzida - alas retas</t>
  </si>
  <si>
    <t>0804365</t>
  </si>
  <si>
    <t>Boca de BTTC D = 1,50 m - esconsidade 20° - areia e brita comerciais - alas retas</t>
  </si>
  <si>
    <t>0804364</t>
  </si>
  <si>
    <t>Boca de BTTC D = 1,50 m - esconsidade 20° - areia extraída e brita produzida - alas retas</t>
  </si>
  <si>
    <t>0804367</t>
  </si>
  <si>
    <t>Boca de BTTC D = 1,50 m - esconsidade 25° - areia e brita comerciais - alas retas</t>
  </si>
  <si>
    <t>0804366</t>
  </si>
  <si>
    <t>Boca de BTTC D = 1,50 m - esconsidade 25° - areia extraída e brita produzida - alas retas</t>
  </si>
  <si>
    <t>0804461</t>
  </si>
  <si>
    <t>Boca de BTTC D = 1,50 m - esconsidade 30° - areia e brita comerciais - alas esconsas</t>
  </si>
  <si>
    <t>0804369</t>
  </si>
  <si>
    <t>Boca de BTTC D = 1,50 m - esconsidade 30° - areia e brita comerciais - alas retas</t>
  </si>
  <si>
    <t>0804460</t>
  </si>
  <si>
    <t>Boca de BTTC D = 1,50 m - esconsidade 30° - areia extraída e brita produzida - alas esconsas</t>
  </si>
  <si>
    <t>0804371</t>
  </si>
  <si>
    <t>Boca de BTTC D = 1,50 m - esconsidade 35° - areia e brita comerciais - alas retas</t>
  </si>
  <si>
    <t>0804370</t>
  </si>
  <si>
    <t>Boca de BTTC D = 1,50 m - esconsidade 35° - areia extraída e brita produzida - alas retas</t>
  </si>
  <si>
    <t>0804373</t>
  </si>
  <si>
    <t>Boca de BTTC D = 1,50 m - esconsidade 40° - areia e brita comerciais - alas retas</t>
  </si>
  <si>
    <t>0804372</t>
  </si>
  <si>
    <t>Boca de BTTC D = 1,50 m - esconsidade 40° - areia extraída e brita produzida - alas retas</t>
  </si>
  <si>
    <t>0804463</t>
  </si>
  <si>
    <t>Boca de BTTC D = 1,50 m - esconsidade 45° - areia e brita comerciais - alas esconsas</t>
  </si>
  <si>
    <t>0804375</t>
  </si>
  <si>
    <t>Boca de BTTC D = 1,50 m - esconsidade 45° - areia e brita comerciais - alas retas</t>
  </si>
  <si>
    <t>0804462</t>
  </si>
  <si>
    <t>Boca de BTTC D = 1,50 m - esconsidade 45° - areia extraída e brita produzida - alas esconsas</t>
  </si>
  <si>
    <t>0804374</t>
  </si>
  <si>
    <t>Boca de BTTC D = 1,50 m - esconsidade 45° - areia extraída e brita produzida - alas retas</t>
  </si>
  <si>
    <t>0804359</t>
  </si>
  <si>
    <t>Boca de BTTC D = 1,50 m - esconsidade 5° - areia e brita comerciais - alas retas</t>
  </si>
  <si>
    <t>0804358</t>
  </si>
  <si>
    <t>Boca de BTTC D = 1,50 m - esconsidade 5° - areia extraída e brita produzida - alas retas</t>
  </si>
  <si>
    <t>0804368</t>
  </si>
  <si>
    <t>Boca de BTTC D = 1,50 m esconsidade 30° - areia extraída e brita produzida - alas retas</t>
  </si>
  <si>
    <t>0804465</t>
  </si>
  <si>
    <t>Confecção de tubos de concreto armado D = 0,60 m PA1 - areia e brita comerciais</t>
  </si>
  <si>
    <t>0804464</t>
  </si>
  <si>
    <t>Confecção de tubos de concreto armado D = 0,60 m PA1 - areia extraída e brita produzida</t>
  </si>
  <si>
    <t>0804475</t>
  </si>
  <si>
    <t>Confecção de tubos de concreto armado D = 0,60 m PA2 - areia e brita comerciais</t>
  </si>
  <si>
    <t>0804474</t>
  </si>
  <si>
    <t>Confecção de tubos de concreto armado D = 0,60 m PA2 - areia extraída e brita produzida</t>
  </si>
  <si>
    <t>0804485</t>
  </si>
  <si>
    <t>Confecção de tubos de concreto armado D = 0,60 m PA3 - areia e brita comerciais</t>
  </si>
  <si>
    <t>0804484</t>
  </si>
  <si>
    <t>Confecção de tubos de concreto armado D = 0,60 m PA3 - areia extraída e brita produzida</t>
  </si>
  <si>
    <t>0804495</t>
  </si>
  <si>
    <t>Confecção de tubos de concreto armado D = 0,60 m PA4 - areia e brita comerciais</t>
  </si>
  <si>
    <t>0804494</t>
  </si>
  <si>
    <t>Confecção de tubos de concreto armado D = 0,60 m PA4 - areia extraída e brita produzida</t>
  </si>
  <si>
    <t>0804467</t>
  </si>
  <si>
    <t>Confecção de tubos de concreto armado D = 0,80 m PA1 - areia e brita comerciais</t>
  </si>
  <si>
    <t>0804466</t>
  </si>
  <si>
    <t>Confecção de tubos de concreto armado D = 0,80 m PA1 - areia extraída e brita produzida</t>
  </si>
  <si>
    <t>0804477</t>
  </si>
  <si>
    <t>Confecção de tubos de concreto armado D = 0,80 m PA2 - areia e brita comerciais</t>
  </si>
  <si>
    <t>0804476</t>
  </si>
  <si>
    <t>Confecção de tubos de concreto armado D = 0,80 m PA2 - areia extraída e brita produzida</t>
  </si>
  <si>
    <t>0804487</t>
  </si>
  <si>
    <t>Confecção de tubos de concreto armado D = 0,80 m PA3 - areia e brita comerciais</t>
  </si>
  <si>
    <t>0804486</t>
  </si>
  <si>
    <t>Confecção de tubos de concreto armado D = 0,80 m PA3 - areia extraída e brita produzida</t>
  </si>
  <si>
    <t>0804497</t>
  </si>
  <si>
    <t>Confecção de tubos de concreto armado D = 0,80 m PA4 - areia e brita comerciais</t>
  </si>
  <si>
    <t>0804496</t>
  </si>
  <si>
    <t>Confecção de tubos de concreto armado D = 0,80 m PA4 - areia extraída e brita produzida</t>
  </si>
  <si>
    <t>0804469</t>
  </si>
  <si>
    <t>Confecção de tubos de concreto armado D = 1,00 m PA1 - areia e brita comerciais</t>
  </si>
  <si>
    <t>0804468</t>
  </si>
  <si>
    <t>Confecção de tubos de concreto armado D = 1,00 m PA1 - areia extraída e brita produzida</t>
  </si>
  <si>
    <t>0804479</t>
  </si>
  <si>
    <t>Confecção de tubos de concreto armado D = 1,00 m PA2 - areia e brita comerciais</t>
  </si>
  <si>
    <t>0804478</t>
  </si>
  <si>
    <t>Confecção de tubos de concreto armado D = 1,00 m PA2 - areia extraída e brita produzida</t>
  </si>
  <si>
    <t>0804489</t>
  </si>
  <si>
    <t>Confecção de tubos de concreto armado D = 1,00 m PA3 - areia e brita comerciais</t>
  </si>
  <si>
    <t>0804488</t>
  </si>
  <si>
    <t>Confecção de tubos de concreto armado D = 1,00 m PA3 - areia extraída e brita produzida</t>
  </si>
  <si>
    <t>0804499</t>
  </si>
  <si>
    <t>Confecção de tubos de concreto armado D = 1,00 m PA4 - areia e brita comerciais</t>
  </si>
  <si>
    <t>0804498</t>
  </si>
  <si>
    <t>Confecção de tubos de concreto armado D = 1,00 m PA4 - areia extraída e brita produzida</t>
  </si>
  <si>
    <t>0804471</t>
  </si>
  <si>
    <t>Confecção de tubos de concreto armado D = 1,20 m PA1 - areia e brita comerciais</t>
  </si>
  <si>
    <t>0804470</t>
  </si>
  <si>
    <t>Confecção de tubos de concreto armado D = 1,20 m PA1 - areia extraída e brita produzida</t>
  </si>
  <si>
    <t>0804481</t>
  </si>
  <si>
    <t>Confecção de tubos de concreto armado D = 1,20 m PA2 - areia e brita comerciais</t>
  </si>
  <si>
    <t>0804480</t>
  </si>
  <si>
    <t>Confecção de tubos de concreto armado D = 1,20 m PA2 - areia extraída e brita produzida</t>
  </si>
  <si>
    <t>0804491</t>
  </si>
  <si>
    <t>Confecção de tubos de concreto armado D = 1,20 m PA3 - areia e brita comerciais</t>
  </si>
  <si>
    <t>0804490</t>
  </si>
  <si>
    <t>Confecção de tubos de concreto armado D = 1,20 m PA3 - areia extraída e brita produzida</t>
  </si>
  <si>
    <t>0804501</t>
  </si>
  <si>
    <t>Confecção de tubos de concreto armado D = 1,20 m PA4 - areia e brita comerciais</t>
  </si>
  <si>
    <t>0804500</t>
  </si>
  <si>
    <t>Confecção de tubos de concreto armado D = 1,20 m PA4 - areia extraída e brita produzida</t>
  </si>
  <si>
    <t>0804473</t>
  </si>
  <si>
    <t>Confecção de tubos de concreto armado D = 1,50 m PA1 - areia e brita comerciais</t>
  </si>
  <si>
    <t>0804472</t>
  </si>
  <si>
    <t>Confecção de tubos de concreto armado D = 1,50 m PA1 - areia extraída e brita produzida</t>
  </si>
  <si>
    <t>0804483</t>
  </si>
  <si>
    <t>Confecção de tubos de concreto armado D = 1,50 m PA2 - areia e brita comerciais</t>
  </si>
  <si>
    <t>0804482</t>
  </si>
  <si>
    <t>Confecção de tubos de concreto armado D = 1,50 m PA2 - areia extraída e brita produzida</t>
  </si>
  <si>
    <t>0804493</t>
  </si>
  <si>
    <t>Confecção de tubos de concreto armado D = 1,50 m PA3 - areia e brita comerciais</t>
  </si>
  <si>
    <t>0804492</t>
  </si>
  <si>
    <t>Confecção de tubos de concreto armado D = 1,50 m PA3 - areia extraída e brita produzida</t>
  </si>
  <si>
    <t>0804503</t>
  </si>
  <si>
    <t>Confecção de tubos de concreto armado D = 1,50 m PA4 - areia e brita comerciais</t>
  </si>
  <si>
    <t>0804502</t>
  </si>
  <si>
    <t>Confecção de tubos de concreto armado D = 1,50 m PA4 - areia extraída e brita produzida</t>
  </si>
  <si>
    <t>0804180</t>
  </si>
  <si>
    <t>Corpo de BDTC D = 0,80 m PA1 - areia extraída e brita e pedra de mão produzidas</t>
  </si>
  <si>
    <t>0804181</t>
  </si>
  <si>
    <t>Corpo de BDTC D = 0,80 m PA1 - areia, brita e pedra de mão comerciais</t>
  </si>
  <si>
    <t>0804182</t>
  </si>
  <si>
    <t>Corpo de BDTC D = 0,80 m PA2 - areia extraída e brita e pedra de mão produzidas</t>
  </si>
  <si>
    <t>0804183</t>
  </si>
  <si>
    <t>Corpo de BDTC D = 0,80 m PA2 - areia, brita e pedra de mão comerciais</t>
  </si>
  <si>
    <t>0804184</t>
  </si>
  <si>
    <t>Corpo de BDTC D = 0,80 m PA3 - areia extraída e brita e pedra de mão produzidas</t>
  </si>
  <si>
    <t>0804185</t>
  </si>
  <si>
    <t>Corpo de BDTC D = 0,80 m PA3 - areia, brita e pedra de mão comerciais</t>
  </si>
  <si>
    <t>0804186</t>
  </si>
  <si>
    <t>Corpo de BDTC D = 0,80 m PA4 - areia extraída e brita e pedra de mão produzidas</t>
  </si>
  <si>
    <t>0804187</t>
  </si>
  <si>
    <t>Corpo de BDTC D = 0,80 m PA4 - areia, brita e pedra de mão comerciais</t>
  </si>
  <si>
    <t>0804188</t>
  </si>
  <si>
    <t>Corpo de BDTC D = 1,00 m PA1 - areia extraída e brita e pedra de mão produzidas</t>
  </si>
  <si>
    <t>0804189</t>
  </si>
  <si>
    <t>Corpo de BDTC D = 1,00 m PA1 - areia, brita e pedra de mão comerciais</t>
  </si>
  <si>
    <t>0804190</t>
  </si>
  <si>
    <t>Corpo de BDTC D = 1,00 m PA2 - areia extraída e brita e pedra de mão produzidas</t>
  </si>
  <si>
    <t>0804191</t>
  </si>
  <si>
    <t>Corpo de BDTC D = 1,00 m PA2 - areia, brita e pedra de mão comerciais</t>
  </si>
  <si>
    <t>0804192</t>
  </si>
  <si>
    <t>Corpo de BDTC D = 1,00 m PA3 - areia extraída e brita e pedra de mão produzidas</t>
  </si>
  <si>
    <t>0804193</t>
  </si>
  <si>
    <t>Corpo de BDTC D = 1,00 m PA3 - areia, brita e pedra de mão comerciais</t>
  </si>
  <si>
    <t>0804194</t>
  </si>
  <si>
    <t>Corpo de BDTC D = 1,00 m PA4 - areia extraída e brita e pedra de mão produzidas</t>
  </si>
  <si>
    <t>0804195</t>
  </si>
  <si>
    <t>Corpo de BDTC D = 1,00 m PA4 - areia, brita e pedra de mão comerciais</t>
  </si>
  <si>
    <t>0804196</t>
  </si>
  <si>
    <t>Corpo de BDTC D = 1,20 m PA1 - areia extraída e brita e pedra de mão produzidas</t>
  </si>
  <si>
    <t>0804197</t>
  </si>
  <si>
    <t>Corpo de BDTC D = 1,20 m PA1 - areia, brita e pedra de mão comerciais</t>
  </si>
  <si>
    <t>0804198</t>
  </si>
  <si>
    <t>Corpo de BDTC D = 1,20 m PA2 - areia extraída e brita e pedra de mão produzidas</t>
  </si>
  <si>
    <t>0804199</t>
  </si>
  <si>
    <t>Corpo de BDTC D = 1,20 m PA2 - areia, brita e pedra de mão comerciais</t>
  </si>
  <si>
    <t>0804200</t>
  </si>
  <si>
    <t>Corpo de BDTC D = 1,20 m PA3 - areia extraída e brita e pedra de mão produzidas</t>
  </si>
  <si>
    <t>0804201</t>
  </si>
  <si>
    <t>Corpo de BDTC D = 1,20 m PA3 - areia, brita e pedra de mão comerciais</t>
  </si>
  <si>
    <t>0804202</t>
  </si>
  <si>
    <t>Corpo de BDTC D = 1,20 m PA4 - areia extraída e brita e pedra de mão produzidas</t>
  </si>
  <si>
    <t>0804203</t>
  </si>
  <si>
    <t>Corpo de BDTC D = 1,20 m PA4 - areia, brita e pedra de mão comerciais</t>
  </si>
  <si>
    <t>0804204</t>
  </si>
  <si>
    <t>Corpo de BDTC D = 1,50 m PA1 - areia extraída e brita e pedra de mão produzidas</t>
  </si>
  <si>
    <t>0804205</t>
  </si>
  <si>
    <t>Corpo de BDTC D = 1,50 m PA1 - areia, brita e pedra de mão comerciais</t>
  </si>
  <si>
    <t>0804206</t>
  </si>
  <si>
    <t>Corpo de BDTC D = 1,50 m PA2 - areia extraída e brita e pedra de mão produzidas</t>
  </si>
  <si>
    <t>0804207</t>
  </si>
  <si>
    <t>Corpo de BDTC D = 1,50 m PA2 - areia, brita e pedra de mão comerciais</t>
  </si>
  <si>
    <t>0804208</t>
  </si>
  <si>
    <t>Corpo de BDTC D = 1,50 m PA3 - areia extraída e brita e pedra de mão produzidas</t>
  </si>
  <si>
    <t>0804209</t>
  </si>
  <si>
    <t>Corpo de BDTC D = 1,50 m PA3 - areia, brita e pedra de mão comerciais</t>
  </si>
  <si>
    <t>0804210</t>
  </si>
  <si>
    <t>Corpo de BDTC D = 1,50 m PA4 - areia extraída e brita e pedra de mão produzidas</t>
  </si>
  <si>
    <t>0804211</t>
  </si>
  <si>
    <t>Corpo de BDTC D = 1,50 m PA4 - areia, brita e pedra de mão comerciais</t>
  </si>
  <si>
    <t>0804012</t>
  </si>
  <si>
    <t>Corpo de BSTC D = 0,40 m PA1 - areia extraída e brita e pedra de mão produzidas</t>
  </si>
  <si>
    <t>0804013</t>
  </si>
  <si>
    <t>Corpo de BSTC D = 0,40 m PA1 - areia, brita e pedra de mão comerciais</t>
  </si>
  <si>
    <t>0804014</t>
  </si>
  <si>
    <t>Corpo de BSTC D = 0,40 m PA2 - areia extraída e brita e pedra de mão produzidas</t>
  </si>
  <si>
    <t>0804015</t>
  </si>
  <si>
    <t>Corpo de BSTC D = 0,40 m PA2 - areia, brita e pedra de mão comerciais</t>
  </si>
  <si>
    <t>0804016</t>
  </si>
  <si>
    <t>Corpo de BSTC D = 0,40 m PA3 - areia extraída e brita e pedra de mão produzidas</t>
  </si>
  <si>
    <t>0804017</t>
  </si>
  <si>
    <t>Corpo de BSTC D = 0,40 m PA3 - areia, brita e pedra de mão comerciais</t>
  </si>
  <si>
    <t>0804018</t>
  </si>
  <si>
    <t>Corpo de BSTC D = 0,40 m PA4 - areia extraída e brita e pedra de mão produzidas</t>
  </si>
  <si>
    <t>0804019</t>
  </si>
  <si>
    <t>Corpo de BSTC D = 0,40 m PA4 - areia, brita e pedra de mão comerciais</t>
  </si>
  <si>
    <t>0804020</t>
  </si>
  <si>
    <t>Corpo de BSTC D = 0,60 m PA1 - areia extraída e brita e pedra de mão produzidas</t>
  </si>
  <si>
    <t>0804021</t>
  </si>
  <si>
    <t>Corpo de BSTC D = 0,60 m PA1 - areia, brita e pedra de mão comerciais</t>
  </si>
  <si>
    <t>0804022</t>
  </si>
  <si>
    <t>Corpo de BSTC D = 0,60 m PA2 - areia extraída e brita e pedra de mão produzidas</t>
  </si>
  <si>
    <t>0804023</t>
  </si>
  <si>
    <t>Corpo de BSTC D = 0,60 m PA2 - areia, brita e pedra de mão comerciais</t>
  </si>
  <si>
    <t>0804024</t>
  </si>
  <si>
    <t>Corpo de BSTC D = 0,60 m PA3 - areia extraída e brita e pedra de mão produzidas</t>
  </si>
  <si>
    <t>0804025</t>
  </si>
  <si>
    <t>Corpo de BSTC D = 0,60 m PA3 - areia, brita e pedra de mão comerciais</t>
  </si>
  <si>
    <t>0804026</t>
  </si>
  <si>
    <t>Corpo de BSTC D = 0,60 m PA4 - areia extraída e brita e pedra de mão produzidas</t>
  </si>
  <si>
    <t>0804027</t>
  </si>
  <si>
    <t>Corpo de BSTC D = 0,60 m PA4 - areia, brita e pedra de mão comerciais</t>
  </si>
  <si>
    <t>0804028</t>
  </si>
  <si>
    <t>Corpo de BSTC D = 0,80 m PA1 - areia extraída e brita e pedra de mão produzidas</t>
  </si>
  <si>
    <t>0804029</t>
  </si>
  <si>
    <t>Corpo de BSTC D = 0,80 m PA1 - areia, brita e pedra de mão comerciais</t>
  </si>
  <si>
    <t>0804030</t>
  </si>
  <si>
    <t>Corpo de BSTC D = 0,80 m PA2 - areia extraída e brita e pedra de mão produzidas</t>
  </si>
  <si>
    <t>0804031</t>
  </si>
  <si>
    <t>Corpo de BSTC D = 0,80 m PA2 - areia, brita e pedra de mão comerciais</t>
  </si>
  <si>
    <t>0804032</t>
  </si>
  <si>
    <t>Corpo de BSTC D = 0,80 m PA3 - areia extraída e brita e pedra de mão produzidas</t>
  </si>
  <si>
    <t>0804033</t>
  </si>
  <si>
    <t>Corpo de BSTC D = 0,80 m PA3 - areia, brita e pedra de mão comerciais</t>
  </si>
  <si>
    <t>0804034</t>
  </si>
  <si>
    <t>Corpo de BSTC D = 0,80 m PA4 - areia extraída e brita e pedra de mão produzidas</t>
  </si>
  <si>
    <t>0804035</t>
  </si>
  <si>
    <t>Corpo de BSTC D = 0,80 m PA4 - areia, brita e pedra de mão comerciais</t>
  </si>
  <si>
    <t>0804036</t>
  </si>
  <si>
    <t>Corpo de BSTC D = 1,00 m PA1 - areia extraída e brita e pedra de mão produzidas</t>
  </si>
  <si>
    <t>0804037</t>
  </si>
  <si>
    <t>Corpo de BSTC D = 1,00 m PA1 - areia, brita e pedra de mão comerciais</t>
  </si>
  <si>
    <t>0804038</t>
  </si>
  <si>
    <t>Corpo de BSTC D = 1,00 m PA2 - areia extraída e brita e pedra de mão produzidas</t>
  </si>
  <si>
    <t>0804039</t>
  </si>
  <si>
    <t>Corpo de BSTC D = 1,00 m PA2 - areia, brita e pedra de mão comerciais</t>
  </si>
  <si>
    <t>0804040</t>
  </si>
  <si>
    <t>Corpo de BSTC D = 1,00 m PA3 - areia extraída e brita e pedra de mão produzidas</t>
  </si>
  <si>
    <t>0804041</t>
  </si>
  <si>
    <t>Corpo de BSTC D = 1,00 m PA3 - areia, brita e pedra de mão comerciais</t>
  </si>
  <si>
    <t>0804042</t>
  </si>
  <si>
    <t>Corpo de BSTC D = 1,00 m PA4 - areia extraída e brita e pedra de mão produzidas</t>
  </si>
  <si>
    <t>0804043</t>
  </si>
  <si>
    <t>Corpo de BSTC D = 1,00 m PA4 - areia, brita e pedra de mão comerciais</t>
  </si>
  <si>
    <t>0804044</t>
  </si>
  <si>
    <t>Corpo de BSTC D = 1,20 m PA1 - areia extraída e brita e pedra de mão produzidas</t>
  </si>
  <si>
    <t>0804045</t>
  </si>
  <si>
    <t>Corpo de BSTC D = 1,20 m PA1 - areia, brita e pedra de mão comerciais</t>
  </si>
  <si>
    <t>0804046</t>
  </si>
  <si>
    <t>Corpo de BSTC D = 1,20 m PA2 - areia extraída e brita e pedra de mão produzidas</t>
  </si>
  <si>
    <t>0804047</t>
  </si>
  <si>
    <t>Corpo de BSTC D = 1,20 m PA2 - areia, brita e pedra de mão comerciais</t>
  </si>
  <si>
    <t>0804048</t>
  </si>
  <si>
    <t>Corpo de BSTC D = 1,20 m PA3 - areia extraída e brita e pedra de mão produzidas</t>
  </si>
  <si>
    <t>0804049</t>
  </si>
  <si>
    <t>Corpo de BSTC D = 1,20 m PA3 - areia, brita e pedra de mão comerciais</t>
  </si>
  <si>
    <t>0804050</t>
  </si>
  <si>
    <t>Corpo de BSTC D = 1,20 m PA4 - areia extraída e brita e pedra de mão produzidas</t>
  </si>
  <si>
    <t>0804051</t>
  </si>
  <si>
    <t>Corpo de BSTC D = 1,20 m PA4 - areia, brita e pedra de mão comerciais</t>
  </si>
  <si>
    <t>0804052</t>
  </si>
  <si>
    <t>Corpo de BSTC D = 1,50 m PA1 - areia extraída e brita e pedra de mão produzidas</t>
  </si>
  <si>
    <t>0804053</t>
  </si>
  <si>
    <t>Corpo de BSTC D = 1,50 m PA1 - areia, brita e pedra de mão comerciais</t>
  </si>
  <si>
    <t>0804054</t>
  </si>
  <si>
    <t>Corpo de BSTC D = 1,50 m PA2 - areia extraída e brita e pedra de mão produzidas</t>
  </si>
  <si>
    <t>0804055</t>
  </si>
  <si>
    <t>Corpo de BSTC D = 1,50 m PA2 - areia, brita e pedra de mão comerciais</t>
  </si>
  <si>
    <t>0804056</t>
  </si>
  <si>
    <t>Corpo de BSTC D = 1,50 m PA3 - areia extraída e brita e pedra de mão produzidas</t>
  </si>
  <si>
    <t>0804057</t>
  </si>
  <si>
    <t>Corpo de BSTC D = 1,50 m PA3 - areia, brita e pedra de mão comerciais</t>
  </si>
  <si>
    <t>0804058</t>
  </si>
  <si>
    <t>Corpo de BSTC D = 1,50 m PA4 - areia extraída e brita e pedra de mão produzidas</t>
  </si>
  <si>
    <t>0804059</t>
  </si>
  <si>
    <t>Corpo de BSTC D = 1,50 m PA4 - areia, brita e pedra de mão comerciais</t>
  </si>
  <si>
    <t>0804292</t>
  </si>
  <si>
    <t>Corpo de BTTC D = 1,00 m PA1 - areia extraída e brita e pedra de mão produzidas</t>
  </si>
  <si>
    <t>0804293</t>
  </si>
  <si>
    <t>Corpo de BTTC D = 1,00 m PA1 - areia, brita e pedra de mão comerciais</t>
  </si>
  <si>
    <t>0804294</t>
  </si>
  <si>
    <t>Corpo de BTTC D = 1,00 m PA2 - areia extraída e brita e pedra de mão produzidas</t>
  </si>
  <si>
    <t>0804295</t>
  </si>
  <si>
    <t>Corpo de BTTC D = 1,00 m PA2 - areia, brita e pedra de mão comerciais</t>
  </si>
  <si>
    <t>0804296</t>
  </si>
  <si>
    <t>Corpo de BTTC D = 1,00 m PA3 - areia extraída e brita e pedra de mão produzidas</t>
  </si>
  <si>
    <t>0804297</t>
  </si>
  <si>
    <t>Corpo de BTTC D = 1,00 m PA3 - areia, brita e pedra de mão comerciais</t>
  </si>
  <si>
    <t>0804298</t>
  </si>
  <si>
    <t>Corpo de BTTC D = 1,00 m PA4 - areia extraída e brita e pedra de mão produzidas</t>
  </si>
  <si>
    <t>0804299</t>
  </si>
  <si>
    <t>Corpo de BTTC D = 1,00 m PA4 - areia, brita e pedra de mão comerciais</t>
  </si>
  <si>
    <t>0804300</t>
  </si>
  <si>
    <t>Corpo de BTTC D = 1,20 m PA1 - areia extraída e brita e pedra de mão produzidas</t>
  </si>
  <si>
    <t>0804301</t>
  </si>
  <si>
    <t>Corpo de BTTC D = 1,20 m PA1 - areia, brita e pedra de mão comerciais</t>
  </si>
  <si>
    <t>0804302</t>
  </si>
  <si>
    <t>Corpo de BTTC D = 1,20 m PA2 - areia extraída e brita e pedra de mão produzidas</t>
  </si>
  <si>
    <t>0804303</t>
  </si>
  <si>
    <t>Corpo de BTTC D = 1,20 m PA2 - areia, brita e pedra de mão comerciais</t>
  </si>
  <si>
    <t>0804304</t>
  </si>
  <si>
    <t>Corpo de BTTC D = 1,20 m PA3 - areia extraída e brita e pedra de mão produzidas</t>
  </si>
  <si>
    <t>0804305</t>
  </si>
  <si>
    <t>Corpo de BTTC D = 1,20 m PA3 - areia, brita e pedra de mão comerciais</t>
  </si>
  <si>
    <t>0804306</t>
  </si>
  <si>
    <t>Corpo de BTTC D = 1,20 m PA4 - areia extraída e brita e pedra de mão produzidas</t>
  </si>
  <si>
    <t>0804307</t>
  </si>
  <si>
    <t>Corpo de BTTC D = 1,20 m PA4 - areia, brita e pedra de mão comerciais</t>
  </si>
  <si>
    <t>0804308</t>
  </si>
  <si>
    <t>Corpo de BTTC D = 1,50 m PA1 - areia extraída e brita e pedra de mão produzidas</t>
  </si>
  <si>
    <t>0804309</t>
  </si>
  <si>
    <t>Corpo de BTTC D = 1,50 m PA1 - areia, brita e pedra de mão comerciais</t>
  </si>
  <si>
    <t>0804310</t>
  </si>
  <si>
    <t>Corpo de BTTC D = 1,50 m PA2 - areia extraída e brita e pedra de mão produzidas</t>
  </si>
  <si>
    <t>0804311</t>
  </si>
  <si>
    <t>Corpo de BTTC D = 1,50 m PA2 - areia, brita e pedra de mão comerciais</t>
  </si>
  <si>
    <t>0804312</t>
  </si>
  <si>
    <t>Corpo de BTTC D = 1,50 m PA3 - areia extraída e brita e pedra de mão produzidas</t>
  </si>
  <si>
    <t>0804313</t>
  </si>
  <si>
    <t>Corpo de BTTC D = 1,50 m PA3 - areia, brita e pedra de mão comerciais</t>
  </si>
  <si>
    <t>0804314</t>
  </si>
  <si>
    <t>Corpo de BTTC D = 1,50 m PA4 - areia extraída e brita e pedra de mão produzidas</t>
  </si>
  <si>
    <t>0804315</t>
  </si>
  <si>
    <t>Corpo de BTTC D = 1,50 m PA4 - areia, brita e pedra de mão comerciais</t>
  </si>
  <si>
    <t>0805446</t>
  </si>
  <si>
    <t>Dentes para bueiros duplos D = 0,80 m - areia extraída e brita e pedra de mão produzidas</t>
  </si>
  <si>
    <t>0805447</t>
  </si>
  <si>
    <t>Dentes para bueiros duplos D = 0,80 m - areia, brita e pedra de mão comerciais</t>
  </si>
  <si>
    <t>0805448</t>
  </si>
  <si>
    <t>Dentes para bueiros duplos D = 1,00 m - areia extraída e brita e pedra de mão produzidas</t>
  </si>
  <si>
    <t>0805449</t>
  </si>
  <si>
    <t>Dentes para bueiros duplos D = 1,00 m - areia, brita e pedra de mão comerciais</t>
  </si>
  <si>
    <t>0805450</t>
  </si>
  <si>
    <t>Dentes para bueiros duplos D = 1,20 m - areia extraída e brita e pedra de mão produzidas</t>
  </si>
  <si>
    <t>0805451</t>
  </si>
  <si>
    <t>Dentes para bueiros duplos D = 1,20 m - areia, brita e pedra de mão comerciais</t>
  </si>
  <si>
    <t>0805452</t>
  </si>
  <si>
    <t>Dentes para bueiros duplos D = 1,50 m - areia extraída e brita e pedra de mão produzidas</t>
  </si>
  <si>
    <t>0805453</t>
  </si>
  <si>
    <t>Dentes para bueiros duplos D = 1,50 m - areia, brita e pedra de mão comerciais</t>
  </si>
  <si>
    <t>0805434</t>
  </si>
  <si>
    <t>Dentes para bueiros simples D = 0,40 m - areia extraída e brita e pedra de mão produzidas</t>
  </si>
  <si>
    <t>0805435</t>
  </si>
  <si>
    <t>Dentes para bueiros simples D = 0,40 m - areia, brita e pedra de mão comerciais</t>
  </si>
  <si>
    <t>0805436</t>
  </si>
  <si>
    <t>Dentes para bueiros simples D = 0,60 m - areia extraída e brita e pedra de mão produzidas</t>
  </si>
  <si>
    <t>0805437</t>
  </si>
  <si>
    <t>Dentes para bueiros simples D = 0,60 m - areia, brita e pedra de mão comerciais</t>
  </si>
  <si>
    <t>0805438</t>
  </si>
  <si>
    <t>Dentes para bueiros simples D = 0,80 m - areia extraída e brita e pedra de mão produzidas</t>
  </si>
  <si>
    <t>0805439</t>
  </si>
  <si>
    <t>Dentes para bueiros simples D = 0,80 m - areia, brita e pedra de mão comerciais</t>
  </si>
  <si>
    <t>0805440</t>
  </si>
  <si>
    <t>Dentes para bueiros simples D = 1,00 m - areia extraída e brita e pedra de mão produzidas</t>
  </si>
  <si>
    <t>0805441</t>
  </si>
  <si>
    <t>Dentes para bueiros simples D = 1,00 m - areia, brita e pedra de mão comerciais</t>
  </si>
  <si>
    <t>0805442</t>
  </si>
  <si>
    <t>Dentes para bueiros simples D = 1,20 m - areia extraída e brita e pedra de mão produzidas</t>
  </si>
  <si>
    <t>0805443</t>
  </si>
  <si>
    <t>Dentes para bueiros simples D = 1,20 m - areia, brita e pedra de mão comerciais</t>
  </si>
  <si>
    <t>0805444</t>
  </si>
  <si>
    <t>Dentes para bueiros simples D = 1,50 m - areia extraída e brita e pedra de mão produzidas</t>
  </si>
  <si>
    <t>0805445</t>
  </si>
  <si>
    <t>Dentes para bueiros simples D = 1,50 m - areia, brita e pedra de mão comerciais</t>
  </si>
  <si>
    <t>0805454</t>
  </si>
  <si>
    <t>Dentes para bueiros triplos D = 1,00 m - areia extraída e brita e pedra de mão produzidas</t>
  </si>
  <si>
    <t>0805455</t>
  </si>
  <si>
    <t>Dentes para bueiros triplos D = 1,00 m - areia, brita e pedra de mão comerciais</t>
  </si>
  <si>
    <t>0805456</t>
  </si>
  <si>
    <t>Dentes para bueiros triplos D = 1,20 m - areia extraída e brita e pedra de mão produzidas</t>
  </si>
  <si>
    <t>0805457</t>
  </si>
  <si>
    <t>Dentes para bueiros triplos D = 1,20 m - areia, brita e pedra de mão comerciais</t>
  </si>
  <si>
    <t>0805458</t>
  </si>
  <si>
    <t>Dentes para bueiros triplos D = 1,50 m - areia extraída e brita e pedra de mão produzidas</t>
  </si>
  <si>
    <t>0805459</t>
  </si>
  <si>
    <t>Dentes para bueiros triplos D = 1,50 m - areia, brita e pedra de mão comerciais</t>
  </si>
  <si>
    <t>0909620</t>
  </si>
  <si>
    <t>Alvenaria de blocos de concreto 19 x 19 x 39 cm com espessura de 20 cm com argamassa traço 1:0,5:3,5 - areia comercial</t>
  </si>
  <si>
    <t>0909621</t>
  </si>
  <si>
    <t>Alvenaria de blocos de concreto 19 x 19 x 39 cm com espessura de 20 cm com argamassa traço 1:0,5:3,5 - areia extraída</t>
  </si>
  <si>
    <t>0903860</t>
  </si>
  <si>
    <t>Aplicação de fundo selador acrílico em paredes, uma demão</t>
  </si>
  <si>
    <t>0903818</t>
  </si>
  <si>
    <t>Aplicação manual de tinta látex em paredes, duas demãos</t>
  </si>
  <si>
    <t>0903802</t>
  </si>
  <si>
    <t>Bacia de contenção para tanque de emulsão de 30000 l, sem cobertura, inclusive demolições</t>
  </si>
  <si>
    <t>0919113</t>
  </si>
  <si>
    <t>Canaleta perfil cartola 50 x 50 x 3 mm - aba 25 mm</t>
  </si>
  <si>
    <t>0903788</t>
  </si>
  <si>
    <t>Chapisco aplicado em alvenarias e estruturas de concreto, com colher de pedreiro</t>
  </si>
  <si>
    <t>0919247</t>
  </si>
  <si>
    <t>Cobertura em chapas zincadas com espessura de 0,43mm - utilização 2 vezes</t>
  </si>
  <si>
    <t>0919016</t>
  </si>
  <si>
    <t>Depósito de óleo enterrado para oficina, inclusive demolição</t>
  </si>
  <si>
    <t>0919079</t>
  </si>
  <si>
    <t>Dique de contenção para usina de asfalto a quente - inclusive demolição</t>
  </si>
  <si>
    <t>0919250</t>
  </si>
  <si>
    <t>Fornecimento e instalação de extintor de espuma 10 l</t>
  </si>
  <si>
    <t>0903807</t>
  </si>
  <si>
    <t>Instalação da central de britagem com capacidade de 80m³/h</t>
  </si>
  <si>
    <t>0903806</t>
  </si>
  <si>
    <t>Instalação da central de concreto com capacidade de 150m³/h</t>
  </si>
  <si>
    <t>0903804</t>
  </si>
  <si>
    <t>Instalação da central de concreto com capacidade de 30m³/h</t>
  </si>
  <si>
    <t>0903805</t>
  </si>
  <si>
    <t>Instalação da central de concreto com capacidade de 40m³/h</t>
  </si>
  <si>
    <t>0903810</t>
  </si>
  <si>
    <t>Instalação da usina de asfalto a quente capacidade de 120 t/h</t>
  </si>
  <si>
    <t>0903809</t>
  </si>
  <si>
    <t>Instalação da usina de pré-misturado a frio com capacidade de 60t/h</t>
  </si>
  <si>
    <t>0903808</t>
  </si>
  <si>
    <t>Instalação da usina misturadora de solos com capacidade de 300 t/h</t>
  </si>
  <si>
    <t>0903845</t>
  </si>
  <si>
    <t>Lastro de brita comercial - espalhamento mecânico</t>
  </si>
  <si>
    <t>0903789</t>
  </si>
  <si>
    <t>Massa única, para recebimento de pintura, em argamassa traço 1:2:8, espessura de 20mm</t>
  </si>
  <si>
    <t>0919009</t>
  </si>
  <si>
    <t>Montagem e desmontagem da central de britagem com capacidade de 80 m³/h - inclusive construção de aterro, construção e demolição de rampa e bases</t>
  </si>
  <si>
    <t>0919007</t>
  </si>
  <si>
    <t>Montagem e desmontagem da central de concreto com capacidade de 150 m³/h - inclusive construção e demolição de bases, rampas e depósitos de agregados</t>
  </si>
  <si>
    <t>0919011</t>
  </si>
  <si>
    <t>Montagem e desmontagem da central de concreto com capacidade de 30 m³/h - inclusive construção e demolição de bases, rampas e depósitos de agregados</t>
  </si>
  <si>
    <t>0919246</t>
  </si>
  <si>
    <t>Montagem e desmontagem da central de concreto com capacidade de 40 m³/h - inclusive construção e demolição de bases, rampas e depósitos de agregados</t>
  </si>
  <si>
    <t>0919013</t>
  </si>
  <si>
    <t>Montagem e desmontagem da usina de asfalto a quente com capacidade de 120 t/h - inclusive construção e demolição de bases, rampas, depósitos de agregados e dique de contenção</t>
  </si>
  <si>
    <t>0919008</t>
  </si>
  <si>
    <t>Montagem e desmontagem da usina de pré-misturado a frio com capacidade de 60 t/h - inclusive construção e demolição de bases, rampas, depósitos de agregados e bacia de contenção</t>
  </si>
  <si>
    <t>0919012</t>
  </si>
  <si>
    <t>Montagem e desmontagem da usina misturadora de solos com capacidade de 300 t/h - inclusive construção e demolição de bases, rampas e depósitos de agregados</t>
  </si>
  <si>
    <t>0903848</t>
  </si>
  <si>
    <t>Muro em alvenaria de blocos de concreto com espessura de 0,20 m h=1,0m</t>
  </si>
  <si>
    <t>0919002</t>
  </si>
  <si>
    <t>Posto de combustivel - com reaproveitamento de 2 vezes do tanque/bomba/cobertura - inclusive demolição</t>
  </si>
  <si>
    <t>0919210</t>
  </si>
  <si>
    <t>Rampa de lavagem - inclusive demolição</t>
  </si>
  <si>
    <t>0909612</t>
  </si>
  <si>
    <t>Rampa para acesso do misturador de agregados para centrais de 30m³ e 40m³ - inclusive demolição</t>
  </si>
  <si>
    <t>0909613</t>
  </si>
  <si>
    <t>Rampa para acesso do misturador de agregados para central de 150m³ - inclusive demolição</t>
  </si>
  <si>
    <t>0909614</t>
  </si>
  <si>
    <t>Rampa para acesso do misturador de agregados para central de britagem - inclusive demolição</t>
  </si>
  <si>
    <t>0909616</t>
  </si>
  <si>
    <t>Rampa para acesso do misturador de agregados para PMF - inclusive demolição</t>
  </si>
  <si>
    <t>0909617</t>
  </si>
  <si>
    <t>Rampa para acesso do misturador de agregados para usina de asfalto a quente - inclusive demolição</t>
  </si>
  <si>
    <t>0909615</t>
  </si>
  <si>
    <t>Rampa para acesso do misturador de agregados para usina de solos - inclusive demolição</t>
  </si>
  <si>
    <t>0919101</t>
  </si>
  <si>
    <t>Sistema separador água e óleo, inclusive demolição</t>
  </si>
  <si>
    <t>1100657</t>
  </si>
  <si>
    <t>Adensamento de concreto por vibrador de imersão</t>
  </si>
  <si>
    <t>1108055</t>
  </si>
  <si>
    <t>Argamassa autoadensável para reparos e grauteamento - confecção em misturador e lançamento manual</t>
  </si>
  <si>
    <t>1109665</t>
  </si>
  <si>
    <t>Argamassa de cimento e areia 1:1 - confecção em betoneira e lançamento manual - areia comercial</t>
  </si>
  <si>
    <t>1109664</t>
  </si>
  <si>
    <t>Argamassa de cimento e areia 1:1 - confecção em betoneira e lançamento manual - areia extraída</t>
  </si>
  <si>
    <t>1109667</t>
  </si>
  <si>
    <t>Argamassa de cimento e areia 1:2 - confecção em betoneira e lançamento manual - areia comercial</t>
  </si>
  <si>
    <t>1109666</t>
  </si>
  <si>
    <t>Argamassa de cimento e areia 1:2 - confecção em betoneira e lançamento manual - areia extraída</t>
  </si>
  <si>
    <t>1109669</t>
  </si>
  <si>
    <t>Argamassa de cimento e areia 1:3 - confecção em betoneira e lançamento manual - areia comercial</t>
  </si>
  <si>
    <t>1109668</t>
  </si>
  <si>
    <t>Argamassa de cimento e areia 1:3 - confecção em betoneira e lançamento manual - areia extraída</t>
  </si>
  <si>
    <t>1108060</t>
  </si>
  <si>
    <t>Argamassa de cimento e areia 1:3 com 8% de microssílica - confecção em betoneira e lançamento manual - areia comercial</t>
  </si>
  <si>
    <t>1109626</t>
  </si>
  <si>
    <t>Argamassa de cimento e areia 1:3 com 8% de microssílica - confecção em betoneira e lançamento manual - areia extraída</t>
  </si>
  <si>
    <t>1109671</t>
  </si>
  <si>
    <t>Argamassa de cimento e areia 1:4 - confecção em betoneira e lançamento manual - areia comercial</t>
  </si>
  <si>
    <t>1109670</t>
  </si>
  <si>
    <t>Argamassa de cimento e areia 1:4 - confecção em betoneira e lançamento manual - areia extraída</t>
  </si>
  <si>
    <t>1109672</t>
  </si>
  <si>
    <t>Argamassa de cimento e areia com aditivo aglutinante 1:8 - confecção em betoneira e lançamento manual - areia comercial</t>
  </si>
  <si>
    <t>1109624</t>
  </si>
  <si>
    <t>Argamassa de cimento e areia com aditivo aglutinante 1:8 - confecção em betoneira e lançamento manual - areia extraída</t>
  </si>
  <si>
    <t>1109681</t>
  </si>
  <si>
    <t>Argamassa de cimento e areia com silicato de alumínio 1:3 - confecção em betoneira e lançamento manual - areia comercial</t>
  </si>
  <si>
    <t>1109682</t>
  </si>
  <si>
    <t>Argamassa de cimento e areia com silicato de alumínio 1:3 - confecção em betoneira e lançamento manual - areia extraída</t>
  </si>
  <si>
    <t>1109622</t>
  </si>
  <si>
    <t>Argamassa de cimento, cal hidratada e areia 1:0,5:3,5 - confecção em betoneira e lançamento manual - areia comercial</t>
  </si>
  <si>
    <t>1109623</t>
  </si>
  <si>
    <t>Argamassa de cimento, cal hidratada e areia 1:0,5:3,5 - confecção em betoneira e lançamento manual - areia extraída</t>
  </si>
  <si>
    <t>1109697</t>
  </si>
  <si>
    <t>Argamassa de cimento, cal hidratada e areia 1:0,5:8 - confecção em betoneira e lançamento manual - areia comercial</t>
  </si>
  <si>
    <t>1109698</t>
  </si>
  <si>
    <t>Argamassa de cimento, cal hidratada e areia 1:0,5:8 - confecção em betoneira e lançamento manual - areia extraída</t>
  </si>
  <si>
    <t>1109679</t>
  </si>
  <si>
    <t>Argamassa de cimento, cal hidratada e areia 1:1:6 - confecção em betoneira e lançamento manual - areia comercial</t>
  </si>
  <si>
    <t>1109625</t>
  </si>
  <si>
    <t>Argamassa de cimento, cal hidratada e areia 1:1:6 - confecção em betoneira e lançamento manual - areia extraída</t>
  </si>
  <si>
    <t>1109678</t>
  </si>
  <si>
    <t>Argamassa de cimento, cal hidratada e areia 1:2:10 - confecção em betoneira e lançamento manual - areia comercial</t>
  </si>
  <si>
    <t>1109694</t>
  </si>
  <si>
    <t>Argamassa de cimento, cal hidratada e areia 1:2:10 - confecção em betoneira e lançamento manual - areia extraída</t>
  </si>
  <si>
    <t>1109673</t>
  </si>
  <si>
    <t>Argamassa de cimento, cal hidratada e areia 1:2:6 - confecção em betoneira e lançamento manual - areia comercial</t>
  </si>
  <si>
    <t>1109690</t>
  </si>
  <si>
    <t>Argamassa de cimento, cal hidratada e areia 1:2:6 - confecção em betoneira e lançamento manual - areia extraída</t>
  </si>
  <si>
    <t>1109674</t>
  </si>
  <si>
    <t>Argamassa de cimento, cal hidratada e areia 1:2:7 - confecção em betoneira e lançamento manual - areia comercial</t>
  </si>
  <si>
    <t>1109691</t>
  </si>
  <si>
    <t>Argamassa de cimento, cal hidratada e areia 1:2:7 - confecção em betoneira e lançamento manual - areia extraída</t>
  </si>
  <si>
    <t>1109675</t>
  </si>
  <si>
    <t>Argamassa de cimento, cal hidratada e areia 1:2:8 - confecção em betoneira e lançamento manual - areia comercial</t>
  </si>
  <si>
    <t>1109692</t>
  </si>
  <si>
    <t>Argamassa de cimento, cal hidratada e areia 1:2:8 - confecção em betoneira e lançamento manual - areia extraída</t>
  </si>
  <si>
    <t>1109676</t>
  </si>
  <si>
    <t>Argamassa de cimento, cal hidratada e areia 1:2:9 - confecção em betoneira e lançamento manual - areia comercial</t>
  </si>
  <si>
    <t>1109693</t>
  </si>
  <si>
    <t>Argamassa de cimento, cal hidratada e areia 1:2:9 - confecção em betoneira e lançamento manual - areia extraída</t>
  </si>
  <si>
    <t>1109680</t>
  </si>
  <si>
    <t>Argamassa para reparos e grauteamento - confecção em misturador e lançamento manual</t>
  </si>
  <si>
    <t>1107748</t>
  </si>
  <si>
    <t>Argamassa polimérica de alto desempenho projetada para reparos superficiais e reforços estruturais - confecção em misturador e lançamento projetado</t>
  </si>
  <si>
    <t>1110000</t>
  </si>
  <si>
    <t>Concreto</t>
  </si>
  <si>
    <t>1106059</t>
  </si>
  <si>
    <t>Concreto autoadensável com silicato de alumínio fck = 20 MPa - confecção em betoneira e lançamento manual - areia e brita comerciais</t>
  </si>
  <si>
    <t>1106060</t>
  </si>
  <si>
    <t>Concreto autoadensável com silicato de alumínio fck = 20 MPa - confecção em betoneira e lançamento manual - areia extraída e brita produzida</t>
  </si>
  <si>
    <t>1100658</t>
  </si>
  <si>
    <t>Concreto autoadensável com silicato de alumínio fck = 20 MPa - confecção em central dosadora de 30 m³/h - areia e brita comerciais</t>
  </si>
  <si>
    <t>1106159</t>
  </si>
  <si>
    <t>Concreto autoadensável com silicato de alumínio fck = 25 MPa - confecção em central dosadora de 30 m³/h - areia e brita comerciais</t>
  </si>
  <si>
    <t>1107902</t>
  </si>
  <si>
    <t>Concreto autoadensável com silicato de alumínio fck = 30 MPa - confecção em central dosadora de 30 m³/h - areia e brita comerciais</t>
  </si>
  <si>
    <t>1107906</t>
  </si>
  <si>
    <t>Concreto autoadensável com silicato de alumínio fck = 35 MPa - confecção em central dosadora de 30 m³/h - areia e brita comerciais</t>
  </si>
  <si>
    <t>1107910</t>
  </si>
  <si>
    <t>Concreto autoadensável com silicato de alumínio fck = 40 MPa - confecção em central dosadora de 30 m³/h - areia e brita comerciais</t>
  </si>
  <si>
    <t>1107911</t>
  </si>
  <si>
    <t>Concreto autoadensável com silicato de alumínio fck = 45 MPa - confecção em central dosadora de 30 m³/h - areia e brita comerciais</t>
  </si>
  <si>
    <t>1107912</t>
  </si>
  <si>
    <t>Concreto autoadensável com silicato de alumínio fck = 50 MPa - confecção em central dosadora de 30 m³/h - areia e brita comerciais</t>
  </si>
  <si>
    <t>1106164</t>
  </si>
  <si>
    <t>Concreto ciclópico fck = 20 MPa - confecção em betoneira e lançamento manual - areia extraída, brita e pedra de mão produzidas</t>
  </si>
  <si>
    <t>1106165</t>
  </si>
  <si>
    <t>Concreto ciclópico fck = 20 MPa - confecção em betoneira e lançamento manual - areia, brita e pedra de mão comerciais</t>
  </si>
  <si>
    <t>1106156</t>
  </si>
  <si>
    <t>Concreto com 10% de microssílica fck = 45 MPa - confecção em central dosadora de 30 m³/h - areia e brita comerciais</t>
  </si>
  <si>
    <t>1107932</t>
  </si>
  <si>
    <t>Concreto com 10% de microssílica fck = 50 MPa - confecção em central dosadora de 30 m³/h - areia e brita comerciais</t>
  </si>
  <si>
    <t>1108111</t>
  </si>
  <si>
    <t>Concreto com 8% de microssílica fck = 25 MPa - confecção em central dosadora de 30 m³/h - areia e brita comerciais</t>
  </si>
  <si>
    <t>1108112</t>
  </si>
  <si>
    <t>Concreto com 8% de microssílica fck = 30 MPa - confecção em central dosadora de 30 m³/h - areia e brita comerciais</t>
  </si>
  <si>
    <t>1108113</t>
  </si>
  <si>
    <t>Concreto com 8% de microssílica fck = 35 MPa - confecção em central dosadora de 30 m³/h - areia e brita comerciais</t>
  </si>
  <si>
    <t>1108114</t>
  </si>
  <si>
    <t>Concreto com 8% de microssílica fck = 40 MPa - confecção em central dosadora de 30 m³/h - areia e brita comerciais</t>
  </si>
  <si>
    <t>1108061</t>
  </si>
  <si>
    <t>Concreto com látex SBR fck = 25 MPa - confecção em betoneira e lançamento manual - areia e brita comerciais</t>
  </si>
  <si>
    <t>1108064</t>
  </si>
  <si>
    <t>Concreto com látex SBR fck = 30 MPa - confecção em betoneira e lançamento manual - areia e brita comerciais</t>
  </si>
  <si>
    <t>1107888</t>
  </si>
  <si>
    <t>Concreto fck = 15 MPa - confecção em betoneira e lançamento manual - areia e brita comerciais</t>
  </si>
  <si>
    <t>1107889</t>
  </si>
  <si>
    <t>Concreto fck = 15 MPa - confecção em betoneira e lançamento manual - areia extraída e brita produzida</t>
  </si>
  <si>
    <t>1107892</t>
  </si>
  <si>
    <t>Concreto fck = 20 MPa - confecção em betoneira e lançamento manual - areia e brita comerciais</t>
  </si>
  <si>
    <t>1107891</t>
  </si>
  <si>
    <t>Concreto fck = 20 MPa - confecção em betoneira e lançamento manual - areia extraída e brita produzida</t>
  </si>
  <si>
    <t>1107928</t>
  </si>
  <si>
    <t>Concreto fck = 20 MPa - confecção em central dosadora de 30 m³/h - areia e brita comerciais</t>
  </si>
  <si>
    <t>1107929</t>
  </si>
  <si>
    <t>Concreto fck = 20 MPa - confecção em central dosadora de 30 m³/h - areia extraída e brita produzida</t>
  </si>
  <si>
    <t>1106109</t>
  </si>
  <si>
    <t>Concreto fck = 20 MPa - confecção em central dosadora de 40 m³/h - areia e brita comerciais</t>
  </si>
  <si>
    <t>1106117</t>
  </si>
  <si>
    <t>Concreto fck = 20 MPa - confecção em central dosadora de 40 m³/h - areia extraída e brita produzida</t>
  </si>
  <si>
    <t>1107896</t>
  </si>
  <si>
    <t>Concreto fck = 25 MPa - confecção em betoneira e lançamento manual - areia e brita comerciais</t>
  </si>
  <si>
    <t>1107895</t>
  </si>
  <si>
    <t>Concreto fck = 25 MPa - confecção em betoneira e lançamento manual - areia extraída e brita produzida</t>
  </si>
  <si>
    <t>1119528</t>
  </si>
  <si>
    <t>Concreto fck = 25 MPa - confecção em central dosadora de 30 m³/h - areia e brita comerciais</t>
  </si>
  <si>
    <t>1106135</t>
  </si>
  <si>
    <t>Concreto fck = 25 MPa - confecção em central dosadora de 30 m³/h - areia extraída e brita produzida</t>
  </si>
  <si>
    <t>1106136</t>
  </si>
  <si>
    <t>Concreto fck = 25 MPa - confecção em central dosadora de 40 m³/h - areia e brita comerciais</t>
  </si>
  <si>
    <t>1106137</t>
  </si>
  <si>
    <t>Concreto fck = 25 MPa - confecção em central dosadora de 40 m³/h - areia extraída e brita produzida</t>
  </si>
  <si>
    <t>1116127</t>
  </si>
  <si>
    <t>Concreto fck = 25 MPa para pré-moldados (mourões) - confecção em betoneira e lançamento manual - areia e brita comerciais</t>
  </si>
  <si>
    <t>1116126</t>
  </si>
  <si>
    <t>Concreto fck = 25 MPa para pré-moldados (mourões) - confecção em betoneira e lançamento manual - areia extraída e brita produzida</t>
  </si>
  <si>
    <t>1107900</t>
  </si>
  <si>
    <t>Concreto fck = 30 MPa - confecção em betoneira e lançamento manual - areia e brita comerciais</t>
  </si>
  <si>
    <t>1107899</t>
  </si>
  <si>
    <t>Concreto fck = 30 MPa - confecção em betoneira e lançamento manual - areia extraída e brita produzida</t>
  </si>
  <si>
    <t>1107890</t>
  </si>
  <si>
    <t>Concreto fck = 30 MPa - confecção em central dosadora de 30 m³/h - areia e brita comerciais</t>
  </si>
  <si>
    <t>1106138</t>
  </si>
  <si>
    <t>Concreto fck = 30 MPa - confecção em central dosadora de 30 m³/h - areia extraída e brita produzida</t>
  </si>
  <si>
    <t>1106139</t>
  </si>
  <si>
    <t>Concreto fck = 30 MPa - confecção em central dosadora de 40 m³/h - areia e brita comerciais</t>
  </si>
  <si>
    <t>1106140</t>
  </si>
  <si>
    <t>Concreto fck = 30 MPa - confecção em central dosadora de 40 m³/h - areia extraída e brita produzida</t>
  </si>
  <si>
    <t>1107904</t>
  </si>
  <si>
    <t>Concreto fck = 35 MPa - confecção em betoneira e lançamento manual - areia e brita comerciais</t>
  </si>
  <si>
    <t>1107903</t>
  </si>
  <si>
    <t>Concreto fck = 35 MPa - confecção em betoneira e lançamento manual - areia extraída e brita produzida</t>
  </si>
  <si>
    <t>1107908</t>
  </si>
  <si>
    <t>Concreto fck = 40 MPa - confecção em betoneira e lançamento manual - areia e brita comerciais</t>
  </si>
  <si>
    <t>1107907</t>
  </si>
  <si>
    <t>Concreto fck = 40 MPa - confecção em betoneira e lançamento manual - areia extraída e brita produzida</t>
  </si>
  <si>
    <t>1107871</t>
  </si>
  <si>
    <t>Concreto fctm,k = 4,5 MPa - confecção em central dosadora de 30 m³/h - areia e brita comerciais</t>
  </si>
  <si>
    <t>1107870</t>
  </si>
  <si>
    <t>Concreto fctm,k = 4,5 MPa - confecção em central dosadora de 30 m³/h - areia extraída e brita produzida</t>
  </si>
  <si>
    <t>1106057</t>
  </si>
  <si>
    <t>Concreto magro - confecção em betoneira e lançamento manual - areia e brita comerciais</t>
  </si>
  <si>
    <t>1106058</t>
  </si>
  <si>
    <t>Concreto magro - confecção em betoneira e lançamento manual - areia extraída e brita produzida</t>
  </si>
  <si>
    <t>1106380</t>
  </si>
  <si>
    <t>Concreto para bombeamento fck = 25 MPa - confecção em central dosadora de 30 m³/h - areia e brita comerciais</t>
  </si>
  <si>
    <t>1106378</t>
  </si>
  <si>
    <t>Concreto para bombeamento fck = 25 MPa - confecção em central dosadora de 30 m³/h - areia extraída e brita produzida</t>
  </si>
  <si>
    <t>1116263</t>
  </si>
  <si>
    <t>Concreto para bombeamento fck = 25 MPa - confecção em central dosadora de 40 m³/h - areia e brita comerciais</t>
  </si>
  <si>
    <t>1116267</t>
  </si>
  <si>
    <t>Concreto para bombeamento fck = 25 MPa - confecção em central dosadora de 40 m³/h - areia extraída e brita produzida</t>
  </si>
  <si>
    <t>1106280</t>
  </si>
  <si>
    <t>Concreto para bombeamento fck = 30 MPa - confecção em central dosadora de 30 m³/h - areia e brita comerciais</t>
  </si>
  <si>
    <t>1106289</t>
  </si>
  <si>
    <t>Concreto para bombeamento fck = 30 MPa - confecção em central dosadora de 30 m³/h - areia extraída e brita produzida</t>
  </si>
  <si>
    <t>1116264</t>
  </si>
  <si>
    <t>Concreto para bombeamento fck = 30 MPa - confecção em central dosadora de 40 m³/h - areia e brita comerciais</t>
  </si>
  <si>
    <t>1116268</t>
  </si>
  <si>
    <t>Concreto para bombeamento fck = 30 MPa - confecção em central dosadora de 40 m³/h - areia extraída e brita produzida</t>
  </si>
  <si>
    <t>1106281</t>
  </si>
  <si>
    <t>Concreto para bombeamento fck = 35 MPa - confecção em central dosadora de 30 m³/h - areia e brita comerciais</t>
  </si>
  <si>
    <t>1106382</t>
  </si>
  <si>
    <t>Concreto para bombeamento fck = 35 MPa - confecção em central dosadora de 30 m³/h - areia extraída e brita produzida</t>
  </si>
  <si>
    <t>1116265</t>
  </si>
  <si>
    <t>Concreto para bombeamento fck = 35 MPa - confecção em central dosadora de 40 m³/h - areia e brita comerciais</t>
  </si>
  <si>
    <t>1116269</t>
  </si>
  <si>
    <t>Concreto para bombeamento fck = 35 MPa - confecção em central dosadora de 40 m³/h - areia extraída e brita produzida</t>
  </si>
  <si>
    <t>1106282</t>
  </si>
  <si>
    <t>Concreto para bombeamento fck = 40 MPa - confecção em central dosadora de 30 m³/h - areia e brita comerciais</t>
  </si>
  <si>
    <t>1106384</t>
  </si>
  <si>
    <t>Concreto para bombeamento fck = 40 MPa - confecção em central dosadora de 30 m³/h - areia extraída e brita produzida</t>
  </si>
  <si>
    <t>1116266</t>
  </si>
  <si>
    <t>Concreto para bombeamento fck = 40 MPa - confecção em central dosadora de 40 m³/h - areia e brita comerciais</t>
  </si>
  <si>
    <t>1116270</t>
  </si>
  <si>
    <t>Concreto para bombeamento fck = 40 MPa - confecção em central dosadora de 40 m³/h - areia extraída e brita produzida</t>
  </si>
  <si>
    <t>1107868</t>
  </si>
  <si>
    <t>Concreto para sub-base adensado por vibração fck = 7,5 MPa - confecção em central dosadora de 30 m³/h - areia e brita comerciais</t>
  </si>
  <si>
    <t>1107869</t>
  </si>
  <si>
    <t>Concreto para sub-base adensado por vibração fck = 7,5 MPa - confecção em central dosadora de 30 m³/h - areia extraída e brita produzida</t>
  </si>
  <si>
    <t>1103853</t>
  </si>
  <si>
    <t>Concreto poroso para tubos de drenagem fck = 25 MPa - confecção em betoneira e lançamento manual - areia e brita comerciais</t>
  </si>
  <si>
    <t>1103852</t>
  </si>
  <si>
    <t>Concreto poroso para tubos de drenagem fck = 25 MPa - confecção em betoneira e lançamento manual - areia extraída e brita produzida</t>
  </si>
  <si>
    <t>1106284</t>
  </si>
  <si>
    <t>Concreto submerso fck = 20 MPa - confecção em central dosadora de 30 m³/h - areia e brita comerciais</t>
  </si>
  <si>
    <t>1108116</t>
  </si>
  <si>
    <t>Concreto submerso fck = 25 MPa - confecção em central dosadora de 30 m³/h - areia e brita comerciais</t>
  </si>
  <si>
    <t>1108118</t>
  </si>
  <si>
    <t>Concreto submerso fck = 30 MPa - confecção em central dosadora de 30 m³/h - areia e brita comerciais</t>
  </si>
  <si>
    <t>1106158</t>
  </si>
  <si>
    <t>Concreto submerso fck = 35 MPa - confecção em central dosadora de 30 m³/h - areia e brita comerciais</t>
  </si>
  <si>
    <t>1108120</t>
  </si>
  <si>
    <t>Concreto submerso fck = 40 MPa - confecção em central dosadora de 30 m³/h - areia e brita comerciais</t>
  </si>
  <si>
    <t>1106050</t>
  </si>
  <si>
    <t>Lançamento livre de concreto usinado por meio de caminhão betoneira - confecção em central dosadora de 30 m³/h</t>
  </si>
  <si>
    <t>1106051</t>
  </si>
  <si>
    <t>Lançamento livre de concreto usinado por meio de caminhão betoneira - confecção em central dosadora de 40 m³/h</t>
  </si>
  <si>
    <t>1106061</t>
  </si>
  <si>
    <t>Lançamento manual de concreto usinado - confecção em central dosadora de 30 m³/h</t>
  </si>
  <si>
    <t>1106087</t>
  </si>
  <si>
    <t>Lançamento manual de concreto usinado - confecção em central dosadora de 40 m³/h</t>
  </si>
  <si>
    <t>1107860</t>
  </si>
  <si>
    <t>Lançamento mecânico de concreto com bomba lança sobre chassi com capacidade de 50 m³/h - confecção em central dosadora de 40 m³/h</t>
  </si>
  <si>
    <t>1106088</t>
  </si>
  <si>
    <t>Lançamento mecânico de concreto com bomba rebocável com capacidade de 30 m³/h - confecção em central dosadora de 30 m³/h</t>
  </si>
  <si>
    <t>1106128</t>
  </si>
  <si>
    <t>Lançamento mecânico de concreto com bomba rebocável com capacidade de 41 m³/h - confecção em central dosadora de 40 m³/h</t>
  </si>
  <si>
    <t>1108056</t>
  </si>
  <si>
    <t>Microconcreto autoadensável para reparos e grauteamento - confecção em misturador e lançamento manual</t>
  </si>
  <si>
    <t>1108059</t>
  </si>
  <si>
    <t>Microconcreto para reparos e grauteamento - confecção em misturador e lançamento manual</t>
  </si>
  <si>
    <t>1207700</t>
  </si>
  <si>
    <t>Concreto fck = 20 MPa para projeção via seca - confecção em betoneira - areia e brita comerciais</t>
  </si>
  <si>
    <t>1207701</t>
  </si>
  <si>
    <t>Concreto fck = 25 MPa para projeção via seca - confecção em betoneira - areia e brita comerciais</t>
  </si>
  <si>
    <t>1207702</t>
  </si>
  <si>
    <t>Concreto fck = 30 MPa para projeção via seca - confecção em betoneira - areia e brita comerciais</t>
  </si>
  <si>
    <t>1207708</t>
  </si>
  <si>
    <t>Concreto fck = 30 MPa para projeção via úmida - confecção em central dosadora de 30 m³/h - areia e brita comerciais</t>
  </si>
  <si>
    <t>1207703</t>
  </si>
  <si>
    <t>Concreto fck = 40 MPa para projeção via seca - confecção em betoneira - areia e brita comerciais</t>
  </si>
  <si>
    <t>1207709</t>
  </si>
  <si>
    <t>Concreto fck = 40 MPa para projeção via úmida - confecção em central dosadora de 30 m³/h - areia e brita comerciais</t>
  </si>
  <si>
    <t>1207710</t>
  </si>
  <si>
    <t>Concreto projetado via seca fck = 20 MPa aplicado em pisos</t>
  </si>
  <si>
    <t>1207711</t>
  </si>
  <si>
    <t>Concreto projetado via seca fck = 20 MPa aplicado em superfícies inclinadas e verticais</t>
  </si>
  <si>
    <t>1207713</t>
  </si>
  <si>
    <t>Concreto projetado via seca fck = 20 MPa aplicado em teto</t>
  </si>
  <si>
    <t>1207714</t>
  </si>
  <si>
    <t>Concreto projetado via seca fck = 25 MPa aplicado em pisos</t>
  </si>
  <si>
    <t>1207715</t>
  </si>
  <si>
    <t>Concreto projetado via seca fck = 25 MPa aplicado em superfícies inclinadas e verticais</t>
  </si>
  <si>
    <t>1207717</t>
  </si>
  <si>
    <t>Concreto projetado via seca fck = 25 MPa aplicado em teto</t>
  </si>
  <si>
    <t>1207718</t>
  </si>
  <si>
    <t>Concreto projetado via seca fck = 30 MPa aplicado em pisos</t>
  </si>
  <si>
    <t>1207719</t>
  </si>
  <si>
    <t>Concreto projetado via seca fck = 30 MPa aplicado em superfícies inclinadas e verticais</t>
  </si>
  <si>
    <t>1207721</t>
  </si>
  <si>
    <t>Concreto projetado via seca fck = 30 MPa aplicado em teto</t>
  </si>
  <si>
    <t>1207722</t>
  </si>
  <si>
    <t>Concreto projetado via seca fck = 40 MPa aplicado em pisos</t>
  </si>
  <si>
    <t>1207723</t>
  </si>
  <si>
    <t>Concreto projetado via seca fck = 40 MPa aplicado em superfícies inclinadas e verticais</t>
  </si>
  <si>
    <t>1207725</t>
  </si>
  <si>
    <t>Concreto projetado via seca fck = 40 MPa via seca aplicado em teto</t>
  </si>
  <si>
    <t>1207728</t>
  </si>
  <si>
    <t>Concreto projetado via úmida fck = 30 MPa aplicado em túneis classe I com seção de 20 a 40 m²</t>
  </si>
  <si>
    <t>1207727</t>
  </si>
  <si>
    <t>Concreto projetado via úmida fck = 30 MPa aplicado em túneis classe I com seção de 40 a 60 m²</t>
  </si>
  <si>
    <t>1207726</t>
  </si>
  <si>
    <t>Concreto projetado via úmida fck = 30 MPa aplicado em túneis classe I com seção de 60 a 90 m²</t>
  </si>
  <si>
    <t>1208329</t>
  </si>
  <si>
    <t>Concreto projetado via úmida fck = 30 MPa aplicado em túneis classe I com seção superior a 90 m²</t>
  </si>
  <si>
    <t>1207685</t>
  </si>
  <si>
    <t>Concreto projetado via úmida fck = 30 MPa aplicado em túneis classe II com seção de 20 a 40 m²</t>
  </si>
  <si>
    <t>1207684</t>
  </si>
  <si>
    <t>Concreto projetado via úmida fck = 30 MPa aplicado em túneis classe II com seção de 40 a 60 m²</t>
  </si>
  <si>
    <t>1207683</t>
  </si>
  <si>
    <t>Concreto projetado via úmida fck = 30 MPa aplicado em túneis classe II com seção de 60 a 90 m²</t>
  </si>
  <si>
    <t>1208337</t>
  </si>
  <si>
    <t>Concreto projetado via úmida fck = 30 MPa aplicado em túneis classe II com seção superior a 90 m²</t>
  </si>
  <si>
    <t>1207691</t>
  </si>
  <si>
    <t>Concreto projetado via úmida fck = 30 MPa aplicado em túneis classe III com seção de 20 a 40 m²</t>
  </si>
  <si>
    <t>1207690</t>
  </si>
  <si>
    <t>Concreto projetado via úmida fck = 30 MPa aplicado em túneis classe III com seção de 40 a 60 m²</t>
  </si>
  <si>
    <t>1207689</t>
  </si>
  <si>
    <t>Concreto projetado via úmida fck = 30 MPa aplicado em túneis classe III com seção de 60 a 90 m²</t>
  </si>
  <si>
    <t>1208345</t>
  </si>
  <si>
    <t>Concreto projetado via úmida fck = 30 MPa aplicado em túneis classe III com seção superior a 90 m²</t>
  </si>
  <si>
    <t>1207697</t>
  </si>
  <si>
    <t>Concreto projetado via úmida fck = 30 MPa aplicado em túneis classe IV com seção de 20 a 40 m²</t>
  </si>
  <si>
    <t>1207696</t>
  </si>
  <si>
    <t>Concreto projetado via úmida fck = 30 MPa aplicado em túneis classe IV com seção de 40 a 60 m²</t>
  </si>
  <si>
    <t>1207695</t>
  </si>
  <si>
    <t>Concreto projetado via úmida fck = 30 MPa aplicado em túneis classe IV com seção de 60 a 90 m²</t>
  </si>
  <si>
    <t>1208353</t>
  </si>
  <si>
    <t>Concreto projetado via úmida fck = 30 MPa aplicado em túneis classe IV com seção superior a 90 m²</t>
  </si>
  <si>
    <t>1207663</t>
  </si>
  <si>
    <t>Concreto projetado via úmida fck = 30 MPa aplicado em túneis classe V com seção de 20 a 40 m²</t>
  </si>
  <si>
    <t>1207662</t>
  </si>
  <si>
    <t>Concreto projetado via úmida fck = 30 MPa aplicado em túneis classe V com seção de 40 a 60 m²</t>
  </si>
  <si>
    <t>1207661</t>
  </si>
  <si>
    <t>Concreto projetado via úmida fck = 30 MPa aplicado em túneis classe V com seção de 60 a 90 m²</t>
  </si>
  <si>
    <t>1208361</t>
  </si>
  <si>
    <t>Concreto projetado via úmida fck = 30 MPa aplicado em túneis classe V com seção superior a 90 m²</t>
  </si>
  <si>
    <t>1207669</t>
  </si>
  <si>
    <t>Concreto projetado via úmida fck = 30 MPa aplicado em túneis classe VI com seção de 20 a 40 m²</t>
  </si>
  <si>
    <t>1207668</t>
  </si>
  <si>
    <t>Concreto projetado via úmida fck = 30 MPa aplicado em túneis classe VI com seção de 40 a 60 m²</t>
  </si>
  <si>
    <t>1207667</t>
  </si>
  <si>
    <t>Concreto projetado via úmida fck = 30 MPa aplicado em túneis classe VI com seção de 60 a 90 m²</t>
  </si>
  <si>
    <t>1208369</t>
  </si>
  <si>
    <t>Concreto projetado via úmida fck = 30 MPa aplicado em túneis classe VI com seção superior a 90 m²</t>
  </si>
  <si>
    <t>1207682</t>
  </si>
  <si>
    <t>Concreto projetado via úmida fck = 40 MPa aplicado em túneis classe I com seção de 20 a 40 m²</t>
  </si>
  <si>
    <t>1207681</t>
  </si>
  <si>
    <t>Concreto projetado via úmida fck = 40 MPa aplicado em túneis classe I com seção de 40 a 60 m²</t>
  </si>
  <si>
    <t>1207729</t>
  </si>
  <si>
    <t>Concreto projetado via úmida fck = 40 MPa aplicado em túneis classe I com seção de 60 a 90 m²</t>
  </si>
  <si>
    <t>1208333</t>
  </si>
  <si>
    <t>Concreto projetado via úmida fck = 40 MPa aplicado em túneis classe I com seção superior a 90 m²</t>
  </si>
  <si>
    <t>1207688</t>
  </si>
  <si>
    <t>Concreto projetado via úmida fck = 40 MPa aplicado em túneis classe II com seção de 20 a 40 m²</t>
  </si>
  <si>
    <t>1207687</t>
  </si>
  <si>
    <t>Concreto projetado via úmida fck = 40 MPa aplicado em túneis classe II com seção de 40 a 60 m²</t>
  </si>
  <si>
    <t>1207686</t>
  </si>
  <si>
    <t>Concreto projetado via úmida fck = 40 MPa aplicado em túneis classe II com seção de 60 a 90 m²</t>
  </si>
  <si>
    <t>1208341</t>
  </si>
  <si>
    <t>Concreto projetado via úmida fck = 40 MPa aplicado em túneis classe II com seção superior a 90 m²</t>
  </si>
  <si>
    <t>1207694</t>
  </si>
  <si>
    <t>Concreto projetado via úmida fck = 40 MPa aplicado em túneis classe III com seção de 20 a 40 m²</t>
  </si>
  <si>
    <t>1207693</t>
  </si>
  <si>
    <t>Concreto projetado via úmida fck = 40 MPa aplicado em túneis classe III com seção de 40 a 60 m²</t>
  </si>
  <si>
    <t>1207692</t>
  </si>
  <si>
    <t>Concreto projetado via úmida fck = 40 MPa aplicado em túneis classe III com seção de 60 a 90 m²</t>
  </si>
  <si>
    <t>1208349</t>
  </si>
  <si>
    <t>Concreto projetado via úmida fck = 40 MPa aplicado em túneis classe III com seção superior a 90 m²</t>
  </si>
  <si>
    <t>1207660</t>
  </si>
  <si>
    <t>Concreto projetado via úmida fck = 40 MPa aplicado em túneis classe IV com seção de 20 a 40 m²</t>
  </si>
  <si>
    <t>1207699</t>
  </si>
  <si>
    <t>Concreto projetado via úmida fck = 40 MPa aplicado em túneis classe IV com seção de 40 a 60 m²</t>
  </si>
  <si>
    <t>1207698</t>
  </si>
  <si>
    <t>Concreto projetado via úmida fck = 40 MPa aplicado em túneis classe IV com seção de 60 a 90 m²</t>
  </si>
  <si>
    <t>1208357</t>
  </si>
  <si>
    <t>Concreto projetado via úmida fck = 40 MPa aplicado em túneis classe IV com seção superior a 90 m²</t>
  </si>
  <si>
    <t>1207666</t>
  </si>
  <si>
    <t>Concreto projetado via úmida fck = 40 MPa aplicado em túneis classe V com seção de 20 a 40 m²</t>
  </si>
  <si>
    <t>1207665</t>
  </si>
  <si>
    <t>Concreto projetado via úmida fck = 40 MPa aplicado em túneis classe V com seção de 40 a 60 m²</t>
  </si>
  <si>
    <t>1207664</t>
  </si>
  <si>
    <t>Concreto projetado via úmida fck = 40 MPa aplicado em túneis classe V com seção de 60 a 90 m²</t>
  </si>
  <si>
    <t>1208365</t>
  </si>
  <si>
    <t>Concreto projetado via úmida fck = 40 MPa aplicado em túneis classe V com seção superior a 90 m²</t>
  </si>
  <si>
    <t>1207672</t>
  </si>
  <si>
    <t>Concreto projetado via úmida fck = 40 MPa aplicado em túneis classe VI com seção de 20 a 40 m²</t>
  </si>
  <si>
    <t>1207671</t>
  </si>
  <si>
    <t>Concreto projetado via úmida fck = 40 MPa aplicado em túneis classe VI com seção de 40 a 60 m²</t>
  </si>
  <si>
    <t>1207670</t>
  </si>
  <si>
    <t>Concreto projetado via úmida fck = 40 MPa aplicado em túneis classe VI com seção de 60 a 90 m²</t>
  </si>
  <si>
    <t>1208373</t>
  </si>
  <si>
    <t>Concreto projetado via úmida fck = 40 MPa aplicado em túneis classe VI com seção superior a 90 m²</t>
  </si>
  <si>
    <t>1407751</t>
  </si>
  <si>
    <t>Abertura de rasgos em superfície de concreto medindo 10 x 10 mm para fixação de barras de aço de 8 mm</t>
  </si>
  <si>
    <t>1407752</t>
  </si>
  <si>
    <t>Abertura de rasgos em superfície de concreto medindo 12 x 12 mm para fixação de barras de aço de 10 mm</t>
  </si>
  <si>
    <t>1407753</t>
  </si>
  <si>
    <t>Abertura de rasgos em superfície de concreto medindo 15 x 15 mm para fixação de barras de aço de 12,5 mm</t>
  </si>
  <si>
    <t>1407750</t>
  </si>
  <si>
    <t>Abertura de rasgos em superfície de concreto medindo 8 x 8 mm para fixação de barras de aço de 6,3 mm</t>
  </si>
  <si>
    <t>1400965</t>
  </si>
  <si>
    <t>Abertura em muro de alvenaria de pedra argamassada com martelete</t>
  </si>
  <si>
    <t>1400976</t>
  </si>
  <si>
    <t>Corte a plasma CNC em chapa com espessura de 6,3 a 10 mm</t>
  </si>
  <si>
    <t>1400970</t>
  </si>
  <si>
    <t>Corte a plasma manual em chapa de aço-carbono com espessura de 4 a 8 mm</t>
  </si>
  <si>
    <t>1400971</t>
  </si>
  <si>
    <t>Corte a plasma manual em chapa de aço-carbono com espessura de 9 a 25 mm</t>
  </si>
  <si>
    <t>1400972</t>
  </si>
  <si>
    <t>Corte a plasma manual em chapa de alumínio com espessura de 1,5 mm</t>
  </si>
  <si>
    <t>1416201</t>
  </si>
  <si>
    <t>Corte de barras de aço CA-50 com maçarico oxiacetileno</t>
  </si>
  <si>
    <t>cm²</t>
  </si>
  <si>
    <t>1400969</t>
  </si>
  <si>
    <t>Corte de cantoneira de alumínio</t>
  </si>
  <si>
    <t>1400975</t>
  </si>
  <si>
    <t>Corte de chapa de aço com guilhotina hidráulica</t>
  </si>
  <si>
    <t>1416141</t>
  </si>
  <si>
    <t>Corte de chapas de aço com espessura de 12,5 mm com maçarico oxiacetileno</t>
  </si>
  <si>
    <t>1416142</t>
  </si>
  <si>
    <t>Corte de chapas de aço com espessura de 16 mm com maçarico oxiacetileno</t>
  </si>
  <si>
    <t>1400973</t>
  </si>
  <si>
    <t>Corte de chapas de aço com espessura de 3 mm com maçarico oxiacetileno</t>
  </si>
  <si>
    <t>1400974</t>
  </si>
  <si>
    <t>Corte de chapas de aço com espessura de 5 mm com maçarico oxiacetileno</t>
  </si>
  <si>
    <t>1416139</t>
  </si>
  <si>
    <t>Corte de chapas de aço com espessura de 6,3 mm com maçarico oxiacetileno</t>
  </si>
  <si>
    <t>1416202</t>
  </si>
  <si>
    <t>Corte de chapas de aço com espessura de 8 mm com maçarico oxiacetileno</t>
  </si>
  <si>
    <t>1416140</t>
  </si>
  <si>
    <t>Corte de chapas de aço com espessura de 9,5 mm com maçarico oxiacetileno</t>
  </si>
  <si>
    <t>1419543</t>
  </si>
  <si>
    <t>Corte de perfil metálico com máquina policorte com espessura de até 1/8"</t>
  </si>
  <si>
    <t>1408173</t>
  </si>
  <si>
    <t>Corte de perfis metálicos com maçarico oxiacetileno</t>
  </si>
  <si>
    <t>1407063</t>
  </si>
  <si>
    <t>Corte de trilho TR45 com utilização de equipamento leve</t>
  </si>
  <si>
    <t>1407064</t>
  </si>
  <si>
    <t>Corte de trilho TR57 com utilização de equipamento leve</t>
  </si>
  <si>
    <t>1407065</t>
  </si>
  <si>
    <t>Corte de trilho TR68 com utilização de equipamento leve</t>
  </si>
  <si>
    <t>1407066</t>
  </si>
  <si>
    <t>Corte de trilho UIC60 com utilização de equipamento leve</t>
  </si>
  <si>
    <t>1400977</t>
  </si>
  <si>
    <t>Dobramento de chapas metálicas com espessuras de 6,3 a 10 mm</t>
  </si>
  <si>
    <t>1407067</t>
  </si>
  <si>
    <t>Furação de trilho TR45 com utilização de equipamento leve</t>
  </si>
  <si>
    <t>1407068</t>
  </si>
  <si>
    <t>Furação de trilho TR57 com utilização de equipamento leve</t>
  </si>
  <si>
    <t>1407069</t>
  </si>
  <si>
    <t>Furação de trilho TR68 com utilização de equipamento leve</t>
  </si>
  <si>
    <t>1407070</t>
  </si>
  <si>
    <t>Furação de trilho UIC60 com utilização de equipamento leve</t>
  </si>
  <si>
    <t>1408148</t>
  </si>
  <si>
    <t>Perfuração em concreto com coroa diamantada - D = 100 mm</t>
  </si>
  <si>
    <t>1408021</t>
  </si>
  <si>
    <t>Perfuração em concreto com coroa diamantada - D = 16 mm</t>
  </si>
  <si>
    <t>1408024</t>
  </si>
  <si>
    <t>Perfuração em concreto com coroa diamantada - D = 20 mm</t>
  </si>
  <si>
    <t>1408026</t>
  </si>
  <si>
    <t>Perfuração em concreto com coroa diamantada - D = 25 mm</t>
  </si>
  <si>
    <t>1408142</t>
  </si>
  <si>
    <t>Perfuração em concreto com coroa diamantada - D = 32 mm</t>
  </si>
  <si>
    <t>1408143</t>
  </si>
  <si>
    <t>Perfuração em concreto com coroa diamantada - D = 38 mm</t>
  </si>
  <si>
    <t>1408144</t>
  </si>
  <si>
    <t>Perfuração em concreto com coroa diamantada - D = 44 mm</t>
  </si>
  <si>
    <t>1408145</t>
  </si>
  <si>
    <t>Perfuração em concreto com coroa diamantada - D = 50 mm</t>
  </si>
  <si>
    <t>1408146</t>
  </si>
  <si>
    <t>Perfuração em concreto com coroa diamantada - D = 63 mm</t>
  </si>
  <si>
    <t>1408147</t>
  </si>
  <si>
    <t>Perfuração em concreto com coroa diamantada - D = 75 mm</t>
  </si>
  <si>
    <t>1408019</t>
  </si>
  <si>
    <t>Perfuração em concreto com martelete elétrico - D = 10 mm</t>
  </si>
  <si>
    <t>1408020</t>
  </si>
  <si>
    <t>Perfuração em concreto com martelete elétrico - D = 13,0 mm</t>
  </si>
  <si>
    <t>1408025</t>
  </si>
  <si>
    <t>Perfuração em concreto com martelete elétrico - D = 14 mm</t>
  </si>
  <si>
    <t>1416257</t>
  </si>
  <si>
    <t>Solda com maçarico oxiacetileno de chapas de aço de 12,5 mm</t>
  </si>
  <si>
    <t>1416253</t>
  </si>
  <si>
    <t>Solda com maçarico oxiacetileno de chapas de aço de 16 mm</t>
  </si>
  <si>
    <t>1416254</t>
  </si>
  <si>
    <t>Solda com maçarico oxiacetileno de chapas de aço de 6,3 mm</t>
  </si>
  <si>
    <t>1416255</t>
  </si>
  <si>
    <t>Solda com maçarico oxiacetileno de chapas de aço de 8 mm</t>
  </si>
  <si>
    <t>1416256</t>
  </si>
  <si>
    <t>Solda com maçarico oxiacetileno de chapas de aço de 9,5 mm</t>
  </si>
  <si>
    <t>1408028</t>
  </si>
  <si>
    <t>Solda elétrica manual de perfis metálicos e chapas de aço com eletrodo E70XX para beneficiamento de aço naval</t>
  </si>
  <si>
    <t>1408027</t>
  </si>
  <si>
    <t>Solda tipo MIG/MAG automatizada</t>
  </si>
  <si>
    <t>1400978</t>
  </si>
  <si>
    <t>Solda tipo MIG/MAG manual</t>
  </si>
  <si>
    <t>1513941</t>
  </si>
  <si>
    <t>Contenção em areia-cimento ensacada com mistura de areia com 8% de cimento - confecção e assentamento</t>
  </si>
  <si>
    <t>1513940</t>
  </si>
  <si>
    <t>Contenção em solo-cimento ensacado com mistura de solo de jazida com 8% de cimento - confecção e assentamento</t>
  </si>
  <si>
    <t>1505879</t>
  </si>
  <si>
    <t>Enrocamento de pedra arrumada manualmente - pedra de mão comercial - fornecimento e assentamento</t>
  </si>
  <si>
    <t>1505878</t>
  </si>
  <si>
    <t>Enrocamento de pedra arrumada manualmente - pedra de mão produzida - confecção e assentamento</t>
  </si>
  <si>
    <t>1505877</t>
  </si>
  <si>
    <t>Enrocamento de pedra espalhada e compactada mecanicamente - pedra de mão comercial - fornecimento e assentamento</t>
  </si>
  <si>
    <t>1505860</t>
  </si>
  <si>
    <t>Enrocamento de pedra jogada - pedra de mão comercial - fornecimento e assentamento</t>
  </si>
  <si>
    <t>1505859</t>
  </si>
  <si>
    <t>Enrocamento de pedra jogada - pedra de mão produzida - confecção e assentamento</t>
  </si>
  <si>
    <t>1516204</t>
  </si>
  <si>
    <t>Fabricação de blocos segmentais de face pré-moldados - C = 40 cm, L = 40 cm e H = 20 cm - massa de 25 kg</t>
  </si>
  <si>
    <t>1516312</t>
  </si>
  <si>
    <t>Geocélula em PEAD, paredes perfuradas, soldadas - altura de 100 mm e 1.206 cm² de área de célula - fornecimento e instalação</t>
  </si>
  <si>
    <t>1516304</t>
  </si>
  <si>
    <t>Geocélula em PEAD, paredes perfuradas, soldadas - altura de 100 mm e 289 cm² de área de célula - fornecimento e instalação</t>
  </si>
  <si>
    <t>1516308</t>
  </si>
  <si>
    <t>Geocélula em PEAD, paredes perfuradas, soldadas - altura de 100 mm e 460 cm² de área de célula - fornecimento e instalação</t>
  </si>
  <si>
    <t>1516313</t>
  </si>
  <si>
    <t>Geocélula em PEAD, paredes perfuradas, soldadas - altura de 150 mm e 1.206 cm² de área de célula - fornecimento e instalação</t>
  </si>
  <si>
    <t>1516305</t>
  </si>
  <si>
    <t>Geocélula em PEAD, paredes perfuradas, soldadas - altura de 150 mm e 289 cm² de área de célula - fornecimento e instalação</t>
  </si>
  <si>
    <t>1516309</t>
  </si>
  <si>
    <t>Geocélula em PEAD, paredes perfuradas, soldadas - altura de 150 mm e 460 cm² de área de célula - fornecimento e instalação</t>
  </si>
  <si>
    <t>1516314</t>
  </si>
  <si>
    <t>Geocélula em PEAD, paredes perfuradas, soldadas - altura de 200 mm e 1.206 cm² de área de célula - fornecimento e instalação</t>
  </si>
  <si>
    <t>1516306</t>
  </si>
  <si>
    <t>Geocélula em PEAD, paredes perfuradas, soldadas - altura de 200 mm e 289 cm² de área de célula - fornecimento e instalação</t>
  </si>
  <si>
    <t>1516310</t>
  </si>
  <si>
    <t>Geocélula em PEAD, paredes perfuradas, soldadas - altura de 200 mm e 460 cm² de área de célula - fornecimento e instalação</t>
  </si>
  <si>
    <t>1516311</t>
  </si>
  <si>
    <t>Geocélula em PEAD, paredes perfuradas, soldadas - altura de 75 mm e 1.206 cm² de área de célula - fornecimento e instalação</t>
  </si>
  <si>
    <t>1516303</t>
  </si>
  <si>
    <t>Geocélula em PEAD, paredes perfuradas, soldadas - altura de 75 mm e 289 cm² de área de célula - fornecimento e instalação</t>
  </si>
  <si>
    <t>1516307</t>
  </si>
  <si>
    <t>Geocélula em PEAD, paredes perfuradas, soldadas - altura de 75 mm e 460 cm² de área de célula - fornecimento e instalação</t>
  </si>
  <si>
    <t>1516298</t>
  </si>
  <si>
    <t>Geogrelha unidirecional com resistência à tração de 100 kN/m - fornecimento e instalação</t>
  </si>
  <si>
    <t>1516299</t>
  </si>
  <si>
    <t>Geogrelha unidirecional com resistência à tração de 150 kN/m - fornecimento e instalação</t>
  </si>
  <si>
    <t>1516300</t>
  </si>
  <si>
    <t>Geogrelha unidirecional com resistência à tração de 200 kN/m - fornecimento e instalação</t>
  </si>
  <si>
    <t>1516301</t>
  </si>
  <si>
    <t>Geogrelha unidirecional com resistência à tração de 300 kN/m - fornecimento e instalação</t>
  </si>
  <si>
    <t>1516302</t>
  </si>
  <si>
    <t>Geogrelha unidirecional com resistência à tração de 400 kN/m - fornecimento e instalação</t>
  </si>
  <si>
    <t>1516296</t>
  </si>
  <si>
    <t>Geogrelha unidirecional com resistência à tração de 50 kN/m - fornecimento e instalação</t>
  </si>
  <si>
    <t>1516297</t>
  </si>
  <si>
    <t>Geogrelha unidirecional com resistência à tração de 90 kN/m - fornecimento e instalação</t>
  </si>
  <si>
    <t>1516318</t>
  </si>
  <si>
    <t>Muro de face em tela metálica dobrada em L para solo reforçado - C = 2,0 m, L = 0,4 m e H = 0,4 m - fornecimento e instalação</t>
  </si>
  <si>
    <t>1516317</t>
  </si>
  <si>
    <t>Muro de face em tela metálica dobrada em L para solo reforçado - C = 2,0 m, L = 0,5 m e H = 0,5 m - fornecimento e instalação</t>
  </si>
  <si>
    <t>1505847</t>
  </si>
  <si>
    <t>Muro em blocos segmentais de face pré-moldados - C = 40 cm, L = 40 cm, e H = 20 cm com altura de 4 a 6 m - confecção e assentamento</t>
  </si>
  <si>
    <t>1505848</t>
  </si>
  <si>
    <t>Muro em blocos segmentais de face pré-moldados - C = 40 cm, L = 40 cm, e H = 20 cm com altura de 6 a 8 m - confecção e assentamento</t>
  </si>
  <si>
    <t>1505849</t>
  </si>
  <si>
    <t>Muro em blocos segmentais de face pré-moldados - C = 40 cm, L = 40 cm, e H = 20 cm com altura de 8 a 10 m - confecção e assentamento</t>
  </si>
  <si>
    <t>1505930</t>
  </si>
  <si>
    <t>Muro em blocos segmentais de face pré-moldados - C = 40 cm, L = 40 cm, e H = 20 cm com altura de até 4 m - confecção e assentamento</t>
  </si>
  <si>
    <t>1506055</t>
  </si>
  <si>
    <t>Pedra argamassada com cimento e areia 1:3 - areia e pedra de mão comercial - fornecimento e assentamento</t>
  </si>
  <si>
    <t>1506056</t>
  </si>
  <si>
    <t>Pedra argamassada com cimento e areia 1:3 - areia extraída e pedra de mão produzida - confecção e assentamento</t>
  </si>
  <si>
    <t>1513945</t>
  </si>
  <si>
    <t>Proteção de taludes rochosos com telas metálicas de dupla torção com liga em 95% ZN e 5% AL - malha de 8 x 10 cm - fornecimento e instalação</t>
  </si>
  <si>
    <t>1600408</t>
  </si>
  <si>
    <t>Apicoamento manual de concreto</t>
  </si>
  <si>
    <t>1600438</t>
  </si>
  <si>
    <t>Demolição de concreto armado</t>
  </si>
  <si>
    <t>1600990</t>
  </si>
  <si>
    <t>Demolição de concreto armado com martelete e corte oxiacetileno</t>
  </si>
  <si>
    <t>1600436</t>
  </si>
  <si>
    <t>Demolição de concreto simples</t>
  </si>
  <si>
    <t>1600989</t>
  </si>
  <si>
    <t>Demolição de concreto simples com martelete</t>
  </si>
  <si>
    <t>1600895</t>
  </si>
  <si>
    <t>Demolição manual de construções provisórias de madeira - sem reaproveitamento</t>
  </si>
  <si>
    <t>1600897</t>
  </si>
  <si>
    <t>Demolição manual de construções provisórias de madeira, sem fechamento lateral e sem pavimentação</t>
  </si>
  <si>
    <t>1619004</t>
  </si>
  <si>
    <t>Demolição mecânica de alvenaria, com carregadeira de pneus - sem reaproveitamento</t>
  </si>
  <si>
    <t>1619003</t>
  </si>
  <si>
    <t>Demolição mecânica de concreto armado, com escavadeira hidráulica com martelo hidráulico - sem reaproveitamento</t>
  </si>
  <si>
    <t>1600896</t>
  </si>
  <si>
    <t>Demolição mecânica de construções provisórias em alvenaria com escavadeira hidráulica - sem reaproveitamento</t>
  </si>
  <si>
    <t>1600414</t>
  </si>
  <si>
    <t>Fresagem de piso de concreto</t>
  </si>
  <si>
    <t>1600400</t>
  </si>
  <si>
    <t>Preparo e regularização de terreno em desnível</t>
  </si>
  <si>
    <t>1600412</t>
  </si>
  <si>
    <t>Raspagem e limpeza de terreno plano</t>
  </si>
  <si>
    <t>1600966</t>
  </si>
  <si>
    <t>Remoção de cerca com mourões de concreto</t>
  </si>
  <si>
    <t>1600898</t>
  </si>
  <si>
    <t>Remoção de painel publicitário, tipo outdoor, com estrutura e suportes em madeira</t>
  </si>
  <si>
    <t>1600441</t>
  </si>
  <si>
    <t>Remoção de paralelepípedos</t>
  </si>
  <si>
    <t>1600404</t>
  </si>
  <si>
    <t>Remoção de tubos de concreto com diâmetro de 0,40 m a 1,00 m em valas e bueiros</t>
  </si>
  <si>
    <t>1600405</t>
  </si>
  <si>
    <t>Remoção de tubos de concreto com diâmetro de 1,20 m a 1,50 m em valas e bueiros</t>
  </si>
  <si>
    <t>1716605</t>
  </si>
  <si>
    <t>Derrocagem subaquática de material de 3ª categoria - carga e limpeza - plataforma com clamshell - flutuante e batelão rebocado de 100 t montado na obra - DMT até 200 m</t>
  </si>
  <si>
    <t>1716610</t>
  </si>
  <si>
    <t>Derrocagem subaquática de material de 3ª categoria - carga e limpeza - plataforma com clamshell - flutuante e batelão rebocado de 100 t montado na obra - DMT de 1.000 a 1200 m</t>
  </si>
  <si>
    <t>1716611</t>
  </si>
  <si>
    <t>Derrocagem subaquática de material de 3ª categoria - carga e limpeza - plataforma com clamshell - flutuante e batelão rebocado de 100 t montado na obra - DMT de 1.200 a 1.400 m</t>
  </si>
  <si>
    <t>1716612</t>
  </si>
  <si>
    <t>Derrocagem subaquática de material de 3ª categoria - carga e limpeza - plataforma com clamshell - flutuante e batelão rebocado de 100 t montado na obra - DMT de 1.400 a 1.600 m</t>
  </si>
  <si>
    <t>1716613</t>
  </si>
  <si>
    <t>Derrocagem subaquática de material de 3ª categoria - carga e limpeza - plataforma com clamshell - flutuante e batelão rebocado de 100 t montado na obra - DMT de 1.600 a 1.800 m</t>
  </si>
  <si>
    <t>1716614</t>
  </si>
  <si>
    <t>Derrocagem subaquática de material de 3ª categoria - carga e limpeza - plataforma com clamshell - flutuante e batelão rebocado de 100 t montado na obra - DMT de 1.800 a 2.000 m</t>
  </si>
  <si>
    <t>1716615</t>
  </si>
  <si>
    <t>Derrocagem subaquática de material de 3ª categoria - carga e limpeza - plataforma com clamshell - flutuante e batelão rebocado de 100 t montado na obra - DMT de 2.000 a 2.500 m</t>
  </si>
  <si>
    <t>1716616</t>
  </si>
  <si>
    <t>Derrocagem subaquática de material de 3ª categoria - carga e limpeza - plataforma com clamshell - flutuante e batelão rebocado de 100 t montado na obra - DMT de 2.500 a 3.000 m</t>
  </si>
  <si>
    <t>1716606</t>
  </si>
  <si>
    <t>Derrocagem subaquática de material de 3ª categoria - carga e limpeza - plataforma com clamshell - flutuante e batelão rebocado de 100 t montado na obra - DMT de 200 a 400 m</t>
  </si>
  <si>
    <t>1716617</t>
  </si>
  <si>
    <t>Derrocagem subaquática de material de 3ª categoria - carga e limpeza - plataforma com clamshell - flutuante e batelão rebocado de 100 t montado na obra - DMT de 3.000 m</t>
  </si>
  <si>
    <t>1716607</t>
  </si>
  <si>
    <t>Derrocagem subaquática de material de 3ª categoria - carga e limpeza - plataforma com clamshell - flutuante e batelão rebocado de 100 t montado na obra - DMT de 400 a 600 m</t>
  </si>
  <si>
    <t>1716608</t>
  </si>
  <si>
    <t>Derrocagem subaquática de material de 3ª categoria - carga e limpeza - plataforma com clamshell - flutuante e batelão rebocado de 100 t montado na obra - DMT de 600 a 800 m</t>
  </si>
  <si>
    <t>1716609</t>
  </si>
  <si>
    <t>Derrocagem subaquática de material de 3ª categoria - carga e limpeza - plataforma com clamshell - flutuante e batelão rebocado de 100 t montado na obra - DMT de 800 a 1.000 m</t>
  </si>
  <si>
    <t>1716604</t>
  </si>
  <si>
    <t>Derrocagem subaquática de material de 3ª categoria - carga e limpeza - plataforma com clamshell - flutuante montado na obra - sem transporte</t>
  </si>
  <si>
    <t>1716623</t>
  </si>
  <si>
    <t>Derrocagem subaquática de material de 3ª categoria - carga e limpeza - plataforma flutuante com clamshell - sem transporte</t>
  </si>
  <si>
    <t>1716624</t>
  </si>
  <si>
    <t>Derrocagem subaquática de material de 3ª categoria - carga e limpeza - plataforma flutuante com clamshell e batelão rebocado de 100 t - DMT até 200 m</t>
  </si>
  <si>
    <t>1716629</t>
  </si>
  <si>
    <t>Derrocagem subaquática de material de 3ª categoria - carga e limpeza - plataforma flutuante com clamshell e batelão rebocado de 100 t - DMT de 1.000 a 1.200 m</t>
  </si>
  <si>
    <t>1716630</t>
  </si>
  <si>
    <t>Derrocagem subaquática de material de 3ª categoria - carga e limpeza - plataforma flutuante com clamshell e batelão rebocado de 100 t - DMT de 1.200 a 1.400 m</t>
  </si>
  <si>
    <t>1716631</t>
  </si>
  <si>
    <t>Derrocagem subaquática de material de 3ª categoria - carga e limpeza - plataforma flutuante com clamshell e batelão rebocado de 100 t - DMT de 1.400 a 1.600 m</t>
  </si>
  <si>
    <t>1716632</t>
  </si>
  <si>
    <t>Derrocagem subaquática de material de 3ª categoria - carga e limpeza - plataforma flutuante com clamshell e batelão rebocado de 100 t - DMT de 1.600 a 1.800 m</t>
  </si>
  <si>
    <t>1716633</t>
  </si>
  <si>
    <t>Derrocagem subaquática de material de 3ª categoria - carga e limpeza - plataforma flutuante com clamshell e batelão rebocado de 100 t - DMT de 1.800 a 2.000 m</t>
  </si>
  <si>
    <t>1716634</t>
  </si>
  <si>
    <t>Derrocagem subaquática de material de 3ª categoria - carga e limpeza - plataforma flutuante com clamshell e batelão rebocado de 100 t - DMT de 2.000 a 2.500 m</t>
  </si>
  <si>
    <t>1716635</t>
  </si>
  <si>
    <t>Derrocagem subaquática de material de 3ª categoria - carga e limpeza - plataforma flutuante com clamshell e batelão rebocado de 100 t - DMT de 2.500 a 3.000 m</t>
  </si>
  <si>
    <t>1716625</t>
  </si>
  <si>
    <t>Derrocagem subaquática de material de 3ª categoria - carga e limpeza - plataforma flutuante com clamshell e batelão rebocado de 100 t - DMT de 200 a 400 m</t>
  </si>
  <si>
    <t>1716636</t>
  </si>
  <si>
    <t>Derrocagem subaquática de material de 3ª categoria - carga e limpeza - plataforma flutuante com clamshell e batelão rebocado de 100 t - DMT de 3.000 m</t>
  </si>
  <si>
    <t>1716626</t>
  </si>
  <si>
    <t>Derrocagem subaquática de material de 3ª categoria - carga e limpeza - plataforma flutuante com clamshell e batelão rebocado de 100 t - DMT de 400 a 600 m</t>
  </si>
  <si>
    <t>1716627</t>
  </si>
  <si>
    <t>Derrocagem subaquática de material de 3ª categoria - carga e limpeza - plataforma flutuante com clamshell e batelão rebocado de 100 t - DMT de 600 a 800 m</t>
  </si>
  <si>
    <t>1716628</t>
  </si>
  <si>
    <t>Derrocagem subaquática de material de 3ª categoria - carga e limpeza - plataforma flutuante com clamshell e batelão rebocado de 100 t - DMT de 800 a 1.000 m</t>
  </si>
  <si>
    <t>1716640</t>
  </si>
  <si>
    <t>Derrocagem subaquática de material de 3ª categoria - carga e limpeza com draga backhoe de 7 m³ - sem transporte</t>
  </si>
  <si>
    <t>1716641</t>
  </si>
  <si>
    <t>Derrocagem subaquática de material de 3ª categoria - carga e limpeza com draga backhoe de 7 m³ - transporte com batelão autopropelido de 300 m³ - DMT até 200 m</t>
  </si>
  <si>
    <t>1716646</t>
  </si>
  <si>
    <t>Derrocagem subaquática de material de 3ª categoria - carga e limpeza com draga backhoe de 7 m³ - transporte com batelão autopropelido de 300 m³ - DMT de 1.000 a 1.200 m</t>
  </si>
  <si>
    <t>1716647</t>
  </si>
  <si>
    <t>Derrocagem subaquática de material de 3ª categoria - carga e limpeza com draga backhoe de 7 m³ - transporte com batelão autopropelido de 300 m³ - DMT de 1.200 a 1.400 m</t>
  </si>
  <si>
    <t>1716648</t>
  </si>
  <si>
    <t>Derrocagem subaquática de material de 3ª categoria - carga e limpeza com draga backhoe de 7 m³ - transporte com batelão autopropelido de 300 m³ - DMT de 1.400 a 1.600 m</t>
  </si>
  <si>
    <t>1716649</t>
  </si>
  <si>
    <t>Derrocagem subaquática de material de 3ª categoria - carga e limpeza com draga backhoe de 7 m³ - transporte com batelão autopropelido de 300 m³ - DMT de 1.600 a 1.800 m</t>
  </si>
  <si>
    <t>1716650</t>
  </si>
  <si>
    <t>Derrocagem subaquática de material de 3ª categoria - carga e limpeza com draga backhoe de 7 m³ - transporte com batelão autopropelido de 300 m³ - DMT de 1.800 a 2.000 m</t>
  </si>
  <si>
    <t>1716651</t>
  </si>
  <si>
    <t>Derrocagem subaquática de material de 3ª categoria - carga e limpeza com draga backhoe de 7 m³ - transporte com batelão autopropelido de 300 m³ - DMT de 2.000 a 2.500 m</t>
  </si>
  <si>
    <t>1716652</t>
  </si>
  <si>
    <t>Derrocagem subaquática de material de 3ª categoria - carga e limpeza com draga backhoe de 7 m³ - transporte com batelão autopropelido de 300 m³ - DMT de 2.500 a 3.000 m</t>
  </si>
  <si>
    <t>1716642</t>
  </si>
  <si>
    <t>Derrocagem subaquática de material de 3ª categoria - carga e limpeza com draga backhoe de 7 m³ - transporte com batelão autopropelido de 300 m³ - DMT de 200 a 400 m</t>
  </si>
  <si>
    <t>1716653</t>
  </si>
  <si>
    <t>Derrocagem subaquática de material de 3ª categoria - carga e limpeza com draga backhoe de 7 m³ - transporte com batelão autopropelido de 300 m³ - DMT de 3.000 m</t>
  </si>
  <si>
    <t>1716643</t>
  </si>
  <si>
    <t>Derrocagem subaquática de material de 3ª categoria - carga e limpeza com draga backhoe de 7 m³ - transporte com batelão autopropelido de 300 m³ - DMT de 400 a 600 m</t>
  </si>
  <si>
    <t>1716644</t>
  </si>
  <si>
    <t>Derrocagem subaquática de material de 3ª categoria - carga e limpeza com draga backhoe de 7 m³ - transporte com batelão autopropelido de 300 m³ - DMT de 600 a 800 m</t>
  </si>
  <si>
    <t>1716645</t>
  </si>
  <si>
    <t>Derrocagem subaquática de material de 3ª categoria - carga e limpeza com draga backhoe de 7 m³ - transporte com batelão autopropelido de 300 m³ - DMT de 800 a 1.000 m</t>
  </si>
  <si>
    <t>1716622</t>
  </si>
  <si>
    <t>Derrocagem subaquática de material de 3ª categoria - malha de 1,5 m² - perfuração e detonação - plataforma autoelevatriz com três torres de perfuração</t>
  </si>
  <si>
    <t>1716603</t>
  </si>
  <si>
    <t>Derrocagem subaquática de material de 3ª categoria - malha de 1,5 m² - perfuração e detonação - plataforma autoelevatriz montada na obra com três torres de perfuração</t>
  </si>
  <si>
    <t>1716620</t>
  </si>
  <si>
    <t>Derrocagem subaquática de material de 3ª categoria - malha de 1,5 m² - perfuração e detonação - plataforma flutuante com duas torres de perfuração</t>
  </si>
  <si>
    <t>1716621</t>
  </si>
  <si>
    <t>Derrocagem subaquática de material de 3ª categoria - malha de 1,5 m² - perfuração e detonação - plataforma flutuante com três torres de perfuração</t>
  </si>
  <si>
    <t>1716619</t>
  </si>
  <si>
    <t>Derrocagem subaquática de material de 3ª categoria - malha de 1,5 m² - perfuração e detonação - plataforma flutuante com uma torre de perfuração</t>
  </si>
  <si>
    <t>1716601</t>
  </si>
  <si>
    <t>Derrocagem subaquática de material de 3ª categoria - malha de 1,5 m² - perfuração e detonação - plataforma montada na obra com duas torres de perfuração</t>
  </si>
  <si>
    <t>1716602</t>
  </si>
  <si>
    <t>Derrocagem subaquática de material de 3ª categoria - malha de 1,5 m² - perfuração e detonação - plataforma montada na obra com três torres de perfuração</t>
  </si>
  <si>
    <t>1716600</t>
  </si>
  <si>
    <t>Derrocagem subaquática de material de 3ª categoria - malha de 1,5 m² - perfuração e detonação - plataforma montada na obra com uma torre de perfuração</t>
  </si>
  <si>
    <t>1716655</t>
  </si>
  <si>
    <t>Derrocagem subaquática de material de 3ª categoria - malha de 2,5 m² - perfuração e detonação - plataforma com duas torres de perfuração</t>
  </si>
  <si>
    <t>1716639</t>
  </si>
  <si>
    <t>Derrocagem subaquática de material de 3ª categoria - malha de 4,0 m² - perfuração e detonação - plataforma com duas torres de perfuração</t>
  </si>
  <si>
    <t>1801636</t>
  </si>
  <si>
    <t>Levantamento batimétrico monofeixe longitudinal</t>
  </si>
  <si>
    <t>km</t>
  </si>
  <si>
    <t>1801637</t>
  </si>
  <si>
    <t>Levantamento batimétrico monofeixe transversal</t>
  </si>
  <si>
    <t>1817720</t>
  </si>
  <si>
    <t>Levantamento batimétrico multifeixe</t>
  </si>
  <si>
    <t>1817723</t>
  </si>
  <si>
    <t>Levantamento hidrométrico com ADCP em rios com velocidade de corrente acima de 1,5 m/s</t>
  </si>
  <si>
    <t>1817721</t>
  </si>
  <si>
    <t>Levantamento hidrométrico com ADCP em rios com velocidade de corrente de 0,5 a 1,0 m/s</t>
  </si>
  <si>
    <t>1817722</t>
  </si>
  <si>
    <t>Levantamento hidrométrico com ADCP em rios com velocidade de corrente de 1,0 a 1,5 m/s</t>
  </si>
  <si>
    <t>1917483</t>
  </si>
  <si>
    <t>Dragagem de areia fina com draga de sucção e recalque - bomba de 1.350 kW e cortador de 170 kW - distância de recalque de 1.100 a 1.300 m</t>
  </si>
  <si>
    <t>1917484</t>
  </si>
  <si>
    <t>Dragagem de areia fina com draga de sucção e recalque - bomba de 1.350 kW e cortador de 170 kW - distância de recalque de 1.300 a 1.500 m</t>
  </si>
  <si>
    <t>1917485</t>
  </si>
  <si>
    <t>Dragagem de areia fina com draga de sucção e recalque - bomba de 1.350 kW e cortador de 170 kW - distância de recalque de 1.500 a 1.700 m</t>
  </si>
  <si>
    <t>1917486</t>
  </si>
  <si>
    <t>Dragagem de areia fina com draga de sucção e recalque - bomba de 1.350 kW e cortador de 170 kW - distância de recalque de 1.700 a 1.900 m</t>
  </si>
  <si>
    <t>1917487</t>
  </si>
  <si>
    <t>Dragagem de areia fina com draga de sucção e recalque - bomba de 1.350 kW e cortador de 170 kW - distância de recalque de 1.900 a 2.100 m</t>
  </si>
  <si>
    <t>1917528</t>
  </si>
  <si>
    <t>Dragagem de areia fina com draga de sucção e recalque - bomba de 1.350 kW e cortador de 170 kW - distância de recalque de 10.100 a 10.300 m</t>
  </si>
  <si>
    <t>1917529</t>
  </si>
  <si>
    <t>Dragagem de areia fina com draga de sucção e recalque - bomba de 1.350 kW e cortador de 170 kW - distância de recalque de 10.300 a 10.500 m</t>
  </si>
  <si>
    <t>1917530</t>
  </si>
  <si>
    <t>Dragagem de areia fina com draga de sucção e recalque - bomba de 1.350 kW e cortador de 170 kW - distância de recalque de 10.500 a 10.700 m</t>
  </si>
  <si>
    <t>1917531</t>
  </si>
  <si>
    <t>Dragagem de areia fina com draga de sucção e recalque - bomba de 1.350 kW e cortador de 170 kW - distância de recalque de 10.700 a 10.900 m</t>
  </si>
  <si>
    <t>1917532</t>
  </si>
  <si>
    <t>Dragagem de areia fina com draga de sucção e recalque - bomba de 1.350 kW e cortador de 170 kW - distância de recalque de 10.900 a 11.100 m</t>
  </si>
  <si>
    <t>1917533</t>
  </si>
  <si>
    <t>Dragagem de areia fina com draga de sucção e recalque - bomba de 1.350 kW e cortador de 170 kW - distância de recalque de 11.100 a 11.300 m</t>
  </si>
  <si>
    <t>1917534</t>
  </si>
  <si>
    <t>Dragagem de areia fina com draga de sucção e recalque - bomba de 1.350 kW e cortador de 170 kW - distância de recalque de 11.300 a 11.500 m</t>
  </si>
  <si>
    <t>1917535</t>
  </si>
  <si>
    <t>Dragagem de areia fina com draga de sucção e recalque - bomba de 1.350 kW e cortador de 170 kW - distância de recalque de 11.500 a 11.700 m</t>
  </si>
  <si>
    <t>1917536</t>
  </si>
  <si>
    <t>Dragagem de areia fina com draga de sucção e recalque - bomba de 1.350 kW e cortador de 170 kW - distância de recalque de 11.700 a 11.900 m</t>
  </si>
  <si>
    <t>1917537</t>
  </si>
  <si>
    <t>Dragagem de areia fina com draga de sucção e recalque - bomba de 1.350 kW e cortador de 170 kW - distância de recalque de 11.900 a 12.100 m</t>
  </si>
  <si>
    <t>1917488</t>
  </si>
  <si>
    <t>Dragagem de areia fina com draga de sucção e recalque - bomba de 1.350 kW e cortador de 170 kW - distância de recalque de 2.100 a 2.300 m</t>
  </si>
  <si>
    <t>1917489</t>
  </si>
  <si>
    <t>Dragagem de areia fina com draga de sucção e recalque - bomba de 1.350 kW e cortador de 170 kW - distância de recalque de 2.300 a 2.500 m</t>
  </si>
  <si>
    <t>1917490</t>
  </si>
  <si>
    <t>Dragagem de areia fina com draga de sucção e recalque - bomba de 1.350 kW e cortador de 170 kW - distância de recalque de 2.500 a 2.700 m</t>
  </si>
  <si>
    <t>1917491</t>
  </si>
  <si>
    <t>Dragagem de areia fina com draga de sucção e recalque - bomba de 1.350 kW e cortador de 170 kW - distância de recalque de 2.700 a 2.900 m</t>
  </si>
  <si>
    <t>1917492</t>
  </si>
  <si>
    <t>Dragagem de areia fina com draga de sucção e recalque - bomba de 1.350 kW e cortador de 170 kW - distância de recalque de 2.900 a 3.100 m</t>
  </si>
  <si>
    <t>1917493</t>
  </si>
  <si>
    <t>Dragagem de areia fina com draga de sucção e recalque - bomba de 1.350 kW e cortador de 170 kW - distância de recalque de 3.100 a 3.300 m</t>
  </si>
  <si>
    <t>1917494</t>
  </si>
  <si>
    <t>Dragagem de areia fina com draga de sucção e recalque - bomba de 1.350 kW e cortador de 170 kW - distância de recalque de 3.300 a 3.500 m</t>
  </si>
  <si>
    <t>1917495</t>
  </si>
  <si>
    <t>Dragagem de areia fina com draga de sucção e recalque - bomba de 1.350 kW e cortador de 170 kW - distância de recalque de 3.500 a 3.700 m</t>
  </si>
  <si>
    <t>1917496</t>
  </si>
  <si>
    <t>Dragagem de areia fina com draga de sucção e recalque - bomba de 1.350 kW e cortador de 170 kW - distância de recalque de 3.700 a 3.900 m</t>
  </si>
  <si>
    <t>1917497</t>
  </si>
  <si>
    <t>Dragagem de areia fina com draga de sucção e recalque - bomba de 1.350 kW e cortador de 170 kW - distância de recalque de 3.900 a 4.100 m</t>
  </si>
  <si>
    <t>1917498</t>
  </si>
  <si>
    <t>Dragagem de areia fina com draga de sucção e recalque - bomba de 1.350 kW e cortador de 170 kW - distância de recalque de 4.100 a 4.300 m</t>
  </si>
  <si>
    <t>1917499</t>
  </si>
  <si>
    <t>Dragagem de areia fina com draga de sucção e recalque - bomba de 1.350 kW e cortador de 170 kW - distância de recalque de 4.300 a 4.500 m</t>
  </si>
  <si>
    <t>1917500</t>
  </si>
  <si>
    <t>Dragagem de areia fina com draga de sucção e recalque - bomba de 1.350 kW e cortador de 170 kW - distância de recalque de 4.500 a 4.700 m</t>
  </si>
  <si>
    <t>1917501</t>
  </si>
  <si>
    <t>Dragagem de areia fina com draga de sucção e recalque - bomba de 1.350 kW e cortador de 170 kW - distância de recalque de 4.700 a 4.900 m</t>
  </si>
  <si>
    <t>1917502</t>
  </si>
  <si>
    <t>Dragagem de areia fina com draga de sucção e recalque - bomba de 1.350 kW e cortador de 170 kW - distância de recalque de 4.900 a 5.100 m</t>
  </si>
  <si>
    <t>1917503</t>
  </si>
  <si>
    <t>Dragagem de areia fina com draga de sucção e recalque - bomba de 1.350 kW e cortador de 170 kW - distância de recalque de 5.100 a 5.300 m</t>
  </si>
  <si>
    <t>1917504</t>
  </si>
  <si>
    <t>Dragagem de areia fina com draga de sucção e recalque - bomba de 1.350 kW e cortador de 170 kW - distância de recalque de 5.300 a 5.500 m</t>
  </si>
  <si>
    <t>1917505</t>
  </si>
  <si>
    <t>Dragagem de areia fina com draga de sucção e recalque - bomba de 1.350 kW e cortador de 170 kW - distância de recalque de 5.500 a 5.700 m</t>
  </si>
  <si>
    <t>1917506</t>
  </si>
  <si>
    <t>Dragagem de areia fina com draga de sucção e recalque - bomba de 1.350 kW e cortador de 170 kW - distância de recalque de 5.700 a 5.900 m</t>
  </si>
  <si>
    <t>1917507</t>
  </si>
  <si>
    <t>Dragagem de areia fina com draga de sucção e recalque - bomba de 1.350 kW e cortador de 170 kW - distância de recalque de 5.900 a 6.100 m</t>
  </si>
  <si>
    <t>1917480</t>
  </si>
  <si>
    <t>Dragagem de areia fina com draga de sucção e recalque - bomba de 1.350 kW e cortador de 170 kW - distância de recalque de 500 a 700 m</t>
  </si>
  <si>
    <t>1917508</t>
  </si>
  <si>
    <t>Dragagem de areia fina com draga de sucção e recalque - bomba de 1.350 kW e cortador de 170 kW - distância de recalque de 6.100 a 6.300 m</t>
  </si>
  <si>
    <t>1917509</t>
  </si>
  <si>
    <t>Dragagem de areia fina com draga de sucção e recalque - bomba de 1.350 kW e cortador de 170 kW - distância de recalque de 6.300 a 6.500 m</t>
  </si>
  <si>
    <t>1917510</t>
  </si>
  <si>
    <t>Dragagem de areia fina com draga de sucção e recalque - bomba de 1.350 kW e cortador de 170 kW - distância de recalque de 6.500 a 6.700 m</t>
  </si>
  <si>
    <t>1917511</t>
  </si>
  <si>
    <t>Dragagem de areia fina com draga de sucção e recalque - bomba de 1.350 kW e cortador de 170 kW - distância de recalque de 6.700 a 6.900 m</t>
  </si>
  <si>
    <t>1917512</t>
  </si>
  <si>
    <t>Dragagem de areia fina com draga de sucção e recalque - bomba de 1.350 kW e cortador de 170 kW - distância de recalque de 6.900 a 7.100 m</t>
  </si>
  <si>
    <t>1917513</t>
  </si>
  <si>
    <t>Dragagem de areia fina com draga de sucção e recalque - bomba de 1.350 kW e cortador de 170 kW - distância de recalque de 7.100 a 7.300 m</t>
  </si>
  <si>
    <t>1917514</t>
  </si>
  <si>
    <t>Dragagem de areia fina com draga de sucção e recalque - bomba de 1.350 kW e cortador de 170 kW - distância de recalque de 7.300 a 7.500 m</t>
  </si>
  <si>
    <t>1917515</t>
  </si>
  <si>
    <t>Dragagem de areia fina com draga de sucção e recalque - bomba de 1.350 kW e cortador de 170 kW - distância de recalque de 7.500 a 7.700 m</t>
  </si>
  <si>
    <t>1917516</t>
  </si>
  <si>
    <t>Dragagem de areia fina com draga de sucção e recalque - bomba de 1.350 kW e cortador de 170 kW - distância de recalque de 7.700 a 7.900 m</t>
  </si>
  <si>
    <t>1917517</t>
  </si>
  <si>
    <t>Dragagem de areia fina com draga de sucção e recalque - bomba de 1.350 kW e cortador de 170 kW - distância de recalque de 7.900 a 8.100 m</t>
  </si>
  <si>
    <t>1917481</t>
  </si>
  <si>
    <t>Dragagem de areia fina com draga de sucção e recalque - bomba de 1.350 kW e cortador de 170 kW - distância de recalque de 700 a 900 m</t>
  </si>
  <si>
    <t>1917518</t>
  </si>
  <si>
    <t>Dragagem de areia fina com draga de sucção e recalque - bomba de 1.350 kW e cortador de 170 kW - distância de recalque de 8.100 a 8.300 m</t>
  </si>
  <si>
    <t>1917519</t>
  </si>
  <si>
    <t>Dragagem de areia fina com draga de sucção e recalque - bomba de 1.350 kW e cortador de 170 kW - distância de recalque de 8.300 a 8.500 m</t>
  </si>
  <si>
    <t>1917520</t>
  </si>
  <si>
    <t>Dragagem de areia fina com draga de sucção e recalque - bomba de 1.350 kW e cortador de 170 kW - distância de recalque de 8.500 a 8.700 m</t>
  </si>
  <si>
    <t>1917521</t>
  </si>
  <si>
    <t>Dragagem de areia fina com draga de sucção e recalque - bomba de 1.350 kW e cortador de 170 kW - distância de recalque de 8.700 a 8.900 m</t>
  </si>
  <si>
    <t>1917522</t>
  </si>
  <si>
    <t>Dragagem de areia fina com draga de sucção e recalque - bomba de 1.350 kW e cortador de 170 kW - distância de recalque de 8.900 a 9.100 m</t>
  </si>
  <si>
    <t>1917523</t>
  </si>
  <si>
    <t>Dragagem de areia fina com draga de sucção e recalque - bomba de 1.350 kW e cortador de 170 kW - distância de recalque de 9.100 a 9.300 m</t>
  </si>
  <si>
    <t>1917524</t>
  </si>
  <si>
    <t>Dragagem de areia fina com draga de sucção e recalque - bomba de 1.350 kW e cortador de 170 kW - distância de recalque de 9.300 a 9.500 m</t>
  </si>
  <si>
    <t>1917525</t>
  </si>
  <si>
    <t>Dragagem de areia fina com draga de sucção e recalque - bomba de 1.350 kW e cortador de 170 kW - distância de recalque de 9.500 a 9.700 m</t>
  </si>
  <si>
    <t>1917526</t>
  </si>
  <si>
    <t>Dragagem de areia fina com draga de sucção e recalque - bomba de 1.350 kW e cortador de 170 kW - distância de recalque de 9.700 a 9.900 m</t>
  </si>
  <si>
    <t>1917527</t>
  </si>
  <si>
    <t>Dragagem de areia fina com draga de sucção e recalque - bomba de 1.350 kW e cortador de 170 kW - distância de recalque de 9.900 a 10.100 m</t>
  </si>
  <si>
    <t>1917482</t>
  </si>
  <si>
    <t>Dragagem de areia fina com draga de sucção e recalque - bomba de 1.350 kW e cortador de 170 kW - distância de recalque de 900 a 1.100 m</t>
  </si>
  <si>
    <t>1917737</t>
  </si>
  <si>
    <t>Dragagem de areia fina com draga de sucção e recalque - bomba de 1.350 kW e cortador de 170 kW - distância de recalque de até 500 m</t>
  </si>
  <si>
    <t>1917220</t>
  </si>
  <si>
    <t>Dragagem de areia fina com draga de sucção e recalque - bomba de 294 kW e cortador de 30 kW - distância de recalque de 1.100 a 1.300 m</t>
  </si>
  <si>
    <t>1917221</t>
  </si>
  <si>
    <t>Dragagem de areia fina com draga de sucção e recalque - bomba de 294 kW e cortador de 30 kW - distância de recalque de 1.300 a 1.500 m</t>
  </si>
  <si>
    <t>1917222</t>
  </si>
  <si>
    <t>Dragagem de areia fina com draga de sucção e recalque - bomba de 294 kW e cortador de 30 kW - distância de recalque de 1.500 a 1.700 m</t>
  </si>
  <si>
    <t>1917223</t>
  </si>
  <si>
    <t>Dragagem de areia fina com draga de sucção e recalque - bomba de 294 kW e cortador de 30 kW - distância de recalque de 1.700 a 1.900 m</t>
  </si>
  <si>
    <t>1917224</t>
  </si>
  <si>
    <t>Dragagem de areia fina com draga de sucção e recalque - bomba de 294 kW e cortador de 30 kW - distância de recalque de 1.900 a 2.100 m</t>
  </si>
  <si>
    <t>1917225</t>
  </si>
  <si>
    <t>Dragagem de areia fina com draga de sucção e recalque - bomba de 294 kW e cortador de 30 kW - distância de recalque de 2.100 a 2.300 m</t>
  </si>
  <si>
    <t>1917226</t>
  </si>
  <si>
    <t>Dragagem de areia fina com draga de sucção e recalque - bomba de 294 kW e cortador de 30 kW - distância de recalque de 2.300 a 2.500 m</t>
  </si>
  <si>
    <t>1917227</t>
  </si>
  <si>
    <t>Dragagem de areia fina com draga de sucção e recalque - bomba de 294 kW e cortador de 30 kW - distância de recalque de 2.500 a 2.700 m</t>
  </si>
  <si>
    <t>1917228</t>
  </si>
  <si>
    <t>Dragagem de areia fina com draga de sucção e recalque - bomba de 294 kW e cortador de 30 kW - distância de recalque de 2.700 a 2.900 m</t>
  </si>
  <si>
    <t>1917229</t>
  </si>
  <si>
    <t>Dragagem de areia fina com draga de sucção e recalque - bomba de 294 kW e cortador de 30 kW - distância de recalque de 2.900 a 3.100 m</t>
  </si>
  <si>
    <t>1917230</t>
  </si>
  <si>
    <t>Dragagem de areia fina com draga de sucção e recalque - bomba de 294 kW e cortador de 30 kW - distância de recalque de 3.100 a 3.300 m</t>
  </si>
  <si>
    <t>1917231</t>
  </si>
  <si>
    <t>Dragagem de areia fina com draga de sucção e recalque - bomba de 294 kW e cortador de 30 kW - distância de recalque de 3.300 a 3.500 m</t>
  </si>
  <si>
    <t>1917232</t>
  </si>
  <si>
    <t>Dragagem de areia fina com draga de sucção e recalque - bomba de 294 kW e cortador de 30 kW - distância de recalque de 3.500 a 3.700 m</t>
  </si>
  <si>
    <t>1917233</t>
  </si>
  <si>
    <t>Dragagem de areia fina com draga de sucção e recalque - bomba de 294 kW e cortador de 30 kW - distância de recalque de 3.700 a 3.900 m</t>
  </si>
  <si>
    <t>1917234</t>
  </si>
  <si>
    <t>Dragagem de areia fina com draga de sucção e recalque - bomba de 294 kW e cortador de 30 kW - distância de recalque de 3.900 a 4.100 m</t>
  </si>
  <si>
    <t>1917217</t>
  </si>
  <si>
    <t>Dragagem de areia fina com draga de sucção e recalque - bomba de 294 kW e cortador de 30 kW - distância de recalque de 500 a 700 m</t>
  </si>
  <si>
    <t>1917218</t>
  </si>
  <si>
    <t>Dragagem de areia fina com draga de sucção e recalque - bomba de 294 kW e cortador de 30 kW - distância de recalque de 700 a 900 m</t>
  </si>
  <si>
    <t>1917219</t>
  </si>
  <si>
    <t>Dragagem de areia fina com draga de sucção e recalque - bomba de 294 kW e cortador de 30 kW - distância de recalque de 900 a 1.100 m</t>
  </si>
  <si>
    <t>1917724</t>
  </si>
  <si>
    <t>Dragagem de areia fina com draga de sucção e recalque - bomba de 294 kW e cortador de 30 kW - distância de recalque de até 500 m</t>
  </si>
  <si>
    <t>1917274</t>
  </si>
  <si>
    <t>Dragagem de areia fina com draga de sucção e recalque - bomba de 483 kW e cortador de 55 kW - distância de recalque de 1.100 a 1.300 m</t>
  </si>
  <si>
    <t>1917275</t>
  </si>
  <si>
    <t>Dragagem de areia fina com draga de sucção e recalque - bomba de 483 kW e cortador de 55 kW - distância de recalque de 1.300 a 1.500 m</t>
  </si>
  <si>
    <t>1917276</t>
  </si>
  <si>
    <t>Dragagem de areia fina com draga de sucção e recalque - bomba de 483 kW e cortador de 55 kW - distância de recalque de 1.500 a 1.700 m</t>
  </si>
  <si>
    <t>1917277</t>
  </si>
  <si>
    <t>Dragagem de areia fina com draga de sucção e recalque - bomba de 483 kW e cortador de 55 kW - distância de recalque de 1.700 a 1.900 m</t>
  </si>
  <si>
    <t>1917278</t>
  </si>
  <si>
    <t>Dragagem de areia fina com draga de sucção e recalque - bomba de 483 kW e cortador de 55 kW - distância de recalque de 1.900 a 2.100 m</t>
  </si>
  <si>
    <t>1917279</t>
  </si>
  <si>
    <t>Dragagem de areia fina com draga de sucção e recalque - bomba de 483 kW e cortador de 55 kW - distância de recalque de 2.100 a 2.300 m</t>
  </si>
  <si>
    <t>1917280</t>
  </si>
  <si>
    <t>Dragagem de areia fina com draga de sucção e recalque - bomba de 483 kW e cortador de 55 kW - distância de recalque de 2.300 a 2.500 m</t>
  </si>
  <si>
    <t>1917281</t>
  </si>
  <si>
    <t>Dragagem de areia fina com draga de sucção e recalque - bomba de 483 kW e cortador de 55 kW - distância de recalque de 2.500 a 2.700 m</t>
  </si>
  <si>
    <t>1917282</t>
  </si>
  <si>
    <t>Dragagem de areia fina com draga de sucção e recalque - bomba de 483 kW e cortador de 55 kW - distância de recalque de 2.700 a 2.900 m</t>
  </si>
  <si>
    <t>1917283</t>
  </si>
  <si>
    <t>Dragagem de areia fina com draga de sucção e recalque - bomba de 483 kW e cortador de 55 kW - distância de recalque de 2.900 a 3.100 m</t>
  </si>
  <si>
    <t>1917284</t>
  </si>
  <si>
    <t>Dragagem de areia fina com draga de sucção e recalque - bomba de 483 kW e cortador de 55 kW - distância de recalque de 3.100 a 3.300 m</t>
  </si>
  <si>
    <t>1917285</t>
  </si>
  <si>
    <t>Dragagem de areia fina com draga de sucção e recalque - bomba de 483 kW e cortador de 55 kW - distância de recalque de 3.300 a 3.500 m</t>
  </si>
  <si>
    <t>1917286</t>
  </si>
  <si>
    <t>Dragagem de areia fina com draga de sucção e recalque - bomba de 483 kW e cortador de 55 kW - distância de recalque de 3.500 a 3.700 m</t>
  </si>
  <si>
    <t>1917287</t>
  </si>
  <si>
    <t>Dragagem de areia fina com draga de sucção e recalque - bomba de 483 kW e cortador de 55 kW - distância de recalque de 3.700 a 3.900 m</t>
  </si>
  <si>
    <t>1917288</t>
  </si>
  <si>
    <t>Dragagem de areia fina com draga de sucção e recalque - bomba de 483 kW e cortador de 55 kW - distância de recalque de 3.900 a 4.100 m</t>
  </si>
  <si>
    <t>1917289</t>
  </si>
  <si>
    <t>Dragagem de areia fina com draga de sucção e recalque - bomba de 483 kW e cortador de 55 kW - distância de recalque de 4.100 a 4.300 m</t>
  </si>
  <si>
    <t>1917290</t>
  </si>
  <si>
    <t>Dragagem de areia fina com draga de sucção e recalque - bomba de 483 kW e cortador de 55 kW - distância de recalque de 4.300 a 4.500 m</t>
  </si>
  <si>
    <t>1917291</t>
  </si>
  <si>
    <t>Dragagem de areia fina com draga de sucção e recalque - bomba de 483 kW e cortador de 55 kW - distância de recalque de 4.500 a 4.700 m</t>
  </si>
  <si>
    <t>1917292</t>
  </si>
  <si>
    <t>Dragagem de areia fina com draga de sucção e recalque - bomba de 483 kW e cortador de 55 kW - distância de recalque de 4.700 a 4.900 m</t>
  </si>
  <si>
    <t>1917293</t>
  </si>
  <si>
    <t>Dragagem de areia fina com draga de sucção e recalque - bomba de 483 kW e cortador de 55 kW - distância de recalque de 4.900 a 5.100 m</t>
  </si>
  <si>
    <t>1917294</t>
  </si>
  <si>
    <t>Dragagem de areia fina com draga de sucção e recalque - bomba de 483 kW e cortador de 55 kW - distância de recalque de 5.100 a 5.300 m</t>
  </si>
  <si>
    <t>1917295</t>
  </si>
  <si>
    <t>Dragagem de areia fina com draga de sucção e recalque - bomba de 483 kW e cortador de 55 kW - distância de recalque de 5.300 a 5.500 m</t>
  </si>
  <si>
    <t>1917296</t>
  </si>
  <si>
    <t>Dragagem de areia fina com draga de sucção e recalque - bomba de 483 kW e cortador de 55 kW - distância de recalque de 5.500 a 5.700 m</t>
  </si>
  <si>
    <t>1917297</t>
  </si>
  <si>
    <t>Dragagem de areia fina com draga de sucção e recalque - bomba de 483 kW e cortador de 55 kW - distância de recalque de 5.700 a 5.900 m</t>
  </si>
  <si>
    <t>1917298</t>
  </si>
  <si>
    <t>Dragagem de areia fina com draga de sucção e recalque - bomba de 483 kW e cortador de 55 kW - distância de recalque de 5.900 a 6.100 m</t>
  </si>
  <si>
    <t>1917271</t>
  </si>
  <si>
    <t>Dragagem de areia fina com draga de sucção e recalque - bomba de 483 kW e cortador de 55 kW - distância de recalque de 500 a 700 m</t>
  </si>
  <si>
    <t>1917299</t>
  </si>
  <si>
    <t>Dragagem de areia fina com draga de sucção e recalque - bomba de 483 kW e cortador de 55 kW - distância de recalque de 6.100 a 6.300 m</t>
  </si>
  <si>
    <t>1917300</t>
  </si>
  <si>
    <t>Dragagem de areia fina com draga de sucção e recalque - bomba de 483 kW e cortador de 55 kW - distância de recalque de 6.300 a 6.500 m</t>
  </si>
  <si>
    <t>1917301</t>
  </si>
  <si>
    <t>Dragagem de areia fina com draga de sucção e recalque - bomba de 483 kW e cortador de 55 kW - distância de recalque de 6.500 a 6.700 m</t>
  </si>
  <si>
    <t>1917302</t>
  </si>
  <si>
    <t>Dragagem de areia fina com draga de sucção e recalque - bomba de 483 kW e cortador de 55 kW - distância de recalque de 6.700 a 6.900 m</t>
  </si>
  <si>
    <t>1917303</t>
  </si>
  <si>
    <t>Dragagem de areia fina com draga de sucção e recalque - bomba de 483 kW e cortador de 55 kW - distância de recalque de 6.900 a 7.100 m</t>
  </si>
  <si>
    <t>1917304</t>
  </si>
  <si>
    <t>Dragagem de areia fina com draga de sucção e recalque - bomba de 483 kW e cortador de 55 kW - distância de recalque de 7.100 a 7.300 m</t>
  </si>
  <si>
    <t>1917305</t>
  </si>
  <si>
    <t>Dragagem de areia fina com draga de sucção e recalque - bomba de 483 kW e cortador de 55 kW - distância de recalque de 7.300 a 7.500 m</t>
  </si>
  <si>
    <t>1917306</t>
  </si>
  <si>
    <t>Dragagem de areia fina com draga de sucção e recalque - bomba de 483 kW e cortador de 55 kW - distância de recalque de 7.500 a 7.700 m</t>
  </si>
  <si>
    <t>1917307</t>
  </si>
  <si>
    <t>Dragagem de areia fina com draga de sucção e recalque - bomba de 483 kW e cortador de 55 kW - distância de recalque de 7.700 a 7.900 m</t>
  </si>
  <si>
    <t>1917272</t>
  </si>
  <si>
    <t>Dragagem de areia fina com draga de sucção e recalque - bomba de 483 kW e cortador de 55 kW - distância de recalque de 700 a 900 m</t>
  </si>
  <si>
    <t>1917273</t>
  </si>
  <si>
    <t>Dragagem de areia fina com draga de sucção e recalque - bomba de 483 kW e cortador de 55 kW - distância de recalque de 900 a 1.100 m</t>
  </si>
  <si>
    <t>1917729</t>
  </si>
  <si>
    <t>Dragagem de areia fina com draga de sucção e recalque - bomba de 483 kW e cortador de 55 kW - distância de recalque de até 500 m</t>
  </si>
  <si>
    <t>1917367</t>
  </si>
  <si>
    <t>Dragagem de areia fina com draga de sucção e recalque - bomba de 746 kW e cortador de 110 kW - distância de recalque de 1.100 a 1.300 m</t>
  </si>
  <si>
    <t>1917368</t>
  </si>
  <si>
    <t>Dragagem de areia fina com draga de sucção e recalque - bomba de 746 kW e cortador de 110 kW - distância de recalque de 1.300 a 1.500 m</t>
  </si>
  <si>
    <t>1917369</t>
  </si>
  <si>
    <t>Dragagem de areia fina com draga de sucção e recalque - bomba de 746 kW e cortador de 110 kW - distância de recalque de 1.500 a 1.700 m</t>
  </si>
  <si>
    <t>1917370</t>
  </si>
  <si>
    <t>Dragagem de areia fina com draga de sucção e recalque - bomba de 746 kW e cortador de 110 kW - distância de recalque de 1.700 a 1.900 m</t>
  </si>
  <si>
    <t>1917371</t>
  </si>
  <si>
    <t>Dragagem de areia fina com draga de sucção e recalque - bomba de 746 kW e cortador de 110 kW - distância de recalque de 1.900 a 2.100 m</t>
  </si>
  <si>
    <t>1917372</t>
  </si>
  <si>
    <t>Dragagem de areia fina com draga de sucção e recalque - bomba de 746 kW e cortador de 110 kW - distância de recalque de 2.100 a 2.300 m</t>
  </si>
  <si>
    <t>1917373</t>
  </si>
  <si>
    <t>Dragagem de areia fina com draga de sucção e recalque - bomba de 746 kW e cortador de 110 kW - distância de recalque de 2.300 a 2.500 m</t>
  </si>
  <si>
    <t>1917374</t>
  </si>
  <si>
    <t>Dragagem de areia fina com draga de sucção e recalque - bomba de 746 kW e cortador de 110 kW - distância de recalque de 2.500 a 2.700 m</t>
  </si>
  <si>
    <t>1917375</t>
  </si>
  <si>
    <t>Dragagem de areia fina com draga de sucção e recalque - bomba de 746 kW e cortador de 110 kW - distância de recalque de 2.700 a 2.900 m</t>
  </si>
  <si>
    <t>1917376</t>
  </si>
  <si>
    <t>Dragagem de areia fina com draga de sucção e recalque - bomba de 746 kW e cortador de 110 kW - distância de recalque de 2.900 a 3.100 m</t>
  </si>
  <si>
    <t>1917377</t>
  </si>
  <si>
    <t>Dragagem de areia fina com draga de sucção e recalque - bomba de 746 kW e cortador de 110 kW - distância de recalque de 3.100 a 3.300 m</t>
  </si>
  <si>
    <t>1917378</t>
  </si>
  <si>
    <t>Dragagem de areia fina com draga de sucção e recalque - bomba de 746 kW e cortador de 110 kW - distância de recalque de 3.300 a 3.500 m</t>
  </si>
  <si>
    <t>1917379</t>
  </si>
  <si>
    <t>Dragagem de areia fina com draga de sucção e recalque - bomba de 746 kW e cortador de 110 kW - distância de recalque de 3.500 a 3.700 m</t>
  </si>
  <si>
    <t>1917380</t>
  </si>
  <si>
    <t>Dragagem de areia fina com draga de sucção e recalque - bomba de 746 kW e cortador de 110 kW - distância de recalque de 3.700 a 3.900 m</t>
  </si>
  <si>
    <t>1917381</t>
  </si>
  <si>
    <t>Dragagem de areia fina com draga de sucção e recalque - bomba de 746 kW e cortador de 110 kW - distância de recalque de 3.900 a 4.100 m</t>
  </si>
  <si>
    <t>1917382</t>
  </si>
  <si>
    <t>Dragagem de areia fina com draga de sucção e recalque - bomba de 746 kW e cortador de 110 kW - distância de recalque de 4.100 a 4.300 m</t>
  </si>
  <si>
    <t>1917383</t>
  </si>
  <si>
    <t>Dragagem de areia fina com draga de sucção e recalque - bomba de 746 kW e cortador de 110 kW - distância de recalque de 4.300 a 4.500 m</t>
  </si>
  <si>
    <t>1917384</t>
  </si>
  <si>
    <t>Dragagem de areia fina com draga de sucção e recalque - bomba de 746 kW e cortador de 110 kW - distância de recalque de 4.500 a 4.700 m</t>
  </si>
  <si>
    <t>1917385</t>
  </si>
  <si>
    <t>Dragagem de areia fina com draga de sucção e recalque - bomba de 746 kW e cortador de 110 kW - distância de recalque de 4.700 a 4.900 m</t>
  </si>
  <si>
    <t>1917386</t>
  </si>
  <si>
    <t>Dragagem de areia fina com draga de sucção e recalque - bomba de 746 kW e cortador de 110 kW - distância de recalque de 4.900 a 5.100 m</t>
  </si>
  <si>
    <t>1917387</t>
  </si>
  <si>
    <t>Dragagem de areia fina com draga de sucção e recalque - bomba de 746 kW e cortador de 110 kW - distância de recalque de 5.100 a 5.300 m</t>
  </si>
  <si>
    <t>1917388</t>
  </si>
  <si>
    <t>Dragagem de areia fina com draga de sucção e recalque - bomba de 746 kW e cortador de 110 kW - distância de recalque de 5.300 a 5.500 m</t>
  </si>
  <si>
    <t>1917389</t>
  </si>
  <si>
    <t>Dragagem de areia fina com draga de sucção e recalque - bomba de 746 kW e cortador de 110 kW - distância de recalque de 5.500 a 5.700 m</t>
  </si>
  <si>
    <t>1917390</t>
  </si>
  <si>
    <t>Dragagem de areia fina com draga de sucção e recalque - bomba de 746 kW e cortador de 110 kW - distância de recalque de 5.700 a 5.900 m</t>
  </si>
  <si>
    <t>1917391</t>
  </si>
  <si>
    <t>Dragagem de areia fina com draga de sucção e recalque - bomba de 746 kW e cortador de 110 kW - distância de recalque de 5.900 a 6.100 m</t>
  </si>
  <si>
    <t>1917364</t>
  </si>
  <si>
    <t>Dragagem de areia fina com draga de sucção e recalque - bomba de 746 kW e cortador de 110 kW - distância de recalque de 500 a 700 m</t>
  </si>
  <si>
    <t>1917392</t>
  </si>
  <si>
    <t>Dragagem de areia fina com draga de sucção e recalque - bomba de 746 kW e cortador de 110 kW - distância de recalque de 6.100 a 6.300 m</t>
  </si>
  <si>
    <t>1917393</t>
  </si>
  <si>
    <t>Dragagem de areia fina com draga de sucção e recalque - bomba de 746 kW e cortador de 110 kW - distância de recalque de 6.300 a 6.500 m</t>
  </si>
  <si>
    <t>1917394</t>
  </si>
  <si>
    <t>Dragagem de areia fina com draga de sucção e recalque - bomba de 746 kW e cortador de 110 kW - distância de recalque de 6.500 a 6.700 m</t>
  </si>
  <si>
    <t>1917395</t>
  </si>
  <si>
    <t>Dragagem de areia fina com draga de sucção e recalque - bomba de 746 kW e cortador de 110 kW - distância de recalque de 6.700 a 6.900 m</t>
  </si>
  <si>
    <t>1917396</t>
  </si>
  <si>
    <t>Dragagem de areia fina com draga de sucção e recalque - bomba de 746 kW e cortador de 110 kW - distância de recalque de 6.900 a 7.100 m</t>
  </si>
  <si>
    <t>1917397</t>
  </si>
  <si>
    <t>Dragagem de areia fina com draga de sucção e recalque - bomba de 746 kW e cortador de 110 kW - distância de recalque de 7.100 a 7.300 m</t>
  </si>
  <si>
    <t>1917398</t>
  </si>
  <si>
    <t>Dragagem de areia fina com draga de sucção e recalque - bomba de 746 kW e cortador de 110 kW - distância de recalque de 7.300 a 7.500 m</t>
  </si>
  <si>
    <t>1917399</t>
  </si>
  <si>
    <t>Dragagem de areia fina com draga de sucção e recalque - bomba de 746 kW e cortador de 110 kW - distância de recalque de 7.500 a 7.700 m</t>
  </si>
  <si>
    <t>1917400</t>
  </si>
  <si>
    <t>Dragagem de areia fina com draga de sucção e recalque - bomba de 746 kW e cortador de 110 kW - distância de recalque de 7.700 a 7.900 m</t>
  </si>
  <si>
    <t>1917401</t>
  </si>
  <si>
    <t>Dragagem de areia fina com draga de sucção e recalque - bomba de 746 kW e cortador de 110 kW - distância de recalque de 7.900 a 8.100 m</t>
  </si>
  <si>
    <t>1917365</t>
  </si>
  <si>
    <t>Dragagem de areia fina com draga de sucção e recalque - bomba de 746 kW e cortador de 110 kW - distância de recalque de 700 a 900 m</t>
  </si>
  <si>
    <t>1917402</t>
  </si>
  <si>
    <t>Dragagem de areia fina com draga de sucção e recalque - bomba de 746 kW e cortador de 110 kW - distância de recalque de 8.100 a 8.300 m</t>
  </si>
  <si>
    <t>1917403</t>
  </si>
  <si>
    <t>Dragagem de areia fina com draga de sucção e recalque - bomba de 746 kW e cortador de 110 kW - distância de recalque de 8.300 a 8.500 m</t>
  </si>
  <si>
    <t>1917404</t>
  </si>
  <si>
    <t>Dragagem de areia fina com draga de sucção e recalque - bomba de 746 kW e cortador de 110 kW - distância de recalque de 8.500 a 8.700 m</t>
  </si>
  <si>
    <t>1917405</t>
  </si>
  <si>
    <t>Dragagem de areia fina com draga de sucção e recalque - bomba de 746 kW e cortador de 110 kW - distância de recalque de 8.700 a 8.900 m</t>
  </si>
  <si>
    <t>1917406</t>
  </si>
  <si>
    <t>Dragagem de areia fina com draga de sucção e recalque - bomba de 746 kW e cortador de 110 kW - distância de recalque de 8.900 a 9.100 m</t>
  </si>
  <si>
    <t>1917407</t>
  </si>
  <si>
    <t>Dragagem de areia fina com draga de sucção e recalque - bomba de 746 kW e cortador de 110 kW - distância de recalque de 9.100 a 9.300 m</t>
  </si>
  <si>
    <t>1917408</t>
  </si>
  <si>
    <t>Dragagem de areia fina com draga de sucção e recalque - bomba de 746 kW e cortador de 110 kW - distância de recalque de 9.300 a 9.500 m</t>
  </si>
  <si>
    <t>1917409</t>
  </si>
  <si>
    <t>Dragagem de areia fina com draga de sucção e recalque - bomba de 746 kW e cortador de 110 kW - distância de recalque de 9.500 a 9.700 m</t>
  </si>
  <si>
    <t>1917410</t>
  </si>
  <si>
    <t>Dragagem de areia fina com draga de sucção e recalque - bomba de 746 kW e cortador de 110 kW - distância de recalque de 9.700 a 9.900 m</t>
  </si>
  <si>
    <t>1917411</t>
  </si>
  <si>
    <t>Dragagem de areia fina com draga de sucção e recalque - bomba de 746 kW e cortador de 110 kW - distância de recalque de 9.900 a 10.100 m</t>
  </si>
  <si>
    <t>1917366</t>
  </si>
  <si>
    <t>Dragagem de areia fina com draga de sucção e recalque - bomba de 746 kW e cortador de 110 kW - distância de recalque de 900 a 1.100 m</t>
  </si>
  <si>
    <t>1917732</t>
  </si>
  <si>
    <t>Dragagem de areia fina com draga de sucção e recalque - bomba de 746 kW e cortador de 110 kW - distância de recalque de até 500 m</t>
  </si>
  <si>
    <t>1917043</t>
  </si>
  <si>
    <t>Dragagem de areia fina com draga hopper - capacidade da cisterna de 1.000 m³ - DMT de 1.500 a 1.800 m</t>
  </si>
  <si>
    <t>1917044</t>
  </si>
  <si>
    <t>Dragagem de areia fina com draga hopper - capacidade da cisterna de 1.000 m³ - DMT de 1.800 a 2.100 m</t>
  </si>
  <si>
    <t>1917045</t>
  </si>
  <si>
    <t>Dragagem de areia fina com draga hopper - capacidade da cisterna de 1.000 m³ - DMT de 2.100 a 2.400 m</t>
  </si>
  <si>
    <t>1917046</t>
  </si>
  <si>
    <t>Dragagem de areia fina com draga hopper - capacidade da cisterna de 1.000 m³ - DMT de 2.400 a 2.700 m</t>
  </si>
  <si>
    <t>1917047</t>
  </si>
  <si>
    <t>Dragagem de areia fina com draga hopper - capacidade da cisterna de 1.000 m³ - DMT de 2.700 a 3.000 m</t>
  </si>
  <si>
    <t>1917048</t>
  </si>
  <si>
    <t>Dragagem de areia fina com draga hopper - capacidade da cisterna de 1.000 m³ - DMT de 3.000 m</t>
  </si>
  <si>
    <t>1901518</t>
  </si>
  <si>
    <t>Dragagem de areia fina com draga hopper - capacidade da cisterna de 10.000 m³ - DMT de 1.500 a 1.800 m</t>
  </si>
  <si>
    <t>1901519</t>
  </si>
  <si>
    <t>Dragagem de areia fina com draga hopper - capacidade da cisterna de 10.000 m³ - DMT de 1.800 a 2.100 m</t>
  </si>
  <si>
    <t>1901520</t>
  </si>
  <si>
    <t>Dragagem de areia fina com draga hopper - capacidade da cisterna de 10.000 m³ - DMT de 2.100 a 2.400 m</t>
  </si>
  <si>
    <t>1901521</t>
  </si>
  <si>
    <t>Dragagem de areia fina com draga hopper - capacidade da cisterna de 10.000 m³ - DMT de 2.400 a 2.700 m</t>
  </si>
  <si>
    <t>1901522</t>
  </si>
  <si>
    <t>Dragagem de areia fina com draga hopper - capacidade da cisterna de 10.000 m³ - DMT de 2.700 a 3.000 m</t>
  </si>
  <si>
    <t>1901517</t>
  </si>
  <si>
    <t>Dragagem de areia fina com draga hopper - capacidade da cisterna de 10.000 m³ - DMT de 3.000 m</t>
  </si>
  <si>
    <t>1901523</t>
  </si>
  <si>
    <t>Dragagem de areia fina com draga hopper - capacidade da cisterna de 15.000 m³ - DMT de 1.500 a 1.800 m</t>
  </si>
  <si>
    <t>1901524</t>
  </si>
  <si>
    <t>Dragagem de areia fina com draga hopper - capacidade da cisterna de 15.000 m³ - DMT de 1.800 a 2.100 m</t>
  </si>
  <si>
    <t>1901525</t>
  </si>
  <si>
    <t>Dragagem de areia fina com draga hopper - capacidade da cisterna de 15.000 m³ - DMT de 2.100 a 2.400 m</t>
  </si>
  <si>
    <t>1901526</t>
  </si>
  <si>
    <t>Dragagem de areia fina com draga hopper - capacidade da cisterna de 15.000 m³ - DMT de 2.400 a 2.700 m</t>
  </si>
  <si>
    <t>1901527</t>
  </si>
  <si>
    <t>Dragagem de areia fina com draga hopper - capacidade da cisterna de 15.000 m³ - DMT de 2.700 a 3.000 m</t>
  </si>
  <si>
    <t>1901528</t>
  </si>
  <si>
    <t>Dragagem de areia fina com draga hopper - capacidade da cisterna de 15.000 m³ - DMT de 3.000 m</t>
  </si>
  <si>
    <t>1917079</t>
  </si>
  <si>
    <t>Dragagem de areia fina com draga hopper - capacidade da cisterna de 2.000 m³ - DMT de 1.500 a 1.800 m</t>
  </si>
  <si>
    <t>1917080</t>
  </si>
  <si>
    <t>Dragagem de areia fina com draga hopper - capacidade da cisterna de 2.000 m³ - DMT de 1.800 a 2.100 m</t>
  </si>
  <si>
    <t>1917081</t>
  </si>
  <si>
    <t>Dragagem de areia fina com draga hopper - capacidade da cisterna de 2.000 m³ - DMT de 2.100 a 2.400 m</t>
  </si>
  <si>
    <t>1917082</t>
  </si>
  <si>
    <t>Dragagem de areia fina com draga hopper - capacidade da cisterna de 2.000 m³ - DMT de 2.400 a 2.700 m</t>
  </si>
  <si>
    <t>1917083</t>
  </si>
  <si>
    <t>Dragagem de areia fina com draga hopper - capacidade da cisterna de 2.000 m³ - DMT de 2.700 a 3.000 m</t>
  </si>
  <si>
    <t>1917084</t>
  </si>
  <si>
    <t>Dragagem de areia fina com draga hopper - capacidade da cisterna de 2.000 m³ - DMT de 3.000 m</t>
  </si>
  <si>
    <t>1901529</t>
  </si>
  <si>
    <t>Dragagem de areia fina com draga hopper - capacidade da cisterna de 20.000 m³ - DMT de 1.500 a 1.800 m</t>
  </si>
  <si>
    <t>1901530</t>
  </si>
  <si>
    <t>Dragagem de areia fina com draga hopper - capacidade da cisterna de 20.000 m³ - DMT de 1.800 a 2.100 m</t>
  </si>
  <si>
    <t>1901531</t>
  </si>
  <si>
    <t>Dragagem de areia fina com draga hopper - capacidade da cisterna de 20.000 m³ - DMT de 2.100 a 2.400 m</t>
  </si>
  <si>
    <t>1901532</t>
  </si>
  <si>
    <t>Dragagem de areia fina com draga hopper - capacidade da cisterna de 20.000 m³ - DMT de 2.400 a 2.700 m</t>
  </si>
  <si>
    <t>1901533</t>
  </si>
  <si>
    <t>Dragagem de areia fina com draga hopper - capacidade da cisterna de 20.000 m³ - DMT de 2.700 a 3.000 m</t>
  </si>
  <si>
    <t>1901534</t>
  </si>
  <si>
    <t>Dragagem de areia fina com draga hopper - capacidade da cisterna de 20.000 m³ - DMT de 3.000 m</t>
  </si>
  <si>
    <t>1917115</t>
  </si>
  <si>
    <t>Dragagem de areia fina com draga hopper - capacidade da cisterna de 3.000 m³ - DMT de 1.500 a 1.800 m</t>
  </si>
  <si>
    <t>1917116</t>
  </si>
  <si>
    <t>Dragagem de areia fina com draga hopper - capacidade da cisterna de 3.000 m³ - DMT de 1.800 a 2.100 m</t>
  </si>
  <si>
    <t>1917117</t>
  </si>
  <si>
    <t>Dragagem de areia fina com draga hopper - capacidade da cisterna de 3.000 m³ - DMT de 2.100 a 2.400 m</t>
  </si>
  <si>
    <t>1917118</t>
  </si>
  <si>
    <t>Dragagem de areia fina com draga hopper - capacidade da cisterna de 3.000 m³ - DMT de 2.400 a 2.700 m</t>
  </si>
  <si>
    <t>1917119</t>
  </si>
  <si>
    <t>Dragagem de areia fina com draga hopper - capacidade da cisterna de 3.000 m³ - DMT de 2.700 a 3.000 m</t>
  </si>
  <si>
    <t>1917120</t>
  </si>
  <si>
    <t>Dragagem de areia fina com draga hopper - capacidade da cisterna de 3.000 m³ - DMT de 3.000 m</t>
  </si>
  <si>
    <t>1917151</t>
  </si>
  <si>
    <t>Dragagem de areia fina com draga hopper - capacidade da cisterna de 4.000 m³ - DMT de 1.500 a 1.800 m</t>
  </si>
  <si>
    <t>1917152</t>
  </si>
  <si>
    <t>Dragagem de areia fina com draga hopper - capacidade da cisterna de 4.000 m³ - DMT de 1.800 a 2.100 m</t>
  </si>
  <si>
    <t>1917153</t>
  </si>
  <si>
    <t>Dragagem de areia fina com draga hopper - capacidade da cisterna de 4.000 m³ - DMT de 2.100 a 2.400 m</t>
  </si>
  <si>
    <t>1917154</t>
  </si>
  <si>
    <t>Dragagem de areia fina com draga hopper - capacidade da cisterna de 4.000 m³ - DMT de 2.400 a 2.700 m</t>
  </si>
  <si>
    <t>1917155</t>
  </si>
  <si>
    <t>Dragagem de areia fina com draga hopper - capacidade da cisterna de 4.000 m³ - DMT de 2.700 a 3.000 m</t>
  </si>
  <si>
    <t>1917156</t>
  </si>
  <si>
    <t>Dragagem de areia fina com draga hopper - capacidade da cisterna de 4.000 m³ - DMT de 3.000 m</t>
  </si>
  <si>
    <t>1917187</t>
  </si>
  <si>
    <t>Dragagem de areia fina com draga hopper - capacidade da cisterna de 5.000 m³ - DMT de 1.500 a 1.800 m</t>
  </si>
  <si>
    <t>1917188</t>
  </si>
  <si>
    <t>Dragagem de areia fina com draga hopper - capacidade da cisterna de 5.000 m³ - DMT de 1.800 a 2.100 m</t>
  </si>
  <si>
    <t>1917189</t>
  </si>
  <si>
    <t>Dragagem de areia fina com draga hopper - capacidade da cisterna de 5.000 m³ - DMT de 2.100 a 2.400 m</t>
  </si>
  <si>
    <t>1917190</t>
  </si>
  <si>
    <t>Dragagem de areia fina com draga hopper - capacidade da cisterna de 5.000 m³ - DMT de 2.400 a 2.700 m</t>
  </si>
  <si>
    <t>1917191</t>
  </si>
  <si>
    <t>Dragagem de areia fina com draga hopper - capacidade da cisterna de 5.000 m³ - DMT de 2.700 a 3.000 m</t>
  </si>
  <si>
    <t>1917192</t>
  </si>
  <si>
    <t>Dragagem de areia fina com draga hopper - capacidade da cisterna de 5.000 m³ - DMT de 3.000 m</t>
  </si>
  <si>
    <t>1917007</t>
  </si>
  <si>
    <t>Dragagem de areia fina com draga hopper - capacidade da cisterna de 750 m³ - DMT de 1.500 a 1.800 m</t>
  </si>
  <si>
    <t>1917008</t>
  </si>
  <si>
    <t>Dragagem de areia fina com draga hopper - capacidade da cisterna de 750 m³ - DMT de 1.800 a 2.100 m</t>
  </si>
  <si>
    <t>1917009</t>
  </si>
  <si>
    <t>Dragagem de areia fina com draga hopper - capacidade da cisterna de 750 m³ - DMT de 2.100 a 2.400 m</t>
  </si>
  <si>
    <t>1917010</t>
  </si>
  <si>
    <t>Dragagem de areia fina com draga hopper - capacidade da cisterna de 750 m³ - DMT de 2.400 a 2.700 m</t>
  </si>
  <si>
    <t>1917011</t>
  </si>
  <si>
    <t>Dragagem de areia fina com draga hopper - capacidade da cisterna de 750 m³ - DMT de 2.700 a 3.000 m</t>
  </si>
  <si>
    <t>1917012</t>
  </si>
  <si>
    <t>Dragagem de areia fina com draga hopper - capacidade da cisterna de 750 m³ - DMT de 3.000 m</t>
  </si>
  <si>
    <t>1917578</t>
  </si>
  <si>
    <t>Dragagem de areia grossa com draga de sucção e recalque - bomba de 1.350 kW e cortador de 170 kW - distância de recalque de 1.100 a 1.300 m</t>
  </si>
  <si>
    <t>1917579</t>
  </si>
  <si>
    <t>Dragagem de areia grossa com draga de sucção e recalque - bomba de 1.350 kW e cortador de 170 kW - distância de recalque de 1.300 a 1.500 m</t>
  </si>
  <si>
    <t>1917580</t>
  </si>
  <si>
    <t>Dragagem de areia grossa com draga de sucção e recalque - bomba de 1.350 kW e cortador de 170 kW - distância de recalque de 1.500 a 1.700 m</t>
  </si>
  <si>
    <t>1917581</t>
  </si>
  <si>
    <t>Dragagem de areia grossa com draga de sucção e recalque - bomba de 1.350 kW e cortador de 170 kW - distância de recalque de 1.700 a 1.900 m</t>
  </si>
  <si>
    <t>1917582</t>
  </si>
  <si>
    <t>Dragagem de areia grossa com draga de sucção e recalque - bomba de 1.350 kW e cortador de 170 kW - distância de recalque de 1.900 a 2.100 m</t>
  </si>
  <si>
    <t>1917583</t>
  </si>
  <si>
    <t>Dragagem de areia grossa com draga de sucção e recalque - bomba de 1.350 kW e cortador de 170 kW - distância de recalque de 2.100 a 2.300 m</t>
  </si>
  <si>
    <t>1917584</t>
  </si>
  <si>
    <t>Dragagem de areia grossa com draga de sucção e recalque - bomba de 1.350 kW e cortador de 170 kW - distância de recalque de 2.300 a 2.500 m</t>
  </si>
  <si>
    <t>1917585</t>
  </si>
  <si>
    <t>Dragagem de areia grossa com draga de sucção e recalque - bomba de 1.350 kW e cortador de 170 kW - distância de recalque de 2.500 a 2.700 m</t>
  </si>
  <si>
    <t>1917586</t>
  </si>
  <si>
    <t>Dragagem de areia grossa com draga de sucção e recalque - bomba de 1.350 kW e cortador de 170 kW - distância de recalque de 2.700 a 2.900 m</t>
  </si>
  <si>
    <t>1917587</t>
  </si>
  <si>
    <t>Dragagem de areia grossa com draga de sucção e recalque - bomba de 1.350 kW e cortador de 170 kW - distância de recalque de 2.900 a 3.100 m</t>
  </si>
  <si>
    <t>1917588</t>
  </si>
  <si>
    <t>Dragagem de areia grossa com draga de sucção e recalque - bomba de 1.350 kW e cortador de 170 kW - distância de recalque de 3.100 a 3.300 m</t>
  </si>
  <si>
    <t>1917589</t>
  </si>
  <si>
    <t>Dragagem de areia grossa com draga de sucção e recalque - bomba de 1.350 kW e cortador de 170 kW - distância de recalque de 3.300 a 3.500 m</t>
  </si>
  <si>
    <t>1917590</t>
  </si>
  <si>
    <t>Dragagem de areia grossa com draga de sucção e recalque - bomba de 1.350 kW e cortador de 170 kW - distância de recalque de 3.500 a 3.700 m</t>
  </si>
  <si>
    <t>1917591</t>
  </si>
  <si>
    <t>Dragagem de areia grossa com draga de sucção e recalque - bomba de 1.350 kW e cortador de 170 kW - distância de recalque de 3.700 a 3.900 m</t>
  </si>
  <si>
    <t>1917592</t>
  </si>
  <si>
    <t>Dragagem de areia grossa com draga de sucção e recalque - bomba de 1.350 kW e cortador de 170 kW - distância de recalque de 3.900 a 4.100 m</t>
  </si>
  <si>
    <t>1917593</t>
  </si>
  <si>
    <t>Dragagem de areia grossa com draga de sucção e recalque - bomba de 1.350 kW e cortador de 170 kW - distância de recalque de 4.100 a 4.300 m</t>
  </si>
  <si>
    <t>1917594</t>
  </si>
  <si>
    <t>Dragagem de areia grossa com draga de sucção e recalque - bomba de 1.350 kW e cortador de 170 kW - distância de recalque de 4.300 a 4.500 m</t>
  </si>
  <si>
    <t>1917595</t>
  </si>
  <si>
    <t>Dragagem de areia grossa com draga de sucção e recalque - bomba de 1.350 kW e cortador de 170 kW - distância de recalque de 4.500 a 4.700 m</t>
  </si>
  <si>
    <t>1917596</t>
  </si>
  <si>
    <t>Dragagem de areia grossa com draga de sucção e recalque - bomba de 1.350 kW e cortador de 170 kW - distância de recalque de 4.700 a 4.900 m</t>
  </si>
  <si>
    <t>1917597</t>
  </si>
  <si>
    <t>Dragagem de areia grossa com draga de sucção e recalque - bomba de 1.350 kW e cortador de 170 kW - distância de recalque de 4.900 a 5.100 m</t>
  </si>
  <si>
    <t>1917598</t>
  </si>
  <si>
    <t>Dragagem de areia grossa com draga de sucção e recalque - bomba de 1.350 kW e cortador de 170 kW - distância de recalque de 5.100 a 5.300 m</t>
  </si>
  <si>
    <t>1917599</t>
  </si>
  <si>
    <t>Dragagem de areia grossa com draga de sucção e recalque - bomba de 1.350 kW e cortador de 170 kW - distância de recalque de 5.300 a 5.500 m</t>
  </si>
  <si>
    <t>1917600</t>
  </si>
  <si>
    <t>Dragagem de areia grossa com draga de sucção e recalque - bomba de 1.350 kW e cortador de 170 kW - distância de recalque de 5.500 a 5.700 m</t>
  </si>
  <si>
    <t>1917601</t>
  </si>
  <si>
    <t>Dragagem de areia grossa com draga de sucção e recalque - bomba de 1.350 kW e cortador de 170 kW - distância de recalque de 5.700 a 5.900 m</t>
  </si>
  <si>
    <t>1917575</t>
  </si>
  <si>
    <t>Dragagem de areia grossa com draga de sucção e recalque - bomba de 1.350 kW e cortador de 170 kW - distância de recalque de 500 a 700 m</t>
  </si>
  <si>
    <t>1917576</t>
  </si>
  <si>
    <t>Dragagem de areia grossa com draga de sucção e recalque - bomba de 1.350 kW e cortador de 170 kW - distância de recalque de 700 a 900 m</t>
  </si>
  <si>
    <t>1917577</t>
  </si>
  <si>
    <t>Dragagem de areia grossa com draga de sucção e recalque - bomba de 1.350 kW e cortador de 170 kW - distância de recalque de 900 a 1.100 m</t>
  </si>
  <si>
    <t>1917739</t>
  </si>
  <si>
    <t>Dragagem de areia grossa com draga de sucção e recalque - bomba de 1.350 kW e cortador de 170 kW - distância de recalque de até 500 m</t>
  </si>
  <si>
    <t>1917253</t>
  </si>
  <si>
    <t>Dragagem de areia grossa com draga de sucção e recalque - bomba de 294 kW e cortador de 30 kW - distância de recalque de 1.100 a 1.300 m</t>
  </si>
  <si>
    <t>1917254</t>
  </si>
  <si>
    <t>Dragagem de areia grossa com draga de sucção e recalque - bomba de 294 kW e cortador de 30 kW - distância de recalque de 1.300 a 1.500 m</t>
  </si>
  <si>
    <t>1917255</t>
  </si>
  <si>
    <t>Dragagem de areia grossa com draga de sucção e recalque - bomba de 294 kW e cortador de 30 kW - distância de recalque de 1.500 a 1.700 m</t>
  </si>
  <si>
    <t>1917256</t>
  </si>
  <si>
    <t>Dragagem de areia grossa com draga de sucção e recalque - bomba de 294 kW e cortador de 30 kW - distância de recalque de 1.700 a 1.900 m</t>
  </si>
  <si>
    <t>1917257</t>
  </si>
  <si>
    <t>Dragagem de areia grossa com draga de sucção e recalque - bomba de 294 kW e cortador de 30 kW - distância de recalque de 1.900 a 2.100 m</t>
  </si>
  <si>
    <t>1917258</t>
  </si>
  <si>
    <t>Dragagem de areia grossa com draga de sucção e recalque - bomba de 294 kW e cortador de 30 kW - distância de recalque de 2.100 a 2.300 m</t>
  </si>
  <si>
    <t>1917259</t>
  </si>
  <si>
    <t>Dragagem de areia grossa com draga de sucção e recalque - bomba de 294 kW e cortador de 30 kW - distância de recalque de 2.300 a 2.500 m</t>
  </si>
  <si>
    <t>1917250</t>
  </si>
  <si>
    <t>Dragagem de areia grossa com draga de sucção e recalque - bomba de 294 kW e cortador de 30 kW - distância de recalque de 500 a 700 m</t>
  </si>
  <si>
    <t>1917251</t>
  </si>
  <si>
    <t>Dragagem de areia grossa com draga de sucção e recalque - bomba de 294 kW e cortador de 30 kW - distância de recalque de 700 a 900 m</t>
  </si>
  <si>
    <t>1917252</t>
  </si>
  <si>
    <t>Dragagem de areia grossa com draga de sucção e recalque - bomba de 294 kW e cortador de 30 kW - distância de recalque de 900 a 1.100 m</t>
  </si>
  <si>
    <t>1917726</t>
  </si>
  <si>
    <t>Dragagem de areia grossa com draga de sucção e recalque - bomba de 294 kW e cortador de 30 kW - distância de recalque de até 500 m</t>
  </si>
  <si>
    <t>1917335</t>
  </si>
  <si>
    <t>Dragagem de areia grossa com draga de sucção e recalque - bomba de 483 kW e cortador de 55 kW - distância de recalque de 1.100 a 1.300 m</t>
  </si>
  <si>
    <t>1917336</t>
  </si>
  <si>
    <t>Dragagem de areia grossa com draga de sucção e recalque - bomba de 483 kW e cortador de 55 kW - distância de recalque de 1.300 a 1.500 m</t>
  </si>
  <si>
    <t>1917337</t>
  </si>
  <si>
    <t>Dragagem de areia grossa com draga de sucção e recalque - bomba de 483 kW e cortador de 55 kW - distância de recalque de 1.500 a 1.700 m</t>
  </si>
  <si>
    <t>1917338</t>
  </si>
  <si>
    <t>Dragagem de areia grossa com draga de sucção e recalque - bomba de 483 kW e cortador de 55 kW - distância de recalque de 1.700 a 1.900 m</t>
  </si>
  <si>
    <t>1917339</t>
  </si>
  <si>
    <t>Dragagem de areia grossa com draga de sucção e recalque - bomba de 483 kW e cortador de 55 kW - distância de recalque de 1.900 a 2.100 m</t>
  </si>
  <si>
    <t>1917340</t>
  </si>
  <si>
    <t>Dragagem de areia grossa com draga de sucção e recalque - bomba de 483 kW e cortador de 55 kW - distância de recalque de 2.100 a 2.300 m</t>
  </si>
  <si>
    <t>1917341</t>
  </si>
  <si>
    <t>Dragagem de areia grossa com draga de sucção e recalque - bomba de 483 kW e cortador de 55 kW - distância de recalque de 2.300 a 2.500 m</t>
  </si>
  <si>
    <t>1917342</t>
  </si>
  <si>
    <t>Dragagem de areia grossa com draga de sucção e recalque - bomba de 483 kW e cortador de 55 kW - distância de recalque de 2.500 a 2.700 m</t>
  </si>
  <si>
    <t>1917343</t>
  </si>
  <si>
    <t>Dragagem de areia grossa com draga de sucção e recalque - bomba de 483 kW e cortador de 55 kW - distância de recalque de 2.700 a 2.900 m</t>
  </si>
  <si>
    <t>1917344</t>
  </si>
  <si>
    <t>Dragagem de areia grossa com draga de sucção e recalque - bomba de 483 kW e cortador de 55 kW - distância de recalque de 2.900 a 3.100 m</t>
  </si>
  <si>
    <t>1917345</t>
  </si>
  <si>
    <t>Dragagem de areia grossa com draga de sucção e recalque - bomba de 483 kW e cortador de 55 kW - distância de recalque de 3.100 a 3.300 m</t>
  </si>
  <si>
    <t>1917346</t>
  </si>
  <si>
    <t>Dragagem de areia grossa com draga de sucção e recalque - bomba de 483 kW e cortador de 55 kW - distância de recalque de 3.300 a 3.500 m</t>
  </si>
  <si>
    <t>1917347</t>
  </si>
  <si>
    <t>Dragagem de areia grossa com draga de sucção e recalque - bomba de 483 kW e cortador de 55 kW - distância de recalque de 3.500 a 3.700 m</t>
  </si>
  <si>
    <t>1917332</t>
  </si>
  <si>
    <t>Dragagem de areia grossa com draga de sucção e recalque - bomba de 483 kW e cortador de 55 kW - distância de recalque de 500 a 700 m</t>
  </si>
  <si>
    <t>1917333</t>
  </si>
  <si>
    <t>Dragagem de areia grossa com draga de sucção e recalque - bomba de 483 kW e cortador de 55 kW - distância de recalque de 700 a 900 m</t>
  </si>
  <si>
    <t>1917334</t>
  </si>
  <si>
    <t>Dragagem de areia grossa com draga de sucção e recalque - bomba de 483 kW e cortador de 55 kW - distância de recalque de 900 a 1.100 m</t>
  </si>
  <si>
    <t>1917331</t>
  </si>
  <si>
    <t>Dragagem de areia grossa com draga de sucção e recalque - bomba de 483 kW e cortador de 55 kW - distância de recalque de até 500 m</t>
  </si>
  <si>
    <t>1917443</t>
  </si>
  <si>
    <t>Dragagem de areia grossa com draga de sucção e recalque - bomba de 746 kW e cortador de 110 kW - distância de recalque de 1.100 a 1.300 m</t>
  </si>
  <si>
    <t>1917444</t>
  </si>
  <si>
    <t>Dragagem de areia grossa com draga de sucção e recalque - bomba de 746 kW e cortador de 110 kW - distância de recalque de 1.300 a 1.500 m</t>
  </si>
  <si>
    <t>1917445</t>
  </si>
  <si>
    <t>Dragagem de areia grossa com draga de sucção e recalque - bomba de 746 kW e cortador de 110 kW - distância de recalque de 1.500 a 1.700 m</t>
  </si>
  <si>
    <t>1917446</t>
  </si>
  <si>
    <t>Dragagem de areia grossa com draga de sucção e recalque - bomba de 746 kW e cortador de 110 kW - distância de recalque de 1.700 a 1.900 m</t>
  </si>
  <si>
    <t>1917447</t>
  </si>
  <si>
    <t>Dragagem de areia grossa com draga de sucção e recalque - bomba de 746 kW e cortador de 110 kW - distância de recalque de 1.900 a 2.100 m</t>
  </si>
  <si>
    <t>1917448</t>
  </si>
  <si>
    <t>Dragagem de areia grossa com draga de sucção e recalque - bomba de 746 kW e cortador de 110 kW - distância de recalque de 2.100 a 2.300 m</t>
  </si>
  <si>
    <t>1917449</t>
  </si>
  <si>
    <t>Dragagem de areia grossa com draga de sucção e recalque - bomba de 746 kW e cortador de 110 kW - distância de recalque de 2.300 a 2.500 m</t>
  </si>
  <si>
    <t>1917450</t>
  </si>
  <si>
    <t>Dragagem de areia grossa com draga de sucção e recalque - bomba de 746 kW e cortador de 110 kW - distância de recalque de 2.500 a 2.700 m</t>
  </si>
  <si>
    <t>1917451</t>
  </si>
  <si>
    <t>Dragagem de areia grossa com draga de sucção e recalque - bomba de 746 kW e cortador de 110 kW - distância de recalque de 2.700 a 2.900 m</t>
  </si>
  <si>
    <t>1917452</t>
  </si>
  <si>
    <t>Dragagem de areia grossa com draga de sucção e recalque - bomba de 746 kW e cortador de 110 kW - distância de recalque de 2.900 a 3.100 m</t>
  </si>
  <si>
    <t>1917453</t>
  </si>
  <si>
    <t>Dragagem de areia grossa com draga de sucção e recalque - bomba de 746 kW e cortador de 110 kW - distância de recalque de 3.100 a 3.300 m</t>
  </si>
  <si>
    <t>1917454</t>
  </si>
  <si>
    <t>Dragagem de areia grossa com draga de sucção e recalque - bomba de 746 kW e cortador de 110 kW - distância de recalque de 3.300 a 3.500 m</t>
  </si>
  <si>
    <t>1917455</t>
  </si>
  <si>
    <t>Dragagem de areia grossa com draga de sucção e recalque - bomba de 746 kW e cortador de 110 kW - distância de recalque de 3.500 a 3.700 m</t>
  </si>
  <si>
    <t>1917456</t>
  </si>
  <si>
    <t>Dragagem de areia grossa com draga de sucção e recalque - bomba de 746 kW e cortador de 110 kW - distância de recalque de 3.700 a 3.900 m</t>
  </si>
  <si>
    <t>1917457</t>
  </si>
  <si>
    <t>Dragagem de areia grossa com draga de sucção e recalque - bomba de 746 kW e cortador de 110 kW - distância de recalque de 3.900 a 4.100 m</t>
  </si>
  <si>
    <t>1917458</t>
  </si>
  <si>
    <t>Dragagem de areia grossa com draga de sucção e recalque - bomba de 746 kW e cortador de 110 kW - distância de recalque de 4.100 a 4.300 m</t>
  </si>
  <si>
    <t>1917459</t>
  </si>
  <si>
    <t>Dragagem de areia grossa com draga de sucção e recalque - bomba de 746 kW e cortador de 110 kW - distância de recalque de 4.300 a 4.500 m</t>
  </si>
  <si>
    <t>1917440</t>
  </si>
  <si>
    <t>Dragagem de areia grossa com draga de sucção e recalque - bomba de 746 kW e cortador de 110 kW - distância de recalque de 500 a 700 m</t>
  </si>
  <si>
    <t>1917441</t>
  </si>
  <si>
    <t>Dragagem de areia grossa com draga de sucção e recalque - bomba de 746 kW e cortador de 110 kW - distância de recalque de 700 a 900 m</t>
  </si>
  <si>
    <t>1917442</t>
  </si>
  <si>
    <t>Dragagem de areia grossa com draga de sucção e recalque - bomba de 746 kW e cortador de 110 kW - distância de recalque de 900 a 1.100 m</t>
  </si>
  <si>
    <t>1917734</t>
  </si>
  <si>
    <t>Dragagem de areia grossa com draga de sucção e recalque - bomba de 746 kW e cortador de 110 kW - distância de recalque de até 500 m</t>
  </si>
  <si>
    <t>1917055</t>
  </si>
  <si>
    <t>Dragagem de areia grossa com draga hopper - capacidade da cisterna de 1.000 m³ - DMT de 1.500 a 1.800 m</t>
  </si>
  <si>
    <t>1917056</t>
  </si>
  <si>
    <t>Dragagem de areia grossa com draga hopper - capacidade da cisterna de 1.000 m³ - DMT de 1.800 a 2.100 m</t>
  </si>
  <si>
    <t>1917057</t>
  </si>
  <si>
    <t>Dragagem de areia grossa com draga hopper - capacidade da cisterna de 1.000 m³ - DMT de 2.100 a 2.400 m</t>
  </si>
  <si>
    <t>1917058</t>
  </si>
  <si>
    <t>Dragagem de areia grossa com draga hopper - capacidade da cisterna de 1.000 m³ - DMT de 2.400 a 2.700 m</t>
  </si>
  <si>
    <t>1917059</t>
  </si>
  <si>
    <t>Dragagem de areia grossa com draga hopper - capacidade da cisterna de 1.000 m³ - DMT de 2.700 a 3.000 m</t>
  </si>
  <si>
    <t>1917060</t>
  </si>
  <si>
    <t>Dragagem de areia grossa com draga hopper - capacidade da cisterna de 1.000 m³ - DMT de 3.000 m</t>
  </si>
  <si>
    <t>1901536</t>
  </si>
  <si>
    <t>Dragagem de areia grossa com draga hopper - capacidade da cisterna de 10.000 m³ - DMT de 1.500 a 1.800 m</t>
  </si>
  <si>
    <t>1901537</t>
  </si>
  <si>
    <t>Dragagem de areia grossa com draga hopper - capacidade da cisterna de 10.000 m³ - DMT de 1.800 a 2.100 m</t>
  </si>
  <si>
    <t>1901538</t>
  </si>
  <si>
    <t>Dragagem de areia grossa com draga hopper - capacidade da cisterna de 10.000 m³ - DMT de 2.100 a 2.400 m</t>
  </si>
  <si>
    <t>1901539</t>
  </si>
  <si>
    <t>Dragagem de areia grossa com draga hopper - capacidade da cisterna de 10.000 m³ - DMT de 2.400 a 2.700 m</t>
  </si>
  <si>
    <t>1901540</t>
  </si>
  <si>
    <t>Dragagem de areia grossa com draga hopper - capacidade da cisterna de 10.000 m³ - DMT de 2.700 a 3.000 m</t>
  </si>
  <si>
    <t>1901535</t>
  </si>
  <si>
    <t>Dragagem de areia grossa com draga hopper - capacidade da cisterna de 10.000 m³ - DMT de 3.000 m</t>
  </si>
  <si>
    <t>1901542</t>
  </si>
  <si>
    <t>Dragagem de areia grossa com draga hopper - capacidade da cisterna de 15.000 m³ - DMT de 1.500 a 1.800 m</t>
  </si>
  <si>
    <t>1901543</t>
  </si>
  <si>
    <t>Dragagem de areia grossa com draga hopper - capacidade da cisterna de 15.000 m³ - DMT de 1.800 a 2.100 m</t>
  </si>
  <si>
    <t>1901544</t>
  </si>
  <si>
    <t>Dragagem de areia grossa com draga hopper - capacidade da cisterna de 15.000 m³ - DMT de 2.100 a 2.400 m</t>
  </si>
  <si>
    <t>1901545</t>
  </si>
  <si>
    <t>Dragagem de areia grossa com draga hopper - capacidade da cisterna de 15.000 m³ - DMT de 2.400 a 2.700 m</t>
  </si>
  <si>
    <t>1901546</t>
  </si>
  <si>
    <t>Dragagem de areia grossa com draga hopper - capacidade da cisterna de 15.000 m³ - DMT de 2.700 a 3.000 m</t>
  </si>
  <si>
    <t>1901541</t>
  </si>
  <si>
    <t>Dragagem de areia grossa com draga hopper - capacidade da cisterna de 15.000 m³ - DMT de 3.000 m</t>
  </si>
  <si>
    <t>1917091</t>
  </si>
  <si>
    <t>Dragagem de areia grossa com draga hopper - capacidade da cisterna de 2.000 m³ - DMT de 1.500 a 1.800 m</t>
  </si>
  <si>
    <t>1917092</t>
  </si>
  <si>
    <t>Dragagem de areia grossa com draga hopper - capacidade da cisterna de 2.000 m³ - DMT de 1.800 a 2.100 m</t>
  </si>
  <si>
    <t>1917093</t>
  </si>
  <si>
    <t>Dragagem de areia grossa com draga hopper - capacidade da cisterna de 2.000 m³ - DMT de 2.100 a 2.400 m</t>
  </si>
  <si>
    <t>1917094</t>
  </si>
  <si>
    <t>Dragagem de areia grossa com draga hopper - capacidade da cisterna de 2.000 m³ - DMT de 2.400 a 2.700 m</t>
  </si>
  <si>
    <t>1917095</t>
  </si>
  <si>
    <t>Dragagem de areia grossa com draga hopper - capacidade da cisterna de 2.000 m³ - DMT de 2.700 a 3.000 m</t>
  </si>
  <si>
    <t>1917096</t>
  </si>
  <si>
    <t>Dragagem de areia grossa com draga hopper - capacidade da cisterna de 2.000 m³ - DMT de 3.000 m</t>
  </si>
  <si>
    <t>1901548</t>
  </si>
  <si>
    <t>Dragagem de areia grossa com draga hopper - capacidade da cisterna de 20.000 m³ - DMT de 1.500 a 1.800 m</t>
  </si>
  <si>
    <t>1901549</t>
  </si>
  <si>
    <t>Dragagem de areia grossa com draga hopper - capacidade da cisterna de 20.000 m³ - DMT de 1.800 a 2.100 m</t>
  </si>
  <si>
    <t>1901550</t>
  </si>
  <si>
    <t>Dragagem de areia grossa com draga hopper - capacidade da cisterna de 20.000 m³ - DMT de 2.100 a 2.400 m</t>
  </si>
  <si>
    <t>1901551</t>
  </si>
  <si>
    <t>Dragagem de areia grossa com draga hopper - capacidade da cisterna de 20.000 m³ - DMT de 2.400 a 2.700 m</t>
  </si>
  <si>
    <t>1901552</t>
  </si>
  <si>
    <t>Dragagem de areia grossa com draga hopper - capacidade da cisterna de 20.000 m³ - DMT de 2.700 a 3.000 m</t>
  </si>
  <si>
    <t>1901547</t>
  </si>
  <si>
    <t>Dragagem de areia grossa com draga hopper - capacidade da cisterna de 20.000 m³ - DMT de 3.000 m</t>
  </si>
  <si>
    <t>1917127</t>
  </si>
  <si>
    <t>Dragagem de areia grossa com draga hopper - capacidade da cisterna de 3.000 m³ - DMT de 1.500 a 1.800 m</t>
  </si>
  <si>
    <t>1917128</t>
  </si>
  <si>
    <t>Dragagem de areia grossa com draga hopper - capacidade da cisterna de 3.000 m³ - DMT de 1.800 a 2.100 m</t>
  </si>
  <si>
    <t>1917129</t>
  </si>
  <si>
    <t>Dragagem de areia grossa com draga hopper - capacidade da cisterna de 3.000 m³ - DMT de 2.100 a 2.400 m</t>
  </si>
  <si>
    <t>1917130</t>
  </si>
  <si>
    <t>Dragagem de areia grossa com draga hopper - capacidade da cisterna de 3.000 m³ - DMT de 2.400 a 2.700 m</t>
  </si>
  <si>
    <t>1917131</t>
  </si>
  <si>
    <t>Dragagem de areia grossa com draga hopper - capacidade da cisterna de 3.000 m³ - DMT de 2.700 a 3.000 m</t>
  </si>
  <si>
    <t>1917132</t>
  </si>
  <si>
    <t>Dragagem de areia grossa com draga hopper - capacidade da cisterna de 3.000 m³ - DMT de 3.000 m</t>
  </si>
  <si>
    <t>1917163</t>
  </si>
  <si>
    <t>Dragagem de areia grossa com draga hopper - capacidade da cisterna de 4.000 m³ - DMT de 1.500 a 1.800 m</t>
  </si>
  <si>
    <t>1917164</t>
  </si>
  <si>
    <t>Dragagem de areia grossa com draga hopper - capacidade da cisterna de 4.000 m³ - DMT de 1.800 a 2.100 m</t>
  </si>
  <si>
    <t>1917165</t>
  </si>
  <si>
    <t>Dragagem de areia grossa com draga hopper - capacidade da cisterna de 4.000 m³ - DMT de 2.100 a 2.400 m</t>
  </si>
  <si>
    <t>1917166</t>
  </si>
  <si>
    <t>Dragagem de areia grossa com draga hopper - capacidade da cisterna de 4.000 m³ - DMT de 2.400 a 2.700 m</t>
  </si>
  <si>
    <t>1917167</t>
  </si>
  <si>
    <t>Dragagem de areia grossa com draga hopper - capacidade da cisterna de 4.000 m³ - DMT de 2.700 a 3.000 m</t>
  </si>
  <si>
    <t>1917168</t>
  </si>
  <si>
    <t>Dragagem de areia grossa com draga hopper - capacidade da cisterna de 4.000 m³ - DMT de 3.000 m</t>
  </si>
  <si>
    <t>1917199</t>
  </si>
  <si>
    <t>Dragagem de areia grossa com draga hopper - capacidade da cisterna de 5.000 m³ - DMT de 1.500 a 1.800 m</t>
  </si>
  <si>
    <t>1917200</t>
  </si>
  <si>
    <t>Dragagem de areia grossa com draga hopper - capacidade da cisterna de 5.000 m³ - DMT de 1.800 a 2.100 m</t>
  </si>
  <si>
    <t>1917201</t>
  </si>
  <si>
    <t>Dragagem de areia grossa com draga hopper - capacidade da cisterna de 5.000 m³ - DMT de 2.100 a 2.400 m</t>
  </si>
  <si>
    <t>1917202</t>
  </si>
  <si>
    <t>Dragagem de areia grossa com draga hopper - capacidade da cisterna de 5.000 m³ - DMT de 2.400 a 2.700 m</t>
  </si>
  <si>
    <t>1917203</t>
  </si>
  <si>
    <t>Dragagem de areia grossa com draga hopper - capacidade da cisterna de 5.000 m³ - DMT de 2.700 a 3.000 m</t>
  </si>
  <si>
    <t>1917204</t>
  </si>
  <si>
    <t>Dragagem de areia grossa com draga hopper - capacidade da cisterna de 5.000 m³ - DMT de 3.000 m</t>
  </si>
  <si>
    <t>1917019</t>
  </si>
  <si>
    <t>Dragagem de areia grossa com draga hopper - capacidade da cisterna de 750 m³ - DMT de 1.500 a 1.800 m</t>
  </si>
  <si>
    <t>1917020</t>
  </si>
  <si>
    <t>Dragagem de areia grossa com draga hopper - capacidade da cisterna de 750 m³ - DMT de 1.800 a 2.100 m</t>
  </si>
  <si>
    <t>1917021</t>
  </si>
  <si>
    <t>Dragagem de areia grossa com draga hopper - capacidade da cisterna de 750 m³ - DMT de 2.100 a 2.400 m</t>
  </si>
  <si>
    <t>1917022</t>
  </si>
  <si>
    <t>Dragagem de areia grossa com draga hopper - capacidade da cisterna de 750 m³ - DMT de 2.400 a 2.700 m</t>
  </si>
  <si>
    <t>1917023</t>
  </si>
  <si>
    <t>Dragagem de areia grossa com draga hopper - capacidade da cisterna de 750 m³ - DMT de 2.700 a 3.000 m</t>
  </si>
  <si>
    <t>1917024</t>
  </si>
  <si>
    <t>Dragagem de areia grossa com draga hopper - capacidade da cisterna de 750 m³ - DMT de 3.000 m</t>
  </si>
  <si>
    <t>1917541</t>
  </si>
  <si>
    <t>Dragagem de areia média com draga de sucção e recalque - bomba de 1.350 kW e cortador de 170 kW - distância de recalque de 1.100 a 1.300 m</t>
  </si>
  <si>
    <t>1917542</t>
  </si>
  <si>
    <t>Dragagem de areia média com draga de sucção e recalque - bomba de 1.350 kW e cortador de 170 kW - distância de recalque de 1.300 a 1.500 m</t>
  </si>
  <si>
    <t>1917543</t>
  </si>
  <si>
    <t>Dragagem de areia média com draga de sucção e recalque - bomba de 1.350 kW e cortador de 170 kW - distância de recalque de 1.500 a 1.700 m</t>
  </si>
  <si>
    <t>1917544</t>
  </si>
  <si>
    <t>Dragagem de areia média com draga de sucção e recalque - bomba de 1.350 kW e cortador de 170 kW - distância de recalque de 1.700 a 1.900 m</t>
  </si>
  <si>
    <t>1917545</t>
  </si>
  <si>
    <t>Dragagem de areia média com draga de sucção e recalque - bomba de 1.350 kW e cortador de 170 kW - distância de recalque de 1.900 a 2.100 m</t>
  </si>
  <si>
    <t>1917546</t>
  </si>
  <si>
    <t>Dragagem de areia média com draga de sucção e recalque - bomba de 1.350 kW e cortador de 170 kW - distância de recalque de 2.100 a 2.300 m</t>
  </si>
  <si>
    <t>1917547</t>
  </si>
  <si>
    <t>Dragagem de areia média com draga de sucção e recalque - bomba de 1.350 kW e cortador de 170 kW - distância de recalque de 2.300 a 2.500 m</t>
  </si>
  <si>
    <t>1917548</t>
  </si>
  <si>
    <t>Dragagem de areia média com draga de sucção e recalque - bomba de 1.350 kW e cortador de 170 kW - distância de recalque de 2.500 a 2.700 m</t>
  </si>
  <si>
    <t>1917549</t>
  </si>
  <si>
    <t>Dragagem de areia média com draga de sucção e recalque - bomba de 1.350 kW e cortador de 170 kW - distância de recalque de 2.700 a 2.900 m</t>
  </si>
  <si>
    <t>1917550</t>
  </si>
  <si>
    <t>Dragagem de areia média com draga de sucção e recalque - bomba de 1.350 kW e cortador de 170 kW - distância de recalque de 2.900 a 3.100 m</t>
  </si>
  <si>
    <t>1917551</t>
  </si>
  <si>
    <t>Dragagem de areia média com draga de sucção e recalque - bomba de 1.350 kW e cortador de 170 kW - distância de recalque de 3.100 a 3.300 m</t>
  </si>
  <si>
    <t>1917552</t>
  </si>
  <si>
    <t>Dragagem de areia média com draga de sucção e recalque - bomba de 1.350 kW e cortador de 170 kW - distância de recalque de 3.300 a 3.500 m</t>
  </si>
  <si>
    <t>1917553</t>
  </si>
  <si>
    <t>Dragagem de areia média com draga de sucção e recalque - bomba de 1.350 kW e cortador de 170 kW - distância de recalque de 3.500 a 3.700 m</t>
  </si>
  <si>
    <t>1917554</t>
  </si>
  <si>
    <t>Dragagem de areia média com draga de sucção e recalque - bomba de 1.350 kW e cortador de 170 kW - distância de recalque de 3.700 a 3.900 m</t>
  </si>
  <si>
    <t>1917555</t>
  </si>
  <si>
    <t>Dragagem de areia média com draga de sucção e recalque - bomba de 1.350 kW e cortador de 170 kW - distância de recalque de 3.900 a 4.100 m</t>
  </si>
  <si>
    <t>1917556</t>
  </si>
  <si>
    <t>Dragagem de areia média com draga de sucção e recalque - bomba de 1.350 kW e cortador de 170 kW - distância de recalque de 4.100 a 4.300 m</t>
  </si>
  <si>
    <t>1917557</t>
  </si>
  <si>
    <t>Dragagem de areia média com draga de sucção e recalque - bomba de 1.350 kW e cortador de 170 kW - distância de recalque de 4.300 a 4.500 m</t>
  </si>
  <si>
    <t>1917558</t>
  </si>
  <si>
    <t>Dragagem de areia média com draga de sucção e recalque - bomba de 1.350 kW e cortador de 170 kW - distância de recalque de 4.500 a 4.700 m</t>
  </si>
  <si>
    <t>1917559</t>
  </si>
  <si>
    <t>Dragagem de areia média com draga de sucção e recalque - bomba de 1.350 kW e cortador de 170 kW - distância de recalque de 4.700 a 4.900 m</t>
  </si>
  <si>
    <t>1917560</t>
  </si>
  <si>
    <t>Dragagem de areia média com draga de sucção e recalque - bomba de 1.350 kW e cortador de 170 kW - distância de recalque de 4.900 a 5.100 m</t>
  </si>
  <si>
    <t>1917561</t>
  </si>
  <si>
    <t>Dragagem de areia média com draga de sucção e recalque - bomba de 1.350 kW e cortador de 170 kW - distância de recalque de 5.100 a 5.300 m</t>
  </si>
  <si>
    <t>1917562</t>
  </si>
  <si>
    <t>Dragagem de areia média com draga de sucção e recalque - bomba de 1.350 kW e cortador de 170 kW - distância de recalque de 5.300 a 5.500 m</t>
  </si>
  <si>
    <t>1917563</t>
  </si>
  <si>
    <t>Dragagem de areia média com draga de sucção e recalque - bomba de 1.350 kW e cortador de 170 kW - distância de recalque de 5.500 a 5.700 m</t>
  </si>
  <si>
    <t>1917564</t>
  </si>
  <si>
    <t>Dragagem de areia média com draga de sucção e recalque - bomba de 1.350 kW e cortador de 170 kW - distância de recalque de 5.700 a 5.900 m</t>
  </si>
  <si>
    <t>1917565</t>
  </si>
  <si>
    <t>Dragagem de areia média com draga de sucção e recalque - bomba de 1.350 kW e cortador de 170 kW - distância de recalque de 5.900 a 6.100 m</t>
  </si>
  <si>
    <t>1917538</t>
  </si>
  <si>
    <t>Dragagem de areia média com draga de sucção e recalque - bomba de 1.350 kW e cortador de 170 kW - distância de recalque de 500 a 700 m</t>
  </si>
  <si>
    <t>1917566</t>
  </si>
  <si>
    <t>Dragagem de areia média com draga de sucção e recalque - bomba de 1.350 kW e cortador de 170 kW - distância de recalque de 6.100 a 6.300 m</t>
  </si>
  <si>
    <t>1917567</t>
  </si>
  <si>
    <t>Dragagem de areia média com draga de sucção e recalque - bomba de 1.350 kW e cortador de 170 kW - distância de recalque de 6.300 a 6.500 m</t>
  </si>
  <si>
    <t>1917568</t>
  </si>
  <si>
    <t>Dragagem de areia média com draga de sucção e recalque - bomba de 1.350 kW e cortador de 170 kW - distância de recalque de 6.500 a 6.700 m</t>
  </si>
  <si>
    <t>1917569</t>
  </si>
  <si>
    <t>Dragagem de areia média com draga de sucção e recalque - bomba de 1.350 kW e cortador de 170 kW - distância de recalque de 6.700 a 6.900 m</t>
  </si>
  <si>
    <t>1917570</t>
  </si>
  <si>
    <t>Dragagem de areia média com draga de sucção e recalque - bomba de 1.350 kW e cortador de 170 kW - distância de recalque de 6.900 a 7.100 m</t>
  </si>
  <si>
    <t>1917571</t>
  </si>
  <si>
    <t>Dragagem de areia média com draga de sucção e recalque - bomba de 1.350 kW e cortador de 170 kW - distância de recalque de 7.100 a 7.300 m</t>
  </si>
  <si>
    <t>1917572</t>
  </si>
  <si>
    <t>Dragagem de areia média com draga de sucção e recalque - bomba de 1.350 kW e cortador de 170 kW - distância de recalque de 7.300 a 7.500 m</t>
  </si>
  <si>
    <t>1917573</t>
  </si>
  <si>
    <t>Dragagem de areia média com draga de sucção e recalque - bomba de 1.350 kW e cortador de 170 kW - distância de recalque de 7.500 a 7.700 m</t>
  </si>
  <si>
    <t>1917574</t>
  </si>
  <si>
    <t>Dragagem de areia média com draga de sucção e recalque - bomba de 1.350 kW e cortador de 170 kW - distância de recalque de 7.700 a 7.900 m</t>
  </si>
  <si>
    <t>1917539</t>
  </si>
  <si>
    <t>Dragagem de areia média com draga de sucção e recalque - bomba de 1.350 kW e cortador de 170 kW - distância de recalque de 700 a 900 m</t>
  </si>
  <si>
    <t>1917540</t>
  </si>
  <si>
    <t>Dragagem de areia média com draga de sucção e recalque - bomba de 1.350 kW e cortador de 170 kW - distância de recalque de 900 a 1.100 m</t>
  </si>
  <si>
    <t>1917738</t>
  </si>
  <si>
    <t>Dragagem de areia média com draga de sucção e recalque - bomba de 1.350 kW e cortador de 170 kW - distância de recalque de até 500 m</t>
  </si>
  <si>
    <t>1917238</t>
  </si>
  <si>
    <t>Dragagem de areia média com draga de sucção e recalque - bomba de 294 kW e cortador de 30 kW - distância de recalque de 1.100 a 1.300 m</t>
  </si>
  <si>
    <t>1917239</t>
  </si>
  <si>
    <t>Dragagem de areia média com draga de sucção e recalque - bomba de 294 kW e cortador de 30 kW - distância de recalque de 1.300 a 1.500 m</t>
  </si>
  <si>
    <t>1917240</t>
  </si>
  <si>
    <t>Dragagem de areia média com draga de sucção e recalque - bomba de 294 kW e cortador de 30 kW - distância de recalque de 1.500 a 1.700 m</t>
  </si>
  <si>
    <t>1917241</t>
  </si>
  <si>
    <t>Dragagem de areia média com draga de sucção e recalque - bomba de 294 kW e cortador de 30 kW - distância de recalque de 1.700 a 1.900 m</t>
  </si>
  <si>
    <t>1917242</t>
  </si>
  <si>
    <t>Dragagem de areia média com draga de sucção e recalque - bomba de 294 kW e cortador de 30 kW - distância de recalque de 1.900 a 2.100 m</t>
  </si>
  <si>
    <t>1917243</t>
  </si>
  <si>
    <t>Dragagem de areia média com draga de sucção e recalque - bomba de 294 kW e cortador de 30 kW - distância de recalque de 2.100 a 2.300 m</t>
  </si>
  <si>
    <t>1917244</t>
  </si>
  <si>
    <t>Dragagem de areia média com draga de sucção e recalque - bomba de 294 kW e cortador de 30 kW - distância de recalque de 2.300 a 2.500 m</t>
  </si>
  <si>
    <t>1917245</t>
  </si>
  <si>
    <t>Dragagem de areia média com draga de sucção e recalque - bomba de 294 kW e cortador de 30 kW - distância de recalque de 2.500 a 2.700 m</t>
  </si>
  <si>
    <t>1917246</t>
  </si>
  <si>
    <t>Dragagem de areia média com draga de sucção e recalque - bomba de 294 kW e cortador de 30 kW - distância de recalque de 2.700 a 2.900 m</t>
  </si>
  <si>
    <t>1917247</t>
  </si>
  <si>
    <t>Dragagem de areia média com draga de sucção e recalque - bomba de 294 kW e cortador de 30 kW - distância de recalque de 2.900 a 3.100 m</t>
  </si>
  <si>
    <t>1917248</t>
  </si>
  <si>
    <t>Dragagem de areia média com draga de sucção e recalque - bomba de 294 kW e cortador de 30 kW - distância de recalque de 3.100 a 3.300 m</t>
  </si>
  <si>
    <t>1917249</t>
  </si>
  <si>
    <t>Dragagem de areia média com draga de sucção e recalque - bomba de 294 kW e cortador de 30 kW - distância de recalque de 3.300 a 3.500 m</t>
  </si>
  <si>
    <t>1917235</t>
  </si>
  <si>
    <t>Dragagem de areia média com draga de sucção e recalque - bomba de 294 kW e cortador de 30 kW - distância de recalque de 500 a 700 m</t>
  </si>
  <si>
    <t>1917236</t>
  </si>
  <si>
    <t>Dragagem de areia média com draga de sucção e recalque - bomba de 294 kW e cortador de 30 kW - distância de recalque de 700 a 900 m</t>
  </si>
  <si>
    <t>1917237</t>
  </si>
  <si>
    <t>Dragagem de areia média com draga de sucção e recalque - bomba de 294 kW e cortador de 30 kW - distância de recalque de 900 a 1.100 m</t>
  </si>
  <si>
    <t>1917725</t>
  </si>
  <si>
    <t>Dragagem de areia média com draga de sucção e recalque - bomba de 294 kW e cortador de 30 kW - distância de recalque de até 500 m</t>
  </si>
  <si>
    <t>1917311</t>
  </si>
  <si>
    <t>Dragagem de areia média com draga de sucção e recalque - bomba de 483 kW e cortador de 55 kW - distância de recalque de 1.100 a 1.300 m</t>
  </si>
  <si>
    <t>1917312</t>
  </si>
  <si>
    <t>Dragagem de areia média com draga de sucção e recalque - bomba de 483 kW e cortador de 55 kW - distância de recalque de 1.300 a 1.500 m</t>
  </si>
  <si>
    <t>1917313</t>
  </si>
  <si>
    <t>Dragagem de areia média com draga de sucção e recalque - bomba de 483 kW e cortador de 55 kW - distância de recalque de 1.500 a 1.700 m</t>
  </si>
  <si>
    <t>1917314</t>
  </si>
  <si>
    <t>Dragagem de areia média com draga de sucção e recalque - bomba de 483 kW e cortador de 55 kW - distância de recalque de 1.700 a 1.900 m</t>
  </si>
  <si>
    <t>1917315</t>
  </si>
  <si>
    <t>Dragagem de areia média com draga de sucção e recalque - bomba de 483 kW e cortador de 55 kW - distância de recalque de 1.900 a 2.100 m</t>
  </si>
  <si>
    <t>1917316</t>
  </si>
  <si>
    <t>Dragagem de areia média com draga de sucção e recalque - bomba de 483 kW e cortador de 55 kW - distância de recalque de 2.100 a 2.300 m</t>
  </si>
  <si>
    <t>1917317</t>
  </si>
  <si>
    <t>Dragagem de areia média com draga de sucção e recalque - bomba de 483 kW e cortador de 55 kW - distância de recalque de 2.300 a 2.500 m</t>
  </si>
  <si>
    <t>1917318</t>
  </si>
  <si>
    <t>Dragagem de areia média com draga de sucção e recalque - bomba de 483 kW e cortador de 55 kW - distância de recalque de 2.500 a 2.700 m</t>
  </si>
  <si>
    <t>1917319</t>
  </si>
  <si>
    <t>Dragagem de areia média com draga de sucção e recalque - bomba de 483 kW e cortador de 55 kW - distância de recalque de 2.700 a 2.900 m</t>
  </si>
  <si>
    <t>1917320</t>
  </si>
  <si>
    <t>Dragagem de areia média com draga de sucção e recalque - bomba de 483 kW e cortador de 55 kW - distância de recalque de 2.900 a 3.100 m</t>
  </si>
  <si>
    <t>1917321</t>
  </si>
  <si>
    <t>Dragagem de areia média com draga de sucção e recalque - bomba de 483 kW e cortador de 55 kW - distância de recalque de 3.100 a 3.300 m</t>
  </si>
  <si>
    <t>1917322</t>
  </si>
  <si>
    <t>Dragagem de areia média com draga de sucção e recalque - bomba de 483 kW e cortador de 55 kW - distância de recalque de 3.300 a 3.500 m</t>
  </si>
  <si>
    <t>1917323</t>
  </si>
  <si>
    <t>Dragagem de areia média com draga de sucção e recalque - bomba de 483 kW e cortador de 55 kW - distância de recalque de 3.500 a 3.700 m</t>
  </si>
  <si>
    <t>1917324</t>
  </si>
  <si>
    <t>Dragagem de areia média com draga de sucção e recalque - bomba de 483 kW e cortador de 55 kW - distância de recalque de 3.700 a 3.900 m</t>
  </si>
  <si>
    <t>1917325</t>
  </si>
  <si>
    <t>Dragagem de areia média com draga de sucção e recalque - bomba de 483 kW e cortador de 55 kW - distância de recalque de 3.900 a 4.100 m</t>
  </si>
  <si>
    <t>1917326</t>
  </si>
  <si>
    <t>Dragagem de areia média com draga de sucção e recalque - bomba de 483 kW e cortador de 55 kW - distância de recalque de 4.100 a 4.300 m</t>
  </si>
  <si>
    <t>1917327</t>
  </si>
  <si>
    <t>Dragagem de areia média com draga de sucção e recalque - bomba de 483 kW e cortador de 55 kW - distância de recalque de 4.300 a 4.500 m</t>
  </si>
  <si>
    <t>1917328</t>
  </si>
  <si>
    <t>Dragagem de areia média com draga de sucção e recalque - bomba de 483 kW e cortador de 55 kW - distância de recalque de 4.500 a 4.700 m</t>
  </si>
  <si>
    <t>1917329</t>
  </si>
  <si>
    <t>Dragagem de areia média com draga de sucção e recalque - bomba de 483 kW e cortador de 55 kW - distância de recalque de 4.700 a 4.900 m</t>
  </si>
  <si>
    <t>1917330</t>
  </si>
  <si>
    <t>Dragagem de areia média com draga de sucção e recalque - bomba de 483 kW e cortador de 55 kW - distância de recalque de 4.900 a 5.100 m</t>
  </si>
  <si>
    <t>1917308</t>
  </si>
  <si>
    <t>Dragagem de areia média com draga de sucção e recalque - bomba de 483 kW e cortador de 55 kW - distância de recalque de 500 a 700 m</t>
  </si>
  <si>
    <t>1917309</t>
  </si>
  <si>
    <t>Dragagem de areia média com draga de sucção e recalque - bomba de 483 kW e cortador de 55 kW - distância de recalque de 700 a 900 m</t>
  </si>
  <si>
    <t>1917310</t>
  </si>
  <si>
    <t>Dragagem de areia média com draga de sucção e recalque - bomba de 483 kW e cortador de 55 kW - distância de recalque de 900 a 1.100 m</t>
  </si>
  <si>
    <t>1917730</t>
  </si>
  <si>
    <t>Dragagem de areia média com draga de sucção e recalque - bomba de 483 kW e cortador de 55 kW - distância de recalque de até 500 m</t>
  </si>
  <si>
    <t>1917415</t>
  </si>
  <si>
    <t>Dragagem de areia média com draga de sucção e recalque - bomba de 746 kW e cortador de 110 kW - distância de recalque de 1.100 a 1.300 m</t>
  </si>
  <si>
    <t>1917416</t>
  </si>
  <si>
    <t>Dragagem de areia média com draga de sucção e recalque - bomba de 746 kW e cortador de 110 kW - distância de recalque de 1.300 a 1.500 m</t>
  </si>
  <si>
    <t>1917417</t>
  </si>
  <si>
    <t>Dragagem de areia média com draga de sucção e recalque - bomba de 746 kW e cortador de 110 kW - distância de recalque de 1.500 a 1.700 m</t>
  </si>
  <si>
    <t>1917418</t>
  </si>
  <si>
    <t>Dragagem de areia média com draga de sucção e recalque - bomba de 746 kW e cortador de 110 kW - distância de recalque de 1.700 a 1.900 m</t>
  </si>
  <si>
    <t>1917419</t>
  </si>
  <si>
    <t>Dragagem de areia média com draga de sucção e recalque - bomba de 746 kW e cortador de 110 kW - distância de recalque de 1.900 a 2.100 m</t>
  </si>
  <si>
    <t>1917420</t>
  </si>
  <si>
    <t>Dragagem de areia média com draga de sucção e recalque - bomba de 746 kW e cortador de 110 kW - distância de recalque de 2.100 a 2.300 m</t>
  </si>
  <si>
    <t>1917421</t>
  </si>
  <si>
    <t>Dragagem de areia média com draga de sucção e recalque - bomba de 746 kW e cortador de 110 kW - distância de recalque de 2.300 a 2.500 m</t>
  </si>
  <si>
    <t>1917422</t>
  </si>
  <si>
    <t>Dragagem de areia média com draga de sucção e recalque - bomba de 746 kW e cortador de 110 kW - distância de recalque de 2.500 a 2.700 m</t>
  </si>
  <si>
    <t>1917423</t>
  </si>
  <si>
    <t>Dragagem de areia média com draga de sucção e recalque - bomba de 746 kW e cortador de 110 kW - distância de recalque de 2.700 a 2.900 m</t>
  </si>
  <si>
    <t>1917424</t>
  </si>
  <si>
    <t>Dragagem de areia média com draga de sucção e recalque - bomba de 746 kW e cortador de 110 kW - distância de recalque de 2.900 a 3.100 m</t>
  </si>
  <si>
    <t>1917425</t>
  </si>
  <si>
    <t>Dragagem de areia média com draga de sucção e recalque - bomba de 746 kW e cortador de 110 kW - distância de recalque de 3.100 a 3.300 m</t>
  </si>
  <si>
    <t>1917426</t>
  </si>
  <si>
    <t>Dragagem de areia média com draga de sucção e recalque - bomba de 746 kW e cortador de 110 kW - distância de recalque de 3.300 a 3.500 m</t>
  </si>
  <si>
    <t>1917427</t>
  </si>
  <si>
    <t>Dragagem de areia média com draga de sucção e recalque - bomba de 746 kW e cortador de 110 kW - distância de recalque de 3.500 a 3.700 m</t>
  </si>
  <si>
    <t>1917428</t>
  </si>
  <si>
    <t>Dragagem de areia média com draga de sucção e recalque - bomba de 746 kW e cortador de 110 kW - distância de recalque de 3.700 a 3.900 m</t>
  </si>
  <si>
    <t>1917429</t>
  </si>
  <si>
    <t>Dragagem de areia média com draga de sucção e recalque - bomba de 746 kW e cortador de 110 kW - distância de recalque de 3.900 a 4.100 m</t>
  </si>
  <si>
    <t>1917430</t>
  </si>
  <si>
    <t>Dragagem de areia média com draga de sucção e recalque - bomba de 746 kW e cortador de 110 kW - distância de recalque de 4.100 a 4.300 m</t>
  </si>
  <si>
    <t>1917431</t>
  </si>
  <si>
    <t>Dragagem de areia média com draga de sucção e recalque - bomba de 746 kW e cortador de 110 kW - distância de recalque de 4.300 a 4.500 m</t>
  </si>
  <si>
    <t>1917432</t>
  </si>
  <si>
    <t>Dragagem de areia média com draga de sucção e recalque - bomba de 746 kW e cortador de 110 kW - distância de recalque de 4.500 a 4.700 m</t>
  </si>
  <si>
    <t>1917433</t>
  </si>
  <si>
    <t>Dragagem de areia média com draga de sucção e recalque - bomba de 746 kW e cortador de 110 kW - distância de recalque de 4.700 a 4.900 m</t>
  </si>
  <si>
    <t>1917434</t>
  </si>
  <si>
    <t>Dragagem de areia média com draga de sucção e recalque - bomba de 746 kW e cortador de 110 kW - distância de recalque de 4.900 a 5.100 m</t>
  </si>
  <si>
    <t>1917435</t>
  </si>
  <si>
    <t>Dragagem de areia média com draga de sucção e recalque - bomba de 746 kW e cortador de 110 kW - distância de recalque de 5.100 a 5.300 m</t>
  </si>
  <si>
    <t>1917436</t>
  </si>
  <si>
    <t>Dragagem de areia média com draga de sucção e recalque - bomba de 746 kW e cortador de 110 kW - distância de recalque de 5.300 a 5.500 m</t>
  </si>
  <si>
    <t>1917437</t>
  </si>
  <si>
    <t>Dragagem de areia média com draga de sucção e recalque - bomba de 746 kW e cortador de 110 kW - distância de recalque de 5.500 a 5.700 m</t>
  </si>
  <si>
    <t>1917438</t>
  </si>
  <si>
    <t>Dragagem de areia média com draga de sucção e recalque - bomba de 746 kW e cortador de 110 kW - distância de recalque de 5.700 a 5.900 m</t>
  </si>
  <si>
    <t>1917439</t>
  </si>
  <si>
    <t>Dragagem de areia média com draga de sucção e recalque - bomba de 746 kW e cortador de 110 kW - distância de recalque de 5.900 a 6.100 m</t>
  </si>
  <si>
    <t>1917412</t>
  </si>
  <si>
    <t>Dragagem de areia média com draga de sucção e recalque - bomba de 746 kW e cortador de 110 kW - distância de recalque de 500 a 700 m</t>
  </si>
  <si>
    <t>1917413</t>
  </si>
  <si>
    <t>Dragagem de areia média com draga de sucção e recalque - bomba de 746 kW e cortador de 110 kW - distância de recalque de 700 a 900 m</t>
  </si>
  <si>
    <t>1917414</t>
  </si>
  <si>
    <t>Dragagem de areia média com draga de sucção e recalque - bomba de 746 kW e cortador de 110 kW - distância de recalque de 900 a 1.100 m</t>
  </si>
  <si>
    <t>1917733</t>
  </si>
  <si>
    <t>Dragagem de areia média com draga de sucção e recalque - bomba de 746 kW e cortador de 110 kW - distância de recalque de até 500 m</t>
  </si>
  <si>
    <t>1917049</t>
  </si>
  <si>
    <t>Dragagem de areia média com draga hopper - capacidade da cisterna de 1.000 m³ - DMT de 1.500 a 1.800 m</t>
  </si>
  <si>
    <t>1917050</t>
  </si>
  <si>
    <t>Dragagem de areia média com draga hopper - capacidade da cisterna de 1.000 m³ - DMT de 1.800 a 2.100 m</t>
  </si>
  <si>
    <t>1917051</t>
  </si>
  <si>
    <t>Dragagem de areia média com draga hopper - capacidade da cisterna de 1.000 m³ - DMT de 2.100 a 2.400 m</t>
  </si>
  <si>
    <t>1917052</t>
  </si>
  <si>
    <t>Dragagem de areia média com draga hopper - capacidade da cisterna de 1.000 m³ - DMT de 2.400 a 2.700 m</t>
  </si>
  <si>
    <t>1917053</t>
  </si>
  <si>
    <t>Dragagem de areia média com draga hopper - capacidade da cisterna de 1.000 m³ - DMT de 2.700 a 3.000 m</t>
  </si>
  <si>
    <t>1917054</t>
  </si>
  <si>
    <t>Dragagem de areia média com draga hopper - capacidade da cisterna de 1.000 m³ - DMT de 3.000 m</t>
  </si>
  <si>
    <t>1901553</t>
  </si>
  <si>
    <t>Dragagem de areia média com draga hopper - capacidade da cisterna de 10.000 m³ - DMT de 1.500 a 1.800 m</t>
  </si>
  <si>
    <t>1901554</t>
  </si>
  <si>
    <t>Dragagem de areia média com draga hopper - capacidade da cisterna de 10.000 m³ - DMT de 1.800 a 2.100 m</t>
  </si>
  <si>
    <t>1901555</t>
  </si>
  <si>
    <t>Dragagem de areia média com draga hopper - capacidade da cisterna de 10.000 m³ - DMT de 2.100 a 2.400 m</t>
  </si>
  <si>
    <t>1901556</t>
  </si>
  <si>
    <t>Dragagem de areia média com draga hopper - capacidade da cisterna de 10.000 m³ - DMT de 2.400 a 2.700 m</t>
  </si>
  <si>
    <t>1901557</t>
  </si>
  <si>
    <t>Dragagem de areia média com draga hopper - capacidade da cisterna de 10.000 m³ - DMT de 2.700 a 3.000 m</t>
  </si>
  <si>
    <t>1901558</t>
  </si>
  <si>
    <t>Dragagem de areia média com draga hopper - capacidade da cisterna de 10.000 m³ - DMT de 3.000 m</t>
  </si>
  <si>
    <t>1901560</t>
  </si>
  <si>
    <t>Dragagem de areia média com draga hopper - capacidade da cisterna de 15.000 m³ - DMT de 1.500 a 1.800 m</t>
  </si>
  <si>
    <t>1901561</t>
  </si>
  <si>
    <t>Dragagem de areia média com draga hopper - capacidade da cisterna de 15.000 m³ - DMT de 1.800 a 2.100 m</t>
  </si>
  <si>
    <t>1901562</t>
  </si>
  <si>
    <t>Dragagem de areia média com draga hopper - capacidade da cisterna de 15.000 m³ - DMT de 2.100 a 2.400 m</t>
  </si>
  <si>
    <t>1901563</t>
  </si>
  <si>
    <t>Dragagem de areia média com draga hopper - capacidade da cisterna de 15.000 m³ - DMT de 2.400 a 2.700 m</t>
  </si>
  <si>
    <t>1901564</t>
  </si>
  <si>
    <t>Dragagem de areia média com draga hopper - capacidade da cisterna de 15.000 m³ - DMT de 2.700 a 3.000 m</t>
  </si>
  <si>
    <t>1901559</t>
  </si>
  <si>
    <t>Dragagem de areia média com draga hopper - capacidade da cisterna de 15.000 m³ - DMT de 3.000 m</t>
  </si>
  <si>
    <t>1917085</t>
  </si>
  <si>
    <t>Dragagem de areia média com draga hopper - capacidade da cisterna de 2.000 m³ - DMT de 1.500 a 1.800 m</t>
  </si>
  <si>
    <t>1917086</t>
  </si>
  <si>
    <t>Dragagem de areia média com draga hopper - capacidade da cisterna de 2.000 m³ - DMT de 1.800 a 2.100 m</t>
  </si>
  <si>
    <t>1917087</t>
  </si>
  <si>
    <t>Dragagem de areia média com draga hopper - capacidade da cisterna de 2.000 m³ - DMT de 2.100 a 2.400 m</t>
  </si>
  <si>
    <t>1917088</t>
  </si>
  <si>
    <t>Dragagem de areia média com draga hopper - capacidade da cisterna de 2.000 m³ - DMT de 2.400 a 2.700 m</t>
  </si>
  <si>
    <t>1917089</t>
  </si>
  <si>
    <t>Dragagem de areia média com draga hopper - capacidade da cisterna de 2.000 m³ - DMT de 2.700 a 3.000 m</t>
  </si>
  <si>
    <t>1917090</t>
  </si>
  <si>
    <t>Dragagem de areia média com draga hopper - capacidade da cisterna de 2.000 m³ - DMT de 3.000 m</t>
  </si>
  <si>
    <t>1901566</t>
  </si>
  <si>
    <t>Dragagem de areia média com draga hopper - capacidade da cisterna de 20.000 m³ - DMT de 1.500 a 1.800 m</t>
  </si>
  <si>
    <t>1901567</t>
  </si>
  <si>
    <t>Dragagem de areia média com draga hopper - capacidade da cisterna de 20.000 m³ - DMT de 1.800 a 2.100 m</t>
  </si>
  <si>
    <t>1901568</t>
  </si>
  <si>
    <t>Dragagem de areia média com draga hopper - capacidade da cisterna de 20.000 m³ - DMT de 2.100 a 2.400 m</t>
  </si>
  <si>
    <t>1901569</t>
  </si>
  <si>
    <t>Dragagem de areia média com draga hopper - capacidade da cisterna de 20.000 m³ - DMT de 2.400 a 2.700 m</t>
  </si>
  <si>
    <t>1901570</t>
  </si>
  <si>
    <t>Dragagem de areia média com draga hopper - capacidade da cisterna de 20.000 m³ - DMT de 2.700 a 3.000 m</t>
  </si>
  <si>
    <t>1901565</t>
  </si>
  <si>
    <t>Dragagem de areia média com draga hopper - capacidade da cisterna de 20.000 m³ - DMT de 3.000 m</t>
  </si>
  <si>
    <t>1917121</t>
  </si>
  <si>
    <t>Dragagem de areia média com draga hopper - capacidade da cisterna de 3.000 m³ - DMT de 1.500 a 1.800 m</t>
  </si>
  <si>
    <t>1917122</t>
  </si>
  <si>
    <t>Dragagem de areia média com draga hopper - capacidade da cisterna de 3.000 m³ - DMT de 1.800 a 2.100 m</t>
  </si>
  <si>
    <t>1917123</t>
  </si>
  <si>
    <t>Dragagem de areia média com draga hopper - capacidade da cisterna de 3.000 m³ - DMT de 2.100 a 2.400 m</t>
  </si>
  <si>
    <t>1917124</t>
  </si>
  <si>
    <t>Dragagem de areia média com draga hopper - capacidade da cisterna de 3.000 m³ - DMT de 2.400 a 2.700 m</t>
  </si>
  <si>
    <t>1917125</t>
  </si>
  <si>
    <t>Dragagem de areia média com draga hopper - capacidade da cisterna de 3.000 m³ - DMT de 2.700 a 3.000 m</t>
  </si>
  <si>
    <t>1917126</t>
  </si>
  <si>
    <t>Dragagem de areia média com draga hopper - capacidade da cisterna de 3.000 m³ - DMT de 3.000 m</t>
  </si>
  <si>
    <t>1917157</t>
  </si>
  <si>
    <t>Dragagem de areia média com draga hopper - capacidade da cisterna de 4.000 m³ - DMT de 1.500 a 1.800 m</t>
  </si>
  <si>
    <t>1917158</t>
  </si>
  <si>
    <t>Dragagem de areia média com draga hopper - capacidade da cisterna de 4.000 m³ - DMT de 1.800 a 2.100 m</t>
  </si>
  <si>
    <t>1917159</t>
  </si>
  <si>
    <t>Dragagem de areia média com draga hopper - capacidade da cisterna de 4.000 m³ - DMT de 2.100 a 2.400 m</t>
  </si>
  <si>
    <t>1917160</t>
  </si>
  <si>
    <t>Dragagem de areia média com draga hopper - capacidade da cisterna de 4.000 m³ - DMT de 2.400 a 2.700 m</t>
  </si>
  <si>
    <t>1917161</t>
  </si>
  <si>
    <t>Dragagem de areia média com draga hopper - capacidade da cisterna de 4.000 m³ - DMT de 2.700 a 3.000 m</t>
  </si>
  <si>
    <t>1917162</t>
  </si>
  <si>
    <t>Dragagem de areia média com draga hopper - capacidade da cisterna de 4.000 m³ - DMT de 3.000 m</t>
  </si>
  <si>
    <t>1917193</t>
  </si>
  <si>
    <t>Dragagem de areia média com draga hopper - capacidade da cisterna de 5.000 m³ - DMT de 1.500 a 1.800 m</t>
  </si>
  <si>
    <t>1917194</t>
  </si>
  <si>
    <t>Dragagem de areia média com draga hopper - capacidade da cisterna de 5.000 m³ - DMT de 1.800 a 2.100 m</t>
  </si>
  <si>
    <t>1917195</t>
  </si>
  <si>
    <t>Dragagem de areia média com draga hopper - capacidade da cisterna de 5.000 m³ - DMT de 2.100 a 2.400 m</t>
  </si>
  <si>
    <t>1917196</t>
  </si>
  <si>
    <t>Dragagem de areia média com draga hopper - capacidade da cisterna de 5.000 m³ - DMT de 2.400 a 2.700 m</t>
  </si>
  <si>
    <t>1917197</t>
  </si>
  <si>
    <t>Dragagem de areia média com draga hopper - capacidade da cisterna de 5.000 m³ - DMT de 2.700 a 3.000 m</t>
  </si>
  <si>
    <t>1917198</t>
  </si>
  <si>
    <t>Dragagem de areia média com draga hopper - capacidade da cisterna de 5.000 m³ - DMT de 3.000 m</t>
  </si>
  <si>
    <t>1917013</t>
  </si>
  <si>
    <t>Dragagem de areia média com draga hopper - capacidade da cisterna de 750 m³ - DMT de 1.500 a 1.800 m</t>
  </si>
  <si>
    <t>1917014</t>
  </si>
  <si>
    <t>Dragagem de areia média com draga hopper - capacidade da cisterna de 750 m³ - DMT de 1.800 a 2.100 m</t>
  </si>
  <si>
    <t>1917015</t>
  </si>
  <si>
    <t>Dragagem de areia média com draga hopper - capacidade da cisterna de 750 m³ - DMT de 2.100 a 2.400 m</t>
  </si>
  <si>
    <t>1917016</t>
  </si>
  <si>
    <t>Dragagem de areia média com draga hopper - capacidade da cisterna de 750 m³ - DMT de 2.400 a 2.700 m</t>
  </si>
  <si>
    <t>1917017</t>
  </si>
  <si>
    <t>Dragagem de areia média com draga hopper - capacidade da cisterna de 750 m³ - DMT de 2.700 a 3.000 m</t>
  </si>
  <si>
    <t>1917018</t>
  </si>
  <si>
    <t>Dragagem de areia média com draga hopper - capacidade da cisterna de 750 m³ - DMT de 3.000 m</t>
  </si>
  <si>
    <t>1917623</t>
  </si>
  <si>
    <t>Dragagem de cascalho com draga de sucção e recalque - bomba de 1.350 kW e cortador de 170 kW - distância de recalque de 1.100 a 1.300 m</t>
  </si>
  <si>
    <t>1917624</t>
  </si>
  <si>
    <t>Dragagem de cascalho com draga de sucção e recalque - bomba de 1.350 kW e cortador de 170 kW - distância de recalque de 1.300 a 1.500 m</t>
  </si>
  <si>
    <t>1917625</t>
  </si>
  <si>
    <t>Dragagem de cascalho com draga de sucção e recalque - bomba de 1.350 kW e cortador de 170 kW - distância de recalque de 1.500 a 1.700 m</t>
  </si>
  <si>
    <t>1917626</t>
  </si>
  <si>
    <t>Dragagem de cascalho com draga de sucção e recalque - bomba de 1.350 kW e cortador de 170 kW - distância de recalque de 1.700 a 1.900 m</t>
  </si>
  <si>
    <t>1917627</t>
  </si>
  <si>
    <t>Dragagem de cascalho com draga de sucção e recalque - bomba de 1.350 kW e cortador de 170 kW - distância de recalque de 1.900 a 2.100 m</t>
  </si>
  <si>
    <t>1917628</t>
  </si>
  <si>
    <t>Dragagem de cascalho com draga de sucção e recalque - bomba de 1.350 kW e cortador de 170 kW - distância de recalque de 2.100 a 2.300 m</t>
  </si>
  <si>
    <t>1917620</t>
  </si>
  <si>
    <t>Dragagem de cascalho com draga de sucção e recalque - bomba de 1.350 kW e cortador de 170 kW - distância de recalque de 500 a 700 m</t>
  </si>
  <si>
    <t>1917621</t>
  </si>
  <si>
    <t>Dragagem de cascalho com draga de sucção e recalque - bomba de 1.350 kW e cortador de 170 kW - distância de recalque de 700 a 900 m</t>
  </si>
  <si>
    <t>1917622</t>
  </si>
  <si>
    <t>Dragagem de cascalho com draga de sucção e recalque - bomba de 1.350 kW e cortador de 170 kW - distância de recalque de 900 a 1.100 m</t>
  </si>
  <si>
    <t>1917741</t>
  </si>
  <si>
    <t>Dragagem de cascalho com draga de sucção e recalque - bomba de 1.350 kW e cortador de 170 kW - distância de recalque de até 500 m</t>
  </si>
  <si>
    <t>1917269</t>
  </si>
  <si>
    <t>Dragagem de cascalho com draga de sucção e recalque - bomba de 294 kW e cortador de 30 kW - distância de recalque de 1.100 a 1.300 m</t>
  </si>
  <si>
    <t>1917270</t>
  </si>
  <si>
    <t>Dragagem de cascalho com draga de sucção e recalque - bomba de 294 kW e cortador de 30 kW - distância de recalque de 1.300 a 1.500 m</t>
  </si>
  <si>
    <t>1917266</t>
  </si>
  <si>
    <t>Dragagem de cascalho com draga de sucção e recalque - bomba de 294 kW e cortador de 30 kW - distância de recalque de 500 a 700 m</t>
  </si>
  <si>
    <t>1917267</t>
  </si>
  <si>
    <t>Dragagem de cascalho com draga de sucção e recalque - bomba de 294 kW e cortador de 30 kW - distância de recalque de 700 a 900 m</t>
  </si>
  <si>
    <t>1917268</t>
  </si>
  <si>
    <t>Dragagem de cascalho com draga de sucção e recalque - bomba de 294 kW e cortador de 30 kW - distância de recalque de 900 a 1.100 m</t>
  </si>
  <si>
    <t>1917728</t>
  </si>
  <si>
    <t>Dragagem de cascalho com draga de sucção e recalque - bomba de 294 kW e cortador de 30 kW - distância de recalque de até 500 m</t>
  </si>
  <si>
    <t>1917358</t>
  </si>
  <si>
    <t>Dragagem de cascalho com draga de sucção e recalque - bomba de 483 kW e cortador de 55 kW - distância de recalque até 500 m</t>
  </si>
  <si>
    <t>1917362</t>
  </si>
  <si>
    <t>Dragagem de cascalho com draga de sucção e recalque - bomba de 483 kW e cortador de 55 kW - distância de recalque de 1.100 a 1.300 m</t>
  </si>
  <si>
    <t>1917363</t>
  </si>
  <si>
    <t>Dragagem de cascalho com draga de sucção e recalque - bomba de 483 kW e cortador de 55 kW - distância de recalque de 1.300 a 1.500 m</t>
  </si>
  <si>
    <t>1917359</t>
  </si>
  <si>
    <t>Dragagem de cascalho com draga de sucção e recalque - bomba de 483 kW e cortador de 55 kW - distância de recalque de 500 a 700 m</t>
  </si>
  <si>
    <t>1917360</t>
  </si>
  <si>
    <t>Dragagem de cascalho com draga de sucção e recalque - bomba de 483 kW e cortador de 55 kW - distância de recalque de 700 a 900 m</t>
  </si>
  <si>
    <t>1917361</t>
  </si>
  <si>
    <t>Dragagem de cascalho com draga de sucção e recalque - bomba de 483 kW e cortador de 55 kW - distância de recalque de 900 a 1.100 m</t>
  </si>
  <si>
    <t>1917476</t>
  </si>
  <si>
    <t>Dragagem de cascalho com draga de sucção e recalque - bomba de 746 kW e cortador de 110 kW - distância de recalque de 1.100 a 1.300 m</t>
  </si>
  <si>
    <t>1917477</t>
  </si>
  <si>
    <t>Dragagem de cascalho com draga de sucção e recalque - bomba de 746 kW e cortador de 110 kW - distância de recalque de 1.300 a 1.500 m</t>
  </si>
  <si>
    <t>1917478</t>
  </si>
  <si>
    <t>Dragagem de cascalho com draga de sucção e recalque - bomba de 746 kW e cortador de 110 kW - distância de recalque de 1.500 a 1.700 m</t>
  </si>
  <si>
    <t>1917479</t>
  </si>
  <si>
    <t>Dragagem de cascalho com draga de sucção e recalque - bomba de 746 kW e cortador de 110 kW - distância de recalque de 1.700 a 1.900 m</t>
  </si>
  <si>
    <t>1917473</t>
  </si>
  <si>
    <t>Dragagem de cascalho com draga de sucção e recalque - bomba de 746 kW e cortador de 110 kW - distância de recalque de 500 a 700 m</t>
  </si>
  <si>
    <t>1917474</t>
  </si>
  <si>
    <t>Dragagem de cascalho com draga de sucção e recalque - bomba de 746 kW e cortador de 110 kW - distância de recalque de 700 a 900 m</t>
  </si>
  <si>
    <t>1917475</t>
  </si>
  <si>
    <t>Dragagem de cascalho com draga de sucção e recalque - bomba de 746 kW e cortador de 110 kW - distância de recalque de 900 a 1.100 m</t>
  </si>
  <si>
    <t>1917736</t>
  </si>
  <si>
    <t>Dragagem de cascalho com draga de sucção e recalque - bomba de 746 kW e cortador de 110 kW - distância de recalque de até 500 m</t>
  </si>
  <si>
    <t>1917067</t>
  </si>
  <si>
    <t>Dragagem de cascalho com draga hopper - capacidade da cisterna de 1.000 m³ - DMT de 1.500 a 1.800 m</t>
  </si>
  <si>
    <t>1917068</t>
  </si>
  <si>
    <t>Dragagem de cascalho com draga hopper - capacidade da cisterna de 1.000 m³ - DMT de 1.800 a 2.100 m</t>
  </si>
  <si>
    <t>1917069</t>
  </si>
  <si>
    <t>Dragagem de cascalho com draga hopper - capacidade da cisterna de 1.000 m³ - DMT de 2.100 a 2.400 m</t>
  </si>
  <si>
    <t>1917070</t>
  </si>
  <si>
    <t>Dragagem de cascalho com draga hopper - capacidade da cisterna de 1.000 m³ - DMT de 2.400 a 2.700 m</t>
  </si>
  <si>
    <t>1917071</t>
  </si>
  <si>
    <t>Dragagem de cascalho com draga hopper - capacidade da cisterna de 1.000 m³ - DMT de 2.700 a 3.000 m</t>
  </si>
  <si>
    <t>1917072</t>
  </si>
  <si>
    <t>Dragagem de cascalho com draga hopper - capacidade da cisterna de 1.000 m³ - DMT de 3.000 m</t>
  </si>
  <si>
    <t>1901572</t>
  </si>
  <si>
    <t>Dragagem de cascalho com draga hopper - capacidade da cisterna de 10.000 m³ - DMT de 1.500 a 1.800 m</t>
  </si>
  <si>
    <t>1901573</t>
  </si>
  <si>
    <t>Dragagem de cascalho com draga hopper - capacidade da cisterna de 10.000 m³ - DMT de 1.800 a 2.100 m</t>
  </si>
  <si>
    <t>1901574</t>
  </si>
  <si>
    <t>Dragagem de cascalho com draga hopper - capacidade da cisterna de 10.000 m³ - DMT de 2.100 a 2.400 m</t>
  </si>
  <si>
    <t>1901575</t>
  </si>
  <si>
    <t>Dragagem de cascalho com draga hopper - capacidade da cisterna de 10.000 m³ - DMT de 2.400 a 2.700 m</t>
  </si>
  <si>
    <t>1901576</t>
  </si>
  <si>
    <t>Dragagem de cascalho com draga hopper - capacidade da cisterna de 10.000 m³ - DMT de 2.700 a 3.000 m</t>
  </si>
  <si>
    <t>1901571</t>
  </si>
  <si>
    <t>Dragagem de cascalho com draga hopper - capacidade da cisterna de 10.000 m³ - DMT de 3.000 m</t>
  </si>
  <si>
    <t>1901578</t>
  </si>
  <si>
    <t>Dragagem de cascalho com draga hopper - capacidade da cisterna de 15.000 m³ - DMT de 1.500 a 1.800 m</t>
  </si>
  <si>
    <t>1901579</t>
  </si>
  <si>
    <t>Dragagem de cascalho com draga hopper - capacidade da cisterna de 15.000 m³ - DMT de 1.800 a 2.100 m</t>
  </si>
  <si>
    <t>1901580</t>
  </si>
  <si>
    <t>Dragagem de cascalho com draga hopper - capacidade da cisterna de 15.000 m³ - DMT de 2.100 a 2.400 m</t>
  </si>
  <si>
    <t>1901581</t>
  </si>
  <si>
    <t>Dragagem de cascalho com draga hopper - capacidade da cisterna de 15.000 m³ - DMT de 2.400 a 2.700 m</t>
  </si>
  <si>
    <t>1901582</t>
  </si>
  <si>
    <t>Dragagem de cascalho com draga hopper - capacidade da cisterna de 15.000 m³ - DMT de 2.700 a 3.000 m</t>
  </si>
  <si>
    <t>1901577</t>
  </si>
  <si>
    <t>Dragagem de cascalho com draga hopper - capacidade da cisterna de 15.000 m³ - DMT de 3.000 m</t>
  </si>
  <si>
    <t>1917103</t>
  </si>
  <si>
    <t>Dragagem de cascalho com draga hopper - capacidade da cisterna de 2.000 m³ - DMT de 1.500 a 1.800 m</t>
  </si>
  <si>
    <t>1917104</t>
  </si>
  <si>
    <t>Dragagem de cascalho com draga hopper - capacidade da cisterna de 2.000 m³ - DMT de 1.800 a 2.100 m</t>
  </si>
  <si>
    <t>1917105</t>
  </si>
  <si>
    <t>Dragagem de cascalho com draga hopper - capacidade da cisterna de 2.000 m³ - DMT de 2.100 a 2.400 m</t>
  </si>
  <si>
    <t>1917106</t>
  </si>
  <si>
    <t>Dragagem de cascalho com draga hopper - capacidade da cisterna de 2.000 m³ - DMT de 2.400 a 2.700 m</t>
  </si>
  <si>
    <t>1917107</t>
  </si>
  <si>
    <t>Dragagem de cascalho com draga hopper - capacidade da cisterna de 2.000 m³ - DMT de 2.700 a 3.000 m</t>
  </si>
  <si>
    <t>1917108</t>
  </si>
  <si>
    <t>Dragagem de cascalho com draga hopper - capacidade da cisterna de 2.000 m³ - DMT de 3.000 m</t>
  </si>
  <si>
    <t>1901583</t>
  </si>
  <si>
    <t>Dragagem de cascalho com draga hopper - capacidade da cisterna de 20.000 m³ - DMT de 1.500 a 1.800 m</t>
  </si>
  <si>
    <t>1901584</t>
  </si>
  <si>
    <t>Dragagem de cascalho com draga hopper - capacidade da cisterna de 20.000 m³ - DMT de 1.800 a 2.100 m</t>
  </si>
  <si>
    <t>1901585</t>
  </si>
  <si>
    <t>Dragagem de cascalho com draga hopper - capacidade da cisterna de 20.000 m³ - DMT de 2.100 a 2.400 m</t>
  </si>
  <si>
    <t>1901586</t>
  </si>
  <si>
    <t>Dragagem de cascalho com draga hopper - capacidade da cisterna de 20.000 m³ - DMT de 2.400 a 2.700 m</t>
  </si>
  <si>
    <t>1901587</t>
  </si>
  <si>
    <t>Dragagem de cascalho com draga hopper - capacidade da cisterna de 20.000 m³ - DMT de 2.700 a 3.000 m</t>
  </si>
  <si>
    <t>1901588</t>
  </si>
  <si>
    <t>Dragagem de cascalho com draga hopper - capacidade da cisterna de 20.000 m³ - DMT de 3.000 m</t>
  </si>
  <si>
    <t>1917139</t>
  </si>
  <si>
    <t>Dragagem de cascalho com draga hopper - capacidade da cisterna de 3.000 m³ - DMT de 1.500 a 1.800 m</t>
  </si>
  <si>
    <t>1917140</t>
  </si>
  <si>
    <t>Dragagem de cascalho com draga hopper - capacidade da cisterna de 3.000 m³ - DMT de 1.800 a 2.100 m</t>
  </si>
  <si>
    <t>1917141</t>
  </si>
  <si>
    <t>Dragagem de cascalho com draga hopper - capacidade da cisterna de 3.000 m³ - DMT de 2.100 a 2.400 m</t>
  </si>
  <si>
    <t>1917142</t>
  </si>
  <si>
    <t>Dragagem de cascalho com draga hopper - capacidade da cisterna de 3.000 m³ - DMT de 2.400 a 2.700 m</t>
  </si>
  <si>
    <t>1917143</t>
  </si>
  <si>
    <t>Dragagem de cascalho com draga hopper - capacidade da cisterna de 3.000 m³ - DMT de 2.700 a 3.000 m</t>
  </si>
  <si>
    <t>1917144</t>
  </si>
  <si>
    <t>Dragagem de cascalho com draga hopper - capacidade da cisterna de 3.000 m³ - DMT de 3.000 m</t>
  </si>
  <si>
    <t>1917175</t>
  </si>
  <si>
    <t>Dragagem de cascalho com draga hopper - capacidade da cisterna de 4.000 m³ - DMT de 1.500 a 1.800 m</t>
  </si>
  <si>
    <t>1917176</t>
  </si>
  <si>
    <t>Dragagem de cascalho com draga hopper - capacidade da cisterna de 4.000 m³ - DMT de 1.800 a 2.100 m</t>
  </si>
  <si>
    <t>1917177</t>
  </si>
  <si>
    <t>Dragagem de cascalho com draga hopper - capacidade da cisterna de 4.000 m³ - DMT de 2.100 a 2.400 m</t>
  </si>
  <si>
    <t>1917178</t>
  </si>
  <si>
    <t>Dragagem de cascalho com draga hopper - capacidade da cisterna de 4.000 m³ - DMT de 2.400 a 2.700 m</t>
  </si>
  <si>
    <t>1917179</t>
  </si>
  <si>
    <t>Dragagem de cascalho com draga hopper - capacidade da cisterna de 4.000 m³ - DMT de 2.700 a 3.000 m</t>
  </si>
  <si>
    <t>1917180</t>
  </si>
  <si>
    <t>Dragagem de cascalho com draga hopper - capacidade da cisterna de 4.000 m³ - DMT de 3.000 m</t>
  </si>
  <si>
    <t>1917211</t>
  </si>
  <si>
    <t>Dragagem de cascalho com draga hopper - capacidade da cisterna de 5.000 m³ - DMT de 1.500 a 1.800 m</t>
  </si>
  <si>
    <t>1917212</t>
  </si>
  <si>
    <t>Dragagem de cascalho com draga hopper - capacidade da cisterna de 5.000 m³ - DMT de 1.800 a 2.100 m</t>
  </si>
  <si>
    <t>1917213</t>
  </si>
  <si>
    <t>Dragagem de cascalho com draga hopper - capacidade da cisterna de 5.000 m³ - DMT de 2.100 a 2.400 m</t>
  </si>
  <si>
    <t>1917214</t>
  </si>
  <si>
    <t>Dragagem de cascalho com draga hopper - capacidade da cisterna de 5.000 m³ - DMT de 2.400 a 2.700 m</t>
  </si>
  <si>
    <t>1917215</t>
  </si>
  <si>
    <t>Dragagem de cascalho com draga hopper - capacidade da cisterna de 5.000 m³ - DMT de 2.700 a 3.000 m</t>
  </si>
  <si>
    <t>1917216</t>
  </si>
  <si>
    <t>Dragagem de cascalho com draga hopper - capacidade da cisterna de 5.000 m³ - DMT de 3.000 m</t>
  </si>
  <si>
    <t>1917031</t>
  </si>
  <si>
    <t>Dragagem de cascalho com draga hopper - capacidade da cisterna de 750 m³ - DMT de 1.500 a 1.800 m</t>
  </si>
  <si>
    <t>1917032</t>
  </si>
  <si>
    <t>Dragagem de cascalho com draga hopper - capacidade da cisterna de 750 m³ - DMT de 1.800 a 2.100 m</t>
  </si>
  <si>
    <t>1917033</t>
  </si>
  <si>
    <t>Dragagem de cascalho com draga hopper - capacidade da cisterna de 750 m³ - DMT de 2.100 a 2.400 m</t>
  </si>
  <si>
    <t>1917034</t>
  </si>
  <si>
    <t>Dragagem de cascalho com draga hopper - capacidade da cisterna de 750 m³ - DMT de 2.400 a 2.700 m</t>
  </si>
  <si>
    <t>1917035</t>
  </si>
  <si>
    <t>Dragagem de cascalho com draga hopper - capacidade da cisterna de 750 m³ - DMT de 2.700 a 3.000 m</t>
  </si>
  <si>
    <t>1917036</t>
  </si>
  <si>
    <t>Dragagem de cascalho com draga hopper - capacidade da cisterna de 750 m³ - DMT de 3.000 m</t>
  </si>
  <si>
    <t>1917605</t>
  </si>
  <si>
    <t>Dragagem de cascalho fino com draga de sucção e recalque - bomba de 1.350 kW e cortador de 170 kW - distância de recalque de 1.100 a 1.300 m</t>
  </si>
  <si>
    <t>1917606</t>
  </si>
  <si>
    <t>Dragagem de cascalho fino com draga de sucção e recalque - bomba de 1.350 kW e cortador de 170 kW - distância de recalque de 1.300 a 1.500 m</t>
  </si>
  <si>
    <t>1917607</t>
  </si>
  <si>
    <t>Dragagem de cascalho fino com draga de sucção e recalque - bomba de 1.350 kW e cortador de 170 kW - distância de recalque de 1.500 a 1.700 m</t>
  </si>
  <si>
    <t>1917608</t>
  </si>
  <si>
    <t>Dragagem de cascalho fino com draga de sucção e recalque - bomba de 1.350 kW e cortador de 170 kW - distância de recalque de 1.700 a 1.900 m</t>
  </si>
  <si>
    <t>1917609</t>
  </si>
  <si>
    <t>Dragagem de cascalho fino com draga de sucção e recalque - bomba de 1.350 kW e cortador de 170 kW - distância de recalque de 1.900 a 2.100 m</t>
  </si>
  <si>
    <t>1917610</t>
  </si>
  <si>
    <t>Dragagem de cascalho fino com draga de sucção e recalque - bomba de 1.350 kW e cortador de 170 kW - distância de recalque de 2.100 a 2.300 m</t>
  </si>
  <si>
    <t>1917611</t>
  </si>
  <si>
    <t>Dragagem de cascalho fino com draga de sucção e recalque - bomba de 1.350 kW e cortador de 170 kW - distância de recalque de 2.300 a 2.500 m</t>
  </si>
  <si>
    <t>1917612</t>
  </si>
  <si>
    <t>Dragagem de cascalho fino com draga de sucção e recalque - bomba de 1.350 kW e cortador de 170 kW - distância de recalque de 2.500 a 2.700 m</t>
  </si>
  <si>
    <t>1917613</t>
  </si>
  <si>
    <t>Dragagem de cascalho fino com draga de sucção e recalque - bomba de 1.350 kW e cortador de 170 kW - distância de recalque de 2.700 a 2.900 m</t>
  </si>
  <si>
    <t>1917614</t>
  </si>
  <si>
    <t>Dragagem de cascalho fino com draga de sucção e recalque - bomba de 1.350 kW e cortador de 170 kW - distância de recalque de 2.900 a 3.100 m</t>
  </si>
  <si>
    <t>1917615</t>
  </si>
  <si>
    <t>Dragagem de cascalho fino com draga de sucção e recalque - bomba de 1.350 kW e cortador de 170 kW - distância de recalque de 3.100 a 3.300 m</t>
  </si>
  <si>
    <t>1917616</t>
  </si>
  <si>
    <t>Dragagem de cascalho fino com draga de sucção e recalque - bomba de 1.350 kW e cortador de 170 kW - distância de recalque de 3.300 a 3.500 m</t>
  </si>
  <si>
    <t>1917617</t>
  </si>
  <si>
    <t>Dragagem de cascalho fino com draga de sucção e recalque - bomba de 1.350 kW e cortador de 170 kW - distância de recalque de 3.500 a 3.700 m</t>
  </si>
  <si>
    <t>1917618</t>
  </si>
  <si>
    <t>Dragagem de cascalho fino com draga de sucção e recalque - bomba de 1.350 kW e cortador de 170 kW - distância de recalque de 3.700 a 3.900 m</t>
  </si>
  <si>
    <t>1917619</t>
  </si>
  <si>
    <t>Dragagem de cascalho fino com draga de sucção e recalque - bomba de 1.350 kW e cortador de 170 kW - distância de recalque de 3.900 a 4.100 m</t>
  </si>
  <si>
    <t>1917602</t>
  </si>
  <si>
    <t>Dragagem de cascalho fino com draga de sucção e recalque - bomba de 1.350 kW e cortador de 170 kW - distância de recalque de 500 a 700 m</t>
  </si>
  <si>
    <t>1917603</t>
  </si>
  <si>
    <t>Dragagem de cascalho fino com draga de sucção e recalque - bomba de 1.350 kW e cortador de 170 kW - distância de recalque de 700 a 900 m</t>
  </si>
  <si>
    <t>1917604</t>
  </si>
  <si>
    <t>Dragagem de cascalho fino com draga de sucção e recalque - bomba de 1.350 kW e cortador de 170 kW - distância de recalque de 900 a 1.100 m</t>
  </si>
  <si>
    <t>1917740</t>
  </si>
  <si>
    <t>Dragagem de cascalho fino com draga de sucção e recalque - bomba de 1.350 kW e cortador de 170 kW - distância de recalque de até 500 m</t>
  </si>
  <si>
    <t>1917263</t>
  </si>
  <si>
    <t>Dragagem de cascalho fino com draga de sucção e recalque - bomba de 294 kW e cortador de 30 kW - distância de recalque de 1.100 a 1.300 m</t>
  </si>
  <si>
    <t>1917264</t>
  </si>
  <si>
    <t>Dragagem de cascalho fino com draga de sucção e recalque - bomba de 294 kW e cortador de 30 kW - distância de recalque de 1.300 a 1.500 m</t>
  </si>
  <si>
    <t>1917265</t>
  </si>
  <si>
    <t>Dragagem de cascalho fino com draga de sucção e recalque - bomba de 294 kW e cortador de 30 kW - distância de recalque de 1.500 a 1.700 m</t>
  </si>
  <si>
    <t>1917260</t>
  </si>
  <si>
    <t>Dragagem de cascalho fino com draga de sucção e recalque - bomba de 294 kW e cortador de 30 kW - distância de recalque de 500 a 700 m</t>
  </si>
  <si>
    <t>1917261</t>
  </si>
  <si>
    <t>Dragagem de cascalho fino com draga de sucção e recalque - bomba de 294 kW e cortador de 30 kW - distância de recalque de 700 a 900 m</t>
  </si>
  <si>
    <t>1917262</t>
  </si>
  <si>
    <t>Dragagem de cascalho fino com draga de sucção e recalque - bomba de 294 kW e cortador de 30 kW - distância de recalque de 900 a 1.100 m</t>
  </si>
  <si>
    <t>1917727</t>
  </si>
  <si>
    <t>Dragagem de cascalho fino com draga de sucção e recalque - bomba de 294 kW e cortador de 30 kW - distância de recalque de até 500 m</t>
  </si>
  <si>
    <t>1917351</t>
  </si>
  <si>
    <t>Dragagem de cascalho fino com draga de sucção e recalque - bomba de 483 kW e cortador de 55 kW - distância de recalque de 1.100 a 1.300 m</t>
  </si>
  <si>
    <t>1917352</t>
  </si>
  <si>
    <t>Dragagem de cascalho fino com draga de sucção e recalque - bomba de 483 kW e cortador de 55 kW - distância de recalque de 1.300 a 1.500 m</t>
  </si>
  <si>
    <t>1917353</t>
  </si>
  <si>
    <t>Dragagem de cascalho fino com draga de sucção e recalque - bomba de 483 kW e cortador de 55 kW - distância de recalque de 1.500 a 1.700 m</t>
  </si>
  <si>
    <t>1917354</t>
  </si>
  <si>
    <t>Dragagem de cascalho fino com draga de sucção e recalque - bomba de 483 kW e cortador de 55 kW - distância de recalque de 1.700 a 1.900 m</t>
  </si>
  <si>
    <t>1917355</t>
  </si>
  <si>
    <t>Dragagem de cascalho fino com draga de sucção e recalque - bomba de 483 kW e cortador de 55 kW - distância de recalque de 1.900 a 2.100 m</t>
  </si>
  <si>
    <t>1917356</t>
  </si>
  <si>
    <t>Dragagem de cascalho fino com draga de sucção e recalque - bomba de 483 kW e cortador de 55 kW - distância de recalque de 2.100 a 2.300 m</t>
  </si>
  <si>
    <t>1917357</t>
  </si>
  <si>
    <t>Dragagem de cascalho fino com draga de sucção e recalque - bomba de 483 kW e cortador de 55 kW - distância de recalque de 2.300 a 2.500 m</t>
  </si>
  <si>
    <t>1917348</t>
  </si>
  <si>
    <t>Dragagem de cascalho fino com draga de sucção e recalque - bomba de 483 kW e cortador de 55 kW - distância de recalque de 500 a 700 m</t>
  </si>
  <si>
    <t>1917349</t>
  </si>
  <si>
    <t>Dragagem de cascalho fino com draga de sucção e recalque - bomba de 483 kW e cortador de 55 kW - distância de recalque de 700 a 900 m</t>
  </si>
  <si>
    <t>1917350</t>
  </si>
  <si>
    <t>Dragagem de cascalho fino com draga de sucção e recalque - bomba de 483 kW e cortador de 55 kW - distância de recalque de 900 a 1.100 m</t>
  </si>
  <si>
    <t>1917731</t>
  </si>
  <si>
    <t>Dragagem de cascalho fino com draga de sucção e recalque - bomba de 483 kW e cortador de 55 kW - distância de recalque de até 500 m</t>
  </si>
  <si>
    <t>1917463</t>
  </si>
  <si>
    <t>Dragagem de cascalho fino com draga de sucção e recalque - bomba de 746 kW e cortador de 110 kW - distância de recalque de 1.100 a 1.300 m</t>
  </si>
  <si>
    <t>1917464</t>
  </si>
  <si>
    <t>Dragagem de cascalho fino com draga de sucção e recalque - bomba de 746 kW e cortador de 110 kW - distância de recalque de 1.300 a 1.500 m</t>
  </si>
  <si>
    <t>1917465</t>
  </si>
  <si>
    <t>Dragagem de cascalho fino com draga de sucção e recalque - bomba de 746 kW e cortador de 110 kW - distância de recalque de 1.500 a 1.700 m</t>
  </si>
  <si>
    <t>1917466</t>
  </si>
  <si>
    <t>Dragagem de cascalho fino com draga de sucção e recalque - bomba de 746 kW e cortador de 110 kW - distância de recalque de 1.700 a 1.900 m</t>
  </si>
  <si>
    <t>1917467</t>
  </si>
  <si>
    <t>Dragagem de cascalho fino com draga de sucção e recalque - bomba de 746 kW e cortador de 110 kW - distância de recalque de 1.900 a 2.100 m</t>
  </si>
  <si>
    <t>1917468</t>
  </si>
  <si>
    <t>Dragagem de cascalho fino com draga de sucção e recalque - bomba de 746 kW e cortador de 110 kW - distância de recalque de 2.100 a 2.300 m</t>
  </si>
  <si>
    <t>1917469</t>
  </si>
  <si>
    <t>Dragagem de cascalho fino com draga de sucção e recalque - bomba de 746 kW e cortador de 110 kW - distância de recalque de 2.300 a 2.500 m</t>
  </si>
  <si>
    <t>1917470</t>
  </si>
  <si>
    <t>Dragagem de cascalho fino com draga de sucção e recalque - bomba de 746 kW e cortador de 110 kW - distância de recalque de 2.500 a 2.700 m</t>
  </si>
  <si>
    <t>1917471</t>
  </si>
  <si>
    <t>Dragagem de cascalho fino com draga de sucção e recalque - bomba de 746 kW e cortador de 110 kW - distância de recalque de 2.700 a 2.900 m</t>
  </si>
  <si>
    <t>1917472</t>
  </si>
  <si>
    <t>Dragagem de cascalho fino com draga de sucção e recalque - bomba de 746 kW e cortador de 110 kW - distância de recalque de 2.900 a 3.100 m</t>
  </si>
  <si>
    <t>1917460</t>
  </si>
  <si>
    <t>Dragagem de cascalho fino com draga de sucção e recalque - bomba de 746 kW e cortador de 110 kW - distância de recalque de 500 a 700 m</t>
  </si>
  <si>
    <t>1917461</t>
  </si>
  <si>
    <t>Dragagem de cascalho fino com draga de sucção e recalque - bomba de 746 kW e cortador de 110 kW - distância de recalque de 700 a 900 m</t>
  </si>
  <si>
    <t>1917462</t>
  </si>
  <si>
    <t>Dragagem de cascalho fino com draga de sucção e recalque - bomba de 746 kW e cortador de 110 kW - distância de recalque de 900 a 1.100 m</t>
  </si>
  <si>
    <t>1917735</t>
  </si>
  <si>
    <t>Dragagem de cascalho fino com draga de sucção e recalque - bomba de 746 kW e cortador de 110 kW - distância de recalque de até 500 m</t>
  </si>
  <si>
    <t>1917061</t>
  </si>
  <si>
    <t>Dragagem de cascalho fino com draga hopper - capacidade da cisterna de 1.000 m³ - DMT de 1.500 a 1.800 m</t>
  </si>
  <si>
    <t>1917062</t>
  </si>
  <si>
    <t>Dragagem de cascalho fino com draga hopper - capacidade da cisterna de 1.000 m³ - DMT de 1.800 a 2.100 m</t>
  </si>
  <si>
    <t>1917063</t>
  </si>
  <si>
    <t>Dragagem de cascalho fino com draga hopper - capacidade da cisterna de 1.000 m³ - DMT de 2.100 a 2.400 m</t>
  </si>
  <si>
    <t>1917064</t>
  </si>
  <si>
    <t>Dragagem de cascalho fino com draga hopper - capacidade da cisterna de 1.000 m³ - DMT de 2.400 a 2.700 m</t>
  </si>
  <si>
    <t>1917065</t>
  </si>
  <si>
    <t>Dragagem de cascalho fino com draga hopper - capacidade da cisterna de 1.000 m³ - DMT de 2.700 a 3.000 m</t>
  </si>
  <si>
    <t>1917066</t>
  </si>
  <si>
    <t>Dragagem de cascalho fino com draga hopper - capacidade da cisterna de 1.000 m³ - DMT de 3.000 m</t>
  </si>
  <si>
    <t>1901590</t>
  </si>
  <si>
    <t>Dragagem de cascalho fino com draga hopper - capacidade da cisterna de 10.000 m³ - DMT de 1.500 a 1.800 m</t>
  </si>
  <si>
    <t>1901591</t>
  </si>
  <si>
    <t>Dragagem de cascalho fino com draga hopper - capacidade da cisterna de 10.000 m³ - DMT de 1.800 a 2.100 m</t>
  </si>
  <si>
    <t>1901592</t>
  </si>
  <si>
    <t>Dragagem de cascalho fino com draga hopper - capacidade da cisterna de 10.000 m³ - DMT de 2.100 a 2.400 m</t>
  </si>
  <si>
    <t>1901593</t>
  </si>
  <si>
    <t>Dragagem de cascalho fino com draga hopper - capacidade da cisterna de 10.000 m³ - DMT de 2.400 a 2.700 m</t>
  </si>
  <si>
    <t>1901594</t>
  </si>
  <si>
    <t>Dragagem de cascalho fino com draga hopper - capacidade da cisterna de 10.000 m³ - DMT de 2.700 a 3.000 m</t>
  </si>
  <si>
    <t>1901589</t>
  </si>
  <si>
    <t>Dragagem de cascalho fino com draga hopper - capacidade da cisterna de 10.000 m³ - DMT de 3.000 m</t>
  </si>
  <si>
    <t>1901596</t>
  </si>
  <si>
    <t>Dragagem de cascalho fino com draga hopper - capacidade da cisterna de 15.000 m³ - DMT de 1.500 a 1.800 m</t>
  </si>
  <si>
    <t>1901597</t>
  </si>
  <si>
    <t>Dragagem de cascalho fino com draga hopper - capacidade da cisterna de 15.000 m³ - DMT de 1.800 a 2.100 m</t>
  </si>
  <si>
    <t>1901598</t>
  </si>
  <si>
    <t>Dragagem de cascalho fino com draga hopper - capacidade da cisterna de 15.000 m³ - DMT de 2.100 a 2.400 m</t>
  </si>
  <si>
    <t>1901599</t>
  </si>
  <si>
    <t>Dragagem de cascalho fino com draga hopper - capacidade da cisterna de 15.000 m³ - DMT de 2.400 a 2.700 m</t>
  </si>
  <si>
    <t>1901600</t>
  </si>
  <si>
    <t>Dragagem de cascalho fino com draga hopper - capacidade da cisterna de 15.000 m³ - DMT de 2.700 a 3.000 m</t>
  </si>
  <si>
    <t>1901595</t>
  </si>
  <si>
    <t>Dragagem de cascalho fino com draga hopper - capacidade da cisterna de 15.000 m³ - DMT de 3.000 m</t>
  </si>
  <si>
    <t>1917097</t>
  </si>
  <si>
    <t>Dragagem de cascalho fino com draga hopper - capacidade da cisterna de 2.000 m³ - DMT de 1.500 a 1.800 m</t>
  </si>
  <si>
    <t>1917098</t>
  </si>
  <si>
    <t>Dragagem de cascalho fino com draga hopper - capacidade da cisterna de 2.000 m³ - DMT de 1.800 a 2.100 m</t>
  </si>
  <si>
    <t>1917099</t>
  </si>
  <si>
    <t>Dragagem de cascalho fino com draga hopper - capacidade da cisterna de 2.000 m³ - DMT de 2.100 a 2.400 m</t>
  </si>
  <si>
    <t>1917100</t>
  </si>
  <si>
    <t>Dragagem de cascalho fino com draga hopper - capacidade da cisterna de 2.000 m³ - DMT de 2.400 a 2.700 m</t>
  </si>
  <si>
    <t>1917101</t>
  </si>
  <si>
    <t>Dragagem de cascalho fino com draga hopper - capacidade da cisterna de 2.000 m³ - DMT de 2.700 a 3.000 m</t>
  </si>
  <si>
    <t>1917102</t>
  </si>
  <si>
    <t>Dragagem de cascalho fino com draga hopper - capacidade da cisterna de 2.000 m³ - DMT de 3.000 m</t>
  </si>
  <si>
    <t>1901601</t>
  </si>
  <si>
    <t>Dragagem de cascalho fino com draga hopper - capacidade da cisterna de 20.000 m³ - DMT de 1.500 a 1.800 m</t>
  </si>
  <si>
    <t>1901602</t>
  </si>
  <si>
    <t>Dragagem de cascalho fino com draga hopper - capacidade da cisterna de 20.000 m³ - DMT de 1.800 a 2.100 m</t>
  </si>
  <si>
    <t>1901603</t>
  </si>
  <si>
    <t>Dragagem de cascalho fino com draga hopper - capacidade da cisterna de 20.000 m³ - DMT de 2.100 a 2.400 m</t>
  </si>
  <si>
    <t>1901604</t>
  </si>
  <si>
    <t>Dragagem de cascalho fino com draga hopper - capacidade da cisterna de 20.000 m³ - DMT de 2.400 a 2.700 m</t>
  </si>
  <si>
    <t>1901605</t>
  </si>
  <si>
    <t>Dragagem de cascalho fino com draga hopper - capacidade da cisterna de 20.000 m³ - DMT de 2.700 a 3.000 m</t>
  </si>
  <si>
    <t>1901606</t>
  </si>
  <si>
    <t>Dragagem de cascalho fino com draga hopper - capacidade da cisterna de 20.000 m³ - DMT de 3.000 m</t>
  </si>
  <si>
    <t>1917133</t>
  </si>
  <si>
    <t>Dragagem de cascalho fino com draga hopper - capacidade da cisterna de 3.000 m³ - DMT de 1.500 a 1.800 m</t>
  </si>
  <si>
    <t>1917134</t>
  </si>
  <si>
    <t>Dragagem de cascalho fino com draga hopper - capacidade da cisterna de 3.000 m³ - DMT de 1.800 a 2.100 m</t>
  </si>
  <si>
    <t>1917135</t>
  </si>
  <si>
    <t>Dragagem de cascalho fino com draga hopper - capacidade da cisterna de 3.000 m³ - DMT de 2.100 a 2.400 m</t>
  </si>
  <si>
    <t>1917136</t>
  </si>
  <si>
    <t>Dragagem de cascalho fino com draga hopper - capacidade da cisterna de 3.000 m³ - DMT de 2.400 a 2.700 m</t>
  </si>
  <si>
    <t>1917137</t>
  </si>
  <si>
    <t>Dragagem de cascalho fino com draga hopper - capacidade da cisterna de 3.000 m³ - DMT de 2.700 a 3.000 m</t>
  </si>
  <si>
    <t>1917138</t>
  </si>
  <si>
    <t>Dragagem de cascalho fino com draga hopper - capacidade da cisterna de 3.000 m³ - DMT de 3.000 m</t>
  </si>
  <si>
    <t>1917169</t>
  </si>
  <si>
    <t>Dragagem de cascalho fino com draga hopper - capacidade da cisterna de 4.000 m³ - DMT de 1.500 a 1.800 m</t>
  </si>
  <si>
    <t>1917170</t>
  </si>
  <si>
    <t>Dragagem de cascalho fino com draga hopper - capacidade da cisterna de 4.000 m³ - DMT de 1.800 a 2.100 m</t>
  </si>
  <si>
    <t>1917171</t>
  </si>
  <si>
    <t>Dragagem de cascalho fino com draga hopper - capacidade da cisterna de 4.000 m³ - DMT de 2.100 a 2.400 m</t>
  </si>
  <si>
    <t>1917172</t>
  </si>
  <si>
    <t>Dragagem de cascalho fino com draga hopper - capacidade da cisterna de 4.000 m³ - DMT de 2.400 a 2.700 m</t>
  </si>
  <si>
    <t>1917173</t>
  </si>
  <si>
    <t>Dragagem de cascalho fino com draga hopper - capacidade da cisterna de 4.000 m³ - DMT de 2.700 a 3.000 m</t>
  </si>
  <si>
    <t>1917174</t>
  </si>
  <si>
    <t>Dragagem de cascalho fino com draga hopper - capacidade da cisterna de 4.000 m³ - DMT de 3.000 m</t>
  </si>
  <si>
    <t>1917205</t>
  </si>
  <si>
    <t>Dragagem de cascalho fino com draga hopper - capacidade da cisterna de 5.000 m³ - DMT de 1.500 a 1.800 m</t>
  </si>
  <si>
    <t>1917206</t>
  </si>
  <si>
    <t>Dragagem de cascalho fino com draga hopper - capacidade da cisterna de 5.000 m³ - DMT de 1.800 a 2.100 m</t>
  </si>
  <si>
    <t>1917207</t>
  </si>
  <si>
    <t>Dragagem de cascalho fino com draga hopper - capacidade da cisterna de 5.000 m³ - DMT de 2.100 a 2.400 m</t>
  </si>
  <si>
    <t>1917208</t>
  </si>
  <si>
    <t>Dragagem de cascalho fino com draga hopper - capacidade da cisterna de 5.000 m³ - DMT de 2.400 a 2.700 m</t>
  </si>
  <si>
    <t>1917209</t>
  </si>
  <si>
    <t>Dragagem de cascalho fino com draga hopper - capacidade da cisterna de 5.000 m³ - DMT de 2.700 a 3.000 m</t>
  </si>
  <si>
    <t>1917210</t>
  </si>
  <si>
    <t>Dragagem de cascalho fino com draga hopper - capacidade da cisterna de 5.000 m³ - DMT de 3.000 m</t>
  </si>
  <si>
    <t>1917025</t>
  </si>
  <si>
    <t>Dragagem de cascalho fino com draga hopper - capacidade da cisterna de 750 m³ - DMT de 1.500 a 1.800 m</t>
  </si>
  <si>
    <t>1917026</t>
  </si>
  <si>
    <t>Dragagem de cascalho fino com draga hopper - capacidade da cisterna de 750 m³ - DMT de 1.800 a 2.100 m</t>
  </si>
  <si>
    <t>1917027</t>
  </si>
  <si>
    <t>Dragagem de cascalho fino com draga hopper - capacidade da cisterna de 750 m³ - DMT de 2.100 a 2.400 m</t>
  </si>
  <si>
    <t>1917028</t>
  </si>
  <si>
    <t>Dragagem de cascalho fino com draga hopper - capacidade da cisterna de 750 m³ - DMT de 2.400 a 2.700 m</t>
  </si>
  <si>
    <t>1917029</t>
  </si>
  <si>
    <t>Dragagem de cascalho fino com draga hopper - capacidade da cisterna de 750 m³ - DMT de 2.700 a 3.000 m</t>
  </si>
  <si>
    <t>1917030</t>
  </si>
  <si>
    <t>Dragagem de cascalho fino com draga hopper - capacidade da cisterna de 750 m³ - DMT de 3.000 m</t>
  </si>
  <si>
    <t>1917629</t>
  </si>
  <si>
    <t>Dragagem de material de 1ª categoria com clamshell sobre pontão flutuante - capacidade da caçamba de 4,6 m³ - transporte com batelão sem propulsão com capacidade de 100 t - DMT 0 a 300 m</t>
  </si>
  <si>
    <t>1917633</t>
  </si>
  <si>
    <t>Dragagem de material de 1ª categoria com clamshell sobre pontão flutuante - capacidade da caçamba de 4,6 m³ - transporte com batelão sem propulsão com capacidade de 100 t - DMT 1.200 a 1.500 m</t>
  </si>
  <si>
    <t>1917634</t>
  </si>
  <si>
    <t>Dragagem de material de 1ª categoria com clamshell sobre pontão flutuante - capacidade da caçamba de 4,6 m³ - transporte com batelão sem propulsão com capacidade de 100 t - DMT 1.500 a 1.800 m</t>
  </si>
  <si>
    <t>1917635</t>
  </si>
  <si>
    <t>Dragagem de material de 1ª categoria com clamshell sobre pontão flutuante - capacidade da caçamba de 4,6 m³ - transporte com batelão sem propulsão com capacidade de 100 t - DMT 1.800 a 2.100 m</t>
  </si>
  <si>
    <t>1917636</t>
  </si>
  <si>
    <t>Dragagem de material de 1ª categoria com clamshell sobre pontão flutuante - capacidade da caçamba de 4,6 m³ - transporte com batelão sem propulsão com capacidade de 100 t - DMT 2.100 a 2.400 m</t>
  </si>
  <si>
    <t>1917637</t>
  </si>
  <si>
    <t>Dragagem de material de 1ª categoria com clamshell sobre pontão flutuante - capacidade da caçamba de 4,6 m³ - transporte com batelão sem propulsão com capacidade de 100 t - DMT 2.400 a 2.700 m</t>
  </si>
  <si>
    <t>1917638</t>
  </si>
  <si>
    <t>Dragagem de material de 1ª categoria com clamshell sobre pontão flutuante - capacidade da caçamba de 4,6 m³ - transporte com batelão sem propulsão com capacidade de 100 t - DMT 2.700 a 3.000 m</t>
  </si>
  <si>
    <t>1917630</t>
  </si>
  <si>
    <t>Dragagem de material de 1ª categoria com clamshell sobre pontão flutuante - capacidade da caçamba de 4,6 m³ - transporte com batelão sem propulsão com capacidade de 100 t - DMT 300 a 600 m</t>
  </si>
  <si>
    <t>1917631</t>
  </si>
  <si>
    <t>Dragagem de material de 1ª categoria com clamshell sobre pontão flutuante - capacidade da caçamba de 4,6 m³ - transporte com batelão sem propulsão com capacidade de 100 t - DMT 600 a 900 m</t>
  </si>
  <si>
    <t>1917632</t>
  </si>
  <si>
    <t>Dragagem de material de 1ª categoria com clamshell sobre pontão flutuante - capacidade da caçamba de 4,6 m³ - transporte com batelão sem propulsão com capacidade de 100 t - DMT 900 a 1.200 m</t>
  </si>
  <si>
    <t>1917639</t>
  </si>
  <si>
    <t>Dragagem de material de 1ª categoria com clamshell sobre pontão flutuante - capacidade da caçamba de 4,6 m³ - transporte com batelão sem propulsão com capacidade de 100 t - DMT de 3.000 m</t>
  </si>
  <si>
    <t>1917646</t>
  </si>
  <si>
    <t>Dragagem de material de 1ª categoria com dragline - caçamba de 2,1 m³ - caminho de serviço em leito natural - DMT 1.000 a 1.200 m - com caminhão de 14 m³ e carregadeira</t>
  </si>
  <si>
    <t>1917647</t>
  </si>
  <si>
    <t>Dragagem de material de 1ª categoria com dragline - caçamba de 2,1 m³ - caminho de serviço em leito natural - DMT 1.200 a 1.400 m - com caminhão de 14 m³ e carregadeira</t>
  </si>
  <si>
    <t>1917648</t>
  </si>
  <si>
    <t>Dragagem de material de 1ª categoria com dragline - caçamba de 2,1 m³ - caminho de serviço em leito natural - DMT 1.400 a 1.600 m - com caminhão de 14 m³ e carregadeira</t>
  </si>
  <si>
    <t>1917649</t>
  </si>
  <si>
    <t>Dragagem de material de 1ª categoria com dragline - caçamba de 2,1 m³ - caminho de serviço em leito natural - DMT 1.600 a 1.800 m - com caminhão de 14 m³ e carregadeira</t>
  </si>
  <si>
    <t>1917650</t>
  </si>
  <si>
    <t>Dragagem de material de 1ª categoria com dragline - caçamba de 2,1 m³ - caminho de serviço em leito natural - DMT 1.800 a 2.000 m - com caminhão de 14 m³ e carregadeira</t>
  </si>
  <si>
    <t>1917651</t>
  </si>
  <si>
    <t>Dragagem de material de 1ª categoria com dragline - caçamba de 2,1 m³ - caminho de serviço em leito natural - DMT 2.000 a 2.500 m - com caminhão de 14 m³ e carregadeira</t>
  </si>
  <si>
    <t>1917652</t>
  </si>
  <si>
    <t>Dragagem de material de 1ª categoria com dragline - caçamba de 2,1 m³ - caminho de serviço em leito natural - DMT 2.500 a 3.000 m - com caminhão de 14 m³ e carregadeira</t>
  </si>
  <si>
    <t>1917642</t>
  </si>
  <si>
    <t>Dragagem de material de 1ª categoria com dragline - caçamba de 2,1 m³ - caminho de serviço em leito natural - DMT 200 a 400 m - com caminhão de 14 m³ e carregadeira</t>
  </si>
  <si>
    <t>1917643</t>
  </si>
  <si>
    <t>Dragagem de material de 1ª categoria com dragline - caçamba de 2,1 m³ - caminho de serviço em leito natural - DMT 400 a 600 m - com caminhão de 14 m³ e carregadeira</t>
  </si>
  <si>
    <t>1917641</t>
  </si>
  <si>
    <t>Dragagem de material de 1ª categoria com dragline - caçamba de 2,1 m³ - caminho de serviço em leito natural - DMT 50 a 200 m - com caminhão de 14 m³ e carregadeira</t>
  </si>
  <si>
    <t>1917644</t>
  </si>
  <si>
    <t>Dragagem de material de 1ª categoria com dragline - caçamba de 2,1 m³ - caminho de serviço em leito natural - DMT 600 a 800 m - com caminhão de 14 m³ e carregadeira</t>
  </si>
  <si>
    <t>1917645</t>
  </si>
  <si>
    <t>Dragagem de material de 1ª categoria com dragline - caçamba de 2,1 m³ - caminho de serviço em leito natural - DMT 800 a 1.000 m - com caminhão de 14 m³ e carregadeira</t>
  </si>
  <si>
    <t>1917653</t>
  </si>
  <si>
    <t>Dragagem de material de 1ª categoria com dragline - caçamba de 2,1 m³ - caminho de serviço em leito natural - DMT de 3.000 m - com caminhão de 14 m³ e carregadeira</t>
  </si>
  <si>
    <t>1917659</t>
  </si>
  <si>
    <t>Dragagem de material de 1ª categoria com dragline - caçamba de 2,1 m³ - caminho de serviço em revestimento primário - DMT 1.000 a 1.200 m - com caminhão de 14 m³ e carregadeira</t>
  </si>
  <si>
    <t>1917660</t>
  </si>
  <si>
    <t>Dragagem de material de 1ª categoria com dragline - caçamba de 2,1 m³ - caminho de serviço em revestimento primário - DMT 1.200 a 1.400 m - com caminhão de 14 m³ e carregadeira</t>
  </si>
  <si>
    <t>1917661</t>
  </si>
  <si>
    <t>Dragagem de material de 1ª categoria com dragline - caçamba de 2,1 m³ - caminho de serviço em revestimento primário - DMT 1.400 a 1.600 m - com caminhão de 14 m³ e carregadeira</t>
  </si>
  <si>
    <t>1917662</t>
  </si>
  <si>
    <t>Dragagem de material de 1ª categoria com dragline - caçamba de 2,1 m³ - caminho de serviço em revestimento primário - DMT 1.600 a 1.800 m - com caminhão de 14 m³ e carregadeira</t>
  </si>
  <si>
    <t>1917663</t>
  </si>
  <si>
    <t>Dragagem de material de 1ª categoria com dragline - caçamba de 2,1 m³ - caminho de serviço em revestimento primário - DMT 1.800 a 2.000 m - com caminhão de 14 m³ e carregadeira</t>
  </si>
  <si>
    <t>1917664</t>
  </si>
  <si>
    <t>Dragagem de material de 1ª categoria com dragline - caçamba de 2,1 m³ - caminho de serviço em revestimento primário - DMT 2.000 a 2.500 m - com caminhão de 14 m³ e carregadeira</t>
  </si>
  <si>
    <t>1917665</t>
  </si>
  <si>
    <t>Dragagem de material de 1ª categoria com dragline - caçamba de 2,1 m³ - caminho de serviço em revestimento primário - DMT 2.500 a 3.000 m - com caminhão de 14 m³ e carregadeira</t>
  </si>
  <si>
    <t>1917655</t>
  </si>
  <si>
    <t>Dragagem de material de 1ª categoria com dragline - caçamba de 2,1 m³ - caminho de serviço em revestimento primário - DMT 200 a 400 m - com caminhão de 14 m³ e carregadeira</t>
  </si>
  <si>
    <t>1917656</t>
  </si>
  <si>
    <t>Dragagem de material de 1ª categoria com dragline - caçamba de 2,1 m³ - caminho de serviço em revestimento primário - DMT 400 a 600 m - com caminhão de 14 m³ e carregadeira</t>
  </si>
  <si>
    <t>1917654</t>
  </si>
  <si>
    <t>Dragagem de material de 1ª categoria com dragline - caçamba de 2,1 m³ - caminho de serviço em revestimento primário - DMT 50 a 200 m - com caminhão de 14 m³ e carregadeira</t>
  </si>
  <si>
    <t>1917657</t>
  </si>
  <si>
    <t>Dragagem de material de 1ª categoria com dragline - caçamba de 2,1 m³ - caminho de serviço em revestimento primário - DMT 600 a 800 m - com caminhão de 14 m³ e carregadeira</t>
  </si>
  <si>
    <t>1917658</t>
  </si>
  <si>
    <t>Dragagem de material de 1ª categoria com dragline - caçamba de 2,1 m³ - caminho de serviço em revestimento primário - DMT 800 a 1.000 m - com caminhão de 14 m³ e carregadeira</t>
  </si>
  <si>
    <t>1917666</t>
  </si>
  <si>
    <t>Dragagem de material de 1ª categoria com dragline - caçamba de 2,1 m³ - caminho de serviço em revestimento primário - DMT de 3.000 m - com caminhão de 14 m³ e carregadeira</t>
  </si>
  <si>
    <t>1917672</t>
  </si>
  <si>
    <t>Dragagem de material de 1ª categoria com dragline - caçamba de 2,1 m³ - caminho de serviço pavimentado - DMT 1.000 a 1.200 m - com caminhão de 14 m³ e carregadeira</t>
  </si>
  <si>
    <t>1917673</t>
  </si>
  <si>
    <t>Dragagem de material de 1ª categoria com dragline - caçamba de 2,1 m³ - caminho de serviço pavimentado - DMT 1.200 a 1.400 m - com caminhão de 14 m³ e carregadeira</t>
  </si>
  <si>
    <t>1917674</t>
  </si>
  <si>
    <t>Dragagem de material de 1ª categoria com dragline - caçamba de 2,1 m³ - caminho de serviço pavimentado - DMT 1.400 a 1.600 m - com caminhão de 14 m³ e carregadeira</t>
  </si>
  <si>
    <t>1917675</t>
  </si>
  <si>
    <t>Dragagem de material de 1ª categoria com dragline - caçamba de 2,1 m³ - caminho de serviço pavimentado - DMT 1.600 a 1.800 m - com caminhão de 14 m³ e carregadeira</t>
  </si>
  <si>
    <t>1917676</t>
  </si>
  <si>
    <t>Dragagem de material de 1ª categoria com dragline - caçamba de 2,1 m³ - caminho de serviço pavimentado - DMT 1.800 a 2.000 m - com caminhão de 14 m³ e carregadeira</t>
  </si>
  <si>
    <t>1917677</t>
  </si>
  <si>
    <t>Dragagem de material de 1ª categoria com dragline - caçamba de 2,1 m³ - caminho de serviço pavimentado - DMT 2.000 a 2.500 m - com caminhão de 14 m³ e carregadeira</t>
  </si>
  <si>
    <t>1917678</t>
  </si>
  <si>
    <t>Dragagem de material de 1ª categoria com dragline - caçamba de 2,1 m³ - caminho de serviço pavimentado - DMT 2.500 a 3.000 m - com caminhão de 14 m³ e carregadeira</t>
  </si>
  <si>
    <t>1917668</t>
  </si>
  <si>
    <t>Dragagem de material de 1ª categoria com dragline - caçamba de 2,1 m³ - caminho de serviço pavimentado - DMT 200 a 400 m - com caminhão de 14 m³ e carregadeira</t>
  </si>
  <si>
    <t>1917669</t>
  </si>
  <si>
    <t>Dragagem de material de 1ª categoria com dragline - caçamba de 2,1 m³ - caminho de serviço pavimentado - DMT 400 a 600 m - com caminhão de 14 m³ e carregadeira</t>
  </si>
  <si>
    <t>1917667</t>
  </si>
  <si>
    <t>Dragagem de material de 1ª categoria com dragline - caçamba de 2,1 m³ - caminho de serviço pavimentado - DMT 50 a 200 m - com caminhão de 14 m³ e carregadeira</t>
  </si>
  <si>
    <t>1917670</t>
  </si>
  <si>
    <t>Dragagem de material de 1ª categoria com dragline - caçamba de 2,1 m³ - caminho de serviço pavimentado - DMT 600 a 800 m - com caminhão de 14 m³ e carregadeira</t>
  </si>
  <si>
    <t>1917671</t>
  </si>
  <si>
    <t>Dragagem de material de 1ª categoria com dragline - caçamba de 2,1 m³ - caminho de serviço pavimentado - DMT 800 a 1.000 m - com caminhão de 14 m³ e carregadeira</t>
  </si>
  <si>
    <t>1917679</t>
  </si>
  <si>
    <t>Dragagem de material de 1ª categoria com dragline - caçamba de 2,1 m³ - caminho de serviço pavimentado - DMT de 3.000 m - com caminhão de 14 m³ e carregadeira</t>
  </si>
  <si>
    <t>1917640</t>
  </si>
  <si>
    <t>Dragagem de material de 1ª categoria com dragline - caçamba de 2,1 m³ - DMT até 50 m</t>
  </si>
  <si>
    <t>1917686</t>
  </si>
  <si>
    <t>Dragagem de material de 1ª categoria com escavadeira hidráulica - capacidade de caçamba de 1,56 m³ - caminho de serviço em leito natural - DMT 1.000 a 1.200 m</t>
  </si>
  <si>
    <t>1917687</t>
  </si>
  <si>
    <t>Dragagem de material de 1ª categoria com escavadeira hidráulica - capacidade de caçamba de 1,56 m³ - caminho de serviço em leito natural - DMT 1.200 a 1.400 m</t>
  </si>
  <si>
    <t>1917688</t>
  </si>
  <si>
    <t>Dragagem de material de 1ª categoria com escavadeira hidráulica - capacidade de caçamba de 1,56 m³ - caminho de serviço em leito natural - DMT 1.400 a 1.600 m</t>
  </si>
  <si>
    <t>1917689</t>
  </si>
  <si>
    <t>Dragagem de material de 1ª categoria com escavadeira hidráulica - capacidade de caçamba de 1,56 m³ - caminho de serviço em leito natural - DMT 1.600 a 1.800 m</t>
  </si>
  <si>
    <t>1917690</t>
  </si>
  <si>
    <t>Dragagem de material de 1ª categoria com escavadeira hidráulica - capacidade de caçamba de 1,56 m³ - caminho de serviço em leito natural - DMT 1.800 a 2.000 m</t>
  </si>
  <si>
    <t>1917691</t>
  </si>
  <si>
    <t>Dragagem de material de 1ª categoria com escavadeira hidráulica - capacidade de caçamba de 1,56 m³ - caminho de serviço em leito natural - DMT 2.000 a 2.500 m</t>
  </si>
  <si>
    <t>1917692</t>
  </si>
  <si>
    <t>Dragagem de material de 1ª categoria com escavadeira hidráulica - capacidade de caçamba de 1,56 m³ - caminho de serviço em leito natural - DMT 2.500 a 3.000 m</t>
  </si>
  <si>
    <t>1917682</t>
  </si>
  <si>
    <t>Dragagem de material de 1ª categoria com escavadeira hidráulica - capacidade de caçamba de 1,56 m³ - caminho de serviço em leito natural - DMT 200 a 400 m</t>
  </si>
  <si>
    <t>1917693</t>
  </si>
  <si>
    <t>Dragagem de material de 1ª categoria com escavadeira hidráulica - capacidade de caçamba de 1,56 m³ - caminho de serviço em leito natural - DMT 3.000 m</t>
  </si>
  <si>
    <t>1917683</t>
  </si>
  <si>
    <t>Dragagem de material de 1ª categoria com escavadeira hidráulica - capacidade de caçamba de 1,56 m³ - caminho de serviço em leito natural - DMT 400 a 600 m</t>
  </si>
  <si>
    <t>1917681</t>
  </si>
  <si>
    <t>Dragagem de material de 1ª categoria com escavadeira hidráulica - capacidade de caçamba de 1,56 m³ - caminho de serviço em leito natural - DMT 50 a 200 m</t>
  </si>
  <si>
    <t>1917684</t>
  </si>
  <si>
    <t>Dragagem de material de 1ª categoria com escavadeira hidráulica - capacidade de caçamba de 1,56 m³ - caminho de serviço em leito natural - DMT 600 a 800 m</t>
  </si>
  <si>
    <t>1917685</t>
  </si>
  <si>
    <t>Dragagem de material de 1ª categoria com escavadeira hidráulica - capacidade de caçamba de 1,56 m³ - caminho de serviço em leito natural - DMT 800 a 1.000 m</t>
  </si>
  <si>
    <t>1917699</t>
  </si>
  <si>
    <t>Dragagem de material de 1ª categoria com escavadeira hidráulica - capacidade de caçamba de 1,56 m³ - caminho de serviço em revestimento primário - DMT 1.000 a 1.200 m</t>
  </si>
  <si>
    <t>1917700</t>
  </si>
  <si>
    <t>Dragagem de material de 1ª categoria com escavadeira hidráulica - capacidade de caçamba de 1,56 m³ - caminho de serviço em revestimento primário - DMT 1.200 a 1.400 m</t>
  </si>
  <si>
    <t>1917701</t>
  </si>
  <si>
    <t>Dragagem de material de 1ª categoria com escavadeira hidráulica - capacidade de caçamba de 1,56 m³ - caminho de serviço em revestimento primário - DMT 1.400 a 1.600 m</t>
  </si>
  <si>
    <t>1917702</t>
  </si>
  <si>
    <t>Dragagem de material de 1ª categoria com escavadeira hidráulica - capacidade de caçamba de 1,56 m³ - caminho de serviço em revestimento primário - DMT 1.600 a 1.800 m</t>
  </si>
  <si>
    <t>1917703</t>
  </si>
  <si>
    <t>Dragagem de material de 1ª categoria com escavadeira hidráulica - capacidade de caçamba de 1,56 m³ - caminho de serviço em revestimento primário - DMT 1.800 a 2.000 m</t>
  </si>
  <si>
    <t>1917704</t>
  </si>
  <si>
    <t>Dragagem de material de 1ª categoria com escavadeira hidráulica - capacidade de caçamba de 1,56 m³ - caminho de serviço em revestimento primário - DMT 2.000 a 2.500 m</t>
  </si>
  <si>
    <t>1917705</t>
  </si>
  <si>
    <t>Dragagem de material de 1ª categoria com escavadeira hidráulica - capacidade de caçamba de 1,56 m³ - caminho de serviço em revestimento primário - DMT 2.500 a 3.000 m</t>
  </si>
  <si>
    <t>1917695</t>
  </si>
  <si>
    <t>Dragagem de material de 1ª categoria com escavadeira hidráulica - capacidade de caçamba de 1,56 m³ - caminho de serviço em revestimento primário - DMT 200 a 400 m</t>
  </si>
  <si>
    <t>1917706</t>
  </si>
  <si>
    <t>Dragagem de material de 1ª categoria com escavadeira hidráulica - capacidade de caçamba de 1,56 m³ - caminho de serviço em revestimento primário - DMT 3.000 m</t>
  </si>
  <si>
    <t>1917696</t>
  </si>
  <si>
    <t>Dragagem de material de 1ª categoria com escavadeira hidráulica - capacidade de caçamba de 1,56 m³ - caminho de serviço em revestimento primário - DMT 400 a 600 m</t>
  </si>
  <si>
    <t>1917694</t>
  </si>
  <si>
    <t>Dragagem de material de 1ª categoria com escavadeira hidráulica - capacidade de caçamba de 1,56 m³ - caminho de serviço em revestimento primário - DMT 50 a 200 m</t>
  </si>
  <si>
    <t>1917697</t>
  </si>
  <si>
    <t>Dragagem de material de 1ª categoria com escavadeira hidráulica - capacidade de caçamba de 1,56 m³ - caminho de serviço em revestimento primário - DMT 600 a 800 m</t>
  </si>
  <si>
    <t>1917698</t>
  </si>
  <si>
    <t>Dragagem de material de 1ª categoria com escavadeira hidráulica - capacidade de caçamba de 1,56 m³ - caminho de serviço em revestimento primário - DMT 800 a 1.000 m</t>
  </si>
  <si>
    <t>1917712</t>
  </si>
  <si>
    <t>Dragagem de material de 1ª categoria com escavadeira hidráulica - capacidade de caçamba de 1,56 m³ - caminho de serviço pavimentado - DMT 1.000 a 1.200 m</t>
  </si>
  <si>
    <t>1917713</t>
  </si>
  <si>
    <t>Dragagem de material de 1ª categoria com escavadeira hidráulica - capacidade de caçamba de 1,56 m³ - caminho de serviço pavimentado - DMT 1.200 a 1.400 m</t>
  </si>
  <si>
    <t>1917714</t>
  </si>
  <si>
    <t>Dragagem de material de 1ª categoria com escavadeira hidráulica - capacidade de caçamba de 1,56 m³ - caminho de serviço pavimentado - DMT 1.400 a 1.600 m</t>
  </si>
  <si>
    <t>1917715</t>
  </si>
  <si>
    <t>Dragagem de material de 1ª categoria com escavadeira hidráulica - capacidade de caçamba de 1,56 m³ - caminho de serviço pavimentado - DMT 1.600 a 1.800 m</t>
  </si>
  <si>
    <t>1917716</t>
  </si>
  <si>
    <t>Dragagem de material de 1ª categoria com escavadeira hidráulica - capacidade de caçamba de 1,56 m³ - caminho de serviço pavimentado - DMT 1.800 a 2.000 m</t>
  </si>
  <si>
    <t>1917717</t>
  </si>
  <si>
    <t>Dragagem de material de 1ª categoria com escavadeira hidráulica - capacidade de caçamba de 1,56 m³ - caminho de serviço pavimentado - DMT 2.000 a 2.500 m</t>
  </si>
  <si>
    <t>1917718</t>
  </si>
  <si>
    <t>Dragagem de material de 1ª categoria com escavadeira hidráulica - capacidade de caçamba de 1,56 m³ - caminho de serviço pavimentado - DMT 2.500 a 3.000 m</t>
  </si>
  <si>
    <t>1917708</t>
  </si>
  <si>
    <t>Dragagem de material de 1ª categoria com escavadeira hidráulica - capacidade de caçamba de 1,56 m³ - caminho de serviço pavimentado - DMT 200 a 400 m</t>
  </si>
  <si>
    <t>1917719</t>
  </si>
  <si>
    <t>Dragagem de material de 1ª categoria com escavadeira hidráulica - capacidade de caçamba de 1,56 m³ - caminho de serviço pavimentado - DMT 3.000 m</t>
  </si>
  <si>
    <t>1917709</t>
  </si>
  <si>
    <t>Dragagem de material de 1ª categoria com escavadeira hidráulica - capacidade de caçamba de 1,56 m³ - caminho de serviço pavimentado - DMT 400 a 600 m</t>
  </si>
  <si>
    <t>1917707</t>
  </si>
  <si>
    <t>Dragagem de material de 1ª categoria com escavadeira hidráulica - capacidade de caçamba de 1,56 m³ - caminho de serviço pavimentado - DMT 50 a 200 m</t>
  </si>
  <si>
    <t>1917710</t>
  </si>
  <si>
    <t>Dragagem de material de 1ª categoria com escavadeira hidráulica - capacidade de caçamba de 1,56 m³ - caminho de serviço pavimentado - DMT 600 a 800 m</t>
  </si>
  <si>
    <t>1917711</t>
  </si>
  <si>
    <t>Dragagem de material de 1ª categoria com escavadeira hidráulica - capacidade de caçamba de 1,56 m³ - caminho de serviço pavimentado - DMT 800 a 1.000 m</t>
  </si>
  <si>
    <t>1917680</t>
  </si>
  <si>
    <t>Dragagem de material de 1ª categoria com escavadeira hidráulica - capacidade de caçamba de 1,56 m³ - DMT 0 a 50 m</t>
  </si>
  <si>
    <t>1901607</t>
  </si>
  <si>
    <t>Dragagem de material de 1ª categoria com escavadeira hidráulica sobre pontão flutuante - capacidade da caçamba de 1,56 m³ - transporte com batelão sem propulsão com capacidade de 100 t - DMT 0 a 300 m</t>
  </si>
  <si>
    <t>1901611</t>
  </si>
  <si>
    <t>Dragagem de material de 1ª categoria com escavadeira hidráulica sobre pontão flutuante - capacidade da caçamba de 1,56 m³ - transporte com batelão sem propulsão com capacidade de 100 t - DMT 1.200 a 1.500 m</t>
  </si>
  <si>
    <t>1901612</t>
  </si>
  <si>
    <t>Dragagem de material de 1ª categoria com escavadeira hidráulica sobre pontão flutuante - capacidade da caçamba de 1,56 m³ - transporte com batelão sem propulsão com capacidade de 100 t - DMT 1.500 a 1.800 m</t>
  </si>
  <si>
    <t>1901613</t>
  </si>
  <si>
    <t>Dragagem de material de 1ª categoria com escavadeira hidráulica sobre pontão flutuante - capacidade da caçamba de 1,56 m³ - transporte com batelão sem propulsão com capacidade de 100 t - DMT 1.800 a 2.100 m</t>
  </si>
  <si>
    <t>1901614</t>
  </si>
  <si>
    <t>Dragagem de material de 1ª categoria com escavadeira hidráulica sobre pontão flutuante - capacidade da caçamba de 1,56 m³ - transporte com batelão sem propulsão com capacidade de 100 t - DMT 2.100 a 2.400 m</t>
  </si>
  <si>
    <t>1901615</t>
  </si>
  <si>
    <t>Dragagem de material de 1ª categoria com escavadeira hidráulica sobre pontão flutuante - capacidade da caçamba de 1,56 m³ - transporte com batelão sem propulsão com capacidade de 100 t - DMT 2.400 a 2.700 m</t>
  </si>
  <si>
    <t>1901616</t>
  </si>
  <si>
    <t>Dragagem de material de 1ª categoria com escavadeira hidráulica sobre pontão flutuante - capacidade da caçamba de 1,56 m³ - transporte com batelão sem propulsão com capacidade de 100 t - DMT 2.700 a 3.000 m</t>
  </si>
  <si>
    <t>1901608</t>
  </si>
  <si>
    <t>Dragagem de material de 1ª categoria com escavadeira hidráulica sobre pontão flutuante - capacidade da caçamba de 1,56 m³ - transporte com batelão sem propulsão com capacidade de 100 t - DMT 300 a 600 m</t>
  </si>
  <si>
    <t>1901609</t>
  </si>
  <si>
    <t>Dragagem de material de 1ª categoria com escavadeira hidráulica sobre pontão flutuante - capacidade da caçamba de 1,56 m³ - transporte com batelão sem propulsão com capacidade de 100 t - DMT 600 a 900 m</t>
  </si>
  <si>
    <t>1901610</t>
  </si>
  <si>
    <t>Dragagem de material de 1ª categoria com escavadeira hidráulica sobre pontão flutuante - capacidade da caçamba de 1,56 m³ - transporte com batelão sem propulsão com capacidade de 100 t - DMT 900 a 1.200 m</t>
  </si>
  <si>
    <t>1901617</t>
  </si>
  <si>
    <t>Dragagem de material de 1ª categoria com escavadeira hidráulica sobre pontão flutuante - capacidade da caçamba de 1,56 m³ - transporte com batelão sem propulsão com capacidade de 100 t - DMT de 3.000 m</t>
  </si>
  <si>
    <t>1917037</t>
  </si>
  <si>
    <t>Dragagem de silte com draga hopper - capacidade da cisterna de 1.000 m³ - DMT de 1.500 a 1.800 m</t>
  </si>
  <si>
    <t>1917038</t>
  </si>
  <si>
    <t>Dragagem de silte com draga hopper - capacidade da cisterna de 1.000 m³ - DMT de 1.800 a 2.100 m</t>
  </si>
  <si>
    <t>1917039</t>
  </si>
  <si>
    <t>Dragagem de silte com draga hopper - capacidade da cisterna de 1.000 m³ - DMT de 2.100 a 2.400 m</t>
  </si>
  <si>
    <t>1917040</t>
  </si>
  <si>
    <t>Dragagem de silte com draga hopper - capacidade da cisterna de 1.000 m³ - DMT de 2.400 a 2.700 m</t>
  </si>
  <si>
    <t>1917041</t>
  </si>
  <si>
    <t>Dragagem de silte com draga hopper - capacidade da cisterna de 1.000 m³ - DMT de 2.700 a 3.000 m</t>
  </si>
  <si>
    <t>1917042</t>
  </si>
  <si>
    <t>Dragagem de silte com draga hopper - capacidade da cisterna de 1.000 m³ - DMT de 3.000 m</t>
  </si>
  <si>
    <t>1901619</t>
  </si>
  <si>
    <t>Dragagem de silte com draga hopper - capacidade da cisterna de 10.000 m³ - DMT de 1.500 a 1.800 m</t>
  </si>
  <si>
    <t>1901620</t>
  </si>
  <si>
    <t>Dragagem de silte com draga hopper - capacidade da cisterna de 10.000 m³ - DMT de 1.800 a 2.100 m</t>
  </si>
  <si>
    <t>1901621</t>
  </si>
  <si>
    <t>Dragagem de silte com draga hopper - capacidade da cisterna de 10.000 m³ - DMT de 2.100 a 2.400 m</t>
  </si>
  <si>
    <t>1901622</t>
  </si>
  <si>
    <t>Dragagem de silte com draga hopper - capacidade da cisterna de 10.000 m³ - DMT de 2.400 a 2.700 m</t>
  </si>
  <si>
    <t>1901623</t>
  </si>
  <si>
    <t>Dragagem de silte com draga hopper - capacidade da cisterna de 10.000 m³ - DMT de 2.700 a 3.000 m</t>
  </si>
  <si>
    <t>1901618</t>
  </si>
  <si>
    <t>Dragagem de silte com draga hopper - capacidade da cisterna de 10.000 m³ - DMT de 3.000 m</t>
  </si>
  <si>
    <t>1901625</t>
  </si>
  <si>
    <t>Dragagem de silte com draga hopper - capacidade da cisterna de 15.000 m³ - DMT de 1.500 a 1.800 m</t>
  </si>
  <si>
    <t>1901626</t>
  </si>
  <si>
    <t>Dragagem de silte com draga hopper - capacidade da cisterna de 15.000 m³ - DMT de 1.800 a 2.100 m</t>
  </si>
  <si>
    <t>1901627</t>
  </si>
  <si>
    <t>Dragagem de silte com draga hopper - capacidade da cisterna de 15.000 m³ - DMT de 2.100 a 2.400 m</t>
  </si>
  <si>
    <t>1901628</t>
  </si>
  <si>
    <t>Dragagem de silte com draga hopper - capacidade da cisterna de 15.000 m³ - DMT de 2.400 a 2.700 m</t>
  </si>
  <si>
    <t>1901629</t>
  </si>
  <si>
    <t>Dragagem de silte com draga hopper - capacidade da cisterna de 15.000 m³ - DMT de 2.700 a 3.000 m</t>
  </si>
  <si>
    <t>1901624</t>
  </si>
  <si>
    <t>Dragagem de silte com draga hopper - capacidade da cisterna de 15.000 m³ - DMT de 3.000 m</t>
  </si>
  <si>
    <t>1917073</t>
  </si>
  <si>
    <t>Dragagem de silte com draga hopper - capacidade da cisterna de 2.000 m³ - DMT de 1.500 a 1.800 m</t>
  </si>
  <si>
    <t>1917074</t>
  </si>
  <si>
    <t>Dragagem de silte com draga hopper - capacidade da cisterna de 2.000 m³ - DMT de 1.800 a 2.100 m</t>
  </si>
  <si>
    <t>1917075</t>
  </si>
  <si>
    <t>Dragagem de silte com draga hopper - capacidade da cisterna de 2.000 m³ - DMT de 2.100 a 2.400 m</t>
  </si>
  <si>
    <t>1917076</t>
  </si>
  <si>
    <t>Dragagem de silte com draga hopper - capacidade da cisterna de 2.000 m³ - DMT de 2.400 a 2.700 m</t>
  </si>
  <si>
    <t>1917077</t>
  </si>
  <si>
    <t>Dragagem de silte com draga hopper - capacidade da cisterna de 2.000 m³ - DMT de 2.700 a 3.000 m</t>
  </si>
  <si>
    <t>1917078</t>
  </si>
  <si>
    <t>Dragagem de silte com draga hopper - capacidade da cisterna de 2.000 m³ - DMT de 3.000 m</t>
  </si>
  <si>
    <t>1901631</t>
  </si>
  <si>
    <t>Dragagem de silte com draga hopper - capacidade da cisterna de 20.000 m³ - DMT de 1.500 a 1.800 m</t>
  </si>
  <si>
    <t>1901632</t>
  </si>
  <si>
    <t>Dragagem de silte com draga hopper - capacidade da cisterna de 20.000 m³ - DMT de 1.800 a 2.100 m</t>
  </si>
  <si>
    <t>1901633</t>
  </si>
  <si>
    <t>Dragagem de silte com draga hopper - capacidade da cisterna de 20.000 m³ - DMT de 2.100 a 2.400 m</t>
  </si>
  <si>
    <t>1901634</t>
  </si>
  <si>
    <t>Dragagem de silte com draga hopper - capacidade da cisterna de 20.000 m³ - DMT de 2.400 a 2.700 m</t>
  </si>
  <si>
    <t>1901635</t>
  </si>
  <si>
    <t>Dragagem de silte com draga hopper - capacidade da cisterna de 20.000 m³ - DMT de 2.700 a 3.000 m</t>
  </si>
  <si>
    <t>1901630</t>
  </si>
  <si>
    <t>Dragagem de silte com draga hopper - capacidade da cisterna de 20.000 m³ - DMT de 3.000 m</t>
  </si>
  <si>
    <t>1917109</t>
  </si>
  <si>
    <t>Dragagem de silte com draga hopper - capacidade da cisterna de 3.000 m³ - DMT de 1.500 a 1.800 m</t>
  </si>
  <si>
    <t>1917110</t>
  </si>
  <si>
    <t>Dragagem de silte com draga hopper - capacidade da cisterna de 3.000 m³ - DMT de 1.800 a 2.100 m</t>
  </si>
  <si>
    <t>1917111</t>
  </si>
  <si>
    <t>Dragagem de silte com draga hopper - capacidade da cisterna de 3.000 m³ - DMT de 2.100 a 2.400 m</t>
  </si>
  <si>
    <t>1917112</t>
  </si>
  <si>
    <t>Dragagem de silte com draga hopper - capacidade da cisterna de 3.000 m³ - DMT de 2.400 a 2.700 m</t>
  </si>
  <si>
    <t>1917113</t>
  </si>
  <si>
    <t>Dragagem de silte com draga hopper - capacidade da cisterna de 3.000 m³ - DMT de 2.700 a 3.000 m</t>
  </si>
  <si>
    <t>1917114</t>
  </si>
  <si>
    <t>Dragagem de silte com draga hopper - capacidade da cisterna de 3.000 m³ - DMT de 3.000 m</t>
  </si>
  <si>
    <t>1917145</t>
  </si>
  <si>
    <t>Dragagem de silte com draga hopper - capacidade da cisterna de 4.000 m³ - DMT de 1.500 a 1.800 m</t>
  </si>
  <si>
    <t>1917146</t>
  </si>
  <si>
    <t>Dragagem de silte com draga hopper - capacidade da cisterna de 4.000 m³ - DMT de 1.800 a 2.100 m</t>
  </si>
  <si>
    <t>1917147</t>
  </si>
  <si>
    <t>Dragagem de silte com draga hopper - capacidade da cisterna de 4.000 m³ - DMT de 2.100 a 2.400 m</t>
  </si>
  <si>
    <t>1917148</t>
  </si>
  <si>
    <t>Dragagem de silte com draga hopper - capacidade da cisterna de 4.000 m³ - DMT de 2.400 a 2.700 m</t>
  </si>
  <si>
    <t>1917149</t>
  </si>
  <si>
    <t>Dragagem de silte com draga hopper - capacidade da cisterna de 4.000 m³ - DMT de 2.700 a 3.000 m</t>
  </si>
  <si>
    <t>1917150</t>
  </si>
  <si>
    <t>Dragagem de silte com draga hopper - capacidade da cisterna de 4.000 m³ - DMT de 3.000 m</t>
  </si>
  <si>
    <t>1917181</t>
  </si>
  <si>
    <t>Dragagem de silte com draga hopper - capacidade da cisterna de 5.000 m³ - DMT de 1.500 a 1.800 m</t>
  </si>
  <si>
    <t>1917182</t>
  </si>
  <si>
    <t>Dragagem de silte com draga hopper - capacidade da cisterna de 5.000 m³ - DMT de 1.800 a 2.100 m</t>
  </si>
  <si>
    <t>1917183</t>
  </si>
  <si>
    <t>Dragagem de silte com draga hopper - capacidade da cisterna de 5.000 m³ - DMT de 2.100 a 2.400 m</t>
  </si>
  <si>
    <t>1917184</t>
  </si>
  <si>
    <t>Dragagem de silte com draga hopper - capacidade da cisterna de 5.000 m³ - DMT de 2.400 a 2.700 m</t>
  </si>
  <si>
    <t>1917185</t>
  </si>
  <si>
    <t>Dragagem de silte com draga hopper - capacidade da cisterna de 5.000 m³ - DMT de 2.700 a 3.000 m</t>
  </si>
  <si>
    <t>1917186</t>
  </si>
  <si>
    <t>Dragagem de silte com draga hopper - capacidade da cisterna de 5.000 m³ - DMT de 3.000 m</t>
  </si>
  <si>
    <t>1917001</t>
  </si>
  <si>
    <t>Dragagem de silte com draga hopper - capacidade da cisterna de 750 m³ - DMT de 1.500 a 1.800 m</t>
  </si>
  <si>
    <t>1917002</t>
  </si>
  <si>
    <t>Dragagem de silte com draga hopper - capacidade da cisterna de 750 m³ - DMT de 1.800 a 2.100 m</t>
  </si>
  <si>
    <t>1917003</t>
  </si>
  <si>
    <t>Dragagem de silte com draga hopper - capacidade da cisterna de 750 m³ - DMT de 2.100 a 2.400 m</t>
  </si>
  <si>
    <t>1917004</t>
  </si>
  <si>
    <t>Dragagem de silte com draga hopper - capacidade da cisterna de 750 m³ - DMT de 2.400 a 2.700 m</t>
  </si>
  <si>
    <t>1917005</t>
  </si>
  <si>
    <t>Dragagem de silte com draga hopper - capacidade da cisterna de 750 m³ - DMT de 2.700 a 3.000 m</t>
  </si>
  <si>
    <t>1917006</t>
  </si>
  <si>
    <t>Dragagem de silte com draga hopper - capacidade da cisterna de 750 m³ - DMT de 3.000 m</t>
  </si>
  <si>
    <t>2009619</t>
  </si>
  <si>
    <t>Alvenaria de blocos de concreto 19 x 19 x 39 cm com espessura de 20 cm - areia comercial</t>
  </si>
  <si>
    <t>2009618</t>
  </si>
  <si>
    <t>Alvenaria de blocos de concreto 19 x 19 x 39 cm com espessura de 20 cm - areia extraída</t>
  </si>
  <si>
    <t>2003866</t>
  </si>
  <si>
    <t>Aplicação de geotêxtil não-tecido agulhado com resistência à tração longitudinal de 14 kN/m</t>
  </si>
  <si>
    <t>2003867</t>
  </si>
  <si>
    <t>Aplicação de geotêxtil não-tecido agulhado com resistência à tração longitudinal de 31 kN/m</t>
  </si>
  <si>
    <t>2003622</t>
  </si>
  <si>
    <t>Boca de lobo combinada - chapéu e grelha simples - BLC 01 - areia e brita comerciais</t>
  </si>
  <si>
    <t>2003621</t>
  </si>
  <si>
    <t>Boca de lobo combinada - chapéu e grelha simples - BLC 01 - areia extraída e brita produzida</t>
  </si>
  <si>
    <t>2003624</t>
  </si>
  <si>
    <t>Boca de lobo combinada - chapéu e grelha simples - BLC 02 - areia e brita comerciais</t>
  </si>
  <si>
    <t>2003623</t>
  </si>
  <si>
    <t>Boca de lobo combinada - chapéu e grelha simples - BLC 02 - areia extraída e brita produzida</t>
  </si>
  <si>
    <t>2003634</t>
  </si>
  <si>
    <t>Boca de lobo dupla - grelha de concreto - BLDG 01 - areia e brita comerciais</t>
  </si>
  <si>
    <t>2003633</t>
  </si>
  <si>
    <t>Boca de lobo dupla - grelha de concreto - BLDG 01 - areia extraída e brita produzida</t>
  </si>
  <si>
    <t>2003636</t>
  </si>
  <si>
    <t>Boca de lobo dupla - grelha de concreto - BLDG 02 - areia e brita comerciais</t>
  </si>
  <si>
    <t>2003635</t>
  </si>
  <si>
    <t>Boca de lobo dupla - grelha de concreto - BLDG 02 - areia extraída e brita produzida</t>
  </si>
  <si>
    <t>2003638</t>
  </si>
  <si>
    <t>Boca de lobo dupla - grelha de concreto - BLDG 03 - areia e brita comerciais</t>
  </si>
  <si>
    <t>2003637</t>
  </si>
  <si>
    <t>Boca de lobo dupla - grelha de concreto - BLDG 03 - areia extraída e brita produzida</t>
  </si>
  <si>
    <t>2003640</t>
  </si>
  <si>
    <t>Boca de lobo dupla - grelha de concreto - BLDG 04 - areia e brita comerciais</t>
  </si>
  <si>
    <t>2003639</t>
  </si>
  <si>
    <t>Boca de lobo dupla - grelha de concreto - BLDG 04 - areia extraída e brita produzida</t>
  </si>
  <si>
    <t>2003618</t>
  </si>
  <si>
    <t>Boca de lobo simples - BLS 01 - areia e brita comerciais</t>
  </si>
  <si>
    <t>2003617</t>
  </si>
  <si>
    <t>Boca de lobo simples - BLS 01 - areia extraída e brita produzida</t>
  </si>
  <si>
    <t>2003620</t>
  </si>
  <si>
    <t>Boca de lobo simples - BLS 02 - areia e brita comerciais</t>
  </si>
  <si>
    <t>2003619</t>
  </si>
  <si>
    <t>Boca de lobo simples - BLS 02 - areia extraída e brita produzida</t>
  </si>
  <si>
    <t>2003626</t>
  </si>
  <si>
    <t>Boca de lobo simples - grelha de concreto - BLSG 01 - areia e brita comerciais</t>
  </si>
  <si>
    <t>2003625</t>
  </si>
  <si>
    <t>Boca de lobo simples - grelha de concreto - BLSG 01 - areia extraída e brita produzida</t>
  </si>
  <si>
    <t>2003628</t>
  </si>
  <si>
    <t>Boca de lobo simples - grelha de concreto - BLSG 02 - areia e brita comerciais</t>
  </si>
  <si>
    <t>2003627</t>
  </si>
  <si>
    <t>Boca de lobo simples - grelha de concreto - BLSG 02 - areia extraída e brita produzida</t>
  </si>
  <si>
    <t>2003630</t>
  </si>
  <si>
    <t>Boca de lobo simples - grelha de concreto - BLSG 03 - areia e brita comerciais</t>
  </si>
  <si>
    <t>2003629</t>
  </si>
  <si>
    <t>Boca de lobo simples - grelha de concreto - BLSG 03 - areia extraída e brita produzida</t>
  </si>
  <si>
    <t>2003632</t>
  </si>
  <si>
    <t>Boca de lobo simples - grelha de concreto - BLSG 04 - areia e brita comerciais</t>
  </si>
  <si>
    <t>2003631</t>
  </si>
  <si>
    <t>Boca de lobo simples - grelha de concreto - BLSG 04 - areia extraída e brita produzida</t>
  </si>
  <si>
    <t>2003599</t>
  </si>
  <si>
    <t>Boca de saída para dreno longitudinal profundo - BSD 01 - tubo de concreto perfurado - areia e brita comerciais</t>
  </si>
  <si>
    <t>2003598</t>
  </si>
  <si>
    <t>Boca de saída para dreno longitudinal profundo - BSD 01 - tubo de concreto perfurado - areia extraída e brita produzida</t>
  </si>
  <si>
    <t>2003919</t>
  </si>
  <si>
    <t>Boca de saída para dreno longitudinal profundo - BSD 01 - tubo de PEAD - areia e brita comerciais</t>
  </si>
  <si>
    <t>2003918</t>
  </si>
  <si>
    <t>Boca de saída para dreno longitudinal profundo - BSD 01 - tubo de PEAD - areia extraída e brita produzida</t>
  </si>
  <si>
    <t>2003601</t>
  </si>
  <si>
    <t>Boca de saída para dreno longitudinal profundo - BSD 02 - tubo de concreto perfurado - areia e brita comerciais</t>
  </si>
  <si>
    <t>2003600</t>
  </si>
  <si>
    <t>Boca de saída para dreno longitudinal profundo - BSD 02 - tubo de concreto perfurado - areia extraída e brita produzida</t>
  </si>
  <si>
    <t>2003921</t>
  </si>
  <si>
    <t>Boca de saída para dreno longitudinal profundo - BSD 02 - tubo de PEAD - areia e brita comerciais</t>
  </si>
  <si>
    <t>2003920</t>
  </si>
  <si>
    <t>Boca de saída para dreno longitudinal profundo - BSD 02 - tubo de PEAD - areia extraída e brita produzida</t>
  </si>
  <si>
    <t>2003616</t>
  </si>
  <si>
    <t>Boca de saída para dreno sub-horizontal em material de 1ª categoria - BSD 04 - areia e brita comerciais</t>
  </si>
  <si>
    <t>2003615</t>
  </si>
  <si>
    <t>Boca de saída para dreno sub-horizontal em material de 1ª categoria - BSD 04 - areia extraída e brita produzida</t>
  </si>
  <si>
    <t>2003927</t>
  </si>
  <si>
    <t>Boca de saída para dreno sub-horizontal em material de 2ª categoria - BSD 04 - areia e brita comerciais</t>
  </si>
  <si>
    <t>2003926</t>
  </si>
  <si>
    <t>Boca de saída para dreno sub-horizontal em material de 2ª categoria - BSD 04 - areia extraída e brita produzida</t>
  </si>
  <si>
    <t>2003613</t>
  </si>
  <si>
    <t>Boca de saída para dreno sub-superficial - BSD 03 - areia e brita comerciais</t>
  </si>
  <si>
    <t>2003612</t>
  </si>
  <si>
    <t>Boca de saída para dreno sub-superficial - BSD 03 - areia extraída e brita produzida</t>
  </si>
  <si>
    <t>2017912</t>
  </si>
  <si>
    <t>Bueiro de concreto tipo minitúnel sem interrupção de tráfego - seção 0,80 m x 1,40 m - escavado em material de 1ª categoria - altura mínima do aterro = 0,80 m</t>
  </si>
  <si>
    <t>2017919</t>
  </si>
  <si>
    <t>Bueiro de concreto tipo minitúnel sem interrupção de tráfego - seção 0,80 m x 1,40 m - escavado em material de 2ª categoria - altura mínima do aterro = 0,80 m</t>
  </si>
  <si>
    <t>2017926</t>
  </si>
  <si>
    <t>Bueiro de concreto tipo minitúnel sem interrupção de tráfego - seção 0,80 m x 1,40 m - escavado em material de 3ª categoria - altura mínima do aterro = 0,80 m</t>
  </si>
  <si>
    <t>2017913</t>
  </si>
  <si>
    <t>Bueiro de concreto tipo minitúnel sem interrupção de tráfego - seção 1,00 m x 1,48 m - escavado em material de 1ª categoria - altura mínima do aterro = 0,90 m</t>
  </si>
  <si>
    <t>2017920</t>
  </si>
  <si>
    <t>Bueiro de concreto tipo minitúnel sem interrupção de tráfego - seção 1,00 m x 1,48 m - escavado em material de 2ª categoria - altura mínima do aterro = 0,90 m</t>
  </si>
  <si>
    <t>2017927</t>
  </si>
  <si>
    <t>Bueiro de concreto tipo minitúnel sem interrupção de tráfego - seção 1,00 m x 1,48 m - escavado em material de 3ª categoria - altura mínima do aterro = 0,90 m</t>
  </si>
  <si>
    <t>2017914</t>
  </si>
  <si>
    <t>Bueiro de concreto tipo minitúnel sem interrupção de tráfego - seção 1,20 m x 1,65 m - escavado em material de 1ª categoria - altura mínima do aterro = 1,00 m</t>
  </si>
  <si>
    <t>2017921</t>
  </si>
  <si>
    <t>Bueiro de concreto tipo minitúnel sem interrupção de tráfego - seção 1,20 m x 1,65 m - escavado em material de 2ª categoria - altura mínima do aterro = 1,00 m</t>
  </si>
  <si>
    <t>2017928</t>
  </si>
  <si>
    <t>Bueiro de concreto tipo minitúnel sem interrupção de tráfego - seção 1,20 m x 1,65 m - escavado em material de 3ª categoria - altura mínima do aterro = 1,00 m</t>
  </si>
  <si>
    <t>2017915</t>
  </si>
  <si>
    <t>Bueiro de concreto tipo minitúnel sem interrupção de tráfego - seção 1,60 m x 1,84 m - escavado em material de 1ª categoria - altura mínima do aterro = 1,20 m</t>
  </si>
  <si>
    <t>2017922</t>
  </si>
  <si>
    <t>Bueiro de concreto tipo minitúnel sem interrupção de tráfego - seção 1,60 m x 1,84 m - escavado em material de 2ª categoria - altura mínima do aterro = 1,20 m</t>
  </si>
  <si>
    <t>2017929</t>
  </si>
  <si>
    <t>Bueiro de concreto tipo minitúnel sem interrupção de tráfego - seção 1,60 m x 1,84 m - escavado em material de 3ª categoria - altura mínima do aterro = 1,20 m</t>
  </si>
  <si>
    <t>2017916</t>
  </si>
  <si>
    <t>Bueiro de concreto tipo minitúnel sem interrupção de tráfego - seção 2,00 m x 2,00 m - escavado em material de 1ª categoria - altura mínima do aterro = 1,40 m</t>
  </si>
  <si>
    <t>2017923</t>
  </si>
  <si>
    <t>Bueiro de concreto tipo minitúnel sem interrupção de tráfego - seção 2,00 m x 2,00 m - escavado em material de 2ª categoria - altura mínima do aterro = 1,40 m</t>
  </si>
  <si>
    <t>2017930</t>
  </si>
  <si>
    <t>Bueiro de concreto tipo minitúnel sem interrupção de tráfego - seção 2,00 m x 2,00 m - escavado em material de 3ª categoria - altura mínima do aterro = 1,40 m</t>
  </si>
  <si>
    <t>2017917</t>
  </si>
  <si>
    <t>Bueiro de concreto tipo minitúnel sem interrupção de tráfego - seção 2,20 m x 2,60 m - escavado em material de 1ª categoria - altura mínima do aterro = 1,50 m</t>
  </si>
  <si>
    <t>2017924</t>
  </si>
  <si>
    <t>Bueiro de concreto tipo minitúnel sem interrupção de tráfego - seção 2,20 m x 2,60 m - escavado em material de 2ª categoria - altura mínima do aterro = 1,50 m</t>
  </si>
  <si>
    <t>2017931</t>
  </si>
  <si>
    <t>Bueiro de concreto tipo minitúnel sem interrupção de tráfego - seção 2,20 m x 2,60 m - escavado em material de 3ª categoria - altura mínima do aterro = 1,50 m</t>
  </si>
  <si>
    <t>2017918</t>
  </si>
  <si>
    <t>Bueiro de concreto tipo minitúnel sem interrupção de tráfego - seção 2,20 m x 2,70 m - escavado em material de 1ª categoria - altura mínima do aterro = 1,50 m</t>
  </si>
  <si>
    <t>2017925</t>
  </si>
  <si>
    <t>Bueiro de concreto tipo minitúnel sem interrupção de tráfego - seção 2,20 m x 2,70 m - escavado em material de 2ª categoria - altura mínima do aterro = 1,50 m</t>
  </si>
  <si>
    <t>2017932</t>
  </si>
  <si>
    <t>Bueiro de concreto tipo minitúnel sem interrupção de tráfego - seção 2,20 m x 2,70 m - escavado em material de 3ª categoria - altura mínima do aterro = 1,50 m</t>
  </si>
  <si>
    <t>2003477</t>
  </si>
  <si>
    <t>Caixa coletora de sarjeta - CCS 01 - com grelha de concreto - TCC 01 - areia e brita comerciais</t>
  </si>
  <si>
    <t>2003476</t>
  </si>
  <si>
    <t>Caixa coletora de sarjeta - CCS 01 - com grelha de concreto - TCC 01 - areia extraída e brita produzida</t>
  </si>
  <si>
    <t>2003517</t>
  </si>
  <si>
    <t>Caixa coletora de sarjeta - CCS 01 - com grelha de ferro - TCC 02 - areia e brita comerciais</t>
  </si>
  <si>
    <t>2003516</t>
  </si>
  <si>
    <t>Caixa coletora de sarjeta - CCS 01 - com grelha de ferro - TCC 02 - areia extraída e brita produzida</t>
  </si>
  <si>
    <t>2003479</t>
  </si>
  <si>
    <t>Caixa coletora de sarjeta - CCS 02 - com grelha de concreto - TCC 01 - areia e brita comerciais</t>
  </si>
  <si>
    <t>2003478</t>
  </si>
  <si>
    <t>Caixa coletora de sarjeta - CCS 02 - com grelha de concreto - TCC 01 - areia extraída e brita produzida</t>
  </si>
  <si>
    <t>2003519</t>
  </si>
  <si>
    <t>Caixa coletora de sarjeta - CCS 02 - com grelha de ferro - TCC 02 - areia e brita comerciais</t>
  </si>
  <si>
    <t>2003518</t>
  </si>
  <si>
    <t>Caixa coletora de sarjeta - CCS 02 - com grelha de ferro - TCC 02 - areia extraída e brita produzida</t>
  </si>
  <si>
    <t>2003481</t>
  </si>
  <si>
    <t>Caixa coletora de sarjeta - CCS 03 - com grelha de concreto - TCC 01 - areia e brita comerciais</t>
  </si>
  <si>
    <t>2003480</t>
  </si>
  <si>
    <t>Caixa coletora de sarjeta - CCS 03 - com grelha de concreto - TCC 01 - areia extraída e brita produzida</t>
  </si>
  <si>
    <t>2003521</t>
  </si>
  <si>
    <t>Caixa coletora de sarjeta - CCS 03 - com grelha de ferro - TCC 02 - areia e brita comerciais</t>
  </si>
  <si>
    <t>2003520</t>
  </si>
  <si>
    <t>Caixa coletora de sarjeta - CCS 03 - com grelha de ferro - TCC 02 - areia extraída e brita produzida</t>
  </si>
  <si>
    <t>2003483</t>
  </si>
  <si>
    <t>Caixa coletora de sarjeta - CCS 04 - com grelha de concreto - TCC 01 - areia e brita comerciais</t>
  </si>
  <si>
    <t>2003482</t>
  </si>
  <si>
    <t>Caixa coletora de sarjeta - CCS 04 - com grelha de concreto - TCC 01 - areia extraída e brita produzida</t>
  </si>
  <si>
    <t>2003523</t>
  </si>
  <si>
    <t>Caixa coletora de sarjeta - CCS 04 - com grelha de ferro - TCC 02 - areia e brita comerciais</t>
  </si>
  <si>
    <t>2003522</t>
  </si>
  <si>
    <t>Caixa coletora de sarjeta - CCS 04 - com grelha de ferro - TCC 02 - areia extraída e brita produzida</t>
  </si>
  <si>
    <t>2003485</t>
  </si>
  <si>
    <t>Caixa coletora de sarjeta - CCS 05 - com grelha de concreto - TCC 01 - areia e brita comerciais</t>
  </si>
  <si>
    <t>2003484</t>
  </si>
  <si>
    <t>Caixa coletora de sarjeta - CCS 05 - com grelha de concreto - TCC 01 - areia extraída e brita produzida</t>
  </si>
  <si>
    <t>2003525</t>
  </si>
  <si>
    <t>Caixa coletora de sarjeta - CCS 05 - com grelha de ferro - TCC 02 - areia e brita comerciais</t>
  </si>
  <si>
    <t>2003524</t>
  </si>
  <si>
    <t>Caixa coletora de sarjeta - CCS 05 - com grelha de ferro - TCC 02 - areia extraída e brita produzida</t>
  </si>
  <si>
    <t>2003487</t>
  </si>
  <si>
    <t>Caixa coletora de sarjeta - CCS 06 - com grelha de concreto - TCC 01 - areia e brita comerciais</t>
  </si>
  <si>
    <t>2003486</t>
  </si>
  <si>
    <t>Caixa coletora de sarjeta - CCS 06 - com grelha de concreto - TCC 01 - areia extraída e brita produzida</t>
  </si>
  <si>
    <t>2003527</t>
  </si>
  <si>
    <t>Caixa coletora de sarjeta - CCS 06 - com grelha de ferro - TCC 02 - areia e brita comerciais</t>
  </si>
  <si>
    <t>2003526</t>
  </si>
  <si>
    <t>Caixa coletora de sarjeta - CCS 06 - com grelha de ferro - TCC 02 - areia extraída e brita produzida</t>
  </si>
  <si>
    <t>2003489</t>
  </si>
  <si>
    <t>Caixa coletora de sarjeta - CCS 07 - com grelha de concreto - TCC 01 - areia e brita comerciais</t>
  </si>
  <si>
    <t>2003488</t>
  </si>
  <si>
    <t>Caixa coletora de sarjeta - CCS 07 - com grelha de concreto - TCC 01 - areia extraída e brita produzida</t>
  </si>
  <si>
    <t>2003529</t>
  </si>
  <si>
    <t>Caixa coletora de sarjeta - CCS 07 - com grelha de ferro - TCC 02 - areia e brita comerciais</t>
  </si>
  <si>
    <t>2003528</t>
  </si>
  <si>
    <t>Caixa coletora de sarjeta - CCS 07 - com grelha de ferro - TCC 02 - areia extraída e brita produzida</t>
  </si>
  <si>
    <t>2003491</t>
  </si>
  <si>
    <t>Caixa coletora de sarjeta - CCS 08 - com grelha de concreto - TCC 01 - areia e brita comerciais</t>
  </si>
  <si>
    <t>2003490</t>
  </si>
  <si>
    <t>Caixa coletora de sarjeta - CCS 08 - com grelha de concreto - TCC 01 - areia extraída e brita produzida</t>
  </si>
  <si>
    <t>2003531</t>
  </si>
  <si>
    <t>Caixa coletora de sarjeta - CCS 08 - com grelha de ferro - TCC 02 - areia e brita comerciais</t>
  </si>
  <si>
    <t>2003530</t>
  </si>
  <si>
    <t>Caixa coletora de sarjeta - CCS 08 - com grelha de ferro - TCC 02 - areia extraída e brita produzida</t>
  </si>
  <si>
    <t>2003493</t>
  </si>
  <si>
    <t>Caixa coletora de sarjeta - CCS 09 - com grelha de concreto - TCC 01 - areia e brita comerciais</t>
  </si>
  <si>
    <t>2003492</t>
  </si>
  <si>
    <t>Caixa coletora de sarjeta - CCS 09 - com grelha de concreto - TCC 01 - areia extraída e brita produzida</t>
  </si>
  <si>
    <t>2003533</t>
  </si>
  <si>
    <t>Caixa coletora de sarjeta - CCS 09 - com grelha de ferro - TCC 02 - areia e brita comerciais</t>
  </si>
  <si>
    <t>2003532</t>
  </si>
  <si>
    <t>Caixa coletora de sarjeta - CCS 09 - com grelha de ferro - TCC 02 - areia extraída e brita produzida</t>
  </si>
  <si>
    <t>2003495</t>
  </si>
  <si>
    <t>Caixa coletora de sarjeta - CCS 10 - com grelha de concreto - TCC 01 - areia e brita comerciais</t>
  </si>
  <si>
    <t>2003494</t>
  </si>
  <si>
    <t>Caixa coletora de sarjeta - CCS 10 - com grelha de concreto - TCC 01 - areia extraída e brita produzida</t>
  </si>
  <si>
    <t>2003535</t>
  </si>
  <si>
    <t>Caixa coletora de sarjeta - CCS 10 - com grelha de ferro - TCC 02 - areia e brita comerciais</t>
  </si>
  <si>
    <t>2003534</t>
  </si>
  <si>
    <t>Caixa coletora de sarjeta - CCS 10 - com grelha de ferro - TCC 02 - areia extraída e brita produzida</t>
  </si>
  <si>
    <t>2003497</t>
  </si>
  <si>
    <t>Caixa coletora de sarjeta - CCS 11 - com grelha de concreto - TCC 01 - areia e brita comerciais</t>
  </si>
  <si>
    <t>2003496</t>
  </si>
  <si>
    <t>Caixa coletora de sarjeta - CCS 11 - com grelha de concreto - TCC 01 - areia extraída e brita produzida</t>
  </si>
  <si>
    <t>2003537</t>
  </si>
  <si>
    <t>Caixa coletora de sarjeta - CCS 11 - com grelha de ferro - TCC 02 - areia e brita comerciais</t>
  </si>
  <si>
    <t>2003536</t>
  </si>
  <si>
    <t>Caixa coletora de sarjeta - CCS 11 - com grelha de ferro - TCC 02 - areia extraída e brita produzida</t>
  </si>
  <si>
    <t>2003499</t>
  </si>
  <si>
    <t>Caixa coletora de sarjeta - CCS 12 - com grelha de concreto - TCC 01 - areia e brita comerciais</t>
  </si>
  <si>
    <t>2003498</t>
  </si>
  <si>
    <t>Caixa coletora de sarjeta - CCS 12 - com grelha de concreto - TCC 01 - areia extraída e brita produzida</t>
  </si>
  <si>
    <t>2003539</t>
  </si>
  <si>
    <t>Caixa coletora de sarjeta - CCS 12 - com grelha de ferro - TCC 02 - areia e brita comerciais</t>
  </si>
  <si>
    <t>2003538</t>
  </si>
  <si>
    <t>Caixa coletora de sarjeta - CCS 12 - com grelha de ferro - TCC 02 - areia extraída e brita produzida</t>
  </si>
  <si>
    <t>2003501</t>
  </si>
  <si>
    <t>Caixa coletora de sarjeta - CCS 13 - com grelha de concreto - TCC 01 - areia e brita comerciais</t>
  </si>
  <si>
    <t>2003500</t>
  </si>
  <si>
    <t>Caixa coletora de sarjeta - CCS 13 - com grelha de concreto - TCC 01 - areia extraída e brita produzida</t>
  </si>
  <si>
    <t>2003541</t>
  </si>
  <si>
    <t>Caixa coletora de sarjeta - CCS 13 - com grelha de ferro - TCC 02 - areia e brita comerciais</t>
  </si>
  <si>
    <t>2003540</t>
  </si>
  <si>
    <t>Caixa coletora de sarjeta - CCS 13 - com grelha de ferro - TCC 02 - areia extraída e brita produzida</t>
  </si>
  <si>
    <t>2003503</t>
  </si>
  <si>
    <t>Caixa coletora de sarjeta - CCS 14 - com grelha de concreto - TCC 01 - areia e brita comerciais</t>
  </si>
  <si>
    <t>2003502</t>
  </si>
  <si>
    <t>Caixa coletora de sarjeta - CCS 14 - com grelha de concreto - TCC 01 - areia extraída e brita produzida</t>
  </si>
  <si>
    <t>2003543</t>
  </si>
  <si>
    <t>Caixa coletora de sarjeta - CCS 14 - com grelha de ferro - TCC 02 - areia e brita comerciais</t>
  </si>
  <si>
    <t>2003542</t>
  </si>
  <si>
    <t>Caixa coletora de sarjeta - CCS 14 - com grelha de ferro - TCC 02 - areia extraída e brita produzida</t>
  </si>
  <si>
    <t>2003505</t>
  </si>
  <si>
    <t>Caixa coletora de sarjeta - CCS 15 - com grelha de concreto - TCC 01 - areia e brita comerciais</t>
  </si>
  <si>
    <t>2003504</t>
  </si>
  <si>
    <t>Caixa coletora de sarjeta - CCS 15 - com grelha de concreto - TCC 01 - areia extraída e brita produzida</t>
  </si>
  <si>
    <t>2003545</t>
  </si>
  <si>
    <t>Caixa coletora de sarjeta - CCS 15 - com grelha de ferro - TCC 02 - areia e brita comerciais</t>
  </si>
  <si>
    <t>2003544</t>
  </si>
  <si>
    <t>Caixa coletora de sarjeta - CCS 15 - com grelha de ferro - TCC 02 - areia extraída e brita produzida</t>
  </si>
  <si>
    <t>2003507</t>
  </si>
  <si>
    <t>Caixa coletora de sarjeta - CCS 16 - com grelha de concreto - TCC 01 - areia e brita comerciais</t>
  </si>
  <si>
    <t>2003506</t>
  </si>
  <si>
    <t>Caixa coletora de sarjeta - CCS 16 - com grelha de concreto - TCC 01 - areia extraída e brita produzida</t>
  </si>
  <si>
    <t>2003547</t>
  </si>
  <si>
    <t>Caixa coletora de sarjeta - CCS 16 - com grelha de ferro - TCC 02 - areia e brita comerciais</t>
  </si>
  <si>
    <t>2003546</t>
  </si>
  <si>
    <t>Caixa coletora de sarjeta - CCS 16 - com grelha de ferro - TCC 02 - areia extraída e brita produzida</t>
  </si>
  <si>
    <t>2003509</t>
  </si>
  <si>
    <t>Caixa coletora de sarjeta - CCS 17 - com grelha de concreto - TCC 01 - areia e brita comerciais</t>
  </si>
  <si>
    <t>2003508</t>
  </si>
  <si>
    <t>Caixa coletora de sarjeta - CCS 17 - com grelha de concreto - TCC 01 - areia extraída e brita produzida</t>
  </si>
  <si>
    <t>2003549</t>
  </si>
  <si>
    <t>Caixa coletora de sarjeta - CCS 17 - com grelha de ferro - TCC 02 - areia e brita comerciais</t>
  </si>
  <si>
    <t>2003548</t>
  </si>
  <si>
    <t>Caixa coletora de sarjeta - CCS 17 - com grelha de ferro - TCC 02 - areia extraída e brita produzida</t>
  </si>
  <si>
    <t>2003511</t>
  </si>
  <si>
    <t>Caixa coletora de sarjeta - CCS 18 - com grelha de concreto - TCC 01 - areia e brita comerciais</t>
  </si>
  <si>
    <t>2003510</t>
  </si>
  <si>
    <t>Caixa coletora de sarjeta - CCS 18 - com grelha de concreto - TCC 01 - areia extraída e brita produzida</t>
  </si>
  <si>
    <t>2003551</t>
  </si>
  <si>
    <t>Caixa coletora de sarjeta - CCS 18 - com grelha de ferro - TCC 02 - areia e brita comerciais</t>
  </si>
  <si>
    <t>2003550</t>
  </si>
  <si>
    <t>Caixa coletora de sarjeta - CCS 18 - com grelha de ferro - TCC 02 - areia extraída e brita produzida</t>
  </si>
  <si>
    <t>2003513</t>
  </si>
  <si>
    <t>Caixa coletora de sarjeta - CCS 19 - com grelha de concreto - TCC 01 - areia e brita comerciais</t>
  </si>
  <si>
    <t>2003512</t>
  </si>
  <si>
    <t>Caixa coletora de sarjeta - CCS 19 - com grelha de concreto - TCC 01 - areia extraída e brita produzida</t>
  </si>
  <si>
    <t>2003553</t>
  </si>
  <si>
    <t>Caixa coletora de sarjeta - CCS 19 - com grelha de ferro - TCC 02 - areia e brita comerciais</t>
  </si>
  <si>
    <t>2003552</t>
  </si>
  <si>
    <t>Caixa coletora de sarjeta - CCS 19 - com grelha de ferro - TCC 02 - areia extraída e brita produzida</t>
  </si>
  <si>
    <t>2003515</t>
  </si>
  <si>
    <t>Caixa coletora de sarjeta - CCS 20 - com grelha de concreto - TCC 01 - areia e brita comerciais</t>
  </si>
  <si>
    <t>2003514</t>
  </si>
  <si>
    <t>Caixa coletora de sarjeta - CCS 20 - com grelha de concreto - TCC 01 - areia extraída e brita produzida</t>
  </si>
  <si>
    <t>2003555</t>
  </si>
  <si>
    <t>Caixa coletora de sarjeta - CCS 20 - com grelha de ferro - TCC 02 - areia e brita comerciais</t>
  </si>
  <si>
    <t>2003554</t>
  </si>
  <si>
    <t>Caixa coletora de sarjeta - CCS 20 - com grelha de ferro - TCC 02 - areia extraída e brita produzida</t>
  </si>
  <si>
    <t>2003728</t>
  </si>
  <si>
    <t>Caixa coletora de talvegue - CCT 01 - areia e brita comerciais</t>
  </si>
  <si>
    <t>2003727</t>
  </si>
  <si>
    <t>Caixa coletora de talvegue - CCT 01 - areia extraída e brita produzida</t>
  </si>
  <si>
    <t>2003730</t>
  </si>
  <si>
    <t>Caixa coletora de talvegue - CCT 02 - areia e brita comerciais</t>
  </si>
  <si>
    <t>2003729</t>
  </si>
  <si>
    <t>Caixa coletora de talvegue - CCT 02 - areia extraída e brita produzida</t>
  </si>
  <si>
    <t>2003732</t>
  </si>
  <si>
    <t>Caixa coletora de talvegue - CCT 03 - areia e brita comerciais</t>
  </si>
  <si>
    <t>2003731</t>
  </si>
  <si>
    <t>Caixa coletora de talvegue - CCT 03 - areia extraída e brita produzida</t>
  </si>
  <si>
    <t>2003734</t>
  </si>
  <si>
    <t>Caixa coletora de talvegue - CCT 04 - areia e brita comerciais</t>
  </si>
  <si>
    <t>2003733</t>
  </si>
  <si>
    <t>Caixa coletora de talvegue - CCT 04 - areia extraída e brita produzida</t>
  </si>
  <si>
    <t>2003736</t>
  </si>
  <si>
    <t>Caixa coletora de talvegue - CCT 05 - areia e brita comerciais</t>
  </si>
  <si>
    <t>2003735</t>
  </si>
  <si>
    <t>Caixa coletora de talvegue - CCT 05 - areia extraída e brita produzida</t>
  </si>
  <si>
    <t>2003738</t>
  </si>
  <si>
    <t>Caixa coletora de talvegue - CCT 06 - areia e brita comerciais</t>
  </si>
  <si>
    <t>2003737</t>
  </si>
  <si>
    <t>Caixa coletora de talvegue - CCT 06 - areia extraída e brita produzida</t>
  </si>
  <si>
    <t>2003740</t>
  </si>
  <si>
    <t>Caixa coletora de talvegue - CCT 07 - areia e brita comerciais</t>
  </si>
  <si>
    <t>2003739</t>
  </si>
  <si>
    <t>Caixa coletora de talvegue - CCT 07 - areia extraída e brita produzida</t>
  </si>
  <si>
    <t>2003742</t>
  </si>
  <si>
    <t>Caixa coletora de talvegue - CCT 08 - areia e brita comerciais</t>
  </si>
  <si>
    <t>2003741</t>
  </si>
  <si>
    <t>Caixa coletora de talvegue - CCT 08 - areia extraída e brita produzida</t>
  </si>
  <si>
    <t>2003744</t>
  </si>
  <si>
    <t>Caixa coletora de talvegue - CCT 09 - areia e brita comerciais</t>
  </si>
  <si>
    <t>2003743</t>
  </si>
  <si>
    <t>Caixa coletora de talvegue - CCT 09 - areia extraída e brita produzida</t>
  </si>
  <si>
    <t>2003746</t>
  </si>
  <si>
    <t>Caixa coletora de talvegue - CCT 10 - areia e brita comerciais</t>
  </si>
  <si>
    <t>2003745</t>
  </si>
  <si>
    <t>Caixa coletora de talvegue - CCT 10 - areia extraída e brita produzida</t>
  </si>
  <si>
    <t>2003748</t>
  </si>
  <si>
    <t>Caixa coletora de talvegue - CCT 11 - areia e brita comerciais</t>
  </si>
  <si>
    <t>2003747</t>
  </si>
  <si>
    <t>Caixa coletora de talvegue - CCT 11 - areia extraída e brita produzida</t>
  </si>
  <si>
    <t>2003750</t>
  </si>
  <si>
    <t>Caixa coletora de talvegue - CCT 12 - areia e brita comerciais</t>
  </si>
  <si>
    <t>2003749</t>
  </si>
  <si>
    <t>Caixa coletora de talvegue - CCT 12 - areia extraída e brita produzida</t>
  </si>
  <si>
    <t>2003752</t>
  </si>
  <si>
    <t>Caixa coletora de talvegue - CCT 13 - areia e brita comerciais</t>
  </si>
  <si>
    <t>2003751</t>
  </si>
  <si>
    <t>Caixa coletora de talvegue - CCT 13 - areia extraída e brita produzida</t>
  </si>
  <si>
    <t>2003754</t>
  </si>
  <si>
    <t>Caixa coletora de talvegue - CCT 14 - areia e brita comerciais</t>
  </si>
  <si>
    <t>2003753</t>
  </si>
  <si>
    <t>Caixa coletora de talvegue - CCT 14 - areia extraída e brita produzida</t>
  </si>
  <si>
    <t>2003756</t>
  </si>
  <si>
    <t>Caixa coletora de talvegue - CCT 15 - areia e brita comerciais</t>
  </si>
  <si>
    <t>2003755</t>
  </si>
  <si>
    <t>Caixa coletora de talvegue - CCT 15 - areia extraída e brita produzida</t>
  </si>
  <si>
    <t>2003758</t>
  </si>
  <si>
    <t>Caixa coletora de talvegue - CCT 16 - areia e brita comerciais</t>
  </si>
  <si>
    <t>2003757</t>
  </si>
  <si>
    <t>Caixa coletora de talvegue - CCT 16 - areia extraída e brita produzida</t>
  </si>
  <si>
    <t>2003760</t>
  </si>
  <si>
    <t>Caixa coletora de talvegue - CCT 17 - areia e brita comerciais</t>
  </si>
  <si>
    <t>2003759</t>
  </si>
  <si>
    <t>Caixa coletora de talvegue - CCT 17 - areia extraída e brita produzida</t>
  </si>
  <si>
    <t>2003762</t>
  </si>
  <si>
    <t>Caixa coletora de talvegue - CCT 18 - areia e brita comerciais</t>
  </si>
  <si>
    <t>2003761</t>
  </si>
  <si>
    <t>Caixa coletora de talvegue - CCT 18 - areia extraída e brita produzida</t>
  </si>
  <si>
    <t>2003764</t>
  </si>
  <si>
    <t>Caixa coletora de talvegue - CCT 19 - areia e brita comerciais</t>
  </si>
  <si>
    <t>2003763</t>
  </si>
  <si>
    <t>Caixa coletora de talvegue - CCT 19 - areia extraída e brita produzida</t>
  </si>
  <si>
    <t>2003766</t>
  </si>
  <si>
    <t>Caixa coletora de talvegue - CCT 20 - areia e brita comerciais</t>
  </si>
  <si>
    <t>2003765</t>
  </si>
  <si>
    <t>Caixa coletora de talvegue - CCT 20 - areia extraída e brita produzida</t>
  </si>
  <si>
    <t>2003642</t>
  </si>
  <si>
    <t>Caixa de ligação e passagem - CLP 01 - areia e brita comerciais</t>
  </si>
  <si>
    <t>2003641</t>
  </si>
  <si>
    <t>Caixa de ligação e passagem - CLP 01 - areia extraída e brita produzida</t>
  </si>
  <si>
    <t>2003644</t>
  </si>
  <si>
    <t>Caixa de ligação e passagem - CLP 02 - areia e brita comerciais</t>
  </si>
  <si>
    <t>2003643</t>
  </si>
  <si>
    <t>Caixa de ligação e passagem - CLP 02 - areia extraída e brita produzida</t>
  </si>
  <si>
    <t>2003646</t>
  </si>
  <si>
    <t>Caixa de ligação e passagem - CLP 03 - areia e brita comerciais</t>
  </si>
  <si>
    <t>2003645</t>
  </si>
  <si>
    <t>Caixa de ligação e passagem - CLP 03 - areia extraída e brita produzida</t>
  </si>
  <si>
    <t>2003648</t>
  </si>
  <si>
    <t>Caixa de ligação e passagem - CLP 04 - areia e brita comerciais</t>
  </si>
  <si>
    <t>2003647</t>
  </si>
  <si>
    <t>Caixa de ligação e passagem - CLP 04 - areia extraída e brita produzida</t>
  </si>
  <si>
    <t>2003650</t>
  </si>
  <si>
    <t>Caixa de ligação e passagem - CLP 05 - areia e brita comerciais</t>
  </si>
  <si>
    <t>2003649</t>
  </si>
  <si>
    <t>Caixa de ligação e passagem - CLP 05 - areia extraída e brita produzida</t>
  </si>
  <si>
    <t>2003652</t>
  </si>
  <si>
    <t>Caixa de ligação e passagem - CLP 06 - areia e brita comerciais</t>
  </si>
  <si>
    <t>2003651</t>
  </si>
  <si>
    <t>Caixa de ligação e passagem - CLP 06 - areia extraída e brita produzida</t>
  </si>
  <si>
    <t>2003654</t>
  </si>
  <si>
    <t>Caixa de ligação e passagem - CLP 07 - areia e brita comerciais</t>
  </si>
  <si>
    <t>2003653</t>
  </si>
  <si>
    <t>Caixa de ligação e passagem - CLP 07 - areia extraída e brita produzida</t>
  </si>
  <si>
    <t>2003656</t>
  </si>
  <si>
    <t>Caixa de ligação e passagem - CLP 08 - areia e brita comerciais</t>
  </si>
  <si>
    <t>2003655</t>
  </si>
  <si>
    <t>Caixa de ligação e passagem - CLP 08 - areia extraída e brita produzida</t>
  </si>
  <si>
    <t>2003658</t>
  </si>
  <si>
    <t>Caixa de ligação e passagem - CLP 09 - areia e brita comerciais</t>
  </si>
  <si>
    <t>2003657</t>
  </si>
  <si>
    <t>Caixa de ligação e passagem - CLP 09 - areia extraída e brita produzida</t>
  </si>
  <si>
    <t>2003660</t>
  </si>
  <si>
    <t>Caixa de ligação e passagem - CLP 10 - areia e brita comerciais</t>
  </si>
  <si>
    <t>2003659</t>
  </si>
  <si>
    <t>Caixa de ligação e passagem - CLP 10 - areia extraída e brita produzida</t>
  </si>
  <si>
    <t>2003662</t>
  </si>
  <si>
    <t>Caixa de ligação e passagem - CLP 11 - areia e brita comerciais</t>
  </si>
  <si>
    <t>2003661</t>
  </si>
  <si>
    <t>Caixa de ligação e passagem - CLP 11 - areia extraída e brita produzida</t>
  </si>
  <si>
    <t>2003664</t>
  </si>
  <si>
    <t>Caixa de ligação e passagem - CLP 12 - areia e brita comerciais</t>
  </si>
  <si>
    <t>2003663</t>
  </si>
  <si>
    <t>Caixa de ligação e passagem - CLP 12 - areia extraída e brita produzida</t>
  </si>
  <si>
    <t>2003666</t>
  </si>
  <si>
    <t>Caixa de ligação e passagem - CLP 13 - areia e brita comerciais</t>
  </si>
  <si>
    <t>2003665</t>
  </si>
  <si>
    <t>Caixa de ligação e passagem - CLP 13 - areia extraída e brita produzida</t>
  </si>
  <si>
    <t>2003668</t>
  </si>
  <si>
    <t>Caixa de ligação e passagem - CLP 14 - areia e brita comerciais</t>
  </si>
  <si>
    <t>2003667</t>
  </si>
  <si>
    <t>Caixa de ligação e passagem - CLP 14 - areia extraída e brita produzida</t>
  </si>
  <si>
    <t>2003670</t>
  </si>
  <si>
    <t>Caixa de ligação e passagem - CLP 15 - areia e brita comerciais</t>
  </si>
  <si>
    <t>2003669</t>
  </si>
  <si>
    <t>Caixa de ligação e passagem - CLP 15 - areia extraída e brita produzida</t>
  </si>
  <si>
    <t>2003672</t>
  </si>
  <si>
    <t>Caixa de ligação e passagem - CLP 16 - areia e brita comerciais</t>
  </si>
  <si>
    <t>2003671</t>
  </si>
  <si>
    <t>Caixa de ligação e passagem - CLP 16 - areia extraída e brita produzida</t>
  </si>
  <si>
    <t>2003674</t>
  </si>
  <si>
    <t>Caixa de ligação e passagem - CLP 17 - areia e brita comerciais</t>
  </si>
  <si>
    <t>2003673</t>
  </si>
  <si>
    <t>Caixa de ligação e passagem - CLP 17 - areia extraída e brita produzida</t>
  </si>
  <si>
    <t>2003676</t>
  </si>
  <si>
    <t>Caixa de ligação e passagem - CLP 18 - areia e brita comerciais</t>
  </si>
  <si>
    <t>2003675</t>
  </si>
  <si>
    <t>Caixa de ligação e passagem - CLP 18 - areia extraída e brita produzida</t>
  </si>
  <si>
    <t>2003854</t>
  </si>
  <si>
    <t>Camada drenante para proteção de muros de contenção - areia comercial</t>
  </si>
  <si>
    <t>2003855</t>
  </si>
  <si>
    <t>Camada drenante para proteção de muros de contenção - areia extraída</t>
  </si>
  <si>
    <t>2003856</t>
  </si>
  <si>
    <t>Camada drenante para proteção de muros de contenção - brita comercial</t>
  </si>
  <si>
    <t>2003857</t>
  </si>
  <si>
    <t>Camada drenante para proteção de muros de contenção - brita produzida</t>
  </si>
  <si>
    <t>2019782</t>
  </si>
  <si>
    <t>Canal em polietileno e polipropileno com efeito autolimpante e abertura de captação em ferro fundido dúctil - carga de controle de 900 kN - 100,0 x 21,0 x 57,9 cm - fornecimento e instalação em pavimento de asfalto</t>
  </si>
  <si>
    <t>2019783</t>
  </si>
  <si>
    <t>Canal em polietileno e polipropileno com efeito autolimpante e abertura de captação em ferro fundido dúctil - carga de controle de 900 kN - 100,0 x 25,2 x 66,5 cm - fornecimento e instalação em pavimento de asfalto</t>
  </si>
  <si>
    <t>2019784</t>
  </si>
  <si>
    <t>Canal em polietileno e polipropileno com efeito autolimpante e abertura de captação em ferro fundido dúctil - carga de controle de 900 kN - 100,0 x 42,0 x 95,0 cm - fornecimento e instalação em pavimento de asfalto</t>
  </si>
  <si>
    <t>2019785</t>
  </si>
  <si>
    <t>Canal em polietileno e polipropileno com efeito autolimpante e abertura de captação em ferro fundido dúctil - carga de controle de 900 kN - 114,2 x 78,0 x 106,0 cm - fornecimento e instalação em pavimento de asfalto</t>
  </si>
  <si>
    <t>2019776</t>
  </si>
  <si>
    <t>Canal em polietileno e polipropileno com efeito autolimpante e grelha de encaixe em ferro fundido dúctil - carga de controle de 400 kN - 100,0 x 14,7 x 18,6 cm - fornecimento e instalação em pavimento de asfalto</t>
  </si>
  <si>
    <t>2019777</t>
  </si>
  <si>
    <t>Canal em polietileno e polipropileno com efeito autolimpante e grelha de encaixe em ferro fundido dúctil - carga de controle de 400 kN - 100,0 x 24,7 x 23,6 cm - fornecimento e instalação em pavimento de asfalto</t>
  </si>
  <si>
    <t>2019778</t>
  </si>
  <si>
    <t>Canal em polietileno e polipropileno com efeito autolimpante e grelha de encaixe em ferro fundido dúctil - carga de controle de 400 kN - 100,0 x 34,9 x 29,4 cm - fornecimento e instalação em pavimento de asfalto</t>
  </si>
  <si>
    <t>2019779</t>
  </si>
  <si>
    <t>Canal em polietileno e polipropileno com efeito autolimpante e grelha de encaixe em ferro fundido dúctil - carga de controle de 600 kN - 100,0 x 16,0 x 15,0 cm - fornecimento e instalação em pavimento de asfalto</t>
  </si>
  <si>
    <t>2019780</t>
  </si>
  <si>
    <t>Canal em polietileno e polipropileno com efeito autolimpante e grelha de encaixe em ferro fundido dúctil - carga de controle de 600 kN - 100,0 x 21,2 x 21,0 cm - fornecimento e instalação em pavimento de asfalto</t>
  </si>
  <si>
    <t>2019781</t>
  </si>
  <si>
    <t>Canal em polietileno e polipropileno com efeito autolimpante e grelha de encaixe em ferro fundido dúctil - carga de controle de 600 kN - 100,0 x 26,2 x 20,0 cm - fornecimento e instalação em pavimento de asfalto</t>
  </si>
  <si>
    <t>2019773</t>
  </si>
  <si>
    <t>Canal em polietileno e polipropileno com efeito autolimpante e grelha de encaixe em poliamida reforçada - carga de controle de 250 kN - 100,0 x 16,0 x 15,0 cm - fornecimento e instalação em pavimento de asfalto</t>
  </si>
  <si>
    <t>2019774</t>
  </si>
  <si>
    <t>Canal em polietileno e polipropileno com efeito autolimpante e grelha de encaixe em poliamida reforçada - carga de controle de 250 kN - 100,0 x 16,0 x 20,0 cm - fornecimento e instalação em pavimento de asfalto</t>
  </si>
  <si>
    <t>2019775</t>
  </si>
  <si>
    <t>Canal em polietileno e polipropileno com efeito autolimpante e grelha de encaixe em poliamida reforçada - carga de controle de 250 kN - 100,0 x 16,0 x 7,5 cm - fornecimento e instalação em pavimento de asfalto</t>
  </si>
  <si>
    <t>2019755</t>
  </si>
  <si>
    <t>Canal monobloco com corpo e grelha em concreto polímero com efeito autolimpante - carga de controle de 400 kN - 100,0 x 15,0 x 23,0 cm - fornecimento e instalação em pavimento de asfalto</t>
  </si>
  <si>
    <t>2019764</t>
  </si>
  <si>
    <t>Canal monobloco com corpo e grelha em concreto polímero com efeito autolimpante - carga de controle de 400 kN - 100,0 x 15,0 x 23,0 cm - fornecimento e instalação em pavimento de concreto</t>
  </si>
  <si>
    <t>2019756</t>
  </si>
  <si>
    <t>Canal monobloco com corpo e grelha em concreto polímero com efeito autolimpante - carga de controle de 400 kN - 100,0 x 25,0 x 32,0 cm - fornecimento e instalação em pavimento de asfalto</t>
  </si>
  <si>
    <t>2019765</t>
  </si>
  <si>
    <t>Canal monobloco com corpo e grelha em concreto polímero com efeito autolimpante - carga de controle de 400 kN - 100,0 x 25,0 x 32,0 cm - fornecimento e instalação em pavimento de concreto</t>
  </si>
  <si>
    <t>2019757</t>
  </si>
  <si>
    <t>Canal monobloco com corpo e grelha em concreto polímero com efeito autolimpante - carga de controle de 900 kN - 100,0 x 16,0 x 26,5 cm - fornecimento e instalação em pavimento de asfalto</t>
  </si>
  <si>
    <t>2019766</t>
  </si>
  <si>
    <t>Canal monobloco com corpo e grelha em concreto polímero com efeito autolimpante - carga de controle de 900 kN - 100,0 x 16,0 x 26,5 cm - fornecimento e instalação em pavimento de concreto</t>
  </si>
  <si>
    <t>2019758</t>
  </si>
  <si>
    <t>Canal monobloco com corpo e grelha em concreto polímero com efeito autolimpante - carga de controle de 900 kN - 100,0 x 21,0 x 28,0 cm - fornecimento e instalação em pavimento de asfalto</t>
  </si>
  <si>
    <t>2019767</t>
  </si>
  <si>
    <t>Canal monobloco com corpo e grelha em concreto polímero com efeito autolimpante - carga de controle de 900 kN - 100,0 x 21,0 x 28,0 cm - fornecimento e instalação em pavimento de concreto</t>
  </si>
  <si>
    <t>2019759</t>
  </si>
  <si>
    <t>Canal monobloco com corpo e grelha em concreto polímero com efeito autolimpante - carga de controle de 900 kN - 100,0 x 21,0 x 38,0 cm - fornecimento e instalação em pavimento de asfalto</t>
  </si>
  <si>
    <t>2019768</t>
  </si>
  <si>
    <t>Canal monobloco com corpo e grelha em concreto polímero com efeito autolimpante - carga de controle de 900 kN - 100,0 x 21,0 x 38,0 cm - fornecimento e instalação em pavimento de concreto</t>
  </si>
  <si>
    <t>2019760</t>
  </si>
  <si>
    <t>Canal monobloco com corpo e grelha em concreto polímero com efeito autolimpante - carga de controle de 900 kN - 100,0 x 21,0 x 48,0 cm - fornecimento e instalação em pavimento de asfalto</t>
  </si>
  <si>
    <t>2019769</t>
  </si>
  <si>
    <t>Canal monobloco com corpo e grelha em concreto polímero com efeito autolimpante - carga de controle de 900 kN - 100,0 x 21,0 x 48,0 cm - fornecimento e instalação em pavimento de concreto</t>
  </si>
  <si>
    <t>2019761</t>
  </si>
  <si>
    <t>Canal monobloco com corpo e grelha em concreto polímero com efeito autolimpante - carga de controle de 900 kN - 100,0 x 26,0 x 33,0 cm - fornecimento e instalação em pavimento de asfalto</t>
  </si>
  <si>
    <t>2019770</t>
  </si>
  <si>
    <t>Canal monobloco com corpo e grelha em concreto polímero com efeito autolimpante - carga de controle de 900 kN - 100,0 x 26,0 x 33,0 cm - fornecimento e instalação em pavimento de concreto</t>
  </si>
  <si>
    <t>2019762</t>
  </si>
  <si>
    <t>Canal monobloco com corpo e grelha em concreto polímero com efeito autolimpante - carga de controle de 900 kN - 100,0 x 26,0 x 53,0 cm - fornecimento e instalação em pavimento de asfalto</t>
  </si>
  <si>
    <t>2019771</t>
  </si>
  <si>
    <t>Canal monobloco com corpo e grelha em concreto polímero com efeito autolimpante - carga de controle de 900 kN - 100,0 x 26,0 x 53,0 cm - fornecimento e instalação em pavimento de concreto</t>
  </si>
  <si>
    <t>2019763</t>
  </si>
  <si>
    <t>Canal monobloco com corpo e grelha em concreto polímero com efeito autolimpante - carga de controle de 900 kN - 200,0 x 40,0 x 59,5 cm - fornecimento e instalação em pavimento de asfalto</t>
  </si>
  <si>
    <t>2019772</t>
  </si>
  <si>
    <t>Canal monobloco com corpo e grelha em concreto polímero com efeito autolimpante - carga de controle de 900 kN - 200,0 x 40,0 x 59,5 cm - fornecimento e instalação em pavimento de concreto</t>
  </si>
  <si>
    <t>2003811</t>
  </si>
  <si>
    <t>Canaleta de concreto - CAU 01 - seção de 20 x 20 cm - espessura de 10 cm - apoiada em toda a extensão</t>
  </si>
  <si>
    <t>2003812</t>
  </si>
  <si>
    <t>Canaleta de concreto - CAU 02 - seção de 25 x 25 cm - espessura de 10 cm - apoiada em toda a extensão</t>
  </si>
  <si>
    <t>2003813</t>
  </si>
  <si>
    <t>Canaleta de concreto - CAU 03 - seção de 30 x 30 cm - espessura de 10 cm - apoiada em toda a extensão</t>
  </si>
  <si>
    <t>2003814</t>
  </si>
  <si>
    <t>Canaleta de concreto - CAU 04 - seção de 35 x 35 cm - espessura de 10 cm - apoiada em toda a extensão</t>
  </si>
  <si>
    <t>2003815</t>
  </si>
  <si>
    <t>Canaleta de concreto - CAU 05 - seção de 40 x 40 cm - espessura de 10 cm - apoiada em toda a extensão</t>
  </si>
  <si>
    <t>2003816</t>
  </si>
  <si>
    <t>Canaleta de concreto - CAU 06 - seção de 50 x 50 cm - espessura de 10 cm - apoiada em toda a extensão</t>
  </si>
  <si>
    <t>2003817</t>
  </si>
  <si>
    <t>Canaleta de concreto - CAU 07 - seção de 60 x 60 cm - espessura de 10 cm - apoiada em toda a extensão</t>
  </si>
  <si>
    <t>2003799</t>
  </si>
  <si>
    <t>Canaleta meia cana D = 0,30 m assente sobre lastro de areia - areia e brita comerciais - fornecimento e instalação</t>
  </si>
  <si>
    <t>2003798</t>
  </si>
  <si>
    <t>Canaleta meia cana D = 0,30 m assente sobre lastro de areia - areia extraída e brita produzida - fornecimento e instalação</t>
  </si>
  <si>
    <t>2003801</t>
  </si>
  <si>
    <t>Canaleta meia cana D = 0,40 m assente sobre lastro de areia - areia e brita comerciais - fornecimento e instalação</t>
  </si>
  <si>
    <t>2003800</t>
  </si>
  <si>
    <t>Canaleta meia cana D = 0,40 m assente sobre lastro de areia - areia extraída e brita produzida - fornecimento e instalação</t>
  </si>
  <si>
    <t>2003714</t>
  </si>
  <si>
    <t>Chaminé dos poços de visita - CPV 01 - areia e brita comerciais</t>
  </si>
  <si>
    <t>2003713</t>
  </si>
  <si>
    <t>Chaminé dos poços de visita - CPV 01 - areia extraída e brita produzida</t>
  </si>
  <si>
    <t>2003716</t>
  </si>
  <si>
    <t>Chaminé dos poços de visita - CPV 02 - areia e brita comerciais</t>
  </si>
  <si>
    <t>2003715</t>
  </si>
  <si>
    <t>Chaminé dos poços de visita - CPV 02 - areia extraída e brita produzida</t>
  </si>
  <si>
    <t>2003718</t>
  </si>
  <si>
    <t>Chaminé dos poços de visita - CPV 03 - areia e brita comerciais</t>
  </si>
  <si>
    <t>2003717</t>
  </si>
  <si>
    <t>Chaminé dos poços de visita - CPV 03 - areia extraída e brita produzida</t>
  </si>
  <si>
    <t>2003720</t>
  </si>
  <si>
    <t>Chaminé dos poços de visita - CPV 04 - areia e brita comerciais</t>
  </si>
  <si>
    <t>2003719</t>
  </si>
  <si>
    <t>Chaminé dos poços de visita - CPV 04 - areia extraída e brita produzida</t>
  </si>
  <si>
    <t>2003722</t>
  </si>
  <si>
    <t>Chaminé dos poços de visita - CPV 05 - areia e brita comerciais</t>
  </si>
  <si>
    <t>2003721</t>
  </si>
  <si>
    <t>Chaminé dos poços de visita - CPV 05 - areia extraída e brita produzida</t>
  </si>
  <si>
    <t>2003724</t>
  </si>
  <si>
    <t>Chaminé dos poços de visita - CPV 06 - areia e brita comerciais</t>
  </si>
  <si>
    <t>2003723</t>
  </si>
  <si>
    <t>Chaminé dos poços de visita - CPV 06 - areia extraída e brita produzida</t>
  </si>
  <si>
    <t>2003726</t>
  </si>
  <si>
    <t>Chaminé dos poços de visita - CPV 07 - areia e brita comerciais</t>
  </si>
  <si>
    <t>2003725</t>
  </si>
  <si>
    <t>Chaminé dos poços de visita - CPV 07 - areia extraída e brita produzida</t>
  </si>
  <si>
    <t>2003859</t>
  </si>
  <si>
    <t>Colchão drenante com espalhamento e compactação mecânicos - brita produzida</t>
  </si>
  <si>
    <t>2003861</t>
  </si>
  <si>
    <t>Coluna drenante D = 20 cm - areia comercial</t>
  </si>
  <si>
    <t>2003862</t>
  </si>
  <si>
    <t>Coluna drenante D = 20 cm - areia extraída</t>
  </si>
  <si>
    <t>2017905</t>
  </si>
  <si>
    <t>Confecção de costela pré-moldada de bueiro de concreto tipo minitúnel - seção 0,80 m x 1,40 m - espessura de 10 cm e comprimento de 19,5 cm</t>
  </si>
  <si>
    <t>2017906</t>
  </si>
  <si>
    <t>Confecção de costela pré-moldada de bueiro de concreto tipo minitúnel - seção 1,00 m x 1,48 m - espessura de 10 cm e comprimento de 19,5 cm</t>
  </si>
  <si>
    <t>2017907</t>
  </si>
  <si>
    <t>Confecção de costela pré-moldada de bueiro de concreto tipo minitúnel - seção 1,20 m x 1,65 m - espessura de 10 cm e comprimento de 19,5 cm</t>
  </si>
  <si>
    <t>2017908</t>
  </si>
  <si>
    <t>Confecção de costela pré-moldada de bueiro de concreto tipo minitúnel - seção 1,60 m x 1,84 m - espessura de 10 cm e comprimento de 19,5 cm</t>
  </si>
  <si>
    <t>2017909</t>
  </si>
  <si>
    <t>Confecção de costela pré-moldada de bueiro de concreto tipo minitúnel - seção 2,00 m x 2,00 m - espessura de 10 cm e comprimento de 14,5 cm</t>
  </si>
  <si>
    <t>2017910</t>
  </si>
  <si>
    <t>Confecção de costela pré-moldada de bueiro de concreto tipo minitúnel - seção 2,20 m x 2,60 m - espessura de 10 cm e comprimento de 14,5 cm</t>
  </si>
  <si>
    <t>2017911</t>
  </si>
  <si>
    <t>Confecção de costela pré-moldada de bueiro de concreto tipo minitúnel - seção 2,20 m x 2,70 m - espessura de 10 cm e comprimento de 14,5 cm</t>
  </si>
  <si>
    <t>2003405</t>
  </si>
  <si>
    <t>Descida d'água de aterros em degraus - DAD 01 - areia e brita comerciais</t>
  </si>
  <si>
    <t>2003404</t>
  </si>
  <si>
    <t>Descida d'água de aterros em degraus - DAD 01 - areia extraída e brita produzida</t>
  </si>
  <si>
    <t>2003407</t>
  </si>
  <si>
    <t>Descida d'água de aterros em degraus - DAD 02 - areia e brita comerciais</t>
  </si>
  <si>
    <t>2003406</t>
  </si>
  <si>
    <t>Descida d'água de aterros em degraus - DAD 02 - areia extraída e brita produzida</t>
  </si>
  <si>
    <t>2003409</t>
  </si>
  <si>
    <t>Descida d'água de aterros em degraus - DAD 03 - areia e brita comerciais</t>
  </si>
  <si>
    <t>2003408</t>
  </si>
  <si>
    <t>Descida d'água de aterros em degraus - DAD 03 - areia extraída e brita produzida</t>
  </si>
  <si>
    <t>2003411</t>
  </si>
  <si>
    <t>Descida d'água de aterros em degraus - DAD 04 - areia e brita comerciais</t>
  </si>
  <si>
    <t>2003410</t>
  </si>
  <si>
    <t>Descida d'água de aterros em degraus - DAD 04 - areia extraída e brita produzida</t>
  </si>
  <si>
    <t>2003413</t>
  </si>
  <si>
    <t>Descida d'água de aterros em degraus - DAD 05 - areia e brita comerciais</t>
  </si>
  <si>
    <t>2003412</t>
  </si>
  <si>
    <t>Descida d'água de aterros em degraus - DAD 05 - areia extraída e brita produzida</t>
  </si>
  <si>
    <t>2003415</t>
  </si>
  <si>
    <t>Descida d'água de aterros em degraus - DAD 06 - areia e brita comerciais</t>
  </si>
  <si>
    <t>2003414</t>
  </si>
  <si>
    <t>Descida d'água de aterros em degraus - DAD 06 - areia extraída e brita produzida</t>
  </si>
  <si>
    <t>2003417</t>
  </si>
  <si>
    <t>Descida d'água de aterros em degraus - DAD 07 - areia e brita comerciais</t>
  </si>
  <si>
    <t>2003416</t>
  </si>
  <si>
    <t>Descida d'água de aterros em degraus - DAD 07 - areia extraída e brita produzida</t>
  </si>
  <si>
    <t>2003419</t>
  </si>
  <si>
    <t>Descida d'água de aterros em degraus - DAD 08 - areia e brita comerciais</t>
  </si>
  <si>
    <t>2003418</t>
  </si>
  <si>
    <t>Descida d'água de aterros em degraus - DAD 08 - areia extraída e brita produzida</t>
  </si>
  <si>
    <t>2003421</t>
  </si>
  <si>
    <t>Descida d'água de aterros em degraus - DAD 09 - areia e brita comerciais</t>
  </si>
  <si>
    <t>2003420</t>
  </si>
  <si>
    <t>Descida d'água de aterros em degraus - DAD 09 - areia extraída e brita produzida</t>
  </si>
  <si>
    <t>2003423</t>
  </si>
  <si>
    <t>Descida d'água de aterros em degraus - DAD 10 - areia e brita comerciais</t>
  </si>
  <si>
    <t>2003422</t>
  </si>
  <si>
    <t>Descida d'água de aterros em degraus - DAD 10 - areia extraída e brita produzida</t>
  </si>
  <si>
    <t>2003425</t>
  </si>
  <si>
    <t>Descida d'água de aterros em degraus - DAD 11 - areia e brita comerciais</t>
  </si>
  <si>
    <t>2003424</t>
  </si>
  <si>
    <t>Descida d'água de aterros em degraus - DAD 11 - areia extraída e brita produzida</t>
  </si>
  <si>
    <t>2003427</t>
  </si>
  <si>
    <t>Descida d'água de aterros em degraus - DAD 12 - areia e brita comerciais</t>
  </si>
  <si>
    <t>2003426</t>
  </si>
  <si>
    <t>Descida d'água de aterros em degraus - DAD 12 - areia extraída e brita produzida</t>
  </si>
  <si>
    <t>2003429</t>
  </si>
  <si>
    <t>Descida d'água de aterros em degraus - DAD 13 - areia e brita comerciais</t>
  </si>
  <si>
    <t>2003428</t>
  </si>
  <si>
    <t>Descida d'água de aterros em degraus - DAD 13 - areia extraída e brita produzida</t>
  </si>
  <si>
    <t>2003431</t>
  </si>
  <si>
    <t>Descida d'água de aterros em degraus - DAD 14 - areia e brita comerciais</t>
  </si>
  <si>
    <t>2003430</t>
  </si>
  <si>
    <t>Descida d'água de aterros em degraus - DAD 14 - areia extraída e brita produzida</t>
  </si>
  <si>
    <t>2003433</t>
  </si>
  <si>
    <t>Descida d'água de aterros em degraus - DAD 15 - areia e brita comerciais</t>
  </si>
  <si>
    <t>2003432</t>
  </si>
  <si>
    <t>Descida d'água de aterros em degraus - DAD 15 - areia extraída e brita produzida</t>
  </si>
  <si>
    <t>2003435</t>
  </si>
  <si>
    <t>Descida d'água de aterros em degraus - DAD 16 - areia e brita comerciais</t>
  </si>
  <si>
    <t>2003434</t>
  </si>
  <si>
    <t>Descida d'água de aterros em degraus - DAD 16 - areia extraída e brita produzida</t>
  </si>
  <si>
    <t>2003437</t>
  </si>
  <si>
    <t>Descida d'água de aterros em degraus - DAD 17 - areia e brita comerciais</t>
  </si>
  <si>
    <t>2003436</t>
  </si>
  <si>
    <t>Descida d'água de aterros em degraus - DAD 17 - areia extraída e brita produzida</t>
  </si>
  <si>
    <t>2003439</t>
  </si>
  <si>
    <t>Descida d'água de aterros em degraus - DAD 18 - areia e brita comerciais</t>
  </si>
  <si>
    <t>2003438</t>
  </si>
  <si>
    <t>Descida d'água de aterros em degraus - DAD 18 - areia extraída e brita produzida</t>
  </si>
  <si>
    <t>2003389</t>
  </si>
  <si>
    <t>Descida d'água de aterros tipo rápido - DAR 01 - areia e brita comerciais</t>
  </si>
  <si>
    <t>2003388</t>
  </si>
  <si>
    <t>Descida d'água de aterros tipo rápido - DAR 01 - areia extraída e brita produzida</t>
  </si>
  <si>
    <t>2003391</t>
  </si>
  <si>
    <t>Descida d'água de aterros tipo rápido - DAR 02 - areia e brita comerciais</t>
  </si>
  <si>
    <t>2003390</t>
  </si>
  <si>
    <t>Descida d'água de aterros tipo rápido - DAR 02 - areia extraída e brita produzida</t>
  </si>
  <si>
    <t>2003393</t>
  </si>
  <si>
    <t>Descida d'água de aterros tipo rápido - DAR 03 - areia e brita comerciais</t>
  </si>
  <si>
    <t>2003392</t>
  </si>
  <si>
    <t>Descida d'água de aterros tipo rápido - DAR 03 - areia extraída e brita produzida</t>
  </si>
  <si>
    <t>2003395</t>
  </si>
  <si>
    <t>Descida d'água de aterros tipo rápido - DAR 04 - areia e brita comerciais</t>
  </si>
  <si>
    <t>2003394</t>
  </si>
  <si>
    <t>Descida d'água de aterros tipo rápido - DAR 04 - areia extraída e brita produzida</t>
  </si>
  <si>
    <t>2003397</t>
  </si>
  <si>
    <t>Descida d'água de cortes em degraus - DCD 01 - areia e brita comerciais</t>
  </si>
  <si>
    <t>2003396</t>
  </si>
  <si>
    <t>Descida d'água de cortes em degraus - DCD 01 - areia extraída e brita produzida</t>
  </si>
  <si>
    <t>2003399</t>
  </si>
  <si>
    <t>Descida d'água de cortes em degraus - DCD 02 - areia e brita comerciais</t>
  </si>
  <si>
    <t>2003398</t>
  </si>
  <si>
    <t>Descida d'água de cortes em degraus - DCD 02 - areia extraída e brita produzida</t>
  </si>
  <si>
    <t>2003401</t>
  </si>
  <si>
    <t>Descida d'água de cortes em degraus - DCD 03 - areia e brita comerciais</t>
  </si>
  <si>
    <t>2003400</t>
  </si>
  <si>
    <t>Descida d'água de cortes em degraus - DCD 03 - areia extraída e brita produzida</t>
  </si>
  <si>
    <t>2003403</t>
  </si>
  <si>
    <t>Descida d'água de cortes em degraus - DCD 04 - areia e brita comerciais</t>
  </si>
  <si>
    <t>2003402</t>
  </si>
  <si>
    <t>Descida d'água de cortes em degraus - DCD 04 - areia extraída e brita produzida</t>
  </si>
  <si>
    <t>2003448</t>
  </si>
  <si>
    <t>Dissipador de energia - DEB 01 - areia extraída e brita e pedra de mão produzidas</t>
  </si>
  <si>
    <t>2003449</t>
  </si>
  <si>
    <t>Dissipador de energia - DEB 01 - areia, brita e pedra de mão comerciais</t>
  </si>
  <si>
    <t>2003450</t>
  </si>
  <si>
    <t>Dissipador de energia - DEB 02 - areia extraída e brita e pedra de mão produzidas</t>
  </si>
  <si>
    <t>2003451</t>
  </si>
  <si>
    <t>Dissipador de energia - DEB 02 - areia, brita e pedra de mão comerciais</t>
  </si>
  <si>
    <t>2003452</t>
  </si>
  <si>
    <t>Dissipador de energia - DEB 03 - areia extraída e brita e pedra de mão produzidas</t>
  </si>
  <si>
    <t>2003453</t>
  </si>
  <si>
    <t>Dissipador de energia - DEB 03 - areia, brita e pedra de mão comerciais</t>
  </si>
  <si>
    <t>2003454</t>
  </si>
  <si>
    <t>Dissipador de energia - DEB 04 - areia extraída e brita e pedra de mão produzidas</t>
  </si>
  <si>
    <t>2003455</t>
  </si>
  <si>
    <t>Dissipador de energia - DEB 04 - areia, brita e pedra de mão comerciais</t>
  </si>
  <si>
    <t>2003456</t>
  </si>
  <si>
    <t>Dissipador de energia - DEB 05 - areia extraída e brita e pedra de mão produzidas</t>
  </si>
  <si>
    <t>2003457</t>
  </si>
  <si>
    <t>Dissipador de energia - DEB 05 - areia, brita e pedra de mão comerciais</t>
  </si>
  <si>
    <t>2003458</t>
  </si>
  <si>
    <t>Dissipador de energia - DEB 06 - areia extraída e brita e pedra de mão produzidas</t>
  </si>
  <si>
    <t>2003459</t>
  </si>
  <si>
    <t>Dissipador de energia - DEB 06 - areia, brita e pedra de mão comerciais</t>
  </si>
  <si>
    <t>2003460</t>
  </si>
  <si>
    <t>Dissipador de energia - DEB 07 - areia extraída e brita e pedra de mão produzidas</t>
  </si>
  <si>
    <t>2003461</t>
  </si>
  <si>
    <t>Dissipador de energia - DEB 07 - areia, brita e pedra de mão comerciais</t>
  </si>
  <si>
    <t>2003462</t>
  </si>
  <si>
    <t>Dissipador de energia - DEB 08 - areia extraída e brita e pedra de mão produzidas</t>
  </si>
  <si>
    <t>2003463</t>
  </si>
  <si>
    <t>Dissipador de energia - DEB 08 - areia, brita e pedra de mão comerciais</t>
  </si>
  <si>
    <t>2003464</t>
  </si>
  <si>
    <t>Dissipador de energia - DEB 09 - areia extraída e brita e pedra de mão produzidas</t>
  </si>
  <si>
    <t>2003465</t>
  </si>
  <si>
    <t>Dissipador de energia - DEB 09 - areia, brita e pedra de mão comerciais</t>
  </si>
  <si>
    <t>2003466</t>
  </si>
  <si>
    <t>Dissipador de energia - DEB 10 - areia extraída e brita e pedra de mão produzidas</t>
  </si>
  <si>
    <t>2003467</t>
  </si>
  <si>
    <t>Dissipador de energia - DEB 10 - areia, brita e pedra de mão comerciais</t>
  </si>
  <si>
    <t>2003468</t>
  </si>
  <si>
    <t>Dissipador de energia - DEB 11 - areia extraída e brita e pedra de mão produzidas</t>
  </si>
  <si>
    <t>2003469</t>
  </si>
  <si>
    <t>Dissipador de energia - DEB 11 - areia, brita e pedra de mão comerciais</t>
  </si>
  <si>
    <t>2003470</t>
  </si>
  <si>
    <t>Dissipador de energia - DEB 12 - areia extraída e brita e pedra de mão produzidas</t>
  </si>
  <si>
    <t>2003471</t>
  </si>
  <si>
    <t>Dissipador de energia - DEB 12 - areia, brita e pedra de mão comerciais</t>
  </si>
  <si>
    <t>2003472</t>
  </si>
  <si>
    <t>Dissipador de energia - DEB 13 - areia extraída e brita e pedra de mão produzidas</t>
  </si>
  <si>
    <t>2003473</t>
  </si>
  <si>
    <t>Dissipador de energia - DEB 13 - areia, brita e pedra de mão comerciais</t>
  </si>
  <si>
    <t>2003475</t>
  </si>
  <si>
    <t>Dissipador de energia - DED 01 - areia e brita comerciais</t>
  </si>
  <si>
    <t>2003474</t>
  </si>
  <si>
    <t>Dissipador de energia - DED 01 - areia extraída e brita produzida</t>
  </si>
  <si>
    <t>2003441</t>
  </si>
  <si>
    <t>Dissipador de energia - DES 01 - areia e pedra de mão comerciais</t>
  </si>
  <si>
    <t>2003440</t>
  </si>
  <si>
    <t>Dissipador de energia - DES 01 - areia extraída e pedra de mão produzida</t>
  </si>
  <si>
    <t>2003443</t>
  </si>
  <si>
    <t>Dissipador de energia - DES 02 - areia e pedra de mão comerciais</t>
  </si>
  <si>
    <t>2003442</t>
  </si>
  <si>
    <t>Dissipador de energia - DES 02 - areia extraída e pedra de mão produzida</t>
  </si>
  <si>
    <t>2003445</t>
  </si>
  <si>
    <t>Dissipador de energia - DES 03 - areia e pedra de mão comerciais</t>
  </si>
  <si>
    <t>2003444</t>
  </si>
  <si>
    <t>Dissipador de energia - DES 03 - areia extraída e pedra de mão produzida</t>
  </si>
  <si>
    <t>2003447</t>
  </si>
  <si>
    <t>Dissipador de energia - DES 04 - areia e pedra de mão comerciais</t>
  </si>
  <si>
    <t>2003446</t>
  </si>
  <si>
    <t>Dissipador de energia - DES 04 - areia extraída e pedra de mão produzida</t>
  </si>
  <si>
    <t>2004516</t>
  </si>
  <si>
    <t>Dreno de pavimento em microvala com geocomposto drenante H = 0,40 m - inclusive corte, enchimento com areia e selo asfáltico</t>
  </si>
  <si>
    <t>2004517</t>
  </si>
  <si>
    <t>Dreno de pavimento em microvala com geocomposto drenante H = 0,60 m - inclusive corte, enchimento com areia e selo asfáltico</t>
  </si>
  <si>
    <t>2007971</t>
  </si>
  <si>
    <t>Dreno de PVC D = 100 mm para OAE - fornecimento e instalação</t>
  </si>
  <si>
    <t>2008091</t>
  </si>
  <si>
    <t>Dreno de PVC D = 150 mm para OAE - fornecimento e instalação</t>
  </si>
  <si>
    <t>2006408</t>
  </si>
  <si>
    <t>Dreno de PVC D = 75 mm para OAE - fornecimento e instalação</t>
  </si>
  <si>
    <t>2015642</t>
  </si>
  <si>
    <t>Dreno em tubo de aço galvanizado D = 100 mm em OAE - fornecimento e instalação</t>
  </si>
  <si>
    <t>2015641</t>
  </si>
  <si>
    <t>Dreno em tubo de aço galvanizado D = 80 mm em OAE - fornecimento e instalação</t>
  </si>
  <si>
    <t>2004509</t>
  </si>
  <si>
    <t>Dreno longitudinal de pavimento H = 0,40 m - com geocomposto drenante</t>
  </si>
  <si>
    <t>2004510</t>
  </si>
  <si>
    <t>Dreno longitudinal de pavimento H = 0,60 m - com geocomposto drenante</t>
  </si>
  <si>
    <t>2004511</t>
  </si>
  <si>
    <t>Dreno longitudinal de pavimento H = 1,00 m - com geocomposto drenante</t>
  </si>
  <si>
    <t>2004512</t>
  </si>
  <si>
    <t>Dreno longitudinal de pavimento H = 1,50 m - com geocomposto drenante</t>
  </si>
  <si>
    <t>2003843</t>
  </si>
  <si>
    <t>Dreno longitudinal profundo em tubo de concreto D = 0,40 m em vala de H = 1,10 m e L = 1,00 m com brita envolta em geotêxtil</t>
  </si>
  <si>
    <t>2003915</t>
  </si>
  <si>
    <t>Dreno longitudinal profundo para corte em rocha - DPR 01 - tubo de concreto perfurado e brita comercial</t>
  </si>
  <si>
    <t>2003914</t>
  </si>
  <si>
    <t>Dreno longitudinal profundo para corte em rocha - DPR 01 - tubo de concreto perfurado e brita produzida</t>
  </si>
  <si>
    <t>2003589</t>
  </si>
  <si>
    <t>Dreno longitudinal profundo para corte em rocha - DPR 01 - tubo PEAD e brita comercial</t>
  </si>
  <si>
    <t>2003588</t>
  </si>
  <si>
    <t>Dreno longitudinal profundo para corte em rocha - DPR 01 - tubo PEAD e brita produzida</t>
  </si>
  <si>
    <t>2003917</t>
  </si>
  <si>
    <t>Dreno longitudinal profundo para corte em rocha - DPR 02 - tubo de concreto perfurado e brita comercial</t>
  </si>
  <si>
    <t>2003916</t>
  </si>
  <si>
    <t>Dreno longitudinal profundo para corte em rocha - DPR 02 - tubo de concreto perfurado e brita produzida</t>
  </si>
  <si>
    <t>2003591</t>
  </si>
  <si>
    <t>Dreno longitudinal profundo para corte em rocha - DPR 02 - tubo PEAD e brita comercial</t>
  </si>
  <si>
    <t>2003590</t>
  </si>
  <si>
    <t>Dreno longitudinal profundo para corte em rocha - DPR 02 - tubo PEAD e brita produzida</t>
  </si>
  <si>
    <t>2003593</t>
  </si>
  <si>
    <t>Dreno longitudinal profundo para corte em rocha - DPR 03 - brita comercial</t>
  </si>
  <si>
    <t>2003592</t>
  </si>
  <si>
    <t>Dreno longitudinal profundo para corte em rocha - DPR 03 - brita produzida</t>
  </si>
  <si>
    <t>2003595</t>
  </si>
  <si>
    <t>Dreno longitudinal profundo para corte em rocha - DPR 04 - brita comercial</t>
  </si>
  <si>
    <t>2003594</t>
  </si>
  <si>
    <t>Dreno longitudinal profundo para corte em rocha - DPR 04 - brita produzida</t>
  </si>
  <si>
    <t>2003597</t>
  </si>
  <si>
    <t>Dreno longitudinal profundo para corte em rocha - DPR 05 - tubo de concreto poroso e areia comercial</t>
  </si>
  <si>
    <t>2003596</t>
  </si>
  <si>
    <t>Dreno longitudinal profundo para corte em rocha - DPR 05 - tubo de concreto poroso e areia extraída</t>
  </si>
  <si>
    <t>2003572</t>
  </si>
  <si>
    <t>Dreno longitudinal profundo para corte em solo - DPS 01 - tubo PEAD e areia comercial</t>
  </si>
  <si>
    <t>2003580</t>
  </si>
  <si>
    <t>Dreno longitudinal profundo para corte em solo - DPS 01 - tubo PEAD e areia extraída</t>
  </si>
  <si>
    <t>2003573</t>
  </si>
  <si>
    <t>Dreno longitudinal profundo para corte em solo - DPS 02 - tubo PEAD e areia comercial</t>
  </si>
  <si>
    <t>2003581</t>
  </si>
  <si>
    <t>Dreno longitudinal profundo para corte em solo - DPS 02 - tubo PEAD e areia extraída</t>
  </si>
  <si>
    <t>2003561</t>
  </si>
  <si>
    <t>Dreno longitudinal profundo para corte em solo - DPS 03 - tubo de concreto perfurado, areia e brita comerciais - madeira com utilização de 5 vezes</t>
  </si>
  <si>
    <t>2003560</t>
  </si>
  <si>
    <t>Dreno longitudinal profundo para corte em solo - DPS 03 - tubo de concreto perfurado, areia extraída e brita produzida - madeira com utilização de 5 vezes</t>
  </si>
  <si>
    <t>2003574</t>
  </si>
  <si>
    <t>Dreno longitudinal profundo para corte em solo - DPS 03 - tubo PEAD, areia e brita comerciais - madeira com utilização de 5 vezes</t>
  </si>
  <si>
    <t>2003582</t>
  </si>
  <si>
    <t>Dreno longitudinal profundo para corte em solo - DPS 03 - tubo PEAD, areia extraída e brita produzida - madeira com utilização de 5 vezes</t>
  </si>
  <si>
    <t>2003563</t>
  </si>
  <si>
    <t>Dreno longitudinal profundo para corte em solo - DPS 04 - tubo de concreto perfurado, areia e brita comerciais - madeira com utilização de 5 vezes</t>
  </si>
  <si>
    <t>2003562</t>
  </si>
  <si>
    <t>Dreno longitudinal profundo para corte em solo - DPS 04 - tubo de concreto perfurado, areia extraída e brita produzida - madeira com utilização de 5 vezes</t>
  </si>
  <si>
    <t>2003575</t>
  </si>
  <si>
    <t>Dreno longitudinal profundo para corte em solo - DPS 04 - tubo PEAD, areia e brita comerciais - madeira com utilização de 5 vezes</t>
  </si>
  <si>
    <t>2003583</t>
  </si>
  <si>
    <t>Dreno longitudinal profundo para corte em solo - DPS 04 - tubo PEAD, areia extraída e brita produzida - madeira com utilização de 5 vezes</t>
  </si>
  <si>
    <t>2003565</t>
  </si>
  <si>
    <t>Dreno longitudinal profundo para corte em solo - DPS 05 - dreno cego - brita comercial</t>
  </si>
  <si>
    <t>2003564</t>
  </si>
  <si>
    <t>Dreno longitudinal profundo para corte em solo - DPS 05 - dreno cego - brita produzida</t>
  </si>
  <si>
    <t>2003567</t>
  </si>
  <si>
    <t>Dreno longitudinal profundo para corte em solo - DPS 06 - dreno cego - brita comercial</t>
  </si>
  <si>
    <t>2003566</t>
  </si>
  <si>
    <t>Dreno longitudinal profundo para corte em solo - DPS 06 - dreno cego - brita produzida</t>
  </si>
  <si>
    <t>2003569</t>
  </si>
  <si>
    <t>Dreno longitudinal profundo para corte em solo - DPS 07 - tubo de concreto perfurado e brita comercial</t>
  </si>
  <si>
    <t>2003568</t>
  </si>
  <si>
    <t>Dreno longitudinal profundo para corte em solo - DPS 07 - tubo de concreto perfurado e brita produzida</t>
  </si>
  <si>
    <t>2003578</t>
  </si>
  <si>
    <t>Dreno longitudinal profundo para corte em solo - DPS 07 - tubo PEAD e brita comercial</t>
  </si>
  <si>
    <t>2003586</t>
  </si>
  <si>
    <t>Dreno longitudinal profundo para corte em solo - DPS 07 - tubo PEAD e brita produzida</t>
  </si>
  <si>
    <t>2003571</t>
  </si>
  <si>
    <t>Dreno longitudinal profundo para corte em solo - DPS 08 - tubo de concreto perfurado e brita comercial</t>
  </si>
  <si>
    <t>2003570</t>
  </si>
  <si>
    <t>Dreno longitudinal profundo para corte em solo - DPS 08 - tubo de concreto perfurado e brita produzida</t>
  </si>
  <si>
    <t>2003579</t>
  </si>
  <si>
    <t>Dreno longitudinal profundo para corte em solo - DPS 08 - tubo PEAD e brita comercial</t>
  </si>
  <si>
    <t>2003587</t>
  </si>
  <si>
    <t>Dreno longitudinal profundo para corte em solo - DPS 08 - tubo PEAD e brita produzida</t>
  </si>
  <si>
    <t>2004506</t>
  </si>
  <si>
    <t>Dreno profundo H = 1,0 m - com geocomposto drenante - inclusive escavação e reaterro</t>
  </si>
  <si>
    <t>2004507</t>
  </si>
  <si>
    <t>Dreno profundo H = 1,5 m - com geocomposto drenante - inclusive escavação e reaterro</t>
  </si>
  <si>
    <t>2003614</t>
  </si>
  <si>
    <t>Dreno sub-horizontal - DSH 01 - material de 1ª categoria</t>
  </si>
  <si>
    <t>2003865</t>
  </si>
  <si>
    <t>Dreno sub-horizontal - DSH 01 - material de 2ª categoria</t>
  </si>
  <si>
    <t>2003923</t>
  </si>
  <si>
    <t>Dreno subsuperficial - DSS 01 - tubo de concreto perfurado e areia comercial</t>
  </si>
  <si>
    <t>2003922</t>
  </si>
  <si>
    <t>Dreno subsuperficial - DSS 01 - tubo de concreto perfurado e areia extraída</t>
  </si>
  <si>
    <t>2003605</t>
  </si>
  <si>
    <t>Dreno subsuperficial - DSS 01 - tubo PEAD e areia comercial</t>
  </si>
  <si>
    <t>2003604</t>
  </si>
  <si>
    <t>Dreno subsuperficial - DSS 01 - tubo PEAD e areia extraída</t>
  </si>
  <si>
    <t>2003607</t>
  </si>
  <si>
    <t>Dreno subsuperficial - DSS 02 - brita comercial</t>
  </si>
  <si>
    <t>2003606</t>
  </si>
  <si>
    <t>Dreno subsuperficial - DSS 02 - brita produzida</t>
  </si>
  <si>
    <t>2003609</t>
  </si>
  <si>
    <t>Dreno subsuperficial - DSS 03 - brita comercial</t>
  </si>
  <si>
    <t>2003608</t>
  </si>
  <si>
    <t>Dreno subsuperficial - DSS 03 - brita produzida</t>
  </si>
  <si>
    <t>2003925</t>
  </si>
  <si>
    <t>Dreno subsuperficial - DSS 04 - tubo de concreto perfurado e brita comercial</t>
  </si>
  <si>
    <t>2003924</t>
  </si>
  <si>
    <t>Dreno subsuperficial - DSS 04 - tubo de concreto perfurado e brita produzida</t>
  </si>
  <si>
    <t>2003611</t>
  </si>
  <si>
    <t>Dreno subsuperficial - DSS 04 - tubo PEAD e brita comercial</t>
  </si>
  <si>
    <t>2003610</t>
  </si>
  <si>
    <t>Dreno subsuperficial - DSS 04 - tubo PEAD e brita produzida</t>
  </si>
  <si>
    <t>2003820</t>
  </si>
  <si>
    <t>Dreno tipo barbacã - DRB 01 - D = 75 mm em estrutura de contenção de encosta - excluso o tubo de drenagem</t>
  </si>
  <si>
    <t>2003821</t>
  </si>
  <si>
    <t>Dreno tipo barbacã - DRB 02 - D = 50 mm em estrutura de contenção de encosta - excluso o tubo de drenagem</t>
  </si>
  <si>
    <t>2003842</t>
  </si>
  <si>
    <t>Enchimento de junta de concreto com argamassa asfáltica de densidade 1.700 kg/m³ - espessura de 1 cm</t>
  </si>
  <si>
    <t>2003385</t>
  </si>
  <si>
    <t>Entrada para descida d'água - EDA 01 - areia e brita comerciais</t>
  </si>
  <si>
    <t>2003384</t>
  </si>
  <si>
    <t>Entrada para descida d'água - EDA 01 - areia extraída e brita produzida</t>
  </si>
  <si>
    <t>2003387</t>
  </si>
  <si>
    <t>Entrada para descida d'água - EDA 02 - areia e brita comerciais</t>
  </si>
  <si>
    <t>2003386</t>
  </si>
  <si>
    <t>Entrada para descida d'água - EDA 02 - areia extraída e brita produzida</t>
  </si>
  <si>
    <t>2003335</t>
  </si>
  <si>
    <t>Entrada para descida d'água - EDA 03 - areia e brita comerciais</t>
  </si>
  <si>
    <t>2003334</t>
  </si>
  <si>
    <t>Entrada para descida d'água - EDA 03 - areia extraída e brita produzida</t>
  </si>
  <si>
    <t>2003336</t>
  </si>
  <si>
    <t>Entrada para descida d'água - EDA 04 - areia e brita comerciais</t>
  </si>
  <si>
    <t>2003337</t>
  </si>
  <si>
    <t>Entrada para descida d'água - EDA 04 - areia extraída e brita produzida</t>
  </si>
  <si>
    <t>2003819</t>
  </si>
  <si>
    <t>Envelope de brita 15 x 15 cm para tubos enterrados com diâmetro externo de 75 a 110 mm</t>
  </si>
  <si>
    <t>2004504</t>
  </si>
  <si>
    <t>Escavação mecânica de vala para drenagem com valetadeira em material de 1ª categoria</t>
  </si>
  <si>
    <t>2003864</t>
  </si>
  <si>
    <t>Esgotamento de água com bomba submersa</t>
  </si>
  <si>
    <t>2003863</t>
  </si>
  <si>
    <t>Esgotamento de dreno horizontal profundo a vácuo</t>
  </si>
  <si>
    <t>2004508</t>
  </si>
  <si>
    <t>Geodreno vertical para tratamento de solos moles</t>
  </si>
  <si>
    <t>2003316</t>
  </si>
  <si>
    <t>Grelha de concreto 54 x 100 cm para boca-de-lobo - areia e brita comerciais - sobrecarga do trem tipo TB 45</t>
  </si>
  <si>
    <t>2003317</t>
  </si>
  <si>
    <t>Grelha de concreto 54 x 100 cm para boca-de-lobo - areia extraída e brita produzida - sobrecarga do trem tipo TB 45</t>
  </si>
  <si>
    <t>2003767</t>
  </si>
  <si>
    <t>Lastro de areia comercial - espalhamento manual</t>
  </si>
  <si>
    <t>2003844</t>
  </si>
  <si>
    <t>Lastro de areia comercial - espalhamento mecânico</t>
  </si>
  <si>
    <t>2003576</t>
  </si>
  <si>
    <t>Lastro de areia extraída - espalhamento manual</t>
  </si>
  <si>
    <t>2003858</t>
  </si>
  <si>
    <t>Lastro de areia extraída - espalhamento mecânico</t>
  </si>
  <si>
    <t>2003850</t>
  </si>
  <si>
    <t>Lastro de brita comercial compactado com soquete vibratório - espalhamento manual</t>
  </si>
  <si>
    <t>2003849</t>
  </si>
  <si>
    <t>Lastro de brita produzida compactado com soquete vibratório - espalhamento manual</t>
  </si>
  <si>
    <t>2003868</t>
  </si>
  <si>
    <t>Lastro de pedra de mão ou rachão - espalhamento manual</t>
  </si>
  <si>
    <t>2003369</t>
  </si>
  <si>
    <t>Meio-fio de concreto - MFC 01 - areia e brita comerciais - fôrma de madeira</t>
  </si>
  <si>
    <t>2003368</t>
  </si>
  <si>
    <t>Meio-fio de concreto - MFC 01 - areia extraída e brita produzida - fôrma de madeira</t>
  </si>
  <si>
    <t>2003939</t>
  </si>
  <si>
    <t>Meio-fio de concreto - MFC 01 moldado no local com extrusora e concreto usinado - areia e brita comerciais</t>
  </si>
  <si>
    <t>2003940</t>
  </si>
  <si>
    <t>Meio-fio de concreto - MFC 01 moldado no local com extrusora e concreto usinado - areia extraída e brita produzida</t>
  </si>
  <si>
    <t>2003371</t>
  </si>
  <si>
    <t>Meio-fio de concreto - MFC 02 - areia e brita comerciais - fôrma de madeira</t>
  </si>
  <si>
    <t>2003370</t>
  </si>
  <si>
    <t>Meio-fio de concreto - MFC 02 - areia extraída e brita produzida - fôrma de madeira</t>
  </si>
  <si>
    <t>2003941</t>
  </si>
  <si>
    <t>Meio-fio de concreto - MFC 02 moldado no local com extrusora e concreto usinado - areia e brita comerciais</t>
  </si>
  <si>
    <t>2003942</t>
  </si>
  <si>
    <t>Meio-fio de concreto - MFC 02 moldado no local com extrusora e concreto usinado - areia extraída e brita produzida</t>
  </si>
  <si>
    <t>2003373</t>
  </si>
  <si>
    <t>Meio-fio de concreto - MFC 03 - areia e brita comerciais - fôrma de madeira</t>
  </si>
  <si>
    <t>2003372</t>
  </si>
  <si>
    <t>Meio-fio de concreto - MFC 03 - areia extraída e brita produzida - fôrma de madeira</t>
  </si>
  <si>
    <t>2003943</t>
  </si>
  <si>
    <t>Meio-fio de concreto - MFC 03 moldado no local com extrusora e concreto usinado - areia e brita comerciais</t>
  </si>
  <si>
    <t>2003944</t>
  </si>
  <si>
    <t>Meio-fio de concreto - MFC 03 moldado no local com extrusora e concreto usinado - areia extraída e brita produzida</t>
  </si>
  <si>
    <t>2003375</t>
  </si>
  <si>
    <t>Meio-fio de concreto - MFC 04 - areia e brita comerciais - fôrma de madeira</t>
  </si>
  <si>
    <t>2003374</t>
  </si>
  <si>
    <t>Meio-fio de concreto - MFC 04 - areia extraída e brita produzida - fôrma de madeira</t>
  </si>
  <si>
    <t>2003945</t>
  </si>
  <si>
    <t>Meio-fio de concreto - MFC 04 moldado no local com extrusora e concreto usinado - areia e brita comerciais</t>
  </si>
  <si>
    <t>2003946</t>
  </si>
  <si>
    <t>Meio-fio de concreto - MFC 04 moldado no local com extrusora e concreto usinado - areia extraída e brita produzida</t>
  </si>
  <si>
    <t>2003377</t>
  </si>
  <si>
    <t>Meio-fio de concreto - MFC 05 - areia e brita comerciais - fôrma de madeira</t>
  </si>
  <si>
    <t>2003376</t>
  </si>
  <si>
    <t>Meio-fio de concreto - MFC 05 - areia extraída e brita produzida - fôrma de madeira</t>
  </si>
  <si>
    <t>2003947</t>
  </si>
  <si>
    <t>Meio-fio de concreto - MFC 05 moldado no local com extrusora e concreto usinado - areia e brita comerciais</t>
  </si>
  <si>
    <t>2003948</t>
  </si>
  <si>
    <t>Meio-fio de concreto - MFC 05 moldado no local com extrusora e concreto usinado - areia extraída e brita produzida</t>
  </si>
  <si>
    <t>2003379</t>
  </si>
  <si>
    <t>Meio-fio de concreto - MFC 06 - areia e brita comerciais - fôrma de madeira</t>
  </si>
  <si>
    <t>2003378</t>
  </si>
  <si>
    <t>Meio-fio de concreto - MFC 06 - areia extraída e brita produzida - fôrma de madeira</t>
  </si>
  <si>
    <t>2003949</t>
  </si>
  <si>
    <t>Meio-fio de concreto - MFC 06 moldado no local com extrusora e concreto usinado - areia e brita comerciais</t>
  </si>
  <si>
    <t>2003950</t>
  </si>
  <si>
    <t>Meio-fio de concreto - MFC 06 moldado no local com extrusora e concreto usinado - areia extraída e brita produzida</t>
  </si>
  <si>
    <t>2003381</t>
  </si>
  <si>
    <t>Meio-fio de concreto - MFC 07 - areia e brita comerciais - fôrma de madeira</t>
  </si>
  <si>
    <t>2003380</t>
  </si>
  <si>
    <t>Meio-fio de concreto - MFC 07 - areia extraída e brita produzida - fôrma de madeira</t>
  </si>
  <si>
    <t>2003951</t>
  </si>
  <si>
    <t>Meio-fio de concreto - MFC 07 moldado no local com extrusora e concreto usinado - areia e brita comerciais</t>
  </si>
  <si>
    <t>2003952</t>
  </si>
  <si>
    <t>Meio-fio de concreto - MFC 07 moldado no local com extrusora e concreto usinado - areia extraída e brita produzida</t>
  </si>
  <si>
    <t>2003383</t>
  </si>
  <si>
    <t>Meio-fio de concreto - MFC 08 - areia e brita comerciais - fôrma de madeira</t>
  </si>
  <si>
    <t>2003382</t>
  </si>
  <si>
    <t>Meio-fio de concreto - MFC 08 - areia extraída e brita produzida - fôrma de madeira</t>
  </si>
  <si>
    <t>2003953</t>
  </si>
  <si>
    <t>Meio-fio de concreto - MFC 08 moldado no local com extrusora e concreto usinado - areia e brita comerciais</t>
  </si>
  <si>
    <t>2003954</t>
  </si>
  <si>
    <t>Meio-fio de concreto - MFC 08 moldado no local com extrusora e concreto usinado - areia extraída e brita produzida</t>
  </si>
  <si>
    <t>2004514</t>
  </si>
  <si>
    <t>Microvala para dreno de pavimento com geocomposto drenante H = 0,4 m</t>
  </si>
  <si>
    <t>2004515</t>
  </si>
  <si>
    <t>Microvala para dreno de pavimento com geocomposto drenante H = 0,6 m</t>
  </si>
  <si>
    <t>2005759</t>
  </si>
  <si>
    <t>Perfuração para dreno sub-horizontal em material de 1ª categoria com D = 75 mm (linha NW)</t>
  </si>
  <si>
    <t>2005764</t>
  </si>
  <si>
    <t>Perfuração para dreno sub-horizontal em material de 2ª categoria com D = 75 mm (linha NW)</t>
  </si>
  <si>
    <t>2003678</t>
  </si>
  <si>
    <t>Poço de visita - PVI 01 - areia e brita comerciais</t>
  </si>
  <si>
    <t>2003677</t>
  </si>
  <si>
    <t>Poço de visita - PVI 01 - areia extraída e brita produzida</t>
  </si>
  <si>
    <t>2003680</t>
  </si>
  <si>
    <t>Poço de visita - PVI 02 - areia e brita comerciais</t>
  </si>
  <si>
    <t>2003679</t>
  </si>
  <si>
    <t>Poço de visita - PVI 02 - areia extraída e brita produzida</t>
  </si>
  <si>
    <t>2003682</t>
  </si>
  <si>
    <t>Poço de visita - PVI 03 - areia e brita comerciais</t>
  </si>
  <si>
    <t>2003681</t>
  </si>
  <si>
    <t>Poço de visita - PVI 03 - areia extraída e brita produzida</t>
  </si>
  <si>
    <t>2003684</t>
  </si>
  <si>
    <t>Poço de visita - PVI 04 - areia e brita comerciais</t>
  </si>
  <si>
    <t>2003683</t>
  </si>
  <si>
    <t>Poço de visita - PVI 04 - areia extraída e brita produzida</t>
  </si>
  <si>
    <t>2003686</t>
  </si>
  <si>
    <t>Poço de visita - PVI 05 - areia e brita comerciais</t>
  </si>
  <si>
    <t>2003685</t>
  </si>
  <si>
    <t>Poço de visita - PVI 05 - areia extraída e brita produzida</t>
  </si>
  <si>
    <t>2003688</t>
  </si>
  <si>
    <t>Poço de visita - PVI 06 - areia e brita comerciais</t>
  </si>
  <si>
    <t>2003687</t>
  </si>
  <si>
    <t>Poço de visita - PVI 06 - areia extraída e brita produzida</t>
  </si>
  <si>
    <t>2003690</t>
  </si>
  <si>
    <t>Poço de visita - PVI 07 - areia e brita comerciais</t>
  </si>
  <si>
    <t>2003689</t>
  </si>
  <si>
    <t>Poço de visita - PVI 07 - areia extraída e brita produzida</t>
  </si>
  <si>
    <t>2003692</t>
  </si>
  <si>
    <t>Poço de visita - PVI 08 - areia e brita comerciais</t>
  </si>
  <si>
    <t>2003691</t>
  </si>
  <si>
    <t>Poço de visita - PVI 08 - areia extraída e brita produzida</t>
  </si>
  <si>
    <t>2003694</t>
  </si>
  <si>
    <t>Poço de visita - PVI 09 - areia e brita comerciais</t>
  </si>
  <si>
    <t>2003693</t>
  </si>
  <si>
    <t>Poço de visita - PVI 09 - areia extraída e brita produzida</t>
  </si>
  <si>
    <t>2003696</t>
  </si>
  <si>
    <t>Poço de visita - PVI 10 - areia e brita comerciais</t>
  </si>
  <si>
    <t>2003695</t>
  </si>
  <si>
    <t>Poço de visita - PVI 10 - areia extraída e brita produzida</t>
  </si>
  <si>
    <t>2003698</t>
  </si>
  <si>
    <t>Poço de visita - PVI 11 - areia e brita comerciais</t>
  </si>
  <si>
    <t>2003697</t>
  </si>
  <si>
    <t>Poço de visita - PVI 11 - areia extraída e brita produzida</t>
  </si>
  <si>
    <t>2003700</t>
  </si>
  <si>
    <t>Poço de visita - PVI 12 - areia e brita comerciais</t>
  </si>
  <si>
    <t>2003699</t>
  </si>
  <si>
    <t>Poço de visita - PVI 12 - areia extraída e brita produzida</t>
  </si>
  <si>
    <t>2003702</t>
  </si>
  <si>
    <t>Poço de visita - PVI 13 - areia e brita comerciais</t>
  </si>
  <si>
    <t>2003701</t>
  </si>
  <si>
    <t>Poço de visita - PVI 13 - areia extraída e brita produzida</t>
  </si>
  <si>
    <t>2003704</t>
  </si>
  <si>
    <t>Poço de visita - PVI 14 - areia e brita comerciais</t>
  </si>
  <si>
    <t>2003703</t>
  </si>
  <si>
    <t>Poço de visita - PVI 14 - areia extraída e brita produzida</t>
  </si>
  <si>
    <t>2003706</t>
  </si>
  <si>
    <t>Poço de visita - PVI 15 - areia e brita comerciais</t>
  </si>
  <si>
    <t>2003705</t>
  </si>
  <si>
    <t>Poço de visita - PVI 15 - areia extraída e brita produzida</t>
  </si>
  <si>
    <t>2003708</t>
  </si>
  <si>
    <t>Poço de visita - PVI 16 - areia e brita comerciais</t>
  </si>
  <si>
    <t>2003707</t>
  </si>
  <si>
    <t>Poço de visita - PVI 16 - areia extraída e brita produzida</t>
  </si>
  <si>
    <t>2003710</t>
  </si>
  <si>
    <t>Poço de visita - PVI 17 - areia e brita comerciais</t>
  </si>
  <si>
    <t>2003709</t>
  </si>
  <si>
    <t>Poço de visita - PVI 17 - areia extraída e brita produzida</t>
  </si>
  <si>
    <t>2003712</t>
  </si>
  <si>
    <t>Poço de visita - PVI 18 - areia e brita comerciais</t>
  </si>
  <si>
    <t>2003711</t>
  </si>
  <si>
    <t>Poço de visita - PVI 18 - areia extraída e brita produzida</t>
  </si>
  <si>
    <t>2004505</t>
  </si>
  <si>
    <t>Reaterro e compactação em vala de dreno com geocomposto</t>
  </si>
  <si>
    <t>2003349</t>
  </si>
  <si>
    <t>Sarjeta de canteiro central de concreto - SCC 01 - areia e brita comerciais</t>
  </si>
  <si>
    <t>2003348</t>
  </si>
  <si>
    <t>Sarjeta de canteiro central de concreto - SCC 01 - areia extraída e brita produzida</t>
  </si>
  <si>
    <t>2003975</t>
  </si>
  <si>
    <t>Sarjeta de canteiro central de concreto - SCC 01 moldada no local com extrusora e concreto usinado - areia e brita comerciais</t>
  </si>
  <si>
    <t>2003976</t>
  </si>
  <si>
    <t>Sarjeta de canteiro central de concreto - SCC 01 moldada no local com extrusora e concreto usinado - areia extraída e brita produzida</t>
  </si>
  <si>
    <t>2003351</t>
  </si>
  <si>
    <t>Sarjeta de canteiro central de concreto - SCC 02 - areia e brita comerciais</t>
  </si>
  <si>
    <t>2003350</t>
  </si>
  <si>
    <t>Sarjeta de canteiro central de concreto - SCC 02 - areia extraída e brita produzida</t>
  </si>
  <si>
    <t>2003977</t>
  </si>
  <si>
    <t>Sarjeta de canteiro central de concreto - SCC 02 moldada no local com extrusora e concreto usinado - areia e brita comerciais</t>
  </si>
  <si>
    <t>2003978</t>
  </si>
  <si>
    <t>Sarjeta de canteiro central de concreto - SCC 02 moldada no local com extrusora e concreto usinado - areia extraída e brita produzida</t>
  </si>
  <si>
    <t>2003353</t>
  </si>
  <si>
    <t>Sarjeta de canteiro central de concreto - SCC 03 - areia e brita comerciais</t>
  </si>
  <si>
    <t>2003352</t>
  </si>
  <si>
    <t>Sarjeta de canteiro central de concreto - SCC 03 - areia extraída e brita produzida</t>
  </si>
  <si>
    <t>2003979</t>
  </si>
  <si>
    <t>Sarjeta de canteiro central de concreto - SCC 03 moldada no local com extrusora e concreto usinado - areia e brita comerciais</t>
  </si>
  <si>
    <t>2003980</t>
  </si>
  <si>
    <t>Sarjeta de canteiro central de concreto - SCC 03 moldada no local com extrusora e concreto usinado - areia extraída e brita produzida</t>
  </si>
  <si>
    <t>2003355</t>
  </si>
  <si>
    <t>Sarjeta de canteiro central de concreto - SCC 04 - areia e brita comerciais</t>
  </si>
  <si>
    <t>2003354</t>
  </si>
  <si>
    <t>Sarjeta de canteiro central de concreto - SCC 04 - areia extraída e brita produzida</t>
  </si>
  <si>
    <t>2003981</t>
  </si>
  <si>
    <t>Sarjeta de canteiro central de concreto - SCC 04 moldada no local com extrusora e concreto usinado - areia e brita comerciais</t>
  </si>
  <si>
    <t>2003982</t>
  </si>
  <si>
    <t>Sarjeta de canteiro central de concreto - SCC 04 moldada no local com extrusora e concreto usinado - areia extraída e brita produzida</t>
  </si>
  <si>
    <t>2003343</t>
  </si>
  <si>
    <t>Sarjeta trapezoidal de concreto - SZC 01 - areia e brita comerciais</t>
  </si>
  <si>
    <t>2003342</t>
  </si>
  <si>
    <t>Sarjeta trapezoidal de concreto - SZC 01 - areia extraída e brita produzida</t>
  </si>
  <si>
    <t>2003971</t>
  </si>
  <si>
    <t>Sarjeta trapezoidal de concreto - SZC 01 moldada no local com extrusora e concreto usinado - areia e brita comerciais</t>
  </si>
  <si>
    <t>2003972</t>
  </si>
  <si>
    <t>Sarjeta trapezoidal de concreto - SZC 01 moldada no local com extrusora e concreto usinado - areia extraída e brita produzida</t>
  </si>
  <si>
    <t>2003345</t>
  </si>
  <si>
    <t>Sarjeta trapezoidal de concreto - SZC 02 - areia e brita comerciais</t>
  </si>
  <si>
    <t>2003344</t>
  </si>
  <si>
    <t>Sarjeta trapezoidal de concreto - SZC 02 - areia extraída e brita produzida</t>
  </si>
  <si>
    <t>2003973</t>
  </si>
  <si>
    <t>Sarjeta trapezoidal de concreto - SZC 02 moldada no local com extrusora e concreto usinado - areia e brita comerciais</t>
  </si>
  <si>
    <t>2003974</t>
  </si>
  <si>
    <t>Sarjeta trapezoidal de concreto - SZC 02 moldada no local com extrusora e concreto usinado - areia extraída e brita produzida</t>
  </si>
  <si>
    <t>2003346</t>
  </si>
  <si>
    <t>Sarjeta trapezoidal de grama - SZG 01</t>
  </si>
  <si>
    <t>2003347</t>
  </si>
  <si>
    <t>Sarjeta trapezoidal de grama - SZG 02</t>
  </si>
  <si>
    <t>2003932</t>
  </si>
  <si>
    <t>Sarjeta trapezoidal sem revestimento - SZT 01</t>
  </si>
  <si>
    <t>2003933</t>
  </si>
  <si>
    <t>Sarjeta trapezoidal sem revestimento - SZT 02</t>
  </si>
  <si>
    <t>2003319</t>
  </si>
  <si>
    <t>Sarjeta triangular de concreto - STC 01 - areia e brita comerciais</t>
  </si>
  <si>
    <t>2003318</t>
  </si>
  <si>
    <t>Sarjeta triangular de concreto - STC 01 - areia extraída e brita produzida</t>
  </si>
  <si>
    <t>2003955</t>
  </si>
  <si>
    <t>Sarjeta triangular de concreto - STC 01 moldada no local com extrusora e concreto usinado - areia e brita comerciais</t>
  </si>
  <si>
    <t>2003956</t>
  </si>
  <si>
    <t>Sarjeta triangular de concreto - STC 01 moldada no local com extrusora e concreto usinado - areia extraída e brita produzida</t>
  </si>
  <si>
    <t>2003321</t>
  </si>
  <si>
    <t>Sarjeta triangular de concreto - STC 02 - areia e brita comerciais</t>
  </si>
  <si>
    <t>2003320</t>
  </si>
  <si>
    <t>Sarjeta triangular de concreto - STC 02 - areia extraída e brita produzida</t>
  </si>
  <si>
    <t>2003957</t>
  </si>
  <si>
    <t>Sarjeta triangular de concreto - STC 02 moldada no local com extrusora e concreto usinado - areia e brita comerciais</t>
  </si>
  <si>
    <t>2003958</t>
  </si>
  <si>
    <t>Sarjeta triangular de concreto - STC 02 moldada no local com extrusora e concreto usinado - areia extraída e brita produzida</t>
  </si>
  <si>
    <t>2003323</t>
  </si>
  <si>
    <t>Sarjeta triangular de concreto - STC 03 - areia e brita comerciais</t>
  </si>
  <si>
    <t>2003322</t>
  </si>
  <si>
    <t>Sarjeta triangular de concreto - STC 03 - areia extraída e brita produzida</t>
  </si>
  <si>
    <t>2003959</t>
  </si>
  <si>
    <t>Sarjeta triangular de concreto - STC 03 moldada no local com extrusora e concreto usinado - areia e brita comerciais</t>
  </si>
  <si>
    <t>2003960</t>
  </si>
  <si>
    <t>Sarjeta triangular de concreto - STC 03 moldada no local com extrusora e concreto usinado - areia extraída e brita produzida</t>
  </si>
  <si>
    <t>2003325</t>
  </si>
  <si>
    <t>Sarjeta triangular de concreto - STC 04 - areia e brita comerciais</t>
  </si>
  <si>
    <t>2003324</t>
  </si>
  <si>
    <t>Sarjeta triangular de concreto - STC 04 - areia extraída e brita produzida</t>
  </si>
  <si>
    <t>2003961</t>
  </si>
  <si>
    <t>Sarjeta triangular de concreto - STC 04 moldada no local com extrusora e concreto usinado - areia e brita comerciais</t>
  </si>
  <si>
    <t>2003962</t>
  </si>
  <si>
    <t>Sarjeta triangular de concreto - STC 04 moldada no local com extrusora e concreto usinado - areia extraída e brita produzida</t>
  </si>
  <si>
    <t>2003327</t>
  </si>
  <si>
    <t>Sarjeta triangular de concreto - STC 05 - areia e brita comerciais</t>
  </si>
  <si>
    <t>2003326</t>
  </si>
  <si>
    <t>Sarjeta triangular de concreto - STC 05 - areia extraída e brita produzida</t>
  </si>
  <si>
    <t>2003963</t>
  </si>
  <si>
    <t>Sarjeta triangular de concreto - STC 05 moldada no local com extrusora e concreto usinado - areia e brita comerciais</t>
  </si>
  <si>
    <t>2003964</t>
  </si>
  <si>
    <t>Sarjeta triangular de concreto - STC 05 moldada no local com extrusora e concreto usinado - areia extraída e brita produzida</t>
  </si>
  <si>
    <t>2003329</t>
  </si>
  <si>
    <t>Sarjeta triangular de concreto - STC 06 - areia e brita comerciais</t>
  </si>
  <si>
    <t>2003328</t>
  </si>
  <si>
    <t>Sarjeta triangular de concreto - STC 06 - areia extraída e brita produzida</t>
  </si>
  <si>
    <t>2003965</t>
  </si>
  <si>
    <t>Sarjeta triangular de concreto - STC 06 moldada no local com extrusora e concreto usinado - areia e brita comerciais</t>
  </si>
  <si>
    <t>2003966</t>
  </si>
  <si>
    <t>Sarjeta triangular de concreto - STC 06 moldada no local com extrusora e concreto usinado - areia extraída e brita produzida</t>
  </si>
  <si>
    <t>2003331</t>
  </si>
  <si>
    <t>Sarjeta triangular de concreto - STC 07 - areia e brita comerciais</t>
  </si>
  <si>
    <t>2003330</t>
  </si>
  <si>
    <t>Sarjeta triangular de concreto - STC 07 - areia extraída e brita produzida</t>
  </si>
  <si>
    <t>2003967</t>
  </si>
  <si>
    <t>Sarjeta triangular de concreto - STC 07 moldada no local com extrusora e concreto usinado - areia e brita comerciais</t>
  </si>
  <si>
    <t>2003968</t>
  </si>
  <si>
    <t>Sarjeta triangular de concreto - STC 07 moldada no local com extrusora e concreto usinado - areia extraída e brita produzida</t>
  </si>
  <si>
    <t>2003333</t>
  </si>
  <si>
    <t>Sarjeta triangular de concreto - STC 08 - areia e brita comerciais</t>
  </si>
  <si>
    <t>2003332</t>
  </si>
  <si>
    <t>Sarjeta triangular de concreto - STC 08 - areia extraída e brita produzida</t>
  </si>
  <si>
    <t>2003969</t>
  </si>
  <si>
    <t>Sarjeta triangular de concreto - STC 08 moldada no local com extrusora e concreto usinado - areia e brita comerciais</t>
  </si>
  <si>
    <t>2003970</t>
  </si>
  <si>
    <t>Sarjeta triangular de concreto - STC 08 moldada no local com extrusora e concreto usinado - areia extraída e brita produzida</t>
  </si>
  <si>
    <t>2003338</t>
  </si>
  <si>
    <t>Sarjeta triangular de grama - STG 01</t>
  </si>
  <si>
    <t>2003339</t>
  </si>
  <si>
    <t>Sarjeta triangular de grama - STG 02</t>
  </si>
  <si>
    <t>2003340</t>
  </si>
  <si>
    <t>Sarjeta triangular de grama - STG 03</t>
  </si>
  <si>
    <t>2003341</t>
  </si>
  <si>
    <t>Sarjeta triangular de grama - STG 04</t>
  </si>
  <si>
    <t>2004513</t>
  </si>
  <si>
    <t>Selo asfáltico de microvala para dreno de pavimento com geocomposto</t>
  </si>
  <si>
    <t>2003357</t>
  </si>
  <si>
    <t>Transposição de segmentos de sarjeta - TSS 01 - areia e brita comerciais</t>
  </si>
  <si>
    <t>2003356</t>
  </si>
  <si>
    <t>Transposição de segmentos de sarjeta - TSS 01 - areia extraída e brita produzida</t>
  </si>
  <si>
    <t>2003359</t>
  </si>
  <si>
    <t>Transposição de segmentos de sarjeta - TSS 02 - areia e brita comerciais</t>
  </si>
  <si>
    <t>2003358</t>
  </si>
  <si>
    <t>Transposição de segmentos de sarjeta - TSS 02 - areia extraída e brita produzida</t>
  </si>
  <si>
    <t>2003361</t>
  </si>
  <si>
    <t>Transposição de segmentos de sarjeta - TSS 03 - areia e brita comerciais</t>
  </si>
  <si>
    <t>2003360</t>
  </si>
  <si>
    <t>Transposição de segmentos de sarjeta - TSS 03 - areia extraída e brita produzida</t>
  </si>
  <si>
    <t>2003363</t>
  </si>
  <si>
    <t>Transposição de segmentos de sarjeta - TSS 04 - areia e brita comerciais</t>
  </si>
  <si>
    <t>2003362</t>
  </si>
  <si>
    <t>Transposição de segmentos de sarjeta - TSS 04 - areia extraída e brita produzida</t>
  </si>
  <si>
    <t>2003365</t>
  </si>
  <si>
    <t>Transposição de segmentos de sarjeta - TSS 05 - areia e brita comerciais</t>
  </si>
  <si>
    <t>2003364</t>
  </si>
  <si>
    <t>Transposição de segmentos de sarjeta - TSS 05 - areia extraída e brita produzida</t>
  </si>
  <si>
    <t>2003367</t>
  </si>
  <si>
    <t>Transposição de segmentos de sarjeta - TSS 06 - areia e brita comerciais</t>
  </si>
  <si>
    <t>2003366</t>
  </si>
  <si>
    <t>Transposição de segmentos de sarjeta - TSS 06 - areia extraída e brita produzida</t>
  </si>
  <si>
    <t>2003869</t>
  </si>
  <si>
    <t>Tubo de concreto PA1 comercial para drenagem - D = 0,50 m - fornecimento e instalação</t>
  </si>
  <si>
    <t>2003822</t>
  </si>
  <si>
    <t>Tubo de concreto PA1 comercial para drenagem - D = 0,60 m - fornecimento e instalação</t>
  </si>
  <si>
    <t>2003826</t>
  </si>
  <si>
    <t>Tubo de concreto PA1 comercial para drenagem - D = 0,80 m - fornecimento e instalação</t>
  </si>
  <si>
    <t>2003830</t>
  </si>
  <si>
    <t>Tubo de concreto PA1 comercial para drenagem - D = 1,00 m - fornecimento e instalação</t>
  </si>
  <si>
    <t>2003834</t>
  </si>
  <si>
    <t>Tubo de concreto PA1 comercial para drenagem - D = 1,20 m - fornecimento e instalação</t>
  </si>
  <si>
    <t>2003838</t>
  </si>
  <si>
    <t>Tubo de concreto PA1 comercial para drenagem - D = 1,50 m - fornecimento e instalação</t>
  </si>
  <si>
    <t>2003768</t>
  </si>
  <si>
    <t>Tubo de concreto PA1 produzido na obra para drenagem - D = 0,60 m - areia e brita comerciais - fornecimento e instalação</t>
  </si>
  <si>
    <t>2003873</t>
  </si>
  <si>
    <t>Tubo de concreto PA1 produzido na obra para drenagem - D = 0,60 m - areia extraída e brita produzida - fornecimento e instalação</t>
  </si>
  <si>
    <t>2003772</t>
  </si>
  <si>
    <t>Tubo de concreto PA1 produzido na obra para drenagem - D = 0,80 m - areia e brita comerciais - fornecimento e instalação</t>
  </si>
  <si>
    <t>2003877</t>
  </si>
  <si>
    <t>Tubo de concreto PA1 produzido na obra para drenagem - D = 0,80 m - areia extraída e brita produzida - fornecimento e instalação</t>
  </si>
  <si>
    <t>2003776</t>
  </si>
  <si>
    <t>Tubo de concreto PA1 produzido na obra para drenagem - D = 1,00 m - areia e brita comerciais - fornecimento e instalação</t>
  </si>
  <si>
    <t>2003881</t>
  </si>
  <si>
    <t>Tubo de concreto PA1 produzido na obra para drenagem - D = 1,00 m - areia extraída e brita produzida - fornecimento e instalação</t>
  </si>
  <si>
    <t>2003780</t>
  </si>
  <si>
    <t>Tubo de concreto PA1 produzido na obra para drenagem - D = 1,20 m - areia e brita comerciais - fornecimento e instalação</t>
  </si>
  <si>
    <t>2003885</t>
  </si>
  <si>
    <t>Tubo de concreto PA1 produzido na obra para drenagem - D = 1,20 m - areia extraída e brita produzida - fornecimento e instalação</t>
  </si>
  <si>
    <t>2003784</t>
  </si>
  <si>
    <t>Tubo de concreto PA1 produzido na obra para drenagem - D = 1,50 m - areia e brita comerciais - fornecimento e instalação</t>
  </si>
  <si>
    <t>2003889</t>
  </si>
  <si>
    <t>Tubo de concreto PA1 produzido na obra para drenagem - D = 1,50 m - areia extraída e brita produzida - fornecimento e instalação</t>
  </si>
  <si>
    <t>2003870</t>
  </si>
  <si>
    <t>Tubo de concreto PA2 comercial para drenagem - D = 0,50 m - fornecimento e instalação</t>
  </si>
  <si>
    <t>2003823</t>
  </si>
  <si>
    <t>Tubo de concreto PA2 comercial para drenagem - D = 0,60 m - fornecimento e instalação</t>
  </si>
  <si>
    <t>2003827</t>
  </si>
  <si>
    <t>Tubo de concreto PA2 comercial para drenagem - D = 0,80 m - fornecimento e instalação</t>
  </si>
  <si>
    <t>2003831</t>
  </si>
  <si>
    <t>Tubo de concreto PA2 comercial para drenagem - D = 1,00 m - fornecimento e instalação</t>
  </si>
  <si>
    <t>2003835</t>
  </si>
  <si>
    <t>Tubo de concreto PA2 comercial para drenagem - D = 1,20 m - fornecimento e instalação</t>
  </si>
  <si>
    <t>2003839</t>
  </si>
  <si>
    <t>Tubo de concreto PA2 comercial para drenagem - D = 1,50 m - fornecimento e instalação</t>
  </si>
  <si>
    <t>2003769</t>
  </si>
  <si>
    <t>Tubo de concreto PA2 produzido na obra para drenagem - D = 0,60 m - areia e brita comerciais - fornecimento e instalação</t>
  </si>
  <si>
    <t>2003874</t>
  </si>
  <si>
    <t>Tubo de concreto PA2 produzido na obra para drenagem - D = 0,60 m - areia extraída e brita produzida - fornecimento e instalação</t>
  </si>
  <si>
    <t>2003773</t>
  </si>
  <si>
    <t>Tubo de concreto PA2 produzido na obra para drenagem - D = 0,80 m - areia e brita comerciais - fornecimento e instalação</t>
  </si>
  <si>
    <t>2003878</t>
  </si>
  <si>
    <t>Tubo de concreto PA2 produzido na obra para drenagem - D = 0,80 m - areia extraída e brita produzida - fornecimento e instalação</t>
  </si>
  <si>
    <t>2003777</t>
  </si>
  <si>
    <t>Tubo de concreto PA2 produzido na obra para drenagem - D = 1,00 m - areia e brita comerciais - fornecimento e instalação</t>
  </si>
  <si>
    <t>2003882</t>
  </si>
  <si>
    <t>Tubo de concreto PA2 produzido na obra para drenagem - D = 1,00 m - areia extraída e brita produzida - fornecimento e instalação</t>
  </si>
  <si>
    <t>2003781</t>
  </si>
  <si>
    <t>Tubo de concreto PA2 produzido na obra para drenagem - D = 1,20 m - areia e brita comerciais - fornecimento e instalação</t>
  </si>
  <si>
    <t>2003886</t>
  </si>
  <si>
    <t>Tubo de concreto PA2 produzido na obra para drenagem - D = 1,20 m - areia extraída e brita produzida - fornecimento e instalação</t>
  </si>
  <si>
    <t>2003785</t>
  </si>
  <si>
    <t>Tubo de concreto PA2 produzido na obra para drenagem - D = 1,50 m - areia e brita comerciais - fornecimento e instalação</t>
  </si>
  <si>
    <t>2003890</t>
  </si>
  <si>
    <t>Tubo de concreto PA2 produzido na obra para drenagem - D = 1,50 m - areia extraída e brita produzida - fornecimento e instalação</t>
  </si>
  <si>
    <t>2003871</t>
  </si>
  <si>
    <t>Tubo de concreto PA3 comercial para drenagem - D = 0,50 m - fornecimento e instalação</t>
  </si>
  <si>
    <t>2003824</t>
  </si>
  <si>
    <t>Tubo de concreto PA3 comercial para drenagem - D = 0,60 m - fornecimento e instalação</t>
  </si>
  <si>
    <t>2003828</t>
  </si>
  <si>
    <t>Tubo de concreto PA3 comercial para drenagem - D = 0,80 m - fornecimento e instalação</t>
  </si>
  <si>
    <t>2003832</t>
  </si>
  <si>
    <t>Tubo de concreto PA3 comercial para drenagem - D = 1,00 m - fornecimento e instalação</t>
  </si>
  <si>
    <t>2003836</t>
  </si>
  <si>
    <t>Tubo de concreto PA3 comercial para drenagem - D = 1,20 m - fornecimento e instalação</t>
  </si>
  <si>
    <t>2003840</t>
  </si>
  <si>
    <t>Tubo de concreto PA3 comercial para drenagem - D = 1,50 m - fornecimento e instalação</t>
  </si>
  <si>
    <t>2003770</t>
  </si>
  <si>
    <t>Tubo de concreto PA3 produzido na obra para drenagem - D = 0,60 m - areia e brita comerciais - fornecimento e instalação</t>
  </si>
  <si>
    <t>2003875</t>
  </si>
  <si>
    <t>Tubo de concreto PA3 produzido na obra para drenagem - D = 0,60 m - areia extraída e brita produzida - fornecimento e instalação</t>
  </si>
  <si>
    <t>2003774</t>
  </si>
  <si>
    <t>Tubo de concreto PA3 produzido na obra para drenagem - D = 0,80 m - areia e brita comerciais - fornecimento e instalação</t>
  </si>
  <si>
    <t>2003879</t>
  </si>
  <si>
    <t>Tubo de concreto PA3 produzido na obra para drenagem - D = 0,80 m - areia extraída e brita produzida - fornecimento e instalação</t>
  </si>
  <si>
    <t>2003778</t>
  </si>
  <si>
    <t>Tubo de concreto PA3 produzido na obra para drenagem - D = 1,00 m - areia e brita comerciais - fornecimento e instalação</t>
  </si>
  <si>
    <t>2003883</t>
  </si>
  <si>
    <t>Tubo de concreto PA3 produzido na obra para drenagem - D = 1,00 m - areia extraída e brita produzida - fornecimento e instalação</t>
  </si>
  <si>
    <t>2003782</t>
  </si>
  <si>
    <t>Tubo de concreto PA3 produzido na obra para drenagem - D = 1,20 m - areia e brita comerciais - fornecimento e instalação</t>
  </si>
  <si>
    <t>2003887</t>
  </si>
  <si>
    <t>Tubo de concreto PA3 produzido na obra para drenagem - D = 1,20 m - areia extraída e brita produzida - fornecimento e instalação</t>
  </si>
  <si>
    <t>2003786</t>
  </si>
  <si>
    <t>Tubo de concreto PA3 produzido na obra para drenagem - D = 1,50 m - areia e brita comerciais - fornecimento e instalação</t>
  </si>
  <si>
    <t>2003891</t>
  </si>
  <si>
    <t>Tubo de concreto PA3 produzido na obra para drenagem - D = 1,50 m - areia extraída e brita produzida - fornecimento e instalação</t>
  </si>
  <si>
    <t>2003872</t>
  </si>
  <si>
    <t>Tubo de concreto PA4 comercial para drenagem - D = 0,50 m - fornecimento e instalação</t>
  </si>
  <si>
    <t>2003825</t>
  </si>
  <si>
    <t>Tubo de concreto PA4 comercial para drenagem - D = 0,60 m - fornecimento e instalação</t>
  </si>
  <si>
    <t>2003829</t>
  </si>
  <si>
    <t>Tubo de concreto PA4 comercial para drenagem - D = 0,80 m - fornecimento e instalação</t>
  </si>
  <si>
    <t>2003833</t>
  </si>
  <si>
    <t>Tubo de concreto PA4 comercial para drenagem - D = 1,00 m - fornecimento e instalação</t>
  </si>
  <si>
    <t>2003837</t>
  </si>
  <si>
    <t>Tubo de concreto PA4 comercial para drenagem - D = 1,20 m - fornecimento e instalação</t>
  </si>
  <si>
    <t>2003841</t>
  </si>
  <si>
    <t>Tubo de concreto PA4 comercial para drenagem - D = 1,50 m - fornecimento e instalação</t>
  </si>
  <si>
    <t>2003771</t>
  </si>
  <si>
    <t>Tubo de concreto PA4 produzido na obra para drenagem - D = 0,60 m - areia e brita comerciais - fornecimento e instalação</t>
  </si>
  <si>
    <t>2003876</t>
  </si>
  <si>
    <t>Tubo de concreto PA4 produzido na obra para drenagem - D = 0,60 m - areia extraída e brita produzida - fornecimento e instalação</t>
  </si>
  <si>
    <t>2003775</t>
  </si>
  <si>
    <t>Tubo de concreto PA4 produzido na obra para drenagem - D = 0,80 m - areia e brita comerciais - fornecimento e instalação</t>
  </si>
  <si>
    <t>2003880</t>
  </si>
  <si>
    <t>Tubo de concreto PA4 produzido na obra para drenagem - D = 0,80 m - areia extraída e brita produzida - fornecimento e instalação</t>
  </si>
  <si>
    <t>2003779</t>
  </si>
  <si>
    <t>Tubo de concreto PA4 produzido na obra para drenagem - D = 1,00 m - areia e brita comerciais - fornecimento e instalação</t>
  </si>
  <si>
    <t>2003884</t>
  </si>
  <si>
    <t>Tubo de concreto PA4 produzido na obra para drenagem - D = 1,00 m - areia extraída e brita produzida - fornecimento e instalação</t>
  </si>
  <si>
    <t>2003783</t>
  </si>
  <si>
    <t>Tubo de concreto PA4 produzido na obra para drenagem - D = 1,20 m - areia e brita comerciais - fornecimento e instalação</t>
  </si>
  <si>
    <t>2003888</t>
  </si>
  <si>
    <t>Tubo de concreto PA4 produzido na obra para drenagem - D = 1,20 m - areia extraída e brita produzida - fornecimento e instalação</t>
  </si>
  <si>
    <t>2003787</t>
  </si>
  <si>
    <t>Tubo de concreto PA4 produzido na obra para drenagem - D = 1,50 m - areia e brita comerciais - fornecimento e instalação</t>
  </si>
  <si>
    <t>2003892</t>
  </si>
  <si>
    <t>Tubo de concreto PA4 produzido na obra para drenagem - D = 1,50 m - areia extraída e brita produzida - fornecimento e instalação</t>
  </si>
  <si>
    <t>2003851</t>
  </si>
  <si>
    <t>Tubo de concreto perfurado produzido na obra para drenagem - D = 0,40 m - fornecimento e instalação</t>
  </si>
  <si>
    <t>2003935</t>
  </si>
  <si>
    <t>Tubo de PVC para dreno tipo barbacã - D = 50 mm - fornecimento e instalação</t>
  </si>
  <si>
    <t>2003934</t>
  </si>
  <si>
    <t>Tubo de PVC para dreno tipo barbacã - D = 75 mm - fornecimento e instalação</t>
  </si>
  <si>
    <t>2003990</t>
  </si>
  <si>
    <t>Tubo PEAD para drenagem - D = 1.000 mm - fornecimento e instalação</t>
  </si>
  <si>
    <t>2003991</t>
  </si>
  <si>
    <t>Tubo PEAD para drenagem - D = 1.050 mm - fornecimento e instalação</t>
  </si>
  <si>
    <t>2003992</t>
  </si>
  <si>
    <t>Tubo PEAD para drenagem - D = 1.200 mm - fornecimento e instalação</t>
  </si>
  <si>
    <t>2003993</t>
  </si>
  <si>
    <t>Tubo PEAD para drenagem - D = 1.500 mm - fornecimento e instalação</t>
  </si>
  <si>
    <t>2003994</t>
  </si>
  <si>
    <t>Tubo PEAD para drenagem - D = 1.800 mm - fornecimento e instalação</t>
  </si>
  <si>
    <t>2003995</t>
  </si>
  <si>
    <t>Tubo PEAD para drenagem - D = 2.000 mm - fornecimento e instalação</t>
  </si>
  <si>
    <t>2003996</t>
  </si>
  <si>
    <t>Tubo PEAD para drenagem - D = 2.500 mm - fornecimento e instalação</t>
  </si>
  <si>
    <t>2003997</t>
  </si>
  <si>
    <t>Tubo PEAD para drenagem - D = 3.000 mm - fornecimento e instalação</t>
  </si>
  <si>
    <t>2003983</t>
  </si>
  <si>
    <t>Tubo PEAD para drenagem - D = 400 mm - fornecimento e instalação</t>
  </si>
  <si>
    <t>2003984</t>
  </si>
  <si>
    <t>Tubo PEAD para drenagem - D = 450 mm - fornecimento e instalação</t>
  </si>
  <si>
    <t>2003985</t>
  </si>
  <si>
    <t>Tubo PEAD para drenagem - D = 500 mm - fornecimento e instalação</t>
  </si>
  <si>
    <t>2003986</t>
  </si>
  <si>
    <t>Tubo PEAD para drenagem - D = 600 mm - fornecimento e instalação</t>
  </si>
  <si>
    <t>2003987</t>
  </si>
  <si>
    <t>Tubo PEAD para drenagem - D = 750 mm - fornecimento e instalação</t>
  </si>
  <si>
    <t>2003988</t>
  </si>
  <si>
    <t>Tubo PEAD para drenagem - D = 800 mm - fornecimento e instalação</t>
  </si>
  <si>
    <t>2003989</t>
  </si>
  <si>
    <t>Tubo PEAD para drenagem - D = 900 mm - fornecimento e instalação</t>
  </si>
  <si>
    <t>2003313</t>
  </si>
  <si>
    <t>Valeta de proteção de aterros com revestimento de concreto - VPA 03 - areia e brita comerciais</t>
  </si>
  <si>
    <t>2003312</t>
  </si>
  <si>
    <t>Valeta de proteção de aterros com revestimento de concreto - VPA 03 - areia extraída e brita produzida</t>
  </si>
  <si>
    <t>2003315</t>
  </si>
  <si>
    <t>Valeta de proteção de aterros com revestimento de concreto - VPA 04 - areia e brita comerciais</t>
  </si>
  <si>
    <t>2003314</t>
  </si>
  <si>
    <t>Valeta de proteção de aterros com revestimento de concreto - VPA 04 - areia extraída e brita produzida</t>
  </si>
  <si>
    <t>2003310</t>
  </si>
  <si>
    <t>Valeta de proteção de aterros com revestimento vegetal - VPA 01</t>
  </si>
  <si>
    <t>2003311</t>
  </si>
  <si>
    <t>Valeta de proteção de aterros com revestimento vegetal - VPA 02</t>
  </si>
  <si>
    <t>2003307</t>
  </si>
  <si>
    <t>Valeta de proteção de cortes com revestimento de concreto - VPC 03 - areia e brita comerciais</t>
  </si>
  <si>
    <t>2003306</t>
  </si>
  <si>
    <t>Valeta de proteção de cortes com revestimento de concreto - VPC 03 - areia extraída e brita produzida</t>
  </si>
  <si>
    <t>2003309</t>
  </si>
  <si>
    <t>Valeta de proteção de cortes com revestimento de concreto - VPC 04 - areia e brita comerciais</t>
  </si>
  <si>
    <t>2003308</t>
  </si>
  <si>
    <t>Valeta de proteção de cortes com revestimento de concreto - VPC 04 - areia extraída e brita produzida</t>
  </si>
  <si>
    <t>2003304</t>
  </si>
  <si>
    <t>Valeta de proteção de cortes com revestimento vegetal - VPC 01</t>
  </si>
  <si>
    <t>2003305</t>
  </si>
  <si>
    <t>Valeta de proteção de cortes com revestimento vegetal - VPC 02</t>
  </si>
  <si>
    <t>2105846</t>
  </si>
  <si>
    <t>Escoramento com estacas de perfis metálicos W 250 x 38,5 kg/m, espaçadas em 1,5 m, intercaladas com prancha de madeira com espessura de 5 cm e ficha de 0 a 0,2 H - sem reaproveitamento - fornecimento e instalação</t>
  </si>
  <si>
    <t>2105929</t>
  </si>
  <si>
    <t>Escoramento com estacas de perfis metálicos W 250 x 38,5 kg/m, espaçadas em 1,5 m, intercaladas com prancha de madeira com espessura de 5 cm e ficha de 0,20 a 0,4 H - sem reaproveitamento - fornecimento e instalação</t>
  </si>
  <si>
    <t>2105933</t>
  </si>
  <si>
    <t>Escoramento com estacas de perfis metálicos W 250 x 38,5 kg/m, espaçadas em 1,5 m, intercaladas com prancha de madeira com espessura de 5 cm e ficha de 0,40 a 0,6 H - sem reaproveitamento - fornecimento e instalação</t>
  </si>
  <si>
    <t>2106293</t>
  </si>
  <si>
    <t>Escoramento com perfis metálicos W 150 x 18,0 kg/m a cada metro e chapas de aço - estroncas a cada 2 m não incluídas - profundidade de até 10 m - aço com utilização de 20 vezes - fornecimento, instalação e retirada</t>
  </si>
  <si>
    <t>2108165</t>
  </si>
  <si>
    <t>Escoramento com pontaletes D = 10 cm - utilização de 1 vez - confecção, instalação e retirada</t>
  </si>
  <si>
    <t>2108166</t>
  </si>
  <si>
    <t>Escoramento com pontaletes D = 10 cm - utilização de 2 vezes - confecção, instalação e retirada</t>
  </si>
  <si>
    <t>2108167</t>
  </si>
  <si>
    <t>Escoramento com pontaletes D = 10 cm - utilização de 3 vezes - confecção, instalação e retirada</t>
  </si>
  <si>
    <t>2108168</t>
  </si>
  <si>
    <t>Escoramento com pontaletes D = 10 cm - utilização de 5 vezes - confecção, instalação e retirada</t>
  </si>
  <si>
    <t>2108169</t>
  </si>
  <si>
    <t>Escoramento com pontaletes D = 15 cm - utilização de 1 vez - confecção e instalação</t>
  </si>
  <si>
    <t>2108170</t>
  </si>
  <si>
    <t>Escoramento com pontaletes D = 15 cm - utilização de 2 vezes - confecção, instalação e retirada</t>
  </si>
  <si>
    <t>2108171</t>
  </si>
  <si>
    <t>Escoramento com pontaletes D = 15 cm - utilização de 3 vezes - confecção, instalação e retirada</t>
  </si>
  <si>
    <t>2108172</t>
  </si>
  <si>
    <t>Escoramento com pontaletes D = 15 cm - utilização de 5 vezes - confecção, instalação e retirada</t>
  </si>
  <si>
    <t>2106292</t>
  </si>
  <si>
    <t>Escoramento contínuo de valas com tábuas de 2,5 x 30 cm e longarinas de 6 x 16 cm - estroncas a cada metro não incluídas - profundidade de até 4 m - madeira com utilização de 3 vezes - confecção, instalação e retirada</t>
  </si>
  <si>
    <t>2106291</t>
  </si>
  <si>
    <t>Escoramento contínuo de valas com tábuas de 2,5 x 30 cm e longarinas de 6 x 16 cm - estroncas a cada metro não incluídas - profundidade de até 4 m - madeira sem reaproveitamento - confecção e instalação</t>
  </si>
  <si>
    <t>2106235</t>
  </si>
  <si>
    <t>Escoramento metálico com quadro tubular contraventado - capacidade de carga até 3,8 t/m² - quadro de 1,0 x 1,0 x 1,2 m - utilização de 50 vezes - fornecimento, instalação e retirada</t>
  </si>
  <si>
    <t>2106232</t>
  </si>
  <si>
    <t>Escoramento metálico tubular galvanizado para formas com capacidade de 2.100 a 750 kg por unidade - regulável de 3,0 a 4,5 m - utilização de 20 vezes - fornecimento, instalação e retirada</t>
  </si>
  <si>
    <t>2106233</t>
  </si>
  <si>
    <t>Escoramento metálico tubular galvanizado para formas com capacidade de 3.200 a 1.600 kg por unidade - regulável de 1,8 a 3,0 m - utilização de 20 vezes - fornecimento, instalação e retirada</t>
  </si>
  <si>
    <t>2105605</t>
  </si>
  <si>
    <t>Escoramento para corpo de bueiros celulares - utilização de 3 vezes - confecção, instalação e retirada</t>
  </si>
  <si>
    <t>2106298</t>
  </si>
  <si>
    <t>Estroncas em perfil metálico W 150 x 18,0 kg/m - utilização de 20 vezes</t>
  </si>
  <si>
    <t>2106295</t>
  </si>
  <si>
    <t>Estroncas para valas com D = 15 cm - madeira com utilização de 3 vezes</t>
  </si>
  <si>
    <t>2106294</t>
  </si>
  <si>
    <t>Estroncas para valas com D = 15 cm - madeira sem reaproveitamento</t>
  </si>
  <si>
    <t>2106297</t>
  </si>
  <si>
    <t>Estroncas para valas com D = 20 cm - madeira com utilização de 3 vezes</t>
  </si>
  <si>
    <t>2106296</t>
  </si>
  <si>
    <t>Estroncas para valas com D = 20 cm - madeira sem reaproveitamento</t>
  </si>
  <si>
    <t>2306731</t>
  </si>
  <si>
    <t>Apoio náutico para a colocação da armação em camisa metálica</t>
  </si>
  <si>
    <t>2306728</t>
  </si>
  <si>
    <t>Apoio náutico para a escavação com perfuratriz tipo Wirth em rocha com média dureza e média abrasão - resistência à compressão menor que 80 MPa - D = 600 a 1.800 mm</t>
  </si>
  <si>
    <t>2306729</t>
  </si>
  <si>
    <t>Apoio náutico para a escavação com perfuratriz tipo Wirth em rocha de alta dureza e alta abrasão - resistência à compressão acima de 80 MPa - D = 600 a 1.800 mm</t>
  </si>
  <si>
    <t>2306727</t>
  </si>
  <si>
    <t>Apoio náutico para a escavação com perfuratriz tipo Wirth em solo D = 600 a 1.800 mm</t>
  </si>
  <si>
    <t>2306730</t>
  </si>
  <si>
    <t>Apoio náutico para a execução da concretagem de camisas metálicas</t>
  </si>
  <si>
    <t>2306726</t>
  </si>
  <si>
    <t>Apoio náutico para a execução da cravação de camisa metálica D = 600 a 1.800 mm</t>
  </si>
  <si>
    <t>2306076</t>
  </si>
  <si>
    <t>Armação de estaca escavada ou estaca barrete em aço CA-50 com apoio de guindaste - fornecimento, preparo e colocação</t>
  </si>
  <si>
    <t>2306247</t>
  </si>
  <si>
    <t>Arrasamento de estacas de concreto com seção de até 900 cm²</t>
  </si>
  <si>
    <t>2306248</t>
  </si>
  <si>
    <t>Arrasamento de estacas de concreto com seção superior à 900 cm²</t>
  </si>
  <si>
    <t>2306279</t>
  </si>
  <si>
    <t>Berço para pré-moldagem de estacas protendidas com capacidade de 19 m³, inclusive formas metálicas - utilização de 100 vezes</t>
  </si>
  <si>
    <t>2306651</t>
  </si>
  <si>
    <t>Camisa metálica com espessura de 12,5 mm D = 1.400 mm - cravada com martelo vibratório - sem escavação - cravação</t>
  </si>
  <si>
    <t>2306678</t>
  </si>
  <si>
    <t>Camisa metálica com espessura de 12,5 mm D = 1.400 mm - para passagem de lâmina d'água - posicionamento</t>
  </si>
  <si>
    <t>2306652</t>
  </si>
  <si>
    <t>Camisa metálica com espessura de 12,5 mm D = 1.500 mm - cravada com martelo vibratório - sem escavação - cravação</t>
  </si>
  <si>
    <t>2306679</t>
  </si>
  <si>
    <t>Camisa metálica com espessura de 12,5 mm D = 1.500 mm - para passagem de lâmina d'água - posicionamento</t>
  </si>
  <si>
    <t>2306653</t>
  </si>
  <si>
    <t>Camisa metálica com espessura de 12,5 mm D = 1.600 mm - cravada com martelo vibratório - sem escavação - cravação</t>
  </si>
  <si>
    <t>2306680</t>
  </si>
  <si>
    <t>Camisa metálica com espessura de 12,5 mm D = 1.600 mm - para passagem de lâmina d'água - posicionamento</t>
  </si>
  <si>
    <t>2306654</t>
  </si>
  <si>
    <t>Camisa metálica com espessura de 12,5 mm D = 1.700 mm - cravada com martelo vibratório - sem escavação - cravação</t>
  </si>
  <si>
    <t>2306681</t>
  </si>
  <si>
    <t>Camisa metálica com espessura de 12,5 mm D = 1.700 mm - para passagem de lâmina d'água - posicionamento</t>
  </si>
  <si>
    <t>2306655</t>
  </si>
  <si>
    <t>Camisa metálica com espessura de 12,5 mm D = 1.800 mm - cravada com martelo vibratório - sem escavação - cravação</t>
  </si>
  <si>
    <t>2306682</t>
  </si>
  <si>
    <t>Camisa metálica com espessura de 12,5 mm D = 1.800 mm - para passagem de lâmina d'água - posicionamento</t>
  </si>
  <si>
    <t>2306656</t>
  </si>
  <si>
    <t>Camisa metálica com espessura de 16 mm D = 1.500 mm - cravada com martelo vibratório - sem escavação - cravação</t>
  </si>
  <si>
    <t>2306683</t>
  </si>
  <si>
    <t>Camisa metálica com espessura de 16 mm D = 1.500 mm - para passagem de lâmina d'água - posicionamento</t>
  </si>
  <si>
    <t>2306657</t>
  </si>
  <si>
    <t>Camisa metálica com espessura de 16 mm D = 1.600 mm - cravada com martelo vibratório - sem escavação - cravação</t>
  </si>
  <si>
    <t>2306684</t>
  </si>
  <si>
    <t>Camisa metálica com espessura de 16 mm D = 1.600 mm - para passagem de lâmina d'água - posicionamento</t>
  </si>
  <si>
    <t>2306658</t>
  </si>
  <si>
    <t>Camisa metálica com espessura de 16 mm D = 1.700 mm - cravada com martelo vibratório - sem escavação - cravação</t>
  </si>
  <si>
    <t>2306685</t>
  </si>
  <si>
    <t>Camisa metálica com espessura de 16 mm D = 1.700 mm - para passagem de lâmina d'água - posicionamento</t>
  </si>
  <si>
    <t>2306659</t>
  </si>
  <si>
    <t>Camisa metálica com espessura de 16 mm D = 1.800 mm - cravada com martelo vibratório - sem escavação - cravação</t>
  </si>
  <si>
    <t>2306686</t>
  </si>
  <si>
    <t>Camisa metálica com espessura de 16 mm D = 1.800 mm - para passagem de lâmina d'água - posicionamento</t>
  </si>
  <si>
    <t>2306637</t>
  </si>
  <si>
    <t>Camisa metálica com espessura de 6,3 mm D = 1.000 mm - cravada com martelo vibratório - sem escavação - cravação</t>
  </si>
  <si>
    <t>2306664</t>
  </si>
  <si>
    <t>Camisa metálica com espessura de 6,3 mm D = 1.000 mm - para passagem de lâmina d'água - posicionamento</t>
  </si>
  <si>
    <t>2306732</t>
  </si>
  <si>
    <t>Camisa metálica com espessura de 6,3 mm D = 400 mm - cravada com martelo vibratório - sem escavação - cravação</t>
  </si>
  <si>
    <t>2306733</t>
  </si>
  <si>
    <t>Camisa metálica com espessura de 6,3 mm D = 400 mm - para passagem de lâmina d'água - posicionamento</t>
  </si>
  <si>
    <t>2306734</t>
  </si>
  <si>
    <t>Camisa metálica com espessura de 6,3 mm D = 500 mm - cravada com martelo vibratório - sem escavação - cravação</t>
  </si>
  <si>
    <t>2306735</t>
  </si>
  <si>
    <t>Camisa metálica com espessura de 6,3 mm D = 500 mm - para passagem de lâmina d'água - posicionamento</t>
  </si>
  <si>
    <t>2306633</t>
  </si>
  <si>
    <t>Camisa metálica com espessura de 6,3 mm D = 600 mm - cravada com martelo vibratório - sem escavação - cravação</t>
  </si>
  <si>
    <t>2306660</t>
  </si>
  <si>
    <t>Camisa metálica com espessura de 6,3 mm D = 600 mm - para passagem de lâmina d'água - posicionamento</t>
  </si>
  <si>
    <t>2306634</t>
  </si>
  <si>
    <t>Camisa metálica com espessura de 6,3 mm D = 700 mm - cravada com martelo vibratório - sem escavação - cravação</t>
  </si>
  <si>
    <t>2306661</t>
  </si>
  <si>
    <t>Camisa metálica com espessura de 6,3 mm D = 700 mm - para passagem de lâmina d'água - posicionamento</t>
  </si>
  <si>
    <t>2306635</t>
  </si>
  <si>
    <t>Camisa metálica com espessura de 6,3 mm D = 800 mm - cravada com martelo vibratório - sem escavação - cravação</t>
  </si>
  <si>
    <t>2306662</t>
  </si>
  <si>
    <t>Camisa metálica com espessura de 6,3 mm D = 800 mm - para passagem de lâmina d'água - posicionamento</t>
  </si>
  <si>
    <t>2306636</t>
  </si>
  <si>
    <t>Camisa metálica com espessura de 6,3 mm D = 900 mm - cravada com martelo vibratório - sem escavação - cravação</t>
  </si>
  <si>
    <t>2306663</t>
  </si>
  <si>
    <t>Camisa metálica com espessura de 6,3 mm D = 900 mm - para passagem de lâmina d'água - posicionamento</t>
  </si>
  <si>
    <t>2306641</t>
  </si>
  <si>
    <t>Camisa metálica com espessura de 8 mm D = 1.000 mm - cravada com martelo vibratório - sem escavação - cravação</t>
  </si>
  <si>
    <t>2306668</t>
  </si>
  <si>
    <t>Camisa metálica com espessura de 8 mm D = 1.000 mm - para passagem de lâmina d'água - posicionamento</t>
  </si>
  <si>
    <t>2306642</t>
  </si>
  <si>
    <t>Camisa metálica com espessura de 8 mm D = 1.100 mm - cravada com martelo vibratório - sem escavação - cravação</t>
  </si>
  <si>
    <t>2306669</t>
  </si>
  <si>
    <t>Camisa metálica com espessura de 8 mm D = 1.100 mm - para passagem de lâmina d'água - posicionamento</t>
  </si>
  <si>
    <t>2306643</t>
  </si>
  <si>
    <t>Camisa metálica com espessura de 8 mm D = 1.200 mm - cravada com martelo vibratório - sem escavação - cravação</t>
  </si>
  <si>
    <t>2306670</t>
  </si>
  <si>
    <t>Camisa metálica com espessura de 8 mm D = 1.200 mm - para passagem de lâmina d'água - posicionamento</t>
  </si>
  <si>
    <t>2306638</t>
  </si>
  <si>
    <t>Camisa metálica com espessura de 8 mm D = 700 mm - cravada com martelo vibratório - sem escavação - cravação</t>
  </si>
  <si>
    <t>2306665</t>
  </si>
  <si>
    <t>Camisa metálica com espessura de 8 mm D = 700 mm - para passagem de lâmina d'água - posicionamento</t>
  </si>
  <si>
    <t>2306639</t>
  </si>
  <si>
    <t>Camisa metálica com espessura de 8 mm D = 800 mm - cravada com martelo vibratório - sem escavação - cravação</t>
  </si>
  <si>
    <t>2306666</t>
  </si>
  <si>
    <t>Camisa metálica com espessura de 8 mm D = 800 mm - para passagem de lâmina d'água - posicionamento</t>
  </si>
  <si>
    <t>2306640</t>
  </si>
  <si>
    <t>Camisa metálica com espessura de 8 mm D = 900 mm - cravada com martelo vibratório - sem escavação - cravação</t>
  </si>
  <si>
    <t>2306667</t>
  </si>
  <si>
    <t>Camisa metálica com espessura de 8 mm D = 900 mm - para passagem de lâmina d'água - posicionamento</t>
  </si>
  <si>
    <t>2306645</t>
  </si>
  <si>
    <t>Camisa metálica com espessura de 9,5 mm D = 1.000 mm - cravada com martelo vibratório - sem escavação - cravação</t>
  </si>
  <si>
    <t>2306672</t>
  </si>
  <si>
    <t>Camisa metálica com espessura de 9,5 mm D = 1.000 mm - para passagem de lâmina d'água - posicionamento</t>
  </si>
  <si>
    <t>2306646</t>
  </si>
  <si>
    <t>Camisa metálica com espessura de 9,5 mm D = 1.100 mm - cravada com martelo vibratório - sem escavação - cravação</t>
  </si>
  <si>
    <t>2306673</t>
  </si>
  <si>
    <t>Camisa metálica com espessura de 9,5 mm D = 1.100 mm - para passagem de lâmina d'água - posicionamento</t>
  </si>
  <si>
    <t>2306647</t>
  </si>
  <si>
    <t>Camisa metálica com espessura de 9,5 mm D = 1.200 mm - cravada com martelo vibratório - sem escavação - cravação</t>
  </si>
  <si>
    <t>2306674</t>
  </si>
  <si>
    <t>Camisa metálica com espessura de 9,5 mm D = 1.200 mm - para passagem de lâmina d'água - posicionamento</t>
  </si>
  <si>
    <t>2306648</t>
  </si>
  <si>
    <t>Camisa metálica com espessura de 9,5 mm D = 1.300 mm - cravada com martelo vibratório - sem escavação - cravação</t>
  </si>
  <si>
    <t>2306675</t>
  </si>
  <si>
    <t>Camisa metálica com espessura de 9,5 mm D = 1.300 mm - para passagem de lâmina d'água - posicionamento</t>
  </si>
  <si>
    <t>2306649</t>
  </si>
  <si>
    <t>Camisa metálica com espessura de 9,5 mm D = 1.400 mm - cravada com martelo vibratório - sem escavação - cravação</t>
  </si>
  <si>
    <t>2306676</t>
  </si>
  <si>
    <t>Camisa metálica com espessura de 9,5 mm D = 1.400 mm - para passagem de lâmina d'água - posicionamento</t>
  </si>
  <si>
    <t>2306650</t>
  </si>
  <si>
    <t>Camisa metálica com espessura de 9,5 mm D = 1.500 mm - cravada com martelo vibratório - sem escavação - cravação</t>
  </si>
  <si>
    <t>2306677</t>
  </si>
  <si>
    <t>Camisa metálica com espessura de 9,5 mm D = 1.500 mm - para passagem de lâmina d'água - posicionamento</t>
  </si>
  <si>
    <t>2306644</t>
  </si>
  <si>
    <t>Camisa metálica com espessura de 9,5 mm D = 900 mm - cravada com martelo vibratório - sem escavação - cravação</t>
  </si>
  <si>
    <t>2306671</t>
  </si>
  <si>
    <t>Camisa metálica com espessura de 9,5 mm D = 900 mm - para passagem de lâmina d'água - posicionamento</t>
  </si>
  <si>
    <t>2306141</t>
  </si>
  <si>
    <t>Coluna de brita D = 50 cm executada com perfuratriz tipo bottom feed - brita comercial - confecção e cravação</t>
  </si>
  <si>
    <t>2306145</t>
  </si>
  <si>
    <t>Coluna de brita D = 50 cm executada com perfuratriz tipo bottom feed - brita produzida - confecção e cravação</t>
  </si>
  <si>
    <t>2306142</t>
  </si>
  <si>
    <t>Coluna de brita D = 60 cm executada com perfuratriz tipo bottom feed - brita comercial - confecção e cravação</t>
  </si>
  <si>
    <t>2306146</t>
  </si>
  <si>
    <t>Coluna de brita D = 60 cm executada com perfuratriz tipo bottom feed - brita produzida - confecção e cravação</t>
  </si>
  <si>
    <t>2306143</t>
  </si>
  <si>
    <t>Coluna de brita D = 70 cm executada com perfuratriz tipo bottom feed - brita comercial - confecção e cravação</t>
  </si>
  <si>
    <t>2306147</t>
  </si>
  <si>
    <t>Coluna de brita D = 70 cm executada com perfuratriz tipo bottom feed - brita produzida - confecção e cravação</t>
  </si>
  <si>
    <t>2306144</t>
  </si>
  <si>
    <t>Coluna de brita D = 80 cm executada com perfuratriz tipo bottom feed - brita comercial - confecção e cravação</t>
  </si>
  <si>
    <t>2306148</t>
  </si>
  <si>
    <t>Coluna de brita D = 80 cm executada com perfuratriz tipo bottom feed - brita produzida - confecção e cravação</t>
  </si>
  <si>
    <t>2306624</t>
  </si>
  <si>
    <t>Confecção de camisa metálica em aço ASTM A36 com espessura de 12,5 mm - D = 1.400 mm</t>
  </si>
  <si>
    <t>2306625</t>
  </si>
  <si>
    <t>Confecção de camisa metálica em aço ASTM A36 com espessura de 12,5 mm - D = 1.500 mm</t>
  </si>
  <si>
    <t>2306626</t>
  </si>
  <si>
    <t>Confecção de camisa metálica em aço ASTM A36 com espessura de 12,5 mm - D = 1.600 mm</t>
  </si>
  <si>
    <t>2306627</t>
  </si>
  <si>
    <t>Confecção de camisa metálica em aço ASTM A36 com espessura de 12,5 mm - D = 1.700 mm</t>
  </si>
  <si>
    <t>2306628</t>
  </si>
  <si>
    <t>Confecção de camisa metálica em aço ASTM A36 com espessura de 12,5 mm - D = 1.800 mm</t>
  </si>
  <si>
    <t>2306629</t>
  </si>
  <si>
    <t>Confecção de camisa metálica em aço ASTM A36 com espessura de 16 mm - D = 1.500 mm</t>
  </si>
  <si>
    <t>2306630</t>
  </si>
  <si>
    <t>Confecção de camisa metálica em aço ASTM A36 com espessura de 16 mm - D = 1.600 mm</t>
  </si>
  <si>
    <t>2306631</t>
  </si>
  <si>
    <t>Confecção de camisa metálica em aço ASTM A36 com espessura de 16 mm - D = 1.700 mm</t>
  </si>
  <si>
    <t>2306632</t>
  </si>
  <si>
    <t>Confecção de camisa metálica em aço ASTM A36 com espessura de 16 mm - D = 1.800 mm</t>
  </si>
  <si>
    <t>2306610</t>
  </si>
  <si>
    <t>Confecção de camisa metálica em aço ASTM A36 com espessura de 6,3 mm - D = 1.000 mm</t>
  </si>
  <si>
    <t>2306604</t>
  </si>
  <si>
    <t>Confecção de camisa metálica em aço ASTM A36 com espessura de 6,3 mm - D = 400 mm</t>
  </si>
  <si>
    <t>2306605</t>
  </si>
  <si>
    <t>Confecção de camisa metálica em aço ASTM A36 com espessura de 6,3 mm - D = 500 mm</t>
  </si>
  <si>
    <t>2306606</t>
  </si>
  <si>
    <t>Confecção de camisa metálica em aço ASTM A36 com espessura de 6,3 mm - D = 600 mm</t>
  </si>
  <si>
    <t>2306607</t>
  </si>
  <si>
    <t>Confecção de camisa metálica em aço ASTM A36 com espessura de 6,3 mm - D = 700 mm</t>
  </si>
  <si>
    <t>2306608</t>
  </si>
  <si>
    <t>Confecção de camisa metálica em aço ASTM A36 com espessura de 6,3 mm - D = 800 mm</t>
  </si>
  <si>
    <t>2306609</t>
  </si>
  <si>
    <t>Confecção de camisa metálica em aço ASTM A36 com espessura de 6,3 mm - D = 900 mm</t>
  </si>
  <si>
    <t>2306614</t>
  </si>
  <si>
    <t>Confecção de camisa metálica em aço ASTM A36 com espessura de 8 mm - D = 1.000 mm</t>
  </si>
  <si>
    <t>2306615</t>
  </si>
  <si>
    <t>Confecção de camisa metálica em aço ASTM A36 com espessura de 8 mm - D = 1.100 mm</t>
  </si>
  <si>
    <t>2306616</t>
  </si>
  <si>
    <t>Confecção de camisa metálica em aço ASTM A36 com espessura de 8 mm - D = 1.200 mm</t>
  </si>
  <si>
    <t>2306611</t>
  </si>
  <si>
    <t>Confecção de camisa metálica em aço ASTM A36 com espessura de 8 mm - D = 700 mm</t>
  </si>
  <si>
    <t>2306612</t>
  </si>
  <si>
    <t>Confecção de camisa metálica em aço ASTM A36 com espessura de 8 mm - D = 800 mm</t>
  </si>
  <si>
    <t>2306613</t>
  </si>
  <si>
    <t>Confecção de camisa metálica em aço ASTM A36 com espessura de 8 mm - D = 900 mm</t>
  </si>
  <si>
    <t>2306618</t>
  </si>
  <si>
    <t>Confecção de camisa metálica em aço ASTM A36 com espessura de 9,5 mm - D = 1.000 mm</t>
  </si>
  <si>
    <t>2306619</t>
  </si>
  <si>
    <t>Confecção de camisa metálica em aço ASTM A36 com espessura de 9,5 mm - D = 1.100 mm</t>
  </si>
  <si>
    <t>2306620</t>
  </si>
  <si>
    <t>Confecção de camisa metálica em aço ASTM A36 com espessura de 9,5 mm - D = 1.200 mm</t>
  </si>
  <si>
    <t>2306621</t>
  </si>
  <si>
    <t>Confecção de camisa metálica em aço ASTM A36 com espessura de 9,5 mm - D = 1.300 mm</t>
  </si>
  <si>
    <t>2306622</t>
  </si>
  <si>
    <t>Confecção de camisa metálica em aço ASTM A36 com espessura de 9,5 mm - D = 1.400 mm</t>
  </si>
  <si>
    <t>2306623</t>
  </si>
  <si>
    <t>Confecção de camisa metálica em aço ASTM A36 com espessura de 9,5 mm - D = 1.500 mm</t>
  </si>
  <si>
    <t>2306617</t>
  </si>
  <si>
    <t>Confecção de camisa metálica em aço ASTM A36 com espessura de 9,5 mm - D = 900 mm</t>
  </si>
  <si>
    <t>2306014</t>
  </si>
  <si>
    <t>Contraventamento de grupo de estacas submersas em aço ASTM A36 - confecção e instalação</t>
  </si>
  <si>
    <t>2306700</t>
  </si>
  <si>
    <t>Escavação com perfuratriz tipo Wirth em rocha com média dureza e média abrasão - resistência à compressão menor que 80 MPa - D = 1.000 mm</t>
  </si>
  <si>
    <t>2306703</t>
  </si>
  <si>
    <t>Escavação com perfuratriz tipo Wirth em rocha com média dureza e média abrasão - resistência à compressão menor que 80 MPa - D = 1.100 mm</t>
  </si>
  <si>
    <t>2306706</t>
  </si>
  <si>
    <t>Escavação com perfuratriz tipo Wirth em rocha com média dureza e média abrasão - resistência à compressão menor que 80 MPa - D = 1.200 mm</t>
  </si>
  <si>
    <t>2306709</t>
  </si>
  <si>
    <t>Escavação com perfuratriz tipo Wirth em rocha com média dureza e média abrasão - resistência à compressão menor que 80 MPa - D = 1.300 mm</t>
  </si>
  <si>
    <t>2306712</t>
  </si>
  <si>
    <t>Escavação com perfuratriz tipo Wirth em rocha com média dureza e média abrasão - resistência à compressão menor que 80 MPa - D = 1.400 mm</t>
  </si>
  <si>
    <t>2306715</t>
  </si>
  <si>
    <t>Escavação com perfuratriz tipo Wirth em rocha com média dureza e média abrasão - resistência à compressão menor que 80 MPa - D = 1.500 mm</t>
  </si>
  <si>
    <t>2306718</t>
  </si>
  <si>
    <t>Escavação com perfuratriz tipo Wirth em rocha com média dureza e média abrasão - resistência à compressão menor que 80 MPa - D = 1.600 mm</t>
  </si>
  <si>
    <t>2306721</t>
  </si>
  <si>
    <t>Escavação com perfuratriz tipo Wirth em rocha com média dureza e média abrasão - resistência à compressão menor que 80 MPa - D = 1.700 mm</t>
  </si>
  <si>
    <t>2306724</t>
  </si>
  <si>
    <t>Escavação com perfuratriz tipo Wirth em rocha com média dureza e média abrasão - resistência à compressão menor que 80 MPa - D = 1.800 mm</t>
  </si>
  <si>
    <t>2306688</t>
  </si>
  <si>
    <t>Escavação com perfuratriz tipo Wirth em rocha com média dureza e média abrasão - resistência à compressão menor que 80 MPa - D = 600 mm</t>
  </si>
  <si>
    <t>2306691</t>
  </si>
  <si>
    <t>Escavação com perfuratriz tipo Wirth em rocha com média dureza e média abrasão - resistência à compressão menor que 80 MPa - D = 700 mm</t>
  </si>
  <si>
    <t>2306694</t>
  </si>
  <si>
    <t>Escavação com perfuratriz tipo Wirth em rocha com média dureza e média abrasão - resistência à compressão menor que 80 MPa - D = 800 mm</t>
  </si>
  <si>
    <t>2306697</t>
  </si>
  <si>
    <t>Escavação com perfuratriz tipo Wirth em rocha com média dureza e média abrasão - resistência à compressão menor que 80 MPa - D = 900 mm</t>
  </si>
  <si>
    <t>2306701</t>
  </si>
  <si>
    <t>Escavação com perfuratriz tipo Wirth em rocha de alta dureza e alta abrasão - resistência à compressão acima de 80 MPa - D = 1.000 mm</t>
  </si>
  <si>
    <t>2306704</t>
  </si>
  <si>
    <t>Escavação com perfuratriz tipo Wirth em rocha de alta dureza e alta abrasão - resistência à compressão acima de 80 MPa - D = 1.100 mm</t>
  </si>
  <si>
    <t>2306707</t>
  </si>
  <si>
    <t>Escavação com perfuratriz tipo Wirth em rocha de alta dureza e alta abrasão - resistência à compressão acima de 80 MPa - D = 1.200 mm</t>
  </si>
  <si>
    <t>2306710</t>
  </si>
  <si>
    <t>Escavação com perfuratriz tipo Wirth em rocha de alta dureza e alta abrasão - resistência à compressão acima de 80 MPa - D = 1.300 mm</t>
  </si>
  <si>
    <t>2306713</t>
  </si>
  <si>
    <t>Escavação com perfuratriz tipo Wirth em rocha de alta dureza e alta abrasão - resistência à compressão acima de 80 MPa - D = 1.400 mm</t>
  </si>
  <si>
    <t>2306716</t>
  </si>
  <si>
    <t>Escavação com perfuratriz tipo Wirth em rocha de alta dureza e alta abrasão - resistência à compressão acima de 80 MPa - D = 1.500 mm</t>
  </si>
  <si>
    <t>2306719</t>
  </si>
  <si>
    <t>Escavação com perfuratriz tipo Wirth em rocha de alta dureza e alta abrasão - resistência à compressão acima de 80 MPa - D = 1.600 mm</t>
  </si>
  <si>
    <t>2306722</t>
  </si>
  <si>
    <t>Escavação com perfuratriz tipo Wirth em rocha de alta dureza e alta abrasão - resistência à compressão acima de 80 MPa - D = 1.700 mm</t>
  </si>
  <si>
    <t>2306725</t>
  </si>
  <si>
    <t>Escavação com perfuratriz tipo Wirth em rocha de alta dureza e alta abrasão - resistência à compressão acima de 80 MPa - D = 1.800 mm</t>
  </si>
  <si>
    <t>2306689</t>
  </si>
  <si>
    <t>Escavação com perfuratriz tipo Wirth em rocha de alta dureza e alta abrasão - resistência à compressão acima de 80 MPa - D = 600 mm</t>
  </si>
  <si>
    <t>2306692</t>
  </si>
  <si>
    <t>Escavação com perfuratriz tipo Wirth em rocha de alta dureza e alta abrasão - resistência à compressão acima de 80 MPa - D = 700 mm</t>
  </si>
  <si>
    <t>2306695</t>
  </si>
  <si>
    <t>Escavação com perfuratriz tipo Wirth em rocha de alta dureza e alta abrasão - resistência à compressão acima de 80 MPa - D = 800 mm</t>
  </si>
  <si>
    <t>2306698</t>
  </si>
  <si>
    <t>Escavação com perfuratriz tipo Wirth em rocha de alta dureza e alta abrasão - resistência à compressão acima de 80 MPa - D = 900 mm</t>
  </si>
  <si>
    <t>2306699</t>
  </si>
  <si>
    <t>Escavação com perfuratriz tipo Wirth em solo - D = 1.000 mm</t>
  </si>
  <si>
    <t>2306702</t>
  </si>
  <si>
    <t>Escavação com perfuratriz tipo Wirth em solo - D = 1.100 mm</t>
  </si>
  <si>
    <t>2306705</t>
  </si>
  <si>
    <t>Escavação com perfuratriz tipo Wirth em solo - D = 1.200 mm</t>
  </si>
  <si>
    <t>2306708</t>
  </si>
  <si>
    <t>Escavação com perfuratriz tipo Wirth em solo - D = 1.300 mm</t>
  </si>
  <si>
    <t>2306711</t>
  </si>
  <si>
    <t>Escavação com perfuratriz tipo Wirth em solo - D = 1.400 mm</t>
  </si>
  <si>
    <t>2306714</t>
  </si>
  <si>
    <t>Escavação com perfuratriz tipo Wirth em solo - D = 1.500 mm</t>
  </si>
  <si>
    <t>2306717</t>
  </si>
  <si>
    <t>Escavação com perfuratriz tipo Wirth em solo - D = 1.600 mm</t>
  </si>
  <si>
    <t>2306720</t>
  </si>
  <si>
    <t>Escavação com perfuratriz tipo Wirth em solo - D = 1.700 mm</t>
  </si>
  <si>
    <t>2306723</t>
  </si>
  <si>
    <t>Escavação com perfuratriz tipo Wirth em solo - D = 1.800 mm</t>
  </si>
  <si>
    <t>2306687</t>
  </si>
  <si>
    <t>Escavação com perfuratriz tipo Wirth em solo - D = 600 mm</t>
  </si>
  <si>
    <t>2306690</t>
  </si>
  <si>
    <t>Escavação com perfuratriz tipo Wirth em solo - D = 700 mm</t>
  </si>
  <si>
    <t>2306693</t>
  </si>
  <si>
    <t>Escavação com perfuratriz tipo Wirth em solo - D = 800 mm</t>
  </si>
  <si>
    <t>2306696</t>
  </si>
  <si>
    <t>Escavação com perfuratriz tipo Wirth em solo - D = 900 mm</t>
  </si>
  <si>
    <t>2306239</t>
  </si>
  <si>
    <t>Estaca barrete escavada com uso de fluido estabilizante - confecção</t>
  </si>
  <si>
    <t>2306090</t>
  </si>
  <si>
    <t>Estaca broca manual D = 25 cm - confecção</t>
  </si>
  <si>
    <t>2306091</t>
  </si>
  <si>
    <t>Estaca broca manual D = 30 cm - confecção</t>
  </si>
  <si>
    <t>2306072</t>
  </si>
  <si>
    <t>Estaca circular tipo estacão escavada com uso de fluido estabilizante - confecção</t>
  </si>
  <si>
    <t>2306133</t>
  </si>
  <si>
    <t>Estaca duplo perfil metálico W 250 x 17,9 - com emenda - fornecimento e cravação</t>
  </si>
  <si>
    <t>2306114</t>
  </si>
  <si>
    <t>Estaca duplo trilho TR 25 - com emenda - fornecimento e cravação</t>
  </si>
  <si>
    <t>2306115</t>
  </si>
  <si>
    <t>Estaca duplo trilho TR 37 - com emenda - fornecimento e cravação</t>
  </si>
  <si>
    <t>2306116</t>
  </si>
  <si>
    <t>Estaca duplo trilho TR 45 - com emenda - fornecimento e cravação</t>
  </si>
  <si>
    <t>2306118</t>
  </si>
  <si>
    <t>Estaca duplo trilho TR 57 - com emenda - fornecimento e cravação</t>
  </si>
  <si>
    <t>2306122</t>
  </si>
  <si>
    <t>Estaca duplo trilho TR 68 - com emenda - fornecimento e cravação</t>
  </si>
  <si>
    <t>2306078</t>
  </si>
  <si>
    <t>Estaca Franki com fuste apiloado D = 35 cm - confecção</t>
  </si>
  <si>
    <t>2306080</t>
  </si>
  <si>
    <t>Estaca Franki com fuste apiloado D = 40 cm - confecção</t>
  </si>
  <si>
    <t>2306082</t>
  </si>
  <si>
    <t>Estaca Franki com fuste apiloado D = 45 cm - confecção</t>
  </si>
  <si>
    <t>2306084</t>
  </si>
  <si>
    <t>Estaca Franki com fuste apiloado D = 52 cm - confecção</t>
  </si>
  <si>
    <t>2306086</t>
  </si>
  <si>
    <t>Estaca Franki com fuste apiloado D = 60 cm - confecção</t>
  </si>
  <si>
    <t>2309088</t>
  </si>
  <si>
    <t>Estaca Franki com fuste apiloado D = 70 cm - confecção</t>
  </si>
  <si>
    <t>2306074</t>
  </si>
  <si>
    <t>Estaca hélice contínua - confecção</t>
  </si>
  <si>
    <t>2306095</t>
  </si>
  <si>
    <t>Estaca hélice de deslocamento - confecção</t>
  </si>
  <si>
    <t>2306132</t>
  </si>
  <si>
    <t>Estaca perfil metálico W 150 x 22,5 (H) - fornecimento e cravação</t>
  </si>
  <si>
    <t>2306015</t>
  </si>
  <si>
    <t>Estaca prancha metálica - fornecimento e cravação até 12 metros</t>
  </si>
  <si>
    <t>2306019</t>
  </si>
  <si>
    <t>Estaca prancha metálica com apoio de flutuante - fornecimento e cravação de 12 metros</t>
  </si>
  <si>
    <t>2306018</t>
  </si>
  <si>
    <t>Estaca prancha metálica com apoio de flutuante e utilização de 10 vezes - fornecimento, cravação até 12 metros</t>
  </si>
  <si>
    <t>2306016</t>
  </si>
  <si>
    <t>Estaca prancha metálica com utilização de 10 vezes - fornecimento, cravação até 12 metros</t>
  </si>
  <si>
    <t>2305999</t>
  </si>
  <si>
    <t>Estaca pré-moldada de concreto armado centrifugado com compressão admissível de 100 t - sem emenda - fornecimento e cravação</t>
  </si>
  <si>
    <t>2306000</t>
  </si>
  <si>
    <t>Estaca pré-moldada de concreto armado centrifugado com compressão admissível de 125 t - sem emenda - fornecimento e cravação</t>
  </si>
  <si>
    <t>2306001</t>
  </si>
  <si>
    <t>Estaca pré-moldada de concreto armado centrifugado com compressão admissível de 170 t - sem emenda - fornecimento e cravação</t>
  </si>
  <si>
    <t>2306002</t>
  </si>
  <si>
    <t>Estaca pré-moldada de concreto armado centrifugado com compressão admissível de 230 t - sem emenda - fornecimento e cravação</t>
  </si>
  <si>
    <t>2306003</t>
  </si>
  <si>
    <t>Estaca pré-moldada de concreto armado centrifugado com compressão admissível de 300 t - sem emenda - fornecimento e cravação</t>
  </si>
  <si>
    <t>2305997</t>
  </si>
  <si>
    <t>Estaca pré-moldada de concreto armado centrifugado com compressão admissível de 55 t - sem emenda - fornecimento e cravação</t>
  </si>
  <si>
    <t>2305998</t>
  </si>
  <si>
    <t>Estaca pré-moldada de concreto armado centrifugado com compressão admissível de 80 t - sem emenda - fornecimento e cravação</t>
  </si>
  <si>
    <t>2306101</t>
  </si>
  <si>
    <t>Estaca pré-moldada de concreto protendido 15 x 15 cm - produzida - sem emenda - cravação</t>
  </si>
  <si>
    <t>2306102</t>
  </si>
  <si>
    <t>Estaca pré-moldada de concreto protendido 17 x 17 cm - produzida - sem emenda - cravação</t>
  </si>
  <si>
    <t>2306103</t>
  </si>
  <si>
    <t>Estaca pré-moldada de concreto protendido 20 x 20 cm - produzida - sem emenda - cravação</t>
  </si>
  <si>
    <t>2306104</t>
  </si>
  <si>
    <t>Estaca pré-moldada de concreto protendido 21 x 21 cm - produzida - sem emenda - cravação</t>
  </si>
  <si>
    <t>2306105</t>
  </si>
  <si>
    <t>Estaca pré-moldada de concreto protendido 23 x 23 cm - produzida - sem emenda - cravação</t>
  </si>
  <si>
    <t>2306106</t>
  </si>
  <si>
    <t>Estaca pré-moldada de concreto protendido 25 x 25 cm - produzida - sem emenda - cravação</t>
  </si>
  <si>
    <t>2306107</t>
  </si>
  <si>
    <t>Estaca pré-moldada de concreto protendido 26 x 26 cm - produzida - sem emenda - cravação</t>
  </si>
  <si>
    <t>2306269</t>
  </si>
  <si>
    <t>Estaca pré-moldada de concreto protendido 30 x 30 cm - produzida - sem emenda - cravação</t>
  </si>
  <si>
    <t>2306270</t>
  </si>
  <si>
    <t>Estaca pré-moldada de concreto protendido 33 x 33 cm - produzida - sem emenda - cravação</t>
  </si>
  <si>
    <t>2306271</t>
  </si>
  <si>
    <t>Estaca pré-moldada de concreto protendido 35 x 35 cm - produzida - sem emenda - cravação</t>
  </si>
  <si>
    <t>2306272</t>
  </si>
  <si>
    <t>Estaca pré-moldada de concreto protendido 38 x 38 cm - produzida - sem emenda - cravação</t>
  </si>
  <si>
    <t>2306273</t>
  </si>
  <si>
    <t>Estaca pré-moldada de concreto protendido 40 x 40 cm - produzida - sem emenda - cravação</t>
  </si>
  <si>
    <t>2306274</t>
  </si>
  <si>
    <t>Estaca pré-moldada de concreto protendido 42 x 42 cm - produzida - sem emenda - cravação</t>
  </si>
  <si>
    <t>2306275</t>
  </si>
  <si>
    <t>Estaca pré-moldada de concreto protendido 45 x 45 cm - produzida - sem emenda - cravação</t>
  </si>
  <si>
    <t>2306100</t>
  </si>
  <si>
    <t>Estaca pré-moldada de concreto protendido com compressão admissível de 100 t - comercial - sem emenda - fornecimento e cravação</t>
  </si>
  <si>
    <t>2306004</t>
  </si>
  <si>
    <t>Estaca pré-moldada de concreto protendido com compressão admissível de 25 t - comercial - sem emenda - fornecimento e cravação</t>
  </si>
  <si>
    <t>2306097</t>
  </si>
  <si>
    <t>Estaca pré-moldada de concreto protendido com compressão admissível de 35 t - comercial - sem emenda - fornecimento e cravação</t>
  </si>
  <si>
    <t>2306098</t>
  </si>
  <si>
    <t>Estaca pré-moldada de concreto protendido com compressão admissível de 60 t - comercial - sem emenda - fornecimento e cravação</t>
  </si>
  <si>
    <t>2306007</t>
  </si>
  <si>
    <t>Estaca pré-moldada de concreto protendido com compressão admissível de 75 t - comercial - sem emenda - fornecimento e cravação</t>
  </si>
  <si>
    <t>2306067</t>
  </si>
  <si>
    <t>Estaca raiz perfurada na rocha com D = 16 cm - confecção</t>
  </si>
  <si>
    <t>2306068</t>
  </si>
  <si>
    <t>Estaca raiz perfurada na rocha com D = 20 cm - confecção</t>
  </si>
  <si>
    <t>2306069</t>
  </si>
  <si>
    <t>Estaca raiz perfurada na rocha com D = 25 cm - confecção</t>
  </si>
  <si>
    <t>2306070</t>
  </si>
  <si>
    <t>Estaca raiz perfurada na rocha com D = 31 cm - confecção</t>
  </si>
  <si>
    <t>2306071</t>
  </si>
  <si>
    <t>Estaca raiz perfurada na rocha com D = 40 cm - confecção</t>
  </si>
  <si>
    <t>2306181</t>
  </si>
  <si>
    <t>Estaca raiz perfurada na rocha com D = 45 cm - confecção</t>
  </si>
  <si>
    <t>2306062</t>
  </si>
  <si>
    <t>Estaca raiz perfurada no solo com D = 16 cm - confecção</t>
  </si>
  <si>
    <t>2306063</t>
  </si>
  <si>
    <t>Estaca raiz perfurada no solo com D = 20 cm - confecção</t>
  </si>
  <si>
    <t>2306064</t>
  </si>
  <si>
    <t>Estaca raiz perfurada no solo com D = 25 cm - confecção</t>
  </si>
  <si>
    <t>2306065</t>
  </si>
  <si>
    <t>Estaca raiz perfurada no solo com D = 31 cm - confecção</t>
  </si>
  <si>
    <t>2306066</t>
  </si>
  <si>
    <t>Estaca raiz perfurada no solo com D = 40 cm - confecção</t>
  </si>
  <si>
    <t>2306180</t>
  </si>
  <si>
    <t>Estaca raiz perfurada no solo com D = 45 cm - confecção</t>
  </si>
  <si>
    <t>2306009</t>
  </si>
  <si>
    <t>Estaca Strauss D = 25 cm - confecção</t>
  </si>
  <si>
    <t>2306010</t>
  </si>
  <si>
    <t>Estaca Strauss D = 32 cm - confecção</t>
  </si>
  <si>
    <t>2306011</t>
  </si>
  <si>
    <t>Estaca Strauss D = 38 cm - confecção</t>
  </si>
  <si>
    <t>2306012</t>
  </si>
  <si>
    <t>Estaca Strauss D = 45 cm - confecção</t>
  </si>
  <si>
    <t>2306108</t>
  </si>
  <si>
    <t>Estaca trilho TR 25 - fornecimento e cravação</t>
  </si>
  <si>
    <t>2306110</t>
  </si>
  <si>
    <t>Estaca trilho TR 37 - fornecimento e cravação</t>
  </si>
  <si>
    <t>2306111</t>
  </si>
  <si>
    <t>Estaca trilho TR 45 - fornecimento e cravação</t>
  </si>
  <si>
    <t>2306112</t>
  </si>
  <si>
    <t>Estaca trilho TR 57 - fornecimento e cravação</t>
  </si>
  <si>
    <t>2306113</t>
  </si>
  <si>
    <t>Estaca trilho TR 68 - fornecimento e cravação</t>
  </si>
  <si>
    <t>2306123</t>
  </si>
  <si>
    <t>Estaca triplo trilho TR 25 - com emenda - fornecimento e cravação</t>
  </si>
  <si>
    <t>2306124</t>
  </si>
  <si>
    <t>Estaca triplo trilho TR 37 - com emenda - fornecimento e cravação</t>
  </si>
  <si>
    <t>2306125</t>
  </si>
  <si>
    <t>Estaca triplo trilho TR 45 - com emenda - fornecimento e cravação</t>
  </si>
  <si>
    <t>2306126</t>
  </si>
  <si>
    <t>Estaca triplo trilho TR 57 - com emenda - fornecimento e cravação</t>
  </si>
  <si>
    <t>2306127</t>
  </si>
  <si>
    <t>Estaca triplo trilho TR 68 - com emenda - fornecimento e cravação</t>
  </si>
  <si>
    <t>2306300</t>
  </si>
  <si>
    <t>Fabricação de estaca pré-moldada de concreto protendida seção 15 x 15 cm</t>
  </si>
  <si>
    <t>2306301</t>
  </si>
  <si>
    <t>Fabricação de estaca pré-moldada de concreto protendida seção 17 x 17 cm</t>
  </si>
  <si>
    <t>2306302</t>
  </si>
  <si>
    <t>Fabricação de estaca pré-moldada de concreto protendida seção 20 x 20 cm</t>
  </si>
  <si>
    <t>2306303</t>
  </si>
  <si>
    <t>Fabricação de estaca pré-moldada de concreto protendida seção 21 x 21 cm</t>
  </si>
  <si>
    <t>2306304</t>
  </si>
  <si>
    <t>Fabricação de estaca pré-moldada de concreto protendida seção 23 x 23 cm</t>
  </si>
  <si>
    <t>2306305</t>
  </si>
  <si>
    <t>Fabricação de estaca pré-moldada de concreto protendida seção 25 x 25 cm</t>
  </si>
  <si>
    <t>2306306</t>
  </si>
  <si>
    <t>Fabricação de estaca pré-moldada de concreto protendida seção 26 x 26 cm</t>
  </si>
  <si>
    <t>2306307</t>
  </si>
  <si>
    <t>Fabricação de estaca pré-moldada de concreto protendida seção 30 x 30 cm</t>
  </si>
  <si>
    <t>2306308</t>
  </si>
  <si>
    <t>Fabricação de estaca pré-moldada de concreto protendida seção 33 x 33 cm</t>
  </si>
  <si>
    <t>2306309</t>
  </si>
  <si>
    <t>Fabricação de estaca pré-moldada de concreto protendida seção 35 x 35 cm</t>
  </si>
  <si>
    <t>2306310</t>
  </si>
  <si>
    <t>Fabricação de estaca pré-moldada de concreto protendida seção 38 x 38 cm</t>
  </si>
  <si>
    <t>2306311</t>
  </si>
  <si>
    <t>Fabricação de estaca pré-moldada de concreto protendida seção 40 x 40 cm</t>
  </si>
  <si>
    <t>2306312</t>
  </si>
  <si>
    <t>Fabricação de estaca pré-moldada de concreto protendida seção 42 x 42 cm</t>
  </si>
  <si>
    <t>2306313</t>
  </si>
  <si>
    <t>Fabricação de estaca pré-moldada de concreto protendida seção 45 x 45 cm</t>
  </si>
  <si>
    <t>2306013</t>
  </si>
  <si>
    <t>Gabarito de cravação de estacas submersas em aço ASTM A36 - confecção e instalação</t>
  </si>
  <si>
    <t>2306243</t>
  </si>
  <si>
    <t>Muro guia para estaca barrete com duas cortinas de 10 x 110 cm</t>
  </si>
  <si>
    <t>2408149</t>
  </si>
  <si>
    <t>Estrutura em chapa de aço ASTM A36 corte, solda e montagem - fornecimento e instalação</t>
  </si>
  <si>
    <t>2407972</t>
  </si>
  <si>
    <t>Fornecimento e aplicação de adesivo estrutural à base de resina epóxi</t>
  </si>
  <si>
    <t>2408075</t>
  </si>
  <si>
    <t>Jateamento abrasivo em chapa de aço por esteira contínua</t>
  </si>
  <si>
    <t>2408069</t>
  </si>
  <si>
    <t>Jateamento de chapa de aço com o uso de granalhas de aço grau SA2</t>
  </si>
  <si>
    <t>2419790</t>
  </si>
  <si>
    <t>Jateamento de chapa de aço com o uso de granalhas de aço grau SA2 1/2</t>
  </si>
  <si>
    <t>2408068</t>
  </si>
  <si>
    <t>Jateamento de chapa de aço com o uso de granalhas de aço Grau SA3</t>
  </si>
  <si>
    <t>2419705</t>
  </si>
  <si>
    <t>Pintura com epóxi de dois componentes com pistola a ar comprimido, uma demão, espessura de até 120 µm</t>
  </si>
  <si>
    <t>2419704</t>
  </si>
  <si>
    <t>Pintura com primer epóxi de dois componentes com pistola a ar comprimido, uma demão, espessura de até 70 µm</t>
  </si>
  <si>
    <t>2419703</t>
  </si>
  <si>
    <t>Pintura com tinta anticorrosiva à base de epóxi poliamida de dois componentes com pistola a ar comprimido, uma demão, espessura de até 150 µm</t>
  </si>
  <si>
    <t>2408080</t>
  </si>
  <si>
    <t>Pintura de acabamento com esmalte epóxi com pistola a ar comprimido, uma demão, espessura de até 40 µm</t>
  </si>
  <si>
    <t>2408078</t>
  </si>
  <si>
    <t>Pintura de acabamento com esmalte sintético com pistola a ar comprimido, uma demão, espessura de até 30 µm</t>
  </si>
  <si>
    <t>2408077</t>
  </si>
  <si>
    <t>Pintura de fundo com tinta alquídica com pistola a ar comprimido, uma demão, espessura de até 30 µm</t>
  </si>
  <si>
    <t>2408079</t>
  </si>
  <si>
    <t>Pintura de fundo com tinta epóxi com pistola a ar comprimido, uma demão, espessura de até 120 µm</t>
  </si>
  <si>
    <t>2408076</t>
  </si>
  <si>
    <t>Pintura shop primer em chapa de aço por esteira contínua</t>
  </si>
  <si>
    <t>2408057</t>
  </si>
  <si>
    <t>Solda elétrica de perfis metálicos e chapas de aço com eletrodo E60XX</t>
  </si>
  <si>
    <t>2408058</t>
  </si>
  <si>
    <t>Solda elétrica de perfis metálicos e chapas de aço com eletrodo E70XX</t>
  </si>
  <si>
    <t>2419789</t>
  </si>
  <si>
    <t>Tratamento em chapa de aço por esteira contínua</t>
  </si>
  <si>
    <t>2607183</t>
  </si>
  <si>
    <t>Alinhamento manual da grade do AMV para qualquer abertura e qualquer bitola</t>
  </si>
  <si>
    <t>2607226</t>
  </si>
  <si>
    <t>Assentamento dos materiais metálicos do AMV 1:10, TR 45, bitola larga</t>
  </si>
  <si>
    <t>2607209</t>
  </si>
  <si>
    <t>Assentamento dos materiais metálicos do AMV 1:10, TR 45, bitola métrica</t>
  </si>
  <si>
    <t>2607161</t>
  </si>
  <si>
    <t>Assentamento dos materiais metálicos do AMV 1:10, TR 45, bitola mista</t>
  </si>
  <si>
    <t>2607148</t>
  </si>
  <si>
    <t>Assentamento dos materiais metálicos do AMV 1:10, TR 57, bitola larga</t>
  </si>
  <si>
    <t>2607213</t>
  </si>
  <si>
    <t>Assentamento dos materiais metálicos do AMV 1:10, TR 57, bitola métrica</t>
  </si>
  <si>
    <t>2607165</t>
  </si>
  <si>
    <t>Assentamento dos materiais metálicos do AMV 1:10, TR 57, bitola mista</t>
  </si>
  <si>
    <t>2607152</t>
  </si>
  <si>
    <t>Assentamento dos materiais metálicos do AMV 1:10, TR 68, bitola larga</t>
  </si>
  <si>
    <t>2607217</t>
  </si>
  <si>
    <t>Assentamento dos materiais metálicos do AMV 1:10, TR 68, bitola métrica</t>
  </si>
  <si>
    <t>2607169</t>
  </si>
  <si>
    <t>Assentamento dos materiais metálicos do AMV 1:10, TR 68, bitola mista</t>
  </si>
  <si>
    <t>2607156</t>
  </si>
  <si>
    <t>Assentamento dos materiais metálicos do AMV 1:10, UIC 60, bitola larga</t>
  </si>
  <si>
    <t>2607221</t>
  </si>
  <si>
    <t>Assentamento dos materiais metálicos do AMV 1:10, UIC 60, bitola métrica</t>
  </si>
  <si>
    <t>2607173</t>
  </si>
  <si>
    <t>Assentamento dos materiais metálicos do AMV 1:10, UIC 60, bitola mista</t>
  </si>
  <si>
    <t>2607227</t>
  </si>
  <si>
    <t>Assentamento dos materiais metálicos do AMV 1:12, TR 45, bitola larga</t>
  </si>
  <si>
    <t>2607210</t>
  </si>
  <si>
    <t>Assentamento dos materiais metálicos do AMV 1:12, TR 45, bitola métrica</t>
  </si>
  <si>
    <t>2607162</t>
  </si>
  <si>
    <t>Assentamento dos materiais metálicos do AMV 1:12, TR 45, bitola mista</t>
  </si>
  <si>
    <t>2607149</t>
  </si>
  <si>
    <t>Assentamento dos materiais metálicos do AMV 1:12, TR 57, bitola larga</t>
  </si>
  <si>
    <t>2607214</t>
  </si>
  <si>
    <t>Assentamento dos materiais metálicos do AMV 1:12, TR 57, bitola métrica</t>
  </si>
  <si>
    <t>2607166</t>
  </si>
  <si>
    <t>Assentamento dos materiais metálicos do AMV 1:12, TR 57, bitola mista</t>
  </si>
  <si>
    <t>2607153</t>
  </si>
  <si>
    <t>Assentamento dos materiais metálicos do AMV 1:12, TR 68, bitola larga</t>
  </si>
  <si>
    <t>2607218</t>
  </si>
  <si>
    <t>Assentamento dos materiais metálicos do AMV 1:12, TR 68, bitola métrica</t>
  </si>
  <si>
    <t>2607170</t>
  </si>
  <si>
    <t>Assentamento dos materiais metálicos do AMV 1:12, TR 68, bitola mista</t>
  </si>
  <si>
    <t>2607157</t>
  </si>
  <si>
    <t>Assentamento dos materiais metálicos do AMV 1:12, UIC 60, bitola larga</t>
  </si>
  <si>
    <t>2607222</t>
  </si>
  <si>
    <t>Assentamento dos materiais metálicos do AMV 1:12, UIC 60, bitola métrica</t>
  </si>
  <si>
    <t>2607174</t>
  </si>
  <si>
    <t>Assentamento dos materiais metálicos do AMV 1:12, UIC 60, bitola mista</t>
  </si>
  <si>
    <t>2607228</t>
  </si>
  <si>
    <t>Assentamento dos materiais metálicos do AMV 1:14, TR 45, bitola larga</t>
  </si>
  <si>
    <t>2607211</t>
  </si>
  <si>
    <t>Assentamento dos materiais metálicos do AMV 1:14, TR 45, bitola métrica</t>
  </si>
  <si>
    <t>2607163</t>
  </si>
  <si>
    <t>Assentamento dos materiais metálicos do AMV 1:14, TR 45, bitola mista</t>
  </si>
  <si>
    <t>2607150</t>
  </si>
  <si>
    <t>Assentamento dos materiais metálicos do AMV 1:14, TR 57, bitola larga</t>
  </si>
  <si>
    <t>2607215</t>
  </si>
  <si>
    <t>Assentamento dos materiais metálicos do AMV 1:14, TR 57, bitola métrica</t>
  </si>
  <si>
    <t>2607167</t>
  </si>
  <si>
    <t>Assentamento dos materiais metálicos do AMV 1:14, TR 57, bitola mista</t>
  </si>
  <si>
    <t>2607154</t>
  </si>
  <si>
    <t>Assentamento dos materiais metálicos do AMV 1:14, TR 68, bitola larga</t>
  </si>
  <si>
    <t>2607219</t>
  </si>
  <si>
    <t>Assentamento dos materiais metálicos do AMV 1:14, TR 68, bitola métrica</t>
  </si>
  <si>
    <t>2607171</t>
  </si>
  <si>
    <t>Assentamento dos materiais metálicos do AMV 1:14, TR 68, bitola mista</t>
  </si>
  <si>
    <t>2607158</t>
  </si>
  <si>
    <t>Assentamento dos materiais metálicos do AMV 1:14, UIC 60, bitola larga</t>
  </si>
  <si>
    <t>2607223</t>
  </si>
  <si>
    <t>Assentamento dos materiais metálicos do AMV 1:14, UIC 60, bitola métrica</t>
  </si>
  <si>
    <t>2607175</t>
  </si>
  <si>
    <t>Assentamento dos materiais metálicos do AMV 1:14, UIC 60, bitola mista</t>
  </si>
  <si>
    <t>2607151</t>
  </si>
  <si>
    <t>Assentamento dos materiais metálicos do AMV 1:20, TR 57, bitola larga</t>
  </si>
  <si>
    <t>2607216</t>
  </si>
  <si>
    <t>Assentamento dos materiais metálicos do AMV 1:20, TR 57, bitola métrica</t>
  </si>
  <si>
    <t>2607168</t>
  </si>
  <si>
    <t>Assentamento dos materiais metálicos do AMV 1:20, TR 57, bitola mista</t>
  </si>
  <si>
    <t>2607155</t>
  </si>
  <si>
    <t>Assentamento dos materiais metálicos do AMV 1:20, TR 68, bitola larga</t>
  </si>
  <si>
    <t>2607220</t>
  </si>
  <si>
    <t>Assentamento dos materiais metálicos do AMV 1:20, TR 68, bitola métrica</t>
  </si>
  <si>
    <t>2607172</t>
  </si>
  <si>
    <t>Assentamento dos materiais metálicos do AMV 1:20, TR 68, bitola mista</t>
  </si>
  <si>
    <t>2607159</t>
  </si>
  <si>
    <t>Assentamento dos materiais metálicos do AMV 1:20, UIC 60, bitola larga</t>
  </si>
  <si>
    <t>2607224</t>
  </si>
  <si>
    <t>Assentamento dos materiais metálicos do AMV 1:20, UIC 60, bitola métrica</t>
  </si>
  <si>
    <t>2607176</t>
  </si>
  <si>
    <t>Assentamento dos materiais metálicos do AMV 1:20, UIC 60, bitola mista</t>
  </si>
  <si>
    <t>2607225</t>
  </si>
  <si>
    <t>Assentamento dos materiais metálicos do AMV 1:8, TR 45, bitola larga</t>
  </si>
  <si>
    <t>2607208</t>
  </si>
  <si>
    <t>Assentamento dos materiais metálicos do AMV 1:8, TR 45, bitola métrica</t>
  </si>
  <si>
    <t>2607160</t>
  </si>
  <si>
    <t>Assentamento dos materiais metálicos do AMV 1:8, TR 45, bitola mista</t>
  </si>
  <si>
    <t>2607229</t>
  </si>
  <si>
    <t>Assentamento dos materiais metálicos do AMV 1:8, TR 57, bitola larga</t>
  </si>
  <si>
    <t>2607212</t>
  </si>
  <si>
    <t>Assentamento dos materiais metálicos do AMV 1:8, TR 57, bitola métrica</t>
  </si>
  <si>
    <t>2607164</t>
  </si>
  <si>
    <t>Assentamento dos materiais metálicos do AMV 1:8, TR 57, bitola mista</t>
  </si>
  <si>
    <t>2607207</t>
  </si>
  <si>
    <t>Lançamento manual de lastro em AMV com descarga da brita por caminhão</t>
  </si>
  <si>
    <t>2607206</t>
  </si>
  <si>
    <t>Lançamento mecânico de lastro em AMV com descarga da brita por caminhão e espalhamento com carregadeira de pneus</t>
  </si>
  <si>
    <t>2607344</t>
  </si>
  <si>
    <t>Nivelamento de AMV com socaria com grupo vibrador e levante de até 10 cm, abertura 1:10, bitola larga, dormente de madeira ou concreto</t>
  </si>
  <si>
    <t>2607339</t>
  </si>
  <si>
    <t>Nivelamento de AMV com socaria com grupo vibrador e levante de até 10 cm, abertura 1:10, bitola métrica, dormente de madeira ou concreto</t>
  </si>
  <si>
    <t>2607349</t>
  </si>
  <si>
    <t>Nivelamento de AMV com socaria com grupo vibrador e levante de até 10 cm, abertura 1:10, bitola mista, dormente de madeira ou concreto</t>
  </si>
  <si>
    <t>2607345</t>
  </si>
  <si>
    <t>Nivelamento de AMV com socaria com grupo vibrador e levante de até 10 cm, abertura 1:12, bitola larga, dormente de madeira ou concreto</t>
  </si>
  <si>
    <t>2607340</t>
  </si>
  <si>
    <t>Nivelamento de AMV com socaria com grupo vibrador e levante de até 10 cm, abertura 1:12, bitola métrica, dormente de madeira ou concreto</t>
  </si>
  <si>
    <t>2607350</t>
  </si>
  <si>
    <t>Nivelamento de AMV com socaria com grupo vibrador e levante de até 10 cm, abertura 1:12, bitola mista, dormente de madeira ou concreto</t>
  </si>
  <si>
    <t>2607346</t>
  </si>
  <si>
    <t>Nivelamento de AMV com socaria com grupo vibrador e levante de até 10 cm, abertura 1:14, bitola larga, dormente de madeira ou concreto</t>
  </si>
  <si>
    <t>2607341</t>
  </si>
  <si>
    <t>Nivelamento de AMV com socaria com grupo vibrador e levante de até 10 cm, abertura 1:14, bitola métrica, dormente de madeira ou concreto</t>
  </si>
  <si>
    <t>2607351</t>
  </si>
  <si>
    <t>Nivelamento de AMV com socaria com grupo vibrador e levante de até 10 cm, abertura 1:14, bitola mista, dormente de madeira ou concreto</t>
  </si>
  <si>
    <t>2607347</t>
  </si>
  <si>
    <t>Nivelamento de AMV com socaria com grupo vibrador e levante de até 10 cm, abertura 1:20, bitola larga, dormente de madeira ou concreto</t>
  </si>
  <si>
    <t>2607342</t>
  </si>
  <si>
    <t>Nivelamento de AMV com socaria com grupo vibrador e levante de até 10 cm, abertura 1:20, bitola métrica, dormente de madeira ou concreto</t>
  </si>
  <si>
    <t>2607352</t>
  </si>
  <si>
    <t>Nivelamento de AMV com socaria com grupo vibrador e levante de até 10 cm, abertura 1:20, bitola mista, dormente de madeira ou concreto</t>
  </si>
  <si>
    <t>2607343</t>
  </si>
  <si>
    <t>Nivelamento de AMV com socaria com grupo vibrador e levante de até 10 cm, abertura 1:8, bitola larga, dormente de madeira</t>
  </si>
  <si>
    <t>2607338</t>
  </si>
  <si>
    <t>Nivelamento de AMV com socaria com grupo vibrador e levante de até 10 cm, abertura 1:8, bitola métrica, dormente de madeira</t>
  </si>
  <si>
    <t>2607348</t>
  </si>
  <si>
    <t>Nivelamento de AMV com socaria com grupo vibrador e levante de até 10 cm, abertura 1:8, bitola mista, dormente de madeira</t>
  </si>
  <si>
    <t>2607329</t>
  </si>
  <si>
    <t>Nivelamento de AMV com socaria manual e levante de até 10 cm, abertura 1:10, bitola larga, dormente de madeira ou concreto</t>
  </si>
  <si>
    <t>2607324</t>
  </si>
  <si>
    <t>Nivelamento de AMV com socaria manual e levante de até 10 cm, abertura 1:10, bitola métrica, dormente de madeira ou concreto</t>
  </si>
  <si>
    <t>2607334</t>
  </si>
  <si>
    <t>Nivelamento de AMV com socaria manual e levante de até 10 cm, abertura 1:10, bitola mista, dormente de madeira ou concreto</t>
  </si>
  <si>
    <t>2607330</t>
  </si>
  <si>
    <t>Nivelamento de AMV com socaria manual e levante de até 10 cm, abertura 1:12, bitola larga, dormente de madeira ou concreto</t>
  </si>
  <si>
    <t>2607325</t>
  </si>
  <si>
    <t>Nivelamento de AMV com socaria manual e levante de até 10 cm, abertura 1:12, bitola métrica, dormente de madeira ou concreto</t>
  </si>
  <si>
    <t>2607335</t>
  </si>
  <si>
    <t>Nivelamento de AMV com socaria manual e levante de até 10 cm, abertura 1:12, bitola mista, dormente de madeira ou concreto</t>
  </si>
  <si>
    <t>2607331</t>
  </si>
  <si>
    <t>Nivelamento de AMV com socaria manual e levante de até 10 cm, abertura 1:14, bitola larga, dormente de madeira ou concreto</t>
  </si>
  <si>
    <t>2607326</t>
  </si>
  <si>
    <t>Nivelamento de AMV com socaria manual e levante de até 10 cm, abertura 1:14, bitola métrica, dormente de madeira ou concreto</t>
  </si>
  <si>
    <t>2607336</t>
  </si>
  <si>
    <t>Nivelamento de AMV com socaria manual e levante de até 10 cm, abertura 1:14, bitola mista, dormente de madeira ou concreto</t>
  </si>
  <si>
    <t>2607332</t>
  </si>
  <si>
    <t>Nivelamento de AMV com socaria manual e levante de até 10 cm, abertura 1:20, bitola larga, dormente de madeira ou concreto</t>
  </si>
  <si>
    <t>2607327</t>
  </si>
  <si>
    <t>Nivelamento de AMV com socaria manual e levante de até 10 cm, abertura 1:20, bitola métrica, dormente de madeira ou concreto</t>
  </si>
  <si>
    <t>2607337</t>
  </si>
  <si>
    <t>Nivelamento de AMV com socaria manual e levante de até 10 cm, abertura 1:20, bitola mista, dormente de madeira ou concreto</t>
  </si>
  <si>
    <t>2607328</t>
  </si>
  <si>
    <t>Nivelamento de AMV com socaria manual e levante de até 10 cm, abertura 1:8, bitola larga, dormente de madeira</t>
  </si>
  <si>
    <t>2607323</t>
  </si>
  <si>
    <t>Nivelamento de AMV com socaria manual e levante de até 10 cm, abertura 1:8, bitola métrica, dormente de madeira</t>
  </si>
  <si>
    <t>2607333</t>
  </si>
  <si>
    <t>Nivelamento de AMV com socaria manual e levante de até 10 cm, abertura 1:8, bitola mista, dormente de madeira</t>
  </si>
  <si>
    <t>2607106</t>
  </si>
  <si>
    <t>Posicionamento de jogo de dormentes de concreto para AMV 1:10, bitola larga</t>
  </si>
  <si>
    <t>jg</t>
  </si>
  <si>
    <t>2607102</t>
  </si>
  <si>
    <t>Posicionamento de jogo de dormentes de concreto para AMV 1:10, bitola métrica</t>
  </si>
  <si>
    <t>2607261</t>
  </si>
  <si>
    <t>Posicionamento de jogo de dormentes de concreto para AMV 1:10, bitola mista</t>
  </si>
  <si>
    <t>2607107</t>
  </si>
  <si>
    <t>Posicionamento de jogo de dormentes de concreto para AMV 1:12, bitola larga</t>
  </si>
  <si>
    <t>2607103</t>
  </si>
  <si>
    <t>Posicionamento de jogo de dormentes de concreto para AMV 1:12, bitola métrica</t>
  </si>
  <si>
    <t>2607262</t>
  </si>
  <si>
    <t>Posicionamento de jogo de dormentes de concreto para AMV 1:12, bitola mista</t>
  </si>
  <si>
    <t>2607108</t>
  </si>
  <si>
    <t>Posicionamento de jogo de dormentes de concreto para AMV 1:14, bitola larga</t>
  </si>
  <si>
    <t>2607104</t>
  </si>
  <si>
    <t>Posicionamento de jogo de dormentes de concreto para AMV 1:14, bitola métrica</t>
  </si>
  <si>
    <t>2607263</t>
  </si>
  <si>
    <t>Posicionamento de jogo de dormentes de concreto para AMV 1:14, bitola mista</t>
  </si>
  <si>
    <t>2607109</t>
  </si>
  <si>
    <t>Posicionamento de jogo de dormentes de concreto para AMV 1:20, bitola larga</t>
  </si>
  <si>
    <t>2607105</t>
  </si>
  <si>
    <t>Posicionamento de jogo de dormentes de concreto para AMV 1:20, bitola métrica</t>
  </si>
  <si>
    <t>2607264</t>
  </si>
  <si>
    <t>Posicionamento de jogo de dormentes de concreto para AMV 1:20, bitola mista</t>
  </si>
  <si>
    <t>2607093</t>
  </si>
  <si>
    <t>Posicionamento de jogo de dormentes de madeira para AMV 1:10, bitola larga</t>
  </si>
  <si>
    <t>2607088</t>
  </si>
  <si>
    <t>Posicionamento de jogo de dormentes de madeira para AMV 1:10, bitola métrica</t>
  </si>
  <si>
    <t>2607098</t>
  </si>
  <si>
    <t>Posicionamento de jogo de dormentes de madeira para AMV 1:10, bitola mista</t>
  </si>
  <si>
    <t>2607094</t>
  </si>
  <si>
    <t>Posicionamento de jogo de dormentes de madeira para AMV 1:12, bitola larga</t>
  </si>
  <si>
    <t>2607089</t>
  </si>
  <si>
    <t>Posicionamento de jogo de dormentes de madeira para AMV 1:12, bitola métrica</t>
  </si>
  <si>
    <t>2607099</t>
  </si>
  <si>
    <t>Posicionamento de jogo de dormentes de madeira para AMV 1:12, bitola mista</t>
  </si>
  <si>
    <t>2607095</t>
  </si>
  <si>
    <t>Posicionamento de jogo de dormentes de madeira para AMV 1:14, bitola larga</t>
  </si>
  <si>
    <t>2607090</t>
  </si>
  <si>
    <t>Posicionamento de jogo de dormentes de madeira para AMV 1:14, bitola métrica</t>
  </si>
  <si>
    <t>2607260</t>
  </si>
  <si>
    <t>Posicionamento de jogo de dormentes de madeira para AMV 1:14, bitola mista</t>
  </si>
  <si>
    <t>2607096</t>
  </si>
  <si>
    <t>Posicionamento de jogo de dormentes de madeira para AMV 1:20, bitola larga</t>
  </si>
  <si>
    <t>2607091</t>
  </si>
  <si>
    <t>Posicionamento de jogo de dormentes de madeira para AMV 1:20, bitola métrica</t>
  </si>
  <si>
    <t>2607101</t>
  </si>
  <si>
    <t>Posicionamento de jogo de dormentes de madeira para AMV 1:20, bitola mista</t>
  </si>
  <si>
    <t>2607092</t>
  </si>
  <si>
    <t>Posicionamento de jogo de dormentes de madeira para AMV 1:8, bitola larga</t>
  </si>
  <si>
    <t>2607087</t>
  </si>
  <si>
    <t>Posicionamento de jogo de dormentes de madeira para AMV 1:8, bitola métrica</t>
  </si>
  <si>
    <t>2607097</t>
  </si>
  <si>
    <t>Posicionamento de jogo de dormentes de madeira para AMV 1:8, bitola mista</t>
  </si>
  <si>
    <t>2607198</t>
  </si>
  <si>
    <t>Regularização manual do lastro do AMV para qualquer abertura e qualquer bitola</t>
  </si>
  <si>
    <t>2809170</t>
  </si>
  <si>
    <t>Demolição de AMV 1:10 TR 37, em bitola métrica, dormente de madeira, com separação e empilhamento</t>
  </si>
  <si>
    <t>2809183</t>
  </si>
  <si>
    <t>Demolição de AMV 1:10 TR 45, em bitola larga, dormente de madeira, com separação e empilhamento</t>
  </si>
  <si>
    <t>2809174</t>
  </si>
  <si>
    <t>Demolição de AMV 1:10 TR 45, em bitola métrica, dormente de madeira, com separação e empilhamento</t>
  </si>
  <si>
    <t>2809196</t>
  </si>
  <si>
    <t>Demolição de AMV 1:10 TR 45, em bitola mista, dormente de madeira, com separação e empilhamento</t>
  </si>
  <si>
    <t>2809187</t>
  </si>
  <si>
    <t>Demolição de AMV 1:10 TR 57, em bitola larga, dormente de madeira, com separação e empilhamento</t>
  </si>
  <si>
    <t>2809178</t>
  </si>
  <si>
    <t>Demolição de AMV 1:10 TR 57, em bitola métrica, dormente de madeira, com separação e empilhamento</t>
  </si>
  <si>
    <t>2809200</t>
  </si>
  <si>
    <t>Demolição de AMV 1:10 TR 57, em bitola mista, dormente de madeira, com separação e empilhamento</t>
  </si>
  <si>
    <t>2809191</t>
  </si>
  <si>
    <t>Demolição de AMV 1:10 TR 68, em bitola larga, dormente de madeira, com separação e empilhamento</t>
  </si>
  <si>
    <t>2809204</t>
  </si>
  <si>
    <t>Demolição de AMV 1:10 TR 68, em bitola mista, dormente de madeira, com separação e empilhamento</t>
  </si>
  <si>
    <t>2809171</t>
  </si>
  <si>
    <t>Demolição de AMV 1:12 TR 37, em bitola métrica, dormente de madeira, com separação e empilhamento</t>
  </si>
  <si>
    <t>2809184</t>
  </si>
  <si>
    <t>Demolição de AMV 1:12 TR 45, em bitola larga, dormente de madeira, com separação e empilhamento</t>
  </si>
  <si>
    <t>2809175</t>
  </si>
  <si>
    <t>Demolição de AMV 1:12 TR 45, em bitola métrica, dormente de madeira, com separação e empilhamento</t>
  </si>
  <si>
    <t>2809197</t>
  </si>
  <si>
    <t>Demolição de AMV 1:12 TR 45, em bitola mista, dormente de madeira, com separação e empilhamento</t>
  </si>
  <si>
    <t>2809188</t>
  </si>
  <si>
    <t>Demolição de AMV 1:12 TR 57, em bitola larga, dormente de madeira, com separação e empilhamento</t>
  </si>
  <si>
    <t>2809179</t>
  </si>
  <si>
    <t>Demolição de AMV 1:12 TR 57, em bitola métrica, dormente de madeira, com separação e empilhamento</t>
  </si>
  <si>
    <t>2809201</t>
  </si>
  <si>
    <t>Demolição de AMV 1:12 TR 57, em bitola mista, dormente de madeira, com separação e empilhamento</t>
  </si>
  <si>
    <t>2809192</t>
  </si>
  <si>
    <t>Demolição de AMV 1:12 TR 68, em bitola larga, dormente de madeira, com separação e empilhamento</t>
  </si>
  <si>
    <t>2809205</t>
  </si>
  <si>
    <t>Demolição de AMV 1:12 TR 68, em bitola mista, dormente de madeira, com separação e empilhamento</t>
  </si>
  <si>
    <t>2809172</t>
  </si>
  <si>
    <t>Demolição de AMV 1:14 TR 37, em bitola métrica, dormente de madeira, com separação e empilhamento</t>
  </si>
  <si>
    <t>2809185</t>
  </si>
  <si>
    <t>Demolição de AMV 1:14 TR 45, em bitola larga, dormente de madeira, com separação e empilhamento</t>
  </si>
  <si>
    <t>2809176</t>
  </si>
  <si>
    <t>Demolição de AMV 1:14 TR 45, em bitola métrica, dormente de madeira, com separação e empilhamento</t>
  </si>
  <si>
    <t>2809198</t>
  </si>
  <si>
    <t>Demolição de AMV 1:14 TR 45, em bitola mista, dormente de madeira, com separação e empilhamento</t>
  </si>
  <si>
    <t>2809189</t>
  </si>
  <si>
    <t>Demolição de AMV 1:14 TR 57, em bitola larga, dormente de madeira, com separação e empilhamento</t>
  </si>
  <si>
    <t>2809180</t>
  </si>
  <si>
    <t>Demolição de AMV 1:14 TR 57, em bitola métrica, dormente de madeira, com separação e empilhamento</t>
  </si>
  <si>
    <t>2809202</t>
  </si>
  <si>
    <t>Demolição de AMV 1:14 TR 57, em bitola mista, dormente de madeira, com separação e empilhamento</t>
  </si>
  <si>
    <t>2809193</t>
  </si>
  <si>
    <t>Demolição de AMV 1:14 TR 68, em bitola larga, dormente de madeira, com separação e empilhamento</t>
  </si>
  <si>
    <t>2809206</t>
  </si>
  <si>
    <t>Demolição de AMV 1:14 TR 68, em bitola mista, dormente de madeira, com separação e empilhamento</t>
  </si>
  <si>
    <t>2809190</t>
  </si>
  <si>
    <t>Demolição de AMV 1:20 TR 57, em bitola larga, dormente de madeira, com separação e empilhamento</t>
  </si>
  <si>
    <t>2809181</t>
  </si>
  <si>
    <t>Demolição de AMV 1:20 TR 57, em bitola métrica, dormente de madeira, com separação e empilhamento</t>
  </si>
  <si>
    <t>2809203</t>
  </si>
  <si>
    <t>Demolição de AMV 1:20 TR 57, em bitola mista, dormente de madeira, com separação e empilhamento</t>
  </si>
  <si>
    <t>2809194</t>
  </si>
  <si>
    <t>Demolição de AMV 1:20 TR 68, em bitola larga, dormente de madeira, com separação e empilhamento</t>
  </si>
  <si>
    <t>2809207</t>
  </si>
  <si>
    <t>Demolição de AMV 1:20 TR 68, em bitola mista, dormente de madeira, com separação e empilhamento</t>
  </si>
  <si>
    <t>2809169</t>
  </si>
  <si>
    <t>Demolição de AMV 1:8 TR 37, em bitola métrica, dormente de madeira, com separação e empilhamento</t>
  </si>
  <si>
    <t>2809182</t>
  </si>
  <si>
    <t>Demolição de AMV 1:8 TR 45, em bitola larga, dormente de madeira, com separação e empilhamento</t>
  </si>
  <si>
    <t>2809173</t>
  </si>
  <si>
    <t>Demolição de AMV 1:8 TR 45, em bitola métrica, dormente de madeira, com separação e empilhamento</t>
  </si>
  <si>
    <t>2809195</t>
  </si>
  <si>
    <t>Demolição de AMV 1:8 TR 45, em bitola mista, dormente de madeira, com separação e empilhamento</t>
  </si>
  <si>
    <t>2809186</t>
  </si>
  <si>
    <t>Demolição de AMV 1:8 TR 57, em bitola larga, dormente de madeira, com separação e empilhamento</t>
  </si>
  <si>
    <t>2809177</t>
  </si>
  <si>
    <t>Demolição de AMV 1:8 TR 57, em bitola métrica, dormente de madeira, com separação e empilhamento</t>
  </si>
  <si>
    <t>2809199</t>
  </si>
  <si>
    <t>Demolição de AMV 1:8 TR 57, em bitola mista, dormente de madeira, com separação e empilhamento</t>
  </si>
  <si>
    <t>2809219</t>
  </si>
  <si>
    <t>Demolição de via, bitola larga, 1.667 dormentes de madeira/km, trilho TR 45, barra com 12 m de comprimento, com separação e empilhamento</t>
  </si>
  <si>
    <t>2809220</t>
  </si>
  <si>
    <t>Demolição de via, bitola larga, 1.667 dormentes de madeira/km, trilho TR 57, barra com 12 m de comprimento, com separação e empilhamento</t>
  </si>
  <si>
    <t>2809221</t>
  </si>
  <si>
    <t>Demolição de via, bitola larga, 1.667 dormentes de madeira/km, trilho TR 68, barra com 12 m de comprimento, com separação e empilhamento</t>
  </si>
  <si>
    <t>2809163</t>
  </si>
  <si>
    <t>Demolição de via, bitola larga, 1.750 dormentes de madeira/km, trilho TR 45, barra com 12 m de comprimento, com separação e empilhamento</t>
  </si>
  <si>
    <t>2809164</t>
  </si>
  <si>
    <t>Demolição de via, bitola larga, 1.750 dormentes de madeira/km, trilho TR 57, barra com 12 m de comprimento, com separação e empilhamento</t>
  </si>
  <si>
    <t>2809165</t>
  </si>
  <si>
    <t>Demolição de via, bitola larga, 1.750 dormentes de madeira/km, trilho TR 68, barra com 12 m de comprimento, com separação e empilhamento</t>
  </si>
  <si>
    <t>2809216</t>
  </si>
  <si>
    <t>Demolição de via, bitola métrica, 1.667 dormentes de madeira/km, trilho TR 37, barra com 12 m de comprimento, com separação e empilhamento</t>
  </si>
  <si>
    <t>2809217</t>
  </si>
  <si>
    <t>Demolição de via, bitola métrica, 1.667 dormentes de madeira/km, trilho TR 45, barra com 12 m de comprimento, com separação e empilhamento</t>
  </si>
  <si>
    <t>2809218</t>
  </si>
  <si>
    <t>Demolição de via, bitola métrica, 1.667 dormentes de madeira/km, trilho TR 57, barra com 12 m de comprimento, com separação e empilhamento</t>
  </si>
  <si>
    <t>2809160</t>
  </si>
  <si>
    <t>Demolição de via, bitola métrica, 1.750 dormentes de madeira/km, trilho TR 37, barra com 12 m de comprimento, com separação e empilhamento</t>
  </si>
  <si>
    <t>2809161</t>
  </si>
  <si>
    <t>Demolição de via, bitola métrica, 1.750 dormentes de madeira/km, trilho TR 45, barra com 12 m de comprimento, com separação e empilhamento</t>
  </si>
  <si>
    <t>2809162</t>
  </si>
  <si>
    <t>Demolição de via, bitola métrica, 1.750 dormentes de madeira/km, trilho TR 57, barra com 12 m de comprimento, com separação e empilhamento</t>
  </si>
  <si>
    <t>2809222</t>
  </si>
  <si>
    <t>Demolição de via, bitola mista, 1.667 dormentes de madeira/km, trilho TR 45, barra com 12 m de comprimento, com separação e empilhamento</t>
  </si>
  <si>
    <t>2809223</t>
  </si>
  <si>
    <t>Demolição de via, bitola mista, 1.667 dormentes de madeira/km, trilho TR 57, barra com 12 m de comprimento, com separação e empilhamento</t>
  </si>
  <si>
    <t>2809224</t>
  </si>
  <si>
    <t>Demolição de via, bitola mista, 1.667 dormentes de madeira/km, trilho TR 68, barra com 12 m de comprimento, com separação e empilhamento</t>
  </si>
  <si>
    <t>2809166</t>
  </si>
  <si>
    <t>Demolição de via, bitola mista, 1.750 dormentes de madeira/km, trilho TR 45, barra com 12 m de comprimento, com separação e empilhamento</t>
  </si>
  <si>
    <t>2809167</t>
  </si>
  <si>
    <t>Demolição de via, bitola mista, 1.750 dormentes de madeira/km, trilho TR 57, barra com 12 m de comprimento, com separação e empilhamento</t>
  </si>
  <si>
    <t>2809168</t>
  </si>
  <si>
    <t>Demolição de via, bitola mista, 1.750 dormentes de madeira/km, trilho TR 68, barra com 12 m de comprimento, com separação e empilhamento</t>
  </si>
  <si>
    <t>2909152</t>
  </si>
  <si>
    <t>Aferição da geometria da via com carro controle</t>
  </si>
  <si>
    <t>2909153</t>
  </si>
  <si>
    <t>Capina química da plataforma ferroviária</t>
  </si>
  <si>
    <t>2909151</t>
  </si>
  <si>
    <t>Estabilização dinâmica da via</t>
  </si>
  <si>
    <t>2909145</t>
  </si>
  <si>
    <t>Nivelamento de junta com socaria manual da via</t>
  </si>
  <si>
    <t>2909379</t>
  </si>
  <si>
    <t>Nivelamento de via com grupo gerador/vibrador e levante de até 10 cm - bitola métrica ou larga com dormente de madeira ou concreto e taxa de dormentação de 1.667 un/km</t>
  </si>
  <si>
    <t>2909381</t>
  </si>
  <si>
    <t>Nivelamento de via com grupo gerador/vibrador e levante de até 10 cm - bitola métrica ou larga com dormente de madeira ou concreto e taxa de dormentação de 1.750 un/km</t>
  </si>
  <si>
    <t>2909380</t>
  </si>
  <si>
    <t>Nivelamento de via com grupo gerador/vibrador e levante de até 10 cm - bitola mista com dormente de madeira ou concreto e taxa de dormentação de 1.667 un/km</t>
  </si>
  <si>
    <t>2909382</t>
  </si>
  <si>
    <t>Nivelamento de via com grupo gerador/vibrador e levante de até 10 cm - bitola mista com dormente de madeira ou concreto e taxa de dormentação de 1.750 un/km</t>
  </si>
  <si>
    <t>2909375</t>
  </si>
  <si>
    <t>Nivelamento de via com socaria manual e levante de até 10 cm - bitola métrica ou larga com dormente de madeira ou concreto e taxa de dormentação de 1.667 un/km</t>
  </si>
  <si>
    <t>2909377</t>
  </si>
  <si>
    <t>Nivelamento de via com socaria manual e levante de até 10 cm - bitola métrica ou larga com dormente de madeira ou concreto e taxa de dormentação de 1.750 un/km</t>
  </si>
  <si>
    <t>2909376</t>
  </si>
  <si>
    <t>Nivelamento de via com socaria manual e levante de até 10 cm - bitola mista com dormente de madeira ou concreto e taxa de dormentação de 1.667 un/km</t>
  </si>
  <si>
    <t>2909378</t>
  </si>
  <si>
    <t>Nivelamento de via com socaria manual e levante de até 10 cm - bitola mista com dormente de madeira ou concreto e taxa de dormentação de 1.750 un/km</t>
  </si>
  <si>
    <t>2909383</t>
  </si>
  <si>
    <t>Nivelamento e alinhamento de via com socadora automática e levante de até 10 cm - qualquer bitola ou dormente e taxa de dormentação de 1.667 un/km</t>
  </si>
  <si>
    <t>2909384</t>
  </si>
  <si>
    <t>Nivelamento e alinhamento de via com socadora automática e levante de até 10 cm - qualquer bitola ou dormente e taxa de dormentação de 1.750 un/km</t>
  </si>
  <si>
    <t>2909148</t>
  </si>
  <si>
    <t>Regularização do lastro com reguladora de lastro</t>
  </si>
  <si>
    <t>3009336</t>
  </si>
  <si>
    <t>Alívio de tensão, com martelo de bronze, em TLS com 120 de comprimento de TR45, taxa de dormentação de 1.667 un/km, para qualquer bitola e fixação elástica</t>
  </si>
  <si>
    <t>3009337</t>
  </si>
  <si>
    <t>Alívio de tensão, com martelo de bronze, em TLS com 120 de comprimento de TR45, taxa de dormentação de 1.750 un/km, para qualquer bitola e fixação elástica</t>
  </si>
  <si>
    <t>3009340</t>
  </si>
  <si>
    <t>Alívio de tensão, com martelo de bronze, em TLS com 120 de comprimento de TR57, taxa de dormentação de 1.667 un/km, para qualquer bitola e fixação elástica</t>
  </si>
  <si>
    <t>3009341</t>
  </si>
  <si>
    <t>Alívio de tensão, com martelo de bronze, em TLS com 120 de comprimento de TR57, taxa de dormentação de 1.750 un/km, para qualquer bitola e fixação elástica</t>
  </si>
  <si>
    <t>3009344</t>
  </si>
  <si>
    <t>Alívio de tensão, com martelo de bronze, em TLS com 120 de comprimento de TR68, taxa de dormentação de 1.667 un/km, para qualquer bitola e fixação elástica</t>
  </si>
  <si>
    <t>3009345</t>
  </si>
  <si>
    <t>Alívio de tensão, com martelo de bronze, em TLS com 120 de comprimento de TR68, taxa de dormentação de 1.750 un/km, para qualquer bitola e fixação elástica</t>
  </si>
  <si>
    <t>3009348</t>
  </si>
  <si>
    <t>Alívio de tensão, com martelo de bronze, em TLS com 120 de comprimento de UIC60, taxa de dormentação de 1.667 un/km, para qualquer bitola e fixação elástica</t>
  </si>
  <si>
    <t>3009349</t>
  </si>
  <si>
    <t>Alívio de tensão, com martelo de bronze, em TLS com 120 de comprimento de UIC60, taxa de dormentação de 1.750 un/km, para qualquer bitola e fixação elástica</t>
  </si>
  <si>
    <t>3009338</t>
  </si>
  <si>
    <t>Alívio de tensão, com martelo de bronze, em TLS com 240 de comprimento de TR45, taxa de dormentação de 1.667 un/km, para qualquer bitola e fixação elástica</t>
  </si>
  <si>
    <t>3009339</t>
  </si>
  <si>
    <t>Alívio de tensão, com martelo de bronze, em TLS com 240 de comprimento de TR45, taxa de dormentação de 1.750 un/km, para qualquer bitola e fixação elástica</t>
  </si>
  <si>
    <t>3009342</t>
  </si>
  <si>
    <t>Alívio de tensão, com martelo de bronze, em TLS com 240 de comprimento de TR57, taxa de dormentação de 1.667 un/km, para qualquer bitola e fixação elástica</t>
  </si>
  <si>
    <t>3009343</t>
  </si>
  <si>
    <t>Alívio de tensão, com martelo de bronze, em TLS com 240 de comprimento de TR57, taxa de dormentação de 1.750 un/km, para qualquer bitola e fixação elástica</t>
  </si>
  <si>
    <t>3009346</t>
  </si>
  <si>
    <t>Alívio de tensão, com martelo de bronze, em TLS com 240 de comprimento de TR68, taxa de dormentação de 1.667 un/km, para qualquer bitola e fixação elástica</t>
  </si>
  <si>
    <t>3009347</t>
  </si>
  <si>
    <t>Alívio de tensão, com martelo de bronze, em TLS com 240 de comprimento de TR68, taxa de dormentação de 1.750 un/km, para qualquer bitola e fixação elástica</t>
  </si>
  <si>
    <t>3009350</t>
  </si>
  <si>
    <t>Alívio de tensão, com martelo de bronze, em TLS com 240 de comprimento de UIC60, taxa de dormentação de 1.667 un/km, para qualquer bitola e fixação elástica</t>
  </si>
  <si>
    <t>3009351</t>
  </si>
  <si>
    <t>Alívio de tensão, com martelo de bronze, em TLS com 240 de comprimento de UIC60, taxa de dormentação de 1.750 un/km, para qualquer bitola e fixação elástica</t>
  </si>
  <si>
    <t>3009080</t>
  </si>
  <si>
    <t>Colocação manual de grampo elástico Pandrol</t>
  </si>
  <si>
    <t>3009075</t>
  </si>
  <si>
    <t>Colocação manual de retensor para trilho TR45</t>
  </si>
  <si>
    <t>3009076</t>
  </si>
  <si>
    <t>Colocação manual de retensor para trilho TR57</t>
  </si>
  <si>
    <t>3009077</t>
  </si>
  <si>
    <t>Colocação manual de retensor para trilho TR68</t>
  </si>
  <si>
    <t>3009078</t>
  </si>
  <si>
    <t>Colocação manual de retensor para trilho UIC60</t>
  </si>
  <si>
    <t>3009087</t>
  </si>
  <si>
    <t>Colocação mecanizada de grampo elástico Pandrol</t>
  </si>
  <si>
    <t>3009085</t>
  </si>
  <si>
    <t>Contratrilho TR45, comprimento de 12 m, sobre dormente de madeira, taxa de dormentação de 1.750 un/km, tala de junção de 6 furos e fixação rígida - posicionamento e assentamento manual</t>
  </si>
  <si>
    <t>3009086</t>
  </si>
  <si>
    <t>Contratrilho TR57, comprimento de 12 m, sobre dormente de madeira, taxa de dormentação de 1.750 un/km, tala de junção de 6 furos e fixação rígida - posicionamento e assentamento manual</t>
  </si>
  <si>
    <t>3009089</t>
  </si>
  <si>
    <t>Contratrilho TR68, comprimento de 12 m, sobre dormente de madeira, taxa de dormentação de 1.750 un/km, tala de junção de 6 furos e fixação rígida - posicionamento e assentamento manual</t>
  </si>
  <si>
    <t>3009090</t>
  </si>
  <si>
    <t>Contratrilho UIC60, comprimento de 12 m, sobre dormente de madeira, taxa de dormentação de 1.750 un/km, tala de junção de 6 furos e fixação rígida - posicionamento e assentamento manual</t>
  </si>
  <si>
    <t>3009004</t>
  </si>
  <si>
    <t>Dormente de concreto monobloco protendido bitola larga - confecção</t>
  </si>
  <si>
    <t>3009002</t>
  </si>
  <si>
    <t>Dormente de concreto monobloco protendido bitola métrica - confecção</t>
  </si>
  <si>
    <t>3009006</t>
  </si>
  <si>
    <t>Dormente de concreto monobloco protendido bitola mista - confecção</t>
  </si>
  <si>
    <t>3009335</t>
  </si>
  <si>
    <t>Dormente de concreto monobloco protendido para AMV bitola larga ou mista - confecção</t>
  </si>
  <si>
    <t>3009334</t>
  </si>
  <si>
    <t>Dormente de concreto monobloco protendido para AMV bitola métrica - confecção</t>
  </si>
  <si>
    <t>3009280</t>
  </si>
  <si>
    <t>Dormente de concreto monobloco, bitola larga, taxa de dormentação de 1.667 un/km, fixação elástica Pandrol - posicionamento mecanizado com carregadeira</t>
  </si>
  <si>
    <t>3009281</t>
  </si>
  <si>
    <t>Dormente de concreto monobloco, bitola larga, taxa de dormentação de 1.667 un/km, fixação elástica Pandrol - posicionamento mecanizado com pórtico</t>
  </si>
  <si>
    <t>3009061</t>
  </si>
  <si>
    <t>Dormente de concreto monobloco, bitola larga, taxa de dormentação de 1.750 un/km, fixação elástica Pandrol - posicionamento mecanizado com carregadeira</t>
  </si>
  <si>
    <t>3009062</t>
  </si>
  <si>
    <t>Dormente de concreto monobloco, bitola larga, taxa de dormentação de 1.750 un/km, fixação elástica Pandrol - posicionamento mecanizado com pórtico</t>
  </si>
  <si>
    <t>3009278</t>
  </si>
  <si>
    <t>Dormente de concreto monobloco, bitola métrica, taxa de dormentação de 1.667 un/km, fixação elástica Pandrol - posicionamento mecanizado com carregadeira</t>
  </si>
  <si>
    <t>3009279</t>
  </si>
  <si>
    <t>Dormente de concreto monobloco, bitola métrica, taxa de dormentação de 1.667 un/km, fixação elástica Pandrol - posicionamento mecanizado com pórtico</t>
  </si>
  <si>
    <t>3009059</t>
  </si>
  <si>
    <t>Dormente de concreto monobloco, bitola métrica, taxa de dormentação de 1.750 un/km, fixação elástica Pandrol - posicionamento mecanizado com carregadeira</t>
  </si>
  <si>
    <t>3009060</t>
  </si>
  <si>
    <t>Dormente de concreto monobloco, bitola métrica, taxa de dormentação de 1.750 un/km, fixação elástica Pandrol - posicionamento mecanizado com pórtico</t>
  </si>
  <si>
    <t>3009282</t>
  </si>
  <si>
    <t>Dormente de concreto monobloco, bitola mista, taxa de dormentação de 1.667 un/km, fixação elástica Pandrol - posicionamento mecanizado com carregadeira</t>
  </si>
  <si>
    <t>3009283</t>
  </si>
  <si>
    <t>Dormente de concreto monobloco, bitola mista, taxa de dormentação de 1.667 un/km, fixação elástica Pandrol - posicionamento mecanizado com pórtico</t>
  </si>
  <si>
    <t>3009063</t>
  </si>
  <si>
    <t>Dormente de concreto monobloco, bitola mista, taxa de dormentação de 1.750 un/km, fixação elástica Pandrol - posicionamento mecanizado com carregadeira</t>
  </si>
  <si>
    <t>3009064</t>
  </si>
  <si>
    <t>Dormente de concreto monobloco, bitola mista, taxa de dormentação de 1.750 un/km, fixação elástica Pandrol - posicionamento mecanizado com pórtico</t>
  </si>
  <si>
    <t>3009081</t>
  </si>
  <si>
    <t>Dormente de madeira para ponte, bitola métrica ou larga, para TR45, fixação rígida - posicionamento e assentamento mecanizado</t>
  </si>
  <si>
    <t>3009082</t>
  </si>
  <si>
    <t>Dormente de madeira para ponte, bitola métrica ou larga, para TR57, fixação rígida - posicionamento e assentamento mecanizado</t>
  </si>
  <si>
    <t>3009083</t>
  </si>
  <si>
    <t>Dormente de madeira para ponte, bitola métrica ou larga, para TR68, fixação rígida - posicionamento e assentamento mecanizado</t>
  </si>
  <si>
    <t>3009084</t>
  </si>
  <si>
    <t>Dormente de madeira para ponte, bitola métrica ou larga, para UIC60, fixação rígida - posicionamento e assentamento mecanizado</t>
  </si>
  <si>
    <t>3009070</t>
  </si>
  <si>
    <t>Dormente de madeira, bitola larga ou mista - posicionamento manual</t>
  </si>
  <si>
    <t>3009285</t>
  </si>
  <si>
    <t>Dormente de madeira, bitola larga ou mista, taxa de dormentação de 1.667 un/km - posicionamento mecanizado com carregadeira</t>
  </si>
  <si>
    <t>3009072</t>
  </si>
  <si>
    <t>Dormente de madeira, bitola larga ou mista, taxa de dormentação de 1.750 un/km - posicionamento mecanizado com carregadeira</t>
  </si>
  <si>
    <t>3009069</t>
  </si>
  <si>
    <t>Dormente de madeira, bitola métrica - posicionamento manual</t>
  </si>
  <si>
    <t>3009284</t>
  </si>
  <si>
    <t>Dormente de madeira, bitola métrica, taxa de dormentação de 1.667 un/km - posicionamento mecanizado com carregadeira</t>
  </si>
  <si>
    <t>3009071</t>
  </si>
  <si>
    <t>Dormente de madeira, bitola métrica, taxa de dormentação de 1.750 un/km - posicionamento mecanizado com carregadeira</t>
  </si>
  <si>
    <t>3009091</t>
  </si>
  <si>
    <t>Lançamento de lastro, 10 cm de altura, primeiro levante, descarga de pedra britada de caminhões</t>
  </si>
  <si>
    <t>3009058</t>
  </si>
  <si>
    <t>Lubrificador de trilhos e de flanges de rodas</t>
  </si>
  <si>
    <t>3009229</t>
  </si>
  <si>
    <t>Posicionamento mecanizado de trilhos</t>
  </si>
  <si>
    <t>3009132</t>
  </si>
  <si>
    <t>Pré-alinhamento manual da grade com dormente de madeira</t>
  </si>
  <si>
    <t>3009133</t>
  </si>
  <si>
    <t>Pré-alinhamento mecanizado da grade</t>
  </si>
  <si>
    <t>3009321</t>
  </si>
  <si>
    <t>Solda aluminotérmica para TR45 com cadinho descartável, executada no campo, para formação de trilho longo soldado (TLS)</t>
  </si>
  <si>
    <t>3009322</t>
  </si>
  <si>
    <t>Solda aluminotérmica para TR57 com cadinho descartável, executada no campo, para formação de trilho longo soldado (TLS)</t>
  </si>
  <si>
    <t>3009323</t>
  </si>
  <si>
    <t>Solda aluminotérmica para TR68 com cadinho descartável, executada no campo, para formação de trilho longo soldado (TLS)</t>
  </si>
  <si>
    <t>3009324</t>
  </si>
  <si>
    <t>Solda aluminotérmica para UIC60 com cadinho descartável, executada no campo, para formação de trilho longo soldado (TLS)</t>
  </si>
  <si>
    <t>3009096</t>
  </si>
  <si>
    <t>Solda elétrica por caldeamento para qualquer perfil de trilho, comprimento de 12 m, em estaleiro para formação de trilho longo soldado</t>
  </si>
  <si>
    <t>3009330</t>
  </si>
  <si>
    <t>Solda elétrica por caldeamento para trilho TR45, comprimento de até 24 m, em via com dormente de concreto para formação de barra ou trilho longo soldado</t>
  </si>
  <si>
    <t>3009326</t>
  </si>
  <si>
    <t>Solda elétrica por caldeamento para trilho TR45, comprimento de até 24 m, em via com dormente de madeira para formação de barra ou trilho longo soldado</t>
  </si>
  <si>
    <t>3009234</t>
  </si>
  <si>
    <t>Trilho TR45, comprimento de 12 m, sobre dormente de concreto, bitola métrica ou larga, taxa de dormentação de 1.667 un/km, tala de junção de 6 furos e fixação elástica Pandrol - posicionamento e assentamento manual</t>
  </si>
  <si>
    <t>3009022</t>
  </si>
  <si>
    <t>Trilho TR45, comprimento de 12 m, sobre dormente de concreto, bitola métrica ou larga, taxa de dormentação de 1.750 un/km, tala de junção de 6 furos e fixação elástica Pandrol - posicionamento e assentamento manual</t>
  </si>
  <si>
    <t>3009230</t>
  </si>
  <si>
    <t>Trilho TR45, comprimento de 12 m, sobre dormente de concreto, bitola mista, taxa de dormentação de 1.667 un/km, tala de junção de 6 furos e fixação elástica Pandrol - posicionamento e assentamento manual</t>
  </si>
  <si>
    <t>3009018</t>
  </si>
  <si>
    <t>Trilho TR45, comprimento de 12 m, sobre dormente de concreto, bitola mista, taxa de dormentação de 1.750 un/km, tala de junção de 6 furos e fixação elástica Pandrol - posicionamento e assentamento manual</t>
  </si>
  <si>
    <t>3009288</t>
  </si>
  <si>
    <t>Trilho TR45, comprimento de 12 m, sobre dormente de madeira, bitola métrica ou larga, taxa de dormentação de 1.667 un/km, tala de junção de 6 furos e fixação rígida - posicionamento e assentamento manual</t>
  </si>
  <si>
    <t>3009013</t>
  </si>
  <si>
    <t>Trilho TR45, comprimento de 12 m, sobre dormente de madeira, bitola métrica ou larga, taxa de dormentação de 1.750 un/km, tala de junção de 6 furos e fixação rígida - posicionamento e assentamento manual</t>
  </si>
  <si>
    <t>3009292</t>
  </si>
  <si>
    <t>Trilho TR45, comprimento de 12 m, sobre dormente de madeira, bitola mista, taxa de dormentação de 1.667 un/km, tala de junção de 6 furos e fixação rígida - posicionamento e assentamento manual</t>
  </si>
  <si>
    <t>3009225</t>
  </si>
  <si>
    <t>Trilho TR45, comprimento de 12 m, sobre dormente de madeira, bitola mista, taxa de dormentação de 1.750 un/km, tala de junção de 6 furos e fixação rígida - posicionamento e assentamento manual</t>
  </si>
  <si>
    <t>3009100</t>
  </si>
  <si>
    <t>Trilho TR45, comprimento de 120 m (TLS), formado por trilhos curtos de 12 m soldados por caldeamento - confecção em estaleiro</t>
  </si>
  <si>
    <t>3009238</t>
  </si>
  <si>
    <t>Trilho TR45, comprimento de 120 m (TLS), sobre dormente de concreto, bitola métrica ou larga, taxa de dormentação de 1.667 un/km, tala de junção de 6 furos e fixação elástica Pandrol - posicionamento e assentamento mecanizado</t>
  </si>
  <si>
    <t>3009304</t>
  </si>
  <si>
    <t>Trilho TR45, comprimento de 120 m (TLS), sobre dormente de concreto, bitola mista, taxa de dormentação de 1.667 un/km, tala de junção de 6 furos e fixação elástica Pandrol - posicionamento e assentamento mecanizado</t>
  </si>
  <si>
    <t>3009030</t>
  </si>
  <si>
    <t>Trilho TR45, comprimento de 120 m (TLS), sobre dormente de concreto, bitola mista, taxa de dormentação de 1.750 un/km, tala de junção de 6 furos e fixação elástica Pandrol - posicionamento e assentamento mecanizado</t>
  </si>
  <si>
    <t>3009254</t>
  </si>
  <si>
    <t>Trilho TR45, comprimento de 120 m (TLS), sobre dormente de madeira, bitola métrica ou larga, taxa de dormentação de 1.667 un/km, tala de junção de 6 furos e fixação elástica Pandrol - posicionamento e assentamento mecanizado</t>
  </si>
  <si>
    <t>3009262</t>
  </si>
  <si>
    <t>Trilho TR45, comprimento de 120 m (TLS), sobre dormente de madeira, bitola métrica ou larga, taxa de dormentação de 1.667 un/km, tala de junção de 6 furos e fixação rígida - posicionamento e assentamento mecanizado</t>
  </si>
  <si>
    <t>3009034</t>
  </si>
  <si>
    <t>Trilho TR45, comprimento de 120 m (TLS), sobre dormente de madeira, bitola métrica ou larga, taxa de dormentação de 1.750 un/km, tala de junção de 6 furos e fixação elástica Pandrol - posicionamento e assentamento mecanizado</t>
  </si>
  <si>
    <t>3009042</t>
  </si>
  <si>
    <t>Trilho TR45, comprimento de 120 m (TLS), sobre dormente de madeira, bitola métrica ou larga, taxa de dormentação de 1.750 un/km, tala de junção de 6 furos e fixação rígida - posicionamento e assentamento mecanizado</t>
  </si>
  <si>
    <t>3009270</t>
  </si>
  <si>
    <t>Trilho TR45, comprimento de 120 m (TLS), sobre dormente de madeira, bitola mista, taxa de dormentação de 1.667 un/km, tala de junção de 6 furos e fixação elástica Pandrol - posicionamento e assentamento mecanizado</t>
  </si>
  <si>
    <t>3009050</t>
  </si>
  <si>
    <t>Trilho TR45, comprimento de 120 m (TLS), sobre dormente de madeira, bitola mista, taxa de dormentação de 1.750 un/km, tala de junção de 6 furos e fixação elástica Pandrol - posicionamento e assentamento mecanizado</t>
  </si>
  <si>
    <t>3009101</t>
  </si>
  <si>
    <t>Trilho TR45, comprimento de 240 m (TLS), formado por trilhos curtos de 12 m soldados por caldeamento - confecção em estaleiro</t>
  </si>
  <si>
    <t>3009246</t>
  </si>
  <si>
    <t>Trilho TR45, comprimento de 240 m (TLS), sobre dormente de concreto, bitola métrica ou larga, taxa de dormentação de 1.667 un/km, tala de junção de 6 furos e fixação elástica Pandrol - posicionamento e assentamento mecanizado</t>
  </si>
  <si>
    <t>3009208</t>
  </si>
  <si>
    <t>Trilho TR45, comprimento de 240 m (TLS), sobre dormente de concreto, bitola métrica ou larga, taxa de dormentação de 1.750 un/km, tala de junção de 6 furos e fixação elástica Pandrol - posicionamento e assentamento mecanizado</t>
  </si>
  <si>
    <t>3009308</t>
  </si>
  <si>
    <t>Trilho TR45, comprimento de 240 m (TLS), sobre dormente de concreto, bitola mista, taxa de dormentação de 1.667 un/km, tala de junção de 6 furos e fixação elástica Pandrol - posicionamento e assentamento mecanizado</t>
  </si>
  <si>
    <t>3009212</t>
  </si>
  <si>
    <t>Trilho TR45, comprimento de 240 m (TLS), sobre dormente de concreto, bitola mista, taxa de dormentação de 1.750 un/km, tala de junção de 6 furos e fixação elástica Pandrol - posicionamento e assentamento mecanizado</t>
  </si>
  <si>
    <t>3009258</t>
  </si>
  <si>
    <t>Trilho TR45, comprimento de 240 m (TLS), sobre dormente de madeira, bitola métrica ou larga, taxa de dormentação de 1.667 un/km, tala de junção de 6 furos e fixação elástica Pandrol - posicionamento e assentamento mecanizado</t>
  </si>
  <si>
    <t>3009266</t>
  </si>
  <si>
    <t>Trilho TR45, comprimento de 240 m (TLS), sobre dormente de madeira, bitola métrica ou larga, taxa de dormentação de 1.667 un/km, tala de junção de 6 furos e fixação rígida - posicionamento e assentamento mecanizado</t>
  </si>
  <si>
    <t>3009038</t>
  </si>
  <si>
    <t>Trilho TR45, comprimento de 240 m (TLS), sobre dormente de madeira, bitola métrica ou larga, taxa de dormentação de 1.750 un/km, tala de junção de 6 furos e fixação elástica Pandrol - posicionamento e assentamento mecanizado</t>
  </si>
  <si>
    <t>3009046</t>
  </si>
  <si>
    <t>Trilho TR45, comprimento de 240 m (TLS), sobre dormente de madeira, bitola métrica ou larga, taxa de dormentação de 1.750 un/km, tala de junção de 6 furos e fixação rígida - posicionamento e assentamento mecanizado</t>
  </si>
  <si>
    <t>3009274</t>
  </si>
  <si>
    <t>Trilho TR45, comprimento de 240 m (TLS), sobre dormente de madeira, bitola mista, taxa de dormentação de 1.667 un/km, tala de junção de 6 furos e fixação elástica Pandrol - posicionamento e assentamento mecanizado</t>
  </si>
  <si>
    <t>3009054</t>
  </si>
  <si>
    <t>Trilho TR45, comprimento de 240 m (TLS), sobre dormente de madeira, bitola mista, taxa de dormentação de 1.750 un/km, tala de junção de 6 furos e fixação elástica Pandrol - posicionamento e assentamento mecanizado</t>
  </si>
  <si>
    <t>3009235</t>
  </si>
  <si>
    <t>Trilho TR57, comprimento de 12 m, sobre dormente de concreto, bitola métrica ou larga, taxa de dormentação de 1.667 un/km, tala de junção de 6 furos e fixação elástica Pandrol - posicionamento e assentamento manual</t>
  </si>
  <si>
    <t>3009023</t>
  </si>
  <si>
    <t>Trilho TR57, comprimento de 12 m, sobre dormente de concreto, bitola métrica ou larga, taxa de dormentação de 1.750 un/km, tala de junção de 6 furos e fixação elástica Pandrol - posicionamento e assentamento manual</t>
  </si>
  <si>
    <t>3009231</t>
  </si>
  <si>
    <t>Trilho TR57, comprimento de 12 m, sobre dormente de concreto, bitola mista, taxa de dormentação de 1.667 un/km, tala de junção de 6 furos e fixação elástica Pandrol - posicionamento e assentamento manual</t>
  </si>
  <si>
    <t>3009019</t>
  </si>
  <si>
    <t>Trilho TR57, comprimento de 12 m, sobre dormente de concreto, bitola mista, taxa de dormentação de 1.750 un/km, tala de junção de 6 furos e fixação elástica Pandrol - posicionamento e assentamento manual</t>
  </si>
  <si>
    <t>3009289</t>
  </si>
  <si>
    <t>Trilho TR57, comprimento de 12 m, sobre dormente de madeira, bitola métrica ou larga, taxa de dormentação de 1.667 un/km, tala de junção de 6 furos e fixação rígida - posicionamento e assentamento manual</t>
  </si>
  <si>
    <t>3009014</t>
  </si>
  <si>
    <t>Trilho TR57, comprimento de 12 m, sobre dormente de madeira, bitola métrica ou larga, taxa de dormentação de 1.750 un/km, tala de junção de 6 furos e fixação rígida - posicionamento e assentamento manual</t>
  </si>
  <si>
    <t>3009293</t>
  </si>
  <si>
    <t>Trilho TR57, comprimento de 12 m, sobre dormente de madeira, bitola mista, taxa de dormentação de 1.667 un/km, tala de junção de 6 furos e fixação rígida - posicionamento e assentamento manual</t>
  </si>
  <si>
    <t>3009226</t>
  </si>
  <si>
    <t>Trilho TR57, comprimento de 12 m, sobre dormente de madeira, bitola mista, taxa de dormentação de 1.750 un/km, tala de junção de 6 furos e fixação rígida - posicionamento e assentamento manual</t>
  </si>
  <si>
    <t>3009102</t>
  </si>
  <si>
    <t>Trilho TR57, comprimento de 120 m (TLS), formado por trilhos curtos de 12 m soldados por caldeamento - confecção em estaleiro</t>
  </si>
  <si>
    <t>3009297</t>
  </si>
  <si>
    <t>Trilho TR57, comprimento de 120 m (TLS), sobre dormente de concreto, bitola métrica ou larga, taxa de dormentação de 1.667 un/km, tala de junção de 6 furos e fixação elástica Pandrol - posicionamento e assentamento mecanizado</t>
  </si>
  <si>
    <t>3009027</t>
  </si>
  <si>
    <t>Trilho TR57, comprimento de 120 m (TLS), sobre dormente de concreto, bitola métrica ou larga, taxa de dormentação de 1.750 un/km, tala de junção de 6 furos e fixação elástica Pandrol - posicionamento e assentamento mecanizado</t>
  </si>
  <si>
    <t>3009305</t>
  </si>
  <si>
    <t>Trilho TR57, comprimento de 120 m (TLS), sobre dormente de concreto, bitola mista, taxa de dormentação de 1.667 un/km, tala de junção de 6 furos e fixação elástica Pandrol - posicionamento e assentamento mecanizado</t>
  </si>
  <si>
    <t>3009031</t>
  </si>
  <si>
    <t>Trilho TR57, comprimento de 120 m (TLS), sobre dormente de concreto, bitola mista, taxa de dormentação de 1.750 un/km, tala de junção de 6 furos e fixação elástica Pandrol - posicionamento e assentamento mecanizado</t>
  </si>
  <si>
    <t>3009255</t>
  </si>
  <si>
    <t>Trilho TR57, comprimento de 120 m (TLS), sobre dormente de madeira, bitola métrica ou larga, taxa de dormentação de 1.667 un/km, tala de junção de 6 furos e fixação elástica Pandrol - posicionamento e assentamento mecanizado</t>
  </si>
  <si>
    <t>3009263</t>
  </si>
  <si>
    <t>Trilho TR57, comprimento de 120 m (TLS), sobre dormente de madeira, bitola métrica ou larga, taxa de dormentação de 1.667 un/km, tala de junção de 6 furos e fixação rígida - posicionamento e assentamento mecanizado</t>
  </si>
  <si>
    <t>3009035</t>
  </si>
  <si>
    <t>Trilho TR57, comprimento de 120 m (TLS), sobre dormente de madeira, bitola métrica ou larga, taxa de dormentação de 1.750 un/km, tala de junção de 6 furos e fixação elástica Pandrol - posicionamento e assentamento mecanizado</t>
  </si>
  <si>
    <t>3009043</t>
  </si>
  <si>
    <t>Trilho TR57, comprimento de 120 m (TLS), sobre dormente de madeira, bitola métrica ou larga, taxa de dormentação de 1.750 un/km, tala de junção de 6 furos e fixação rígida - posicionamento e assentamento mecanizado</t>
  </si>
  <si>
    <t>3009271</t>
  </si>
  <si>
    <t>Trilho TR57, comprimento de 120 m (TLS), sobre dormente de madeira, bitola mista, taxa de dormentação de 1.667 un/km, tala de junção de 6 furos e fixação elástica Pandrol - posicionamento e assentamento mecanizado</t>
  </si>
  <si>
    <t>3009051</t>
  </si>
  <si>
    <t>Trilho TR57, comprimento de 120 m (TLS), sobre dormente de madeira, bitola mista, taxa de dormentação de 1.750 un/km, tala de junção de 6 furos e fixação elástica Pandrol - posicionamento e assentamento mecanizado</t>
  </si>
  <si>
    <t>3009103</t>
  </si>
  <si>
    <t>Trilho TR57, comprimento de 240 m (TLS), formado por trilhos curtos de 12 m soldados por caldeamento - confecção em estaleiro</t>
  </si>
  <si>
    <t>3009247</t>
  </si>
  <si>
    <t>Trilho TR57, comprimento de 240 m (TLS), sobre dormente de concreto, bitola métrica ou larga, taxa de dormentação de 1.667 un/km, tala de junção de 6 furos e fixação elástica Pandrol - posicionamento e assentamento mecanizado</t>
  </si>
  <si>
    <t>3009209</t>
  </si>
  <si>
    <t>Trilho TR57, comprimento de 240 m (TLS), sobre dormente de concreto, bitola métrica ou larga, taxa de dormentação de 1.750 un/km, tala de junção de 6 furos e fixação elástica Pandrol - posicionamento e assentamento mecanizado</t>
  </si>
  <si>
    <t>3009309</t>
  </si>
  <si>
    <t>Trilho TR57, comprimento de 240 m (TLS), sobre dormente de concreto, bitola mista, taxa de dormentação de 1.667 un/km, tala de junção de 6 furos e fixação elástica Pandrol - posicionamento e assentamento mecanizado</t>
  </si>
  <si>
    <t>3009213</t>
  </si>
  <si>
    <t>Trilho TR57, comprimento de 240 m (TLS), sobre dormente de concreto, bitola mista, taxa de dormentação de 1.750 un/km, tala de junção de 6 furos e fixação elástica Pandrol - posicionamento e assentamento mecanizado</t>
  </si>
  <si>
    <t>3009259</t>
  </si>
  <si>
    <t>Trilho TR57, comprimento de 240 m (TLS), sobre dormente de madeira, bitola métrica ou larga, taxa de dormentação de 1.667 un/km, tala de junção de 6 furos e fixação elástica Pandrol - posicionamento e assentamento mecanizado</t>
  </si>
  <si>
    <t>3009267</t>
  </si>
  <si>
    <t>Trilho TR57, comprimento de 240 m (TLS), sobre dormente de madeira, bitola métrica ou larga, taxa de dormentação de 1.667 un/km, tala de junção de 6 furos e fixação rígida - posicionamento e assentamento mecanizado</t>
  </si>
  <si>
    <t>3009039</t>
  </si>
  <si>
    <t>Trilho TR57, comprimento de 240 m (TLS), sobre dormente de madeira, bitola métrica ou larga, taxa de dormentação de 1.750 un/km, tala de junção de 6 furos e fixação elástica Pandrol - posicionamento e assentamento mecanizado</t>
  </si>
  <si>
    <t>3009047</t>
  </si>
  <si>
    <t>Trilho TR57, comprimento de 240 m (TLS), sobre dormente de madeira, bitola métrica ou larga, taxa de dormentação de 1.750 un/km, tala de junção de 6 furos e fixação rígida - posicionamento e assentamento mecanizado</t>
  </si>
  <si>
    <t>3009275</t>
  </si>
  <si>
    <t>Trilho TR57, comprimento de 240 m (TLS), sobre dormente de madeira, bitola mista, taxa de dormentação de 1.667 un/km, tala de junção de 6 furos e fixação elástica Pandrol - posicionamento e assentamento mecanizado</t>
  </si>
  <si>
    <t>3009055</t>
  </si>
  <si>
    <t>Trilho TR57, comprimento de 240 m (TLS), sobre dormente de madeira, bitola mista, taxa de dormentação de 1.750 un/km, tala de junção de 6 furos e fixação elástica Pandrol - posicionamento e assentamento mecanizado</t>
  </si>
  <si>
    <t>3009236</t>
  </si>
  <si>
    <t>Trilho TR68, comprimento de 12 m, sobre dormente de concreto, bitola métrica ou larga, taxa de dormentação de 1.667 un/km, tala de junção de 6 furos e fixação elástica Pandrol - posicionamento e assentamento manual</t>
  </si>
  <si>
    <t>3009024</t>
  </si>
  <si>
    <t>Trilho TR68, comprimento de 12 m, sobre dormente de concreto, bitola métrica ou larga, taxa de dormentação de 1.750 un/km, tala de junção de 6 furos e fixação elástica Pandrol - posicionamento e assentamento manual</t>
  </si>
  <si>
    <t>3009232</t>
  </si>
  <si>
    <t>Trilho TR68, comprimento de 12 m, sobre dormente de concreto, bitola mista, taxa de dormentação de 1.667 un/km, tala de junção de 6 furos e fixação elástica Pandrol - posicionamento e assentamento manual</t>
  </si>
  <si>
    <t>3009020</t>
  </si>
  <si>
    <t>Trilho TR68, comprimento de 12 m, sobre dormente de concreto, bitola mista, taxa de dormentação de 1.750 un/km, tala de junção de 6 furos e fixação elástica Pandrol - posicionamento e assentamento manual</t>
  </si>
  <si>
    <t>3009290</t>
  </si>
  <si>
    <t>Trilho TR68, comprimento de 12 m, sobre dormente de madeira, bitola métrica ou larga, taxa de dormentação de 1.667 un/km, tala de junção de 6 furos e fixação rígida - posicionamento e assentamento manual</t>
  </si>
  <si>
    <t>3009015</t>
  </si>
  <si>
    <t>Trilho TR68, comprimento de 12 m, sobre dormente de madeira, bitola métrica ou larga, taxa de dormentação de 1.750 un/km, tala de junção de 6 furos e fixação rígida - posicionamento e assentamento manual</t>
  </si>
  <si>
    <t>3009294</t>
  </si>
  <si>
    <t>Trilho TR68, comprimento de 12 m, sobre dormente de madeira, bitola mista, taxa de dormentação de 1.667 un/km, tala de junção de 6 furos e fixação rígida - posicionamento e assentamento manual</t>
  </si>
  <si>
    <t>3009227</t>
  </si>
  <si>
    <t>Trilho TR68, comprimento de 12 m, sobre dormente de madeira, bitola mista, taxa de dormentação de 1.750 un/km, tala de junção de 6 furos e fixação rígida - posicionamento e assentamento manual</t>
  </si>
  <si>
    <t>3009104</t>
  </si>
  <si>
    <t>Trilho TR68, comprimento de 120 m (TLS), formado por trilhos curtos de 12 m soldados por caldeamento - confecção em estaleiro</t>
  </si>
  <si>
    <t>3009240</t>
  </si>
  <si>
    <t>Trilho TR68, comprimento de 120 m (TLS), sobre dormente de concreto, bitola métrica ou larga, taxa de dormentação de 1.667 un/km, tala de junção de 6 furos e fixação elástica Pandrol - posicionamento e assentamento mecanizado</t>
  </si>
  <si>
    <t>3009028</t>
  </si>
  <si>
    <t>Trilho TR68, comprimento de 120 m (TLS), sobre dormente de concreto, bitola métrica ou larga, taxa de dormentação de 1.750 un/km, tala de junção de 6 furos e fixação elástica Pandrol - posicionamento e assentamento mecanizado</t>
  </si>
  <si>
    <t>3009306</t>
  </si>
  <si>
    <t>Trilho TR68, comprimento de 120 m (TLS), sobre dormente de concreto, bitola mista, taxa de dormentação de 1.667 un/km, tala de junção de 6 furos e fixação elástica Pandrol - posicionamento e assentamento mecanizado</t>
  </si>
  <si>
    <t>3009032</t>
  </si>
  <si>
    <t>Trilho TR68, comprimento de 120 m (TLS), sobre dormente de concreto, bitola mista, taxa de dormentação de 1.750 un/km, tala de junção de 6 furos e fixação elástica Pandrol - posicionamento e assentamento mecanizado</t>
  </si>
  <si>
    <t>3009256</t>
  </si>
  <si>
    <t>Trilho TR68, comprimento de 120 m (TLS), sobre dormente de madeira, bitola métrica ou larga, taxa de dormentação de 1.667 un/km, tala de junção de 6 furos e fixação elástica Pandrol - posicionamento e assentamento mecanizado</t>
  </si>
  <si>
    <t>3009264</t>
  </si>
  <si>
    <t>Trilho TR68, comprimento de 120 m (TLS), sobre dormente de madeira, bitola métrica ou larga, taxa de dormentação de 1.667 un/km, tala de junção de 6 furos e fixação rígida - posicionamento e assentamento mecanizado</t>
  </si>
  <si>
    <t>3009036</t>
  </si>
  <si>
    <t>Trilho TR68, comprimento de 120 m (TLS), sobre dormente de madeira, bitola métrica ou larga, taxa de dormentação de 1.750 un/km, tala de junção de 6 furos e fixação elástica Pandrol - posicionamento e assentamento mecanizado</t>
  </si>
  <si>
    <t>3009044</t>
  </si>
  <si>
    <t>Trilho TR68, comprimento de 120 m (TLS), sobre dormente de madeira, bitola métrica ou larga, taxa de dormentação de 1.750 un/km, tala de junção de 6 furos e fixação rígida - posicionamento e assentamento mecanizado</t>
  </si>
  <si>
    <t>3009272</t>
  </si>
  <si>
    <t>Trilho TR68, comprimento de 120 m (TLS), sobre dormente de madeira, bitola mista, taxa de dormentação de 1.667 un/km, tala de junção de 6 furos e fixação elástica Pandrol - posicionamento e assentamento mecanizado</t>
  </si>
  <si>
    <t>3009052</t>
  </si>
  <si>
    <t>Trilho TR68, comprimento de 120 m (TLS), sobre dormente de madeira, bitola mista, taxa de dormentação de 1.750 un/km, tala de junção de 6 furos e fixação elástica Pandrol - posicionamento e assentamento mecanizado</t>
  </si>
  <si>
    <t>3009105</t>
  </si>
  <si>
    <t>Trilho TR68, comprimento de 240 m (TLS), formado por trilhos curtos de 12 m soldados por caldeamento - confecção em estaleiro</t>
  </si>
  <si>
    <t>3009248</t>
  </si>
  <si>
    <t>Trilho TR68, comprimento de 240 m (TLS), sobre dormente de concreto, bitola métrica ou larga, taxa de dormentação de 1.667 un/km, tala de junção de 6 furos e fixação elástica Pandrol - posicionamento e assentamento mecanizado</t>
  </si>
  <si>
    <t>3009210</t>
  </si>
  <si>
    <t>Trilho TR68, comprimento de 240 m (TLS), sobre dormente de concreto, bitola métrica ou larga, taxa de dormentação de 1.750 un/km, tala de junção de 6 furos e fixação elástica Pandrol - posicionamento e assentamento mecanizado</t>
  </si>
  <si>
    <t>3009310</t>
  </si>
  <si>
    <t>Trilho TR68, comprimento de 240 m (TLS), sobre dormente de concreto, bitola mista, taxa de dormentação de 1.667 un/km, tala de junção de 6 furos e fixação elástica Pandrol - posicionamento e assentamento mecanizado</t>
  </si>
  <si>
    <t>3009214</t>
  </si>
  <si>
    <t>Trilho TR68, comprimento de 240 m (TLS), sobre dormente de concreto, bitola mista, taxa de dormentação de 1.750 un/km, tala de junção de 6 furos e fixação elástica Pandrol - posicionamento e assentamento mecanizado</t>
  </si>
  <si>
    <t>3009260</t>
  </si>
  <si>
    <t>Trilho TR68, comprimento de 240 m (TLS), sobre dormente de madeira, bitola métrica ou larga, taxa de dormentação de 1.667 un/km, tala de junção de 6 furos e fixação elástica Pandrol - posicionamento e assentamento mecanizado</t>
  </si>
  <si>
    <t>3009268</t>
  </si>
  <si>
    <t>Trilho TR68, comprimento de 240 m (TLS), sobre dormente de madeira, bitola métrica ou larga, taxa de dormentação de 1.667 un/km, tala de junção de 6 furos e fixação rígida - posicionamento e assentamento mecanizado</t>
  </si>
  <si>
    <t>3009040</t>
  </si>
  <si>
    <t>Trilho TR68, comprimento de 240 m (TLS), sobre dormente de madeira, bitola métrica ou larga, taxa de dormentação de 1.750 un/km, tala de junção de 6 furos e fixação elástica Pandrol - posicionamento e assentamento mecanizado</t>
  </si>
  <si>
    <t>3009048</t>
  </si>
  <si>
    <t>Trilho TR68, comprimento de 240 m (TLS), sobre dormente de madeira, bitola métrica ou larga, taxa de dormentação de 1.750 un/km, tala de junção de 6 furos e fixação rígida - posicionamento e assentamento mecanizado</t>
  </si>
  <si>
    <t>3009276</t>
  </si>
  <si>
    <t>Trilho TR68, comprimento de 240 m (TLS), sobre dormente de madeira, bitola mista, taxa de dormentação de 1.667 un/km, tala de junção de 6 furos e fixação elástica Pandrol - posicionamento e assentamento mecanizado</t>
  </si>
  <si>
    <t>3009056</t>
  </si>
  <si>
    <t>Trilho TR68, comprimento de 240 m (TLS), sobre dormente de madeira, bitola mista, taxa de dormentação de 1.750 un/km, tala de junção de 6 furos e fixação elástica Pandrol - posicionamento e assentamento mecanizado</t>
  </si>
  <si>
    <t>3009237</t>
  </si>
  <si>
    <t>Trilho UIC60, comprimento de 12 m, sobre dormente de concreto, bitola métrica ou larga, taxa de dormentação de 1.667 un/km, tala de junção de 6 furos e fixação elástica Pandrol - posicionamento e assentamento manual</t>
  </si>
  <si>
    <t>3009025</t>
  </si>
  <si>
    <t>Trilho UIC60, comprimento de 12 m, sobre dormente de concreto, bitola métrica ou larga, taxa de dormentação de 1.750 un/km, tala de junção de 6 furos e fixação elástica Pandrol - posicionamento e assentamento manual</t>
  </si>
  <si>
    <t>3009319</t>
  </si>
  <si>
    <t>Trilho UIC60, comprimento de 12 m, sobre dormente de concreto, bitola mista, taxa de dormentação de 1.667 un/km, tala de junção de 6 furos e fixação elástica Pandrol - posicionamento e assentamento manual</t>
  </si>
  <si>
    <t>3009021</t>
  </si>
  <si>
    <t>Trilho UIC60, comprimento de 12 m, sobre dormente de concreto, bitola mista, taxa de dormentação de 1.750 un/km, tala de junção de 6 furos e fixação elástica Pandrol - posicionamento e assentamento manual</t>
  </si>
  <si>
    <t>3009291</t>
  </si>
  <si>
    <t>Trilho UIC60, comprimento de 12 m, sobre dormente de madeira, bitola métrica ou larga, taxa de dormentação de 1.667 un/km, tala de junção de 6 furos e fixação rígida - posicionamento e assentamento manual</t>
  </si>
  <si>
    <t>3009016</t>
  </si>
  <si>
    <t>Trilho UIC60, comprimento de 12 m, sobre dormente de madeira, bitola métrica ou larga, taxa de dormentação de 1.750 un/km, tala de junção de 6 furos e fixação rígida - posicionamento e assentamento manual</t>
  </si>
  <si>
    <t>3009295</t>
  </si>
  <si>
    <t>Trilho UIC60, comprimento de 12 m, sobre dormente de madeira, bitola mista, taxa de dormentação de 1.667 un/km, tala de junção de 6 furos e fixação rígida - posicionamento e assentamento manual</t>
  </si>
  <si>
    <t>3009228</t>
  </si>
  <si>
    <t>Trilho UIC60, comprimento de 12 m, sobre dormente de madeira, bitola mista, taxa de dormentação de 1.750 un/km, tala de junção de 6 furos e fixação rígida - posicionamento e assentamento manual</t>
  </si>
  <si>
    <t>3009106</t>
  </si>
  <si>
    <t>Trilho UIC60, comprimento de 120 m (TLS), formado por trilhos curtos de 12 m soldados por caldeamento - confecção em estaleiro</t>
  </si>
  <si>
    <t>3009299</t>
  </si>
  <si>
    <t>Trilho UIC60, comprimento de 120 m (TLS), sobre dormente de concreto, bitola métrica ou larga, taxa de dormentação de 1.667 un/km, tala de junção de 6 furos e fixação elástica Pandrol - posicionamento e assentamento mecanizado</t>
  </si>
  <si>
    <t>3009029</t>
  </si>
  <si>
    <t>Trilho UIC60, comprimento de 120 m (TLS), sobre dormente de concreto, bitola métrica ou larga, taxa de dormentação de 1.750 un/km, tala de junção de 6 furos e fixação elástica Pandrol - posicionamento e assentamento mecanizado</t>
  </si>
  <si>
    <t>3009245</t>
  </si>
  <si>
    <t>Trilho UIC60, comprimento de 120 m (TLS), sobre dormente de concreto, bitola mista, taxa de dormentação de 1.667 un/km, tala de junção de 6 furos e fixação elástica Pandrol - posicionamento e assentamento mecanizado</t>
  </si>
  <si>
    <t>3009033</t>
  </si>
  <si>
    <t>Trilho UIC60, comprimento de 120 m (TLS), sobre dormente de concreto, bitola mista, taxa de dormentação de 1.750 un/km, tala de junção de 6 furos e fixação elástica Pandrol - posicionamento e assentamento mecanizado</t>
  </si>
  <si>
    <t>3009257</t>
  </si>
  <si>
    <t>Trilho UIC60, comprimento de 120 m (TLS), sobre dormente de madeira, bitola métrica ou larga, taxa de dormentação de 1.667 un/km, tala de junção de 6 furos e fixação elástica Pandrol - posicionamento e assentamento mecanizado</t>
  </si>
  <si>
    <t>3009265</t>
  </si>
  <si>
    <t>Trilho UIC60, comprimento de 120 m (TLS), sobre dormente de madeira, bitola métrica ou larga, taxa de dormentação de 1.667 un/km, tala de junção de 6 furos e fixação rígida - posicionamento e assentamento mecanizado</t>
  </si>
  <si>
    <t>3009037</t>
  </si>
  <si>
    <t>Trilho UIC60, comprimento de 120 m (TLS), sobre dormente de madeira, bitola métrica ou larga, taxa de dormentação de 1.750 un/km, tala de junção de 6 furos e fixação elástica Pandrol - posicionamento e assentamento mecanizado</t>
  </si>
  <si>
    <t>3009045</t>
  </si>
  <si>
    <t>Trilho UIC60, comprimento de 120 m (TLS), sobre dormente de madeira, bitola métrica ou larga, taxa de dormentação de 1.750 un/km, tala de junção de 6 furos e fixação rígida - posicionamento e assentamento mecanizado</t>
  </si>
  <si>
    <t>3009273</t>
  </si>
  <si>
    <t>Trilho UIC60, comprimento de 120 m (TLS), sobre dormente de madeira, bitola mista, taxa de dormentação de 1.667 un/km, tala de junção de 6 furos e fixação elástica Pandrol - posicionamento e assentamento mecanizado</t>
  </si>
  <si>
    <t>3009053</t>
  </si>
  <si>
    <t>Trilho UIC60, comprimento de 120 m (TLS), sobre dormente de madeira, bitola mista, taxa de dormentação de 1.750 un/km, tala de junção de 6 furos e fixação elástica Pandrol - posicionamento e assentamento mecanizado</t>
  </si>
  <si>
    <t>3009107</t>
  </si>
  <si>
    <t>Trilho UIC60, comprimento de 240 m (TLS), formado por trilhos curtos de 12 m soldados por caldeamento - confecção em estaleiro</t>
  </si>
  <si>
    <t>3009249</t>
  </si>
  <si>
    <t>Trilho UIC60, comprimento de 240 m (TLS), sobre dormente de concreto, bitola métrica ou larga, taxa de dormentação de 1.667 un/km, tala de junção de 6 furos e fixação elástica Pandrol - posicionamento e assentamento mecanizado</t>
  </si>
  <si>
    <t>3009211</t>
  </si>
  <si>
    <t>Trilho UIC60, comprimento de 240 m (TLS), sobre dormente de concreto, bitola métrica ou larga, taxa de dormentação de 1.750 un/km, tala de junção de 6 furos e fixação elástica Pandrol - posicionamento e assentamento mecanizado</t>
  </si>
  <si>
    <t>3009253</t>
  </si>
  <si>
    <t>Trilho UIC60, comprimento de 240 m (TLS), sobre dormente de concreto, bitola mista, taxa de dormentação de 1.667 un/km, tala de junção de 6 furos e fixação elástica Pandrol - posicionamento e assentamento mecanizado</t>
  </si>
  <si>
    <t>3009215</t>
  </si>
  <si>
    <t>Trilho UIC60, comprimento de 240 m (TLS), sobre dormente de concreto, bitola mista, taxa de dormentação de 1.750 un/km, tala de junção de 6 furos e fixação elástica Pandrol - posicionamento e assentamento mecanizado</t>
  </si>
  <si>
    <t>3009261</t>
  </si>
  <si>
    <t>Trilho UIC60, comprimento de 240 m (TLS), sobre dormente de madeira, bitola métrica ou larga, taxa de dormentação de 1.667 un/km, tala de junção de 6 furos e fixação elástica Pandrol - posicionamento e assentamento mecanizado</t>
  </si>
  <si>
    <t>3009269</t>
  </si>
  <si>
    <t>Trilho UIC60, comprimento de 240 m (TLS), sobre dormente de madeira, bitola métrica ou larga, taxa de dormentação de 1.667 un/km, tala de junção de 6 furos e fixação rígida - posicionamento e assentamento mecanizado</t>
  </si>
  <si>
    <t>3009041</t>
  </si>
  <si>
    <t>Trilho UIC60, comprimento de 240 m (TLS), sobre dormente de madeira, bitola métrica ou larga, taxa de dormentação de 1.750 un/km, tala de junção de 6 furos e fixação elástica Pandrol - posicionamento e assentamento mecanizado</t>
  </si>
  <si>
    <t>3009049</t>
  </si>
  <si>
    <t>Trilho UIC60, comprimento de 240 m (TLS), sobre dormente de madeira, bitola métrica ou larga, taxa de dormentação de 1.750 un/km, tala de junção de 6 furos e fixação rígida - posicionamento e assentamento mecanizado</t>
  </si>
  <si>
    <t>3009277</t>
  </si>
  <si>
    <t>Trilho UIC60, comprimento de 240 m (TLS), sobre dormente de madeira, bitola mista, taxa de dormentação de 1.667 un/km, tala de junção de 6 furos e fixação elástica Pandrol - posicionamento e assentamento mecanizado</t>
  </si>
  <si>
    <t>3009057</t>
  </si>
  <si>
    <t>Trilho UIC60, comprimento de 240 m (TLS), sobre dormente de madeira, bitola mista, taxa de dormentação de 1.750 un/km, tala de junção de 6 furos e fixação elástica Pandrol - posicionamento e assentamento mecanizado</t>
  </si>
  <si>
    <t>3108073</t>
  </si>
  <si>
    <t>Confecção de fôrma metálica em chapa 1/8" para poita trapezoidal</t>
  </si>
  <si>
    <t>3107965</t>
  </si>
  <si>
    <t>Confecção de forma metálica em chapa 3/16" para poita trapezoidal</t>
  </si>
  <si>
    <t>3117751</t>
  </si>
  <si>
    <t>Confecção de fôrma metálica em chapa de 3/16" para costela pré-moldada de bueiro de concreto tipo minitúnel</t>
  </si>
  <si>
    <t>3105941</t>
  </si>
  <si>
    <t>Fôrma em chapa metálica 1/8" para cabeça de tirantes - utilização de 50 vezes - confecção, instalação e retirada</t>
  </si>
  <si>
    <t>3108150</t>
  </si>
  <si>
    <t>Fôrma metálica curva em chapa 3/16" reforçada com nervuras de 40 mm x 3/16" dispostas em grelhas de 40 x 60 cm - utilização de 100 vezes - confecção, instalação e retirada</t>
  </si>
  <si>
    <t>3108071</t>
  </si>
  <si>
    <t>Fôrma metálica em chapa 1/8" para poita trapezoidal - utilização de 50 vezes - confecção, instalação e retirada</t>
  </si>
  <si>
    <t>3107967</t>
  </si>
  <si>
    <t>Fôrma metálica em chapa 1/8" reforçada com nervuras de 40 mm x 1/8" dispostas em grelhas de 40 x 60 cm - utilização de 100 vezes - confecção, instalação e retirada</t>
  </si>
  <si>
    <t>3117752</t>
  </si>
  <si>
    <t>Fôrma metálica em chapa 3/16” para costela pré-moldada de bueiro de concreto tipo minitúnel - utilização de 50 vezes</t>
  </si>
  <si>
    <t>3107966</t>
  </si>
  <si>
    <t>Fôrma metálica em chapa 3/16" para poita trapezoidal - utilização de 50 vezes - confecção, instalação e retirada</t>
  </si>
  <si>
    <t>3108072</t>
  </si>
  <si>
    <t>Fôrma metálica em chapa 3/16" reforçada com nervuras de 40 mm x 3/16" dispostas em grelhas de 40 x 60 cm - utilização de 100 vezes - confecção, instalação e retirada</t>
  </si>
  <si>
    <t>3117750</t>
  </si>
  <si>
    <t>Fôrma metálica para aduelas de bueiros celulares de concreto pré-moldados - utilização de 100 vezes - confecção, instalação e retirada</t>
  </si>
  <si>
    <t>3117749</t>
  </si>
  <si>
    <t>Fôrma metálica para guarda-corpo de concreto - utilização de 50 vezes - confecção</t>
  </si>
  <si>
    <t>3106551</t>
  </si>
  <si>
    <t>Fôrma metálica para tetrápode - utilização de 100 vezes - confecção, instalação e retirada</t>
  </si>
  <si>
    <t>3106427</t>
  </si>
  <si>
    <t>Fôrma metálica para viga de concreto pré-moldada protendida para OAE - utilização de 20 vezes - confecção, instalação e retirada</t>
  </si>
  <si>
    <t>3106552</t>
  </si>
  <si>
    <t>Fôrma metálica para Xbloc - utilização de 100 vezes - confecção, instalação e retirada</t>
  </si>
  <si>
    <t>3107969</t>
  </si>
  <si>
    <t>Fôrmas curvas de compensado plastificado 10 mm - uso geral - utilização de 2 vezes - confecção, instalação e retirada</t>
  </si>
  <si>
    <t>3107970</t>
  </si>
  <si>
    <t>Fôrmas curvas de compensado resinado 10 mm - uso geral - utilização de 2 vezes - confecção, instalação e retirada</t>
  </si>
  <si>
    <t>3108007</t>
  </si>
  <si>
    <t>Fôrmas de compensado plastificado 10 mm - uso geral - utilização de 1 vez - confecção, instalação e retirada</t>
  </si>
  <si>
    <t>3108008</t>
  </si>
  <si>
    <t>Fôrmas de compensado plastificado 10 mm - uso geral - utilização de 2 vezes - confecção, instalação e retirada</t>
  </si>
  <si>
    <t>3108009</t>
  </si>
  <si>
    <t>Fôrmas de compensado plastificado 10 mm - uso geral - utilização de 3 vezes - confecção, instalação e retirada</t>
  </si>
  <si>
    <t>3108011</t>
  </si>
  <si>
    <t>Fôrmas de compensado plastificado 12 mm - uso geral - utilização de 1 vez - confecção, instalação e retirada</t>
  </si>
  <si>
    <t>3108012</t>
  </si>
  <si>
    <t>Fôrmas de compensado plastificado 12 mm - uso geral - utilização de 2 vezes - confecção, instalação e retirada</t>
  </si>
  <si>
    <t>3108013</t>
  </si>
  <si>
    <t>Fôrmas de compensado plastificado 12 mm - uso geral - utilização de 3 vezes - confecção, instalação e retirada</t>
  </si>
  <si>
    <t>3108015</t>
  </si>
  <si>
    <t>Fôrmas de compensado plastificado 14 mm - uso geral - utilização de 1 vez - confecção, instalação e retirada</t>
  </si>
  <si>
    <t>3108016</t>
  </si>
  <si>
    <t>Fôrmas de compensado plastificado 14 mm - uso geral - utilização de 2 vezes - confecção, instalação e retirada</t>
  </si>
  <si>
    <t>3108017</t>
  </si>
  <si>
    <t>Fôrmas de compensado plastificado 14 mm - uso geral - utilização de 3 vezes - confecção, instalação e retirada</t>
  </si>
  <si>
    <t>3107995</t>
  </si>
  <si>
    <t>Fôrmas de compensado resinado 10 mm - uso geral - utilização de 1 vez - confecção, instalação e retirada</t>
  </si>
  <si>
    <t>3107996</t>
  </si>
  <si>
    <t>Fôrmas de compensado resinado 10 mm - uso geral - utilização de 2 vezes - confecção, instalação e retirada</t>
  </si>
  <si>
    <t>3107997</t>
  </si>
  <si>
    <t>Fôrmas de compensado resinado 10 mm - uso geral - utilização de 3 vezes - confecção, instalação e retirada</t>
  </si>
  <si>
    <t>3107999</t>
  </si>
  <si>
    <t>Fôrmas de compensado resinado 12 mm - uso geral - utilização de 1 vez - confecção, instalação e retirada</t>
  </si>
  <si>
    <t>3108000</t>
  </si>
  <si>
    <t>Fôrmas de compensado resinado 12 mm - uso geral - utilização de 2 vezes - confecção, instalação e retirada</t>
  </si>
  <si>
    <t>3108001</t>
  </si>
  <si>
    <t>Fôrmas de compensado resinado 12 mm - uso geral - utilização de 3 vezes - confecção, instalação e retirada</t>
  </si>
  <si>
    <t>3108003</t>
  </si>
  <si>
    <t>Fôrmas de compensado resinado 14 mm - uso geral - utilização de 1 vez - confecção, instalação e retirada</t>
  </si>
  <si>
    <t>3108004</t>
  </si>
  <si>
    <t>Fôrmas de compensado resinado 14 mm - uso geral - utilização de 2 vezes - confecção, instalação e retirada</t>
  </si>
  <si>
    <t>3108005</t>
  </si>
  <si>
    <t>Fôrmas de compensado resinado 14 mm - uso geral - utilização de 3 vezes - confecção, instalação e retirada</t>
  </si>
  <si>
    <t>3106119</t>
  </si>
  <si>
    <t>Fôrmas de tábuas de pinho - utilização de 1 vez - confecção, instalação e retirada</t>
  </si>
  <si>
    <t>3106120</t>
  </si>
  <si>
    <t>Fôrmas de tábuas de pinho - utilização de 2 vezes - confecção, instalação e retirada</t>
  </si>
  <si>
    <t>3106121</t>
  </si>
  <si>
    <t>Fôrmas de tábuas de pinho - utilização de 3 vezes - confecção, instalação e retirada</t>
  </si>
  <si>
    <t>3103302</t>
  </si>
  <si>
    <t>Fôrmas de tábuas de pinho para dispositivos de drenagem - utilização de 3 vezes - confecção, instalação e retirada</t>
  </si>
  <si>
    <t>3103303</t>
  </si>
  <si>
    <t>Fôrmas de tábuas de pinho para drenos - utilização de 5 vezes - confecção, instalação e retirada</t>
  </si>
  <si>
    <t>3106759</t>
  </si>
  <si>
    <t>Fôrmas de tábuas de pinho para elementos estruturais dos arcos metálicos - utilização de 3 vezes - confecção, instalação e retirada</t>
  </si>
  <si>
    <t>3108023</t>
  </si>
  <si>
    <t>Guia de madeira de 2,5 x 10,0 cm - confecção e instalação</t>
  </si>
  <si>
    <t>3108018</t>
  </si>
  <si>
    <t>Guia de madeira de 2,5 x 7,0 cm - confecção e instalação</t>
  </si>
  <si>
    <t>3108022</t>
  </si>
  <si>
    <t>Guia de madeira de 2,5 x 8,0 cm - confecção e instalação</t>
  </si>
  <si>
    <t>3205864</t>
  </si>
  <si>
    <t>Gabião caixa 2 x 1 x 0,50 m - Zn/Al + PVC - D = 2,4 mm - pedra de mão comercial - fornecimento e assentamento</t>
  </si>
  <si>
    <t>3205863</t>
  </si>
  <si>
    <t>Gabião caixa 2 x 1 x 0,50 m - Zn/Al + PVC - D = 2,4 mm - pedra de mão produzida - confecção e assentamento</t>
  </si>
  <si>
    <t>3205868</t>
  </si>
  <si>
    <t>Gabião caixa 2 x 1 x 0,50 m Zn/Al - D = 2,7 mm - pedra de mão comercial - fornecimento e assentamento</t>
  </si>
  <si>
    <t>3205867</t>
  </si>
  <si>
    <t>Gabião caixa 2 x 1 x 0,50 m Zn/Al - D = 2,7 mm - pedra de mão produzida - confecção e assentamento</t>
  </si>
  <si>
    <t>3205866</t>
  </si>
  <si>
    <t>Gabião caixa 2 x 1 x 1,00 m - Zn/Al + PVC - D = 2,4 mm - pedra de mão comercial - fornecimento e assentamento</t>
  </si>
  <si>
    <t>3205865</t>
  </si>
  <si>
    <t>Gabião caixa 2 x 1 x 1,00 m - Zn/Al + PVC - D = 2,4 mm - pedra de mão produzida - confecção e assentamento</t>
  </si>
  <si>
    <t>3205870</t>
  </si>
  <si>
    <t>Gabião caixa 2 x 1 x 1,00 m Zn/Al - D = 2,7 mm - pedra de mão comercial - fornecimento e assentamento</t>
  </si>
  <si>
    <t>3205869</t>
  </si>
  <si>
    <t>Gabião caixa 2 x 1 x 1,00 m Zn/Al - D = 2,7 mm - pedra de mão produzida - confecção e assentamento</t>
  </si>
  <si>
    <t>3205872</t>
  </si>
  <si>
    <t>Gabião colchão espessura 0,17 m - Zn/Al + PVC - D = 2,0 mm - pedra de mão comercial - fornecimento e assentamento</t>
  </si>
  <si>
    <t>3205871</t>
  </si>
  <si>
    <t>Gabião colchão espessura 0,17 m - Zn/Al + PVC - D = 2,0 mm - pedra de mão produzida - confecção e assentamento</t>
  </si>
  <si>
    <t>3205874</t>
  </si>
  <si>
    <t>Gabião colchão espessura 0,23 m - Zn/Al + PVC - D = 2,0 mm - pedra de mão comercial - fornecimento e assentamento</t>
  </si>
  <si>
    <t>3205873</t>
  </si>
  <si>
    <t>Gabião colchão espessura 0,23 m - Zn/Al + PVC - D = 2,0 mm - pedra de mão produzida - confecção e assentamento</t>
  </si>
  <si>
    <t>3205876</t>
  </si>
  <si>
    <t>Gabião colchão espessura 0,30 m - Zn/Al + PVC - D = 2,0 mm - pedra de mão comercial - fornecimento e assentamento</t>
  </si>
  <si>
    <t>3205875</t>
  </si>
  <si>
    <t>Gabião colchão espessura 0,30 m - Zn/Al + PVC - D = 2,0 mm - pedra de mão produzida - confecção e assentamento</t>
  </si>
  <si>
    <t>3205862</t>
  </si>
  <si>
    <t>Gabião saco - diâmetro = 0,65 m - Zn/Al + PVC - D = 2,4 mm - pedra de mão comercial - fornecimento e assentamento</t>
  </si>
  <si>
    <t>3205861</t>
  </si>
  <si>
    <t>Gabião saco - diâmetro = 0,65 m - Zn/Al + PVC - D = 2,4 mm - pedra de mão produzida - confecção e assentamento</t>
  </si>
  <si>
    <t>3606579</t>
  </si>
  <si>
    <t>Carga, transporte e descarga de material pétreo para molhes com o uso de batelões e escavadeira hidráulica - DMT de 0 a 300 m</t>
  </si>
  <si>
    <t>3606583</t>
  </si>
  <si>
    <t>Carga, transporte e descarga de material pétreo para molhes com o uso de batelões e escavadeira hidráulica - DMT de 1.200 a 1.500 m</t>
  </si>
  <si>
    <t>3606584</t>
  </si>
  <si>
    <t>Carga, transporte e descarga de material pétreo para molhes com o uso de batelões e escavadeira hidráulica - DMT de 1.500 a 1.800 m</t>
  </si>
  <si>
    <t>3606585</t>
  </si>
  <si>
    <t>Carga, transporte e descarga de material pétreo para molhes com o uso de batelões e escavadeira hidráulica - DMT de 1.800 a 2.100 m</t>
  </si>
  <si>
    <t>3606586</t>
  </si>
  <si>
    <t>Carga, transporte e descarga de material pétreo para molhes com o uso de batelões e escavadeira hidráulica - DMT de 2.100 a 2.400 m</t>
  </si>
  <si>
    <t>3606587</t>
  </si>
  <si>
    <t>Carga, transporte e descarga de material pétreo para molhes com o uso de batelões e escavadeira hidráulica - DMT de 2.400 a 2.700 m</t>
  </si>
  <si>
    <t>3606588</t>
  </si>
  <si>
    <t>Carga, transporte e descarga de material pétreo para molhes com o uso de batelões e escavadeira hidráulica - DMT de 2.700 a 3.000 m</t>
  </si>
  <si>
    <t>3606589</t>
  </si>
  <si>
    <t>Carga, transporte e descarga de material pétreo para molhes com o uso de batelões e escavadeira hidráulica - DMT de 3.000 m</t>
  </si>
  <si>
    <t>3606580</t>
  </si>
  <si>
    <t>Carga, transporte e descarga de material pétreo para molhes com o uso de batelões e escavadeira hidráulica - DMT de 300 a 600 m</t>
  </si>
  <si>
    <t>3606581</t>
  </si>
  <si>
    <t>Carga, transporte e descarga de material pétreo para molhes com o uso de batelões e escavadeira hidráulica - DMT de 600 a 900 m</t>
  </si>
  <si>
    <t>3606582</t>
  </si>
  <si>
    <t>Carga, transporte e descarga de material pétreo para molhes com o uso de batelões e escavadeira hidráulica - DMT de 900 a 1.200 m</t>
  </si>
  <si>
    <t>3606527</t>
  </si>
  <si>
    <t>Escavação, carga e transporte de material pétreo para a sub-carapaça - caminho de serviço em leito natural - DMT de 1.000 a 1.200 m - com caminhão basculante de 8 m³</t>
  </si>
  <si>
    <t>3606528</t>
  </si>
  <si>
    <t>Escavação, carga e transporte de material pétreo para a sub-carapaça - caminho de serviço em leito natural - DMT de 1.200 a 1.400 m - com caminhão basculante de 8 m³</t>
  </si>
  <si>
    <t>3606529</t>
  </si>
  <si>
    <t>Escavação, carga e transporte de material pétreo para a sub-carapaça - caminho de serviço em leito natural - DMT de 1.400 a 1.600 m - com caminhão basculante de 8 m³</t>
  </si>
  <si>
    <t>3606530</t>
  </si>
  <si>
    <t>Escavação, carga e transporte de material pétreo para a sub-carapaça - caminho de serviço em leito natural - DMT de 1.600 a 1.800 m - com caminhão basculante de 8 m³</t>
  </si>
  <si>
    <t>3606531</t>
  </si>
  <si>
    <t>Escavação, carga e transporte de material pétreo para a sub-carapaça - caminho de serviço em leito natural - DMT de 1.800 a 2.000 m - com caminhão basculante de 8 m³</t>
  </si>
  <si>
    <t>3606532</t>
  </si>
  <si>
    <t>Escavação, carga e transporte de material pétreo para a sub-carapaça - caminho de serviço em leito natural - DMT de 2.000 a 2.500 m - com caminhão basculante de 8 m³</t>
  </si>
  <si>
    <t>3606533</t>
  </si>
  <si>
    <t>Escavação, carga e transporte de material pétreo para a sub-carapaça - caminho de serviço em leito natural - DMT de 2.500 a 3.000 m - com caminhão basculante de 8 m³</t>
  </si>
  <si>
    <t>3606534</t>
  </si>
  <si>
    <t>Escavação, carga e transporte de material pétreo para a sub-carapaça - caminho de serviço em leito natural - DMT de 3.000 m - com caminhão basculante de 8 m³</t>
  </si>
  <si>
    <t>3606535</t>
  </si>
  <si>
    <t>Escavação, carga e transporte de material pétreo para a sub-carapaça - caminho de serviço em revestimento primário - DMT de 1.000 a 1.200 m - com caminhão basculante de 8 m³</t>
  </si>
  <si>
    <t>3606536</t>
  </si>
  <si>
    <t>Escavação, carga e transporte de material pétreo para a sub-carapaça - caminho de serviço em revestimento primário - DMT de 1.200 a 1.400 m - com caminhão basculante de 8 m³</t>
  </si>
  <si>
    <t>3606537</t>
  </si>
  <si>
    <t>Escavação, carga e transporte de material pétreo para a sub-carapaça - caminho de serviço em revestimento primário - DMT de 1.400 a 1.600 m - com caminhão basculante de 8 m³</t>
  </si>
  <si>
    <t>3606538</t>
  </si>
  <si>
    <t>Escavação, carga e transporte de material pétreo para a sub-carapaça - caminho de serviço em revestimento primário - DMT de 1.600 a 1.800 m - com caminhão basculante de 8 m³</t>
  </si>
  <si>
    <t>3606539</t>
  </si>
  <si>
    <t>Escavação, carga e transporte de material pétreo para a sub-carapaça - caminho de serviço em revestimento primário - DMT de 1.800 a 2.000 m - com caminhão basculante de 8 m³</t>
  </si>
  <si>
    <t>3606540</t>
  </si>
  <si>
    <t>Escavação, carga e transporte de material pétreo para a sub-carapaça - caminho de serviço em revestimento primário - DMT de 2.000 a 2.500 m - com caminhão basculante de 8 m³</t>
  </si>
  <si>
    <t>3606541</t>
  </si>
  <si>
    <t>Escavação, carga e transporte de material pétreo para a sub-carapaça - caminho de serviço em revestimento primário - DMT de 2.500 a 3.000 m - com caminhão basculante de 8 m³</t>
  </si>
  <si>
    <t>3606542</t>
  </si>
  <si>
    <t>Escavação, carga e transporte de material pétreo para a sub-carapaça - caminho de serviço em revestimento primário - DMT de 3.000 m - com caminhão basculante de 8 m³</t>
  </si>
  <si>
    <t>3606543</t>
  </si>
  <si>
    <t>Escavação, carga e transporte de material pétreo para a sub-carapaça - caminho de serviço pavimentado - DMT de 1.000 a 1.200 m - com caminhão basculante de 8 m³</t>
  </si>
  <si>
    <t>3606544</t>
  </si>
  <si>
    <t>Escavação, carga e transporte de material pétreo para a sub-carapaça - caminho de serviço pavimentado - DMT de 1.200 a 1.400 m - com caminhão basculante de 8 m³</t>
  </si>
  <si>
    <t>3606545</t>
  </si>
  <si>
    <t>Escavação, carga e transporte de material pétreo para a sub-carapaça - caminho de serviço pavimentado - DMT de 1.400 a 1.600 m - com caminhão basculante de 8 m³</t>
  </si>
  <si>
    <t>3606546</t>
  </si>
  <si>
    <t>Escavação, carga e transporte de material pétreo para a sub-carapaça - caminho de serviço pavimentado - DMT de 1.600 a 1.800 m - com caminhão basculante de 8 m³</t>
  </si>
  <si>
    <t>3606547</t>
  </si>
  <si>
    <t>Escavação, carga e transporte de material pétreo para a sub-carapaça - caminho de serviço pavimentado - DMT de 1.800 a 2.000 m - com caminhão basculante de 8 m³</t>
  </si>
  <si>
    <t>3606548</t>
  </si>
  <si>
    <t>Escavação, carga e transporte de material pétreo para a sub-carapaça - caminho de serviço pavimentado - DMT de 2.000 a 2.500 m - com caminhão basculante de 8 m³</t>
  </si>
  <si>
    <t>3606549</t>
  </si>
  <si>
    <t>Escavação, carga e transporte de material pétreo para a sub-carapaça - caminho de serviço pavimentado - DMT de 2.500 a 3.000 m - com caminhão basculante de 8 m³</t>
  </si>
  <si>
    <t>3606550</t>
  </si>
  <si>
    <t>Escavação, carga e transporte de material pétreo para a sub-carapaça - caminho de serviço pavimentado - DMT de 3.000 m - com caminhão basculante de 8 m³</t>
  </si>
  <si>
    <t>3606500</t>
  </si>
  <si>
    <t>Escavação, carga e transporte de material pétreo para o núcleo - caminho de serviço em leito natural - DMT de 1.000 a 1.200 m - com caminhão basculante de 8 m³</t>
  </si>
  <si>
    <t>3606501</t>
  </si>
  <si>
    <t>Escavação, carga e transporte de material pétreo para o núcleo - caminho de serviço em leito natural - DMT de 1.200 a 1.400 m - com caminhão basculante de 8 m³</t>
  </si>
  <si>
    <t>3606502</t>
  </si>
  <si>
    <t>Escavação, carga e transporte de material pétreo para o núcleo - caminho de serviço em leito natural - DMT de 1.400 a 1.600 m - com caminhão basculante de 8 m³</t>
  </si>
  <si>
    <t>3606503</t>
  </si>
  <si>
    <t>Escavação, carga e transporte de material pétreo para o núcleo - caminho de serviço em leito natural - DMT de 1.600 a 1.800 m - com caminhão basculante de 8 m³</t>
  </si>
  <si>
    <t>3606504</t>
  </si>
  <si>
    <t>Escavação, carga e transporte de material pétreo para o núcleo - caminho de serviço em leito natural - DMT de 1.800 a 2.000 m - com caminhão basculante de 8 m³</t>
  </si>
  <si>
    <t>3606505</t>
  </si>
  <si>
    <t>Escavação, carga e transporte de material pétreo para o núcleo - caminho de serviço em leito natural - DMT de 2.000 a 2.500 m - com caminhão basculante de 8 m³</t>
  </si>
  <si>
    <t>3606506</t>
  </si>
  <si>
    <t>Escavação, carga e transporte de material pétreo para o núcleo - caminho de serviço em leito natural - DMT de 2.500 a 3.000 m - com caminhão basculante de 8 m³</t>
  </si>
  <si>
    <t>3606507</t>
  </si>
  <si>
    <t>Escavação, carga e transporte de material pétreo para o núcleo - caminho de serviço em leito natural - DMT de 3.000 m - com caminhão basculante de 8 m³</t>
  </si>
  <si>
    <t>3606509</t>
  </si>
  <si>
    <t>Escavação, carga e transporte de material pétreo para o núcleo - caminho de serviço em revestimento primário - DMT de 1.000 a 1.200 m - com caminhão basculante de 8 m³</t>
  </si>
  <si>
    <t>3606510</t>
  </si>
  <si>
    <t>Escavação, carga e transporte de material pétreo para o núcleo - caminho de serviço em revestimento primário - DMT de 1.200 a 1.400 m - com caminhão basculante de 8 m³</t>
  </si>
  <si>
    <t>3606511</t>
  </si>
  <si>
    <t>Escavação, carga e transporte de material pétreo para o núcleo - caminho de serviço em revestimento primário - DMT de 1.400 a 1.600 m - com caminhão basculante de 8 m³</t>
  </si>
  <si>
    <t>3606512</t>
  </si>
  <si>
    <t>Escavação, carga e transporte de material pétreo para o núcleo - caminho de serviço em revestimento primário - DMT de 1.600 a 1.800 m - com caminhão basculante de 8 m³</t>
  </si>
  <si>
    <t>3606513</t>
  </si>
  <si>
    <t>Escavação, carga e transporte de material pétreo para o núcleo - caminho de serviço em revestimento primário - DMT de 1.800 a 2.000 m - com caminhão basculante de 8 m³</t>
  </si>
  <si>
    <t>3606514</t>
  </si>
  <si>
    <t>Escavação, carga e transporte de material pétreo para o núcleo - caminho de serviço em revestimento primário - DMT de 2.000 a 2.500 m - com caminhão basculante de 8 m³</t>
  </si>
  <si>
    <t>3606515</t>
  </si>
  <si>
    <t>Escavação, carga e transporte de material pétreo para o núcleo - caminho de serviço em revestimento primário - DMT de 2.500 a 3.000 m - com caminhão basculante de 8 m³</t>
  </si>
  <si>
    <t>3606516</t>
  </si>
  <si>
    <t>Escavação, carga e transporte de material pétreo para o núcleo - caminho de serviço em revestimento primário - DMT de 3.000 m - com caminhão basculante de 8 m³</t>
  </si>
  <si>
    <t>3606518</t>
  </si>
  <si>
    <t>Escavação, carga e transporte de material pétreo para o núcleo - caminho de serviço pavimentado - DMT de 1.000 a 1.200 m - com caminhão basculante de 8 m³</t>
  </si>
  <si>
    <t>3606519</t>
  </si>
  <si>
    <t>Escavação, carga e transporte de material pétreo para o núcleo - caminho de serviço pavimentado - DMT de 1.200 a 1.400 m - com caminhão basculante de 8 m³</t>
  </si>
  <si>
    <t>3606520</t>
  </si>
  <si>
    <t>Escavação, carga e transporte de material pétreo para o núcleo - caminho de serviço pavimentado - DMT de 1.400 a 1.600 m - com caminhão basculante de 8 m³</t>
  </si>
  <si>
    <t>3606521</t>
  </si>
  <si>
    <t>Escavação, carga e transporte de material pétreo para o núcleo - caminho de serviço pavimentado - DMT de 1.600 a 1.800 m - com caminhão basculante de 8 m³</t>
  </si>
  <si>
    <t>3606522</t>
  </si>
  <si>
    <t>Escavação, carga e transporte de material pétreo para o núcleo - caminho de serviço pavimentado - DMT de 1.800 a 2.000 m - com caminhão basculante de 8 m³</t>
  </si>
  <si>
    <t>3606523</t>
  </si>
  <si>
    <t>Escavação, carga e transporte de material pétreo para o núcleo - caminho de serviço pavimentado - DMT de 2.000 a 2.500 m - com caminhão basculante de 8 m³</t>
  </si>
  <si>
    <t>3606524</t>
  </si>
  <si>
    <t>Escavação, carga e transporte de material pétreo para o núcleo - caminho de serviço pavimentado - DMT de 2.500 a 3.000 m - com caminhão basculante de 8 m³</t>
  </si>
  <si>
    <t>3606525</t>
  </si>
  <si>
    <t>Escavação, carga e transporte de material pétreo para o núcleo - caminho de serviço pavimentado - DMT de 3.000 m - com caminhão basculante de 8 m³</t>
  </si>
  <si>
    <t>3606561</t>
  </si>
  <si>
    <t>Fabricação de tetrápode de 10 t - concreto fck = 20 MPa - areia e brita comerciais</t>
  </si>
  <si>
    <t>3606556</t>
  </si>
  <si>
    <t>Fabricação de tetrápode de 10 t - concreto fck = 20 MPa - areia extraída e brita produzida</t>
  </si>
  <si>
    <t>3606562</t>
  </si>
  <si>
    <t>Fabricação de tetrápode de 11 t - concreto fck = 20 MPa - areia e brita comerciais</t>
  </si>
  <si>
    <t>3606557</t>
  </si>
  <si>
    <t>Fabricação de tetrápode de 11 t - concreto fck = 20 MPa - areia extraída e brita produzida</t>
  </si>
  <si>
    <t>3606563</t>
  </si>
  <si>
    <t>Fabricação de tetrápode de 12 t - concreto fck = 20 MPa - areia e brita comerciais</t>
  </si>
  <si>
    <t>3606558</t>
  </si>
  <si>
    <t>Fabricação de tetrápode de 12 t - concreto fck = 20 MPa - areia extraída e brita produzida</t>
  </si>
  <si>
    <t>3606559</t>
  </si>
  <si>
    <t>Fabricação de tetrápode de 8 t - concreto fck = 20 MPa - areia e brita comerciais</t>
  </si>
  <si>
    <t>3606554</t>
  </si>
  <si>
    <t>Fabricação de tetrápode de 8 t - concreto fck = 20 MPa - areia extraída e brita produzida</t>
  </si>
  <si>
    <t>3606560</t>
  </si>
  <si>
    <t>Fabricação de tetrápode de 9 t - concreto fck = 20 MPa - areia e brita comerciais</t>
  </si>
  <si>
    <t>3606555</t>
  </si>
  <si>
    <t>Fabricação de tetrápode de 9 t - concreto fck = 20 MPa - areia extraída e brita produzida</t>
  </si>
  <si>
    <t>3606571</t>
  </si>
  <si>
    <t>Fabricação de Xbloc de 10 t - concreto fck = 20 MPa - areia e brita comerciais</t>
  </si>
  <si>
    <t>3606566</t>
  </si>
  <si>
    <t>Fabricação de Xbloc de 10 t - concreto fck = 20 MPa - areia extraída e brita produzida</t>
  </si>
  <si>
    <t>3606572</t>
  </si>
  <si>
    <t>Fabricação de Xbloc de 11 t - concreto fck = 20 MPa - areia e brita comerciais</t>
  </si>
  <si>
    <t>3606567</t>
  </si>
  <si>
    <t>Fabricação de Xbloc de 11 t - concreto fck = 20 MPa - areia extraída e brita produzida</t>
  </si>
  <si>
    <t>3606573</t>
  </si>
  <si>
    <t>Fabricação de Xbloc de 12 t - concreto fck = 20 MPa - areia e brita comerciais</t>
  </si>
  <si>
    <t>3606568</t>
  </si>
  <si>
    <t>Fabricação de Xbloc de 12 t - concreto fck = 20 MPa - areia extraída e brita produzida</t>
  </si>
  <si>
    <t>3606569</t>
  </si>
  <si>
    <t>Fabricação de Xbloc de 8 t - concreto fck = 20 MPa - areia e brita comerciais</t>
  </si>
  <si>
    <t>3606564</t>
  </si>
  <si>
    <t>Fabricação de Xbloc de 8 t - concreto fck = 20 MPa - areia extraída e brita produzida</t>
  </si>
  <si>
    <t>3606570</t>
  </si>
  <si>
    <t>Fabricação de Xbloc de 9 t - concreto fck = 20 MPa - areia e brita comerciais</t>
  </si>
  <si>
    <t>3606565</t>
  </si>
  <si>
    <t>Fabricação de Xbloc de 9 t - concreto fck = 20 MPa - areia extraída e brita produzida</t>
  </si>
  <si>
    <t>3606578</t>
  </si>
  <si>
    <t>Lançamento de blocos artificias de concreto</t>
  </si>
  <si>
    <t>3606577</t>
  </si>
  <si>
    <t>Lançamento de material pétreo para núcleo</t>
  </si>
  <si>
    <t>3606576</t>
  </si>
  <si>
    <t>Lançamento de material pétreo para sub-carapaça</t>
  </si>
  <si>
    <t>3606575</t>
  </si>
  <si>
    <t>Seleção de material pétreo para a carapaça e sub-carapaça</t>
  </si>
  <si>
    <t>3606574</t>
  </si>
  <si>
    <t>Seleção de material pétreo para o núcleo</t>
  </si>
  <si>
    <t>3713603</t>
  </si>
  <si>
    <t>Ancoragem de defensa maleável dupla - fornecimento e implantação</t>
  </si>
  <si>
    <t>3713601</t>
  </si>
  <si>
    <t>Ancoragem de defensa maleável simples - fornecimento e implantação</t>
  </si>
  <si>
    <t>3713607</t>
  </si>
  <si>
    <t>Ancoragem de defensa semimaleável dupla - fornecimento e implantação</t>
  </si>
  <si>
    <t>3713605</t>
  </si>
  <si>
    <t>Ancoragem de defensa semimaleável simples - fornecimento e implantação</t>
  </si>
  <si>
    <t>3719530</t>
  </si>
  <si>
    <t>Barreira dupla de concreto, armada, pré-moldada (perfil New Jersey) - L &gt; 3,00 m e H = 1.070 mm</t>
  </si>
  <si>
    <t>3713828</t>
  </si>
  <si>
    <t>Barreira dupla de concreto, armada, pré-moldada (perfil New Jersey) - L &gt; 3,00 m e H = 810 mm</t>
  </si>
  <si>
    <t>3713875</t>
  </si>
  <si>
    <t>Barreira dupla de concreto, não armada, moldada no local (perfil F) - H = 810 + 100 mm</t>
  </si>
  <si>
    <t>3713619</t>
  </si>
  <si>
    <t>Barreira dupla de concreto, não armada, moldada no local (perfil New Jersey) - H = 810 + 100 mm</t>
  </si>
  <si>
    <t>3713876</t>
  </si>
  <si>
    <t>Barreira dupla de concreto, não armada, moldada no local, com extrusora (perfil F) - H = 810 + 100 mm</t>
  </si>
  <si>
    <t>3713827</t>
  </si>
  <si>
    <t>Barreira dupla de concreto, não armada, moldada no local, com extrusora (perfil New Jersey) - H = 810 + 100 mm</t>
  </si>
  <si>
    <t>3713904</t>
  </si>
  <si>
    <t>Barreira simples de concreto, armada, pré-moldada (perfil New Jersey) - L &gt; 3,00 m e H = 1.070 mm</t>
  </si>
  <si>
    <t>3719529</t>
  </si>
  <si>
    <t>Barreira simples de concreto, armada, pré-moldada (perfil New Jersey) - L &gt; 3,00 m e H = 810 mm</t>
  </si>
  <si>
    <t>3713878</t>
  </si>
  <si>
    <t>Barreira simples de concreto, não armada, moldada no local (perfil F) - H = 810 + 100 mm</t>
  </si>
  <si>
    <t>3713617</t>
  </si>
  <si>
    <t>Barreira simples de concreto, não armada, moldada no local (perfil New Jersey) - H = 810 + 100 mm</t>
  </si>
  <si>
    <t>3713879</t>
  </si>
  <si>
    <t>Barreira simples de concreto, não armada, moldada no local, com extrusora (perfil F) - H = 810 + 100 mm</t>
  </si>
  <si>
    <t>3713826</t>
  </si>
  <si>
    <t>Barreira simples de concreto, não armada, moldada no local, com extrusora (perfil New Jersey) - H = 810 + 100 mm</t>
  </si>
  <si>
    <t>3713610</t>
  </si>
  <si>
    <t>Cerca com 4 fios de arame farpado e mourão de concreto de seção quadrada de 11 cm a cada 2,5 m e esticador de 15 cm a cada 50 m - areia e brita comerciais</t>
  </si>
  <si>
    <t>3713609</t>
  </si>
  <si>
    <t>Cerca com 4 fios de arame farpado e mourão de concreto de seção quadrada de 11 cm a cada 2,5 m e esticador de 15 cm a cada 50 m - areia extraída e brita produzida</t>
  </si>
  <si>
    <t>3713612</t>
  </si>
  <si>
    <t>Cerca com 4 fios de arame farpado e mourão de concreto de seção triangular de 11 cm a cada 2,5 m e esticador de 15 cm a cada 50 m - areia e brita comerciais</t>
  </si>
  <si>
    <t>3713611</t>
  </si>
  <si>
    <t>Cerca com 4 fios de arame farpado e mourão de concreto de seção triangular de 11 cm a cada 2,5 m e esticador de 15 cm a cada 50 m - areia extraída e brita produzida</t>
  </si>
  <si>
    <t>3713608</t>
  </si>
  <si>
    <t>Cerca com 4 fios de arame farpado e mourão de madeira a cada 2,5 m e esticador a cada 50 m</t>
  </si>
  <si>
    <t>3713613</t>
  </si>
  <si>
    <t>Cerca com 4 fios de arame liso galvanizado e mourão de madeira a cada 2,5 m e esticador a cada 50 m</t>
  </si>
  <si>
    <t>3713822</t>
  </si>
  <si>
    <t>Confecção de barreira dupla de concreto, armada, pré-moldada (perfil New Jersey) - L &gt; 3,00 m e H = 1.070 mm</t>
  </si>
  <si>
    <t>3713824</t>
  </si>
  <si>
    <t>Confecção de barreira dupla de concreto, armada, pré-moldada (perfil New Jersey) - L &gt; 3,00 m e H = 810 mm</t>
  </si>
  <si>
    <t>3713825</t>
  </si>
  <si>
    <t>Confecção de barreira simples de concreto, armada, pré-moldada (perfil New Jersey) - L &gt; 3,00 m e H = 1.070 mm</t>
  </si>
  <si>
    <t>3713823</t>
  </si>
  <si>
    <t>Confecção de barreira simples de concreto, armada, pré-moldada (perfil New Jersey) - L &gt; 3,00 m e H = 810 mm</t>
  </si>
  <si>
    <t>3713602</t>
  </si>
  <si>
    <t>Defensa maleável dupla - fornecimento e implantação</t>
  </si>
  <si>
    <t>3713600</t>
  </si>
  <si>
    <t>Defensa maleável simples - fornecimento e implantação</t>
  </si>
  <si>
    <t>3713606</t>
  </si>
  <si>
    <t>Defensa semimaleável dupla - fornecimento e implantação</t>
  </si>
  <si>
    <t>3713604</t>
  </si>
  <si>
    <t>Defensa semimaleável simples - fornecimento e implantação</t>
  </si>
  <si>
    <t>3716129</t>
  </si>
  <si>
    <t>Fabricação de mourão de concreto esticador - seção quadrada de 15 cm - areia e brita comerciais</t>
  </si>
  <si>
    <t>3716128</t>
  </si>
  <si>
    <t>Fabricação de mourão de concreto esticador - seção quadrada de 15 cm - areia extraída e brita produzida</t>
  </si>
  <si>
    <t>3716133</t>
  </si>
  <si>
    <t>Fabricação de mourão de concreto esticador - seção triangular de 15 cm - areia e brita comercias</t>
  </si>
  <si>
    <t>3716132</t>
  </si>
  <si>
    <t>Fabricação de mourão de concreto esticador - seção triangular de 15 cm - areia extraída e brita produzida</t>
  </si>
  <si>
    <t>3716131</t>
  </si>
  <si>
    <t>Fabricação de mourão de concreto suporte - seção quadrada de 11 cm - areia e brita comerciais</t>
  </si>
  <si>
    <t>3716130</t>
  </si>
  <si>
    <t>Fabricação de mourão de concreto suporte - seção quadrada de 11 cm - areia extraída e brita produzida</t>
  </si>
  <si>
    <t>3716135</t>
  </si>
  <si>
    <t>Fabricação de mourão de concreto suporte - seção triangular de 11 cm - areia e brita comerciais</t>
  </si>
  <si>
    <t>3716134</t>
  </si>
  <si>
    <t>Fabricação de mourão de concreto suporte - seção triangular de 11 cm - areia extraída e brita produzida</t>
  </si>
  <si>
    <t>3713698</t>
  </si>
  <si>
    <t>Fornecimento e implantação de amortecedor retrátil (v &lt;= 100 km/h) tipo TAU II afunilado - fixado em barreira de concreto, com largura de âncora traseira de 1.830 mm</t>
  </si>
  <si>
    <t>3713699</t>
  </si>
  <si>
    <t>Fornecimento e implantação de amortecedor retrátil (v &lt;= 100 km/h) tipo TAU II afunilado - fixado em barreira de concreto, com largura de âncora traseira de 1.980 mm</t>
  </si>
  <si>
    <t>3713700</t>
  </si>
  <si>
    <t>Fornecimento e implantação de amortecedor retrátil (v &lt;= 100 km/h) tipo TAU II afunilado - fixado em barreira de concreto, com largura de âncora traseira de 2.130 mm</t>
  </si>
  <si>
    <t>3713701</t>
  </si>
  <si>
    <t>Fornecimento e implantação de amortecedor retrátil (v &lt;= 100 km/h) tipo TAU II afunilado - fixado em barreira de concreto, com largura de âncora traseira de 2.290 mm</t>
  </si>
  <si>
    <t>3713702</t>
  </si>
  <si>
    <t>Fornecimento e implantação de amortecedor retrátil (v &lt;= 100 km/h) tipo TAU II afunilado - fixado em barreira de concreto, com largura de âncora traseira de 2.440 mm</t>
  </si>
  <si>
    <t>3713693</t>
  </si>
  <si>
    <t>Fornecimento e implantação de amortecedor retrátil (v &lt;= 100 km/h) tipo TAU II combinado - fixado em barreira de concreto, com largura de âncora traseira de 1.060 mm</t>
  </si>
  <si>
    <t>3713694</t>
  </si>
  <si>
    <t>Fornecimento e implantação de amortecedor retrátil (v &lt;= 100 km/h) tipo TAU II combinado - fixado em barreira de concreto, com largura de âncora traseira de 1.220 mm</t>
  </si>
  <si>
    <t>3713695</t>
  </si>
  <si>
    <t>Fornecimento e implantação de amortecedor retrátil (v &lt;= 100 km/h) tipo TAU II combinado - fixado em barreira de concreto, com largura de âncora traseira de 1.370 mm</t>
  </si>
  <si>
    <t>3713696</t>
  </si>
  <si>
    <t>Fornecimento e implantação de amortecedor retrátil (v &lt;= 100 km/h) tipo TAU II combinado - fixado em barreira de concreto, com largura de âncora traseira de 1.520 mm</t>
  </si>
  <si>
    <t>3713697</t>
  </si>
  <si>
    <t>Fornecimento e implantação de amortecedor retrátil (v &lt;= 100 km/h) tipo TAU II combinado - fixado em barreira de concreto, com largura de âncora traseira de 1.680 mm</t>
  </si>
  <si>
    <t>3713692</t>
  </si>
  <si>
    <t>Fornecimento e implantação de amortecedor retrátil (v &lt;= 100 km/h) tipo TAU II combinado - fixado em barreira de concreto, com largura de âncora traseira de 900 mm</t>
  </si>
  <si>
    <t>3713691</t>
  </si>
  <si>
    <t>Fornecimento e implantação de amortecedor retrátil (v &lt;= 100 km/h) tipo TAU II paralelo - fixado em barreira de concreto, com largura de âncora traseira de até 700 mm</t>
  </si>
  <si>
    <t>3713873</t>
  </si>
  <si>
    <t>Módulo de transição de defensa metálica para barreira rígida - fornecimento e implantação</t>
  </si>
  <si>
    <t>3713705</t>
  </si>
  <si>
    <t>Remoção de defensa metálica</t>
  </si>
  <si>
    <t>3713902</t>
  </si>
  <si>
    <t>Terminal absorvedor de energia de abertura com nível de contenção TL3 para defensa metálica - fornecimento e implantação</t>
  </si>
  <si>
    <t>3713903</t>
  </si>
  <si>
    <t>Terminal absorvedor de energia de não abertura com nível de contenção TL3 para defensa metálica - fornecimento e implantação</t>
  </si>
  <si>
    <t>3713689</t>
  </si>
  <si>
    <t>Terminal aéreo de defensa metálica - tipo A - fornecimento e implantação</t>
  </si>
  <si>
    <t>3713690</t>
  </si>
  <si>
    <t>Terminal de ancoragem de defensa metálica em barreira New Jersey - fornecimento e implantação</t>
  </si>
  <si>
    <t>3713897</t>
  </si>
  <si>
    <t>Terminal de ancoragem para barreira dupla de concreto, moldada no local (perfil F) - H = 810 + 250 mm</t>
  </si>
  <si>
    <t>3713893</t>
  </si>
  <si>
    <t>Terminal de ancoragem para barreira dupla de concreto, moldada no local (perfil New Jersey) - H = 810 + 250 mm</t>
  </si>
  <si>
    <t>3713898</t>
  </si>
  <si>
    <t>Terminal de ancoragem para barreira dupla de concreto, moldada no local, com extrusora (perfil F) - H = 810 + 250 mm</t>
  </si>
  <si>
    <t>3713894</t>
  </si>
  <si>
    <t>Terminal de ancoragem para barreira dupla de concreto, moldada no local, com extrusora (perfil New Jersey) - H = 810 + 250 mm</t>
  </si>
  <si>
    <t>3713895</t>
  </si>
  <si>
    <t>Terminal de ancoragem para barreira simples de concreto, moldada no local (perfil F) - H = 810 + 250 mm</t>
  </si>
  <si>
    <t>3713891</t>
  </si>
  <si>
    <t>Terminal de ancoragem para barreira simples de concreto, moldada no local (perfil New Jersey) - H = 810 + 250 mm</t>
  </si>
  <si>
    <t>3713896</t>
  </si>
  <si>
    <t>Terminal de ancoragem para barreira simples de concreto, moldada no local, com extrusora (perfil F) - H = 810 + 250 mm</t>
  </si>
  <si>
    <t>3713892</t>
  </si>
  <si>
    <t>Terminal de ancoragem para barreira simples de concreto, moldada no local, com extrusora (perfil New Jersey) - H = 810 + 250 mm</t>
  </si>
  <si>
    <t>3806412</t>
  </si>
  <si>
    <t>Abertura de janela em estrutura de concreto existente para inspeção com espessura até 0,20 m e seção 0,49 m²</t>
  </si>
  <si>
    <t>3806413</t>
  </si>
  <si>
    <t>Apicoamento mecanizado de concreto</t>
  </si>
  <si>
    <t>3807863</t>
  </si>
  <si>
    <t>Chumbador de expansão controlada por torque para concreto D = 12,5 mm - fornecimento e instalação</t>
  </si>
  <si>
    <t>3807864</t>
  </si>
  <si>
    <t>Chumbador de expansão controlada por torque para concreto D = 16 mm - fornecimento e instalação</t>
  </si>
  <si>
    <t>3807865</t>
  </si>
  <si>
    <t>Chumbador de expansão controlada por torque para concreto D = 20 mm - fornecimento e instalação</t>
  </si>
  <si>
    <t>3807861</t>
  </si>
  <si>
    <t>Chumbador de expansão controlada por torque para concreto D = 6,3 mm - fornecimento e instalação</t>
  </si>
  <si>
    <t>3807862</t>
  </si>
  <si>
    <t>Chumbador de expansão controlada por torque para concreto D = 8 mm - fornecimento e instalação</t>
  </si>
  <si>
    <t>3806415</t>
  </si>
  <si>
    <t>Demolição controlada de concreto com martelete</t>
  </si>
  <si>
    <t>3806416</t>
  </si>
  <si>
    <t>Elevação de estruturas até 496 kN para substituição de aparelho de apoio com a utilização de macaco hidráulico</t>
  </si>
  <si>
    <t>3806419</t>
  </si>
  <si>
    <t>Elevação de estruturas de 1.390 a 1.859 kN para substituição de aparelho de apoio com a utilização de macaco hidráulico</t>
  </si>
  <si>
    <t>3806417</t>
  </si>
  <si>
    <t>Elevação de estruturas de 496 a 929 kN para substituição de aparelho de apoio com a utilização de macaco hidráulico</t>
  </si>
  <si>
    <t>3806418</t>
  </si>
  <si>
    <t>Elevação de estruturas de 929 a 1.390 kN para substituição de aparelho de apoio com a utilização de macaco hidráulico</t>
  </si>
  <si>
    <t>3808207</t>
  </si>
  <si>
    <t>Escada tubular multidirecional em aço galvanizado - utilização de 100 vezes - fornecimento, instalação e retirada</t>
  </si>
  <si>
    <t>3806400</t>
  </si>
  <si>
    <t>Fabricação de superestrutura metálica para passarela PL-15 - exceto piso de concreto</t>
  </si>
  <si>
    <t>3806399</t>
  </si>
  <si>
    <t>Fabricação de superestrutura metálica para passarela PL-20 - exceto piso de concreto</t>
  </si>
  <si>
    <t>3806387</t>
  </si>
  <si>
    <t>Fabricação de superestrutura metálica para passarela PL-25 - exceto piso de concreto</t>
  </si>
  <si>
    <t>3806397</t>
  </si>
  <si>
    <t>Fabricação de superestrutura metálica para passarela PL-30 - exceto piso de concreto</t>
  </si>
  <si>
    <t>3806396</t>
  </si>
  <si>
    <t>Fabricação de superestrutura metálica para passarela PL-35 - exceto piso de concreto</t>
  </si>
  <si>
    <t>3806386</t>
  </si>
  <si>
    <t>Guarda corpo e corrimão metálico para passarelas para pedestres - fornecimento e instalação</t>
  </si>
  <si>
    <t>3816118</t>
  </si>
  <si>
    <t>Guarda-corpo de concreto - fabricação - areia e brita comerciais</t>
  </si>
  <si>
    <t>3816117</t>
  </si>
  <si>
    <t>Guarda-corpo de concreto - fabricação - areia extraída e brita produzida</t>
  </si>
  <si>
    <t>3816196</t>
  </si>
  <si>
    <t>Injeção de nata de cimento</t>
  </si>
  <si>
    <t>3806426</t>
  </si>
  <si>
    <t>Lançamento de pré-laje com utilização de guindauto</t>
  </si>
  <si>
    <t>3806401</t>
  </si>
  <si>
    <t>Lançamento de superestrutura de passarela metálica de 12 a 24 t com utilização de guindaste</t>
  </si>
  <si>
    <t>3806423</t>
  </si>
  <si>
    <t>Lançamento de viga pré-moldada de 1.000 a 1.250 kN com utilização de guindaste</t>
  </si>
  <si>
    <t>3806421</t>
  </si>
  <si>
    <t>Lançamento de viga pré-moldada de 500 a 750 kN com utilização de guindaste</t>
  </si>
  <si>
    <t>3806422</t>
  </si>
  <si>
    <t>Lançamento de viga pré-moldada de 750 a 1.000 kN com utilização de guindaste</t>
  </si>
  <si>
    <t>3806425</t>
  </si>
  <si>
    <t>Lançamento de viga pré-moldada de 980 a 1.225 kN com utilização de treliça lançadeira</t>
  </si>
  <si>
    <t>3806424</t>
  </si>
  <si>
    <t>Lançamento de viga pré-moldada de 980 a 1.225 kN com utilização de treliça lançadeira e carrelone</t>
  </si>
  <si>
    <t>3806420</t>
  </si>
  <si>
    <t>Lançamento de viga pré-moldada de até 500 kN com utilização de guindaste</t>
  </si>
  <si>
    <t>3806405</t>
  </si>
  <si>
    <t>Limpeza de aparelhos de apoio em obras de arte especiais</t>
  </si>
  <si>
    <t>3806404</t>
  </si>
  <si>
    <t>Limpeza de material retido em fundações submersas de obras de arte especiais</t>
  </si>
  <si>
    <t>3806406</t>
  </si>
  <si>
    <t>Limpeza em junta de dilatação</t>
  </si>
  <si>
    <t>3806403</t>
  </si>
  <si>
    <t>Limpeza em superfície de concreto com jateamento abrasivo com uso de granalhas de aço</t>
  </si>
  <si>
    <t>3806402</t>
  </si>
  <si>
    <t>Limpeza em superficie de concreto com jateamento d'água sob pressão</t>
  </si>
  <si>
    <t>3806407</t>
  </si>
  <si>
    <t>Pingadeira de elastômero perfil 40 x 40 mm com aba inclinada e fixada com adesivo estrutural e pinos - fornecimento e instalação</t>
  </si>
  <si>
    <t>3808043</t>
  </si>
  <si>
    <t>Pintura manual com nata de cimento - 3 demãos</t>
  </si>
  <si>
    <t>3806431</t>
  </si>
  <si>
    <t>Placa de aço de apoio para protensão externa em reforço de viga de OAE - confecção e instalação</t>
  </si>
  <si>
    <t>3806432</t>
  </si>
  <si>
    <t>Placa de aço de desvio para protensão externa em reforço de viga de OAE - confecção e instalação</t>
  </si>
  <si>
    <t>3806429</t>
  </si>
  <si>
    <t>Plataforma de trabalho em aço tubular apoiada no solo - altura de 4 a 6 m - utilização de 100 vezes - fornecimento, instalação e retirada</t>
  </si>
  <si>
    <t>3806430</t>
  </si>
  <si>
    <t>Plataforma de trabalho em aço tubular apoiada no solo - altura de 6 a 8 m - utilização de 100 vezes - fornecimento, instalação e retirada</t>
  </si>
  <si>
    <t>3806428</t>
  </si>
  <si>
    <t>Plataforma de trabalho em aço tubular apoiada no solo - altura de até 4 m - utilização de 100 vezes - fornecimento, instalação e retirada</t>
  </si>
  <si>
    <t>3816198</t>
  </si>
  <si>
    <t>Plataforma de trabalho em madeira apoiada no solo - altura de 6 a 12 m - utilização de 5 vezes - confecção, instalação e retirada</t>
  </si>
  <si>
    <t>3816197</t>
  </si>
  <si>
    <t>Plataforma de trabalho em madeira apoiada no solo - altura de até 6 m - utilização de 5 vezes - confecção, instalação e retirada</t>
  </si>
  <si>
    <t>3806410</t>
  </si>
  <si>
    <t>Plataforma de trabalho suspensa sob tabuleiro de pontes com treliças metálicas e tábuas - utilização de 100 vezes - confecção, instalação e retirada</t>
  </si>
  <si>
    <t>3806411</t>
  </si>
  <si>
    <t>Plataforma mecanizada de inspeção sob pontes com capacidade de 500 kg e alcance de 15 m</t>
  </si>
  <si>
    <t>3815644</t>
  </si>
  <si>
    <t>Recomposição de dreno em tubo de aço galvanizado D = 100 mm em OAE - fornecimento e instalação</t>
  </si>
  <si>
    <t>3815643</t>
  </si>
  <si>
    <t>Recomposição de dreno em tubo de aço galvanizado D = 80 mm em OAE - fornecimento e instalação</t>
  </si>
  <si>
    <t>3815706</t>
  </si>
  <si>
    <t>Recomposição de guarda-corpo com agregados comerciais - instalação</t>
  </si>
  <si>
    <t>3815597</t>
  </si>
  <si>
    <t>Recomposição de guarda-corpo com agregados produzidos - instalação</t>
  </si>
  <si>
    <t>3815600</t>
  </si>
  <si>
    <t>Recuperação de guarda-corpo metálico em ambiente agressivo</t>
  </si>
  <si>
    <t>3815601</t>
  </si>
  <si>
    <t>Recuperação de guarda-corpo metálico em ambiente muito agressivo</t>
  </si>
  <si>
    <t>3815599</t>
  </si>
  <si>
    <t>Recuperação de guarda-corpo metálico em ambiente pouco agressivo</t>
  </si>
  <si>
    <t>3806414</t>
  </si>
  <si>
    <t>Remoção de concreto com jateamento d'água sob alta pressão</t>
  </si>
  <si>
    <t>3806409</t>
  </si>
  <si>
    <t>Restauração de berços de apoio para junta de dilatação - fornecimento e instalação</t>
  </si>
  <si>
    <t>3815602</t>
  </si>
  <si>
    <t>Substituição de junta de dilatação e lábios poliméricos - fornecimento e instalação</t>
  </si>
  <si>
    <t>4011444</t>
  </si>
  <si>
    <t>Areia asfalto a quente - faixa A - areia comercial</t>
  </si>
  <si>
    <t>4011443</t>
  </si>
  <si>
    <t>Areia asfalto a quente - faixa A - areia extraída</t>
  </si>
  <si>
    <t>4011446</t>
  </si>
  <si>
    <t>Areia asfalto a quente - faixa B - areia comercial</t>
  </si>
  <si>
    <t>4011445</t>
  </si>
  <si>
    <t>Areia asfalto a quente - faixa B - areia extraída</t>
  </si>
  <si>
    <t>4011448</t>
  </si>
  <si>
    <t>Areia asfalto a quente com asfalto polímero - faixa A - areia comercial</t>
  </si>
  <si>
    <t>4011447</t>
  </si>
  <si>
    <t>Areia asfalto a quente com asfalto polímero - faixa A - areia extraída</t>
  </si>
  <si>
    <t>4011450</t>
  </si>
  <si>
    <t>Areia asfalto a quente com asfalto polímero - faixa B - areia comercial</t>
  </si>
  <si>
    <t>4011449</t>
  </si>
  <si>
    <t>Areia asfalto a quente com asfalto polímero - faixa B - areia extraída</t>
  </si>
  <si>
    <t>4011452</t>
  </si>
  <si>
    <t>Areia asfalto a quente com asfalto polímero - faixa C - areia comercial</t>
  </si>
  <si>
    <t>4011451</t>
  </si>
  <si>
    <t>Areia asfalto a quente com asfalto polímero - faixa C - areia extraída</t>
  </si>
  <si>
    <t>4011219</t>
  </si>
  <si>
    <t>Base de solo estabilizado granulometricamente sem mistura com material de jazida</t>
  </si>
  <si>
    <t>4011291</t>
  </si>
  <si>
    <t>Base de solo melhorado com 3% de cimento e mistura em usina com material de jazida</t>
  </si>
  <si>
    <t>4011287</t>
  </si>
  <si>
    <t>Base de solo melhorado com 3% de cimento e mistura na pista com material de jazida</t>
  </si>
  <si>
    <t>4011305</t>
  </si>
  <si>
    <t>Base de solo-cal com 7% de cal e mistura na pista com material de jazida</t>
  </si>
  <si>
    <t>4011313</t>
  </si>
  <si>
    <t>Base de solo-cimento com 7% de cimento e mistura em usina com material de jazida</t>
  </si>
  <si>
    <t>4011297</t>
  </si>
  <si>
    <t>Base de solo-cimento com 7% de cimento e mistura na pista com material de jazida</t>
  </si>
  <si>
    <t>4011221</t>
  </si>
  <si>
    <t>Base estabilizada granulometricamente com mistura de solos na pista com material de jazida</t>
  </si>
  <si>
    <t>4011226</t>
  </si>
  <si>
    <t>Base estabilizada granulometricamente com mistura solo areia (70% - 30%) em usina com material de jazida e areia extraída</t>
  </si>
  <si>
    <t>4011240</t>
  </si>
  <si>
    <t>Base estabilizada granulometricamente com mistura solo brita (70% - 30%) com 3% de cimento em usina com material de jazida e brita comercial</t>
  </si>
  <si>
    <t>4011239</t>
  </si>
  <si>
    <t>Base estabilizada granulometricamente com mistura solo brita (70% - 30%) com 3% de cimento em usina com material de jazida e brita produzida</t>
  </si>
  <si>
    <t>4011268</t>
  </si>
  <si>
    <t>Base estabilizada granulometricamente com mistura solo brita (70% - 30%) em usina com material de jazida e brita comercial</t>
  </si>
  <si>
    <t>4011267</t>
  </si>
  <si>
    <t>Base estabilizada granulometricamente com mistura solo brita (70% - 30%) em usina com material de jazida e brita produzida</t>
  </si>
  <si>
    <t>4011256</t>
  </si>
  <si>
    <t>Base estabilizada granulometricamente com mistura solo brita (70% - 30%) na pista com material de jazida e brita comercial</t>
  </si>
  <si>
    <t>4011255</t>
  </si>
  <si>
    <t>Base estabilizada granulometricamente com mistura solo brita (70% - 30%) na pista com material de jazida e brita produzida</t>
  </si>
  <si>
    <t>4011276</t>
  </si>
  <si>
    <t>Base ou sub-base de brita graduada com brita comercial</t>
  </si>
  <si>
    <t>4011275</t>
  </si>
  <si>
    <t>Base ou sub-base de brita graduada com brita produzida</t>
  </si>
  <si>
    <t>4011549</t>
  </si>
  <si>
    <t>Base ou sub-base de brita graduada executada com vibroacabadora - brita comercial</t>
  </si>
  <si>
    <t>4011548</t>
  </si>
  <si>
    <t>Base ou sub-base de brita graduada executada com vibroacabadora - brita produzida</t>
  </si>
  <si>
    <t>4011278</t>
  </si>
  <si>
    <t>Base ou sub-base de brita graduada tratada com cimento com brita comercial</t>
  </si>
  <si>
    <t>4011277</t>
  </si>
  <si>
    <t>Base ou sub-base de brita graduada tratada com cimento com brita produzida</t>
  </si>
  <si>
    <t>4011561</t>
  </si>
  <si>
    <t>Base ou sub-base de brita graduada tratada com cimento executada com vibroacabadora - brita comercial</t>
  </si>
  <si>
    <t>4011560</t>
  </si>
  <si>
    <t>Base ou sub-base de brita graduada tratada com cimento executada com vibroacabadora - brita produzida</t>
  </si>
  <si>
    <t>4011282</t>
  </si>
  <si>
    <t>Base ou sub-base de macadame hidráulico com brita comercial</t>
  </si>
  <si>
    <t>4011281</t>
  </si>
  <si>
    <t>Base ou sub-base de macadame hidráulico com brita produzida</t>
  </si>
  <si>
    <t>4011279</t>
  </si>
  <si>
    <t>Base ou sub-base de macadame seco com brita comercial</t>
  </si>
  <si>
    <t>4011280</t>
  </si>
  <si>
    <t>Base ou sub-base de macadame seco com brita produzida</t>
  </si>
  <si>
    <t>4011327</t>
  </si>
  <si>
    <t>Base ou sub-base estabilizada granulometricamente com mistura solo escória de aciaria (50%-50%) em usina com material de jazida</t>
  </si>
  <si>
    <t>4011325</t>
  </si>
  <si>
    <t>Base ou sub-base estabilizada granulometricamente com mistura solo escória de aciaria (50%-50%) na pista com material de jazida</t>
  </si>
  <si>
    <t>4011454</t>
  </si>
  <si>
    <t>Concreto asfáltico - faixa A - areia e brita comerciais</t>
  </si>
  <si>
    <t>4011453</t>
  </si>
  <si>
    <t>Concreto asfáltico - faixa A - areia extraída, brita produzida</t>
  </si>
  <si>
    <t>4011455</t>
  </si>
  <si>
    <t>Concreto asfáltico - faixa A - massa comercial</t>
  </si>
  <si>
    <t>4011459</t>
  </si>
  <si>
    <t>Concreto asfáltico - faixa B - areia e brita comerciais</t>
  </si>
  <si>
    <t>4011458</t>
  </si>
  <si>
    <t>Concreto asfáltico - faixa B - areia extraída, brita produzidas</t>
  </si>
  <si>
    <t>4011463</t>
  </si>
  <si>
    <t>Concreto asfáltico - faixa C - areia e brita comerciais</t>
  </si>
  <si>
    <t>4011462</t>
  </si>
  <si>
    <t>Concreto asfáltico - faixa C - areia extraída, brita produzida</t>
  </si>
  <si>
    <t>4011464</t>
  </si>
  <si>
    <t>Concreto asfáltico - faixa C - massa comercial</t>
  </si>
  <si>
    <t>4011457</t>
  </si>
  <si>
    <t>Concreto asfáltico com asfalto polímero - faixa A - areia e brita comerciais</t>
  </si>
  <si>
    <t>4011456</t>
  </si>
  <si>
    <t>Concreto asfáltico com asfalto polímero - faixa A - areia extraída, brita produzida</t>
  </si>
  <si>
    <t>4011461</t>
  </si>
  <si>
    <t>Concreto asfáltico com asfalto polímero - faixa B - areia e brita comerciais</t>
  </si>
  <si>
    <t>4011460</t>
  </si>
  <si>
    <t>Concreto asfáltico com asfalto polímero - faixa B - areia extraída, brita produzida</t>
  </si>
  <si>
    <t>4011466</t>
  </si>
  <si>
    <t>Concreto asfáltico com asfalto polímero - faixa C - areia e brita comerciais</t>
  </si>
  <si>
    <t>4011465</t>
  </si>
  <si>
    <t>Concreto asfáltico com asfalto polímero - faixa C - areia extraída, brita produzida</t>
  </si>
  <si>
    <t>4011469</t>
  </si>
  <si>
    <t>Concreto asfáltico com borracha - faixa A - brita comercial</t>
  </si>
  <si>
    <t>4011473</t>
  </si>
  <si>
    <t>Concreto asfáltico com borracha - faixa A - brita produzida</t>
  </si>
  <si>
    <t>4011470</t>
  </si>
  <si>
    <t>Concreto asfáltico com borracha - faixa B - brita comercial</t>
  </si>
  <si>
    <t>4011474</t>
  </si>
  <si>
    <t>Concreto asfáltico com borracha - faixa B - brita produzida</t>
  </si>
  <si>
    <t>4011471</t>
  </si>
  <si>
    <t>Concreto asfáltico com borracha - faixa C - brita comercial</t>
  </si>
  <si>
    <t>4011475</t>
  </si>
  <si>
    <t>Concreto asfáltico com borracha - faixa C - brita produzida</t>
  </si>
  <si>
    <t>4011472</t>
  </si>
  <si>
    <t>Concreto asfáltico com borracha - faixa GAP GRADED - brita comercial</t>
  </si>
  <si>
    <t>4011476</t>
  </si>
  <si>
    <t>Concreto asfáltico com borracha - faixa GAP GRADED - brita produzida</t>
  </si>
  <si>
    <t>4011478</t>
  </si>
  <si>
    <t>Concreto asfáltico reciclado em usina com adição de asfalto - brita comercial</t>
  </si>
  <si>
    <t>4011477</t>
  </si>
  <si>
    <t>Concreto asfáltico reciclado em usina com adição de asfalto - brita produzida</t>
  </si>
  <si>
    <t>4011538</t>
  </si>
  <si>
    <t>Cura com pintura asfáltica para pavimento de concreto compactado com rolo</t>
  </si>
  <si>
    <t>4016096</t>
  </si>
  <si>
    <t>Escavação e carga de material de jazida com escavadeira hidráulica de 1,56 m³</t>
  </si>
  <si>
    <t>4016008</t>
  </si>
  <si>
    <t>Escavação e carga de material de jazida com trator de 127 kW e carregadeira de 3,4 m³</t>
  </si>
  <si>
    <t>4016007</t>
  </si>
  <si>
    <t>Escavação e carga de material de jazida com trator de 97 kW e carregadeira de 1,72 m³</t>
  </si>
  <si>
    <t>4015612</t>
  </si>
  <si>
    <t>Execução de revestimento primário com material de jazida</t>
  </si>
  <si>
    <t>4011479</t>
  </si>
  <si>
    <t>Fresagem contínua de revestimento asfáltico</t>
  </si>
  <si>
    <t>4011480</t>
  </si>
  <si>
    <t>Fresagem descontínua de revestimento asfáltico</t>
  </si>
  <si>
    <t>4011562</t>
  </si>
  <si>
    <t>Geogrelha bidirecional com resistência a tração de 30 kN/m - deformação &lt; 5% - malha de 36 x 34 mm - para reforço de base granular</t>
  </si>
  <si>
    <t>4011351</t>
  </si>
  <si>
    <t>Imprimação com asfalto diluído</t>
  </si>
  <si>
    <t>4011352</t>
  </si>
  <si>
    <t>Imprimação com emulsão asfáltica</t>
  </si>
  <si>
    <t>4011402</t>
  </si>
  <si>
    <t>Lama asfáltica - faixa I - areia e brita comerciais</t>
  </si>
  <si>
    <t>4011401</t>
  </si>
  <si>
    <t>Lama asfáltica - faixa I - areia extraída e brita produzida</t>
  </si>
  <si>
    <t>4011404</t>
  </si>
  <si>
    <t>Lama asfáltica - faixa II - areia e brita comerciais</t>
  </si>
  <si>
    <t>4011403</t>
  </si>
  <si>
    <t>Lama asfáltica - faixa II - areia extraída e brita produzida</t>
  </si>
  <si>
    <t>4011406</t>
  </si>
  <si>
    <t>Lama asfáltica - faixa III - areia e brita comerciais</t>
  </si>
  <si>
    <t>4011405</t>
  </si>
  <si>
    <t>Lama asfáltica - faixa III - areia extraída e brita produzida</t>
  </si>
  <si>
    <t>4011392</t>
  </si>
  <si>
    <t>Macadame betuminoso por penetração - faixa A - brita comercial</t>
  </si>
  <si>
    <t>4011391</t>
  </si>
  <si>
    <t>Macadame betuminoso por penetração - faixa A - brita produzida</t>
  </si>
  <si>
    <t>4011394</t>
  </si>
  <si>
    <t>Macadame betuminoso por penetração - faixa B - brita comercial</t>
  </si>
  <si>
    <t>4011393</t>
  </si>
  <si>
    <t>Macadame betuminoso por penetração - faixa B - brita produzida</t>
  </si>
  <si>
    <t>4011396</t>
  </si>
  <si>
    <t>Macadame betuminoso por penetração - faixa C - brita comercial</t>
  </si>
  <si>
    <t>4011395</t>
  </si>
  <si>
    <t>Macadame betuminoso por penetração - faixa C - brita produzida</t>
  </si>
  <si>
    <t>4011398</t>
  </si>
  <si>
    <t>Macadame betuminoso por penetração - faixa D - brita comercial</t>
  </si>
  <si>
    <t>4011397</t>
  </si>
  <si>
    <t>Macadame betuminoso por penetração - faixa D - brita produzida</t>
  </si>
  <si>
    <t>4011400</t>
  </si>
  <si>
    <t>Macadame betuminoso por penetração com asfalto com polímero - faixa A - brita comercial</t>
  </si>
  <si>
    <t>4011399</t>
  </si>
  <si>
    <t>Macadame betuminoso por penetração com asfalto com polímero - faixa A - brita produzida</t>
  </si>
  <si>
    <t>4011490</t>
  </si>
  <si>
    <t>Manta sintética para recapeamento asfáltico com geotextil RT - 09 - fornecimento e aplicação</t>
  </si>
  <si>
    <t>4011536</t>
  </si>
  <si>
    <t>Membrana plástica isolante e impermeabilizante com espessura de 0,2 mm - fornecimento e instalação</t>
  </si>
  <si>
    <t>4011415</t>
  </si>
  <si>
    <t>Micro pré-misturado a quente com asfalto polímero - brita comecial</t>
  </si>
  <si>
    <t>4011416</t>
  </si>
  <si>
    <t>Micro pré-misturado a quente com asfalto polímero - brita produzida</t>
  </si>
  <si>
    <t>4011408</t>
  </si>
  <si>
    <t>Microrrevestimento a frio com emulsão modificada com polímero de 0,8 cm - brita comercial</t>
  </si>
  <si>
    <t>4011407</t>
  </si>
  <si>
    <t>Microrrevestimento a frio com emulsão modificada com polímero de 0,8 cm - brita produzida</t>
  </si>
  <si>
    <t>4011410</t>
  </si>
  <si>
    <t>Microrrevestimento a frio com emulsão modificada com polímero de 1,5 cm - brita comercial</t>
  </si>
  <si>
    <t>4011409</t>
  </si>
  <si>
    <t>Microrrevestimento a frio com emulsão modificada com polímero de 1,5 cm - brita produzida</t>
  </si>
  <si>
    <t>4011412</t>
  </si>
  <si>
    <t>Microrrevestimento a frio com emulsão modificada com polímero de 2,0 cm - brita comercial</t>
  </si>
  <si>
    <t>4011411</t>
  </si>
  <si>
    <t>Microrrevestimento a frio com emulsão modificada com polímero de 2,0 cm - brita produzida</t>
  </si>
  <si>
    <t>4011520</t>
  </si>
  <si>
    <t>Pavimento de concreto com equipamento de pequeno porte - areia e brita comerciais</t>
  </si>
  <si>
    <t>4011507</t>
  </si>
  <si>
    <t>Pavimento de concreto com equipamento de pequeno porte - areia extraída e brita produzida</t>
  </si>
  <si>
    <t>4011535</t>
  </si>
  <si>
    <t>Pavimento de concreto com equipamento fôrma-trilho - areia e brita comerciais</t>
  </si>
  <si>
    <t>4011534</t>
  </si>
  <si>
    <t>Pavimento de concreto com equipamento fôrma-trilho - areia extraída e brita produzida</t>
  </si>
  <si>
    <t>4011533</t>
  </si>
  <si>
    <t>Pavimento de concreto com fôrmas deslizantes - areia e brita comerciais</t>
  </si>
  <si>
    <t>4011532</t>
  </si>
  <si>
    <t>Pavimento de concreto com fôrmas deslizantes - areia extraída e brita produzida</t>
  </si>
  <si>
    <t>4011492</t>
  </si>
  <si>
    <t>Pavimento de concreto compactado com rolo - brita comercial</t>
  </si>
  <si>
    <t>4011491</t>
  </si>
  <si>
    <t>Pavimento de concreto compactado com rolo - brita produzida</t>
  </si>
  <si>
    <t>4011353</t>
  </si>
  <si>
    <t>Pintura de ligação</t>
  </si>
  <si>
    <t>4011354</t>
  </si>
  <si>
    <t>Pintura de ligação - emulsão com polímero</t>
  </si>
  <si>
    <t>4011418</t>
  </si>
  <si>
    <t>Pré-misturado a frio - faixa A - areia e brita comerciais</t>
  </si>
  <si>
    <t>4011417</t>
  </si>
  <si>
    <t>Pré-misturado a frio - faixa A - areia extraída, brita produzida</t>
  </si>
  <si>
    <t>4011420</t>
  </si>
  <si>
    <t>Pré-misturado a frio - faixa B - areia e brita comerciais</t>
  </si>
  <si>
    <t>4011419</t>
  </si>
  <si>
    <t>Pré-misturado a frio - faixa B - areia extraída, brita produzida</t>
  </si>
  <si>
    <t>4011422</t>
  </si>
  <si>
    <t>Pré-misturado a frio - faixa C - areia e brita comerciais</t>
  </si>
  <si>
    <t>4011421</t>
  </si>
  <si>
    <t>Pré-misturado a frio - faixa C - areia extraída, brita produzida</t>
  </si>
  <si>
    <t>4011424</t>
  </si>
  <si>
    <t>Pré-misturado a frio - faixa D - areia e brita comerciais</t>
  </si>
  <si>
    <t>4011423</t>
  </si>
  <si>
    <t>Pré-misturado a frio - faixa D - areia extraída, brita produzida</t>
  </si>
  <si>
    <t>4011426</t>
  </si>
  <si>
    <t>Pré-misturado a frio com emulsão asfáltica com polímero - faixa A - areia e brita comerciais</t>
  </si>
  <si>
    <t>4011425</t>
  </si>
  <si>
    <t>Pré-misturado a frio com emulsão asfáltica com polímero - faixa A - areia extraída, brita produzida</t>
  </si>
  <si>
    <t>4011428</t>
  </si>
  <si>
    <t>Pré-misturado a frio com emulsão asfáltica com polímero - faixa B - areia e brita comerciais</t>
  </si>
  <si>
    <t>4011427</t>
  </si>
  <si>
    <t>Pré-misturado a frio com emulsão asfáltica com polímero - faixa B - areia extraída, brita produzida</t>
  </si>
  <si>
    <t>4011430</t>
  </si>
  <si>
    <t>Pré-misturado a frio com emulsão asfáltica com polímero - faixa C - areia e brita comerciais</t>
  </si>
  <si>
    <t>4011429</t>
  </si>
  <si>
    <t>Pré-misturado a frio com emulsão asfáltica com polímero - faixa C - areia extraída, brita produzida</t>
  </si>
  <si>
    <t>4011432</t>
  </si>
  <si>
    <t>Pré-misturado a frio com emulsão asfáltica com polímero - faixa D - areia e brita comerciais</t>
  </si>
  <si>
    <t>4011431</t>
  </si>
  <si>
    <t>Pré-misturado a frio com emulsão asfáltica com polímero - faixa D - areia extraída, brita produzida</t>
  </si>
  <si>
    <t>4011434</t>
  </si>
  <si>
    <t>Pré-misturado a quente com asfalto polímero - faixa I - camada porosa de atrito - areia e brita comerciais</t>
  </si>
  <si>
    <t>4011433</t>
  </si>
  <si>
    <t>Pré-misturado a quente com asfalto polímero - faixa I - camada porosa de atrito - areia extraída, brita produzida</t>
  </si>
  <si>
    <t>4011436</t>
  </si>
  <si>
    <t>Pré-misturado a quente com asfalto polímero - faixa II - camada porosa de atrito - areia e brita comerciais</t>
  </si>
  <si>
    <t>4011435</t>
  </si>
  <si>
    <t>Pré-misturado a quente com asfalto polímero - faixa II - camada porosa de atrito - areia extraída, brita produzida</t>
  </si>
  <si>
    <t>4011438</t>
  </si>
  <si>
    <t>Pré-misturado a quente com asfalto polímero - faixa III - camada porosa de atrito - areia e brita comerciais</t>
  </si>
  <si>
    <t>4011437</t>
  </si>
  <si>
    <t>Pré-misturado a quente com asfalto polímero - faixa III - camada porosa de atrito - areia extraída, brita produzida</t>
  </si>
  <si>
    <t>4011440</t>
  </si>
  <si>
    <t>Pré-misturado a quente com asfalto polímero - faixa IV - camada porosa de atrito - areia e brita comerciais</t>
  </si>
  <si>
    <t>4011439</t>
  </si>
  <si>
    <t>Pré-misturado a quente com asfalto polímero - faixa IV - camada porosa de atrito - areia extraída, brita produzida</t>
  </si>
  <si>
    <t>4011442</t>
  </si>
  <si>
    <t>Pré-misturado a quente com asfalto polímero - faixa V - camada porosa de atrito - areia e brita comerciais</t>
  </si>
  <si>
    <t>4011441</t>
  </si>
  <si>
    <t>Pré-misturado a quente com asfalto polímero - faixa V - camada porosa de atrito - areia extraída, brita produzida</t>
  </si>
  <si>
    <t>4011482</t>
  </si>
  <si>
    <t>Reciclagem com adição de 3% de cimento e incorporação do revestimento asfáltico à base</t>
  </si>
  <si>
    <t>4011484</t>
  </si>
  <si>
    <t>Reciclagem com adição de brita comercial e incorporação do revestimento asfáltico à base</t>
  </si>
  <si>
    <t>4011483</t>
  </si>
  <si>
    <t>Reciclagem com adição de brita produzida e incorporação do revestimento asfáltico à base</t>
  </si>
  <si>
    <t>4011488</t>
  </si>
  <si>
    <t>Reciclagem com espuma asfáltica e incorporação do revestimento asfáltico à base com adição de cimento</t>
  </si>
  <si>
    <t>4011487</t>
  </si>
  <si>
    <t>Reciclagem com espuma asfáltica e incorporação do revestimento asfáltico à base com adição de pó de pedra comercial e cimento</t>
  </si>
  <si>
    <t>4011486</t>
  </si>
  <si>
    <t>Reciclagem com incorporação do revestimento asfáltico à base com adição de 3% de cimento e de brita comercial</t>
  </si>
  <si>
    <t>4011485</t>
  </si>
  <si>
    <t>Reciclagem com incorporação do revestimento asfáltico à base com adição de 3% de cimento e de brita produzida</t>
  </si>
  <si>
    <t>4011489</t>
  </si>
  <si>
    <t>Reciclagem em usina com espuma de asfalto de concreto asfáltico com adição de agregado comercial e cimento</t>
  </si>
  <si>
    <t>4011481</t>
  </si>
  <si>
    <t>Reciclagem simples com incorporação do revestimento asfáltico à base</t>
  </si>
  <si>
    <t>4011347</t>
  </si>
  <si>
    <t>Reestabilização de camada de base com adição de 3% de cimento</t>
  </si>
  <si>
    <t>4011342</t>
  </si>
  <si>
    <t>Reestabilização de camada de base com adição de 30% de brita comercial</t>
  </si>
  <si>
    <t>4011344</t>
  </si>
  <si>
    <t>Reestabilização de camada de base com adição de 30% de brita produzida</t>
  </si>
  <si>
    <t>4011341</t>
  </si>
  <si>
    <t>Reestabilização de camada de base com adição de 30% de material fresado retirado da pista</t>
  </si>
  <si>
    <t>4011346</t>
  </si>
  <si>
    <t>Reestabilização de camada de base sem adição de material</t>
  </si>
  <si>
    <t>4011211</t>
  </si>
  <si>
    <t>Reforço do subleito com material de jazida</t>
  </si>
  <si>
    <t>4011304</t>
  </si>
  <si>
    <t>Reforço do subleito de solo melhorado com 4% de cal e mistura na pista com material de jazida</t>
  </si>
  <si>
    <t>4011209</t>
  </si>
  <si>
    <t>Regularização do subleito</t>
  </si>
  <si>
    <t>4011210</t>
  </si>
  <si>
    <t>Regularização do subleito com fresagem corte e controle automático de greide</t>
  </si>
  <si>
    <t>4011537</t>
  </si>
  <si>
    <t>Serragem de juntas em pavimento de concreto, limpeza e enchimento com selante a frio</t>
  </si>
  <si>
    <t>4011218</t>
  </si>
  <si>
    <t>Sub-base de concreto adensado por vibração - areia e brita comerciais</t>
  </si>
  <si>
    <t>4011217</t>
  </si>
  <si>
    <t>Sub-base de concreto adensado por vibração - areia extraída e brita produzida</t>
  </si>
  <si>
    <t>4011214</t>
  </si>
  <si>
    <t>Sub-base de concreto compactado com rolo - brita comercial</t>
  </si>
  <si>
    <t>4011213</t>
  </si>
  <si>
    <t>Sub-base de concreto compactado com rolo - brita produzida</t>
  </si>
  <si>
    <t>4011227</t>
  </si>
  <si>
    <t>Sub-base de solo estabilizado granulometricamente sem mistura com material de jazida</t>
  </si>
  <si>
    <t>4011302</t>
  </si>
  <si>
    <t>Sub-base de solo melhorado com 3% de cimento e mistura em usina com material de jazida</t>
  </si>
  <si>
    <t>4011300</t>
  </si>
  <si>
    <t>Sub-base de solo melhorado com 3% de cimento e mistura na pista com material de jazida</t>
  </si>
  <si>
    <t>4011306</t>
  </si>
  <si>
    <t>Sub-base de solo-cal com 7% de cal e mistura na pista com material de jazida</t>
  </si>
  <si>
    <t>4011303</t>
  </si>
  <si>
    <t>Sub-base de solo-cimento com 7% de cimento e mistura em usina com material de jazida</t>
  </si>
  <si>
    <t>4011301</t>
  </si>
  <si>
    <t>Sub-base de solo-cimento com 7% de cimento e mistura na pista com material de jazida</t>
  </si>
  <si>
    <t>4011228</t>
  </si>
  <si>
    <t>Sub-base estabilizada granulometricamente com mistura de solos na pista com material de jazida</t>
  </si>
  <si>
    <t>4011229</t>
  </si>
  <si>
    <t>Sub-base estabilizada granulometricamente com mistura solo areia (70% - 30%) em usina com material de jazida e areia extraída</t>
  </si>
  <si>
    <t>4011231</t>
  </si>
  <si>
    <t>Sub-base estabilizada granulometricamente com mistura solo brita (70% - 30%) com 3% de cimento em usina com material de jazida e brita comercial</t>
  </si>
  <si>
    <t>4011230</t>
  </si>
  <si>
    <t>Sub-base estabilizada granulometricamente com mistura solo brita (70% - 30%) com 3% de cimento em usina com material de jazida e brita produzida</t>
  </si>
  <si>
    <t>4011235</t>
  </si>
  <si>
    <t>Sub-base estabilizada granulometricamente com mistura solo brita (70% - 30%) em usina com material de jazida e brita comercial</t>
  </si>
  <si>
    <t>4011234</t>
  </si>
  <si>
    <t>Sub-base estabilizada granulometricamente com mistura solo brita (70% - 30%) em usina com material de jazida e brita produzida</t>
  </si>
  <si>
    <t>4011233</t>
  </si>
  <si>
    <t>Sub-base estabilizada granulometricamente com mistura solo brita (70% - 30%) na pista com material de jazida e brita comercial</t>
  </si>
  <si>
    <t>4011232</t>
  </si>
  <si>
    <t>Sub-base estabilizada granulometricamente com mistura solo brita (70% - 30%) na pista com material de jazida e brita produzida</t>
  </si>
  <si>
    <t>4011372</t>
  </si>
  <si>
    <t>Tratamento superficial duplo com banho diluído - brita comercial</t>
  </si>
  <si>
    <t>4011371</t>
  </si>
  <si>
    <t>Tratamento superficial duplo com banho diluído - brita produzida</t>
  </si>
  <si>
    <t>4011378</t>
  </si>
  <si>
    <t>Tratamento superficial duplo com banho diluído com emulsão com polímero - brita comercial</t>
  </si>
  <si>
    <t>4011377</t>
  </si>
  <si>
    <t>Tratamento superficial duplo com banho diluído com emulsão com polímero - brita produzida</t>
  </si>
  <si>
    <t>4011368</t>
  </si>
  <si>
    <t>Tratamento superficial duplo com CAP - brita comercial</t>
  </si>
  <si>
    <t>4011367</t>
  </si>
  <si>
    <t>Tratamento superficial duplo com CAP - brita produzida</t>
  </si>
  <si>
    <t>4011374</t>
  </si>
  <si>
    <t>Tratamento superficial duplo com CAP com polímero - brita comercial</t>
  </si>
  <si>
    <t>4011373</t>
  </si>
  <si>
    <t>Tratamento superficial duplo com CAP com polímero - brita produzida</t>
  </si>
  <si>
    <t>4011370</t>
  </si>
  <si>
    <t>Tratamento superficial duplo com emulsão - brita comercial</t>
  </si>
  <si>
    <t>4011369</t>
  </si>
  <si>
    <t>Tratamento superficial duplo com emulsão - brita produzida</t>
  </si>
  <si>
    <t>4011376</t>
  </si>
  <si>
    <t>Tratamento superficial duplo com emulsão com polímero - brita comercial</t>
  </si>
  <si>
    <t>4011375</t>
  </si>
  <si>
    <t>Tratamento superficial duplo com emulsão com polímero - brita produzida</t>
  </si>
  <si>
    <t>4011360</t>
  </si>
  <si>
    <t>Tratamento superficial simples com banho diluído - brita comercial</t>
  </si>
  <si>
    <t>4011359</t>
  </si>
  <si>
    <t>Tratamento superficial simples com banho diluído - brita produzida</t>
  </si>
  <si>
    <t>4011366</t>
  </si>
  <si>
    <t>Tratamento superficial simples com banho diluído com emulsão com polímero - brita comercial</t>
  </si>
  <si>
    <t>4011365</t>
  </si>
  <si>
    <t>Tratamento superficial simples com banho diluído com emulsão com polímero - brita produzida</t>
  </si>
  <si>
    <t>4011356</t>
  </si>
  <si>
    <t>Tratamento superficial simples com CAP - brita comercial</t>
  </si>
  <si>
    <t>4011355</t>
  </si>
  <si>
    <t>Tratamento superficial simples com CAP - brita produzida</t>
  </si>
  <si>
    <t>4011362</t>
  </si>
  <si>
    <t>Tratamento superficial simples com CAP com polímero - brita comercial</t>
  </si>
  <si>
    <t>4011361</t>
  </si>
  <si>
    <t>Tratamento superficial simples com CAP com polímero - brita produzida</t>
  </si>
  <si>
    <t>4011358</t>
  </si>
  <si>
    <t>Tratamento superficial simples com emulsão - brita comercial</t>
  </si>
  <si>
    <t>4011357</t>
  </si>
  <si>
    <t>Tratamento superficial simples com emulsão - brita produzida</t>
  </si>
  <si>
    <t>4011364</t>
  </si>
  <si>
    <t>Tratamento superficial simples com emulsão com polímero - brita comercial</t>
  </si>
  <si>
    <t>4011363</t>
  </si>
  <si>
    <t>Tratamento superficial simples com emulsão com polímero - brita produzida</t>
  </si>
  <si>
    <t>4011384</t>
  </si>
  <si>
    <t>Tratamento superficial triplo com banho diluído - brita comercial</t>
  </si>
  <si>
    <t>4011383</t>
  </si>
  <si>
    <t>Tratamento superficial triplo com banho diluído - brita produzida</t>
  </si>
  <si>
    <t>4011390</t>
  </si>
  <si>
    <t>Tratamento superficial triplo com banho diluído - emulsão com polímero - brita comercial</t>
  </si>
  <si>
    <t>4011389</t>
  </si>
  <si>
    <t>Tratamento superficial triplo com banho diluído - emulsão com polímero - brita produzida</t>
  </si>
  <si>
    <t>4011380</t>
  </si>
  <si>
    <t>Tratamento superficial triplo com CAP - brita comercial</t>
  </si>
  <si>
    <t>4011379</t>
  </si>
  <si>
    <t>Tratamento superficial triplo com CAP - brita produzida</t>
  </si>
  <si>
    <t>4011386</t>
  </si>
  <si>
    <t>Tratamento superficial triplo com CAP com polímero - brita comercial</t>
  </si>
  <si>
    <t>4011385</t>
  </si>
  <si>
    <t>Tratamento superficial triplo com CAP com polímero - brita produzida</t>
  </si>
  <si>
    <t>4011382</t>
  </si>
  <si>
    <t>Tratamento superficial triplo com emulsão - brita comercial</t>
  </si>
  <si>
    <t>4011381</t>
  </si>
  <si>
    <t>Tratamento superficial triplo com emulsão - brita produzida</t>
  </si>
  <si>
    <t>4011388</t>
  </si>
  <si>
    <t>Tratamento superficial triplo com emulsão com polímero - brita comercial</t>
  </si>
  <si>
    <t>4011387</t>
  </si>
  <si>
    <t>Tratamento superficial triplo com emulsão com polímero - brita produzida</t>
  </si>
  <si>
    <t>4011212</t>
  </si>
  <si>
    <t>Varredura da superfície para execução de revestimento asfáltico</t>
  </si>
  <si>
    <t>4208197</t>
  </si>
  <si>
    <t>Ancoragem fixa para estais de 12 cordoalhas D = 15,7 mm - inclusive injeção de cera</t>
  </si>
  <si>
    <t>4208158</t>
  </si>
  <si>
    <t>Ancoragem fixa para estais de 19 cordoalhas D = 15,7 mm - inclusive injeção de cera</t>
  </si>
  <si>
    <t>4208198</t>
  </si>
  <si>
    <t>Ancoragem fixa para estais de 22 cordoalhas D = 15,7 mm - inclusive injeção de cera</t>
  </si>
  <si>
    <t>4208159</t>
  </si>
  <si>
    <t>Ancoragem fixa para estais de 31 cordoalhas D = 15,7 mm - inclusive injeção de cera</t>
  </si>
  <si>
    <t>4208160</t>
  </si>
  <si>
    <t>Ancoragem fixa para estais de 37 cordoalhas D = 15,7 mm - inclusive injeção de cera</t>
  </si>
  <si>
    <t>4208199</t>
  </si>
  <si>
    <t>Ancoragem fixa para estais de 43 cordoalhas D = 15,7 mm - inclusive injeção de cera</t>
  </si>
  <si>
    <t>4208161</t>
  </si>
  <si>
    <t>Ancoragem fixa para estais de 55 cordoalhas D = 15,7 mm - inclusive injeção de cera</t>
  </si>
  <si>
    <t>4208162</t>
  </si>
  <si>
    <t>Ancoragem fixa para estais de 61 cordoalhas D = 15,7 mm - inclusive injeção de cera</t>
  </si>
  <si>
    <t>4208163</t>
  </si>
  <si>
    <t>Ancoragem fixa para estais de 73 cordoalhas D = 15,7 mm - inclusive injeção de cera</t>
  </si>
  <si>
    <t>4208200</t>
  </si>
  <si>
    <t>Ancoragem fixa para estais de 85 cordoalhas D = 15,7 mm - inclusive injeção de cera</t>
  </si>
  <si>
    <t>4208164</t>
  </si>
  <si>
    <t>Ancoragem fixa para estais de 91 cordoalhas D = 15,7 mm - inclusive injeção de cera</t>
  </si>
  <si>
    <t>4208201</t>
  </si>
  <si>
    <t>Ancoragem regulável para estais de 12 cordoalhas D = 15,7 mm - inclusive protensão, injeção de cera e regulagem final</t>
  </si>
  <si>
    <t>4208151</t>
  </si>
  <si>
    <t>Ancoragem regulável para estais de 19 cordoalhas D = 15,7 mm - inclusive protensão, injeção de cera e regulagem final</t>
  </si>
  <si>
    <t>4208202</t>
  </si>
  <si>
    <t>Ancoragem regulável para estais de 22 cordoalhas D = 15,7 mm - inclusive protensão, injeção de cera e regulagem final</t>
  </si>
  <si>
    <t>4208152</t>
  </si>
  <si>
    <t>Ancoragem regulável para estais de 31 cordoalhas D = 15,7 mm - inclusive protensão, injeção de cera e regulagem final</t>
  </si>
  <si>
    <t>4208153</t>
  </si>
  <si>
    <t>Ancoragem regulável para estais de 37 cordoalhas D = 15,7 mm - inclusive protensão, injeção de cera e regulagem final</t>
  </si>
  <si>
    <t>4208203</t>
  </si>
  <si>
    <t>Ancoragem regulável para estais de 43 cordoalhas D = 15,7 mm - inclusive protensão, injeção de cera e regulagem final</t>
  </si>
  <si>
    <t>4208154</t>
  </si>
  <si>
    <t>Ancoragem regulável para estais de 55 cordoalhas D = 15,7 mm - inclusive protensão, injeção de cera e regulagem final</t>
  </si>
  <si>
    <t>4208155</t>
  </si>
  <si>
    <t>Ancoragem regulável para estais de 61 cordoalhas D = 15,7 mm - inclusive protensão, injeção de cera e regulagem final</t>
  </si>
  <si>
    <t>4208156</t>
  </si>
  <si>
    <t>Ancoragem regulável para estais de 73 cordoalhas D = 15,7 mm - inclusive protensão, injeção de cera e regulagem final</t>
  </si>
  <si>
    <t>4208204</t>
  </si>
  <si>
    <t>Ancoragem regulável para estais de 85 cordoalhas D = 15,7 mm - inclusive protensão, injeção de cera e regulagem final</t>
  </si>
  <si>
    <t>4208157</t>
  </si>
  <si>
    <t>Ancoragem regulável para estais de 91 cordoalhas D = 15,7 mm - inclusive protensão, injeção de cera e regulagem final</t>
  </si>
  <si>
    <t>4208127</t>
  </si>
  <si>
    <t>Cordoalha para estais CP 177 RB D = 15,7 mm - fornecimento, preparo e colocação</t>
  </si>
  <si>
    <t>4208196</t>
  </si>
  <si>
    <t>Elevador de cremalheira - ascensão e ancoragem da torre a partir de 16 m com cada elevação de até 9 m - utilização de 50 vezes - inclusive desmontagem</t>
  </si>
  <si>
    <t>4208209</t>
  </si>
  <si>
    <t>Elevador de cremalheira - montagem e desmontagem até a altura de 16 m - exceto fundações</t>
  </si>
  <si>
    <t>4208206</t>
  </si>
  <si>
    <t>Elevador de cremalheira com cabine simples, com capacidade de 1.500 kg e altura de até 100 m - operação</t>
  </si>
  <si>
    <t>4208210</t>
  </si>
  <si>
    <t>Grua fixa - montagem e desmontagem até a altura de 60 m - exceto fundações</t>
  </si>
  <si>
    <t>4208195</t>
  </si>
  <si>
    <t>Grua fixa - telescopagem e ancoragem da torre a partir de 60 m com cada elevação de até 18 m - inclusive desmontagem</t>
  </si>
  <si>
    <t>4208208</t>
  </si>
  <si>
    <t>Grua fixa com altura de 60 a 102 m, com alcance de 60 m e capacidade de 1.500 kg na ponta da lança - operação</t>
  </si>
  <si>
    <t>4208135</t>
  </si>
  <si>
    <t>Tubo antivandalismo em aço galvanizado para estais de 12 cordoalhas D = 15,7 mm - fornecimento e instalação</t>
  </si>
  <si>
    <t>4208136</t>
  </si>
  <si>
    <t>Tubo antivandalismo em aço galvanizado para estais de 19 cordoalhas D = 15,7 mm - fornecimento e instalação</t>
  </si>
  <si>
    <t>4208137</t>
  </si>
  <si>
    <t>Tubo antivandalismo em aço galvanizado para estais de 22 cordoalhas D = 15,7 mm - fornecimento e instalação</t>
  </si>
  <si>
    <t>4208138</t>
  </si>
  <si>
    <t>Tubo antivandalismo em aço galvanizado para estais de 31 cordoalhas D = 15,7 mm - fornecimento e instalação</t>
  </si>
  <si>
    <t>4208139</t>
  </si>
  <si>
    <t>Tubo antivandalismo em aço galvanizado para estais de 37 cordoalhas D = 15,7 mm - fornecimento e instalação</t>
  </si>
  <si>
    <t>4208140</t>
  </si>
  <si>
    <t>Tubo antivandalismo em aço galvanizado para estais de 43 cordoalhas D = 15,7 mm - fornecimento e instalação</t>
  </si>
  <si>
    <t>4208141</t>
  </si>
  <si>
    <t>Tubo antivandalismo em aço galvanizado para estais de 55 cordoalhas D = 15,7 mm - fornecimento e instalação</t>
  </si>
  <si>
    <t>4208212</t>
  </si>
  <si>
    <t>Tubo antivandalismo em aço galvanizado para estais de 61 cordoalhas D = 15,7 mm - fornecimento e instalação</t>
  </si>
  <si>
    <t>4208213</t>
  </si>
  <si>
    <t>Tubo antivandalismo em aço galvanizado para estais de 73 cordoalhas D = 15,7 mm - fornecimento e instalação</t>
  </si>
  <si>
    <t>4208214</t>
  </si>
  <si>
    <t>Tubo antivandalismo em aço galvanizado para estais de 85 cordoalhas D = 15,7 mm - fornecimento e instalação</t>
  </si>
  <si>
    <t>4208215</t>
  </si>
  <si>
    <t>Tubo antivandalismo em aço galvanizado para estais de 91 cordoalhas D = 15,7 mm - fornecimento e instalação</t>
  </si>
  <si>
    <t>4208216</t>
  </si>
  <si>
    <t>Tubo fôrma lado fixo em aço galvanizado para estais de 12 cordoalhas D = 15,7 mm - fornecimento e instalação</t>
  </si>
  <si>
    <t>4208217</t>
  </si>
  <si>
    <t>Tubo fôrma lado fixo em aço galvanizado para estais de 19 cordoalhas D = 15,7 mm - fornecimento e instalação</t>
  </si>
  <si>
    <t>4208218</t>
  </si>
  <si>
    <t>Tubo fôrma lado fixo em aço galvanizado para estais de 22 cordoalhas D = 15,7 mm - fornecimento e instalação</t>
  </si>
  <si>
    <t>4208219</t>
  </si>
  <si>
    <t>Tubo fôrma lado fixo em aço galvanizado para estais de 31 cordoalhas D = 15,7 mm - fornecimento e instalação</t>
  </si>
  <si>
    <t>4208220</t>
  </si>
  <si>
    <t>Tubo fôrma lado fixo em aço galvanizado para estais de 37 cordoalhas D = 15,7 mm - fornecimento e instalação</t>
  </si>
  <si>
    <t>4208221</t>
  </si>
  <si>
    <t>Tubo fôrma lado fixo em aço galvanizado para estais de 43 cordoalhas D = 15,7 mm - fornecimento e instalação</t>
  </si>
  <si>
    <t>4208222</t>
  </si>
  <si>
    <t>Tubo fôrma lado fixo em aço galvanizado para estais de 55 cordoalhas D = 15,7 mm - fornecimento e instalação</t>
  </si>
  <si>
    <t>4208223</t>
  </si>
  <si>
    <t>Tubo fôrma lado fixo em aço galvanizado para estais de 61 cordoalhas D = 15,7 mm - fornecimento e instalação</t>
  </si>
  <si>
    <t>4208224</t>
  </si>
  <si>
    <t>Tubo fôrma lado fixo em aço galvanizado para estais de 73 cordoalhas D = 15,7 mm - fornecimento e instalação</t>
  </si>
  <si>
    <t>4208225</t>
  </si>
  <si>
    <t>Tubo fôrma lado fixo em aço galvanizado para estais de 85 cordoalhas D = 15,7 mm - fornecimento e instalação</t>
  </si>
  <si>
    <t>4208226</t>
  </si>
  <si>
    <t>Tubo fôrma lado fixo em aço galvanizado para estais de 91 cordoalhas D = 15,7 mm - fornecimento e instalação</t>
  </si>
  <si>
    <t>4208227</t>
  </si>
  <si>
    <t>Tubo fôrma lado regulável em aço galvanizado para estais de 12 cordoalhas D = 15,7 mm - fornecimento e instalação</t>
  </si>
  <si>
    <t>4208228</t>
  </si>
  <si>
    <t>Tubo fôrma lado regulável em aço galvanizado para estais de 19 cordoalhas D = 15,7 mm - fornecimento e instalação</t>
  </si>
  <si>
    <t>4208229</t>
  </si>
  <si>
    <t>Tubo fôrma lado regulável em aço galvanizado para estais de 22 cordoalhas D = 15,7 mm - fornecimento e instalação</t>
  </si>
  <si>
    <t>4208230</t>
  </si>
  <si>
    <t>Tubo fôrma lado regulável em aço galvanizado para estais de 31 cordoalhas D = 15,7 mm - fornecimento e instalação</t>
  </si>
  <si>
    <t>4208231</t>
  </si>
  <si>
    <t>Tubo fôrma lado regulável em aço galvanizado para estais de 37 cordoalhas D = 15,7 mm - fornecimento e instalação</t>
  </si>
  <si>
    <t>4208232</t>
  </si>
  <si>
    <t>Tubo fôrma lado regulável em aço galvanizado para estais de 43 cordoalhas D = 15,7 mm - fornecimento e instalação</t>
  </si>
  <si>
    <t>4208233</t>
  </si>
  <si>
    <t>Tubo fôrma lado regulável em aço galvanizado para estais de 55 cordoalhas D = 15,7 mm - fornecimento e instalação</t>
  </si>
  <si>
    <t>4208234</t>
  </si>
  <si>
    <t>Tubo fôrma lado regulável em aço galvanizado para estais de 61 cordoalhas D = 15,7 mm - fornecimento e instalação</t>
  </si>
  <si>
    <t>4208235</t>
  </si>
  <si>
    <t>Tubo fôrma lado regulável em aço galvanizado para estais de 73 cordoalhas D = 15,7 mm - fornecimento e instalação</t>
  </si>
  <si>
    <t>4208236</t>
  </si>
  <si>
    <t>Tubo fôrma lado regulável em aço galvanizado para estais de 85 cordoalhas D = 15,7 mm - fornecimento e instalação</t>
  </si>
  <si>
    <t>4208237</t>
  </si>
  <si>
    <t>Tubo fôrma lado regulável em aço galvanizado para estais de 91 cordoalhas D = 15,7 mm - fornecimento e instalação</t>
  </si>
  <si>
    <t>4208128</t>
  </si>
  <si>
    <t>Tubo PEAD para estais - D = 110 mm - fornecimento e instalação</t>
  </si>
  <si>
    <t>4208129</t>
  </si>
  <si>
    <t>Tubo PEAD para estais - D = 140 mm - fornecimento e instalação</t>
  </si>
  <si>
    <t>4208130</t>
  </si>
  <si>
    <t>Tubo PEAD para estais - D = 160 mm - fornecimento e instalação</t>
  </si>
  <si>
    <t>4208131</t>
  </si>
  <si>
    <t>Tubo PEAD para estais - D = 180 mm - fornecimento e instalação</t>
  </si>
  <si>
    <t>4208132</t>
  </si>
  <si>
    <t>Tubo PEAD para estais - D = 200 mm - fornecimento e instalação</t>
  </si>
  <si>
    <t>4208133</t>
  </si>
  <si>
    <t>Tubo PEAD para estais - D = 225 mm - fornecimento e instalação</t>
  </si>
  <si>
    <t>4208134</t>
  </si>
  <si>
    <t>Tubo PEAD para estais - D = 250 mm - fornecimento e instalação</t>
  </si>
  <si>
    <t>4208238</t>
  </si>
  <si>
    <t>Tubo PEAD para estais - D = 280 mm - fornecimento e instalação</t>
  </si>
  <si>
    <t>4208239</t>
  </si>
  <si>
    <t>Tubo PEAD para estais - D = 315 mm - fornecimento e instalação</t>
  </si>
  <si>
    <t>4413920</t>
  </si>
  <si>
    <t>Adubação de cobertura por equipamento de hidrossemeadura em áreas de semeadura via seca ou de hidrossemeadura</t>
  </si>
  <si>
    <t>4413024</t>
  </si>
  <si>
    <t>Adubação manual de cobertura em áreas de enleivamento ou de plantio de mudas de gramíneas</t>
  </si>
  <si>
    <t>4413022</t>
  </si>
  <si>
    <t>Adubação manual de cobertura em áreas de semeadura via seca ou de hidrossemeadura</t>
  </si>
  <si>
    <t>4413020</t>
  </si>
  <si>
    <t>Barreira arbórea para tratamento acústico das áreas lindeiras da faixa de domínio – densidade de plantio de 1,0 m entre mudas</t>
  </si>
  <si>
    <t>4413013</t>
  </si>
  <si>
    <t>Cerca de passagem de fauna com tela de alambrado sobre mureta de blocos de concreto - H = 20 cm - mourões de madeira a cada 2,5 m e esticador a cada 50 m</t>
  </si>
  <si>
    <t>4413019</t>
  </si>
  <si>
    <t>Cerca viva para tratamento acústico das áreas lindeiras da faixa de domínio – densidade de plantio de 1,0 m entre mudas</t>
  </si>
  <si>
    <t>4413026</t>
  </si>
  <si>
    <t>Dique de bambu para controle de erosão de taludes</t>
  </si>
  <si>
    <t>4413996</t>
  </si>
  <si>
    <t>Enleivamento</t>
  </si>
  <si>
    <t>4413942</t>
  </si>
  <si>
    <t>Espalhamento de material em bota-fora</t>
  </si>
  <si>
    <t>4413018</t>
  </si>
  <si>
    <t>Fixação de tela eletrossoldada em talude para lançamento de argamassa ou concreto projetado</t>
  </si>
  <si>
    <t>4413905</t>
  </si>
  <si>
    <t>Hidrossemeadura</t>
  </si>
  <si>
    <t>4413987</t>
  </si>
  <si>
    <t>Irrigação de área plantada para proteção vegetal do corpo estradal</t>
  </si>
  <si>
    <t>4413995</t>
  </si>
  <si>
    <t>Obtenção de grama para replantio</t>
  </si>
  <si>
    <t>4413994</t>
  </si>
  <si>
    <t>Passagem aérea de animais com rede de cabos de aço e sisal apoiadas em 6 postes de concreto de 15 m - extensão total de 100 m</t>
  </si>
  <si>
    <t>4413200</t>
  </si>
  <si>
    <t>Plantio de grama comercial em placas</t>
  </si>
  <si>
    <t>4413990</t>
  </si>
  <si>
    <t>Plantio de muda de arbusto com altura até 0,50 m em cova de 0,40 x 0,40 x 0,40 m</t>
  </si>
  <si>
    <t>4413989</t>
  </si>
  <si>
    <t>Plantio de muda de árvore com altura de 0,30 a 0,80 m em cova de 0,60 x 0,60 x 0,60 m</t>
  </si>
  <si>
    <t>4413951</t>
  </si>
  <si>
    <t>Plantio de muda de árvore frutífera com altura até 1,00 m em cova de 0,60 x 0,60 x 0,60 m</t>
  </si>
  <si>
    <t>4413950</t>
  </si>
  <si>
    <t>Plantio de muda de árvore frutífera com altura de 1,00 a 2,00 m em cova de 0,60 x 0,60 x 0,60 m</t>
  </si>
  <si>
    <t>4413949</t>
  </si>
  <si>
    <t>Plantio de muda de árvore frutífera com altura de 2,00 a 3,00 m em cova de 0,60 x 0,60 x 0,60 m</t>
  </si>
  <si>
    <t>4413948</t>
  </si>
  <si>
    <t>Plantio de muda de árvore ornamental com altura até 1,00 m em cova de 0,60 x 0,60 x 0,60 m</t>
  </si>
  <si>
    <t>4413947</t>
  </si>
  <si>
    <t>Plantio de muda de árvore ornamental com altura de 1,00 a 2,00 m em cova de 0,60 x 0,60 x 0,60 m</t>
  </si>
  <si>
    <t>4413946</t>
  </si>
  <si>
    <t>Plantio de muda de árvore ornamental com altura de 2,00 a 3,00 m em cova de 0,60 x 0,60 x 0,60 m</t>
  </si>
  <si>
    <t>4413952</t>
  </si>
  <si>
    <t>Plantio de tapete de floríferas com altura até 0,50 m</t>
  </si>
  <si>
    <t>4413012</t>
  </si>
  <si>
    <t>Preenchimento de erosão em talude com terra vegetal e sementes de gramíneas ensacados</t>
  </si>
  <si>
    <t>4413014</t>
  </si>
  <si>
    <t>Recuperação ambiental de pedreiras ou áreas degradadas com biomanta vegetal de fibras de coco</t>
  </si>
  <si>
    <t>4413016</t>
  </si>
  <si>
    <t>Recuperação ambiental de pedreiras ou áreas degradadas com biomanta vegetal de fibras de palha em áreas com inclinação máxima de 1:1,5</t>
  </si>
  <si>
    <t>4413984</t>
  </si>
  <si>
    <t>Regularização de bota-fora com espalhamento e compactação</t>
  </si>
  <si>
    <t>4413986</t>
  </si>
  <si>
    <t>Regularização de superfície com motoniveladora</t>
  </si>
  <si>
    <t>4413985</t>
  </si>
  <si>
    <t>Regularização manual de taludes de cortes e aterros</t>
  </si>
  <si>
    <t>4413017</t>
  </si>
  <si>
    <t>Retentores de sedimentos em fibras vegetais - D = 20 cm</t>
  </si>
  <si>
    <t>4415673</t>
  </si>
  <si>
    <t>Revestimento vegetal com grama em mudas em superfícies inclinadas</t>
  </si>
  <si>
    <t>4415684</t>
  </si>
  <si>
    <t>Revestimento vegetal com grama em mudas em superfícies planas</t>
  </si>
  <si>
    <t>4413993</t>
  </si>
  <si>
    <t>Revestimento vegetal por semeadura a lanço manual de gramíneas e leguminosas</t>
  </si>
  <si>
    <t>4507754</t>
  </si>
  <si>
    <t>Ancoragem ativa com 10 cordoalhas aderentes D = 12,7 mm - fornecimento e instalação</t>
  </si>
  <si>
    <t>4507738</t>
  </si>
  <si>
    <t>Ancoragem ativa com 10 cordoalhas aderentes D = 15,2 mm - fornecimento e instalação</t>
  </si>
  <si>
    <t>4507755</t>
  </si>
  <si>
    <t>Ancoragem ativa com 12 cordoalhas aderentes D = 12,7 mm - fornecimento e instalação</t>
  </si>
  <si>
    <t>4507756</t>
  </si>
  <si>
    <t>Ancoragem ativa com 12 cordoalhas aderentes D = 15,2 mm - fornecimento e instalação</t>
  </si>
  <si>
    <t>4507757</t>
  </si>
  <si>
    <t>Ancoragem ativa com 15 cordoalhas aderentes D = 12,7 mm - fornecimento e instalação</t>
  </si>
  <si>
    <t>4507758</t>
  </si>
  <si>
    <t>Ancoragem ativa com 15 cordoalhas aderentes D = 15,2 mm - fornecimento e instalação</t>
  </si>
  <si>
    <t>4507759</t>
  </si>
  <si>
    <t>Ancoragem ativa com 19 cordoalhas aderentes D = 12,7 mm - fornecimento e instalação</t>
  </si>
  <si>
    <t>4507760</t>
  </si>
  <si>
    <t>Ancoragem ativa com 19 cordoalhas aderentes D = 15,2 mm - fornecimento e instalação</t>
  </si>
  <si>
    <t>4507761</t>
  </si>
  <si>
    <t>Ancoragem ativa com 22 cordoalhas aderentes D = 12,7 mm - fornecimento e instalação</t>
  </si>
  <si>
    <t>4507762</t>
  </si>
  <si>
    <t>Ancoragem ativa com 22 cordoalhas aderentes D = 15,2 mm - fornecimento e instalação</t>
  </si>
  <si>
    <t>4507763</t>
  </si>
  <si>
    <t>Ancoragem ativa com 27 cordoalhas aderentes D = 12,7 mm - fornecimento e instalação</t>
  </si>
  <si>
    <t>4507764</t>
  </si>
  <si>
    <t>Ancoragem ativa com 27 cordoalhas aderentes D = 15,2 mm - fornecimento e instalação</t>
  </si>
  <si>
    <t>4507765</t>
  </si>
  <si>
    <t>Ancoragem ativa com 31 cordoalhas aderentes D = 12,7 mm - fornecimento e instalação</t>
  </si>
  <si>
    <t>4508192</t>
  </si>
  <si>
    <t>Ancoragem ativa com 31 cordoalhas aderentes D = 15,2 mm - fornecimento e instalação</t>
  </si>
  <si>
    <t>4507766</t>
  </si>
  <si>
    <t>Ancoragem ativa com 4 cordoalhas aderentes D = 12,7 mm - fornecimento e instalação</t>
  </si>
  <si>
    <t>4507767</t>
  </si>
  <si>
    <t>Ancoragem ativa com 4 cordoalhas aderentes D = 15,2 mm - fornecimento e instalação</t>
  </si>
  <si>
    <t>4507768</t>
  </si>
  <si>
    <t>Ancoragem ativa com 6 cordoalhas aderentes D = 12,7 mm - fornecimento e instalação</t>
  </si>
  <si>
    <t>4507769</t>
  </si>
  <si>
    <t>Ancoragem ativa com 6 cordoalhas aderentes D = 15,2 mm - fornecimento e instalação</t>
  </si>
  <si>
    <t>4507770</t>
  </si>
  <si>
    <t>Ancoragem ativa com 7 cordoalhas aderentes D = 12,7 mm - fornecimento e instalação</t>
  </si>
  <si>
    <t>4507771</t>
  </si>
  <si>
    <t>Ancoragem ativa com 7 cordoalhas aderentes D = 15,2 mm - fornecimento e instalação</t>
  </si>
  <si>
    <t>4507772</t>
  </si>
  <si>
    <t>Ancoragem ativa com 8 cordoalhas aderentes D = 12,7 mm - fornecimento e instalação</t>
  </si>
  <si>
    <t>4508193</t>
  </si>
  <si>
    <t>Ancoragem ativa com 8 cordoalhas aderentes D = 15,2 mm - fornecimento e instalação</t>
  </si>
  <si>
    <t>4507773</t>
  </si>
  <si>
    <t>Ancoragem ativa com 9 cordoalhas aderentes D = 12,7 mm - fornecimento e instalação</t>
  </si>
  <si>
    <t>4507774</t>
  </si>
  <si>
    <t>Ancoragem ativa com 9 cordoalhas aderentes D = 15,2 mm - fornecimento e instalação</t>
  </si>
  <si>
    <t>4507775</t>
  </si>
  <si>
    <t>Ancoragem ativa para lajes com 1 cordoalha aderente D = 12,7 mm - fornecimento e instalação</t>
  </si>
  <si>
    <t>4507776</t>
  </si>
  <si>
    <t>Ancoragem ativa para lajes com 1 cordoalha aderente D = 15,2 mm - fornecimento e instalação</t>
  </si>
  <si>
    <t>4507783</t>
  </si>
  <si>
    <t>Ancoragem ativa para lajes com 1 cordoalha engraxada D = 12,7 mm - fornecimento e instalação</t>
  </si>
  <si>
    <t>4507784</t>
  </si>
  <si>
    <t>Ancoragem ativa para lajes com 1 cordoalha engraxada D = 15,2 mm - fornecimento e instalação</t>
  </si>
  <si>
    <t>4507777</t>
  </si>
  <si>
    <t>Ancoragem ativa para lajes com 2 cordoalhas aderentes D = 12,7 mm - fornecimento e instalação</t>
  </si>
  <si>
    <t>4507778</t>
  </si>
  <si>
    <t>Ancoragem ativa para lajes com 2 cordoalhas aderentes D = 15,2 mm - fornecimento e instalação</t>
  </si>
  <si>
    <t>4507779</t>
  </si>
  <si>
    <t>Ancoragem ativa para lajes com 3 cordoalhas aderentes D = 12,7 mm - fornecimento e instalação</t>
  </si>
  <si>
    <t>4507780</t>
  </si>
  <si>
    <t>Ancoragem ativa para lajes com 3 cordoalhas aderentes D = 15,2 mm - fornecimento e instalação</t>
  </si>
  <si>
    <t>4507781</t>
  </si>
  <si>
    <t>Ancoragem ativa para lajes com 4 cordoalhas aderentes D = 12,7 mm - fornecimento e instalação</t>
  </si>
  <si>
    <t>4507782</t>
  </si>
  <si>
    <t>Ancoragem ativa para lajes com 4 cordoalhas aderentes D = 15,2 mm - fornecimento e instalação</t>
  </si>
  <si>
    <t>4507785</t>
  </si>
  <si>
    <t>Ancoragem passiva com 10 cordoalhas aderentes D = 12,7 mm - fornecimento e instalação</t>
  </si>
  <si>
    <t>4508194</t>
  </si>
  <si>
    <t>Ancoragem passiva com 10 cordoalhas aderentes D = 15,2 mm - fornecimento e instalação</t>
  </si>
  <si>
    <t>4507786</t>
  </si>
  <si>
    <t>Ancoragem passiva com 12 cordoalhas aderentes D = 12,7 mm - fornecimento e instalação</t>
  </si>
  <si>
    <t>4507787</t>
  </si>
  <si>
    <t>Ancoragem passiva com 12 cordoalhas aderentes D = 15,2 mm - fornecimento e instalação</t>
  </si>
  <si>
    <t>4507788</t>
  </si>
  <si>
    <t>Ancoragem passiva com 15 cordoalhas aderentes D = 12,7 mm - fornecimento e instalação</t>
  </si>
  <si>
    <t>4507789</t>
  </si>
  <si>
    <t>Ancoragem passiva com 15 cordoalhas aderentes D = 15,2 mm - fornecimento e instalação</t>
  </si>
  <si>
    <t>4507790</t>
  </si>
  <si>
    <t>Ancoragem passiva com 19 cordoalhas aderentes D = 12,7 mm - fornecimento e instalação</t>
  </si>
  <si>
    <t>4507791</t>
  </si>
  <si>
    <t>Ancoragem passiva com 19 cordoalhas aderentes D = 15,2 mm - fornecimento e instalação</t>
  </si>
  <si>
    <t>4507792</t>
  </si>
  <si>
    <t>Ancoragem passiva com 22 cordoalhas aderentes D = 12,7 mm - fornecimento e instalação</t>
  </si>
  <si>
    <t>4507793</t>
  </si>
  <si>
    <t>Ancoragem passiva com 22 cordoalhas aderentes D = 15,2 mm - fornecimento e instalação</t>
  </si>
  <si>
    <t>4507794</t>
  </si>
  <si>
    <t>Ancoragem passiva com 27 cordoalhas aderentes D = 12,7 mm - fornecimento e instalação</t>
  </si>
  <si>
    <t>4507795</t>
  </si>
  <si>
    <t>Ancoragem passiva com 27 cordoalhas aderentes D = 15,2 mm - fornecimento e instalação</t>
  </si>
  <si>
    <t>4507796</t>
  </si>
  <si>
    <t>Ancoragem passiva com 31 cordoalhas aderentes D = 12,7 mm - fornecimento e instalação</t>
  </si>
  <si>
    <t>4508190</t>
  </si>
  <si>
    <t>Ancoragem passiva com 31 cordoalhas aderentes D = 15,2 mm - fornecimento e instalação</t>
  </si>
  <si>
    <t>4507797</t>
  </si>
  <si>
    <t>Ancoragem passiva com 4 cordoalhas aderentes D = 12,7 mm - fornecimento e instalação</t>
  </si>
  <si>
    <t>4507798</t>
  </si>
  <si>
    <t>Ancoragem passiva com 4 cordoalhas aderentes D = 15,2 mm - fornecimento e instalação</t>
  </si>
  <si>
    <t>4507799</t>
  </si>
  <si>
    <t>Ancoragem passiva com 6 cordoalhas aderentes D = 12,7 mm - fornecimento e instalação</t>
  </si>
  <si>
    <t>4507800</t>
  </si>
  <si>
    <t>Ancoragem passiva com 6 cordoalhas aderentes D = 15,2 mm - fornecimento e instalação</t>
  </si>
  <si>
    <t>4507801</t>
  </si>
  <si>
    <t>Ancoragem passiva com 7 cordoalhas aderentes D = 12,7 mm - fornecimento e instalação</t>
  </si>
  <si>
    <t>4507802</t>
  </si>
  <si>
    <t>Ancoragem passiva com 7 cordoalhas aderentes D = 15,2 mm - fornecimento e instalação</t>
  </si>
  <si>
    <t>4507803</t>
  </si>
  <si>
    <t>Ancoragem passiva com 8 cordoalhas aderentes D = 12,7 mm - fornecimento e instalação</t>
  </si>
  <si>
    <t>4508191</t>
  </si>
  <si>
    <t>Ancoragem passiva com 8 cordoalhas aderentes D = 15,2 mm - fornecimento e instalação</t>
  </si>
  <si>
    <t>4507804</t>
  </si>
  <si>
    <t>Ancoragem passiva com 9 cordoalhas aderentes D = 12,7 mm - fornecimento e instalação</t>
  </si>
  <si>
    <t>4507805</t>
  </si>
  <si>
    <t>Ancoragem passiva com 9 cordoalhas aderentes D = 15,2 mm - fornecimento e instalação</t>
  </si>
  <si>
    <t>4507806</t>
  </si>
  <si>
    <t>Ancoragem passiva para lajes com 1 cordoalha aderente D = 12,7 mm - fornecimento e instalação</t>
  </si>
  <si>
    <t>4507807</t>
  </si>
  <si>
    <t>Ancoragem passiva para lajes com 1 cordoalha aderente D = 15,2 mm - fornecimento e instalação</t>
  </si>
  <si>
    <t>4507866</t>
  </si>
  <si>
    <t>Ancoragem passiva para lajes com 1 cordoalha engraxada D = 12,7 mm - fornecimento e instalação</t>
  </si>
  <si>
    <t>4507867</t>
  </si>
  <si>
    <t>Ancoragem passiva para lajes com 1 cordoalha engraxada D = 15,2 mm - fornecimento e instalação</t>
  </si>
  <si>
    <t>4507808</t>
  </si>
  <si>
    <t>Ancoragem passiva para lajes com 2 cordoalhas aderentes D = 12,7 mm - fornecimento e instalação</t>
  </si>
  <si>
    <t>4507809</t>
  </si>
  <si>
    <t>Ancoragem passiva para lajes com 2 cordoalhas aderentes D = 15,2 mm - fornecimento e instalação</t>
  </si>
  <si>
    <t>4507810</t>
  </si>
  <si>
    <t>Ancoragem passiva para lajes com 3 cordoalhas aderentes D = 12,7 mm - fornecimento e instalação</t>
  </si>
  <si>
    <t>4507811</t>
  </si>
  <si>
    <t>Ancoragem passiva para lajes com 3 cordoalhas aderentes D = 15,2 mm - fornecimento e instalação</t>
  </si>
  <si>
    <t>4507812</t>
  </si>
  <si>
    <t>Ancoragem passiva para lajes com 4 cordoalhas aderentes D = 12,7 mm - fornecimento e instalação</t>
  </si>
  <si>
    <t>4507813</t>
  </si>
  <si>
    <t>Ancoragem passiva para lajes com 4 cordoalhas aderentes D = 15,2 mm - fornecimento e instalação</t>
  </si>
  <si>
    <t>4507851</t>
  </si>
  <si>
    <t>Bainha metálica ovalizada seção 19 x 36 mm para 1 cordoalha D = 12,7 mm - fornecimento, instalação e injeção de nata de cimento</t>
  </si>
  <si>
    <t>4507852</t>
  </si>
  <si>
    <t>Bainha metálica ovalizada seção 19 x 36 mm para 2 cordoalhas D = 12,7 mm - fornecimento, instalação e injeção de nata de cimento</t>
  </si>
  <si>
    <t>4507853</t>
  </si>
  <si>
    <t>Bainha metálica ovalizada seção 19 x 48 mm para 3 cordoalhas D = 12,7 mm - fornecimento, instalação e injeção de nata de cimento</t>
  </si>
  <si>
    <t>4507854</t>
  </si>
  <si>
    <t>Bainha metálica ovalizada seção 19 x 62 mm para 4 cordoalhas D = 12,7 mm - fornecimento, instalação e injeção de nata de cimento</t>
  </si>
  <si>
    <t>4507855</t>
  </si>
  <si>
    <t>Bainha metálica ovalizada seção 22 x 32 mm para 1 cordoalha D = 15,2 mm - fornecimento, instalação e injeção de nata de cimento</t>
  </si>
  <si>
    <t>4507856</t>
  </si>
  <si>
    <t>Bainha metálica ovalizada seção 22 x 32 mm para 2 cordoalhas D = 15,2 mm - fornecimento, instalação e injeção de nata de cimento</t>
  </si>
  <si>
    <t>4507857</t>
  </si>
  <si>
    <t>Bainha metálica ovalizada seção 22 x 55 mm para 3 cordoalhas D = 15,2 mm - fornecimento, instalação e injeção de nata de cimento</t>
  </si>
  <si>
    <t>4507858</t>
  </si>
  <si>
    <t>Bainha metálica ovalizada seção 22 x 73 mm para 4 cordoalhas D = 15,2 mm - fornecimento, instalação e injeção de nata de cimento</t>
  </si>
  <si>
    <t>4508177</t>
  </si>
  <si>
    <t>Bainha metálica redonda D = 100 mm para 21 cordoalhas D = 15,2 mm - fornecimento, instalação e injeção de nata de cimento</t>
  </si>
  <si>
    <t>4508178</t>
  </si>
  <si>
    <t>Bainha metálica redonda D = 100 mm para 22 cordoalhas D = 15,2 mm - fornecimento, instalação e injeção de nata de cimento</t>
  </si>
  <si>
    <t>4507821</t>
  </si>
  <si>
    <t>Bainha metálica redonda D = 100 mm para 24 cordoalhas D = 15,2 mm - fornecimento, instalação e injeção de nata de cimento</t>
  </si>
  <si>
    <t>4507822</t>
  </si>
  <si>
    <t>Bainha metálica redonda D = 100 mm para 25 cordoalhas D = 15,2 mm - fornecimento, instalação e injeção de nata de cimento</t>
  </si>
  <si>
    <t>4507823</t>
  </si>
  <si>
    <t>Bainha metálica redonda D = 100 mm para 30 cordoalhas D = 12,7 mm - fornecimento, instalação e injeção de nata de cimento</t>
  </si>
  <si>
    <t>4508188</t>
  </si>
  <si>
    <t>Bainha metálica redonda D = 100 mm para 31 cordoalhas D = 12,7 mm - fornecimento, instalação e injeção de nata de cimento</t>
  </si>
  <si>
    <t>4507824</t>
  </si>
  <si>
    <t>Bainha metálica redonda D = 110 mm para 27 cordoalhas D = 15,2 mm - fornecimento, instalação e injeção de nata de cimento</t>
  </si>
  <si>
    <t>4507825</t>
  </si>
  <si>
    <t>Bainha metálica redonda D = 110 mm para 37 cordoalhas D = 12,7 mm - fornecimento, instalação e injeção de nata de cimento</t>
  </si>
  <si>
    <t>4507826</t>
  </si>
  <si>
    <t>Bainha metálica redonda D = 120 mm para 30 cordoalhas D = 15,2 mm - fornecimento, instalação e injeção de nata de cimento</t>
  </si>
  <si>
    <t>4508179</t>
  </si>
  <si>
    <t>Bainha metálica redonda D = 120 mm para 31 cordoalhas D = 15,2 mm - fornecimento, instalação e injeção de nata de cimento</t>
  </si>
  <si>
    <t>4507827</t>
  </si>
  <si>
    <t>Bainha metálica redonda D = 130 mm para 37 cordoalhas D = 15,2 mm - fornecimento, instalação e injeção de nata de cimento</t>
  </si>
  <si>
    <t>4508180</t>
  </si>
  <si>
    <t>Bainha metálica redonda D = 30 mm para 2 cordoalhas D = 12,7 mm - fornecimento, instalação e injeção de nata de cimento</t>
  </si>
  <si>
    <t>4507739</t>
  </si>
  <si>
    <t>Bainha metálica redonda D = 35 mm para 2 cordoalhas D = 15,2 mm - fornecimento, instalação e injeção de nata de cimento</t>
  </si>
  <si>
    <t>4508181</t>
  </si>
  <si>
    <t>Bainha metálica redonda D = 35 mm para 3 cordoalhas D = 12,7 mm - fornecimento, instalação e injeção de nata de cimento</t>
  </si>
  <si>
    <t>4508125</t>
  </si>
  <si>
    <t>Bainha metálica redonda D = 40 mm para 3 cordoalhas D = 15,2 mm - fornecimento, instalação e injeção de nata de cimento</t>
  </si>
  <si>
    <t>4507828</t>
  </si>
  <si>
    <t>Bainha metálica redonda D = 40 mm para 4 cordoalhas D = 12,7 mm - fornecimento, instalação e injeção de nata de cimento</t>
  </si>
  <si>
    <t>4507829</t>
  </si>
  <si>
    <t>Bainha metálica redonda D = 45 mm para 4 cordoalhas D = 15,2 mm - fornecimento, instalação e injeção de nata de cimento</t>
  </si>
  <si>
    <t>4508182</t>
  </si>
  <si>
    <t>Bainha metálica redonda D = 45 mm para 5 cordoalhas D = 12,7 mm - fornecimento, instalação e injeção de nata de cimento</t>
  </si>
  <si>
    <t>4508092</t>
  </si>
  <si>
    <t>Bainha metálica redonda D = 50 mm para 5 cordoalhas D = 15,2 mm - fornecimento, instalação e injeção de nata de cimento</t>
  </si>
  <si>
    <t>4507830</t>
  </si>
  <si>
    <t>Bainha metálica redonda D = 50 mm para 6 cordoalhas D = 12,7 mm - fornecimento, instalação e injeção de nata de cimento</t>
  </si>
  <si>
    <t>4508183</t>
  </si>
  <si>
    <t>Bainha metálica redonda D = 55 mm para 7 cordoalhas D = 12,7 mm - fornecimento, instalação e injeção de nata de cimento</t>
  </si>
  <si>
    <t>4507831</t>
  </si>
  <si>
    <t>Bainha metálica redonda D = 55 mm para 8 cordoalhas D = 12,7 mm - fornecimento, instalação e injeção de nata de cimento</t>
  </si>
  <si>
    <t>4507832</t>
  </si>
  <si>
    <t>Bainha metálica redonda D = 60 mm para 6 cordoalhas D = 15,2 mm - fornecimento, instalação e injeção de nata de cimento</t>
  </si>
  <si>
    <t>4507833</t>
  </si>
  <si>
    <t>Bainha metálica redonda D = 60 mm para 9 cordoalhas D = 12,7 mm - fornecimento, instalação e injeção de nata de cimento</t>
  </si>
  <si>
    <t>4507834</t>
  </si>
  <si>
    <t>Bainha metálica redonda D = 65 mm para 10 cordoalhas D = 12,7 mm - fornecimento, instalação e injeção de nata de cimento</t>
  </si>
  <si>
    <t>4508184</t>
  </si>
  <si>
    <t>Bainha metálica redonda D = 65 mm para 11 cordoalhas D = 12,7 mm - fornecimento, instalação e injeção de nata de cimento</t>
  </si>
  <si>
    <t>4507835</t>
  </si>
  <si>
    <t>Bainha metálica redonda D = 65 mm para 12 cordoalhas D = 12,7 mm - fornecimento, instalação e injeção de nata de cimento</t>
  </si>
  <si>
    <t>4508174</t>
  </si>
  <si>
    <t>Bainha metálica redonda D = 65 mm para 7 cordoalhas D = 15,2 mm - fornecimento, instalação e injeção de nata de cimento</t>
  </si>
  <si>
    <t>4507836</t>
  </si>
  <si>
    <t>Bainha metálica redonda D = 65 mm para 8 cordoalhas D = 15,2 mm - fornecimento, instalação e injeção de nata de cimento</t>
  </si>
  <si>
    <t>4507837</t>
  </si>
  <si>
    <t>Bainha metálica redonda D = 70 mm para 15 cordoalhas D = 12,7 mm - fornecimento, instalação e injeção de nata de cimento</t>
  </si>
  <si>
    <t>4507838</t>
  </si>
  <si>
    <t>Bainha metálica redonda D = 70 mm para 9 cordoalhas D = 15,2 mm - fornecimento, instalação e injeção de nata de cimento</t>
  </si>
  <si>
    <t>4507839</t>
  </si>
  <si>
    <t>Bainha metálica redonda D = 75 mm para 10 cordoalhas D = 15,2 mm - fornecimento, instalação e injeção de nata de cimento</t>
  </si>
  <si>
    <t>4508175</t>
  </si>
  <si>
    <t>Bainha metálica redonda D = 75 mm para 11 cordoalhas D = 15,2 mm - fornecimento, instalação e injeção de nata de cimento</t>
  </si>
  <si>
    <t>4507840</t>
  </si>
  <si>
    <t>Bainha metálica redonda D = 75 mm para 16 cordoalhas D = 12,7 mm - fornecimento, instalação e injeção de nata de cimento</t>
  </si>
  <si>
    <t>4507841</t>
  </si>
  <si>
    <t>Bainha metálica redonda D = 75 mm para 18 cordoalhas D = 12,7 mm - fornecimento, instalação e injeção de nata de cimento</t>
  </si>
  <si>
    <t>4507842</t>
  </si>
  <si>
    <t>Bainha metálica redonda D = 80 mm para 12 cordoalhas D = 15,2 mm - fornecimento, instalação e injeção de nata de cimento</t>
  </si>
  <si>
    <t>4508185</t>
  </si>
  <si>
    <t>Bainha metálica redonda D = 80 mm para 19 cordoalhas D = 12,7 mm - fornecimento, instalação e injeção de nata de cimento</t>
  </si>
  <si>
    <t>4507843</t>
  </si>
  <si>
    <t>Bainha metálica redonda D = 80 mm para 20 cordoalhas D = 12,7 mm - fornecimento, instalação e injeção de nata de cimento</t>
  </si>
  <si>
    <t>4507844</t>
  </si>
  <si>
    <t>Bainha metálica redonda D = 85 mm para 15 cordoalhas D = 15,2 mm - fornecimento, instalação e injeção de nata de cimento</t>
  </si>
  <si>
    <t>4508186</t>
  </si>
  <si>
    <t>Bainha metálica redonda D = 85 mm para 21 cordoalhas D = 12,7 mm - fornecimento, instalação e injeção de nata de cimento</t>
  </si>
  <si>
    <t>4508187</t>
  </si>
  <si>
    <t>Bainha metálica redonda D = 85 mm para 22 cordoalhas D = 12,7 mm - fornecimento, instalação e injeção de nata de cimento</t>
  </si>
  <si>
    <t>4507845</t>
  </si>
  <si>
    <t>Bainha metálica redonda D = 85 mm para 24 cordoalhas D = 12,7 mm - fornecimento, instalação e injeção de nata de cimento</t>
  </si>
  <si>
    <t>4507846</t>
  </si>
  <si>
    <t>Bainha metálica redonda D = 85 mm para 25 cordoalhas D = 12,7 mm - fornecimento, instalação e injeção de nata de cimento</t>
  </si>
  <si>
    <t>4507847</t>
  </si>
  <si>
    <t>Bainha metálica redonda D = 90 mm para 16 cordoalhas D = 15,2 mm - fornecimento, instalação e injeção de nata de cimento</t>
  </si>
  <si>
    <t>4507848</t>
  </si>
  <si>
    <t>Bainha metálica redonda D = 90 mm para 18 cordoalhas D = 15,2 mm - fornecimento, instalação e injeção de nata de cimento</t>
  </si>
  <si>
    <t>4507849</t>
  </si>
  <si>
    <t>Bainha metálica redonda D = 90 mm para 27 cordoalhas D = 12,7 mm - fornecimento, instalação e injeção de nata de cimento</t>
  </si>
  <si>
    <t>4508176</t>
  </si>
  <si>
    <t>Bainha metálica redonda D = 95 mm para 19 cordoalhas D = 15,2 mm - fornecimento, instalação e injeção de nata de cimento</t>
  </si>
  <si>
    <t>4507850</t>
  </si>
  <si>
    <t>Bainha metálica redonda D = 95 mm para 20 cordoalhas D = 15,2 mm - fornecimento, instalação e injeção de nata de cimento</t>
  </si>
  <si>
    <t>4507956</t>
  </si>
  <si>
    <t>Cordoalha CP 190 RB D = 12,7 mm - fornecimento e instalação</t>
  </si>
  <si>
    <t>4507957</t>
  </si>
  <si>
    <t>Cordoalha CP 190 RB D = 15,2 mm - fornecimento e instalação</t>
  </si>
  <si>
    <t>4507958</t>
  </si>
  <si>
    <t>Cordoalha engraxada CP 190 RB D = 12,7 mm - fornecimento e instalação</t>
  </si>
  <si>
    <t>4507959</t>
  </si>
  <si>
    <t>Cordoalha engraxada CP 190 RB D = 15,2 mm - fornecimento e instalação</t>
  </si>
  <si>
    <t>4516138</t>
  </si>
  <si>
    <t>Gaiola metálica em cantoneira para armazenamento e manipulação de cordoalha - confecção</t>
  </si>
  <si>
    <t>4516137</t>
  </si>
  <si>
    <t>Nicho de madeira para dispositivo de ancoragem de protensão - confecção e instalação</t>
  </si>
  <si>
    <t>4805755</t>
  </si>
  <si>
    <t>4816020</t>
  </si>
  <si>
    <t>Areia extraída com draga de sucção tipo bomba</t>
  </si>
  <si>
    <t>4816019</t>
  </si>
  <si>
    <t>Areia extraída com escavadeira hidráulica de longo alcance</t>
  </si>
  <si>
    <t>4816018</t>
  </si>
  <si>
    <t>Areia extraída com trator e carregadeira</t>
  </si>
  <si>
    <t>4816012</t>
  </si>
  <si>
    <t>Brita produzida em central de britagem de 80 m³/h</t>
  </si>
  <si>
    <t>4815805</t>
  </si>
  <si>
    <t>Calandragem de chapa metálica com espessura de 3 mm</t>
  </si>
  <si>
    <t>4815802</t>
  </si>
  <si>
    <t>Calandragem de chapa metálica com espessura de 5 mm</t>
  </si>
  <si>
    <t>4805754</t>
  </si>
  <si>
    <t>Compactação manual com soquete vibratório</t>
  </si>
  <si>
    <t>4816145</t>
  </si>
  <si>
    <t>Confecção de canaleta meia cana D = 0,30 m - areia e brita comerciais</t>
  </si>
  <si>
    <t>4816144</t>
  </si>
  <si>
    <t>Confecção de canaleta meia cana D = 0,30 m - areia extraída e brita produzida</t>
  </si>
  <si>
    <t>4816147</t>
  </si>
  <si>
    <t>Confecção de canaleta meia cana D = 0,40 m - areia e brita comerciais</t>
  </si>
  <si>
    <t>4816146</t>
  </si>
  <si>
    <t>Confecção de canaleta meia cana D = 0,40 m - areia extraída e brita produzida</t>
  </si>
  <si>
    <t>4816121</t>
  </si>
  <si>
    <t>Confecção de tubos de concreto D = 0,20 m - areia e brita comerciais</t>
  </si>
  <si>
    <t>4816120</t>
  </si>
  <si>
    <t>Confecção de tubos de concreto D = 0,20 m - areia extraída e brita produzida</t>
  </si>
  <si>
    <t>4816123</t>
  </si>
  <si>
    <t>Confecção de tubos de concreto D = 0,30 m - areia e brita comerciais</t>
  </si>
  <si>
    <t>4816122</t>
  </si>
  <si>
    <t>Confecção de tubos de concreto D = 0,30 m - areia extraída e brita produzida</t>
  </si>
  <si>
    <t>4816125</t>
  </si>
  <si>
    <t>Confecção de tubos de concreto D = 0,40 m - areia e brita comerciais</t>
  </si>
  <si>
    <t>4816124</t>
  </si>
  <si>
    <t>Confecção de tubos de concreto D = 0,40 m - areia extraída e brita produzida</t>
  </si>
  <si>
    <t>4816022</t>
  </si>
  <si>
    <t>Confecção de tubos de concreto D = 0,50 m - areia e brita comerciais</t>
  </si>
  <si>
    <t>4816021</t>
  </si>
  <si>
    <t>Confecção de tubos de concreto D = 0,50 m - areia extraída e brita produzida</t>
  </si>
  <si>
    <t>4816106</t>
  </si>
  <si>
    <t>Confecção de tubos de concreto perfurado D = 0,20 m - areia e brita comerciais</t>
  </si>
  <si>
    <t>4816105</t>
  </si>
  <si>
    <t>Confecção de tubos de concreto perfurado D = 0,20 m - areia extraída e brita produzida</t>
  </si>
  <si>
    <t>4816108</t>
  </si>
  <si>
    <t>Confecção de tubos de concreto perfurado D = 0,30 m - areia e brita comerciais</t>
  </si>
  <si>
    <t>4816107</t>
  </si>
  <si>
    <t>Confecção de tubos de concreto perfurado D = 0,30 m - areia extraída e brita produzida</t>
  </si>
  <si>
    <t>4816110</t>
  </si>
  <si>
    <t>Confecção de tubos de concreto perfurado D = 0,40 m - areia e brita comerciais</t>
  </si>
  <si>
    <t>4816109</t>
  </si>
  <si>
    <t>Confecção de tubos de concreto perfurado D = 0,40 m - areia extraída e brita produzida</t>
  </si>
  <si>
    <t>4816100</t>
  </si>
  <si>
    <t>Confecção de tubos de concreto poroso D = 0,20 m - areia e brita comerciais</t>
  </si>
  <si>
    <t>4816099</t>
  </si>
  <si>
    <t>Confecção de tubos de concreto poroso D = 0,20 m - areia extraída e brita produzida</t>
  </si>
  <si>
    <t>4816102</t>
  </si>
  <si>
    <t>Confecção de tubos de concreto poroso D = 0,30 m - areia e brita comerciais</t>
  </si>
  <si>
    <t>4816101</t>
  </si>
  <si>
    <t>Confecção de tubos de concreto poroso D = 0,30 m - areia extraída e brita produzida</t>
  </si>
  <si>
    <t>4816104</t>
  </si>
  <si>
    <t>Confecção de tubos de concreto poroso D = 0,40 m - areia e brita comerciais</t>
  </si>
  <si>
    <t>4816103</t>
  </si>
  <si>
    <t>Confecção de tubos de concreto poroso D = 0,40 m - areia extraída e brita produzida</t>
  </si>
  <si>
    <t>4815804</t>
  </si>
  <si>
    <t>Dobramento de chapas de alumínio com espessura de 1,5 mm e comprimento de dobra de até 500 mm</t>
  </si>
  <si>
    <t>4816002</t>
  </si>
  <si>
    <t>Escavação de tunnel liner em material de 3ª categoria</t>
  </si>
  <si>
    <t>4805765</t>
  </si>
  <si>
    <t>Escavação de vala em material de 3ª categoria</t>
  </si>
  <si>
    <t>4816000</t>
  </si>
  <si>
    <t>Escavação manual de tunnel liner em material de 1ª categoria</t>
  </si>
  <si>
    <t>4816001</t>
  </si>
  <si>
    <t>Escavação manual de tunnel liner em material de 2ª categoria</t>
  </si>
  <si>
    <t>4805749</t>
  </si>
  <si>
    <t>Escavação manual de vala em material de 1ª categoria</t>
  </si>
  <si>
    <t>4805751</t>
  </si>
  <si>
    <t>Escavação manual em material de 1ª categoria na profundidade de 1 a 2 m</t>
  </si>
  <si>
    <t>4805752</t>
  </si>
  <si>
    <t>Escavação manual em material de 1ª categoria na profundidade de 2 a 3 m</t>
  </si>
  <si>
    <t>4805753</t>
  </si>
  <si>
    <t>Escavação manual em material de 1ª categoria na profundidade de 3 a 4 m</t>
  </si>
  <si>
    <t>4805750</t>
  </si>
  <si>
    <t>Escavação manual em material de 1ª categoria na profundidade de até 1 m</t>
  </si>
  <si>
    <t>4805767</t>
  </si>
  <si>
    <t>Escavação manual em material de 2ª categoria na profundidade de 1 a 2 m</t>
  </si>
  <si>
    <t>4805769</t>
  </si>
  <si>
    <t>Escavação manual em material de 2ª categoria na profundidade de 2 a 3 m</t>
  </si>
  <si>
    <t>4805770</t>
  </si>
  <si>
    <t>Escavação manual em material de 2ª categoria na profundidade de 3 a 4 m</t>
  </si>
  <si>
    <t>4805760</t>
  </si>
  <si>
    <t>Escavação manual em material de 2ª categoria na profundidade de até 1 m</t>
  </si>
  <si>
    <t>4805757</t>
  </si>
  <si>
    <t>Escavação mecânica de vala em material de 1ª categoria</t>
  </si>
  <si>
    <t>4805762</t>
  </si>
  <si>
    <t>Escavação mecânica de vala em material de 2ª categoria</t>
  </si>
  <si>
    <t>4806395</t>
  </si>
  <si>
    <t>Fixação de parafuso em estrutura metálica</t>
  </si>
  <si>
    <t>4816003</t>
  </si>
  <si>
    <t>Iluminação provisória para tunnel liner</t>
  </si>
  <si>
    <t>4816017</t>
  </si>
  <si>
    <t>Material pétreo produzido em britador de mandíbulas móvel - camada final de aterro em rocha</t>
  </si>
  <si>
    <t>4816005</t>
  </si>
  <si>
    <t>Pedra de mão produzida manualmente</t>
  </si>
  <si>
    <t>4816016</t>
  </si>
  <si>
    <t>Rachão ou pedra de mão produzida</t>
  </si>
  <si>
    <t>4815671</t>
  </si>
  <si>
    <t>Reaterro e compactação com soquete vibratório</t>
  </si>
  <si>
    <t>4815803</t>
  </si>
  <si>
    <t>Rebordeamento de chapa metálica com espessura de 5 mm</t>
  </si>
  <si>
    <t>4816014</t>
  </si>
  <si>
    <t>Rocha para britagem com perfuratriz manual</t>
  </si>
  <si>
    <t>4816010</t>
  </si>
  <si>
    <t>Rocha para britagem com perfuratriz sobre esteira</t>
  </si>
  <si>
    <t>4816015</t>
  </si>
  <si>
    <t>Rocha para britagem com perfuratriz sobre esteira - camada final de aterro em rocha</t>
  </si>
  <si>
    <t>4816119</t>
  </si>
  <si>
    <t>Selo de argila apiloado (solo local)</t>
  </si>
  <si>
    <t>4816004</t>
  </si>
  <si>
    <t>Ventilação provisória para tunnel liner</t>
  </si>
  <si>
    <t>4915652</t>
  </si>
  <si>
    <t>Bico de adesão para injeção de adesivo estrutural à base de resina epóxi - fornecimento, instalação e retirada</t>
  </si>
  <si>
    <t>4915651</t>
  </si>
  <si>
    <t>Bico de perfuração para injeção de adesivo estrutural à base de resina epóxi - fornecimento, instalação e retirada</t>
  </si>
  <si>
    <t>4915723</t>
  </si>
  <si>
    <t>Caiação manual com fixador de cal</t>
  </si>
  <si>
    <t>4915724</t>
  </si>
  <si>
    <t>Caiação mecanizada com fixador de cal</t>
  </si>
  <si>
    <t>4915637</t>
  </si>
  <si>
    <t>Capa selante - areia comercial</t>
  </si>
  <si>
    <t>4915779</t>
  </si>
  <si>
    <t>Capa selante - areia extraída</t>
  </si>
  <si>
    <t>4915638</t>
  </si>
  <si>
    <t>Capa selante - brita produzida</t>
  </si>
  <si>
    <t>4915636</t>
  </si>
  <si>
    <t>Capa selante - pedrisco comercial</t>
  </si>
  <si>
    <t>4915744</t>
  </si>
  <si>
    <t>Capina manual</t>
  </si>
  <si>
    <t>4915700</t>
  </si>
  <si>
    <t>Combate à exsudação - areia comercial</t>
  </si>
  <si>
    <t>4915590</t>
  </si>
  <si>
    <t>Combate à exsudação - areia extraída</t>
  </si>
  <si>
    <t>4915591</t>
  </si>
  <si>
    <t>Combate à exsudação - brita produzida</t>
  </si>
  <si>
    <t>4915701</t>
  </si>
  <si>
    <t>Combate à exsudação - pedrisco comercial</t>
  </si>
  <si>
    <t>4915703</t>
  </si>
  <si>
    <t>Correção de defeitos com mistura betuminosa</t>
  </si>
  <si>
    <t>4915705</t>
  </si>
  <si>
    <t>Correção de defeitos por fresagem descontínua do revestimento asfáltico</t>
  </si>
  <si>
    <t>4915743</t>
  </si>
  <si>
    <t>Corte e limpeza de áreas gramadas</t>
  </si>
  <si>
    <t>4915768</t>
  </si>
  <si>
    <t>Corte e remoção de árvores</t>
  </si>
  <si>
    <t>4915713</t>
  </si>
  <si>
    <t>Desobstrução de bueiro</t>
  </si>
  <si>
    <t>4915650</t>
  </si>
  <si>
    <t>Injeção de adesivo estrutural à base de resina epóxi de baixa viscosidade para tratamento de fissuras em estruturas de concreto - fornecimento e aplicação manual</t>
  </si>
  <si>
    <t>4915645</t>
  </si>
  <si>
    <t>Injeção de adesivo estrutural à base de resina epóxi de baixa viscosidade para tratamento de fissuras em estruturas de concreto - fornecimento e aplicação mecanizada</t>
  </si>
  <si>
    <t>4915712</t>
  </si>
  <si>
    <t>Limpeza de bueiro</t>
  </si>
  <si>
    <t>4915791</t>
  </si>
  <si>
    <t>Limpeza de cimento asfáltico derramado na pista de rodovia pavimentada por meio de fresagem</t>
  </si>
  <si>
    <t>4915711</t>
  </si>
  <si>
    <t>Limpeza de descida d'água</t>
  </si>
  <si>
    <t>4915790</t>
  </si>
  <si>
    <t>Limpeza de emulsão asfáltica ou asfalto diluído derramados na pista - remoção com minicarregadeira com vassoura e descarga livre</t>
  </si>
  <si>
    <t>4915793</t>
  </si>
  <si>
    <t>Limpeza de líquidos combustíveis derramados na pista - remoção com minicarregadeira com vassoura e descarga livre</t>
  </si>
  <si>
    <t>4915792</t>
  </si>
  <si>
    <t>Limpeza de material asfáltico derramado fora da pista - remoção com escavadeira hidráulica e caminhão basculante</t>
  </si>
  <si>
    <t>4915718</t>
  </si>
  <si>
    <t>Limpeza de placa de sinalização</t>
  </si>
  <si>
    <t>4915672</t>
  </si>
  <si>
    <t>Limpeza de ponte</t>
  </si>
  <si>
    <t>4915708</t>
  </si>
  <si>
    <t>4915710</t>
  </si>
  <si>
    <t>Limpeza de vala de drenagem</t>
  </si>
  <si>
    <t>4915709</t>
  </si>
  <si>
    <t>Limpeza de valeta de corte</t>
  </si>
  <si>
    <t>4915686</t>
  </si>
  <si>
    <t>Limpeza e desobstrução de dispositivos de drenagem em OAE</t>
  </si>
  <si>
    <t>4915687</t>
  </si>
  <si>
    <t>Limpeza e desobstrução de drenos de obras de contenção</t>
  </si>
  <si>
    <t>4915634</t>
  </si>
  <si>
    <t>Limpeza e desobstrução mecanizada de bueiros com diâmetro acima de 1,00 até 1,50 m</t>
  </si>
  <si>
    <t>4915633</t>
  </si>
  <si>
    <t>Limpeza e desobstrução mecanizada de bueiros com diâmetro de até 1,00 m</t>
  </si>
  <si>
    <t>4915714</t>
  </si>
  <si>
    <t>Limpeza e enchimento com resina epóxi de fissuras niveladas com abertura máxima de 0,4 mm e profundidade de 20 mm em pavimento de concreto que não atravessam toda a espessura da placa</t>
  </si>
  <si>
    <t>4915759</t>
  </si>
  <si>
    <t>Limpeza e remoção de vegetação junto aos aparelhos de apoio de OAE com o uso de herbicida</t>
  </si>
  <si>
    <t>4915758</t>
  </si>
  <si>
    <t>Limpeza e remoção de vegetação nas juntas de dilatação com o uso de herbicida</t>
  </si>
  <si>
    <t>4915640</t>
  </si>
  <si>
    <t>Limpeza e remoção manual de material retido em terra firme em OAE</t>
  </si>
  <si>
    <t>4915639</t>
  </si>
  <si>
    <t>Limpeza em superfície de concreto com escova de aço</t>
  </si>
  <si>
    <t>4915695</t>
  </si>
  <si>
    <t>Limpeza, serragem e enchimento de fissuras niveladas com abertura entre de 0,4 mm e 1,0 mm e profundidade de 25 mm em pavimento de concreto com CAP</t>
  </si>
  <si>
    <t>4915696</t>
  </si>
  <si>
    <t>Limpeza, serragem e enchimento de fissuras niveladas com abertura entre de 0,4 mm e 1,0 mm e profundidade de 25 mm em pavimento de concreto com CAP com polímero</t>
  </si>
  <si>
    <t>4915694</t>
  </si>
  <si>
    <t>Limpeza, serragem e enchimento de fissuras niveladas com abertura entre de 0,4 mm e 1,0 mm e profundidade de 25 mm em pavimento de concreto com selante elástico a frio</t>
  </si>
  <si>
    <t>4915654</t>
  </si>
  <si>
    <t>Lixamento mecanizado em superfície de concreto</t>
  </si>
  <si>
    <t>4900001</t>
  </si>
  <si>
    <t>Material de base</t>
  </si>
  <si>
    <t>4915801</t>
  </si>
  <si>
    <t>Mistura betuminosa</t>
  </si>
  <si>
    <t>4916290</t>
  </si>
  <si>
    <t>Mistura betuminosa a frio executada em betoneira - faixa C - areia e brita comerciais</t>
  </si>
  <si>
    <t>4915765</t>
  </si>
  <si>
    <t>Poda de árvores com 5,0 m a 7,5 m de altura</t>
  </si>
  <si>
    <t>4915766</t>
  </si>
  <si>
    <t>Poda de árvores com 7,5 m a 10 m de altura</t>
  </si>
  <si>
    <t>4915764</t>
  </si>
  <si>
    <t>Poda de árvores com até 5 m de altura</t>
  </si>
  <si>
    <t>4915767</t>
  </si>
  <si>
    <t>Poda de árvores com mais de 10 m de altura</t>
  </si>
  <si>
    <t>4915777</t>
  </si>
  <si>
    <t>Reassentamento manual de meio fio com material arrancado da pista</t>
  </si>
  <si>
    <t>4915618</t>
  </si>
  <si>
    <t>Recomposição de camada granular do pavimento com material de jazida</t>
  </si>
  <si>
    <t>4915774</t>
  </si>
  <si>
    <t>Recomposição de erosão em corte ou aterro com material de jazida</t>
  </si>
  <si>
    <t>4915719</t>
  </si>
  <si>
    <t>Recomposição de placa de sinalização</t>
  </si>
  <si>
    <t>4915611</t>
  </si>
  <si>
    <t>Recomposição de revestimento primário com material de jazida</t>
  </si>
  <si>
    <t>4915733</t>
  </si>
  <si>
    <t>Recomposição manual de aterro com material de jazida</t>
  </si>
  <si>
    <t>4915734</t>
  </si>
  <si>
    <t>Recomposição mecanizada de aterro com material de jazida</t>
  </si>
  <si>
    <t>4915727</t>
  </si>
  <si>
    <t>Recomposição parcial de cerca com mourão de concreto - arame</t>
  </si>
  <si>
    <t>4915726</t>
  </si>
  <si>
    <t>Recomposição parcial de cerca com mourão de concreto seção quadrada - mourão - areia e brita comerciais</t>
  </si>
  <si>
    <t>4915594</t>
  </si>
  <si>
    <t>Recomposição parcial de cerca com mourão de concreto seção quadrada - mourão - areia extraída e brita produzida</t>
  </si>
  <si>
    <t>4915729</t>
  </si>
  <si>
    <t>Recomposição parcial de cerca com mourão de concreto seção triangular - mourão - areia e brita comerciais</t>
  </si>
  <si>
    <t>4915596</t>
  </si>
  <si>
    <t>Recomposição parcial de cerca com mourão de concreto seção triangular - mourão - areia extraída e brita comercial</t>
  </si>
  <si>
    <t>4915732</t>
  </si>
  <si>
    <t>Recomposição parcial de cerca com mourão de madeira - arame</t>
  </si>
  <si>
    <t>4915731</t>
  </si>
  <si>
    <t>Recomposição parcial de cerca com mourão de madeira - mourão</t>
  </si>
  <si>
    <t>4915725</t>
  </si>
  <si>
    <t>Recomposição total de cerca com mourão de concreto seção quadrada - areia e brita comerciais</t>
  </si>
  <si>
    <t>4915593</t>
  </si>
  <si>
    <t>Recomposição total de cerca com mourão de concreto seção quadrada - areia extraída e brita produzida</t>
  </si>
  <si>
    <t>4915728</t>
  </si>
  <si>
    <t>Recomposição total de cerca com mourão de concreto seção triangular - areia e brita comerciais</t>
  </si>
  <si>
    <t>4915595</t>
  </si>
  <si>
    <t>Recomposição total de cerca com mourão de concreto seção triangular - areia extraída e brita produzida</t>
  </si>
  <si>
    <t>4915730</t>
  </si>
  <si>
    <t>Recomposição total de cerca com mourão de madeira</t>
  </si>
  <si>
    <t>4915598</t>
  </si>
  <si>
    <t>Reconformação da plataforma</t>
  </si>
  <si>
    <t>4915748</t>
  </si>
  <si>
    <t>Recuperação de desgaste superficial em pavimentos de concreto</t>
  </si>
  <si>
    <t>4915608</t>
  </si>
  <si>
    <t>Regularização de taludes e valas com soquete vibratório</t>
  </si>
  <si>
    <t>4915613</t>
  </si>
  <si>
    <t>Regularização mecânica da faixa de domínio</t>
  </si>
  <si>
    <t>4915692</t>
  </si>
  <si>
    <t>Remendo profundo com imprimação com asfalto diluído - demolição manual</t>
  </si>
  <si>
    <t>4915746</t>
  </si>
  <si>
    <t>Remendo profundo com imprimação com asfalto diluído - demolição mecânica e corte com serra</t>
  </si>
  <si>
    <t>4915630</t>
  </si>
  <si>
    <t>Remendo profundo com imprimação com emulsão asfáltica - demolição manual</t>
  </si>
  <si>
    <t>4915631</t>
  </si>
  <si>
    <t>Remendo profundo com imprimação com emulsão asfáltica - demolição mecânica e corte com serra</t>
  </si>
  <si>
    <t>4915785</t>
  </si>
  <si>
    <t>Remoção de animais de grande porte mortos em rodovia - carga e descarga com guindauto</t>
  </si>
  <si>
    <t>4915786</t>
  </si>
  <si>
    <t>Remoção de animais de pequeno porte mortos em rodovia - carga manual</t>
  </si>
  <si>
    <t>4915795</t>
  </si>
  <si>
    <t>Remoção de emborrachados de pneus em rodovia</t>
  </si>
  <si>
    <t>4915800</t>
  </si>
  <si>
    <t>Remoção de espécimes arbóreos de 20 a 40 m tombados na pista</t>
  </si>
  <si>
    <t>4915799</t>
  </si>
  <si>
    <t>Remoção de espécimes arbóreos de até 20 m tombados na pista</t>
  </si>
  <si>
    <t>4915698</t>
  </si>
  <si>
    <t>Remoção de grãos, agregados e solos derramados na pista em rodovias</t>
  </si>
  <si>
    <t>4915794</t>
  </si>
  <si>
    <t>Remoção de sucatas derramadas em rodovia - cinta com utilização de 100 vezes</t>
  </si>
  <si>
    <t>4915789</t>
  </si>
  <si>
    <t>Remoção de veículos de grande porte incendiados em rodovia - carga e descarga com guindaste - cinta com utilização de 100 vezes</t>
  </si>
  <si>
    <t>4915798</t>
  </si>
  <si>
    <t>Remoção de veículos de grande porte tombados em rodovia - cinta com utilização de 100 vezes</t>
  </si>
  <si>
    <t>4915788</t>
  </si>
  <si>
    <t>Remoção de veículos de médio porte incendiados em rodovia - carga e descarga com guindaste - cinta com utilização de 100 vezes</t>
  </si>
  <si>
    <t>4915797</t>
  </si>
  <si>
    <t>Remoção de veículos de médio porte tombados em rodovia - cinta com utilização de 100 vezes</t>
  </si>
  <si>
    <t>4915787</t>
  </si>
  <si>
    <t>Remoção de veículos de pequeno porte incendiados em rodovia - carga e descarga com guindauto - cinta com utilização de 100 vezes</t>
  </si>
  <si>
    <t>4915796</t>
  </si>
  <si>
    <t>Remoção de veículos de pequeno porte tombados em rodovia - cinta com utilização de 100 vezes</t>
  </si>
  <si>
    <t>4915760</t>
  </si>
  <si>
    <t>Remoção de vestígios de óleo ou graxa na superfície do revestimento do pavimento</t>
  </si>
  <si>
    <t>4915699</t>
  </si>
  <si>
    <t>Remoção de vidros, caixas e engradados derramados na pista em rodovia</t>
  </si>
  <si>
    <t>4915736</t>
  </si>
  <si>
    <t>Remoção manual de barreira em rocha</t>
  </si>
  <si>
    <t>4915735</t>
  </si>
  <si>
    <t>Remoção manual de barreira em solo</t>
  </si>
  <si>
    <t>4915670</t>
  </si>
  <si>
    <t>Remoção manual de camada granular do pavimento</t>
  </si>
  <si>
    <t>4915668</t>
  </si>
  <si>
    <t>Remoção manual de revestimento asfáltico</t>
  </si>
  <si>
    <t>4915761</t>
  </si>
  <si>
    <t>Remoção manual de vegetação daninha</t>
  </si>
  <si>
    <t>4915762</t>
  </si>
  <si>
    <t>Remoção manual de vegetação daninha em frestas</t>
  </si>
  <si>
    <t>4915738</t>
  </si>
  <si>
    <t>Remoção mecanizada de barreira em rocha</t>
  </si>
  <si>
    <t>4915737</t>
  </si>
  <si>
    <t>Remoção mecanizada de barreira em solo</t>
  </si>
  <si>
    <t>4915669</t>
  </si>
  <si>
    <t>Remoção mecanizada de camada granular do pavimento</t>
  </si>
  <si>
    <t>4915667</t>
  </si>
  <si>
    <t>Remoção mecanizada de revestimento asfáltico</t>
  </si>
  <si>
    <t>4915632</t>
  </si>
  <si>
    <t>Reparo localizado com pintura de ligação - demolição mecânica e corte com serra</t>
  </si>
  <si>
    <t>4915753</t>
  </si>
  <si>
    <t>Reparo no interior de placa de pavimento de concreto</t>
  </si>
  <si>
    <t>4915776</t>
  </si>
  <si>
    <t>Roçada com roçadeira costal</t>
  </si>
  <si>
    <t>ha</t>
  </si>
  <si>
    <t>4915740</t>
  </si>
  <si>
    <t>Roçada manual</t>
  </si>
  <si>
    <t>4915741</t>
  </si>
  <si>
    <t>Roçada manual de capim colonião</t>
  </si>
  <si>
    <t>4915742</t>
  </si>
  <si>
    <t>4915626</t>
  </si>
  <si>
    <t>Selagem de trincas mecanizada em pavimento flexível com emulsão - areia comercial</t>
  </si>
  <si>
    <t>4915653</t>
  </si>
  <si>
    <t>Selagem superficial de fissuras com adesivo estrutural à base de resina epóxi de alta viscosidade, inclusive limpeza superficial - fornecimento e aplicação</t>
  </si>
  <si>
    <t>4900002</t>
  </si>
  <si>
    <t>Solo</t>
  </si>
  <si>
    <t>4915623</t>
  </si>
  <si>
    <t>Solo brita para base de remendo profundo - brita comercial</t>
  </si>
  <si>
    <t>4915625</t>
  </si>
  <si>
    <t>Solo melhorado com cimento para base de remendo profundo</t>
  </si>
  <si>
    <t>4915621</t>
  </si>
  <si>
    <t>Solo para base de remendo profundo</t>
  </si>
  <si>
    <t>4915720</t>
  </si>
  <si>
    <t>Substituição de balizador - areia e brita comerciais</t>
  </si>
  <si>
    <t>4915592</t>
  </si>
  <si>
    <t>Substituição de balizador - areia extraída e brita produzida</t>
  </si>
  <si>
    <t>4913703</t>
  </si>
  <si>
    <t>Substituição de cartucho de absorção de energia tipo A - fornecimento e instalação, e reposicionamento do amortecedor retrátil</t>
  </si>
  <si>
    <t>4913704</t>
  </si>
  <si>
    <t>Substituição de cartucho de absorção de energia tipo B - fornecimento, instalação e reposicionamento do amortecedor retrátil</t>
  </si>
  <si>
    <t>4915757</t>
  </si>
  <si>
    <t>Tapa buraco com pintura de ligação - demolição com serra corta piso</t>
  </si>
  <si>
    <t>4915678</t>
  </si>
  <si>
    <t>Tapa buraco com pintura de ligação - demolição manual</t>
  </si>
  <si>
    <t>4919547</t>
  </si>
  <si>
    <t>Tela de proteção para roçada em tubo galvanizado 4,0 X 1,5 m - confecção</t>
  </si>
  <si>
    <t>4915716</t>
  </si>
  <si>
    <t>Tratamento de fissuras do tipo rendilhado em pavimentos de concreto</t>
  </si>
  <si>
    <t>4915750</t>
  </si>
  <si>
    <t>Tratamento de fissuras transversais com abertura maior que 1,0 mm em pavimentos de concreto</t>
  </si>
  <si>
    <t>4915769</t>
  </si>
  <si>
    <t>Trituração de galhos e troncos com diâmetro de até 350 mm</t>
  </si>
  <si>
    <t>5213836</t>
  </si>
  <si>
    <t>Balizador cônico refletivo em polietileno semiflexível de 114 x 11 x 40 cm - utilização de 150 ciclos - fornecimento, 01 implantação e 01 retirada diária</t>
  </si>
  <si>
    <t>un.dia</t>
  </si>
  <si>
    <t>5213368</t>
  </si>
  <si>
    <t>Balizador de concreto - areia e brita comerciais - fornecimento e implantação</t>
  </si>
  <si>
    <t>5213367</t>
  </si>
  <si>
    <t>Balizador de concreto - areia extraída e brita produzida - fornecimento e implantação</t>
  </si>
  <si>
    <t>5213385</t>
  </si>
  <si>
    <t>Barreira de sinalização tipo I de direcionamento ou bloqueio - confecção</t>
  </si>
  <si>
    <t>5213343</t>
  </si>
  <si>
    <t>Barreira de sinalização tipo I de direcionamento ou bloqueio - utilização de 150 ciclos - fornecimento, 01 implantação e 01 retirada diária</t>
  </si>
  <si>
    <t>5213390</t>
  </si>
  <si>
    <t>Barreira de sinalização tipo I de direcionamento ou bloqueio contínua - confecção</t>
  </si>
  <si>
    <t>5213344</t>
  </si>
  <si>
    <t>Barreira de sinalização tipo I de direcionamento ou bloqueio contínua - utilização de 150 ciclos - fornecimento, 01 implantação e 01 retirada diária</t>
  </si>
  <si>
    <t>m.dia</t>
  </si>
  <si>
    <t>5213386</t>
  </si>
  <si>
    <t>Barreira de sinalização tipo II de direcionamento ou bloqueio - confecção</t>
  </si>
  <si>
    <t>5213345</t>
  </si>
  <si>
    <t>Barreira de sinalização tipo II de direcionamento ou bloqueio - utilização de 150 ciclos - fornecimento, 01 implantação e 01 retirada diária</t>
  </si>
  <si>
    <t>5213387</t>
  </si>
  <si>
    <t>Barreira de sinalização tipo III de direcionamento ou bloqueio - confecção</t>
  </si>
  <si>
    <t>5213346</t>
  </si>
  <si>
    <t>Barreira de sinalização tipo III de direcionamento ou bloqueio - utilização de 150 ciclos - fornecimento, 01 implantação e 01 retirada diária</t>
  </si>
  <si>
    <t>5213843</t>
  </si>
  <si>
    <t>Barreira plástica articulável modular 240 x 100 cm na cor amarela - utilização de 600 ciclos - fornecimento, 01 implantação e 01 retirada diária</t>
  </si>
  <si>
    <t>5213833</t>
  </si>
  <si>
    <t>Barreira plástica monobloco para canalização de trânsito - 101 x 50 x 55 cm - utilização de 600 ciclos - fornecimento, 01 implantação e 01 retirada diária</t>
  </si>
  <si>
    <t>5213834</t>
  </si>
  <si>
    <t>Barreira plástica para canalização de trânsito - 60 x 45 x 60 cm - utilização de 600 ciclos - fornecimento, 01 implantação e 01 retirada diária</t>
  </si>
  <si>
    <t>5219544</t>
  </si>
  <si>
    <t>Cavalete em perfil metálico para placa de sinalização - 1,00 m x 1,00 m - confecção</t>
  </si>
  <si>
    <t>5213383</t>
  </si>
  <si>
    <t>Cavalete em polietileno zebrado com faixa refletiva - H = 1,00 m - utilização de 600 ciclos - fornecimento, 01 implantação e 01 retirada diária</t>
  </si>
  <si>
    <t>5213380</t>
  </si>
  <si>
    <t>Cavalete em polietileno zebrado com faixa refletiva e com sinalizador a LED com bateria - H = 1,00 m - utilização de 600 ciclos - fornecimento, 01 implantação e 01 retirada diária</t>
  </si>
  <si>
    <t>5213838</t>
  </si>
  <si>
    <t>Cilindro canalizador de tráfego com base quadrada de 111 x 56 x 56 cm - utilização de 600 ciclos - fornecimento, 01 implantação e 01 retirada diária</t>
  </si>
  <si>
    <t>5213837</t>
  </si>
  <si>
    <t>Cilindro flexível delimitador de tráfego com duas faixas refletivas e chumbador - D = 20 cm e H = 80 cm</t>
  </si>
  <si>
    <t>5213835</t>
  </si>
  <si>
    <t>Cone plástico para canalização de trânsito - utilização de 150 ciclos - fornecimento, 01 implantação e 01 retirada diária</t>
  </si>
  <si>
    <t>5213839</t>
  </si>
  <si>
    <t>Dispositivo de direcionamento ou bloqueio tipo tapume - confecção</t>
  </si>
  <si>
    <t>5213347</t>
  </si>
  <si>
    <t>Dispositivo de direcionamento ou bloqueio tipo tapume - utilização de 150 ciclos - fornecimento, 01 implantação e 01 retirada diária</t>
  </si>
  <si>
    <t>m².dia</t>
  </si>
  <si>
    <t>5213840</t>
  </si>
  <si>
    <t>Dispositivo de direcionamento ou bloqueio tipo tela plástica com suporte fixo - confecção</t>
  </si>
  <si>
    <t>5213349</t>
  </si>
  <si>
    <t>Dispositivo de direcionamento ou bloqueio tipo tela plástica com suporte fixo - utilização de 150 ciclos - fornecimento, 01 implantação e 01 retirada diária</t>
  </si>
  <si>
    <t>5213841</t>
  </si>
  <si>
    <t>Dispositivo de direcionamento ou bloqueio tipo tela plástica com suporte móvel afixado em bloco de concreto - confecção</t>
  </si>
  <si>
    <t>5213348</t>
  </si>
  <si>
    <t>Dispositivo de direcionamento ou bloqueio tipo tela plástica com suporte móvel afixado em bloco de concreto - utilização de 150 ciclos - fornecimento, 01 implantação e 01 retirada diária</t>
  </si>
  <si>
    <t>5216116</t>
  </si>
  <si>
    <t>Fabricação de balizador de concreto - seção circular de 10 cm - areia e brita comerciais</t>
  </si>
  <si>
    <t>5216115</t>
  </si>
  <si>
    <t>Fabricação de balizador de concreto - seção circular de 10 cm - areia extraída e brita produzida</t>
  </si>
  <si>
    <t>5213842</t>
  </si>
  <si>
    <t>Fita zebrada para dispositivos de canalização de trânsito - fornecimento, implantação e retirada</t>
  </si>
  <si>
    <t>5213358</t>
  </si>
  <si>
    <t>Laminado elastoplástico para sinalização horizontal - espessura de 1,5 mm - fornecimento e implantação</t>
  </si>
  <si>
    <t>5213848</t>
  </si>
  <si>
    <t>Luz de advertência e bateria para dispositivos de sinalização - utilização de 200 ciclos - fornecimento, 01 implantação e 01 retirada diária</t>
  </si>
  <si>
    <t>5214012</t>
  </si>
  <si>
    <t>Manutenção/recomposição de sinalização - pintura de faixa com tinta acrílica - espessura de 0,4 mm</t>
  </si>
  <si>
    <t>5213356</t>
  </si>
  <si>
    <t>Manutenção/recomposição de sinalização - pintura de faixa com tinta acrílica - espessura de 0,6 mm</t>
  </si>
  <si>
    <t>5214011</t>
  </si>
  <si>
    <t>Manutenção/recomposição de sinalização - pintura de faixa com tinta acrílica emulsionada em água - espessura de 0,3 mm</t>
  </si>
  <si>
    <t>5213354</t>
  </si>
  <si>
    <t>Manutenção/recomposição de sinalização - pintura de faixa com tinta acrílica emulsionada em água - espessura de 0,4 mm</t>
  </si>
  <si>
    <t>5213355</t>
  </si>
  <si>
    <t>Manutenção/recomposição de sinalização - pintura de faixa com tinta acrílica emulsionada em água - espessura de 0,5 mm</t>
  </si>
  <si>
    <t>5213850</t>
  </si>
  <si>
    <t>Operação de sinalização por bandeirola de tecido ou com placa metálica</t>
  </si>
  <si>
    <t>5213846</t>
  </si>
  <si>
    <t>Painel com seta luminosa montado em chassi de caminhão com prancha</t>
  </si>
  <si>
    <t>5213847</t>
  </si>
  <si>
    <t>Painel com seta luminosa montado em chassi de caminhão com prancha e amortecedor retrátil</t>
  </si>
  <si>
    <t>5213845</t>
  </si>
  <si>
    <t>Painel de mensagens variáveis, portátil móvel, LED, com banco fotovoltaico de energia e montado em chassi com engate</t>
  </si>
  <si>
    <t>5213412</t>
  </si>
  <si>
    <t>Pintura de faixa com plástico a frio bicomponente à base de resinas metacrílicas por dispersão (estrutura)</t>
  </si>
  <si>
    <t>5213411</t>
  </si>
  <si>
    <t>Pintura de faixa com plástico a frio bicomponente à base de resinas metacrílicas por extrusão (alto relevo)</t>
  </si>
  <si>
    <t>5214009</t>
  </si>
  <si>
    <t>Pintura de faixa com plástico a frio bicomponente à base de resinas metacrílicas por extrusão (plano) - espessura de 1,5 mm</t>
  </si>
  <si>
    <t>5214010</t>
  </si>
  <si>
    <t>Pintura de faixa com plástico a frio bicomponente à base de resinas metacrílicas por extrusão (plano) - espessura de 3,0 mm</t>
  </si>
  <si>
    <t>5213413</t>
  </si>
  <si>
    <t>Pintura de faixa com plástico a frio tricomponente à base de resinas metacrílicas por aspersão - espessura de 0,6 mm</t>
  </si>
  <si>
    <t>5213410</t>
  </si>
  <si>
    <t>Pintura de faixa com termoplástico em alto relevo tipo I por extrusão - relevo duplo com base</t>
  </si>
  <si>
    <t>5214004</t>
  </si>
  <si>
    <t>Pintura de faixa com termoplástico em alto relevo tipo II por extrusão - relevo simples ranhurado com base</t>
  </si>
  <si>
    <t>5214005</t>
  </si>
  <si>
    <t>Pintura de faixa com termoplástico em alto relevo tipo III por extrusão - relevo simples com base</t>
  </si>
  <si>
    <t>5214006</t>
  </si>
  <si>
    <t>Pintura de faixa com termoplástico em alto relevo tipo IV por extrusão - relevo simples sem base</t>
  </si>
  <si>
    <t>5214007</t>
  </si>
  <si>
    <t>Pintura de faixa com termoplástico em alto relevo tipo V por extrusão - relevo multipontos sem base (gotas)</t>
  </si>
  <si>
    <t>5214008</t>
  </si>
  <si>
    <t>Pintura de faixa com termoplástico em alto relevo tipo VI por extrusão - relevo multipontos sem base (calotas)</t>
  </si>
  <si>
    <t>5213408</t>
  </si>
  <si>
    <t>Pintura de faixa com termoplástico por aspersão - espessura de 1,5 mm</t>
  </si>
  <si>
    <t>5213400</t>
  </si>
  <si>
    <t>Pintura de faixa com tinta acrílica - espessura de 0,4 mm</t>
  </si>
  <si>
    <t>5213401</t>
  </si>
  <si>
    <t>Pintura de faixa com tinta acrílica - espessura de 0,6 mm</t>
  </si>
  <si>
    <t>5214001</t>
  </si>
  <si>
    <t>Pintura de faixa com tinta acrílica emulsionada em água - espessura de 0,3 mm</t>
  </si>
  <si>
    <t>5213402</t>
  </si>
  <si>
    <t>Pintura de faixa com tinta acrílica emulsionada em água - espessura de 0,4 mm</t>
  </si>
  <si>
    <t>5213403</t>
  </si>
  <si>
    <t>Pintura de faixa com tinta acrílica emulsionada em água - espessura de 0,5 mm</t>
  </si>
  <si>
    <t>5214003</t>
  </si>
  <si>
    <t>Pintura de setas e zebrados com termoplástico por aspersão - espessura de 1,5 mm</t>
  </si>
  <si>
    <t>5213409</t>
  </si>
  <si>
    <t>Pintura de setas e zebrados com termoplástico por extrusão - espessura de 3,0 mm</t>
  </si>
  <si>
    <t>5213404</t>
  </si>
  <si>
    <t>Pintura de setas e zebrados com tinta acrílica - espessura de 0,4 mm</t>
  </si>
  <si>
    <t>5213405</t>
  </si>
  <si>
    <t>Pintura de setas e zebrados com tinta acrílica - espessura de 0,6 mm</t>
  </si>
  <si>
    <t>5214002</t>
  </si>
  <si>
    <t>Pintura de setas e zebrados com tinta acrílica emulsionada em água - espessura de 0,3 mm</t>
  </si>
  <si>
    <t>5213406</t>
  </si>
  <si>
    <t>Pintura de setas e zebrados com tinta acrílica emulsionada em água - espessura de 0,4 mm</t>
  </si>
  <si>
    <t>5213407</t>
  </si>
  <si>
    <t>Pintura de setas e zebrados com tinta acrílica emulsionada em água - espessura de 0,5 mm</t>
  </si>
  <si>
    <t>5212552</t>
  </si>
  <si>
    <t>Pintura eletrostática a pó com tinta poliéster em chapa de aço</t>
  </si>
  <si>
    <t>5213464</t>
  </si>
  <si>
    <t>Placa de advertência em aço, lado de 0,60 m - película retrorrefletiva tipo I + SI - fornecimento e implantação</t>
  </si>
  <si>
    <t>5213465</t>
  </si>
  <si>
    <t>Placa de advertência em aço, lado de 0,80 m - película retrorrefletiva tipo I + SI - fornecimento e implantação</t>
  </si>
  <si>
    <t>5213466</t>
  </si>
  <si>
    <t>Placa de advertência em aço, lado de 1,00 m - película retrorrefletiva tipo I + SI - fornecimento e implantação</t>
  </si>
  <si>
    <t>5213467</t>
  </si>
  <si>
    <t>Placa de advertência em aço, lado de 1,20 m - película retrorrefletiva tipo III + SI - fornecimento e implantação</t>
  </si>
  <si>
    <t>5213468</t>
  </si>
  <si>
    <t>Placa de advertência em fibra, lado de 0,60 m - película retrorrefletiva tipo I + SI - fornecimento e implantação</t>
  </si>
  <si>
    <t>5213469</t>
  </si>
  <si>
    <t>Placa de advertência em fibra, lado de 0,80 m - película retrorrefletiva tipo I + SI - fornecimento e implantação</t>
  </si>
  <si>
    <t>5213470</t>
  </si>
  <si>
    <t>Placa de advertência em fibra, lado de 1,00 m - película retrorrefletiva tipo I + SI - fornecimento e implantação</t>
  </si>
  <si>
    <t>5213471</t>
  </si>
  <si>
    <t>Placa de advertência em fibra, lado de 1,20 m - película retrorrefletiva tipo III + SI - fornecimento e implantação</t>
  </si>
  <si>
    <t>5212560</t>
  </si>
  <si>
    <t>Placa de advertência para sinalização de obras montada em suporte metálico móvel, lado 1,00 m - utilização de 600 ciclos - fornecimento, 01 implantação e 01 retirada diária</t>
  </si>
  <si>
    <t>5213472</t>
  </si>
  <si>
    <t>Placa de marco quilométrico em aço - 0,60 x 0,865 m - película retrorrefletiva tipo I + I - fornecimento e implantação</t>
  </si>
  <si>
    <t>5213473</t>
  </si>
  <si>
    <t>Placa de marco quilométrico em aço - 0,70 x 1,00 m - película retrorrefletiva tipo I + III - fornecimento e implantação</t>
  </si>
  <si>
    <t>5213474</t>
  </si>
  <si>
    <t>Placa de marco quilométrico em fibra - 0,60 x 0,865 m - película retrorrefletiva tipo I + I - fornecimento e implantação</t>
  </si>
  <si>
    <t>5213475</t>
  </si>
  <si>
    <t>Placa de marco quilométrico em fibra - 0,70 x 1,00 m - película retrorrefletiva tipo I + III - fornecimento e implantação</t>
  </si>
  <si>
    <t>5213440</t>
  </si>
  <si>
    <t>Placa de regulamentação em aço D = 0,60 m - película retrorrefletiva tipo I + SI - fornecimento e implantação</t>
  </si>
  <si>
    <t>5213441</t>
  </si>
  <si>
    <t>Placa de regulamentação em aço D = 0,80 m - película retrorrefletiva tipo I + SI - fornecimento e implantação</t>
  </si>
  <si>
    <t>5213442</t>
  </si>
  <si>
    <t>Placa de regulamentação em aço D = 1,00 m - película retrorrefletiva tipo I + SI - fornecimento e implantação</t>
  </si>
  <si>
    <t>5213443</t>
  </si>
  <si>
    <t>Placa de regulamentação em aço D = 1,20 m - película retrorrefletiva tipo III + SI - fornecimento e implantação</t>
  </si>
  <si>
    <t>5213444</t>
  </si>
  <si>
    <t>Placa de regulamentação em aço, R1 lado 0,248 m - película retrorrefletiva tipo I + SI - fornecimento e implantação</t>
  </si>
  <si>
    <t>5213445</t>
  </si>
  <si>
    <t>Placa de regulamentação em aço, R1 lado 0,331 m - película retrorrefletiva tipo I + SI - fornecimento e implantação</t>
  </si>
  <si>
    <t>5213446</t>
  </si>
  <si>
    <t>Placa de regulamentação em aço, R1 lado 0,414 m - película retrorrefletiva tipo I + SI - fornecimento e implantação</t>
  </si>
  <si>
    <t>5213447</t>
  </si>
  <si>
    <t>Placa de regulamentação em aço, R1 lado 0,497 m - película retrorrefletiva tipo III + SI - fornecimento e implantação</t>
  </si>
  <si>
    <t>5213448</t>
  </si>
  <si>
    <t>Placa de regulamentação em aço, R2 lado 0,60 m - película retrorrefletiva tipo I + SI - fornecimento e implantação</t>
  </si>
  <si>
    <t>5213449</t>
  </si>
  <si>
    <t>Placa de regulamentação em aço, R2 lado 0,80 m - película retrorrefletiva tipo I + SI - fornecimento e implantação</t>
  </si>
  <si>
    <t>5213450</t>
  </si>
  <si>
    <t>Placa de regulamentação em aço, R2 lado 1,00 m - película retrorrefletiva tipo I + SI - fornecimento e implantação</t>
  </si>
  <si>
    <t>5213451</t>
  </si>
  <si>
    <t>Placa de regulamentação em aço, R2 lado 1,20 m - película retrorrefletiva tipo III + SI - fornecimento e implantação</t>
  </si>
  <si>
    <t>5213452</t>
  </si>
  <si>
    <t>Placa de regulamentação em fibra, D = 0,60 m - película retrorrefletiva tipo I + SI - fornecimento e implantação</t>
  </si>
  <si>
    <t>5213453</t>
  </si>
  <si>
    <t>Placa de regulamentação em fibra, D = 0,80 m - película retrorrefletiva tipo I + SI - fornecimento e implantação</t>
  </si>
  <si>
    <t>5213454</t>
  </si>
  <si>
    <t>Placa de regulamentação em fibra, D = 1,00 m - película retrorrefletiva tipo I + SI - fornecimento e implantação</t>
  </si>
  <si>
    <t>5213455</t>
  </si>
  <si>
    <t>Placa de regulamentação em fibra, D = 1,20 m - película retrorrefletiva tipo III + SI - fornecimento e implantação</t>
  </si>
  <si>
    <t>5213456</t>
  </si>
  <si>
    <t>Placa de regulamentação em fibra, R1 lado 0,248 m - película retrorrefletiva tipo I + SI - fornecimento e implantação</t>
  </si>
  <si>
    <t>5213457</t>
  </si>
  <si>
    <t>Placa de regulamentação em fibra, R1 lado 0,331 m - película retrorrefletiva tipo I + SI - fornecimento e implantação</t>
  </si>
  <si>
    <t>5213458</t>
  </si>
  <si>
    <t>Placa de regulamentação em fibra, R1 lado 0,414 m - película retrorrefletiva tipo I + SI - fornecimento e implantação</t>
  </si>
  <si>
    <t>5213459</t>
  </si>
  <si>
    <t>Placa de regulamentação em fibra, R1 lado 0,497 m - película retrorrefletiva tipo III + SI - fornecimento e implantação</t>
  </si>
  <si>
    <t>5213460</t>
  </si>
  <si>
    <t>Placa de regulamentação em fibra, R2 lado 0,60 m - película retrorrefletiva tipo I + SI - fornecimento e implantação</t>
  </si>
  <si>
    <t>5213461</t>
  </si>
  <si>
    <t>Placa de regulamentação em fibra, R2 lado 0,80 m - película retrorrefletiva tipo I + SI - fornecimento e implantação</t>
  </si>
  <si>
    <t>5213462</t>
  </si>
  <si>
    <t>Placa de regulamentação em fibra, R2 lado 1,00 m - película retrorrefletiva tipo I + SI - fornecimento e implantação</t>
  </si>
  <si>
    <t>5213463</t>
  </si>
  <si>
    <t>Placa de regulamentação em fibra, R2 lado 1,20 m - película retrorrefletiva tipo I + SI - fornecimento e implantação</t>
  </si>
  <si>
    <t>5212557</t>
  </si>
  <si>
    <t>Placa de regulamentação para sinalização de obras montada em suporte metálico móvel - D = 1,00 m - utilização de 600 ciclos - fornecimento, 01 implantação e 01 retirada diária</t>
  </si>
  <si>
    <t>5212558</t>
  </si>
  <si>
    <t>Placa de regulamentação para sinalização de obras montada em suporte metálico móvel, R1 lado 0,414 m - utilização de 600 ciclos - fornecimento, 01 implantação e 01 retirada diária</t>
  </si>
  <si>
    <t>5212559</t>
  </si>
  <si>
    <t>Placa de regulamentação para sinalização de obras montada em suporte metálico móvel, R2 lado 1,00 m - utilização de 600 ciclos - fornecimento, 01 implantação e 01 retirada diária</t>
  </si>
  <si>
    <t>5213477</t>
  </si>
  <si>
    <t>Placa delineador em aço - 0,30 x 0,90 m - película retrorrefletiva tipo I + IV - fornecimento e implantação</t>
  </si>
  <si>
    <t>5213476</t>
  </si>
  <si>
    <t>Placa delineador em aço - 0,50 x 0,60 m - película retrorrefletiva tipo I + IV - fornecimento e implantação</t>
  </si>
  <si>
    <t>5213479</t>
  </si>
  <si>
    <t>Placa delineador em fibra - 0,30 x 0,90 m - película retrorrefletiva tipo I + IV - fornecimento e implantação</t>
  </si>
  <si>
    <t>5213478</t>
  </si>
  <si>
    <t>Placa delineador em fibra - 0,50 x 0,60 m - película retrorrefletiva tipo I + IV - fornecimento e implantação</t>
  </si>
  <si>
    <t>5213489</t>
  </si>
  <si>
    <t>Placa em aço - 2,00 x 1,00 m - película retrorrefletiva tipo I + I - fornecimento e implantação</t>
  </si>
  <si>
    <t>5213498</t>
  </si>
  <si>
    <t>Placa em aço - 2,00 x 1,00 m - película retrorrefletiva tipo I + III - fornecimento e implantação</t>
  </si>
  <si>
    <t>5213365</t>
  </si>
  <si>
    <t>Placa em aço - 2,00 x 1,00 m - película retrorrefletiva tipo I + X - fornecimento e implantação</t>
  </si>
  <si>
    <t>5213507</t>
  </si>
  <si>
    <t>Placa em aço - 2,00 x 1,00 m - película retrorrefletiva tipo III + III - fornecimento e implantação</t>
  </si>
  <si>
    <t>5213372</t>
  </si>
  <si>
    <t>Placa em aço - 2,00 x 1,00 m - película retrorrefletiva tipo III + X - fornecimento e implantação</t>
  </si>
  <si>
    <t>5213490</t>
  </si>
  <si>
    <t>Placa em aço - 3,00 x 1,50 m - película retrorrefletiva tipo I + I - fornecimento e implantação</t>
  </si>
  <si>
    <t>5213499</t>
  </si>
  <si>
    <t>Placa em aço - 3,00 x 1,50 m - película retrorrefletiva tipo I + III - fornecimento e implantação</t>
  </si>
  <si>
    <t>5213366</t>
  </si>
  <si>
    <t>Placa em aço - 3,00 x 1,50 m - película retrorrefletiva tipo I + X - fornecimento e implantação</t>
  </si>
  <si>
    <t>5213508</t>
  </si>
  <si>
    <t>Placa em aço - 3,00 x 1,50 m - película retrorrefletiva tipo III + III - fornecimento e implantação</t>
  </si>
  <si>
    <t>5213373</t>
  </si>
  <si>
    <t>Placa em aço - 3,00 x 1,50 m - película retrorrefletiva tipo III + X - fornecimento e implantação</t>
  </si>
  <si>
    <t>5213491</t>
  </si>
  <si>
    <t>Placa em aço - 3,00 x 2,00 m - película retrorrefletiva tipo I + I - fornecimento e implantação</t>
  </si>
  <si>
    <t>5213500</t>
  </si>
  <si>
    <t>Placa em aço - 3,00 x 2,00 m - película retrorrefletiva tipo I + III - fornecimento e implantação</t>
  </si>
  <si>
    <t>5213369</t>
  </si>
  <si>
    <t>Placa em aço - 3,00 x 2,00 m - película retrorrefletiva tipo I + X - fornecimento e implantação</t>
  </si>
  <si>
    <t>5213509</t>
  </si>
  <si>
    <t>Placa em aço - 3,00 x 2,00 m - película retrorrefletiva tipo III + III - fornecimento e implantação</t>
  </si>
  <si>
    <t>5213374</t>
  </si>
  <si>
    <t>Placa em aço - 3,00 x 2,00 m - película retrorrefletiva tipo III + X - fornecimento e implantação</t>
  </si>
  <si>
    <t>5213492</t>
  </si>
  <si>
    <t>Placa em aço - 4,00 x 2,00 m - película retrorrefletiva tipo I + I - fornecimento e implantação</t>
  </si>
  <si>
    <t>5213501</t>
  </si>
  <si>
    <t>Placa em aço - 4,00 x 2,00 m - película retrorrefletiva tipo I + III - fornecimento e implantação</t>
  </si>
  <si>
    <t>5213370</t>
  </si>
  <si>
    <t>Placa em aço - 4,00 x 2,00 m - película retrorrefletiva tipo I + X - fornecimento e implantação</t>
  </si>
  <si>
    <t>5213510</t>
  </si>
  <si>
    <t>Placa em aço - 4,00 x 2,00 m - película retrorrefletiva tipo III + III - fornecimento e implantação</t>
  </si>
  <si>
    <t>5213375</t>
  </si>
  <si>
    <t>Placa em aço - 4,00 x 2,00 m - película retrorrefletiva tipo III + X - fornecimento e implantação</t>
  </si>
  <si>
    <t>5213494</t>
  </si>
  <si>
    <t>Placa em aço - 4,00 x 3,00 m - película retrorrefletiva tipo I + I - fornecimento e implantação</t>
  </si>
  <si>
    <t>5213503</t>
  </si>
  <si>
    <t>Placa em aço - 4,00 x 3,00 m - película retrorrefletiva tipo I + III - fornecimento e implantação</t>
  </si>
  <si>
    <t>5213371</t>
  </si>
  <si>
    <t>Placa em aço - 4,00 x 3,00 m - película retrorrefletiva tipo I + X - fornecimento e implantação</t>
  </si>
  <si>
    <t>5213512</t>
  </si>
  <si>
    <t>Placa em aço - 4,00 x 3,00 m - película retrorrefletiva tipo III + III - fornecimento e implantação</t>
  </si>
  <si>
    <t>5213376</t>
  </si>
  <si>
    <t>Placa em aço - 4,00 x 3,00 m - película retrorrefletiva tipo III + X - fornecimento e implantação</t>
  </si>
  <si>
    <t>5213377</t>
  </si>
  <si>
    <t>Placa em aço - película I + I - chapa recuperada - fornecimento e implantação</t>
  </si>
  <si>
    <t>5213570</t>
  </si>
  <si>
    <t>Placa em aço - película I + I - fornecimento e implantação</t>
  </si>
  <si>
    <t>5213378</t>
  </si>
  <si>
    <t>Placa em aço - película I + III - chapa recuperada - fornecimento e implantação</t>
  </si>
  <si>
    <t>5213571</t>
  </si>
  <si>
    <t>Placa em aço - película I + III - fornecimento e implantação</t>
  </si>
  <si>
    <t>5213379</t>
  </si>
  <si>
    <t>Placa em aço - película III + III - chapa recuperada - fornecimento e implantação</t>
  </si>
  <si>
    <t>5213572</t>
  </si>
  <si>
    <t>Placa em aço - película III + III - fornecimento e implantação</t>
  </si>
  <si>
    <t>5212553</t>
  </si>
  <si>
    <t>Placa em aço nº 16 galvanizado com película retrorrefletiva tipo I + I - chapa recuperada - confecção</t>
  </si>
  <si>
    <t>5213416</t>
  </si>
  <si>
    <t>Placa em aço nº 16 galvanizado com película retrorrefletiva tipo I + I - confecção</t>
  </si>
  <si>
    <t>5212554</t>
  </si>
  <si>
    <t>Placa em aço nº 16 galvanizado com película retrorrefletiva tipo I + III - chapa recuperada - confecção</t>
  </si>
  <si>
    <t>5213417</t>
  </si>
  <si>
    <t>Placa em aço nº 16 galvanizado com película retrorrefletiva tipo I + III - confecção</t>
  </si>
  <si>
    <t>5213421</t>
  </si>
  <si>
    <t>Placa em aço nº 16 galvanizado com película retrorrefletiva tipo I + IV - confecção</t>
  </si>
  <si>
    <t>5213414</t>
  </si>
  <si>
    <t>Placa em aço nº 16 galvanizado com película retrorrefletiva tipo I + SI - confecção</t>
  </si>
  <si>
    <t>5213419</t>
  </si>
  <si>
    <t>Placa em aço nº 16 galvanizado com película retrorrefletiva tipo I + X - confecção</t>
  </si>
  <si>
    <t>5212555</t>
  </si>
  <si>
    <t>Placa em aço nº 16 galvanizado com película retrorrefletiva tipo III + III - chapa recuperada - confecção</t>
  </si>
  <si>
    <t>5213418</t>
  </si>
  <si>
    <t>Placa em aço nº 16 galvanizado com película retrorrefletiva tipo III + III - confecção</t>
  </si>
  <si>
    <t>5213415</t>
  </si>
  <si>
    <t>Placa em aço nº 16 galvanizado com película retrorrefletiva tipo III + SI - confecção</t>
  </si>
  <si>
    <t>5213420</t>
  </si>
  <si>
    <t>Placa em aço nº 16 galvanizado com película retrorrefletiva tipo III + X - confecção</t>
  </si>
  <si>
    <t>5213543</t>
  </si>
  <si>
    <t>Placa em aço, modulada - 2,00 x 1,00 m - película retrorrefletiva tipo I + I - fornecimento e implantação</t>
  </si>
  <si>
    <t>5213552</t>
  </si>
  <si>
    <t>Placa em aço, modulada - 2,00 x 1,00 m - película retrorrefletiva tipo I + III - fornecimento e implantação</t>
  </si>
  <si>
    <t>5213561</t>
  </si>
  <si>
    <t>Placa em aço, modulada - 2,00 x 1,00 m - película retrorrefletiva tipo III + III - fornecimento e implantação</t>
  </si>
  <si>
    <t>5213544</t>
  </si>
  <si>
    <t>Placa em aço, modulada - 3,00 x 1,50 m - película retrorrefletiva tipo I + I - fornecimento e implantação</t>
  </si>
  <si>
    <t>5213553</t>
  </si>
  <si>
    <t>Placa em aço, modulada - 3,00 x 1,50 m - película retrorrefletiva tipo I + III - fornecimento e implantação</t>
  </si>
  <si>
    <t>5213562</t>
  </si>
  <si>
    <t>Placa em aço, modulada - 3,00 x 1,50 m - película retrorrefletiva tipo III + III - fornecimento e implantação</t>
  </si>
  <si>
    <t>5213545</t>
  </si>
  <si>
    <t>Placa em aço, modulada - 3,00 x 2,00 m - película retrorrefletiva tipo I + I - fornecimento e implantação</t>
  </si>
  <si>
    <t>5213554</t>
  </si>
  <si>
    <t>Placa em aço, modulada - 3,00 x 2,00 m - película retrorrefletiva tipo I + III - fornecimento e implantação</t>
  </si>
  <si>
    <t>5213563</t>
  </si>
  <si>
    <t>Placa em aço, modulada - 3,00 x 2,00 m - película retrorrefletiva tipo III + III - fornecimento e implantação</t>
  </si>
  <si>
    <t>5213546</t>
  </si>
  <si>
    <t>Placa em aço, modulada - 4,00 x 2,00 m - película retrorrefletiva tipo I + I - fornecimento e implantação</t>
  </si>
  <si>
    <t>5213555</t>
  </si>
  <si>
    <t>Placa em aço, modulada - 4,00 x 2,00 m - película retrorrefletiva tipo I + III - fornecimento e implantação</t>
  </si>
  <si>
    <t>5213564</t>
  </si>
  <si>
    <t>Placa em aço, modulada - 4,00 x 2,00 m - película retrorrefletiva tipo III + III - fornecimento e implantação</t>
  </si>
  <si>
    <t>5213548</t>
  </si>
  <si>
    <t>Placa em aço, modulada - 4,00 x 3,00 m - película retrorrefletiva tipo I + I - fornecimento e implantação</t>
  </si>
  <si>
    <t>5213557</t>
  </si>
  <si>
    <t>Placa em aço, modulada - 4,00 x 3,00 m - película retrorrefletiva tipo I + III - fornecimento e implantação</t>
  </si>
  <si>
    <t>5213566</t>
  </si>
  <si>
    <t>Placa em aço, modulada - 4,00 x 3,00 m - película retrorrefletiva tipo III + III - fornecimento e implantação</t>
  </si>
  <si>
    <t>5213576</t>
  </si>
  <si>
    <t>Placa em aço, modulada - acima de 2 m² - película I + I - fornecimento e implantação</t>
  </si>
  <si>
    <t>5213577</t>
  </si>
  <si>
    <t>Placa em aço, modulada - acima de 2 m² - película I + III - fornecimento e implantação</t>
  </si>
  <si>
    <t>5213578</t>
  </si>
  <si>
    <t>Placa em aço, modulada - acima de 2 m² - película III + III - fornecimento e implantação</t>
  </si>
  <si>
    <t>5213425</t>
  </si>
  <si>
    <t>Placa em alumínio composto de 3 mm, modulada, aérea, com película retrorrefletiva tipo I + III - confecção</t>
  </si>
  <si>
    <t>5213426</t>
  </si>
  <si>
    <t>Placa em alumínio composto de 3 mm, modulada, aérea, com película retrorrefletiva tipo III + III - confecção</t>
  </si>
  <si>
    <t>5213427</t>
  </si>
  <si>
    <t>Placa em alumínio composto de 3 mm, modulada, aérea, com película retrorrefletiva tipo III + X - confecção</t>
  </si>
  <si>
    <t>5213486</t>
  </si>
  <si>
    <t>Placa em alumínio composto, espessura de 3,0 mm, modulada, aérea - película retrorrefletiva tipo I + III - fornecimento e implantação</t>
  </si>
  <si>
    <t>5213487</t>
  </si>
  <si>
    <t>Placa em alumínio composto, espessura de 3,0 mm, modulada, aérea - película retrorrefletiva tipo III + III - fornecimento e implantação</t>
  </si>
  <si>
    <t>5213488</t>
  </si>
  <si>
    <t>Placa em alumínio composto, espessura de 3,0 mm, modulada, aérea - película retrorrefletiva tipo III + X - fornecimento e implantação</t>
  </si>
  <si>
    <t>5213483</t>
  </si>
  <si>
    <t>Placa em alumínio, espessura de 1,5 mm, modulada, aérea - película retrorrefletiva tipo I + III - fornecimento e implantação</t>
  </si>
  <si>
    <t>5213484</t>
  </si>
  <si>
    <t>Placa em alumínio, espessura de 1,5 mm, modulada, aérea - película retrorrefletiva tipo III + III - fornecimento e implantação</t>
  </si>
  <si>
    <t>5213485</t>
  </si>
  <si>
    <t>Placa em alumínio, espessura de 1,5 mm, modulada, aérea - película retrorrefletiva tipo III + X - fornecimento e implantação</t>
  </si>
  <si>
    <t>5213434</t>
  </si>
  <si>
    <t>Placa em alumínio, espessura de 1,5 mm, modulada, aérea, com película retrorrefletiva tipo I + III - confecção</t>
  </si>
  <si>
    <t>5213435</t>
  </si>
  <si>
    <t>Placa em alumínio, espessura de 1,5 mm, modulada, aérea, com película retrorrefletiva tipo III + III - confecção</t>
  </si>
  <si>
    <t>5213436</t>
  </si>
  <si>
    <t>Placa em alumínio, espessura de 1,5 mm, modulada, aérea, com película retrorrefletiva tipo III + X - confecção</t>
  </si>
  <si>
    <t>5213430</t>
  </si>
  <si>
    <t>Placa em chapa de poliéster reforçada com fibra de vidro com película retrorrefletiva tipo I + I - confecção</t>
  </si>
  <si>
    <t>5213431</t>
  </si>
  <si>
    <t>Placa em chapa de poliéster reforçada com fibra de vidro com película retrorrefletiva tipo I + III - confecção</t>
  </si>
  <si>
    <t>5213433</t>
  </si>
  <si>
    <t>Placa em chapa de poliéster reforçada com fibra de vidro com película retrorrefletiva tipo I + IV - confecção</t>
  </si>
  <si>
    <t>5213428</t>
  </si>
  <si>
    <t>Placa em chapa de poliéster reforçada com fibra de vidro com película retrorrefletiva tipo I + SI - confecção</t>
  </si>
  <si>
    <t>5213432</t>
  </si>
  <si>
    <t>Placa em chapa de poliéster reforçada com fibra de vidro com película retrorrefletiva tipo III + III - confecção</t>
  </si>
  <si>
    <t>5213429</t>
  </si>
  <si>
    <t>Placa em chapa de poliéster reforçada com fibra de vidro com película retrorrefletiva tipo III + SI - confecção</t>
  </si>
  <si>
    <t>5213516</t>
  </si>
  <si>
    <t>Placa em fibra - 2,00 x 1,00 m - película retrorrefletiva tipo I + I - fornecimento e implantação</t>
  </si>
  <si>
    <t>5213525</t>
  </si>
  <si>
    <t>Placa em fibra - 2,00 x 1,00 m - película retrorrefletiva tipo I + III - fornecimento e implantação</t>
  </si>
  <si>
    <t>5213534</t>
  </si>
  <si>
    <t>Placa em fibra - 2,00 x 1,00 m - película retrorrefletiva tipo III + III - fornecimento e implantação</t>
  </si>
  <si>
    <t>5213517</t>
  </si>
  <si>
    <t>Placa em fibra - 3,00 x 1,50 m - película retrorrefletiva tipo I + I - fornecimento e implantação</t>
  </si>
  <si>
    <t>5213526</t>
  </si>
  <si>
    <t>Placa em fibra - 3,00 x 1,50 m - película retrorrefletiva tipo I + III - fornecimento e implantação</t>
  </si>
  <si>
    <t>5213535</t>
  </si>
  <si>
    <t>Placa em fibra - 3,00 x 1,50 m - película retrorrefletiva tipo III + III - fornecimento e implantação</t>
  </si>
  <si>
    <t>5213518</t>
  </si>
  <si>
    <t>Placa em fibra - 3,00 x 2,00 m - película retrorrefletiva tipo I + I - fornecimento e implantação</t>
  </si>
  <si>
    <t>5213527</t>
  </si>
  <si>
    <t>Placa em fibra - 3,00 x 2,00 m - película retrorrefletiva tipo I + III - fornecimento e implantação</t>
  </si>
  <si>
    <t>5213536</t>
  </si>
  <si>
    <t>Placa em fibra - 3,00 x 2,00 m - película retrorrefletiva tipo III + III - fornecimento e implantação</t>
  </si>
  <si>
    <t>5213519</t>
  </si>
  <si>
    <t>Placa em fibra - 4,00 x 2,00 m - película retrorrefletiva tipo I + I - fornecimento e implantação</t>
  </si>
  <si>
    <t>5213528</t>
  </si>
  <si>
    <t>Placa em fibra - 4,00 x 2,00 m - película retrorrefletiva tipo I + III - fornecimento e implantação</t>
  </si>
  <si>
    <t>5213537</t>
  </si>
  <si>
    <t>Placa em fibra - 4,00 x 2,00 m - película retrorrefletiva tipo III + III - fornecimento e implantação</t>
  </si>
  <si>
    <t>5213521</t>
  </si>
  <si>
    <t>Placa em fibra - 4,00 x 3,00 m - película retrorrefletiva tipo I + I - fornecimento e implantação</t>
  </si>
  <si>
    <t>5213530</t>
  </si>
  <si>
    <t>Placa em fibra - 4,00 x 3,00 m - película retrorrefletiva tipo I + III - fornecimento e implantação</t>
  </si>
  <si>
    <t>5213539</t>
  </si>
  <si>
    <t>Placa em fibra - 4,00 x 3,00 m - película retrorrefletiva tipo III + III - fornecimento e implantação</t>
  </si>
  <si>
    <t>5213573</t>
  </si>
  <si>
    <t>Placa em fibra - película I + I - fornecimento e implantação</t>
  </si>
  <si>
    <t>5213574</t>
  </si>
  <si>
    <t>Placa em fibra - película I + III - fornecimento e implantação</t>
  </si>
  <si>
    <t>5213575</t>
  </si>
  <si>
    <t>Placa em fibra - película III + III - fornecimento e implantação</t>
  </si>
  <si>
    <t>5213480</t>
  </si>
  <si>
    <t>Placa em fibra, modulada, aérea - película retrorrefletiva tipo I + III - fornecimento e implantação</t>
  </si>
  <si>
    <t>5213481</t>
  </si>
  <si>
    <t>Placa em fibra, modulada, aérea - película retrorrefletiva tipo III + III - fornecimento e implantação</t>
  </si>
  <si>
    <t>5213482</t>
  </si>
  <si>
    <t>Placa em fibra, modulada, aérea - película retrorrefletiva tipo III + X - fornecimento e implantação</t>
  </si>
  <si>
    <t>5213422</t>
  </si>
  <si>
    <t>Placa modulada em aço nº 18 galvanizado com película retrorrefletiva tipo I + I - confecção</t>
  </si>
  <si>
    <t>5213423</t>
  </si>
  <si>
    <t>Placa modulada em aço nº 18 galvanizado com película retrorrefletiva tipo I + III - confecção</t>
  </si>
  <si>
    <t>5213424</t>
  </si>
  <si>
    <t>Placa modulada em aço nº 18 galvanizado com película retrorrefletiva tipo III + III - confecção</t>
  </si>
  <si>
    <t>5213437</t>
  </si>
  <si>
    <t>Placa modulada em chapa de poliéster reforçada com fibra de vidro, aérea, com película retrorrefletiva tipo I + III - confecção</t>
  </si>
  <si>
    <t>5213438</t>
  </si>
  <si>
    <t>Placa modulada em chapa de poliéster reforçada com fibra de vidro, aérea, com película retrorrefletiva tipo III + III - confecção</t>
  </si>
  <si>
    <t>5213439</t>
  </si>
  <si>
    <t>Placa modulada em chapa de poliéster reforçada com fibra de vidro, aérea, com película retrorrefletiva tipo III + X - confecção</t>
  </si>
  <si>
    <t>5212556</t>
  </si>
  <si>
    <t>Placa para sinalização de obras montada em cavalete metálico - 1,00 x 1,00 m - utilização de 600 ciclos - fornecimento, 01 implantação e 01 retirada diária</t>
  </si>
  <si>
    <t>5213649</t>
  </si>
  <si>
    <t>Pórtico metálico com vão de 15,9 m, vento de 35 m/s e área de exposição de até 23,85 m² - fornecimento e implantação - areia e brita comerciais</t>
  </si>
  <si>
    <t>5213591</t>
  </si>
  <si>
    <t>Pórtico metálico com vão de 15,9 m, vento de 35 m/s e área de exposição de até 23,85 m² - fornecimento e implantação - areia extraída e brita produzida</t>
  </si>
  <si>
    <t>5213718</t>
  </si>
  <si>
    <t>Pórtico metálico com vão de 15,9 m, vento de 40 m/s e área de exposição de até 23,85 m² - fornecimento e implantação - areia e brita comerciais</t>
  </si>
  <si>
    <t>5213741</t>
  </si>
  <si>
    <t>Pórtico metálico com vão de 15,9 m, vento de 40 m/s e área de exposição de até 23,85 m² - fornecimento e implantação - areia extraída e brita produzida</t>
  </si>
  <si>
    <t>5213776</t>
  </si>
  <si>
    <t>Pórtico metálico com vão de 15,9 m, vento de 45 m/s e área de exposição de até 23,85 m² - fornecimento e implantação - areia e brita comerciais</t>
  </si>
  <si>
    <t>5213799</t>
  </si>
  <si>
    <t>Pórtico metálico com vão de 15,9 m, vento de 45 m/s e área de exposição de até 23,85 m² - fornecimento e implantação - areia extraída e brita produzida</t>
  </si>
  <si>
    <t>5213363</t>
  </si>
  <si>
    <t>Recuperação de chapa em aço para placa de sinalização</t>
  </si>
  <si>
    <t>5213616</t>
  </si>
  <si>
    <t>Remoção da estrutura de fundação de pórtico e semipórtico metálico</t>
  </si>
  <si>
    <t>5213667</t>
  </si>
  <si>
    <t>Remoção da estrutura de pórtico metálico</t>
  </si>
  <si>
    <t>5213683</t>
  </si>
  <si>
    <t>Remoção da estrutura de semipórtico duplo metálico</t>
  </si>
  <si>
    <t>5213660</t>
  </si>
  <si>
    <t>Remoção da estrutura de semipórtico metálico</t>
  </si>
  <si>
    <t>5213364</t>
  </si>
  <si>
    <t>Remoção de placa de sinalização</t>
  </si>
  <si>
    <t>5213832</t>
  </si>
  <si>
    <t>Remoção de sinalização horizontal com maçarico</t>
  </si>
  <si>
    <t>5213830</t>
  </si>
  <si>
    <t>Remoção de sinalização horizontal por fresagem</t>
  </si>
  <si>
    <t>5213831</t>
  </si>
  <si>
    <t>Remoção de sinalização horizontal tipo pintura acrílica por jateamento abrasivo úmido com vidro - utilização de 3 vezes</t>
  </si>
  <si>
    <t>5213849</t>
  </si>
  <si>
    <t>Semáforo móvel com 3 lentes D = 200 mm</t>
  </si>
  <si>
    <t>5213636</t>
  </si>
  <si>
    <t>Semipórtico duplo metálico com vão de 2 x 8,3 m, vento de 35 m/s e área de exposição de até 2 x 12,45 m² - fornecimento e implantação - areia e brita comerciais</t>
  </si>
  <si>
    <t>5213642</t>
  </si>
  <si>
    <t>Semipórtico duplo metálico com vão de 2 x 8,3 m, vento de 35 m/s e área de exposição de até 2 x 12,45 m² - fornecimento e implantação - areia extraída e brita produzida</t>
  </si>
  <si>
    <t>5213757</t>
  </si>
  <si>
    <t>Semipórtico duplo metálico com vão de 2 x 8,3 m, vento de 40 m/s e área de exposição de até 2 x 12,45 m² - fornecimento e implantação - areia e brita comerciais</t>
  </si>
  <si>
    <t>5213763</t>
  </si>
  <si>
    <t>Semipórtico duplo metálico com vão de 2 x 8,3 m, vento de 40 m/s e área de exposição de até 2 x 12,45 m² - fornecimento e implantação - areia extraída e brita produzida</t>
  </si>
  <si>
    <t>5213815</t>
  </si>
  <si>
    <t>Semipórtico duplo metálico com vão de 2 x 8,3 m, vento de 45 m/s e área de exposição de até 2 x 12,45 m² - fornecimento e implantação - areia e brita comerciais</t>
  </si>
  <si>
    <t>5213821</t>
  </si>
  <si>
    <t>Semipórtico duplo metálico com vão de 2 x 8,3 m, vento de 45 m/s e área de exposição de até 2 x 12,45 m² - fornecimento e implantação - areia extraída e brita produzida</t>
  </si>
  <si>
    <t>5213630</t>
  </si>
  <si>
    <t>Semipórtico metálico com vão de 8,3 m, vento de 35 m/s e área de exposição de até 12,45 m² - fornecimento e implantação - areia e brita comerciais</t>
  </si>
  <si>
    <t>5213584</t>
  </si>
  <si>
    <t>Semipórtico metálico com vão de 8,3 m, vento de 35 m/s e área de exposição de até 12,45 m² - fornecimento e implantação - areia extraída e brita produzida</t>
  </si>
  <si>
    <t>5213711</t>
  </si>
  <si>
    <t>Semipórtico metálico com vão de 8,3 m, vento de 40 m/s e área de exposição de até 12,45 m² - fornecimento e implantação - areia e brita comerciais</t>
  </si>
  <si>
    <t>5213734</t>
  </si>
  <si>
    <t>Semipórtico metálico com vão de 8,3 m, vento de 40 m/s e área de exposição de até 12,45 m² - fornecimento e implantação - areia extraída e brita produzida</t>
  </si>
  <si>
    <t>5213769</t>
  </si>
  <si>
    <t>Semipórtico metálico com vão de 8,3 m, vento de 45 m/s e área de exposição de até 12,45 m² - fornecimento e implantação - areia e brita comerciais</t>
  </si>
  <si>
    <t>5213792</t>
  </si>
  <si>
    <t>Semipórtico metálico com vão de 8,3 m, vento de 45 m/s e área de exposição de até 12,45 m² - fornecimento e implantação - areia extraída e brita produzida</t>
  </si>
  <si>
    <t>5213844</t>
  </si>
  <si>
    <t>Sinalizador direcional móvel, LED, com banco fotovoltaico de energia e montado em chassi com engate</t>
  </si>
  <si>
    <t>5213869</t>
  </si>
  <si>
    <t>Suporte duplo metálico galvanizado para placas - 3,00 x 1,50 m - fornecimento e implantação</t>
  </si>
  <si>
    <t>5213870</t>
  </si>
  <si>
    <t>Suporte duplo metálico galvanizado para placas - 3,00 x 2,00 m - fornecimento e implantação</t>
  </si>
  <si>
    <t>5213871</t>
  </si>
  <si>
    <t>Suporte duplo metálico galvanizado para placas - 4,00 x 2,00 m - fornecimento e implantação</t>
  </si>
  <si>
    <t>5213872</t>
  </si>
  <si>
    <t>Suporte duplo metálico galvanizado para placas - 4,00 x 3,00 m - fornecimento e implantação</t>
  </si>
  <si>
    <t>5213867</t>
  </si>
  <si>
    <t>Suporte metálico galvanizado para marco quilométrico - fornecimento e implantação</t>
  </si>
  <si>
    <t>5213863</t>
  </si>
  <si>
    <t>Suporte metálico galvanizado para placa de advertência ou regulamentação - lado ou diâmetro de 0,60 m - fornecimento e implantação</t>
  </si>
  <si>
    <t>5213864</t>
  </si>
  <si>
    <t>Suporte metálico galvanizado para placa de advertência ou regulamentação - lado ou diâmetro de 0,80 m - fornecimento e implantação</t>
  </si>
  <si>
    <t>5213865</t>
  </si>
  <si>
    <t>Suporte metálico galvanizado para placa de advertência ou regulamentação - lado ou diâmetro de 1,00 m - fornecimento e implantação</t>
  </si>
  <si>
    <t>5213866</t>
  </si>
  <si>
    <t>Suporte metálico galvanizado para placa de advertência ou regulamentação - lado ou diâmetro de 1,20 m - fornecimento e implantação</t>
  </si>
  <si>
    <t>5213855</t>
  </si>
  <si>
    <t>Suporte metálico galvanizado para placa de regulamentação - R1 - lado de 0,248 m - fornecimento e implantação</t>
  </si>
  <si>
    <t>5213856</t>
  </si>
  <si>
    <t>Suporte metálico galvanizado para placa de regulamentação - R1 - lado de 0,331 m - fornecimento e implantação</t>
  </si>
  <si>
    <t>5213857</t>
  </si>
  <si>
    <t>Suporte metálico galvanizado para placa de regulamentação - R1 - lado de 0,414 m - fornecimento e implantação</t>
  </si>
  <si>
    <t>5213858</t>
  </si>
  <si>
    <t>Suporte metálico galvanizado para placa de regulamentação - R1 - lado de 0,497 m - fornecimento e implantação</t>
  </si>
  <si>
    <t>5213859</t>
  </si>
  <si>
    <t>Suporte metálico galvanizado para placa de regulamentação - R2 - lado de 0,60 m - fornecimento e implantação</t>
  </si>
  <si>
    <t>5213860</t>
  </si>
  <si>
    <t>Suporte metálico galvanizado para placa de regulamentação - R2 - lado de 0,80 m - fornecimento e implantação</t>
  </si>
  <si>
    <t>5213861</t>
  </si>
  <si>
    <t>Suporte metálico galvanizado para placa de regulamentação - R2 - lado de 1,00 m - fornecimento e implantação</t>
  </si>
  <si>
    <t>5213862</t>
  </si>
  <si>
    <t>Suporte metálico galvanizado para placa de regulamentação - R2 - lado de 1,20 m - fornecimento e implantação</t>
  </si>
  <si>
    <t>5213868</t>
  </si>
  <si>
    <t>Suporte metálico galvanizado para placas - 2,00 x 1,00 m - fornecimento e implantação</t>
  </si>
  <si>
    <t>5219546</t>
  </si>
  <si>
    <t>Suporte metálico móvel para placa de sinalização - confecção</t>
  </si>
  <si>
    <t>5216111</t>
  </si>
  <si>
    <t>Suporte para placa de sinalização em madeira de lei tratada 8 x 8 cm - fornecimento e implantação</t>
  </si>
  <si>
    <t>5213351</t>
  </si>
  <si>
    <t>Suporte polimérico ecológico maciço colapsível D = 6,5 cm para placa de sinalização - fornecimento e implantação</t>
  </si>
  <si>
    <t>5213350</t>
  </si>
  <si>
    <t>Suporte polimérico ecológico maciço colapsível quadrado de 10 cm para placa de sinalização - fornecimento e implantação</t>
  </si>
  <si>
    <t>5213352</t>
  </si>
  <si>
    <t>Suporte polimérico ecológico maciço colapsível quadrado de 8 cm para placa de sinalização - fornecimento e implantação</t>
  </si>
  <si>
    <t>5213353</t>
  </si>
  <si>
    <t>Suporte polimérico ecológico maciço colapsível retangular de 7 x 15 cm para placa de sinalização - fornecimento e implantação</t>
  </si>
  <si>
    <t>5213360</t>
  </si>
  <si>
    <t>Tacha refletiva em plástico injetado - bidirecional tipo I - com um pino - fornecimento e colocação</t>
  </si>
  <si>
    <t>5219605</t>
  </si>
  <si>
    <t>Tacha refletiva em plástico injetado - bidirecional tipo I - fornecimento e colocação</t>
  </si>
  <si>
    <t>5219606</t>
  </si>
  <si>
    <t>Tacha refletiva em plástico injetado - bidirecional tipo II - com um pino - fornecimento e colocação</t>
  </si>
  <si>
    <t>5219607</t>
  </si>
  <si>
    <t>Tacha refletiva em plástico injetado - bidirecional tipo II - fornecimento e colocação</t>
  </si>
  <si>
    <t>5219608</t>
  </si>
  <si>
    <t>Tacha refletiva em plástico injetado - bidirecional tipo III - com um pino - fornecimento e colocação</t>
  </si>
  <si>
    <t>5219609</t>
  </si>
  <si>
    <t>Tacha refletiva em plástico injetado - bidirecional tipo III - fornecimento e colocação</t>
  </si>
  <si>
    <t>5219610</t>
  </si>
  <si>
    <t>Tacha refletiva em plástico injetado - bidirecional tipo IV - com um pino - fornecimento e colocação</t>
  </si>
  <si>
    <t>5219611</t>
  </si>
  <si>
    <t>Tacha refletiva em plástico injetado - bidirecional tipo IV - fornecimento e colocação</t>
  </si>
  <si>
    <t>5213359</t>
  </si>
  <si>
    <t>Tacha refletiva em plástico injetado - monodirecional tipo I - com um pino - fornecimento e colocação</t>
  </si>
  <si>
    <t>5219612</t>
  </si>
  <si>
    <t>Tacha refletiva em plástico injetado - monodirecional tipo I - fornecimento e colocação</t>
  </si>
  <si>
    <t>5219613</t>
  </si>
  <si>
    <t>Tacha refletiva em plástico injetado - monodirecional tipo II - com um pino - fornecimento e colocação</t>
  </si>
  <si>
    <t>5219614</t>
  </si>
  <si>
    <t>Tacha refletiva em plástico injetado - monodirecional tipo II - fornecimento e colocação</t>
  </si>
  <si>
    <t>5219615</t>
  </si>
  <si>
    <t>Tacha refletiva em plástico injetado - monodirecional tipo III - com um pino - fornecimento e colocação</t>
  </si>
  <si>
    <t>5219616</t>
  </si>
  <si>
    <t>Tacha refletiva em plástico injetado - monodirecional tipo III - fornecimento e colocação</t>
  </si>
  <si>
    <t>5219617</t>
  </si>
  <si>
    <t>Tacha refletiva em plástico injetado - monodirecional tipo IV - com um pino - fornecimento e colocação</t>
  </si>
  <si>
    <t>5219618</t>
  </si>
  <si>
    <t>Tacha refletiva em plástico injetado - monodirecional tipo IV - fornecimento e colocação</t>
  </si>
  <si>
    <t>5219619</t>
  </si>
  <si>
    <t>Tacha refletiva em resina sintética - bidirecional tipo I - com um pino - fornecimento e colocação</t>
  </si>
  <si>
    <t>5219620</t>
  </si>
  <si>
    <t>Tacha refletiva em resina sintética - bidirecional tipo I - fornecimento e colocação</t>
  </si>
  <si>
    <t>5219621</t>
  </si>
  <si>
    <t>Tacha refletiva em resina sintética - bidirecional tipo II - com um pino - fornecimento e colocação</t>
  </si>
  <si>
    <t>5219622</t>
  </si>
  <si>
    <t>Tacha refletiva em resina sintética - bidirecional tipo II - fornecimento e colocação</t>
  </si>
  <si>
    <t>5219623</t>
  </si>
  <si>
    <t>Tacha refletiva em resina sintética - bidirecional tipo III - com um pino - fornecimento e colocação</t>
  </si>
  <si>
    <t>5219624</t>
  </si>
  <si>
    <t>Tacha refletiva em resina sintética - bidirecional tipo III - fornecimento e colocação</t>
  </si>
  <si>
    <t>5219625</t>
  </si>
  <si>
    <t>Tacha refletiva em resina sintética - bidirecional tipo IV - com um pino - fornecimento e colocação</t>
  </si>
  <si>
    <t>5219626</t>
  </si>
  <si>
    <t>Tacha refletiva em resina sintética - bidirecional tipo IV - fornecimento e colocação</t>
  </si>
  <si>
    <t>5219627</t>
  </si>
  <si>
    <t>Tacha refletiva em resina sintética - monodirecional tipo I - com um pino - fornecimento e colocação</t>
  </si>
  <si>
    <t>5219628</t>
  </si>
  <si>
    <t>Tacha refletiva em resina sintética - monodirecional tipo I - fornecimento e colocação</t>
  </si>
  <si>
    <t>5219629</t>
  </si>
  <si>
    <t>Tacha refletiva em resina sintética - monodirecional tipo II - com um pino - fornecimento e colocação</t>
  </si>
  <si>
    <t>5219630</t>
  </si>
  <si>
    <t>Tacha refletiva em resina sintética - monodirecional tipo II - fornecimento e colocação</t>
  </si>
  <si>
    <t>5219631</t>
  </si>
  <si>
    <t>Tacha refletiva em resina sintética - monodirecional tipo III - com um pino - fornecimento e colocação</t>
  </si>
  <si>
    <t>5219632</t>
  </si>
  <si>
    <t>Tacha refletiva em resina sintética - monodirecional tipo III - fornecimento e colocação</t>
  </si>
  <si>
    <t>5219633</t>
  </si>
  <si>
    <t>Tacha refletiva em resina sintética - monodirecional tipo IV - com um pino - fornecimento e colocação</t>
  </si>
  <si>
    <t>5219634</t>
  </si>
  <si>
    <t>Tacha refletiva em resina sintética - monodirecional tipo IV - fornecimento e colocação</t>
  </si>
  <si>
    <t>5213395</t>
  </si>
  <si>
    <t>Tacha refletiva metálica - bidirecional tipo II - com dois pinos - fornecimento e colocação</t>
  </si>
  <si>
    <t>5213394</t>
  </si>
  <si>
    <t>Tacha refletiva metálica - bidirecional tipo II - com um pino - fornecimento e colocação</t>
  </si>
  <si>
    <t>5219635</t>
  </si>
  <si>
    <t>Tacha refletiva metálica - bidirecional tipo III - com dois pinos - fornecimento e colocação</t>
  </si>
  <si>
    <t>5219636</t>
  </si>
  <si>
    <t>Tacha refletiva metálica - bidirecional tipo III - com um pino - fornecimento e colocação</t>
  </si>
  <si>
    <t>5219637</t>
  </si>
  <si>
    <t>Tacha refletiva metálica - bidirecional tipo IV - com dois pinos - fornecimento e colocação</t>
  </si>
  <si>
    <t>5219638</t>
  </si>
  <si>
    <t>Tacha refletiva metálica - bidirecional tipo IV - com um pino - fornecimento e colocação</t>
  </si>
  <si>
    <t>5213393</t>
  </si>
  <si>
    <t>Tacha refletiva metálica - monodirecional tipo II - com dois pinos - fornecimento e colocação</t>
  </si>
  <si>
    <t>5213392</t>
  </si>
  <si>
    <t>Tacha refletiva metálica - monodirecional tipo II - com um pino - fornecimento e colocação</t>
  </si>
  <si>
    <t>5219639</t>
  </si>
  <si>
    <t>Tacha refletiva metálica - monodirecional tipo III - com dois pinos - fornecimento e colocação</t>
  </si>
  <si>
    <t>5219640</t>
  </si>
  <si>
    <t>Tacha refletiva metálica - monodirecional tipo III - com um pino - fornecimento e colocação</t>
  </si>
  <si>
    <t>5219641</t>
  </si>
  <si>
    <t>Tacha refletiva metálica - monodirecional tipo IV - com dois pinos - fornecimento e colocação</t>
  </si>
  <si>
    <t>5219642</t>
  </si>
  <si>
    <t>Tacha refletiva metálica - monodirecional tipo IV - com um pino - fornecimento e colocação</t>
  </si>
  <si>
    <t>5213362</t>
  </si>
  <si>
    <t>Tachão refletivo em plástico injetado - bidirecional - fornecimento e colocação</t>
  </si>
  <si>
    <t>5213361</t>
  </si>
  <si>
    <t>Tachão refletivo em plástico injetado - monodirecional - fornecimento e colocação</t>
  </si>
  <si>
    <t>5219643</t>
  </si>
  <si>
    <t>Tachão refletivo em resina sintética - bidirecional - fornecimento e colocação</t>
  </si>
  <si>
    <t>5219644</t>
  </si>
  <si>
    <t>Tachão refletivo em resina sintética - monodirecional - fornecimento e colocação</t>
  </si>
  <si>
    <t>5214000</t>
  </si>
  <si>
    <t>Termoplástico pré-formado para sinalização horizontal - espessura de 2 mm - fornecimento e implantação</t>
  </si>
  <si>
    <t>5301014</t>
  </si>
  <si>
    <t>Comboio balizador em deslocamento</t>
  </si>
  <si>
    <t>5300995</t>
  </si>
  <si>
    <t>Confecção de corpo de boia flutuante cilíndrico D = 1,10m</t>
  </si>
  <si>
    <t>5300996</t>
  </si>
  <si>
    <t>Confecção de corpo de boia flutuante cilíndrico D = 1,10m - com lastro</t>
  </si>
  <si>
    <t>5300998</t>
  </si>
  <si>
    <t>Confecção de corpo de boia flutuante cilíndrico D = 1,42m - boia de amarração</t>
  </si>
  <si>
    <t>5300997</t>
  </si>
  <si>
    <t>Confecção de corpo de boia flutuante cilíndrico D = 1,43m - com lastro</t>
  </si>
  <si>
    <t>5300999</t>
  </si>
  <si>
    <t>Confecção de mangrulho H = 0,90m</t>
  </si>
  <si>
    <t>5301000</t>
  </si>
  <si>
    <t>Confecção de mangrulho H = 1,50m</t>
  </si>
  <si>
    <t>5301001</t>
  </si>
  <si>
    <t>Confecção de marca de tope de bombordo</t>
  </si>
  <si>
    <t>5301002</t>
  </si>
  <si>
    <t>Confecção de marca de tope de boreste</t>
  </si>
  <si>
    <t>5301003</t>
  </si>
  <si>
    <t>Confecção de marca de tope especial</t>
  </si>
  <si>
    <t>5301064</t>
  </si>
  <si>
    <t>Fornecimento e implantação de suporte duplo em madeira com travessa para placa de sinalização náutica em margem - altura total de 4,0 m</t>
  </si>
  <si>
    <t>5301046</t>
  </si>
  <si>
    <t>Fornecimento e implantação de suporte duplo em madeira com travessa para placa de sinalização náutica em margem - altura total de 4,0 m - com embarcação</t>
  </si>
  <si>
    <t>5301065</t>
  </si>
  <si>
    <t>Fornecimento e implantação de suporte duplo em madeira com travessa para placa de sinalização náutica em margem - altura total de 5,0 m</t>
  </si>
  <si>
    <t>5301047</t>
  </si>
  <si>
    <t>Fornecimento e implantação de suporte duplo em madeira com travessa para placa de sinalização náutica em margem - altura total de 5,0 m - com embarcação</t>
  </si>
  <si>
    <t>5301066</t>
  </si>
  <si>
    <t>Fornecimento e implantação de suporte duplo em madeira com travessa para placa de sinalização náutica em margem - altura total de 5,5 m</t>
  </si>
  <si>
    <t>5301048</t>
  </si>
  <si>
    <t>Fornecimento e implantação de suporte duplo em madeira com travessa para placa de sinalização náutica em margem - altura total de 5,5 m - com embarcação</t>
  </si>
  <si>
    <t>5301040</t>
  </si>
  <si>
    <t>Fornecimento e implantação de suporte duplo metálico galvanizado para placa de sinalização náutica em margem - altura total de 4 m - com embarcação</t>
  </si>
  <si>
    <t>5301058</t>
  </si>
  <si>
    <t>Fornecimento e implantação de suporte duplo metálico galvanizado para placa de sinalização náutica em margem - altura total de 4,0 m</t>
  </si>
  <si>
    <t>5301041</t>
  </si>
  <si>
    <t>Fornecimento e implantação de suporte duplo metálico galvanizado para placa de sinalização náutica em margem - altura total de 5 m - com embarcação</t>
  </si>
  <si>
    <t>5301059</t>
  </si>
  <si>
    <t>Fornecimento e implantação de suporte duplo metálico galvanizado para placa de sinalização náutica em margem - altura total de 5,0 m</t>
  </si>
  <si>
    <t>5301060</t>
  </si>
  <si>
    <t>Fornecimento e implantação de suporte duplo metálico galvanizado para placa de sinalização náutica em margem - altura total de 5,5 m</t>
  </si>
  <si>
    <t>5301042</t>
  </si>
  <si>
    <t>Fornecimento e implantação de suporte duplo metálico galvanizado para placa de sinalização náutica em margem - altura total de 5,5 m - com embarcação</t>
  </si>
  <si>
    <t>5301072</t>
  </si>
  <si>
    <t>Fornecimento e implantação de suporte duplo polimérico ecológico maciço quadrado de 10 cm para placa de sinalização náutica em margem - altura total de 5,5 m</t>
  </si>
  <si>
    <t>5301054</t>
  </si>
  <si>
    <t>Fornecimento e implantação de suporte duplo polimérico ecológico maciço quadrado de 10 cm para placa de sinalização náutica em margem - altura total de 5,5 m - com embarcação</t>
  </si>
  <si>
    <t>5301070</t>
  </si>
  <si>
    <t>Fornecimento e implantação de suporte duplo polimérico ecológico maciço quadrado de 8 cm para placa de sinalização náutica em margem - altura total de 4,0 m</t>
  </si>
  <si>
    <t>5301052</t>
  </si>
  <si>
    <t>Fornecimento e implantação de suporte duplo polimérico ecológico maciço quadrado de 8 cm para placa de sinalização náutica em margem - altura total de 4,0 m - com embarcação</t>
  </si>
  <si>
    <t>5301071</t>
  </si>
  <si>
    <t>Fornecimento e implantação de suporte duplo polimérico ecológico maciço quadrado de 8 cm para placa de sinalização náutica em margem - altura total de 5,0 m</t>
  </si>
  <si>
    <t>5301053</t>
  </si>
  <si>
    <t>Fornecimento e implantação de suporte duplo polimérico ecológico maciço quadrado de 8 cm para placa de sinalização náutica em margem - altura total de 5,0 m - com embarcação</t>
  </si>
  <si>
    <t>5301061</t>
  </si>
  <si>
    <t>Fornecimento e implantação de suporte simples em madeira com travessa para placa de sinalização náutica em margem - altura total de 4 m</t>
  </si>
  <si>
    <t>5301043</t>
  </si>
  <si>
    <t>Fornecimento e implantação de suporte simples em madeira com travessa para placa de sinalização náutica em margem - altura total de 4 m - com embarcação</t>
  </si>
  <si>
    <t>5301062</t>
  </si>
  <si>
    <t>Fornecimento e implantação de suporte simples em madeira com travessa para placa de sinalização náutica em margem - altura total de 5 m</t>
  </si>
  <si>
    <t>5301044</t>
  </si>
  <si>
    <t>Fornecimento e implantação de suporte simples em madeira com travessa para placa de sinalização náutica em margem - altura total de 5 m - com embarcação</t>
  </si>
  <si>
    <t>5301063</t>
  </si>
  <si>
    <t>Fornecimento e implantação de suporte simples em madeira com travessa para placa de sinalização náutica em margem - altura total de 5,5 m</t>
  </si>
  <si>
    <t>5301045</t>
  </si>
  <si>
    <t>Fornecimento e implantação de suporte simples em madeira com travessa para placa de sinalização náutica em margem - altura total de 5,5 m - com embarcação</t>
  </si>
  <si>
    <t>5301037</t>
  </si>
  <si>
    <t>Fornecimento e implantação de suporte simples metálico galvanizado para placa de sinalização náutica em margem - altura total de 4 m - com embarcação</t>
  </si>
  <si>
    <t>5301055</t>
  </si>
  <si>
    <t>Fornecimento e implantação de suporte simples metálico galvanizado para placa de sinalização náutica em margem - altura total de 4,0 m</t>
  </si>
  <si>
    <t>5301038</t>
  </si>
  <si>
    <t>Fornecimento e implantação de suporte simples metálico galvanizado para placa de sinalização náutica em margem - altura total de 5 m - com embarcação</t>
  </si>
  <si>
    <t>5301056</t>
  </si>
  <si>
    <t>Fornecimento e implantação de suporte simples metálico galvanizado para placa de sinalização náutica em margem - altura total de 5,0 m</t>
  </si>
  <si>
    <t>5301057</t>
  </si>
  <si>
    <t>Fornecimento e implantação de suporte simples metálico galvanizado para placa de sinalização náutica em margem - altura total de 5,5 m</t>
  </si>
  <si>
    <t>5301039</t>
  </si>
  <si>
    <t>Fornecimento e implantação de suporte simples metálico galvanizado para placa de sinalização náutica em margem - altura total de 5,5 m - com embarcação</t>
  </si>
  <si>
    <t>5301069</t>
  </si>
  <si>
    <t>Fornecimento e implantação de suporte simples polimérico ecológico maciço quadrado de 10 cm para placa de sinalização náutica em margem - altura total de 5,5 m</t>
  </si>
  <si>
    <t>5301051</t>
  </si>
  <si>
    <t>Fornecimento e implantação de suporte simples polimérico ecológico maciço quadrado de 10 cm para placa de sinalização náutica em margem - altura total de 5,5 m - com embarcação</t>
  </si>
  <si>
    <t>5301067</t>
  </si>
  <si>
    <t>Fornecimento e implantação de suporte simples polimérico ecológico maciço quadrado de 8 cm para placa de sinalização náutica em margem - altura total de 4 m</t>
  </si>
  <si>
    <t>5301049</t>
  </si>
  <si>
    <t>Fornecimento e implantação de suporte simples polimérico ecológico maciço quadrado de 8 cm para placa de sinalização náutica em margem - altura total de 4 m - com embarcação</t>
  </si>
  <si>
    <t>5301068</t>
  </si>
  <si>
    <t>Fornecimento e implantação de suporte simples polimérico ecológico maciço quadrado de 8 cm para placa de sinalização náutica em margem - altura total de 5 m</t>
  </si>
  <si>
    <t>5301050</t>
  </si>
  <si>
    <t>Fornecimento e implantação de suporte simples polimérico ecológico maciço quadrado de 8 cm para placa de sinalização náutica em margem - altura total de 5 m - com embarcação</t>
  </si>
  <si>
    <t>5301022</t>
  </si>
  <si>
    <t>Fornecimento e instalação de conjunto de acessórios para sistema de fundeio de boia de amarração náutica com 4 manilhas</t>
  </si>
  <si>
    <t>5301021</t>
  </si>
  <si>
    <t>Fornecimento e instalação de conjunto de acessórios para sistema de fundeio de boia de sinalização náutica com 7 manilhas</t>
  </si>
  <si>
    <t>5301020</t>
  </si>
  <si>
    <t>Fornecimento e instalação de corrente 1" para sistema de fundeio de boia de sinalização náutica</t>
  </si>
  <si>
    <t>5301018</t>
  </si>
  <si>
    <t>Fornecimento e instalação de corrente 1/2" para sistema de fundeio de boia de sinalização náutica</t>
  </si>
  <si>
    <t>5301019</t>
  </si>
  <si>
    <t>Fornecimento e instalação de corrente 3/4" para sistema de fundeio de boia de sinalização náutica</t>
  </si>
  <si>
    <t>5301077</t>
  </si>
  <si>
    <t>Fornecimento e instalação de lanterna de sinalização náutica com alcance luminoso de 2 MN em obra de arte especial - com embarcação</t>
  </si>
  <si>
    <t>5301078</t>
  </si>
  <si>
    <t>Fornecimento e instalação de lanterna de sinalização náutica com alcance luminoso de 3 MN em obra de arte especial - com embarcação</t>
  </si>
  <si>
    <t>5301079</t>
  </si>
  <si>
    <t>Fornecimento e instalação de lanterna de sinalização náutica com alcance luminoso de 4 MN em obra de arte especial - com embarcação</t>
  </si>
  <si>
    <t>5301080</t>
  </si>
  <si>
    <t>Fornecimento e instalação de lanterna de sinalização náutica com alcance luminoso de 5 MN em obra de arte especial - com embarcação</t>
  </si>
  <si>
    <t>5301081</t>
  </si>
  <si>
    <t>Fornecimento e instalação de lanterna de sinalização náutica com alcance luminoso de 8 MN em obra de arte especial - com embarcação</t>
  </si>
  <si>
    <t>5301023</t>
  </si>
  <si>
    <t>Fornecimento e instalação de suporte e lanterna de sinalização náutica com alcance luminoso de 2 MN em boia</t>
  </si>
  <si>
    <t>5301024</t>
  </si>
  <si>
    <t>Fornecimento e instalação de suporte e lanterna de sinalização náutica com alcance luminoso de 3 MN em boia</t>
  </si>
  <si>
    <t>5301025</t>
  </si>
  <si>
    <t>Fornecimento e instalação de suporte e lanterna de sinalização náutica com alcance luminoso de 4 MN em boia</t>
  </si>
  <si>
    <t>5301026</t>
  </si>
  <si>
    <t>Fornecimento e instalação de suporte e lanterna de sinalização náutica com alcance luminoso de 5 MN em boia</t>
  </si>
  <si>
    <t>5301027</t>
  </si>
  <si>
    <t>Fornecimento e instalação de suporte e lanterna de sinalização náutica com alcance luminoso de 8 MN em boia</t>
  </si>
  <si>
    <t>5301028</t>
  </si>
  <si>
    <t>Fornecimento e substituição de lanterna de sinalização náutica com alcance luminoso de 2 MN em boia</t>
  </si>
  <si>
    <t>5301082</t>
  </si>
  <si>
    <t>Fornecimento e substituição de lanterna de sinalização náutica com alcance luminoso de 2 MN em obra de arte especial - com embarcação</t>
  </si>
  <si>
    <t>5301029</t>
  </si>
  <si>
    <t>Fornecimento e substituição de lanterna de sinalização náutica com alcance luminoso de 3 MN em boia</t>
  </si>
  <si>
    <t>5301083</t>
  </si>
  <si>
    <t>Fornecimento e substituição de lanterna de sinalização náutica com alcance luminoso de 3 MN em obra de arte especial - com embarcação</t>
  </si>
  <si>
    <t>5301030</t>
  </si>
  <si>
    <t>Fornecimento e substituição de lanterna de sinalização náutica com alcance luminoso de 4 MN em boia</t>
  </si>
  <si>
    <t>5301084</t>
  </si>
  <si>
    <t>Fornecimento e substituição de lanterna de sinalização náutica com alcance luminoso de 4 MN em obra de arte especial - com embarcação</t>
  </si>
  <si>
    <t>5301031</t>
  </si>
  <si>
    <t>Fornecimento e substituição de lanterna de sinalização náutica com alcance luminoso de 5 MN em boia</t>
  </si>
  <si>
    <t>5301085</t>
  </si>
  <si>
    <t>Fornecimento e substituição de lanterna de sinalização náutica com alcance luminoso de 5 MN em obra de arte especial - com embarcação</t>
  </si>
  <si>
    <t>5301032</t>
  </si>
  <si>
    <t>Fornecimento e substituição de lanterna de sinalização náutica com alcance luminoso de 8 MN em boia</t>
  </si>
  <si>
    <t>5301086</t>
  </si>
  <si>
    <t>Fornecimento e substituição de lanterna de sinalização náutica com alcance luminoso de 8 MN em obra de arte especial - com embarcação</t>
  </si>
  <si>
    <t>5301033</t>
  </si>
  <si>
    <t>Implantação de placa de sinalização náutica em margem - equipamentos e mão de obra</t>
  </si>
  <si>
    <t>5301034</t>
  </si>
  <si>
    <t>Implantação de placa de sinalização náutica em margem - equipamentos e mão de obra - com embarcação</t>
  </si>
  <si>
    <t>5301073</t>
  </si>
  <si>
    <t>Implantação de placa de sinalização náutica em obra de arte especial - equipamentos e mão de obra</t>
  </si>
  <si>
    <t>5301074</t>
  </si>
  <si>
    <t>Implantação de placa de sinalização náutica em obra de arte especial - equipamentos e mão de obra - com embarcação</t>
  </si>
  <si>
    <t>5301015</t>
  </si>
  <si>
    <t>Lançamento de boia de sinalização náutica com sistema de fundeio - equipamentos e mão de obra</t>
  </si>
  <si>
    <t>5300992</t>
  </si>
  <si>
    <t>Pintura com epóxi óxido de ferro em chapa metálica com pistola a ar comprimido, uma demão, espessura até 35 µm</t>
  </si>
  <si>
    <t>5300994</t>
  </si>
  <si>
    <t>Pintura com esmalte poliuretano de dois componentes em chapa metálica com pistola a ar comprimido, uma demão, espessura até 35 µm</t>
  </si>
  <si>
    <t>5300993</t>
  </si>
  <si>
    <t>Pintura com fundo fosfotizante, uma demão, em chapa de alumínio com pistola a ar comprimido</t>
  </si>
  <si>
    <t>5301088</t>
  </si>
  <si>
    <t>Poita de concreto com 1.000 kg para boia de sinalização náutica</t>
  </si>
  <si>
    <t>5301004</t>
  </si>
  <si>
    <t>Poita de concreto com 1.500 kg para boia de sinalização náutica</t>
  </si>
  <si>
    <t>5301087</t>
  </si>
  <si>
    <t>Poita de concreto com 500 kg para boia de sinalização náutica</t>
  </si>
  <si>
    <t>5301005</t>
  </si>
  <si>
    <t>Reforma de corpo de boia flutuante cilíndrico D = 1,10m</t>
  </si>
  <si>
    <t>5301006</t>
  </si>
  <si>
    <t>Reforma de corpo de boia flutuante cilíndrico D = 1,10m - com lastro</t>
  </si>
  <si>
    <t>5301008</t>
  </si>
  <si>
    <t>Reforma de corpo de boia flutuante cilíndrico D = 1,42m - boia de amarração</t>
  </si>
  <si>
    <t>5301007</t>
  </si>
  <si>
    <t>Reforma de corpo de boia flutuante cilíndrico D = 1,43m - com lastro</t>
  </si>
  <si>
    <t>5301009</t>
  </si>
  <si>
    <t>Reforma de mangrulho H = 0,90m</t>
  </si>
  <si>
    <t>5301010</t>
  </si>
  <si>
    <t>Reforma de mangrulho H = 1,50m</t>
  </si>
  <si>
    <t>5301011</t>
  </si>
  <si>
    <t>Reforma de marca de tope de bombordo</t>
  </si>
  <si>
    <t>5301012</t>
  </si>
  <si>
    <t>Reforma de marca de tope de boreste</t>
  </si>
  <si>
    <t>5301013</t>
  </si>
  <si>
    <t>Reforma de marca de tope especial</t>
  </si>
  <si>
    <t>5301016</t>
  </si>
  <si>
    <t>Substituição de boia de sinalização náutica com sistema de fundeio - equipamentos e mão de obra</t>
  </si>
  <si>
    <t>5301017</t>
  </si>
  <si>
    <t>Substituição de boia de sinalização náutica sem sistema de fundeio - equipamentos e mão de obra</t>
  </si>
  <si>
    <t>5301035</t>
  </si>
  <si>
    <t>Substituição de placa de sinalização náutica em margem - equipamentos e mão de obra</t>
  </si>
  <si>
    <t>5301036</t>
  </si>
  <si>
    <t>Substituição de placa de sinalização náutica em margem - equipamentos e mão de obra - com embarcação</t>
  </si>
  <si>
    <t>5301075</t>
  </si>
  <si>
    <t>Substituição de placa de sinalização náutica em obra de arte especial - equipamentos e mão de obra</t>
  </si>
  <si>
    <t>5301076</t>
  </si>
  <si>
    <t>Substituição de placa de sinalização náutica em obra de arte especial - equipamentos e mão de obra - com embarcação</t>
  </si>
  <si>
    <t>5405977</t>
  </si>
  <si>
    <t>Aterro compactado em solo reforçado com fita metálica galvanizada - taxa 1,65 kg/m³ - material de jazida</t>
  </si>
  <si>
    <t>5406044</t>
  </si>
  <si>
    <t>Aterro compactado em solo reforçado com fita metálica galvanizada - taxa 12,40 kg/m³ - material de jazida</t>
  </si>
  <si>
    <t>5406045</t>
  </si>
  <si>
    <t>Aterro compactado em solo reforçado com fita metálica galvanizada - taxa 13,23 kg/m³ - material de jazida</t>
  </si>
  <si>
    <t>5406046</t>
  </si>
  <si>
    <t>Aterro compactado em solo reforçado com fita metálica galvanizada - taxa 14,88 kg/m³ - material de jazida</t>
  </si>
  <si>
    <t>5406047</t>
  </si>
  <si>
    <t>Aterro compactado em solo reforçado com fita metálica galvanizada - taxa 19,84 kg/m³ - material de jazida</t>
  </si>
  <si>
    <t>5405978</t>
  </si>
  <si>
    <t>Aterro compactado em solo reforçado com fita metálica galvanizada - taxa 3,31 kg/m³ - material de jazida</t>
  </si>
  <si>
    <t>5405982</t>
  </si>
  <si>
    <t>Aterro compactado em solo reforçado com fita metálica galvanizada - taxa 4,13 kg/m³ - material de jazida</t>
  </si>
  <si>
    <t>5405983</t>
  </si>
  <si>
    <t>Aterro compactado em solo reforçado com fita metálica galvanizada - taxa 4,96 kg/m³ - material de jazida</t>
  </si>
  <si>
    <t>5405984</t>
  </si>
  <si>
    <t>Aterro compactado em solo reforçado com fita metálica galvanizada - taxa 6,61 kg/m³ - material de jazida</t>
  </si>
  <si>
    <t>5405985</t>
  </si>
  <si>
    <t>Aterro compactado em solo reforçado com fita metálica galvanizada - taxa 8,27 kg/m³ - material de jazida</t>
  </si>
  <si>
    <t>5406043</t>
  </si>
  <si>
    <t>Aterro compactado em solo reforçado com fita metálica galvanizada - taxa 9,92 kg/m³ - material de jazida</t>
  </si>
  <si>
    <t>5405975</t>
  </si>
  <si>
    <t>Escoramento da primeira linha de escamas de concreto armado em solo reforçado com fita metálica – utilização de 3 vezes - confecção, instalação e retirada</t>
  </si>
  <si>
    <t>5405970</t>
  </si>
  <si>
    <t>Fabricação de escama de concreto armado para solo reforçado com fita metálica - 2 a 5 ligações - areia e brita comerciais</t>
  </si>
  <si>
    <t>5405972</t>
  </si>
  <si>
    <t>Fabricação de escama de concreto armado para solo reforçado com fita metálica - 2 a 5 ligações - areia extraída e brita produzida</t>
  </si>
  <si>
    <t>5405971</t>
  </si>
  <si>
    <t>Fabricação de escama de concreto armado para solo reforçado com fita metálica - 6 a 8 ligações - areia e brita comerciais</t>
  </si>
  <si>
    <t>5405973</t>
  </si>
  <si>
    <t>Fabricação de escama de concreto armado para solo reforçado com fita metálica - 6 a 8 ligações - areia extraída e brita produzida</t>
  </si>
  <si>
    <t>5405986</t>
  </si>
  <si>
    <t>Moldes metálicos para escama de concreto armado para solo reforçado com fita metálica - formato cruciforme de 1,50 x 1,50 m - utilização de 100 vezes</t>
  </si>
  <si>
    <t>5405976</t>
  </si>
  <si>
    <t>Montagem das escamas de concreto armado em solo reforçado com fita metálica</t>
  </si>
  <si>
    <t>5406023</t>
  </si>
  <si>
    <t>Muro de escama de concreto armado em solo reforçado com fita metálica com altura até 4 m - tipo 1 - areia e brita comerciais</t>
  </si>
  <si>
    <t>5406033</t>
  </si>
  <si>
    <t>Muro de escama de concreto armado em solo reforçado com fita metálica com altura até 4 m - tipo 1 - areia extraída e brita produzida</t>
  </si>
  <si>
    <t>5406024</t>
  </si>
  <si>
    <t>Muro de escama de concreto armado em solo reforçado com fita metálica com altura até 4 m - tipo 2 - areia e brita comerciais</t>
  </si>
  <si>
    <t>5406034</t>
  </si>
  <si>
    <t>Muro de escama de concreto armado em solo reforçado com fita metálica com altura até 4 m - tipo 2 - areia extraída e brita produzida</t>
  </si>
  <si>
    <t>5406031</t>
  </si>
  <si>
    <t>Muro de escama de concreto armado em solo reforçado com fita metálica com altura de 10,0 a 12 m - tipo 1 - areia e brita comerciais</t>
  </si>
  <si>
    <t>5406041</t>
  </si>
  <si>
    <t>Muro de escama de concreto armado em solo reforçado com fita metálica com altura de 10,0 a 12 m - tipo 1 - areia extraída e brita produzida</t>
  </si>
  <si>
    <t>5406032</t>
  </si>
  <si>
    <t>Muro de escama de concreto armado em solo reforçado com fita metálica com altura de 10,0 a 12 m - tipo 2 - areia e brita comerciais</t>
  </si>
  <si>
    <t>5406042</t>
  </si>
  <si>
    <t>Muro de escama de concreto armado em solo reforçado com fita metálica com altura de 10,0 a 12 m - tipo 2 - areia extraída e brita produzida</t>
  </si>
  <si>
    <t>5406025</t>
  </si>
  <si>
    <t>Muro de escama de concreto armado em solo reforçado com fita metálica com altura de 4,0 a 6 m - tipo 1 - areia e brita comerciais</t>
  </si>
  <si>
    <t>5406035</t>
  </si>
  <si>
    <t>Muro de escama de concreto armado em solo reforçado com fita metálica com altura de 4,0 a 6 m - tipo 1 - areia extraída e brita produzida</t>
  </si>
  <si>
    <t>5406026</t>
  </si>
  <si>
    <t>Muro de escama de concreto armado em solo reforçado com fita metálica com altura de 4,0 a 6 m - tipo 2 - areia e brita comerciais</t>
  </si>
  <si>
    <t>5406036</t>
  </si>
  <si>
    <t>Muro de escama de concreto armado em solo reforçado com fita metálica com altura de 4,0 a 6 m - tipo 2 - areia extraída e brita produzida</t>
  </si>
  <si>
    <t>5406027</t>
  </si>
  <si>
    <t>Muro de escama de concreto armado em solo reforçado com fita metálica com altura de 6,0 a 8 m - tipo 1 - areia e brita comerciais</t>
  </si>
  <si>
    <t>5406037</t>
  </si>
  <si>
    <t>Muro de escama de concreto armado em solo reforçado com fita metálica com altura de 6,0 a 8 m - tipo 1 - areia extraída e brita produzida</t>
  </si>
  <si>
    <t>5406028</t>
  </si>
  <si>
    <t>Muro de escama de concreto armado em solo reforçado com fita metálica com altura de 6,0 a 8 m - tipo 2 - areia e brita comerciais</t>
  </si>
  <si>
    <t>5406038</t>
  </si>
  <si>
    <t>Muro de escama de concreto armado em solo reforçado com fita metálica com altura de 6,0 a 8 m - tipo 2 - areia extraída e brita produzida</t>
  </si>
  <si>
    <t>5406029</t>
  </si>
  <si>
    <t>Muro de escama de concreto armado em solo reforçado com fita metálica com altura de 8,0 a 10 m - tipo 1 - areia e brita comerciais</t>
  </si>
  <si>
    <t>5406039</t>
  </si>
  <si>
    <t>Muro de escama de concreto armado em solo reforçado com fita metálica com altura de 8,0 a 10 m - tipo 1 - areia extraída e brita produzida</t>
  </si>
  <si>
    <t>5406030</t>
  </si>
  <si>
    <t>Muro de escama de concreto armado em solo reforçado com fita metálica com altura de 8,0 a 10 m - tipo 2 - areia e brita comerciais</t>
  </si>
  <si>
    <t>5406040</t>
  </si>
  <si>
    <t>Muro de escama de concreto armado em solo reforçado com fita metálica com altura de 8,0 a 10 m - tipo 2 - areia extraída e brita produzida</t>
  </si>
  <si>
    <t>5405987</t>
  </si>
  <si>
    <t>Travador de madeira para escama de concreto armado - utilização de 10 vezes</t>
  </si>
  <si>
    <t>5405979</t>
  </si>
  <si>
    <t>Travamento e nivelamento de escama de concreto armado em solo reforçado com fita metálica</t>
  </si>
  <si>
    <t>5502806</t>
  </si>
  <si>
    <t>Camada drenante com conformação de trator de esteira - areia comercial</t>
  </si>
  <si>
    <t>5502807</t>
  </si>
  <si>
    <t>Camada drenante com conformação de trator de esteira - areia extraída</t>
  </si>
  <si>
    <t>5503041</t>
  </si>
  <si>
    <t>Compactação de aterros a 100% do Proctor intermediário</t>
  </si>
  <si>
    <t>5502978</t>
  </si>
  <si>
    <t>Compactação de aterros a 100% do Proctor normal</t>
  </si>
  <si>
    <t>5502822</t>
  </si>
  <si>
    <t>Compactação de camada final de aterro de rocha</t>
  </si>
  <si>
    <t>5502979</t>
  </si>
  <si>
    <t>Construção de corpo de aterro com material de 3ª categoria oriundo de corte</t>
  </si>
  <si>
    <t>5501700</t>
  </si>
  <si>
    <t>Desmatamento, destocamento, limpeza de área e estocagem do material de limpeza com árvores de diâmetro até 0,15 m</t>
  </si>
  <si>
    <t>5500991</t>
  </si>
  <si>
    <t>Desmonte de blocos de rocha com martelete pneumático</t>
  </si>
  <si>
    <t>5515739</t>
  </si>
  <si>
    <t>Desmonte de matacões ou bloco de rocha por meio de explosivos</t>
  </si>
  <si>
    <t>5505766</t>
  </si>
  <si>
    <t>Desmonte de material de 3ª categoria a frio com argamassa expansiva a céu aberto</t>
  </si>
  <si>
    <t>5501701</t>
  </si>
  <si>
    <t>Destocamento de árvores com diâmetro de 0,15 a 0,30 m</t>
  </si>
  <si>
    <t>5501702</t>
  </si>
  <si>
    <t>Destocamento de árvores com diâmetro maior que 0,30 m</t>
  </si>
  <si>
    <t>5502972</t>
  </si>
  <si>
    <t>Escavação de vala em material de 3ª categoria - resistência a compressão acima de 110 MPa - com escavadeira e rompedor hidráulico 1.700 kg</t>
  </si>
  <si>
    <t>5502968</t>
  </si>
  <si>
    <t>Escavação de vala em material de 3ª categoria - resistência a compressão até 50 MPa - com escavadeira e rompedor hidráulico 1.700 kg</t>
  </si>
  <si>
    <t>5502969</t>
  </si>
  <si>
    <t>Escavação de vala em material de 3ª categoria - resistência a compressão de 50 a 70 MPa - com escavadeira e rompedor hidráulico 1.700 kg</t>
  </si>
  <si>
    <t>5502970</t>
  </si>
  <si>
    <t>Escavação de vala em material de 3ª categoria - resistência a compressão de 70 a 90 MPa - com escavadeira e rompedor hidráulico 1.700 kg</t>
  </si>
  <si>
    <t>5502971</t>
  </si>
  <si>
    <t>Escavação de vala em material de 3ª categoria - resistência a compressão de 90 a 110 MPa - com escavadeira e rompedor hidráulico 1.700 kg</t>
  </si>
  <si>
    <t>5502663</t>
  </si>
  <si>
    <t>Escavação e transporte de material de 3ª categoria - DMT de 0 a 50 m</t>
  </si>
  <si>
    <t>5502993</t>
  </si>
  <si>
    <t>Escavação em material de 3ª categoria</t>
  </si>
  <si>
    <t>5502967</t>
  </si>
  <si>
    <t>Escavação em material de 3ª categoria - resistência a compressão acima de 110 MPa - com escavadeira e rompedor hidráulico 1.700 kg</t>
  </si>
  <si>
    <t>5502963</t>
  </si>
  <si>
    <t>Escavação em material de 3ª categoria - resistência a compressão até 50 MPa - com escavadeira e rompedor hidráulico 1.700 kg</t>
  </si>
  <si>
    <t>5502964</t>
  </si>
  <si>
    <t>Escavação em material de 3ª categoria - resistência a compressão de 50 a 70 MPa - com escavadeira e rompedor hidráulico 1.700 kg</t>
  </si>
  <si>
    <t>5502965</t>
  </si>
  <si>
    <t>Escavação em material de 3ª categoria - resistência a compressão de 70 a 90 MPa - com escavadeira e rompedor hidráulico 1.700 kg</t>
  </si>
  <si>
    <t>5502966</t>
  </si>
  <si>
    <t>Escavação em material de 3ª categoria - resistência a compressão de 90 a 110 MPa - com escavadeira e rompedor hidráulico 1.700 kg</t>
  </si>
  <si>
    <t>5501706</t>
  </si>
  <si>
    <t>Escavação mecânica com retroescavadeira em material de 1ª categoria</t>
  </si>
  <si>
    <t>5501880</t>
  </si>
  <si>
    <t>Escavação, carga e transporte de material de 1ª categoria - DMT de 1.000 a 1.200 m - caminho de serviço em leito natural - com carregadeira e caminhão basculante de 14 m³</t>
  </si>
  <si>
    <t>5502114</t>
  </si>
  <si>
    <t>Escavação, carga e transporte de material de 1ª categoria - DMT de 1.000 a 1.200 m - caminho de serviço em leito natural - com escavadeira e caminhão basculante de 14 m³</t>
  </si>
  <si>
    <t>5501906</t>
  </si>
  <si>
    <t>Escavação, carga e transporte de material de 1ª categoria - DMT de 1.000 a 1.200 m - caminho de serviço em revestimento primário - com carregadeira e caminhão basculante de 14 m³</t>
  </si>
  <si>
    <t>5502140</t>
  </si>
  <si>
    <t>Escavação, carga e transporte de material de 1ª categoria - DMT de 1.000 a 1.200 m - caminho de serviço em revestimento primário - com escavadeira e caminhão basculante de 14 m³</t>
  </si>
  <si>
    <t>5501932</t>
  </si>
  <si>
    <t>Escavação, carga e transporte de material de 1ª categoria - DMT de 1.000 a 1.200 m - caminho de serviço pavimentado - com carregadeira e caminhão basculante de 14 m³</t>
  </si>
  <si>
    <t>5502166</t>
  </si>
  <si>
    <t>Escavação, carga e transporte de material de 1ª categoria - DMT de 1.000 a 1.200 m - caminho de serviço pavimentado - com escavadeira e caminhão basculante de 14 m³</t>
  </si>
  <si>
    <t>5501881</t>
  </si>
  <si>
    <t>Escavação, carga e transporte de material de 1ª categoria - DMT de 1.200 a 1.400 m - caminho de serviço em leito natural - com carregadeira e caminhão basculante de 14 m³</t>
  </si>
  <si>
    <t>5502115</t>
  </si>
  <si>
    <t>Escavação, carga e transporte de material de 1ª categoria - DMT de 1.200 a 1.400 m - caminho de serviço em leito natural - com escavadeira e caminhão basculante de 14 m³</t>
  </si>
  <si>
    <t>5501907</t>
  </si>
  <si>
    <t>Escavação, carga e transporte de material de 1ª categoria - DMT de 1.200 a 1.400 m - caminho de serviço em revestimento primário - com carregadeira e caminhão basculante de 14 m³</t>
  </si>
  <si>
    <t>5502141</t>
  </si>
  <si>
    <t>Escavação, carga e transporte de material de 1ª categoria - DMT de 1.200 a 1.400 m - caminho de serviço em revestimento primário - com escavadeira e caminhão basculante de 14 m³</t>
  </si>
  <si>
    <t>5501933</t>
  </si>
  <si>
    <t>Escavação, carga e transporte de material de 1ª categoria - DMT de 1.200 a 1.400 m - caminho de serviço pavimentado - com carregadeira e caminhão basculante de 14 m³</t>
  </si>
  <si>
    <t>5502167</t>
  </si>
  <si>
    <t>Escavação, carga e transporte de material de 1ª categoria - DMT de 1.200 a 1.400 m - caminho de serviço pavimentado - com escavadeira e caminhão basculante de 14 m³</t>
  </si>
  <si>
    <t>5501882</t>
  </si>
  <si>
    <t>Escavação, carga e transporte de material de 1ª categoria - DMT de 1.400 a 1.600 m - caminho de serviço em leito natural - com carregadeira e caminhão basculante de 14 m³</t>
  </si>
  <si>
    <t>5502116</t>
  </si>
  <si>
    <t>Escavação, carga e transporte de material de 1ª categoria - DMT de 1.400 a 1.600 m - caminho de serviço em leito natural - com escavadeira e caminhão basculante de 14 m³</t>
  </si>
  <si>
    <t>5501908</t>
  </si>
  <si>
    <t>Escavação, carga e transporte de material de 1ª categoria - DMT de 1.400 a 1.600 m - caminho de serviço em revestimento primário - com carregadeira e caminhão basculante de 14 m³</t>
  </si>
  <si>
    <t>5502142</t>
  </si>
  <si>
    <t>Escavação, carga e transporte de material de 1ª categoria - DMT de 1.400 a 1.600 m - caminho de serviço em revestimento primário - com escavadeira e caminhão basculante de 14 m³</t>
  </si>
  <si>
    <t>5501934</t>
  </si>
  <si>
    <t>Escavação, carga e transporte de material de 1ª categoria - DMT de 1.400 a 1.600 m - caminho de serviço pavimentado - com carregadeira e caminhão basculante de 14 m³</t>
  </si>
  <si>
    <t>5502168</t>
  </si>
  <si>
    <t>Escavação, carga e transporte de material de 1ª categoria - DMT de 1.400 a 1.600 m - caminho de serviço pavimentado - com escavadeira e caminhão basculante de 14 m³</t>
  </si>
  <si>
    <t>5501883</t>
  </si>
  <si>
    <t>Escavação, carga e transporte de material de 1ª categoria - DMT de 1.600 a 1.800 m - caminho de serviço em leito natural - com carregadeira e caminhão basculante de 14 m³</t>
  </si>
  <si>
    <t>5502117</t>
  </si>
  <si>
    <t>Escavação, carga e transporte de material de 1ª categoria - DMT de 1.600 a 1.800 m - caminho de serviço em leito natural - com escavadeira e caminhão basculante de 14 m³</t>
  </si>
  <si>
    <t>5501909</t>
  </si>
  <si>
    <t>Escavação, carga e transporte de material de 1ª categoria - DMT de 1.600 a 1.800 m - caminho de serviço em revestimento primário - com carregadeira e caminhão basculante de 14 m³</t>
  </si>
  <si>
    <t>5502143</t>
  </si>
  <si>
    <t>Escavação, carga e transporte de material de 1ª categoria - DMT de 1.600 a 1.800 m - caminho de serviço em revestimento primário - com escavadeira e caminhão basculante de 14 m³</t>
  </si>
  <si>
    <t>5501935</t>
  </si>
  <si>
    <t>Escavação, carga e transporte de material de 1ª categoria - DMT de 1.600 a 1.800 m - caminho de serviço pavimentado - com carregadeira e caminhão basculante de 14 m³</t>
  </si>
  <si>
    <t>5502169</t>
  </si>
  <si>
    <t>Escavação, carga e transporte de material de 1ª categoria - DMT de 1.600 a 1.800 m - caminho de serviço pavimentado - com escavadeira e caminhão basculante de 14 m³</t>
  </si>
  <si>
    <t>5501884</t>
  </si>
  <si>
    <t>Escavação, carga e transporte de material de 1ª categoria - DMT de 1.800 a 2.000 m - caminho de serviço em leito natural - com carregadeira e caminhão basculante de 14 m³</t>
  </si>
  <si>
    <t>5502118</t>
  </si>
  <si>
    <t>Escavação, carga e transporte de material de 1ª categoria - DMT de 1.800 a 2.000 m - caminho de serviço em leito natural - com escavadeira e caminhão basculante de 14 m³</t>
  </si>
  <si>
    <t>5501910</t>
  </si>
  <si>
    <t>Escavação, carga e transporte de material de 1ª categoria - DMT de 1.800 a 2.000 m - caminho de serviço em revestimento primário - com carregadeira e caminhão basculante de 14 m³</t>
  </si>
  <si>
    <t>5502144</t>
  </si>
  <si>
    <t>Escavação, carga e transporte de material de 1ª categoria - DMT de 1.800 a 2.000 m - caminho de serviço em revestimento primário - com escavadeira e caminhão basculante de 14 m³</t>
  </si>
  <si>
    <t>5501936</t>
  </si>
  <si>
    <t>Escavação, carga e transporte de material de 1ª categoria - DMT de 1.800 a 2.000 m - caminho de serviço pavimentado - com carregadeira e caminhão basculante de 14 m³</t>
  </si>
  <si>
    <t>5502170</t>
  </si>
  <si>
    <t>Escavação, carga e transporte de material de 1ª categoria - DMT de 1.800 a 2.000 m - caminho de serviço pavimentado - com escavadeira e caminhão basculante de 14 m³</t>
  </si>
  <si>
    <t>5501885</t>
  </si>
  <si>
    <t>Escavação, carga e transporte de material de 1ª categoria - DMT de 2.000 a 2.500 m - caminho de serviço em leito natural - com carregadeira e caminhão basculante de 14 m³</t>
  </si>
  <si>
    <t>5502119</t>
  </si>
  <si>
    <t>Escavação, carga e transporte de material de 1ª categoria - DMT de 2.000 a 2.500 m - caminho de serviço em leito natural - com escavadeira e caminhão basculante de 14 m³</t>
  </si>
  <si>
    <t>5501911</t>
  </si>
  <si>
    <t>Escavação, carga e transporte de material de 1ª categoria - DMT de 2.000 a 2.500 m - caminho de serviço em revestimento primário - com carregadeira e caminhão basculante de 14 m³</t>
  </si>
  <si>
    <t>5502145</t>
  </si>
  <si>
    <t>Escavação, carga e transporte de material de 1ª categoria - DMT de 2.000 a 2.500 m - caminho de serviço em revestimento primário - com escavadeira e caminhão basculante de 14 m³</t>
  </si>
  <si>
    <t>5501937</t>
  </si>
  <si>
    <t>Escavação, carga e transporte de material de 1ª categoria - DMT de 2.000 a 2.500 m - caminho de serviço pavimentado - com carregadeira e caminhão basculante de 14 m³</t>
  </si>
  <si>
    <t>5502171</t>
  </si>
  <si>
    <t>Escavação, carga e transporte de material de 1ª categoria - DMT de 2.000 a 2.500 m - caminho de serviço pavimentado - com escavadeira e caminhão basculante de 14 m³</t>
  </si>
  <si>
    <t>5501886</t>
  </si>
  <si>
    <t>Escavação, carga e transporte de material de 1ª categoria - DMT de 2.500 a 3.000 m - caminho de serviço em leito natural - com carregadeira e caminhão basculante de 14 m³</t>
  </si>
  <si>
    <t>5502120</t>
  </si>
  <si>
    <t>Escavação, carga e transporte de material de 1ª categoria - DMT de 2.500 a 3.000 m - caminho de serviço em leito natural - com escavadeira e caminhão basculante de 14 m³</t>
  </si>
  <si>
    <t>5501912</t>
  </si>
  <si>
    <t>Escavação, carga e transporte de material de 1ª categoria - DMT de 2.500 a 3.000 m - caminho de serviço em revestimento primário - com carregadeira e caminhão basculante de 14 m³</t>
  </si>
  <si>
    <t>5502146</t>
  </si>
  <si>
    <t>Escavação, carga e transporte de material de 1ª categoria - DMT de 2.500 a 3.000 m - caminho de serviço em revestimento primário - com escavadeira e caminhão basculante de 14 m³</t>
  </si>
  <si>
    <t>5501938</t>
  </si>
  <si>
    <t>Escavação, carga e transporte de material de 1ª categoria - DMT de 2.500 a 3.000 m - caminho de serviço pavimentado - com carregadeira e caminhão basculante de 14 m³</t>
  </si>
  <si>
    <t>5502172</t>
  </si>
  <si>
    <t>Escavação, carga e transporte de material de 1ª categoria - DMT de 2.500 a 3.000 m - caminho de serviço pavimentado - com escavadeira e caminhão basculante de 14 m³</t>
  </si>
  <si>
    <t>5501876</t>
  </si>
  <si>
    <t>Escavação, carga e transporte de material de 1ª categoria - DMT de 200 a 400 m - caminho de serviço em leito natural - com carregadeira e caminhão basculante de 14 m³</t>
  </si>
  <si>
    <t>5502110</t>
  </si>
  <si>
    <t>Escavação, carga e transporte de material de 1ª categoria - DMT de 200 a 400 m - caminho de serviço em leito natural - com escavadeira e caminhão basculante de 14 m³</t>
  </si>
  <si>
    <t>5501902</t>
  </si>
  <si>
    <t>Escavação, carga e transporte de material de 1ª categoria - DMT de 200 a 400 m - caminho de serviço em revestimento primário - com carregadeira e caminhão basculante de 14 m³</t>
  </si>
  <si>
    <t>5502136</t>
  </si>
  <si>
    <t>Escavação, carga e transporte de material de 1ª categoria - DMT de 200 a 400 m - caminho de serviço em revestimento primário - com escavadeira e caminhão basculante de 14 m³</t>
  </si>
  <si>
    <t>5501928</t>
  </si>
  <si>
    <t>Escavação, carga e transporte de material de 1ª categoria - DMT de 200 a 400 m - caminho de serviço pavimentado - com carregadeira e caminhão basculante de 14 m³</t>
  </si>
  <si>
    <t>5502162</t>
  </si>
  <si>
    <t>Escavação, carga e transporte de material de 1ª categoria - DMT de 200 a 400 m - caminho de serviço pavimentado - com escavadeira e caminhão basculante de 14 m³</t>
  </si>
  <si>
    <t>5501877</t>
  </si>
  <si>
    <t>Escavação, carga e transporte de material de 1ª categoria - DMT de 400 a 600 m - caminho de serviço em leito natural - com carregadeira e caminhão basculante de 14 m³</t>
  </si>
  <si>
    <t>5502111</t>
  </si>
  <si>
    <t>Escavação, carga e transporte de material de 1ª categoria - DMT de 400 a 600 m - caminho de serviço em leito natural - com escavadeira e caminhão basculante de 14 m³</t>
  </si>
  <si>
    <t>5501903</t>
  </si>
  <si>
    <t>Escavação, carga e transporte de material de 1ª categoria - DMT de 400 a 600 m - caminho de serviço em revestimento primário - com carregadeira e caminhão basculante de 14 m³</t>
  </si>
  <si>
    <t>5502137</t>
  </si>
  <si>
    <t>Escavação, carga e transporte de material de 1ª categoria - DMT de 400 a 600 m - caminho de serviço em revestimento primário - com escavadeira e caminhão basculante de 14 m³</t>
  </si>
  <si>
    <t>5501929</t>
  </si>
  <si>
    <t>Escavação, carga e transporte de material de 1ª categoria - DMT de 400 a 600 m - caminho de serviço pavimentado - com carregadeira e caminhão basculante de 14 m³</t>
  </si>
  <si>
    <t>5502163</t>
  </si>
  <si>
    <t>Escavação, carga e transporte de material de 1ª categoria - DMT de 400 a 600 m - caminho de serviço pavimentado - com escavadeira e caminhão basculante de 14 m³</t>
  </si>
  <si>
    <t>5501875</t>
  </si>
  <si>
    <t>Escavação, carga e transporte de material de 1ª categoria - DMT de 50 a 200 m - caminho de serviço em leito natural - com carregadeira e caminhão basculante de 14 m³</t>
  </si>
  <si>
    <t>5502109</t>
  </si>
  <si>
    <t>Escavação, carga e transporte de material de 1ª categoria - DMT de 50 a 200 m - caminho de serviço em leito natural - com escavadeira e caminhão basculante de 14 m³</t>
  </si>
  <si>
    <t>5501901</t>
  </si>
  <si>
    <t>Escavação, carga e transporte de material de 1ª categoria - DMT de 50 a 200 m - caminho de serviço em revestimento primário - com carregadeira e caminhão basculante de 14 m³</t>
  </si>
  <si>
    <t>5502135</t>
  </si>
  <si>
    <t>Escavação, carga e transporte de material de 1ª categoria - DMT de 50 a 200 m - caminho de serviço em revestimento primário - com escavadeira e caminhão basculante de 14 m³</t>
  </si>
  <si>
    <t>5501927</t>
  </si>
  <si>
    <t>Escavação, carga e transporte de material de 1ª categoria - DMT de 50 a 200 m - caminho de serviço pavimentado - com carregadeira e caminhão basculante de 14 m³</t>
  </si>
  <si>
    <t>5502161</t>
  </si>
  <si>
    <t>Escavação, carga e transporte de material de 1ª categoria - DMT de 50 a 200 m - caminho de serviço pavimentado - com escavadeira e caminhão basculante de 14 m³</t>
  </si>
  <si>
    <t>5501878</t>
  </si>
  <si>
    <t>Escavação, carga e transporte de material de 1ª categoria - DMT de 600 a 800 m - caminho de serviço em leito natural - com carregadeira e caminhão basculante de 14 m³</t>
  </si>
  <si>
    <t>5502112</t>
  </si>
  <si>
    <t>Escavação, carga e transporte de material de 1ª categoria - DMT de 600 a 800 m - caminho de serviço em leito natural - com escavadeira e caminhão basculante de 14 m³</t>
  </si>
  <si>
    <t>5501904</t>
  </si>
  <si>
    <t>Escavação, carga e transporte de material de 1ª categoria - DMT de 600 a 800 m - caminho de serviço em revestimento primário - com carregadeira e caminhão basculante de 14 m³</t>
  </si>
  <si>
    <t>5502138</t>
  </si>
  <si>
    <t>Escavação, carga e transporte de material de 1ª categoria - DMT de 600 a 800 m - caminho de serviço em revestimento primário - com escavadeira e caminhão basculante de 14 m³</t>
  </si>
  <si>
    <t>5501930</t>
  </si>
  <si>
    <t>Escavação, carga e transporte de material de 1ª categoria - DMT de 600 a 800 m - caminho de serviço pavimentado - com carregadeira e caminhão basculante de 14 m³</t>
  </si>
  <si>
    <t>5502164</t>
  </si>
  <si>
    <t>Escavação, carga e transporte de material de 1ª categoria - DMT de 600 a 800 m - caminho de serviço pavimentado - com escavadeira e caminhão basculante de 14 m³</t>
  </si>
  <si>
    <t>5501879</t>
  </si>
  <si>
    <t>Escavação, carga e transporte de material de 1ª categoria - DMT de 800 a 1.000 m - caminho de serviço em leito natural - com carregadeira e caminhão basculante de 14 m³</t>
  </si>
  <si>
    <t>5502113</t>
  </si>
  <si>
    <t>Escavação, carga e transporte de material de 1ª categoria - DMT de 800 a 1.000 m - caminho de serviço em leito natural - com escavadeira e caminhão basculante de 14 m³</t>
  </si>
  <si>
    <t>5501905</t>
  </si>
  <si>
    <t>Escavação, carga e transporte de material de 1ª categoria - DMT de 800 a 1.000 m - caminho de serviço em revestimento primário - com carregadeira e caminhão basculante de 14 m³</t>
  </si>
  <si>
    <t>5502139</t>
  </si>
  <si>
    <t>Escavação, carga e transporte de material de 1ª categoria - DMT de 800 a 1.000 m - caminho de serviço em revestimento primário - com escavadeira e caminhão basculante de 14 m³</t>
  </si>
  <si>
    <t>5501931</t>
  </si>
  <si>
    <t>Escavação, carga e transporte de material de 1ª categoria - DMT de 800 a 1.000 m - caminho de serviço pavimentado - com carregadeira e caminhão basculante de 14 m³</t>
  </si>
  <si>
    <t>5502165</t>
  </si>
  <si>
    <t>Escavação, carga e transporte de material de 1ª categoria - DMT de 800 a 1.000 m - caminho de serviço pavimentado - com escavadeira e caminhão basculante de 14 m³</t>
  </si>
  <si>
    <t>5502825</t>
  </si>
  <si>
    <t>Escavação, carga e transporte de material de 1ª categoria na distância de 3.000 m - caminho de serviço em leito natural - com carregadeira e caminhão basculante de 14 m³</t>
  </si>
  <si>
    <t>5502834</t>
  </si>
  <si>
    <t>Escavação, carga e transporte de material de 1ª categoria na distância de 3.000 m - caminho de serviço em leito natural - com escavadeira e caminhão basculante de 14 m³</t>
  </si>
  <si>
    <t>5502826</t>
  </si>
  <si>
    <t>Escavação, carga e transporte de material de 1ª categoria na distância de 3.000 m - caminho de serviço em revestimento primário - com carregadeira e caminhão basculante de 14 m³</t>
  </si>
  <si>
    <t>5502835</t>
  </si>
  <si>
    <t>Escavação, carga e transporte de material de 1ª categoria na distância de 3.000 m - caminho de serviço em revestimento primário - com escavadeira e caminhão basculante de 14 m³</t>
  </si>
  <si>
    <t>5502827</t>
  </si>
  <si>
    <t>Escavação, carga e transporte de material de 1ª categoria na distância de 3.000 m - caminho de serviço pavimentado - com carregadeira e caminhão basculante de 14 m³</t>
  </si>
  <si>
    <t>5502836</t>
  </si>
  <si>
    <t>Escavação, carga e transporte de material de 1ª categoria na distância de 3.000 m - caminho de serviço pavimentado - com escavadeira e caminhão basculante de 14 m³</t>
  </si>
  <si>
    <t>5502356</t>
  </si>
  <si>
    <t>Escavação, carga e transporte de material de 2ª categoria - DMT de 1.000 a 1.200 m - caminho de serviço em leito natural - com carregadeira e caminhão basculante de 14 m³</t>
  </si>
  <si>
    <t>5502590</t>
  </si>
  <si>
    <t>Escavação, carga e transporte de material de 2ª categoria - DMT de 1.000 a 1.200 m - caminho de serviço em leito natural - com escavadeira e caminhão basculante de 14 m³</t>
  </si>
  <si>
    <t>5502382</t>
  </si>
  <si>
    <t>Escavação, carga e transporte de material de 2ª categoria - DMT de 1.000 a 1.200 m - caminho de serviço em revestimento primário - com carregadeira e caminhão basculante de 14 m³</t>
  </si>
  <si>
    <t>5502616</t>
  </si>
  <si>
    <t>Escavação, carga e transporte de material de 2ª categoria - DMT de 1.000 a 1.200 m - caminho de serviço em revestimento primário - com escavadeira e caminhão basculante de 14 m³</t>
  </si>
  <si>
    <t>5502408</t>
  </si>
  <si>
    <t>Escavação, carga e transporte de material de 2ª categoria - DMT de 1.000 a 1.200 m - caminho de serviço pavimentado - com carregadeira e caminhão basculante de 14 m³</t>
  </si>
  <si>
    <t>5502642</t>
  </si>
  <si>
    <t>Escavação, carga e transporte de material de 2ª categoria - DMT de 1.000 a 1.200 m - caminho de serviço pavimentado - com escavadeira e caminhão basculante de 14 m³</t>
  </si>
  <si>
    <t>5502357</t>
  </si>
  <si>
    <t>Escavação, carga e transporte de material de 2ª categoria - DMT de 1.200 a 1.400 m - caminho de serviço em leito natural - com carregadeira e caminhão basculante de 14 m³</t>
  </si>
  <si>
    <t>5502591</t>
  </si>
  <si>
    <t>Escavação, carga e transporte de material de 2ª categoria - DMT de 1.200 a 1.400 m - caminho de serviço em leito natural - com escavadeira e caminhão basculante de 14 m³</t>
  </si>
  <si>
    <t>5502383</t>
  </si>
  <si>
    <t>Escavação, carga e transporte de material de 2ª categoria - DMT de 1.200 a 1.400 m - caminho de serviço em revestimento primário - com carregadeira e caminhão basculante de 14 m³</t>
  </si>
  <si>
    <t>5502617</t>
  </si>
  <si>
    <t>Escavação, carga e transporte de material de 2ª categoria - DMT de 1.200 a 1.400 m - caminho de serviço em revestimento primário - com escavadeira e caminhão basculante de 14 m³</t>
  </si>
  <si>
    <t>5502409</t>
  </si>
  <si>
    <t>Escavação, carga e transporte de material de 2ª categoria - DMT de 1.200 a 1.400 m - caminho de serviço pavimentado - com carregadeira e caminhão basculante de 14 m³</t>
  </si>
  <si>
    <t>5502643</t>
  </si>
  <si>
    <t>Escavação, carga e transporte de material de 2ª categoria - DMT de 1.200 a 1.400 m - caminho de serviço pavimentado - com escavadeira e caminhão basculante de 14 m³</t>
  </si>
  <si>
    <t>5502358</t>
  </si>
  <si>
    <t>Escavação, carga e transporte de material de 2ª categoria - DMT de 1.400 a 1.600 m - caminho de serviço em leito natural - com carregadeira e caminhão basculante de 14 m³</t>
  </si>
  <si>
    <t>5502592</t>
  </si>
  <si>
    <t>Escavação, carga e transporte de material de 2ª categoria - DMT de 1.400 a 1.600 m - caminho de serviço em leito natural - com escavadeira e caminhão basculante de 14 m³</t>
  </si>
  <si>
    <t>5502384</t>
  </si>
  <si>
    <t>Escavação, carga e transporte de material de 2ª categoria - DMT de 1.400 a 1.600 m - caminho de serviço em revestimento primário - com carregadeira e caminhão basculante de 14 m³</t>
  </si>
  <si>
    <t>5502618</t>
  </si>
  <si>
    <t>Escavação, carga e transporte de material de 2ª categoria - DMT de 1.400 a 1.600 m - caminho de serviço em revestimento primário - com escavadeira e caminhão basculante de 14 m³</t>
  </si>
  <si>
    <t>5502410</t>
  </si>
  <si>
    <t>Escavação, carga e transporte de material de 2ª categoria - DMT de 1.400 a 1.600 m - caminho de serviço pavimentado - com carregadeira e caminhão basculante de 14 m³</t>
  </si>
  <si>
    <t>5502644</t>
  </si>
  <si>
    <t>Escavação, carga e transporte de material de 2ª categoria - DMT de 1.400 a 1.600 m - caminho de serviço pavimentado - com escavadeira e caminhão basculante de 14 m³</t>
  </si>
  <si>
    <t>5502359</t>
  </si>
  <si>
    <t>Escavação, carga e transporte de material de 2ª categoria - DMT de 1.600 a 1.800 m - caminho de serviço em leito natural - com carregadeira e caminhão basculante de 14 m³</t>
  </si>
  <si>
    <t>5502593</t>
  </si>
  <si>
    <t>Escavação, carga e transporte de material de 2ª categoria - DMT de 1.600 a 1.800 m - caminho de serviço em leito natural - com escavadeira e caminhão basculante de 14 m³</t>
  </si>
  <si>
    <t>5502385</t>
  </si>
  <si>
    <t>Escavação, carga e transporte de material de 2ª categoria - DMT de 1.600 a 1.800 m - caminho de serviço em revestimento primário - com carregadeira e caminhão basculante de 14 m³</t>
  </si>
  <si>
    <t>5502619</t>
  </si>
  <si>
    <t>Escavação, carga e transporte de material de 2ª categoria - DMT de 1.600 a 1.800 m - caminho de serviço em revestimento primário - com escavadeira e caminhão basculante de 14 m³</t>
  </si>
  <si>
    <t>5502411</t>
  </si>
  <si>
    <t>Escavação, carga e transporte de material de 2ª categoria - DMT de 1.600 a 1.800 m - caminho de serviço pavimentado - com carregadeira e caminhão basculante de 14 m³</t>
  </si>
  <si>
    <t>5502645</t>
  </si>
  <si>
    <t>Escavação, carga e transporte de material de 2ª categoria - DMT de 1.600 a 1.800 m - caminho de serviço pavimentado - com escavadeira e caminhão basculante de 14 m³</t>
  </si>
  <si>
    <t>5502360</t>
  </si>
  <si>
    <t>Escavação, carga e transporte de material de 2ª categoria - DMT de 1.800 a 2.000 m - caminho de serviço em leito natural - com carregadeira e caminhão basculante de 14 m³</t>
  </si>
  <si>
    <t>5502594</t>
  </si>
  <si>
    <t>Escavação, carga e transporte de material de 2ª categoria - DMT de 1.800 a 2.000 m - caminho de serviço em leito natural - com escavadeira e caminhão basculante de 14 m³</t>
  </si>
  <si>
    <t>5502386</t>
  </si>
  <si>
    <t>Escavação, carga e transporte de material de 2ª categoria - DMT de 1.800 a 2.000 m - caminho de serviço em revestimento primário - com carregadeira e caminhão basculante de 14 m³</t>
  </si>
  <si>
    <t>5502620</t>
  </si>
  <si>
    <t>Escavação, carga e transporte de material de 2ª categoria - DMT de 1.800 a 2.000 m - caminho de serviço em revestimento primário - com escavadeira e caminhão basculante de 14 m³</t>
  </si>
  <si>
    <t>5502412</t>
  </si>
  <si>
    <t>Escavação, carga e transporte de material de 2ª categoria - DMT de 1.800 a 2.000 m - caminho de serviço pavimentado - com carregadeira e caminhão basculante de 14 m³</t>
  </si>
  <si>
    <t>5502646</t>
  </si>
  <si>
    <t>Escavação, carga e transporte de material de 2ª categoria - DMT de 1.800 a 2.000 m - caminho de serviço pavimentado - com escavadeira e caminhão basculante de 14 m³</t>
  </si>
  <si>
    <t>5502361</t>
  </si>
  <si>
    <t>Escavação, carga e transporte de material de 2ª categoria - DMT de 2.000 a 2.500 m - caminho de serviço em leito natural - com carregadeira e caminhão basculante de 14 m³</t>
  </si>
  <si>
    <t>5502595</t>
  </si>
  <si>
    <t>Escavação, carga e transporte de material de 2ª categoria - DMT de 2.000 a 2.500 m - caminho de serviço em leito natural - com escavadeira e caminhão basculante de 14 m³</t>
  </si>
  <si>
    <t>5502387</t>
  </si>
  <si>
    <t>Escavação, carga e transporte de material de 2ª categoria - DMT de 2.000 a 2.500 m - caminho de serviço em revestimento primário - com carregadeira e caminhão basculante de 14 m³</t>
  </si>
  <si>
    <t>5502621</t>
  </si>
  <si>
    <t>Escavação, carga e transporte de material de 2ª categoria - DMT de 2.000 a 2.500 m - caminho de serviço em revestimento primário - com escavadeira e caminhão basculante de 14 m³</t>
  </si>
  <si>
    <t>5502413</t>
  </si>
  <si>
    <t>Escavação, carga e transporte de material de 2ª categoria - DMT de 2.000 a 2.500 m - caminho de serviço pavimentado - com carregadeira e caminhão basculante de 14 m³</t>
  </si>
  <si>
    <t>5502647</t>
  </si>
  <si>
    <t>Escavação, carga e transporte de material de 2ª categoria - DMT de 2.000 a 2.500 m - caminho de serviço pavimentado - com escavadeira e caminhão basculante de 14 m³</t>
  </si>
  <si>
    <t>5502362</t>
  </si>
  <si>
    <t>Escavação, carga e transporte de material de 2ª categoria - DMT de 2.500 a 3.000 m - caminho de serviço em leito natural - com carregadeira e caminhão basculante de 14 m³</t>
  </si>
  <si>
    <t>5502596</t>
  </si>
  <si>
    <t>Escavação, carga e transporte de material de 2ª categoria - DMT de 2.500 a 3.000 m - caminho de serviço em leito natural - com escavadeira e caminhão basculante de 14 m³</t>
  </si>
  <si>
    <t>5502388</t>
  </si>
  <si>
    <t>Escavação, carga e transporte de material de 2ª categoria - DMT de 2.500 a 3.000 m - caminho de serviço em revestimento primário - com carregadeira e caminhão basculante de 14 m³</t>
  </si>
  <si>
    <t>5502622</t>
  </si>
  <si>
    <t>Escavação, carga e transporte de material de 2ª categoria - DMT de 2.500 a 3.000 m - caminho de serviço em revestimento primário - com escavadeira e caminhão basculante de 14 m³</t>
  </si>
  <si>
    <t>5502414</t>
  </si>
  <si>
    <t>Escavação, carga e transporte de material de 2ª categoria - DMT de 2.500 a 3.000 m - caminho de serviço pavimentado - com carregadeira e caminhão basculante de 14 m³</t>
  </si>
  <si>
    <t>5502648</t>
  </si>
  <si>
    <t>Escavação, carga e transporte de material de 2ª categoria - DMT de 2.500 a 3.000 m - caminho de serviço pavimentado - com escavadeira e caminhão basculante de 14 m³</t>
  </si>
  <si>
    <t>5502352</t>
  </si>
  <si>
    <t>Escavação, carga e transporte de material de 2ª categoria - DMT de 200 a 400 m - caminho de serviço em leito natural - com carregadeira e caminhão basculante de 14 m³</t>
  </si>
  <si>
    <t>5502586</t>
  </si>
  <si>
    <t>Escavação, carga e transporte de material de 2ª categoria - DMT de 200 a 400 m - caminho de serviço em leito natural - com escavadeira e caminhão basculante de 14 m³</t>
  </si>
  <si>
    <t>5502378</t>
  </si>
  <si>
    <t>Escavação, carga e transporte de material de 2ª categoria - DMT de 200 a 400 m - caminho de serviço em revestimento primário - com carregadeira e caminhão basculante de 14 m³</t>
  </si>
  <si>
    <t>5502612</t>
  </si>
  <si>
    <t>Escavação, carga e transporte de material de 2ª categoria - DMT de 200 a 400 m - caminho de serviço em revestimento primário - com escavadeira e caminhão basculante de 14 m³</t>
  </si>
  <si>
    <t>5502404</t>
  </si>
  <si>
    <t>Escavação, carga e transporte de material de 2ª categoria - DMT de 200 a 400 m - caminho de serviço pavimentado - com carregadeira e caminhão basculante de 14 m³</t>
  </si>
  <si>
    <t>5502638</t>
  </si>
  <si>
    <t>Escavação, carga e transporte de material de 2ª categoria - DMT de 200 a 400 m - caminho de serviço pavimentado - com escavadeira e caminhão basculante de 14 m³</t>
  </si>
  <si>
    <t>5502353</t>
  </si>
  <si>
    <t>Escavação, carga e transporte de material de 2ª categoria - DMT de 400 a 600 m - caminho de serviço em leito natural - com carregadeira e caminhão basculante de 14 m³</t>
  </si>
  <si>
    <t>5502587</t>
  </si>
  <si>
    <t>Escavação, carga e transporte de material de 2ª categoria - DMT de 400 a 600 m - caminho de serviço em leito natural - com escavadeira e caminhão basculante de 14 m³</t>
  </si>
  <si>
    <t>5502379</t>
  </si>
  <si>
    <t>Escavação, carga e transporte de material de 2ª categoria - DMT de 400 a 600 m - caminho de serviço em revestimento primário - com carregadeira e caminhão basculante de 14 m³</t>
  </si>
  <si>
    <t>5502613</t>
  </si>
  <si>
    <t>Escavação, carga e transporte de material de 2ª categoria - DMT de 400 a 600 m - caminho de serviço em revestimento primário - com escavadeira e caminhão basculante de 14 m³</t>
  </si>
  <si>
    <t>5502405</t>
  </si>
  <si>
    <t>Escavação, carga e transporte de material de 2ª categoria - DMT de 400 a 600 m - caminho de serviço pavimentado - com carregadeira e caminhão basculante de 14 m³</t>
  </si>
  <si>
    <t>5502639</t>
  </si>
  <si>
    <t>Escavação, carga e transporte de material de 2ª categoria - DMT de 400 a 600 m - caminho de serviço pavimentado - com escavadeira e caminhão basculante de 14 m³</t>
  </si>
  <si>
    <t>5502351</t>
  </si>
  <si>
    <t>Escavação, carga e transporte de material de 2ª categoria - DMT de 50 a 200 m - caminho de serviço em leito natural - com carregadeira e caminhão basculante de 14 m³</t>
  </si>
  <si>
    <t>5502585</t>
  </si>
  <si>
    <t>Escavação, carga e transporte de material de 2ª categoria - DMT de 50 a 200 m - caminho de serviço em leito natural - com escavadeira e caminhão basculante de 14 m³</t>
  </si>
  <si>
    <t>5502377</t>
  </si>
  <si>
    <t>Escavação, carga e transporte de material de 2ª categoria - DMT de 50 a 200 m - caminho de serviço em revestimento primário - com carregadeira e caminhão basculante de 14 m³</t>
  </si>
  <si>
    <t>5502611</t>
  </si>
  <si>
    <t>Escavação, carga e transporte de material de 2ª categoria - DMT de 50 a 200 m - caminho de serviço em revestimento primário - com escavadeira e caminhão basculante de 14 m³</t>
  </si>
  <si>
    <t>5502403</t>
  </si>
  <si>
    <t>Escavação, carga e transporte de material de 2ª categoria - DMT de 50 a 200 m - caminho de serviço pavimentado - com carregadeira e caminhão basculante de 14 m³</t>
  </si>
  <si>
    <t>5502637</t>
  </si>
  <si>
    <t>Escavação, carga e transporte de material de 2ª categoria - DMT de 50 a 200 m - caminho de serviço pavimentado - com escavadeira e caminhão basculante de 14 m³</t>
  </si>
  <si>
    <t>5502187</t>
  </si>
  <si>
    <t>Escavação, carga e transporte de material de 2ª categoria - DMT de 50 m</t>
  </si>
  <si>
    <t>5502354</t>
  </si>
  <si>
    <t>Escavação, carga e transporte de material de 2ª categoria - DMT de 600 a 800 m - caminho de serviço em leito natural - com carregadeira e caminhão basculante de 14 m³</t>
  </si>
  <si>
    <t>5502588</t>
  </si>
  <si>
    <t>Escavação, carga e transporte de material de 2ª categoria - DMT de 600 a 800 m - caminho de serviço em leito natural - com escavadeira e caminhão basculante de 14 m³</t>
  </si>
  <si>
    <t>5502380</t>
  </si>
  <si>
    <t>Escavação, carga e transporte de material de 2ª categoria - DMT de 600 a 800 m - caminho de serviço em revestimento primário - com carregadeira e caminhão basculante de 14 m³</t>
  </si>
  <si>
    <t>5502614</t>
  </si>
  <si>
    <t>Escavação, carga e transporte de material de 2ª categoria - DMT de 600 a 800 m - caminho de serviço em revestimento primário - com escavadeira e caminhão basculante de 14 m³</t>
  </si>
  <si>
    <t>5502406</t>
  </si>
  <si>
    <t>Escavação, carga e transporte de material de 2ª categoria - DMT de 600 a 800 m - caminho de serviço pavimentado - com carregadeira e caminhão basculante de 14 m³</t>
  </si>
  <si>
    <t>5502640</t>
  </si>
  <si>
    <t>Escavação, carga e transporte de material de 2ª categoria - DMT de 600 a 800 m - caminho de serviço pavimentado - com escavadeira e caminhão basculante de 14 m³</t>
  </si>
  <si>
    <t>5502355</t>
  </si>
  <si>
    <t>Escavação, carga e transporte de material de 2ª categoria - DMT de 800 a 1.000 m - caminho de serviço em leito natural - com carregadeira e caminhão basculante de 14 m³</t>
  </si>
  <si>
    <t>5502589</t>
  </si>
  <si>
    <t>Escavação, carga e transporte de material de 2ª categoria - DMT de 800 a 1.000 m - caminho de serviço em leito natural - com escavadeira e caminhão basculante de 14 m³</t>
  </si>
  <si>
    <t>5502381</t>
  </si>
  <si>
    <t>Escavação, carga e transporte de material de 2ª categoria - DMT de 800 a 1.000 m - caminho de serviço em revestimento primário - com carregadeira e caminhão basculante de 14 m³</t>
  </si>
  <si>
    <t>5502615</t>
  </si>
  <si>
    <t>Escavação, carga e transporte de material de 2ª categoria - DMT de 800 a 1.000 m - caminho de serviço em revestimento primário - com escavadeira e caminhão basculante de 14 m³</t>
  </si>
  <si>
    <t>5502407</t>
  </si>
  <si>
    <t>Escavação, carga e transporte de material de 2ª categoria - DMT de 800 a 1.000 m - caminho de serviço pavimentado - com carregadeira e caminhão basculante de 14 m³</t>
  </si>
  <si>
    <t>5502641</t>
  </si>
  <si>
    <t>Escavação, carga e transporte de material de 2ª categoria - DMT de 800 a 1.000 m - caminho de serviço pavimentado - com escavadeira e caminhão basculante de 14 m³</t>
  </si>
  <si>
    <t>5502880</t>
  </si>
  <si>
    <t>Escavação, carga e transporte de material de 2ª categoria na distância de 3.000 m - caminho de serviço em leito natural - com escavadeira e caminhão basculante de 14 m³</t>
  </si>
  <si>
    <t>5502857</t>
  </si>
  <si>
    <t>Escavação, carga e transporte de material de 2ª categoria na distância de 3.000 m - caminho de serviço em leito natural com carregadeira e caminhão basculante de 14 m³</t>
  </si>
  <si>
    <t>5502881</t>
  </si>
  <si>
    <t>Escavação, carga e transporte de material de 2ª categoria na distância de 3.000 m - caminho de serviço em revestimento primário - com escavadeira e caminhão basculante de 14 m³</t>
  </si>
  <si>
    <t>5502859</t>
  </si>
  <si>
    <t>Escavação, carga e transporte de material de 2ª categoria na distância de 3.000 m - caminho de serviço pavimentado - com carregadeira e caminhão basculante de 14 m³</t>
  </si>
  <si>
    <t>5502882</t>
  </si>
  <si>
    <t>Escavação, carga e transporte de material de 2ª categoria na distância de 3.000 m - caminho de serviço pavimentado - com escavadeira e caminhão basculante de 14 m³</t>
  </si>
  <si>
    <t>5502858</t>
  </si>
  <si>
    <t>Escavação, carga e transporte de material de 2ª categoria na distância de 3.000 m -caminho de serviço com revestimento primário com carregadeira e caminhão basculante de 14 m³</t>
  </si>
  <si>
    <t>5502747</t>
  </si>
  <si>
    <t>Escavação, carga e transporte de material de 3ª categoria - DMT de 1.000 a 1.200 m - caminho de serviço em leito natural com caminhão basculante de 12 m³</t>
  </si>
  <si>
    <t>5502773</t>
  </si>
  <si>
    <t>Escavação, carga e transporte de material de 3ª categoria - DMT de 1.000 a 1.200 m - caminho de serviço em revestimento primário - com caminhão basculante de 12 m³</t>
  </si>
  <si>
    <t>5502799</t>
  </si>
  <si>
    <t>Escavação, carga e transporte de material de 3ª categoria - DMT de 1.000 a 1.200 m - caminho de serviço pavimentado - com caminhão basculante de 12 m³</t>
  </si>
  <si>
    <t>5502748</t>
  </si>
  <si>
    <t>Escavação, carga e transporte de material de 3ª categoria - DMT de 1.200 a 1.400 m - caminho de serviço em leito natural com caminhão basculante de 12 m³</t>
  </si>
  <si>
    <t>5502774</t>
  </si>
  <si>
    <t>Escavação, carga e transporte de material de 3ª categoria - DMT de 1.200 a 1.400 m - caminho de serviço em revestimento primário - com caminhão basculante de 12 m³</t>
  </si>
  <si>
    <t>5502800</t>
  </si>
  <si>
    <t>Escavação, carga e transporte de material de 3ª categoria - DMT de 1.200 a 1.400 m - caminho de serviço pavimentado - com caminhão basculante de 12 m³</t>
  </si>
  <si>
    <t>5502749</t>
  </si>
  <si>
    <t>Escavação, carga e transporte de material de 3ª categoria - DMT de 1.400 a 1.600 m - caminho de serviço em leito natural com caminhão basculante de 12 m³</t>
  </si>
  <si>
    <t>5502775</t>
  </si>
  <si>
    <t>Escavação, carga e transporte de material de 3ª categoria - DMT de 1.400 a 1.600 m - caminho de serviço em revestimento primário - com caminhão basculante de 12 m³</t>
  </si>
  <si>
    <t>5502801</t>
  </si>
  <si>
    <t>Escavação, carga e transporte de material de 3ª categoria - DMT de 1.400 a 1.600 m - caminho de serviço pavimentado - com caminhão basculante de 12 m³</t>
  </si>
  <si>
    <t>5502750</t>
  </si>
  <si>
    <t>Escavação, carga e transporte de material de 3ª categoria - DMT de 1.600 a 1.800 m - caminho de serviço em leito natural com caminhão basculante de 12 m³</t>
  </si>
  <si>
    <t>5502776</t>
  </si>
  <si>
    <t>Escavação, carga e transporte de material de 3ª categoria - DMT de 1.600 a 1.800 m - caminho de serviço em revestimento primário - com caminhão basculante de 12 m³</t>
  </si>
  <si>
    <t>5502802</t>
  </si>
  <si>
    <t>Escavação, carga e transporte de material de 3ª categoria - DMT de 1.600 a 1.800 m - caminho de serviço pavimentado - com caminhão basculante de 12 m³</t>
  </si>
  <si>
    <t>5502751</t>
  </si>
  <si>
    <t>Escavação, carga e transporte de material de 3ª categoria - DMT de 1.800 a 2.000 m - caminho de serviço em leito natural com caminhão basculante de 12 m³</t>
  </si>
  <si>
    <t>5502777</t>
  </si>
  <si>
    <t>Escavação, carga e transporte de material de 3ª categoria - DMT de 1.800 a 2.000 m - caminho de serviço em revestimento primário - com caminhão basculante de 12 m³</t>
  </si>
  <si>
    <t>5502803</t>
  </si>
  <si>
    <t>Escavação, carga e transporte de material de 3ª categoria - DMT de 1.800 a 2.000 m - caminho de serviço pavimentado - com caminhão basculante de 12 m³</t>
  </si>
  <si>
    <t>5502752</t>
  </si>
  <si>
    <t>Escavação, carga e transporte de material de 3ª categoria - DMT de 2.000 a 2.500 m - caminho de serviço em leito natural com caminhão basculante de 12 m³</t>
  </si>
  <si>
    <t>5502778</t>
  </si>
  <si>
    <t>Escavação, carga e transporte de material de 3ª categoria - DMT de 2.000 a 2.500 m - caminho de serviço em revestimento primário - com caminhão basculante de 12 m³</t>
  </si>
  <si>
    <t>5502804</t>
  </si>
  <si>
    <t>Escavação, carga e transporte de material de 3ª categoria - DMT de 2.000 a 2.500 m - caminho de serviço pavimentado - com caminhão basculante de 12 m³</t>
  </si>
  <si>
    <t>5502753</t>
  </si>
  <si>
    <t>Escavação, carga e transporte de material de 3ª categoria - DMT de 2.500 a 3.000 m - caminho de serviço em leito natural com caminhão basculante de 12 m³</t>
  </si>
  <si>
    <t>5502779</t>
  </si>
  <si>
    <t>Escavação, carga e transporte de material de 3ª categoria - DMT de 2.500 a 3.000 m - caminho de serviço em revestimento primário - com caminhão basculante de 12 m³</t>
  </si>
  <si>
    <t>5502805</t>
  </si>
  <si>
    <t>Escavação, carga e transporte de material de 3ª categoria - DMT de 2.500 a 3.000 m - caminho de serviço pavimentado - com caminhão basculante de 12 m³</t>
  </si>
  <si>
    <t>5502743</t>
  </si>
  <si>
    <t>Escavação, carga e transporte de material de 3ª categoria - DMT de 200 a 400 m - caminho de serviço em leito natural com caminhão basculante de 12 m³</t>
  </si>
  <si>
    <t>5502769</t>
  </si>
  <si>
    <t>Escavação, carga e transporte de material de 3ª categoria - DMT de 200 a 400 m - caminho de serviço em revestimento primário - com caminhão basculante de 12 m³</t>
  </si>
  <si>
    <t>5502795</t>
  </si>
  <si>
    <t>Escavação, carga e transporte de material de 3ª categoria - DMT de 200 a 400 m - caminho de serviço pavimentado - com caminhão basculante de 12 m³</t>
  </si>
  <si>
    <t>5502744</t>
  </si>
  <si>
    <t>Escavação, carga e transporte de material de 3ª categoria - DMT de 400 a 600 m - caminho de serviço em leito natural com caminhão basculante de 12 m³</t>
  </si>
  <si>
    <t>5502770</t>
  </si>
  <si>
    <t>Escavação, carga e transporte de material de 3ª categoria - DMT de 400 a 600 m - caminho de serviço em revestimento primário - com caminhão basculante de 12 m³</t>
  </si>
  <si>
    <t>5502796</t>
  </si>
  <si>
    <t>Escavação, carga e transporte de material de 3ª categoria - DMT de 400 a 600 m - caminho de serviço pavimentado - com caminhão basculante de 12 m³</t>
  </si>
  <si>
    <t>5502742</t>
  </si>
  <si>
    <t>Escavação, carga e transporte de material de 3ª categoria - DMT de 50 a 200 m - caminho de serviço em leito natural com caminhão basculante de 12 m³</t>
  </si>
  <si>
    <t>5502768</t>
  </si>
  <si>
    <t>Escavação, carga e transporte de material de 3ª categoria - DMT de 50 a 200 m - caminho de serviço em revestimento primário - com caminhão basculante de 12 m³</t>
  </si>
  <si>
    <t>5502794</t>
  </si>
  <si>
    <t>Escavação, carga e transporte de material de 3ª categoria - DMT de 50 a 200 m - caminho de serviço pavimentado - com caminhão basculante de 12 m³</t>
  </si>
  <si>
    <t>5502745</t>
  </si>
  <si>
    <t>Escavação, carga e transporte de material de 3ª categoria - DMT de 600 a 800 m - caminho de serviço em leito natural com caminhão basculante de 12 m³</t>
  </si>
  <si>
    <t>5502771</t>
  </si>
  <si>
    <t>Escavação, carga e transporte de material de 3ª categoria - DMT de 600 a 800 m - caminho de serviço em revestimento primário - com caminhão basculante de 12 m³</t>
  </si>
  <si>
    <t>5502797</t>
  </si>
  <si>
    <t>Escavação, carga e transporte de material de 3ª categoria - DMT de 600 a 800 m - caminho de serviço pavimentado - com caminhão basculante de 12 m³</t>
  </si>
  <si>
    <t>5502746</t>
  </si>
  <si>
    <t>Escavação, carga e transporte de material de 3ª categoria - DMT de 800 a 1.000 m - caminho de serviço em leito natural com caminhão basculante de 12 m³</t>
  </si>
  <si>
    <t>5502772</t>
  </si>
  <si>
    <t>Escavação, carga e transporte de material de 3ª categoria - DMT de 800 a 1.000 m - caminho de serviço em revestimento primário - com caminhão basculante de 12 m³</t>
  </si>
  <si>
    <t>5502798</t>
  </si>
  <si>
    <t>Escavação, carga e transporte de material de 3ª categoria - DMT de 800 a 1.000 m - caminho de serviço pavimentado - com caminhão basculante de 12 m³</t>
  </si>
  <si>
    <t>5502886</t>
  </si>
  <si>
    <t>Escavação, carga e transporte de material de 3ª categoria na distância de 3.000 m - caminho de serviço em leito natural com caminhão basculante de 12 m³</t>
  </si>
  <si>
    <t>5502887</t>
  </si>
  <si>
    <t>Escavação, carga e transporte de material de 3ª categoria na distância de 3.000 m - caminho de serviço em revestimento primário - com caminhão basculante de 12 m³</t>
  </si>
  <si>
    <t>5502888</t>
  </si>
  <si>
    <t>Escavação, carga e transporte de material de 3ª categoria na distância de 3.000 m - caminho de serviço pavimentado - com caminhão basculante de 12 m³</t>
  </si>
  <si>
    <t>5502820</t>
  </si>
  <si>
    <t>Escavação, carga e transporte de solos moles - DMT de 0 a 50 m</t>
  </si>
  <si>
    <t>5502904</t>
  </si>
  <si>
    <t>Escavação, carga e transporte de solos moles - DMT de 1.000 a 1.200 m - caminho de serviço em leito natural - com caminhão basculante de 14 m³</t>
  </si>
  <si>
    <t>5502930</t>
  </si>
  <si>
    <t>Escavação, carga e transporte de solos moles - DMT de 1.000 a 1.200 m - caminho de serviço em revestimento primário - com caminhão basculante de 14 m³</t>
  </si>
  <si>
    <t>5502956</t>
  </si>
  <si>
    <t>Escavação, carga e transporte de solos moles - DMT de 1.000 a 1.200 m - caminho de serviço pavimentado - com caminhão basculante de 14 m³</t>
  </si>
  <si>
    <t>5502905</t>
  </si>
  <si>
    <t>Escavação, carga e transporte de solos moles - DMT de 1.200 a 1.400 m - caminho de serviço em leito natural - com caminhão basculante de 14 m³</t>
  </si>
  <si>
    <t>5502931</t>
  </si>
  <si>
    <t>Escavação, carga e transporte de solos moles - DMT de 1.200 a 1.400 m - caminho de serviço em revestimento primário - com caminhão basculante de 14 m³</t>
  </si>
  <si>
    <t>5502957</t>
  </si>
  <si>
    <t>Escavação, carga e transporte de solos moles - DMT de 1.200 a 1.400 m - caminho de serviço pavimentado - com caminhão basculante de 14 m³</t>
  </si>
  <si>
    <t>5502906</t>
  </si>
  <si>
    <t>Escavação, carga e transporte de solos moles - DMT de 1.400 a 1.600 m - caminho de serviço em leito natural - com caminhão basculante de 14 m³</t>
  </si>
  <si>
    <t>5502932</t>
  </si>
  <si>
    <t>Escavação, carga e transporte de solos moles - DMT de 1.400 a 1.600 m - caminho de serviço em revestimento primário - com caminhão basculante de 14 m³</t>
  </si>
  <si>
    <t>5502958</t>
  </si>
  <si>
    <t>Escavação, carga e transporte de solos moles - DMT de 1.400 a 1.600 m - caminho de serviço pavimentado - com caminhão basculante de 14 m³</t>
  </si>
  <si>
    <t>5502907</t>
  </si>
  <si>
    <t>Escavação, carga e transporte de solos moles - DMT de 1.600 a 1.800 m - caminho de serviço em leito natural - com caminhão basculante de 14 m³</t>
  </si>
  <si>
    <t>5502933</t>
  </si>
  <si>
    <t>Escavação, carga e transporte de solos moles - DMT de 1.600 a 1.800 m - caminho de serviço em revestimento primário - com caminhão basculante de 14 m³</t>
  </si>
  <si>
    <t>5502959</t>
  </si>
  <si>
    <t>Escavação, carga e transporte de solos moles - DMT de 1.600 a 1.800 m - caminho de serviço pavimentado - com caminhão basculante de 14 m³</t>
  </si>
  <si>
    <t>5502908</t>
  </si>
  <si>
    <t>Escavação, carga e transporte de solos moles - DMT de 1.800 a 2.000 m - caminho de serviço em leito natural - com caminhão basculante de 14 m³</t>
  </si>
  <si>
    <t>5502934</t>
  </si>
  <si>
    <t>Escavação, carga e transporte de solos moles - DMT de 1.800 a 2.000 m - caminho de serviço em revestimento primário - com caminhão basculante de 14 m³</t>
  </si>
  <si>
    <t>5502960</t>
  </si>
  <si>
    <t>Escavação, carga e transporte de solos moles - DMT de 1.800 a 2.000 m - caminho de serviço pavimentado - com caminhão basculante de 14 m³</t>
  </si>
  <si>
    <t>5502909</t>
  </si>
  <si>
    <t>Escavação, carga e transporte de solos moles - DMT de 2.000 a 2.500 m - caminho de serviço em leito natural - com caminhão basculante de 14 m³</t>
  </si>
  <si>
    <t>5502935</t>
  </si>
  <si>
    <t>Escavação, carga e transporte de solos moles - DMT de 2.000 a 2.500 m - caminho de serviço em revestimento primário - com caminhão basculante de 14 m³</t>
  </si>
  <si>
    <t>5502961</t>
  </si>
  <si>
    <t>Escavação, carga e transporte de solos moles - DMT de 2.000 a 2.500 m - caminho de serviço pavimentado - com caminhão basculante de 14 m³</t>
  </si>
  <si>
    <t>5502910</t>
  </si>
  <si>
    <t>Escavação, carga e transporte de solos moles - DMT de 2.500 a 3.000 m - caminho de serviço em leito natural - com caminhão basculante de 14 m³</t>
  </si>
  <si>
    <t>5502936</t>
  </si>
  <si>
    <t>Escavação, carga e transporte de solos moles - DMT de 2.500 a 3.000 m - caminho de serviço em revestimento primário - com caminhão basculante de 14 m³</t>
  </si>
  <si>
    <t>5502962</t>
  </si>
  <si>
    <t>Escavação, carga e transporte de solos moles - DMT de 2.500 a 3.000 m - caminho de serviço pavimentado - com caminhão basculante de 14 m³</t>
  </si>
  <si>
    <t>5502900</t>
  </si>
  <si>
    <t>Escavação, carga e transporte de solos moles - DMT de 200 a 400 m - caminho de serviço em leito natural - com caminhão basculante de 14 m³</t>
  </si>
  <si>
    <t>5502926</t>
  </si>
  <si>
    <t>Escavação, carga e transporte de solos moles - DMT de 200 a 400 m - caminho de serviço em revestimento primário - com caminhão basculante de 14 m³</t>
  </si>
  <si>
    <t>5502952</t>
  </si>
  <si>
    <t>Escavação, carga e transporte de solos moles - DMT de 200 a 400 m - caminho de serviço pavimentado - com caminhão basculante de 14 m³</t>
  </si>
  <si>
    <t>5502901</t>
  </si>
  <si>
    <t>Escavação, carga e transporte de solos moles - DMT de 400 a 600 m - caminho de serviço em leito natural - com caminhão basculante de 14 m³</t>
  </si>
  <si>
    <t>5502927</t>
  </si>
  <si>
    <t>Escavação, carga e transporte de solos moles - DMT de 400 a 600 m - caminho de serviço em revestimento primário - com caminhão basculante de 14 m³</t>
  </si>
  <si>
    <t>5502953</t>
  </si>
  <si>
    <t>Escavação, carga e transporte de solos moles - DMT de 400 a 600 m - caminho de serviço pavimentado - com caminhão basculante de 14 m³</t>
  </si>
  <si>
    <t>5502899</t>
  </si>
  <si>
    <t>Escavação, carga e transporte de solos moles - DMT de 50 a 200 m - caminho de serviço em leito natural - com caminhão basculante de 14 m³</t>
  </si>
  <si>
    <t>5502925</t>
  </si>
  <si>
    <t>Escavação, carga e transporte de solos moles - DMT de 50 a 200 m - caminho de serviço em revestimento primário - com caminhão basculante de 14 m³</t>
  </si>
  <si>
    <t>5502951</t>
  </si>
  <si>
    <t>Escavação, carga e transporte de solos moles - DMT de 50 a 200 m - caminho de serviço pavimentado - com caminhão basculante de 14 m³</t>
  </si>
  <si>
    <t>5502902</t>
  </si>
  <si>
    <t>Escavação, carga e transporte de solos moles - DMT de 600 a 800 m - caminho de serviço em leito natural - com caminhão basculante de 14 m³</t>
  </si>
  <si>
    <t>5502928</t>
  </si>
  <si>
    <t>Escavação, carga e transporte de solos moles - DMT de 600 a 800 m - caminho de serviço em revestimento primário - com caminhão basculante de 14 m³</t>
  </si>
  <si>
    <t>5502954</t>
  </si>
  <si>
    <t>Escavação, carga e transporte de solos moles - DMT de 600 a 800 m - caminho de serviço pavimentado - com caminhão basculante de 14 m³</t>
  </si>
  <si>
    <t>5502903</t>
  </si>
  <si>
    <t>Escavação, carga e transporte de solos moles - DMT de 800 a 1.000 m - caminho de serviço em leito natural - com caminhão basculante de 14 m³</t>
  </si>
  <si>
    <t>5502929</t>
  </si>
  <si>
    <t>Escavação, carga e transporte de solos moles - DMT de 800 a 1.000 m - caminho de serviço em revestimento primário - com caminhão basculante de 14 m³</t>
  </si>
  <si>
    <t>5502955</t>
  </si>
  <si>
    <t>Escavação, carga e transporte de solos moles - DMT de 800 a 1.000 m - caminho de serviço pavimentado - com caminhão basculante de 14 m³</t>
  </si>
  <si>
    <t>5502889</t>
  </si>
  <si>
    <t>Escavação, carga e transporte de solos moles na distância de 3.000 m - caminho de serviço em leito natural - com caminhão basculante de 14 m³</t>
  </si>
  <si>
    <t>5502996</t>
  </si>
  <si>
    <t>Escavação, carga e transporte de solos moles na distância de 3.000 m - caminho de serviço em revestimento primário - com caminhão basculante de 14 m³</t>
  </si>
  <si>
    <t>5502997</t>
  </si>
  <si>
    <t>Escavação, carga e transporte de solos moles na distância de 3.000 m - caminho de serviço pavimentado - com caminhão basculante de 14 m³</t>
  </si>
  <si>
    <t>5501716</t>
  </si>
  <si>
    <t>Escavação, carga e transporte em material de 1ª categoria - DMT de 1.000 a 1.200 m com motoscraper</t>
  </si>
  <si>
    <t>5501717</t>
  </si>
  <si>
    <t>Escavação, carga e transporte em material de 1ª categoria - DMT de 1.200 a 1.400 m com motoscraper</t>
  </si>
  <si>
    <t>5501712</t>
  </si>
  <si>
    <t>Escavação, carga e transporte em material de 1ª categoria - DMT de 200 a 400 m com motoscraper</t>
  </si>
  <si>
    <t>5501713</t>
  </si>
  <si>
    <t>Escavação, carga e transporte em material de 1ª categoria - DMT de 400 a 600 m com motoscraper</t>
  </si>
  <si>
    <t>5501711</t>
  </si>
  <si>
    <t>Escavação, carga e transporte em material de 1ª categoria - DMT de 50 a 200 m com motoscraper</t>
  </si>
  <si>
    <t>5501710</t>
  </si>
  <si>
    <t>Escavação, carga e transporte em material de 1ª categoria - DMT de 50 m</t>
  </si>
  <si>
    <t>5501714</t>
  </si>
  <si>
    <t>Escavação, carga e transporte em material de 1ª categoria - DMT de 600 a 800 m com motoscraper</t>
  </si>
  <si>
    <t>5501715</t>
  </si>
  <si>
    <t>Escavação, carga e transporte em material de 1ª categoria - DMT de 800 a 1.000 m com motoscraper</t>
  </si>
  <si>
    <t>5502986</t>
  </si>
  <si>
    <t>Expurgo de jazida</t>
  </si>
  <si>
    <t>5502977</t>
  </si>
  <si>
    <t>Fragmentação de blocos de rocha com escavadeira e rompedor hidráulico 1.700 kg</t>
  </si>
  <si>
    <t>5502985</t>
  </si>
  <si>
    <t>Limpeza mecanizada da camada vegetal</t>
  </si>
  <si>
    <t>5503018</t>
  </si>
  <si>
    <t>Manutenção de caminho de serviço</t>
  </si>
  <si>
    <t>5519542</t>
  </si>
  <si>
    <t>Material de 3ª categoria</t>
  </si>
  <si>
    <t>5505768</t>
  </si>
  <si>
    <t>Pré-fissuramento de material de 3ª categoria</t>
  </si>
  <si>
    <t>5503020</t>
  </si>
  <si>
    <t>Umedecimento de caminho de serviço</t>
  </si>
  <si>
    <t>5605798</t>
  </si>
  <si>
    <t>Chumbador de aço CA-50 - D = 20 mm - ancorado na rocha com cartucho de cimento - fornecimento, perfuração e instalação</t>
  </si>
  <si>
    <t>5605925</t>
  </si>
  <si>
    <t>Chumbador de aço CA-50 - D = 20 mm - ancorado na rocha com injeção de nata de cimento - fornecimento, perfuração e instalação</t>
  </si>
  <si>
    <t>5605799</t>
  </si>
  <si>
    <t>Chumbador de aço CA-50 - D = 22 mm - ancorado na rocha com cartucho de cimento - fornecimento, perfuração e instalação</t>
  </si>
  <si>
    <t>5605800</t>
  </si>
  <si>
    <t>Chumbador de aço CA-50 - D = 25 mm - ancorado na rocha com cartucho de cimento - fornecimento, perfuração e instalação</t>
  </si>
  <si>
    <t>5605894</t>
  </si>
  <si>
    <t>Grampo de aço CA-50 D = 12,5 mm para solo grampeado com capacidade de 30 kN - fornecimento, perfuração e instalação</t>
  </si>
  <si>
    <t>5605895</t>
  </si>
  <si>
    <t>Grampo de aço CA-50 D = 16 mm para solo grampeado com capacidade de 50 kN - fornecimento, perfuração e instalação</t>
  </si>
  <si>
    <t>5605896</t>
  </si>
  <si>
    <t>Grampo de aço CA-50 D = 20 mm para solo grampeado com capacidade de 80 kN - fornecimento, perfuração e instalação</t>
  </si>
  <si>
    <t>5605911</t>
  </si>
  <si>
    <t>Perfuração para tirante permanente protendido autoinjetável em material de 1ª categoria com diâmetro de até 120 mm</t>
  </si>
  <si>
    <t>5605912</t>
  </si>
  <si>
    <t>Perfuração para tirante permanente protendido autoinjetável em material de 2ª categoria com diâmetro de até 87 mm</t>
  </si>
  <si>
    <t>5605938</t>
  </si>
  <si>
    <t>Perfuração para tirantes em material de 1ª categoria com diâmetro de até 120 mm</t>
  </si>
  <si>
    <t>5605939</t>
  </si>
  <si>
    <t>Perfuração para tirantes em material de 2ª categoria com diâmetro de até 120 mm</t>
  </si>
  <si>
    <t>5605940</t>
  </si>
  <si>
    <t>Perfuração para tirantes em material de 3ª categoria com diâmetro de até 120 mm</t>
  </si>
  <si>
    <t>5605942</t>
  </si>
  <si>
    <t>Pintura eletrostática com tinta em pó à base de resina epóxi - E = 200 µm</t>
  </si>
  <si>
    <t>5605955</t>
  </si>
  <si>
    <t>Protensão de tirante com 10 cordoalhas D = 12,7 mm aço CP 190 RB, com capacidade de 860 kN - inclusive ancoragem e grouteamento da cabeça</t>
  </si>
  <si>
    <t>5605956</t>
  </si>
  <si>
    <t>Protensão de tirante com 12 cordoalhas D = 12,7 mm aço CP 190 RB, com capacidade de 1.040 kN - inclusive ancoragem e grouteamento da cabeça</t>
  </si>
  <si>
    <t>5605953</t>
  </si>
  <si>
    <t>Protensão de tirante com 6 cordoalhas D = 12,7 mm aço CP 190 RB, com capacidade de 520 kN - inclusive ancoragem e grouteamento da cabeça</t>
  </si>
  <si>
    <t>5605954</t>
  </si>
  <si>
    <t>Protensão de tirante com 8 cordoalhas D = 12,7 mm aço CP 190 RB, com capacidade de 690 kN - inclusive ancoragem e grouteamento da cabeça</t>
  </si>
  <si>
    <t>5605909</t>
  </si>
  <si>
    <t>Protensão de tirante permanente autoinjetável de aço D = 40 mm, seção de 684 mm², tensão de escoamento = 440 MPa e tensão de ruptura = 580 MPa - inclusive ancoragem e grouteamento da cabeça</t>
  </si>
  <si>
    <t>5605908</t>
  </si>
  <si>
    <t>Protensão de tirante permanente autoinjetável de aço D = 40 mm, seção de 822 mm², tensão de escoamento = 470 MPa e tensão de ruptura = 600 MPa - inclusive ancoragem e grouteamento da cabeça</t>
  </si>
  <si>
    <t>5605907</t>
  </si>
  <si>
    <t>Protensão de tirante permanente autoinjetável de aço D = 40 mm, seção de 936 mm², tensão de escoamento = 700 MPa e tensão de ruptura = 830 MPa - inclusive ancoragem e grouteamento da cabeça</t>
  </si>
  <si>
    <t>5605906</t>
  </si>
  <si>
    <t>Protensão de tirante permanente autoinjetável de aço D = 50 mm, seção de 1.330 mm², tensão de escoamento = 630 MPa e tensão de ruptura = 740 MPa - inclusive ancoragem e grouteamento da cabeça</t>
  </si>
  <si>
    <t>5605905</t>
  </si>
  <si>
    <t>Protensão de tirante permanente autoinjetável de aço D = 50 mm, seção de 1.569 mm², tensão de escoamento = 630 MPa e tensão de ruptura = 740 MP - inclusive ancoragem e grouteamento da cabeça</t>
  </si>
  <si>
    <t>5605944</t>
  </si>
  <si>
    <t>Protensão de tirante permanente protendido de aço D = 30 mm, tensão de escoamento = 600 MPa e tensão de ruptura = 720 MPa - inclusive ancoragem e grouteamento da cabeça</t>
  </si>
  <si>
    <t>5605910</t>
  </si>
  <si>
    <t>Protensão de tirante permanente protendido de aço D = 32 mm, tensão de escoamento = 500 MPa e tensão de ruptura = 550 MPa - inclusive ancoragem e grouteamento da cabeça</t>
  </si>
  <si>
    <t>5605946</t>
  </si>
  <si>
    <t>Protensão de tirante permanente protendido de aço D = 40 mm, tensão de escoamento = 600 MPa e tensão de ruptura = 720 MPa - inclusive ancoragem e grouteamento da cabeça</t>
  </si>
  <si>
    <t>5605947</t>
  </si>
  <si>
    <t>Protensão de tirante permanente protendido de aço D = 44 mm, tensão de escoamento = 680 MPa e tensão de ruptura = 870 MPa - inclusive ancoragem e grouteamento da cabeça</t>
  </si>
  <si>
    <t>5605948</t>
  </si>
  <si>
    <t>Protensão de tirante permanente protendido de aço D = 50 mm, tensão de escoamento = 600 MPa e tensão de ruptura = 720 MPa - inclusive ancoragem e grouteamento da cabeça</t>
  </si>
  <si>
    <t>5605949</t>
  </si>
  <si>
    <t>Protensão de tirante permanente protendido de aço D = 53 mm, tensão de escoamento = 600 MPa e tensão de ruptura = 720 MPa - inclusive ancoragem e grouteamento da cabeça</t>
  </si>
  <si>
    <t>5605950</t>
  </si>
  <si>
    <t>Protensão de tirante permanente protendido de aço D = 57 mm, tensão de escoamento = 600 MPa e tensão de ruptura = 720 MPa - inclusive ancoragem e grouteamento da cabeça</t>
  </si>
  <si>
    <t>5605951</t>
  </si>
  <si>
    <t>Protensão de tirante permanente protendido de aço D = 63 mm, tensão de escoamento = 600 MPa e tensão de ruptura = 720 MPa - inclusive ancoragem e grouteamento da cabeça</t>
  </si>
  <si>
    <t>5605952</t>
  </si>
  <si>
    <t>Protensão de tirante permanente protendido de aço D = 69 mm, tensão de escoamento = 600 MPa e tensão de ruptura = 720 MPa - inclusive ancoragem e grouteamento da cabeça</t>
  </si>
  <si>
    <t>5605945</t>
  </si>
  <si>
    <t>Protensão de tirante permanente protendido de aço de aço D = 32 mm, tensão de escoamento = 950 MPa e tensão de ruptura = 1.050 MPa - inclusive ancoragem e grouteamento da cabeça</t>
  </si>
  <si>
    <t>5605932</t>
  </si>
  <si>
    <t>Tirante de barra de aço ancorado na rocha com resina de poliéster, D = 19 mm, tensão de escoamento = 686 MPa e tensão de ruptura = 789 MPa - fornecimento, perfuração e instalação</t>
  </si>
  <si>
    <t>5605934</t>
  </si>
  <si>
    <t>Tirante de barra de aço ancorado na rocha com resina de poliéster, D = 22 mm, tensão de escoamento = 686 MPa e tensão de ruptura = 789 MPa - fornecimento, perfuração e instalação</t>
  </si>
  <si>
    <t>5605928</t>
  </si>
  <si>
    <t>Tirante de barra de aço ancorado na rocha com resina de poliéster, D = 25 mm, tensão de escoamento = 500 MPa e tensão de ruptura = 750 MPa - fornecimento, perfuração e instalação</t>
  </si>
  <si>
    <t>5605935</t>
  </si>
  <si>
    <t>Tirante de barra de aço ancorado na rocha com resina de poliéster, D = 25 mm, tensão de escoamento = 686 MPa, tensão de ruptura = 789 MPa - fornecimento, perfuração e instalação</t>
  </si>
  <si>
    <t>5605936</t>
  </si>
  <si>
    <t>Tirante de barra de aço ancorado na rocha com resina de poliéster, D = 32 mm, tensão de escoamento = 686 MPa, tensão de ruptura = 789 MPa - fornecimento, perfuração e instalação</t>
  </si>
  <si>
    <t>5605937</t>
  </si>
  <si>
    <t>Tirante de barra de aço ancorado na rocha com resina de poliéster, D = 36 mm, tensão de escoamento = 686 MPa e tensão de ruptura = 789 MPa - fornecimento, perfuração e instalação</t>
  </si>
  <si>
    <t>5605957</t>
  </si>
  <si>
    <t>Tirante permanente protendido autoinjetável de aço D = 40 mm, seção de 684 mm², tensão de escoamento = 440 MPa e tensão de ruptura = 580 MPa - exceto perfuração</t>
  </si>
  <si>
    <t>5605958</t>
  </si>
  <si>
    <t>Tirante permanente protendido autoinjetável de aço D = 40 mm, seção de 822 mm², tensão de escoamento = 470 MPa e tensão de ruptura = 600 MPa - exceto perfuração</t>
  </si>
  <si>
    <t>5605959</t>
  </si>
  <si>
    <t>Tirante permanente protendido autoinjetável de aço D = 40 mm, seção de 936 mm², tensão de escoamento = 700 MPa e tensão de ruptura = 830 MPa - exceto perfuração</t>
  </si>
  <si>
    <t>5605960</t>
  </si>
  <si>
    <t>Tirante permanente protendido autoinjetável de aço D = 50 mm, seção de 1.330 mm², tensão de escoamento = 630 MPa e tensão de ruptura = 740 MPa - exceto perfuração</t>
  </si>
  <si>
    <t>5605961</t>
  </si>
  <si>
    <t>Tirante permanente protendido autoinjetável de aço D = 50 mm, seção de 1.569 mm², tensão de escoamento = 630 MPa e tensão de ruptura = 740 MPa - exceto perfuração</t>
  </si>
  <si>
    <t>5605885</t>
  </si>
  <si>
    <t>Tirante permanente protendido com 10 cordoalhas D = 12,7 mm, aço CP 190 RB, com capacidade de 860 kN - exceto perfuração</t>
  </si>
  <si>
    <t>5605886</t>
  </si>
  <si>
    <t>Tirante permanente protendido com 12 cordoalhas D = 12,7 mm, aço CP 190 RB, com capacidade de 1.030 kN - exceto perfuração</t>
  </si>
  <si>
    <t>5605883</t>
  </si>
  <si>
    <t>Tirante permanente protendido com 6 cordoalhas D = 12,7 mm, aço CP 190 RB, com capacidade de 510 kN - exceto perfuração</t>
  </si>
  <si>
    <t>5605884</t>
  </si>
  <si>
    <t>Tirante permanente protendido com 8 cordoalhas D = 12,7 mm, aço CP 190 RB, com capacidade de 690 kN - exceto perfuração</t>
  </si>
  <si>
    <t>5605962</t>
  </si>
  <si>
    <t>Tirante permanente protendido de aço D = 30 mm, tensão de escoamento = 600 MPa e tensão de ruptura = 720 MPa - exceto perfuração</t>
  </si>
  <si>
    <t>5605881</t>
  </si>
  <si>
    <t>Tirante permanente protendido de aço D = 32 mm, tensão de escoamento = 500 MPa e tensão de ruptura = 550 MPa - exceto perfuração</t>
  </si>
  <si>
    <t>5605882</t>
  </si>
  <si>
    <t>Tirante permanente protendido de aço D = 32 mm, tensão de escoamento = 950 MPa e tensão de ruptura = 1.050 MPa - exceto perfuração</t>
  </si>
  <si>
    <t>5605963</t>
  </si>
  <si>
    <t>Tirante permanente protendido de aço D = 40 mm, tensão de escoamento = 600 MPa e tensão de ruptura = 720 MPa - exceto perfuração</t>
  </si>
  <si>
    <t>5605964</t>
  </si>
  <si>
    <t>Tirante permanente protendido de aço D = 44 mm, tensão de escoamento = 680 MPa e tensão de ruptura = 870 MPa - exceto perfuração</t>
  </si>
  <si>
    <t>5605965</t>
  </si>
  <si>
    <t>Tirante permanente protendido de aço D = 50 mm, tensão de escoamento = 600 MPa e tensão de ruptura = 720 MPa - exceto perfuração</t>
  </si>
  <si>
    <t>5605966</t>
  </si>
  <si>
    <t>Tirante permanente protendido de aço D = 53mm, tensão de escoamento = 600 MPa e tensão de ruptura = 720 MPa - exceto perfuração</t>
  </si>
  <si>
    <t>5605967</t>
  </si>
  <si>
    <t>Tirante permanente protendido de aço D = 57 mm, tensão de escoamento = 600 MPa e tensão de ruptura = 720 MPa - exceto perfuração</t>
  </si>
  <si>
    <t>5605968</t>
  </si>
  <si>
    <t>Tirante permanente protendido de aço D = 63 mm, tensão de escoamento = 600 MPa e tensão de ruptura = 720 MPa - exceto perfuração</t>
  </si>
  <si>
    <t>5605969</t>
  </si>
  <si>
    <t>Tirante permanente protendido de aço D = 69 mm, tensão de escoamento = 600 MPa e tensão de ruptura = 720 MPa - exceto perfuração</t>
  </si>
  <si>
    <t>5909130</t>
  </si>
  <si>
    <t>Carga e manobra de aduelas de concreto pré-moldadas em cavalo mecânico com semirreboque 22 t - carga com caminhão guindauto de 45 t.m</t>
  </si>
  <si>
    <t>5914703</t>
  </si>
  <si>
    <t>Carga e manobra de brita para lastro com locomotiva diesel-elétrica em vagão hopper aberto com capacidade de 45 m³ - carga com carregadeira e descarga automática - bitola métrica</t>
  </si>
  <si>
    <t>5914704</t>
  </si>
  <si>
    <t>Carga e manobra de brita para lastro com locomotiva diesel-elétrica em vagão hopper aberto com capacidade de 63 m³ - carga com carregadeira e descarga automática - bitola larga</t>
  </si>
  <si>
    <t>5914710</t>
  </si>
  <si>
    <t>Carga e manobra de dormentes de concreto de bitola larga com locomotiva diesel-elétrica e vagão plataforma com capacidade de 98 t - carga com carregadeira - bitola larga</t>
  </si>
  <si>
    <t>5914711</t>
  </si>
  <si>
    <t>Carga e manobra de dormentes de concreto de bitola métrica com locomotiva diesel-elétrica e vagão plataforma com capacidade de 82 t - carga com carregadeira - bitola métrica</t>
  </si>
  <si>
    <t>5914712</t>
  </si>
  <si>
    <t>Carga e manobra de dormentes de concreto de bitola mista com locomotiva diesel-elétrica e vagão plataforma com capacidade de 98 t - carga com carregadeira - bitola larga</t>
  </si>
  <si>
    <t>5915369</t>
  </si>
  <si>
    <t>Carga, descarga e manobra de vigas pré-moldadas de 1.000 a 1.250 kN em cavalo mecânico com reboques de 5 e 4 eixos com capacidade de 130 t</t>
  </si>
  <si>
    <t>5915401</t>
  </si>
  <si>
    <t>Carga, descarga e manobra de vigas pré-moldadas de 500 a 750 kN em cavalo mecânico com dollys de 3 e 4 eixos com capacidade de 77 t</t>
  </si>
  <si>
    <t>5915402</t>
  </si>
  <si>
    <t>Carga, descarga e manobra de vigas pré-moldadas de 750 a 1.000 kN em cavalo mecânico com dollys de 5 e 4 eixos com capacidade de 111 t</t>
  </si>
  <si>
    <t>5915400</t>
  </si>
  <si>
    <t>Carga, descarga e manobra de vigas pré-moldadas de até 500 kN em cavalo mecânico com dolly de 4 eixos com capacidade de 57 t</t>
  </si>
  <si>
    <t>5914651</t>
  </si>
  <si>
    <t>Carga, manobra e descarga de agregados ou solos em caminhão basculante de 10 m³ - carga com carregadeira de 3,40 m³ (exclusa) e descarga em distribuidor autopropelido</t>
  </si>
  <si>
    <t>5914648</t>
  </si>
  <si>
    <t>Carga, manobra e descarga de agregados ou solos em caminhão basculante de 10 m³ - carga com carregadeira de 3,40 m³ (exclusa) e descarga em distribuidor rebocável</t>
  </si>
  <si>
    <t>5914647</t>
  </si>
  <si>
    <t>Carga, manobra e descarga de agregados ou solos em caminhão basculante de 10 m³ - carga com carregadeira de 3,40 m³ (exclusa) e descarga livre</t>
  </si>
  <si>
    <t>5915411</t>
  </si>
  <si>
    <t>Carga, manobra e descarga de agregados ou solos em caminhão basculante de 10 m³ - carga com carregadeira de 3,40 m³ e descarga em distribuidor autopropelido</t>
  </si>
  <si>
    <t>5915409</t>
  </si>
  <si>
    <t>Carga, manobra e descarga de agregados ou solos em caminhão basculante de 10 m³ - carga com carregadeira de 3,40 m³ e descarga em distribuidor rebocável</t>
  </si>
  <si>
    <t>5915407</t>
  </si>
  <si>
    <t>Carga, manobra e descarga de agregados ou solos em caminhão basculante de 10 m³ - carga com carregadeira de 3,40 m³ e descarga livre</t>
  </si>
  <si>
    <t>5914354</t>
  </si>
  <si>
    <t>Carga, manobra e descarga de agregados ou solos em caminhão basculante de 10 m³ - carga com escavadeira de 1,56 m³ (exclusa) e descarga livre</t>
  </si>
  <si>
    <t>5915406</t>
  </si>
  <si>
    <t>Carga, manobra e descarga de agregados ou solos em caminhão basculante de 10 m³ - carga em usina de 60 t/h (PMF) e descarga livre</t>
  </si>
  <si>
    <t>5914652</t>
  </si>
  <si>
    <t>Carga, manobra e descarga de agregados ou solos em caminhão basculante de 10 m³ - carga em usina de solos de 300 t/h e descarga em distribuidor autopropelido</t>
  </si>
  <si>
    <t>5915417</t>
  </si>
  <si>
    <t>Carga, manobra e descarga de agregados ou solos em caminhão basculante de 10 m³ - carga em usina de solos de 300 t/h e descarga em vibroacabadora</t>
  </si>
  <si>
    <t>5915414</t>
  </si>
  <si>
    <t>Carga, manobra e descarga de agregados ou solos em caminhão basculante de 10 m³ - carga em usina de solos de 300 t/h e descarga livre</t>
  </si>
  <si>
    <t>5914351</t>
  </si>
  <si>
    <t>Carga, manobra e descarga de agregados ou solos em caminhão basculante de 14 m³ - carga com carregadeira de 3,40 m³ e descarga livre</t>
  </si>
  <si>
    <t>5914645</t>
  </si>
  <si>
    <t>Carga, manobra e descarga de agregados ou solos em caminhão basculante de 6 m³ - carga com carregadeira de 1,72 m³ (exclusa) e descarga em distribuidor autopropelido</t>
  </si>
  <si>
    <t>5914642</t>
  </si>
  <si>
    <t>Carga, manobra e descarga de agregados ou solos em caminhão basculante de 6 m³ - carga com carregadeira de 1,72 m³ (exclusa) e descarga em distribuidor rebocável</t>
  </si>
  <si>
    <t>5914641</t>
  </si>
  <si>
    <t>Carga, manobra e descarga de agregados ou solos em caminhão basculante de 6 m³ - carga com carregadeira de 1,72 m³ (exclusa) e descarga livre</t>
  </si>
  <si>
    <t>5915456</t>
  </si>
  <si>
    <t>Carga, manobra e descarga de agregados ou solos em caminhão basculante de 6 m³ - carga com carregadeira de 1,72 m³ e descarga em distribuidor autopropelido</t>
  </si>
  <si>
    <t>5915454</t>
  </si>
  <si>
    <t>Carga, manobra e descarga de agregados ou solos em caminhão basculante de 6 m³ - carga com carregadeira de 1,72 m³ e descarga em distribuidor rebocável</t>
  </si>
  <si>
    <t>5915399</t>
  </si>
  <si>
    <t>Carga, manobra e descarga de agregados ou solos em caminhão basculante de 6 m³ - carga com carregadeira de 1,72 m³ e descarga livre</t>
  </si>
  <si>
    <t>5914353</t>
  </si>
  <si>
    <t>Carga, manobra e descarga de agregados ou solos em caminhão basculante de 6 m³ - carga com escavadeira de 1,56 m³ (exclusa) e descarga livre</t>
  </si>
  <si>
    <t>5915470</t>
  </si>
  <si>
    <t>Carga, manobra e descarga de agregados ou solos em caminhão basculante de 6 m³ - carga com escavadeira de 1,56 m³ e descarga livre</t>
  </si>
  <si>
    <t>5915459</t>
  </si>
  <si>
    <t>Carga, manobra e descarga de agregados ou solos em caminhão basculante de 6 m³ - carga com minicarregadeira de 0,45 m³ e descarga livre</t>
  </si>
  <si>
    <t>5915476</t>
  </si>
  <si>
    <t>Carga, manobra e descarga de agregados ou solos em caminhão basculante de 6 m³ - carga manual e descarga livre</t>
  </si>
  <si>
    <t>5914702</t>
  </si>
  <si>
    <t>Carga, manobra e descarga de barras de trilho de 12 m com locomotiva diesel-elétrica em vagão plataforma com capacidade de 82 t - carga e descarga com carregadeira - bitola métrica</t>
  </si>
  <si>
    <t>5914701</t>
  </si>
  <si>
    <t>Carga, manobra e descarga de barras de trilho de 12 m com locomotiva diesel-elétrica em vagão plataforma com capacidade de 98 t - carga e descarga com carregadeira - bitola larga</t>
  </si>
  <si>
    <t>5906592</t>
  </si>
  <si>
    <t>Carga, manobra e descarga de blocos artificiais de concreto com 10 a 12 t para molhe em cavalo mecânico com semirreboque com capacidade de 30 t - carga e descarga com guindaste com pinça</t>
  </si>
  <si>
    <t>5906591</t>
  </si>
  <si>
    <t>Carga, manobra e descarga de blocos artificiais de concreto com 8 a 9 t para molhe em cavalo mecânico com semirreboque com capacidade de 30 t - carga e descarga com guindaste com pinça</t>
  </si>
  <si>
    <t>5914653</t>
  </si>
  <si>
    <t>Carga, manobra e descarga de blocos de rocha em caminhão basculante de 8 m³ - carga com carregadeira de 1,72 m³ (exclusa) e descarga livre</t>
  </si>
  <si>
    <t>5915405</t>
  </si>
  <si>
    <t>Carga, manobra e descarga de blocos de rocha em caminhão basculante de 8 m³ - carga com carregadeira de 1,72 m³ e descarga livre</t>
  </si>
  <si>
    <t>5914657</t>
  </si>
  <si>
    <t>Carga, manobra e descarga de blocos de rocha em caminhão basculante de 8 m³ - carga com retroescavadeira de 0,29 m³ e descarga livre</t>
  </si>
  <si>
    <t>5914363</t>
  </si>
  <si>
    <t>Carga, manobra e descarga de cimento a granel em caminhão silo de 30 m³</t>
  </si>
  <si>
    <t>5914646</t>
  </si>
  <si>
    <t>Carga, manobra e descarga de concreto asfáltico com borracha em caminhão basculante de 10 m³ - carga em usina de asfalto 100/140 t/h e descarga em vibroacabadora</t>
  </si>
  <si>
    <t>5919535</t>
  </si>
  <si>
    <t>Carga, manobra e descarga de concreto com caminhão betoneira - carga em central de concreto de 30 m³/h e descarga em extrusora de barreira de concreto</t>
  </si>
  <si>
    <t>5919533</t>
  </si>
  <si>
    <t>Carga, manobra e descarga de concreto com caminhão betoneira - carga em central de concreto de 30 m³/h e descarga em extrusora de meio fio</t>
  </si>
  <si>
    <t>5919534</t>
  </si>
  <si>
    <t>Carga, manobra e descarga de concreto com caminhão betoneira - carga em central de concreto de 30 m³/h e descarga em extrusora de sarjeta</t>
  </si>
  <si>
    <t>5909007</t>
  </si>
  <si>
    <t>Carga, manobra e descarga de concreto com caminhão betoneira - carga em central de concreto de 30 m³/h e descarga livre</t>
  </si>
  <si>
    <t>5919538</t>
  </si>
  <si>
    <t>Carga, manobra e descarga de concreto com caminhão betoneira - carga em central de concreto de 40 m³/h e descarga livre</t>
  </si>
  <si>
    <t>5919540</t>
  </si>
  <si>
    <t>Carga, manobra e descarga de concreto de cimento em caminhão basculante de 7 m³ - carga em central de concreto de 150 m³/h e descarga em vibroacabadora</t>
  </si>
  <si>
    <t>5914705</t>
  </si>
  <si>
    <t>Carga, manobra e descarga de dormentes de concreto de bitola larga com locomotiva diesel-elétrica e vagão plataforma com capacidade de 98 t - carga e descarga com carregadeira - bitola larga</t>
  </si>
  <si>
    <t>5914706</t>
  </si>
  <si>
    <t>Carga, manobra e descarga de dormentes de concreto de bitola métrica com locomotiva diesel-elétrica e vagão plataforma com capacidade de 82 t - carga e descarga com carregadeira - bitola métrica</t>
  </si>
  <si>
    <t>5914707</t>
  </si>
  <si>
    <t>Carga, manobra e descarga de dormentes de concreto de bitola mista com locomotiva diesel-elétrica e vagão plataforma com capacidade de 98 t - carga e descarga com carregadeira - bitola larga</t>
  </si>
  <si>
    <t>5914677</t>
  </si>
  <si>
    <t>Carga, manobra e descarga de dormentes de madeira com locomotiva diesel-elétrica em vagão plataforma com capacidade de 82 t - carga e descarga com carregadeira - bitola métrica</t>
  </si>
  <si>
    <t>5914676</t>
  </si>
  <si>
    <t>Carga, manobra e descarga de dormentes de madeira com locomotiva diesel-elétrica em vagão plataforma com capacidade de 98 t - carga e descarga com carregadeira - bitola larga</t>
  </si>
  <si>
    <t>5915440</t>
  </si>
  <si>
    <t>Carga, manobra e descarga de fresagem contínua solta em caminhão basculante de 10 m³ - carga com fresadora e descarga livre</t>
  </si>
  <si>
    <t>5914352</t>
  </si>
  <si>
    <t>Carga, manobra e descarga de fresagem descontínua solta em caminhão basculante de 10 m³ - carga com fresadora e descarga livre</t>
  </si>
  <si>
    <t>5914339</t>
  </si>
  <si>
    <t>Carga, manobra e descarga de fresagem descontínua solta em caminhão basculante de 6 m³ - carga com fresadora e descarga livre</t>
  </si>
  <si>
    <t>5914678</t>
  </si>
  <si>
    <t>Carga, manobra e descarga de jogo de dormentes de concreto para AMV de bitola larga ou mista, qualquer abertura, com locomotiva diesel-elétrica em vagão plataforma com capacidade de 98 t - carga e descarga com carregadeira - bitola larga</t>
  </si>
  <si>
    <t>5914679</t>
  </si>
  <si>
    <t>Carga, manobra e descarga de jogo de dormentes de concreto para AMV de bitola métrica, qualquer abertura, com locomotiva diesel-elétrica em vagão plataforma com capacidade de 82 t - carga e descarga com carregadeira - bitola métrica</t>
  </si>
  <si>
    <t>5914681</t>
  </si>
  <si>
    <t>Carga, manobra e descarga de jogo de dormentes de madeira para AMV bitola métrica, qualquer abertura, com locomotiva diesel-elétrica em vagão plataforma com capacidade de 82 t - carga e descarga com carregadeira - bitola métrica</t>
  </si>
  <si>
    <t>5914680</t>
  </si>
  <si>
    <t>Carga, manobra e descarga de jogo de dormentes de madeira para AMV de bitola larga ou mista, qualquer abertura, com locomotiva diesel-elétrica em vagão plataforma com capacidade de 98 t - carga e descarga com carregadeira - bitola larga</t>
  </si>
  <si>
    <t>5915015</t>
  </si>
  <si>
    <t>Carga, manobra e descarga de materiais diversos em caminhão carroceria com capacidade de 11 t e com guindauto de 45 t.m</t>
  </si>
  <si>
    <t>5915373</t>
  </si>
  <si>
    <t>Carga, manobra e descarga de materiais diversos em caminhão carroceria com capacidade de 7 t e com guindauto de 20 t.m</t>
  </si>
  <si>
    <t>5914333</t>
  </si>
  <si>
    <t>Carga, manobra e descarga de materiais diversos em caminhão carroceria de 15 t - carga e descarga com caminhão guindauto de 20 t.m</t>
  </si>
  <si>
    <t>5914655</t>
  </si>
  <si>
    <t>Carga, manobra e descarga de materiais diversos em caminhão carroceria de 15 t - carga e descarga manuais</t>
  </si>
  <si>
    <t>5915474</t>
  </si>
  <si>
    <t>Carga, manobra e descarga de materiais diversos em caminhão carroceria de 5 t - carga e descarga manuais</t>
  </si>
  <si>
    <t>5914654</t>
  </si>
  <si>
    <t>Carga, manobra e descarga de materiais diversos em caminhão carroceria de 9 t - carga e descarga manuais</t>
  </si>
  <si>
    <t>5914686</t>
  </si>
  <si>
    <t>Carga, manobra e descarga de materiais metálicos e acessórios diversos com locomotiva diesel-elétrica em vagão fechado com capacidade de 64 t - carga e descarga com carregadeira - bitola métrica</t>
  </si>
  <si>
    <t>5914685</t>
  </si>
  <si>
    <t>Carga, manobra e descarga de materiais metálicos e acessórios diversos com locomotiva diesel-elétrica em vagão fechado com capacidade de 99 t - carga e descarga com carregadeira - bitola larga</t>
  </si>
  <si>
    <t>5914682</t>
  </si>
  <si>
    <t>Carga, manobra e descarga de materiais metálicos para AMV de bitola larga, qualquer abertura, com locomotiva diesel-elétrica em vagão plataforma com capacidade de 98 t - carga e descarga com carregadeira - bitola larga</t>
  </si>
  <si>
    <t>5914683</t>
  </si>
  <si>
    <t>Carga, manobra e descarga de materiais metálicos para AMV de bitola métrica, qualquer abertura, com locomotiva diesel-elétrica em vagão plataforma com capacidade de 82 t - carga e descarga com carregadeira - bitola métrica</t>
  </si>
  <si>
    <t>5914684</t>
  </si>
  <si>
    <t>Carga, manobra e descarga de materiais metálicos para AMV de bitola mista, qualquer abertura, com locomotiva diesel-elétrica e vagão plataforma com capacidade de 98 t - carga e descarga com carregadeira</t>
  </si>
  <si>
    <t>5914675</t>
  </si>
  <si>
    <t>Carga, manobra e descarga de material demolido em caminhão basculante de 6 m³ - carga com carregadeira de 1,72 m³ e descarga livre</t>
  </si>
  <si>
    <t>5915433</t>
  </si>
  <si>
    <t>Carga, manobra e descarga de material demolido em caminhão basculante de 6 m³ - carga manual e descarga livre</t>
  </si>
  <si>
    <t>5914650</t>
  </si>
  <si>
    <t>Carga, manobra e descarga de mistura betuminosa a frio em caminhão basculante de 10 m³ - carga em usina de 60 t/h (PMF) e descarga em vibroacabadora</t>
  </si>
  <si>
    <t>5914358</t>
  </si>
  <si>
    <t>Carga, manobra e descarga de mistura betuminosa a frio em caminhão basculante de 6 m³ - carga em usina de 60 t/h (PMF) e descarga em vibroacabadora</t>
  </si>
  <si>
    <t>5915421</t>
  </si>
  <si>
    <t>Carga, manobra e descarga de mistura betuminosa a frio em caminhão basculante de 6 m³ - carga em usina de 60 t/h (PMF) e descarga manual</t>
  </si>
  <si>
    <t>5914649</t>
  </si>
  <si>
    <t>Carga, manobra e descarga de mistura betuminosa a quente em caminhão basculante de 10 m³ - carga em usina de asfalto 100/140 t/h e descarga em vibroacabadora</t>
  </si>
  <si>
    <t>5914643</t>
  </si>
  <si>
    <t>Carga, manobra e descarga de mistura betuminosa a quente em caminhão basculante de 6 m³ - carga em usina de asfalto 100/140 t/h e descarga em vibroacabadora</t>
  </si>
  <si>
    <t>5914328</t>
  </si>
  <si>
    <t>Carga, manobra e descarga de mistura betuminosa a quente em caminhão basculante de 6 m³ - carga em usina de asfalto 100/140 t/h e descarga manual</t>
  </si>
  <si>
    <t>5914610</t>
  </si>
  <si>
    <t>Carga, manobra e descarga de mistura betuminosa a quente em caminhão com caçamba térmica de 6 m³ - carga em usina de asfalto de 100/140 t/h e descarga manual</t>
  </si>
  <si>
    <t>5915408</t>
  </si>
  <si>
    <t>Carga, manobra e descarga de mistura reciclada com espuma de asfalto em caminhão basculante de 10 m³ - carga em usina de reciclagem a frio e descarga em vibroacabadora</t>
  </si>
  <si>
    <t>5915306</t>
  </si>
  <si>
    <t>Carga, manobra e descarga de tetrápodes em cavalo mecânico com semirreboque com capacidade de 30 t - carga e descarga com guindaste</t>
  </si>
  <si>
    <t>5914708</t>
  </si>
  <si>
    <t>Carga, manobra e descarga de TLS de TR45 de 120 m com locomotiva diesel-elétrica em vagão plataforma com capacidade de 82 t - carga e descarga com manipulador de TLS - bitola métrica</t>
  </si>
  <si>
    <t>5914687</t>
  </si>
  <si>
    <t>Carga, manobra e descarga de TLS de TR45 de 120 m com locomotiva diesel-elétrica em vagão plataforma com capacidade de 98 t - carga e descarga com manipulador de TLS - bitola larga</t>
  </si>
  <si>
    <t>5914709</t>
  </si>
  <si>
    <t>Carga, manobra e descarga de TLS de TR45 de 240 m com locomotiva diesel-elétrica em vagão plataforma com capacidade de 82 t - carga e descarga com manipulador de TLS - bitola métrica</t>
  </si>
  <si>
    <t>5914688</t>
  </si>
  <si>
    <t>Carga, manobra e descarga de TLS de TR45 de 240 m com locomotiva diesel-elétrica em vagão plataforma com capacidade de 98 t - carga e descarga com manipulador de TLS - bitola larga</t>
  </si>
  <si>
    <t>5914695</t>
  </si>
  <si>
    <t>Carga, manobra e descarga de TLS de TR57 de 120 m com locomotiva diesel-elétrica em vagão plataforma com capacidade de 82 t - carga e descarga com manipulador de TLS - bitola métrica</t>
  </si>
  <si>
    <t>5914689</t>
  </si>
  <si>
    <t>Carga, manobra e descarga de TLS de TR57 de 120 m com locomotiva diesel-elétrica em vagão plataforma com capacidade de 98 t - carga e descarga com manipulador de TLS - bitola larga</t>
  </si>
  <si>
    <t>5914696</t>
  </si>
  <si>
    <t>Carga, manobra e descarga de TLS de TR57 de 240 m com locomotiva diesel-elétrica em vagão plataforma com capacidade de 82 t - carga e descarga com manipulador de TLS - bitola métrica</t>
  </si>
  <si>
    <t>5914690</t>
  </si>
  <si>
    <t>Carga, manobra e descarga de TLS de TR57 de 240 m com locomotiva diesel-elétrica em vagão plataforma com capacidade de 98 t - carga e descarga com manipulador de TLS - bitola larga</t>
  </si>
  <si>
    <t>5914697</t>
  </si>
  <si>
    <t>Carga, manobra e descarga de TLS de TR68 de 120 m com locomotiva diesel-elétrica em vagão plataforma com capacidade de 82 t - carga e descarga com manipulador de TLS - bitola métrica</t>
  </si>
  <si>
    <t>5914691</t>
  </si>
  <si>
    <t>Carga, manobra e descarga de TLS de TR68 de 120 m com locomotiva diesel-elétrica em vagão plataforma com capacidade de 98 t - carga e descarga com manipulador de TLS - bitola larga</t>
  </si>
  <si>
    <t>5914698</t>
  </si>
  <si>
    <t>Carga, manobra e descarga de TLS de TR68 de 240 m com locomotiva diesel-elétrica em vagão plataforma com capacidade de 82 t - carga e descarga com manipulador de TLS - bitola métrica</t>
  </si>
  <si>
    <t>5914692</t>
  </si>
  <si>
    <t>Carga, manobra e descarga de TLS de TR68 de 240 m com locomotiva diesel-elétrica em vagão plataforma com capacidade de 98 t - carga e descarga com manipulador de TLS - bitola larga</t>
  </si>
  <si>
    <t>5914699</t>
  </si>
  <si>
    <t>Carga, manobra e descarga de TLS de UIC60 de 120 m com locomotiva diesel-elétrica em vagão plataforma com capacidade de 82 t - carga e descarga com manipulador de TLS - bitola métrica</t>
  </si>
  <si>
    <t>5914693</t>
  </si>
  <si>
    <t>Carga, manobra e descarga de TLS de UIC60 de 120 m com locomotiva diesel-elétrica em vagão plataforma com capacidade de 98 t - carga e descarga com manipulador de TLS - bitola larga</t>
  </si>
  <si>
    <t>5914700</t>
  </si>
  <si>
    <t>Carga, manobra e descarga de TLS de UIC60 de 240 m com locomotiva diesel-elétrica em vagão plataforma com capacidade de 82 t - carga e descarga com manipulador de TLS - bitola métrica</t>
  </si>
  <si>
    <t>5914694</t>
  </si>
  <si>
    <t>Carga, manobra e descarga de TLS de UIC60 de 240 m com locomotiva diesel-elétrica em vagão plataforma com capacidade de 98 t - carga e descarga com manipulador de TLS - bitola larga</t>
  </si>
  <si>
    <t>5915441</t>
  </si>
  <si>
    <t>Carga, manobra e descarga de trituração de galhos e troncos em caminhão basculante de 6 m³ - carga com trituradora e descarga livre</t>
  </si>
  <si>
    <t>5901639</t>
  </si>
  <si>
    <t>Transporte com caminhão basculante com caçamba estanque com capacidade de 14 m³ - rodovia em leito natural</t>
  </si>
  <si>
    <t>tkm</t>
  </si>
  <si>
    <t>5901638</t>
  </si>
  <si>
    <t>Transporte com caminhão basculante com caçamba estanque com capacidade de 14 m³ - rodovia em revestimento primário</t>
  </si>
  <si>
    <t>5901640</t>
  </si>
  <si>
    <t>Transporte com caminhão basculante com caçamba estanque com capacidade de 14 m³ - rodovia pavimentada</t>
  </si>
  <si>
    <t>5914359</t>
  </si>
  <si>
    <t>Transporte com caminhão basculante de 10 m³ - rodovia em leito natural</t>
  </si>
  <si>
    <t>5914374</t>
  </si>
  <si>
    <t>Transporte com caminhão basculante de 10 m³ - rodovia em revestimento primário</t>
  </si>
  <si>
    <t>5914389</t>
  </si>
  <si>
    <t>Transporte com caminhão basculante de 10 m³ - rodovia pavimentada</t>
  </si>
  <si>
    <t>5915319</t>
  </si>
  <si>
    <t>Transporte com caminhão basculante de 14 m³ - rodovia em leito natural</t>
  </si>
  <si>
    <t>5915320</t>
  </si>
  <si>
    <t>Transporte com caminhão basculante de 14 m³ - rodovia em revestimento primário</t>
  </si>
  <si>
    <t>5915321</t>
  </si>
  <si>
    <t>Transporte com caminhão basculante de 14 m³ - rodovia pavimentada</t>
  </si>
  <si>
    <t>5914314</t>
  </si>
  <si>
    <t>Transporte com caminhão basculante de 6 m³ - rodovia em leito natural</t>
  </si>
  <si>
    <t>5914329</t>
  </si>
  <si>
    <t>Transporte com caminhão basculante de 6 m³ - rodovia em revestimento primário</t>
  </si>
  <si>
    <t>5914344</t>
  </si>
  <si>
    <t>Transporte com caminhão basculante de 6 m³ - rodovia pavimentada</t>
  </si>
  <si>
    <t>5914539</t>
  </si>
  <si>
    <t>Transporte com caminhão betoneira - rodovia em leito natural</t>
  </si>
  <si>
    <t>5914554</t>
  </si>
  <si>
    <t>Transporte com caminhão betoneira - rodovia em revestimento primário</t>
  </si>
  <si>
    <t>5914569</t>
  </si>
  <si>
    <t>Transporte com caminhão betoneira - rodovia pavimentada</t>
  </si>
  <si>
    <t>5915012</t>
  </si>
  <si>
    <t>Transporte com caminhão carroceria com capacidade de 11 t e com guindauto de 45 t.m - rodovia em leito natural</t>
  </si>
  <si>
    <t>5915013</t>
  </si>
  <si>
    <t>Transporte com caminhão carroceria com capacidade de 11 t e com guindauto de 45 t.m - rodovia em revestimento primário</t>
  </si>
  <si>
    <t>5915014</t>
  </si>
  <si>
    <t>Transporte com caminhão carroceria com capacidade de 11 t e com guindauto de 45 t.m - rodovia pavimentada</t>
  </si>
  <si>
    <t>5914584</t>
  </si>
  <si>
    <t>Transporte com caminhão carroceria com capacidade de 7 t e com guindauto de 20 t.m - rodovia em leito natural</t>
  </si>
  <si>
    <t>5914599</t>
  </si>
  <si>
    <t>Transporte com caminhão carroceria com capacidade de 7 t e com guindauto de 20 t.m - rodovia em revestimento primário</t>
  </si>
  <si>
    <t>5914614</t>
  </si>
  <si>
    <t>Transporte com caminhão carroceria com capacidade de 7 t e com guindauto de 20 t.m - rodovia pavimentada</t>
  </si>
  <si>
    <t>5914581</t>
  </si>
  <si>
    <t>Transporte com caminhão carroceria com capacidade de 9 t e com guindauto de 10 t.m - rodovia em leito natural</t>
  </si>
  <si>
    <t>5914582</t>
  </si>
  <si>
    <t>Transporte com caminhão carroceria com capacidade de 9 t e com guindauto de 10 t.m - rodovia em revestimento primário</t>
  </si>
  <si>
    <t>5914583</t>
  </si>
  <si>
    <t>Transporte com caminhão carroceria com capacidade de 9 t e com guindauto de 10 t.m - rodovia pavimentada</t>
  </si>
  <si>
    <t>5914449</t>
  </si>
  <si>
    <t>Transporte com caminhão carroceria de 15 t - rodovia em leito natural</t>
  </si>
  <si>
    <t>5914464</t>
  </si>
  <si>
    <t>Transporte com caminhão carroceria de 15 t - rodovia em revestimento primário</t>
  </si>
  <si>
    <t>5914479</t>
  </si>
  <si>
    <t>Transporte com caminhão carroceria de 15 t - rodovia pavimentada</t>
  </si>
  <si>
    <t>5915322</t>
  </si>
  <si>
    <t>Transporte com caminhão carroceria de 5 t - rodovia em leito natural</t>
  </si>
  <si>
    <t>5915323</t>
  </si>
  <si>
    <t>Transporte com caminhão carroceria de 5 t - rodovia em revestimento primário</t>
  </si>
  <si>
    <t>5915324</t>
  </si>
  <si>
    <t>Transporte com caminhão carroceria de 5 t - rodovia pavimentada</t>
  </si>
  <si>
    <t>5914404</t>
  </si>
  <si>
    <t>Transporte com caminhão carroceria de 9 t - rodovia em leito natural</t>
  </si>
  <si>
    <t>5914419</t>
  </si>
  <si>
    <t>Transporte com caminhão carroceria de 9 t - rodovia em revestimento primário</t>
  </si>
  <si>
    <t>5914434</t>
  </si>
  <si>
    <t>Transporte com caminhão carroceria de 9 t - rodovia pavimentada</t>
  </si>
  <si>
    <t>5914635</t>
  </si>
  <si>
    <t>Transporte com cavalo mecânico com semirreboque com capacidade de 22 t - rodovia em leito natural</t>
  </si>
  <si>
    <t>5914636</t>
  </si>
  <si>
    <t>Transporte com cavalo mecânico com semirreboque com capacidade de 22 t - rodovia em revestimento primário</t>
  </si>
  <si>
    <t>5914637</t>
  </si>
  <si>
    <t>Transporte com cavalo mecânico com semirreboque com capacidade de 22 t - rodovia pavimentada</t>
  </si>
  <si>
    <t>5914638</t>
  </si>
  <si>
    <t>Transporte com cavalo mecânico com semirreboque com capacidade de 30 t - rodovia em leito natural</t>
  </si>
  <si>
    <t>5914639</t>
  </si>
  <si>
    <t>Transporte com cavalo mecânico com semirreboque com capacidade de 30 t - rodovia em revestimento primário</t>
  </si>
  <si>
    <t>5914640</t>
  </si>
  <si>
    <t>Transporte com cavalo mecânico com semirreboque com capacidade de 30 t - rodovia pavimentada</t>
  </si>
  <si>
    <t>5915466</t>
  </si>
  <si>
    <t>Transporte de água com caminhão tanque de 10.000 l - rodovia em leito natural</t>
  </si>
  <si>
    <t>5915467</t>
  </si>
  <si>
    <t>Transporte de água com caminhão tanque de 10.000 l - rodovia em revestimento primário</t>
  </si>
  <si>
    <t>5915468</t>
  </si>
  <si>
    <t>Transporte de água com caminhão tanque de 10.000 l - rodovia pavimentada</t>
  </si>
  <si>
    <t>5914617</t>
  </si>
  <si>
    <t>Transporte de água com caminhão tanque de 13.000 l - rodovia em leito natural</t>
  </si>
  <si>
    <t>5914618</t>
  </si>
  <si>
    <t>Transporte de água com caminhão tanque de 13.000 l - rodovia em revestimento primário</t>
  </si>
  <si>
    <t>5914619</t>
  </si>
  <si>
    <t>Transporte de água com caminhão tanque de 13.000 l - rodovia pavimentada</t>
  </si>
  <si>
    <t>5915451</t>
  </si>
  <si>
    <t>Transporte de água com caminhão tanque de 6.000 l - rodovia em leito natural</t>
  </si>
  <si>
    <t>5915452</t>
  </si>
  <si>
    <t>Transporte de água com caminhão tanque de 6.000 l - rodovia em revestimento primário</t>
  </si>
  <si>
    <t>5915453</t>
  </si>
  <si>
    <t>Transporte de água com caminhão tanque de 6.000 l - rodovia pavimentada</t>
  </si>
  <si>
    <t>5915448</t>
  </si>
  <si>
    <t>Transporte de água com caminhão tanque de 8.000 l - rodovia em leito natural</t>
  </si>
  <si>
    <t>5915449</t>
  </si>
  <si>
    <t>Transporte de água com caminhão tanque de 8.000 l - rodovia em revestimento primário</t>
  </si>
  <si>
    <t>5915450</t>
  </si>
  <si>
    <t>Transporte de água com caminhão tanque de 8.000 l - rodovia pavimentada</t>
  </si>
  <si>
    <t>5901641</t>
  </si>
  <si>
    <t>Transporte de areia fina com draga hopper - capacidade da cisterna de 1.000 m³</t>
  </si>
  <si>
    <t>m³km</t>
  </si>
  <si>
    <t>5901642</t>
  </si>
  <si>
    <t>Transporte de areia fina com draga hopper - capacidade da cisterna de 10.000 m³</t>
  </si>
  <si>
    <t>5901643</t>
  </si>
  <si>
    <t>Transporte de areia fina com draga hopper - capacidade da cisterna de 15.000 m³</t>
  </si>
  <si>
    <t>5901644</t>
  </si>
  <si>
    <t>Transporte de areia fina com draga hopper - capacidade da cisterna de 2.000 m³</t>
  </si>
  <si>
    <t>5901645</t>
  </si>
  <si>
    <t>Transporte de areia fina com draga hopper - capacidade da cisterna de 20.000 m³</t>
  </si>
  <si>
    <t>5901646</t>
  </si>
  <si>
    <t>Transporte de areia fina com draga hopper - capacidade da cisterna de 3.000 m³</t>
  </si>
  <si>
    <t>5901647</t>
  </si>
  <si>
    <t>Transporte de areia fina com draga hopper - capacidade da cisterna de 4.000 m³</t>
  </si>
  <si>
    <t>5901648</t>
  </si>
  <si>
    <t>Transporte de areia fina com draga hopper - capacidade da cisterna de 5.000 m³</t>
  </si>
  <si>
    <t>5901649</t>
  </si>
  <si>
    <t>Transporte de areia fina com draga hopper - capacidade da cisterna de 750 m³</t>
  </si>
  <si>
    <t>5901650</t>
  </si>
  <si>
    <t>Transporte de areia grossa com draga hopper - capacidade da cisterna de 1.000 m³</t>
  </si>
  <si>
    <t>5901651</t>
  </si>
  <si>
    <t>Transporte de areia grossa com draga hopper - capacidade da cisterna de 10.000 m³</t>
  </si>
  <si>
    <t>5901652</t>
  </si>
  <si>
    <t>Transporte de areia grossa com draga hopper - capacidade da cisterna de 15.000 m³</t>
  </si>
  <si>
    <t>5901653</t>
  </si>
  <si>
    <t>Transporte de areia grossa com draga hopper - capacidade da cisterna de 2.000 m³</t>
  </si>
  <si>
    <t>5901654</t>
  </si>
  <si>
    <t>Transporte de areia grossa com draga hopper - capacidade da cisterna de 20.000 m³</t>
  </si>
  <si>
    <t>5901655</t>
  </si>
  <si>
    <t>Transporte de areia grossa com draga hopper - capacidade da cisterna de 3.000 m³</t>
  </si>
  <si>
    <t>5901656</t>
  </si>
  <si>
    <t>Transporte de areia grossa com draga hopper - capacidade da cisterna de 4.000 m³</t>
  </si>
  <si>
    <t>5901657</t>
  </si>
  <si>
    <t>Transporte de areia grossa com draga hopper - capacidade da cisterna de 5.000 m³</t>
  </si>
  <si>
    <t>5901658</t>
  </si>
  <si>
    <t>Transporte de areia grossa com draga hopper - capacidade da cisterna de 750 m³</t>
  </si>
  <si>
    <t>5901659</t>
  </si>
  <si>
    <t>Transporte de areia média com draga hopper - capacidade da cisterna de 1.000 m³</t>
  </si>
  <si>
    <t>5901660</t>
  </si>
  <si>
    <t>Transporte de areia média com draga hopper - capacidade da cisterna de 10.000 m³</t>
  </si>
  <si>
    <t>5901661</t>
  </si>
  <si>
    <t>Transporte de areia média com draga hopper - capacidade da cisterna de 15.000 m³</t>
  </si>
  <si>
    <t>5901662</t>
  </si>
  <si>
    <t>Transporte de areia média com draga hopper - capacidade da cisterna de 2.000 m³</t>
  </si>
  <si>
    <t>5901663</t>
  </si>
  <si>
    <t>Transporte de areia média com draga hopper - capacidade da cisterna de 20.000 m³</t>
  </si>
  <si>
    <t>5901664</t>
  </si>
  <si>
    <t>Transporte de areia média com draga hopper - capacidade da cisterna de 3.000 m³</t>
  </si>
  <si>
    <t>5901665</t>
  </si>
  <si>
    <t>Transporte de areia média com draga hopper - capacidade da cisterna de 4.000 m³</t>
  </si>
  <si>
    <t>5901666</t>
  </si>
  <si>
    <t>Transporte de areia média com draga hopper - capacidade da cisterna de 5.000 m³</t>
  </si>
  <si>
    <t>5901667</t>
  </si>
  <si>
    <t>Transporte de areia média com draga hopper - capacidade da cisterna de 750 m³</t>
  </si>
  <si>
    <t>5914511</t>
  </si>
  <si>
    <t>Transporte de barras de trilho de 12 m com locomotiva diesel-elétrica em vagão plataforma com capacidade de 82 t - bitola métrica</t>
  </si>
  <si>
    <t>5914510</t>
  </si>
  <si>
    <t>Transporte de barras de trilho de 12 m com locomotiva diesel-elétrica em vagão plataforma com capacidade de 98 t - bitola larga</t>
  </si>
  <si>
    <t>5906597</t>
  </si>
  <si>
    <t>Transporte de blocos artificiais de concreto com 10 a 12 t para a execução de molhe com cavalo mecânico com semirreboque com capacidade de 30 t - rodovia em leito natural</t>
  </si>
  <si>
    <t>unkm</t>
  </si>
  <si>
    <t>5906598</t>
  </si>
  <si>
    <t>Transporte de blocos artificiais de concreto com 10 a 12 t para a execução de molhe com cavalo mecânico com semirreboque com capacidade de 30 t - rodovia em revestimento primário</t>
  </si>
  <si>
    <t>5906599</t>
  </si>
  <si>
    <t>Transporte de blocos artificiais de concreto com 10 a 12 t para a execução de molhe com cavalo mecânico com semirreboque com capacidade de 30 t - rodovia pavimentada</t>
  </si>
  <si>
    <t>5906594</t>
  </si>
  <si>
    <t>Transporte de blocos artificiais de concreto com 8 a 9 t para a execução de molhe com cavalo mecânico com semirreboque com capacidade de 30 t - rodovia em leito natural</t>
  </si>
  <si>
    <t>5906595</t>
  </si>
  <si>
    <t>Transporte de blocos artificiais de concreto com 8 a 9 t para a execução de molhe com cavalo mecânico com semirreboque com capacidade de 30 t - rodovia em revestimento primário</t>
  </si>
  <si>
    <t>5906596</t>
  </si>
  <si>
    <t>Transporte de blocos artificiais de concreto com 8 a 9 t para a execução de molhe com cavalo mecânico com semirreboque com capacidade de 30 t - rodovia pavimentada</t>
  </si>
  <si>
    <t>5901668</t>
  </si>
  <si>
    <t>Transporte de cascalho com draga hopper - capacidade da cisterna de 1.000 m³</t>
  </si>
  <si>
    <t>5901669</t>
  </si>
  <si>
    <t>Transporte de cascalho com draga hopper - capacidade da cisterna de 10.000 m³</t>
  </si>
  <si>
    <t>5901670</t>
  </si>
  <si>
    <t>Transporte de cascalho com draga hopper - capacidade da cisterna de 15.000 m³</t>
  </si>
  <si>
    <t>5901671</t>
  </si>
  <si>
    <t>Transporte de cascalho com draga hopper - capacidade da cisterna de 2.000 m³</t>
  </si>
  <si>
    <t>5901672</t>
  </si>
  <si>
    <t>Transporte de cascalho com draga hopper - capacidade da cisterna de 20.000 m³</t>
  </si>
  <si>
    <t>5901673</t>
  </si>
  <si>
    <t>Transporte de cascalho com draga hopper - capacidade da cisterna de 3.000 m³</t>
  </si>
  <si>
    <t>5901674</t>
  </si>
  <si>
    <t>Transporte de cascalho com draga hopper - capacidade da cisterna de 4.000 m³</t>
  </si>
  <si>
    <t>5901675</t>
  </si>
  <si>
    <t>Transporte de cascalho com draga hopper - capacidade da cisterna de 5.000 m³</t>
  </si>
  <si>
    <t>5901676</t>
  </si>
  <si>
    <t>Transporte de cascalho com draga hopper - capacidade da cisterna de 750 m³</t>
  </si>
  <si>
    <t>5901677</t>
  </si>
  <si>
    <t>Transporte de cascalho fino com draga hopper - capacidade da cisterna de 1.000 m³</t>
  </si>
  <si>
    <t>5901678</t>
  </si>
  <si>
    <t>Transporte de cascalho fino com draga hopper - capacidade da cisterna de 10.000 m³</t>
  </si>
  <si>
    <t>5901679</t>
  </si>
  <si>
    <t>Transporte de cascalho fino com draga hopper - capacidade da cisterna de 15.000 m³</t>
  </si>
  <si>
    <t>5901680</t>
  </si>
  <si>
    <t>Transporte de cascalho fino com draga hopper - capacidade da cisterna de 2.000 m³</t>
  </si>
  <si>
    <t>5901681</t>
  </si>
  <si>
    <t>Transporte de cascalho fino com draga hopper - capacidade da cisterna de 20.000 m³</t>
  </si>
  <si>
    <t>5901682</t>
  </si>
  <si>
    <t>Transporte de cascalho fino com draga hopper - capacidade da cisterna de 3.000 m³</t>
  </si>
  <si>
    <t>5901683</t>
  </si>
  <si>
    <t>Transporte de cascalho fino com draga hopper - capacidade da cisterna de 4.000 m³</t>
  </si>
  <si>
    <t>5901684</t>
  </si>
  <si>
    <t>Transporte de cascalho fino com draga hopper - capacidade da cisterna de 5.000 m³</t>
  </si>
  <si>
    <t>5901685</t>
  </si>
  <si>
    <t>Transporte de cascalho fino com draga hopper - capacidade da cisterna de 750 m³</t>
  </si>
  <si>
    <t>5914364</t>
  </si>
  <si>
    <t>Transporte de cimento a granel com caminhão silo de 30 m³ - rodovia em leito natural</t>
  </si>
  <si>
    <t>5914365</t>
  </si>
  <si>
    <t>Transporte de cimento a granel com caminhão silo de 30 m³ - rodovia em revestimento primário</t>
  </si>
  <si>
    <t>5914366</t>
  </si>
  <si>
    <t>Transporte de cimento a granel com caminhão silo de 30 m³ - rodovia pavimentada</t>
  </si>
  <si>
    <t>5914360</t>
  </si>
  <si>
    <t>Transporte de cimento com caminhão distribuidor de 17 m³ - rodovia em leito natural</t>
  </si>
  <si>
    <t>5914361</t>
  </si>
  <si>
    <t>Transporte de cimento com caminhão distribuidor de 17 m³ - rodovia em revestimento primário</t>
  </si>
  <si>
    <t>5914362</t>
  </si>
  <si>
    <t>Transporte de cimento com caminhão distribuidor de 17 m³ - rodovia pavimentada</t>
  </si>
  <si>
    <t>5914315</t>
  </si>
  <si>
    <t>Transporte de concreto com caminhão basculante de 7 m³ - rodovia em leito natural</t>
  </si>
  <si>
    <t>5914330</t>
  </si>
  <si>
    <t>Transporte de concreto com caminhão basculante de 7 m³ - rodovia em revestimento primário</t>
  </si>
  <si>
    <t>5914345</t>
  </si>
  <si>
    <t>Transporte de concreto com caminhão basculante de 7 m³ - rodovia pavimentada</t>
  </si>
  <si>
    <t>5914367</t>
  </si>
  <si>
    <t>Transporte de detritos com caminhão de hidrojateamento de alta pressão e vácuo de 9 m³ - rodovia em leito natural</t>
  </si>
  <si>
    <t>5914368</t>
  </si>
  <si>
    <t>Transporte de detritos com caminhão de hidrojateamento de alta pressão e vácuo de 9 m³ - rodovia em revestimento primário</t>
  </si>
  <si>
    <t>5914369</t>
  </si>
  <si>
    <t>Transporte de detritos com caminhão de hidrojateamento de alta pressão e vácuo de 9 m³ - rodovia pavimentada</t>
  </si>
  <si>
    <t>5914489</t>
  </si>
  <si>
    <t>Transporte de dormentes de concreto monobloco protendido de bitola larga com locomotiva diesel-elétrica em vagão plataforma com capacidade de 98 t - bitola larga</t>
  </si>
  <si>
    <t>5914491</t>
  </si>
  <si>
    <t>Transporte de dormentes de concreto monobloco protendido de bitola métrica com locomotiva diesel-elétrica em vagão plataforma com capacidade de 82 t - bitola métrica</t>
  </si>
  <si>
    <t>5914490</t>
  </si>
  <si>
    <t>Transporte de dormentes de concreto monobloco protendido de bitola mista com locomotiva diesel-elétrica em vagão plataforma com capacidade de 98 t - bitola larga</t>
  </si>
  <si>
    <t>5914495</t>
  </si>
  <si>
    <t>Transporte de dormentes de concreto monobloco protendido para AMV de bitola larga ou mista com locomotiva diesel-elétrica em vagão plataforma com capacidade de 98 t - bitola larga</t>
  </si>
  <si>
    <t>5914494</t>
  </si>
  <si>
    <t>Transporte de dormentes de concreto monobloco protendido para AMV de bitola métrica com locomotiva diesel-elétrica em vagão plataforma com capacidade de 82 t - bitola métrica</t>
  </si>
  <si>
    <t>5914487</t>
  </si>
  <si>
    <t>Transporte de dormentes de madeira de bitola larga com locomotiva diesel-elétrica em vagão plataforma com capacidade de 98 t - bitola larga</t>
  </si>
  <si>
    <t>5914488</t>
  </si>
  <si>
    <t>Transporte de dormentes de madeira de bitola métrica com locomotiva diesel-elétrica em vagão plataforma com capacidade de 82 t - bitola métrica</t>
  </si>
  <si>
    <t>5914493</t>
  </si>
  <si>
    <t>Transporte de dormentes de madeira para AMV de bitola larga ou mista com locomotiva diesel-elétrica em vagão plataforma com capacidade de 98 t - bitola larga</t>
  </si>
  <si>
    <t>5914492</t>
  </si>
  <si>
    <t>Transporte de dormentes de madeira para AMV de bitola métrica com locomotiva diesel-elétrica em vagão plataforma com capacidade de 82 t - bitola métrica</t>
  </si>
  <si>
    <t>5914482</t>
  </si>
  <si>
    <t>Transporte de lastro de brita com locomotiva diesel-elétrica em vagão hopper aberto com capacidade de 45 m³ - bitola métrica</t>
  </si>
  <si>
    <t>5914483</t>
  </si>
  <si>
    <t>Transporte de lastro de brita com locomotiva diesel-elétrica em vagão hopper aberto com capacidade de 63 m³ - bitola larga</t>
  </si>
  <si>
    <t>5914480</t>
  </si>
  <si>
    <t>Transporte de materiais metálicos e acessórios diversos com locomotiva diesel-elétrica em vagão fechado com capacidade de 64 t - bitola métrica</t>
  </si>
  <si>
    <t>5914481</t>
  </si>
  <si>
    <t>Transporte de materiais metálicos e acessórios diversos com locomotiva diesel-elétrica em vagão fechado com capacidade de 99 t - bitola larga</t>
  </si>
  <si>
    <t>5914485</t>
  </si>
  <si>
    <t>Transporte de materiais metálicos para AMV de bitola larga com locomotiva diesel-elétrica em vagão plataforma com capacidade de 98 t - bitola larga</t>
  </si>
  <si>
    <t>5914486</t>
  </si>
  <si>
    <t>Transporte de materiais metálicos para AMV de bitola métrica com locomotiva diesel-elétrica em vagão plataforma com capacidade de 82 t - bitola métrica</t>
  </si>
  <si>
    <t>5914484</t>
  </si>
  <si>
    <t>Transporte de materiais metálicos para AMV de bitola mista com locomotiva diesel-elétrica em vagão plataforma com capacidade de 98 t - bitola larga</t>
  </si>
  <si>
    <t>5914620</t>
  </si>
  <si>
    <t>Transporte de material betuminoso com caminhão tanque distribuidor - rodovia em leito natural</t>
  </si>
  <si>
    <t>5914621</t>
  </si>
  <si>
    <t>Transporte de material betuminoso com caminhão tanque distribuidor - rodovia em revestimento primário</t>
  </si>
  <si>
    <t>5914622</t>
  </si>
  <si>
    <t>Transporte de material betuminoso com caminhão tanque distribuidor - rodovia pavimentada</t>
  </si>
  <si>
    <t>5901695</t>
  </si>
  <si>
    <t>Transporte de material de 1ª categoria com batelão autopropelido com capacidade de 300 m³</t>
  </si>
  <si>
    <t>5901696</t>
  </si>
  <si>
    <t>Transporte de material de 1ª categoria com batelão autopropelido com capacidade de 500 m³</t>
  </si>
  <si>
    <t>5901697</t>
  </si>
  <si>
    <t>Transporte de material de 1ª categoria com batelão rebocado com capacidade de 66 m³</t>
  </si>
  <si>
    <t>5901698</t>
  </si>
  <si>
    <t>Transporte de material de 1ª categoria com batelão rebocado montado na obra com capacidade de 66 m³</t>
  </si>
  <si>
    <t>5916654</t>
  </si>
  <si>
    <t>Transporte de material de 3ª categoria com batelão autopropelido com capacidade de 300 m³</t>
  </si>
  <si>
    <t>5916637</t>
  </si>
  <si>
    <t>Transporte de material de 3ª categoria com batelão rebocado com capacidade de 66 m³</t>
  </si>
  <si>
    <t>5916618</t>
  </si>
  <si>
    <t>Transporte de material de 3ª categoria com batelão rebocado montado na obra com capacidade de 66 m³</t>
  </si>
  <si>
    <t>5914334</t>
  </si>
  <si>
    <t>Transporte de material de 3ª categoria com caminhão basculante de 12 m³ para rocha - rodovia em leito natural</t>
  </si>
  <si>
    <t>5914335</t>
  </si>
  <si>
    <t>Transporte de material de 3ª categoria com caminhão basculante de 12 m³ para rocha - rodovia em revestimento primário</t>
  </si>
  <si>
    <t>5914336</t>
  </si>
  <si>
    <t>Transporte de material de 3ª categoria com caminhão basculante de 12 m³ para rocha - rodovia pavimentada</t>
  </si>
  <si>
    <t>5914346</t>
  </si>
  <si>
    <t>Transporte de material de 3ª categoria com caminhão basculante de 8 m³ para rocha - rodovia em leito natural</t>
  </si>
  <si>
    <t>5914347</t>
  </si>
  <si>
    <t>Transporte de material de 3ª categoria com caminhão basculante de 8 m³ para rocha - rodovia em revestimento primário</t>
  </si>
  <si>
    <t>5914348</t>
  </si>
  <si>
    <t>Transporte de material de 3ª categoria com caminhão basculante de 8 m³ para rocha - rodovia pavimentada</t>
  </si>
  <si>
    <t>5914611</t>
  </si>
  <si>
    <t>Transporte de mistura betuminosa a quente com caminhão com caçamba térmica de 6 m³ - rodovia em leito natural</t>
  </si>
  <si>
    <t>5914613</t>
  </si>
  <si>
    <t>Transporte de mistura betuminosa a quente com caminhão com caçamba térmica de 6 m³ - rodovia em revestimento primário</t>
  </si>
  <si>
    <t>5914612</t>
  </si>
  <si>
    <t>Transporte de mistura betuminosa a quente com caminhão com caçamba térmica de 6 m³ - rodovia pavimentada</t>
  </si>
  <si>
    <t>5901686</t>
  </si>
  <si>
    <t>Transporte de silte com draga hopper - capacidade da cisterna de 1.000 m³</t>
  </si>
  <si>
    <t>5901687</t>
  </si>
  <si>
    <t>Transporte de silte com draga hopper - capacidade da cisterna de 10.000 m³</t>
  </si>
  <si>
    <t>5901688</t>
  </si>
  <si>
    <t>Transporte de silte com draga hopper - capacidade da cisterna de 15.000 m³</t>
  </si>
  <si>
    <t>5901689</t>
  </si>
  <si>
    <t>Transporte de silte com draga hopper - capacidade da cisterna de 2.000 m³</t>
  </si>
  <si>
    <t>5901690</t>
  </si>
  <si>
    <t>Transporte de silte com draga hopper - capacidade da cisterna de 20.000 m³</t>
  </si>
  <si>
    <t>5901691</t>
  </si>
  <si>
    <t>Transporte de silte com draga hopper - capacidade da cisterna de 3.000 m³</t>
  </si>
  <si>
    <t>5901692</t>
  </si>
  <si>
    <t>Transporte de silte com draga hopper - capacidade da cisterna de 4.000 m³</t>
  </si>
  <si>
    <t>5901693</t>
  </si>
  <si>
    <t>Transporte de silte com draga hopper - capacidade da cisterna de 5.000 m³</t>
  </si>
  <si>
    <t>5901694</t>
  </si>
  <si>
    <t>Transporte de silte com draga hopper - capacidade da cisterna de 750 m³</t>
  </si>
  <si>
    <t>5914512</t>
  </si>
  <si>
    <t>Transporte de TLS TR45 de 120 m com locomotiva diesel-elétrica em vagão plataforma com capacidade de 82 t - bitola métrica</t>
  </si>
  <si>
    <t>5914496</t>
  </si>
  <si>
    <t>Transporte de TLS TR45 de 120 m com locomotiva diesel-elétrica em vagão plataforma com capacidade de 98 t - bitola larga</t>
  </si>
  <si>
    <t>5914513</t>
  </si>
  <si>
    <t>Transporte de TLS TR45 de 240 m com locomotiva diesel-elétrica em vagão plataforma com capacidade de 82 t - bitola métrica</t>
  </si>
  <si>
    <t>5914497</t>
  </si>
  <si>
    <t>Transporte de TLS TR45 de 240 m com locomotiva diesel-elétrica em vagão plataforma com capacidade de 98 t - bitola larga</t>
  </si>
  <si>
    <t>5914500</t>
  </si>
  <si>
    <t>Transporte de TLS TR57 de 120 m com locomotiva diesel-elétrica em vagão plataforma com capacidade de 82 t - bitola métrica</t>
  </si>
  <si>
    <t>5914498</t>
  </si>
  <si>
    <t>Transporte de TLS TR57 de 120 m com locomotiva diesel-elétrica em vagão plataforma com capacidade de 98 t - bitola larga</t>
  </si>
  <si>
    <t>5914501</t>
  </si>
  <si>
    <t>Transporte de TLS TR57 de 240 m com locomotiva diesel-elétrica em vagão plataforma com capacidade de 82 t - bitola métrica</t>
  </si>
  <si>
    <t>5914499</t>
  </si>
  <si>
    <t>Transporte de TLS TR57 de 240 m com locomotiva diesel-elétrica em vagão plataforma com capacidade de 98 t - bitola larga</t>
  </si>
  <si>
    <t>5914504</t>
  </si>
  <si>
    <t>Transporte de TLS TR68 de 120 m com locomotiva diesel-elétrica em vagão plataforma com capacidade de 82 t - bitola métrica</t>
  </si>
  <si>
    <t>5914502</t>
  </si>
  <si>
    <t>Transporte de TLS TR68 de 120 m com locomotiva diesel-elétrica em vagão plataforma com capacidade de 98 t - bitola larga</t>
  </si>
  <si>
    <t>5914505</t>
  </si>
  <si>
    <t>Transporte de TLS TR68 de 240 m com locomotiva diesel-elétrica em vagão plataforma com capacidade de 82 t - bitola métrica</t>
  </si>
  <si>
    <t>5914503</t>
  </si>
  <si>
    <t>Transporte de TLS TR68 de 240 m com locomotiva diesel-elétrica em vagão plataforma com capacidade de 98 t - bitola larga</t>
  </si>
  <si>
    <t>5914508</t>
  </si>
  <si>
    <t>Transporte de TLS UIC60 de 120 m com locomotiva diesel-elétrica em vagão plataforma com capacidade de 82 t - bitola métrica</t>
  </si>
  <si>
    <t>5914506</t>
  </si>
  <si>
    <t>Transporte de TLS UIC60 de 120 m com locomotiva diesel-elétrica em vagão plataforma com capacidade de 98 t - bitola larga</t>
  </si>
  <si>
    <t>5914509</t>
  </si>
  <si>
    <t>Transporte de TLS UIC60 de 240 m com locomotiva diesel-elétrica em vagão plataforma com capacidade de 82 t - bitola métrica</t>
  </si>
  <si>
    <t>5914507</t>
  </si>
  <si>
    <t>Transporte de TLS UIC60 de 240 m com locomotiva diesel-elétrica em vagão plataforma com capacidade de 98 t - bitola larga</t>
  </si>
  <si>
    <t>5915491</t>
  </si>
  <si>
    <t>Transporte de veículos de médio porte com guincho de resgate de 20 t - rodovia em leito natural</t>
  </si>
  <si>
    <t>5915492</t>
  </si>
  <si>
    <t>Transporte de veículos de médio porte com guincho de resgate de 20 t - rodovia em revestimento primário</t>
  </si>
  <si>
    <t>5915493</t>
  </si>
  <si>
    <t>Transporte de veículos de médio porte com guincho de resgate de 20 t - rodovia pavimentada</t>
  </si>
  <si>
    <t>5915488</t>
  </si>
  <si>
    <t>Transporte de veículos leves com guincho de resgate de 4 t - rodovia em leito natural</t>
  </si>
  <si>
    <t>5915489</t>
  </si>
  <si>
    <t>Transporte de veículos leves com guincho de resgate de 4 t - rodovia em revestimento primário</t>
  </si>
  <si>
    <t>5915490</t>
  </si>
  <si>
    <t>Transporte de veículos leves com guincho de resgate de 4 t - rodovia pavimentada</t>
  </si>
  <si>
    <t>5915494</t>
  </si>
  <si>
    <t>Transporte de veículos pesados com guincho de resgate de 35 t - rodovia em leito natural</t>
  </si>
  <si>
    <t>5915495</t>
  </si>
  <si>
    <t>Transporte de veículos pesados com guincho de resgate de 35 t - rodovia em revestimento primário</t>
  </si>
  <si>
    <t>5915496</t>
  </si>
  <si>
    <t>Transporte de veículos pesados com guincho de resgate de 35 t - rodovia pavimentada</t>
  </si>
  <si>
    <t>5915325</t>
  </si>
  <si>
    <t>Transporte em cavalo mecânico com dolly de 4 eixos com capacidade de 57 t - rodovia em leito natural</t>
  </si>
  <si>
    <t>5915326</t>
  </si>
  <si>
    <t>Transporte em cavalo mecânico com dolly de 4 eixos com capacidade de 57 t - rodovia em revestimento primário</t>
  </si>
  <si>
    <t>5915327</t>
  </si>
  <si>
    <t>Transporte em cavalo mecânico com dolly de 4 eixos com capacidade de 57 t - rodovia pavimentada</t>
  </si>
  <si>
    <t>5915328</t>
  </si>
  <si>
    <t>Transporte em cavalo mecânico com dollys de 3 e 4 eixos com capacidade de 77 t - rodovia em leito natural</t>
  </si>
  <si>
    <t>5915329</t>
  </si>
  <si>
    <t>Transporte em cavalo mecânico com dollys de 3 e 4 eixos com capacidade de 77 t - rodovia em revestimento primário</t>
  </si>
  <si>
    <t>5915330</t>
  </si>
  <si>
    <t>Transporte em cavalo mecânico com dollys de 3 e 4 eixos com capacidade de 77 t - rodovia pavimentada</t>
  </si>
  <si>
    <t>5915331</t>
  </si>
  <si>
    <t>Transporte em cavalo mecânico com dollys de 5 e 4 eixos com capacidade de 111 t - rodovia em leito natural</t>
  </si>
  <si>
    <t>5915332</t>
  </si>
  <si>
    <t>Transporte em cavalo mecânico com dollys de 5 e 4 eixos com capacidade de 111 t - rodovia em revestimento primário</t>
  </si>
  <si>
    <t>5915333</t>
  </si>
  <si>
    <t>Transporte em cavalo mecânico com dollys de 5 e 4 eixos com capacidade de 111 t - rodovia pavimentada</t>
  </si>
  <si>
    <t>5915364</t>
  </si>
  <si>
    <t>Transporte em cavalo mecânico com reboques de 5 e 4 eixos com capacidade de 130 t - rodovia em leito natural</t>
  </si>
  <si>
    <t>5915365</t>
  </si>
  <si>
    <t>Transporte em cavalo mecânico com reboques de 5 e 4 eixos com capacidade de 130 t - rodovia em revestimento primário</t>
  </si>
  <si>
    <t>5915361</t>
  </si>
  <si>
    <t>Transporte em cavalo mecânico com reboques de 5 e 4 eixos com capacidade de 130 t - rodovia pavimentada</t>
  </si>
  <si>
    <t>5919716</t>
  </si>
  <si>
    <t>Transporte fluvial de materiais diversos com pontão flutuante - capacidade de 500 t</t>
  </si>
  <si>
    <t>5919717</t>
  </si>
  <si>
    <t>Transporte fluvial do flutuante</t>
  </si>
  <si>
    <t>6106220</t>
  </si>
  <si>
    <t>Armação de fuste de tubulão em aço CA-50 com apoio de guindaste - fornecimento, preparo e colocação</t>
  </si>
  <si>
    <t>6106218</t>
  </si>
  <si>
    <t>Colocação e retirada de campânula de ar comprimido em tubulão com apoio de guindaste</t>
  </si>
  <si>
    <t>6106189</t>
  </si>
  <si>
    <t>Escavação manual de base alargada de tubulão a ar comprimido em material de 1ª categoria na profundidade de 10 a 15 m</t>
  </si>
  <si>
    <t>6106188</t>
  </si>
  <si>
    <t>Escavação manual de base alargada de tubulão a ar comprimido em material de 1ª categoria na profundidade de até 10 m</t>
  </si>
  <si>
    <t>6106201</t>
  </si>
  <si>
    <t>Escavação manual de base alargada de tubulão a ar comprimido em material de 2ª categoria na profundidade de 10 a 15 m</t>
  </si>
  <si>
    <t>6106200</t>
  </si>
  <si>
    <t>Escavação manual de base alargada de tubulão a ar comprimido em material de 2ª categoria na profundidade de até 10 m</t>
  </si>
  <si>
    <t>6106338</t>
  </si>
  <si>
    <t>Escavação manual de base alargada de tubulão a ar comprimido em material de 3ª categoria a frio na profundidade 10 a 15 m</t>
  </si>
  <si>
    <t>6106337</t>
  </si>
  <si>
    <t>Escavação manual de base alargada de tubulão a ar comprimido em material de 3ª categoria a frio na profundidade de até 10 m</t>
  </si>
  <si>
    <t>6106213</t>
  </si>
  <si>
    <t>Escavação manual de base alargada de tubulão a ar comprimido em material de 3ª categoria na profundidade de 10 a 15 m</t>
  </si>
  <si>
    <t>6106212</t>
  </si>
  <si>
    <t>Escavação manual de base alargada de tubulão a ar comprimido em material de 3ª categoria na profundidade de até 10 m</t>
  </si>
  <si>
    <t>6106183</t>
  </si>
  <si>
    <t>Escavação manual de base alargada de tubulão a céu aberto em material de 1ª categoria na profundidade de 10 a 15 m</t>
  </si>
  <si>
    <t>6106182</t>
  </si>
  <si>
    <t>Escavação manual de base alargada de tubulão a céu aberto em material de 1ª categoria na profundidade de até 10 m</t>
  </si>
  <si>
    <t>6106194</t>
  </si>
  <si>
    <t>Escavação manual de base alargada de tubulão a céu aberto em material de 2ª categoria na profundidade até 10 m</t>
  </si>
  <si>
    <t>6106195</t>
  </si>
  <si>
    <t>Escavação manual de base alargada de tubulão a céu aberto em material de 2ª categoria na profundidade de 10 a 15 m</t>
  </si>
  <si>
    <t>6106331</t>
  </si>
  <si>
    <t>Escavação manual de base alargada de tubulão a céu aberto em material de 3ª categoria a frio na profundidade até 10 m</t>
  </si>
  <si>
    <t>6106332</t>
  </si>
  <si>
    <t>Escavação manual de base alargada de tubulão a céu aberto em material de 3ª categoria a frio na profundidade de 10 a 15 m</t>
  </si>
  <si>
    <t>6106206</t>
  </si>
  <si>
    <t>Escavação manual de base alargada de tubulão a céu aberto em material de 3ª categoria na profundidade até 10 m</t>
  </si>
  <si>
    <t>6106207</t>
  </si>
  <si>
    <t>Escavação manual de base alargada de tubulão a céu aberto em material de 3ª categoria na profundidade de 10 a 15 m</t>
  </si>
  <si>
    <t>6106316</t>
  </si>
  <si>
    <t>Escavação manual de fuste de tubulão a ar comprimido em material de 1ª categoria na profundidade de 10 a 15 m</t>
  </si>
  <si>
    <t>6106315</t>
  </si>
  <si>
    <t>Escavação manual de fuste de tubulão a ar comprimido em material de 1ª categoria na profundidade de até 10 m</t>
  </si>
  <si>
    <t>6106319</t>
  </si>
  <si>
    <t>Escavação manual de fuste de tubulão a ar comprimido em material de 2ª categoria na profundidade de 10 a 15 m</t>
  </si>
  <si>
    <t>6106318</t>
  </si>
  <si>
    <t>Escavação manual de fuste de tubulão a ar comprimido em material de 2ª categoria na profundidade de até 10 m</t>
  </si>
  <si>
    <t>6106322</t>
  </si>
  <si>
    <t>Escavação manual de fuste de tubulão a ar comprimido em material de 3ª categoria na profundidade de 10 a 15 m</t>
  </si>
  <si>
    <t>6106321</t>
  </si>
  <si>
    <t>Escavação manual de fuste de tubulão a ar comprimido em material de 3ª categoria na profundidade de até 10 m</t>
  </si>
  <si>
    <t>6106222</t>
  </si>
  <si>
    <t>Escavação manual de fuste de tubulão a céu aberto em material de 1ª categoria na profundidade de 10 a 15 m</t>
  </si>
  <si>
    <t>6106221</t>
  </si>
  <si>
    <t>Escavação manual de fuste de tubulão a céu aberto em material de 1ª categoria na profundidade de até 10 m</t>
  </si>
  <si>
    <t>6106224</t>
  </si>
  <si>
    <t>Escavação manual de fuste de tubulão a céu aberto em material de 2ª categoria na profundidade até 10 m</t>
  </si>
  <si>
    <t>6106225</t>
  </si>
  <si>
    <t>Escavação manual de fuste de tubulão a céu aberto em material de 2ª categoria na profundidade de 10 a 15 m</t>
  </si>
  <si>
    <t>6106228</t>
  </si>
  <si>
    <t>Escavação manual de fuste de tubulão a céu aberto em material de 3ª categoria na profundidade até 10 m</t>
  </si>
  <si>
    <t>6106229</t>
  </si>
  <si>
    <t>Escavação manual de fuste de tubulão a céu aberto em material de 3ª categoria na profundidade de 10 a 15 m</t>
  </si>
  <si>
    <t>6106328</t>
  </si>
  <si>
    <t>Escavação mecânica de fuste de tubulão com caçamba para rocha em material de 2ª categoria</t>
  </si>
  <si>
    <t>6106330</t>
  </si>
  <si>
    <t>Escavação mecânica de fuste de tubulão com caçamba para rocha em material de 3ª categoria</t>
  </si>
  <si>
    <t>6106326</t>
  </si>
  <si>
    <t>Escavação mecânica de fuste de tubulão com caçamba para solos em material de 1ª categoria</t>
  </si>
  <si>
    <t>6106324</t>
  </si>
  <si>
    <t>Escavação mecânica de fuste de tubulão com Hammer Grab em material de 1ª categoria</t>
  </si>
  <si>
    <t>6106327</t>
  </si>
  <si>
    <t>Escavação mecânica de fuste de tubulão com trado para rocha em material de 2ª categoria</t>
  </si>
  <si>
    <t>6106329</t>
  </si>
  <si>
    <t>Escavação mecânica de fuste de tubulão com trado para rocha em material de 3ª categoria</t>
  </si>
  <si>
    <t>6106325</t>
  </si>
  <si>
    <t>Escavação mecânica de fuste de tubulão com trado para solos em material de 1ª categoria</t>
  </si>
  <si>
    <t>6208126</t>
  </si>
  <si>
    <t>Armação de tela de aço eletrosoldada em túneis com auxílio de plataforma pantográfica - confecção e instalação</t>
  </si>
  <si>
    <t>6205797</t>
  </si>
  <si>
    <t>Cambotas metálicas treliçadas - confecção e instalação</t>
  </si>
  <si>
    <t>6205791</t>
  </si>
  <si>
    <t>Coluna de jet grouting horizontal CCPH em solo - D = 40 cm - perfuração e injeção</t>
  </si>
  <si>
    <t>6205792</t>
  </si>
  <si>
    <t>Coluna de jet grouting horizontal CCPH em solo - D = 50 cm - perfuração e injeção</t>
  </si>
  <si>
    <t>6205793</t>
  </si>
  <si>
    <t>Coluna de jet grouting horizontal CCPH em solo - D = 60 cm - perfuração e injeção</t>
  </si>
  <si>
    <t>6205796</t>
  </si>
  <si>
    <t>Coluna de jet grouting vertical em solo - D = 100 cm - perfuração e injeção</t>
  </si>
  <si>
    <t>6219451</t>
  </si>
  <si>
    <t>Coluna de jet grouting vertical em solo - D = 110 cm - perfuração e injeção</t>
  </si>
  <si>
    <t>6219452</t>
  </si>
  <si>
    <t>Coluna de jet grouting vertical em solo - D = 120 cm - perfuração e injeção</t>
  </si>
  <si>
    <t>6205794</t>
  </si>
  <si>
    <t>Coluna de jet grouting vertical em solo - D = 80 cm - perfuração e injeção</t>
  </si>
  <si>
    <t>6205795</t>
  </si>
  <si>
    <t>Coluna de jet grouting vertical em solo - D = 90 cm - perfuração e injeção</t>
  </si>
  <si>
    <t>6219521</t>
  </si>
  <si>
    <t>Desmonte a frio e carga de rocha em túnel com cunha hidráulica - DMT de 0 a 200 m</t>
  </si>
  <si>
    <t>6219527</t>
  </si>
  <si>
    <t>Drenagem de túnel com manta drenante de malha de polietileno e geotêxtil em face revestida com argamassa polimérica com espessura de 25 mm</t>
  </si>
  <si>
    <t>6219526</t>
  </si>
  <si>
    <t>Dreno filtrante em tubos de PVC D = 40 mm aplicado em paredes e tetos de túnel - fornecimento e instalação</t>
  </si>
  <si>
    <t>6219525</t>
  </si>
  <si>
    <t>Dreno não filtrante em tubos de PVC D = 40 mm aplicado em paredes e tetos de túnel - fornecimento e instalação</t>
  </si>
  <si>
    <t>6219508</t>
  </si>
  <si>
    <t>Enfilagem tubular sistema autoperfurante - D = 76 mm</t>
  </si>
  <si>
    <t>6219511</t>
  </si>
  <si>
    <t>Enfilagem tubular sistema convencional schedule 40 - D = 65 mm</t>
  </si>
  <si>
    <t>6219500</t>
  </si>
  <si>
    <t>Escavação subterrânea e carregamento do material da calota em túnel classe I - DMT de 0 a 200 m - seção acima de 90 m²</t>
  </si>
  <si>
    <t>6219418</t>
  </si>
  <si>
    <t>Escavação subterrânea e carregamento do material da calota em túnel classe I - DMT de 0 a 200 m - seção de 20 a 40 m²</t>
  </si>
  <si>
    <t>6219412</t>
  </si>
  <si>
    <t>Escavação subterrânea e carregamento do material da calota em túnel classe I - DMT de 0 a 200 m - seção de 40 a 60 m²</t>
  </si>
  <si>
    <t>6219406</t>
  </si>
  <si>
    <t>Escavação subterrânea e carregamento do material da calota em túnel classe I - DMT de 0 a 200 m - seção de 60 a 90 m²</t>
  </si>
  <si>
    <t>6219501</t>
  </si>
  <si>
    <t>Escavação subterrânea e carregamento do material da calota em túnel classe II - DMT de 0 a 200 m - seção acima de 90 m²</t>
  </si>
  <si>
    <t>6219419</t>
  </si>
  <si>
    <t>Escavação subterrânea e carregamento do material da calota em túnel classe II - DMT de 0 a 200 m - seção de 20 a 40 m²</t>
  </si>
  <si>
    <t>6219413</t>
  </si>
  <si>
    <t>Escavação subterrânea e carregamento do material da calota em túnel classe II - DMT de 0 a 200 m - seção de 40 a 60 m²</t>
  </si>
  <si>
    <t>6219407</t>
  </si>
  <si>
    <t>Escavação subterrânea e carregamento do material da calota em túnel classe II - DMT de 0 a 200 m - seção de 60 a 90 m²</t>
  </si>
  <si>
    <t>6219502</t>
  </si>
  <si>
    <t>Escavação subterrânea e carregamento do material da calota em túnel classe III - DMT de 0 a 200 m - seção acima de 90 m²</t>
  </si>
  <si>
    <t>6219420</t>
  </si>
  <si>
    <t>Escavação subterrânea e carregamento do material da calota em túnel classe III - DMT de 0 a 200 m - seção de 20 a 40 m²</t>
  </si>
  <si>
    <t>6219414</t>
  </si>
  <si>
    <t>Escavação subterrânea e carregamento do material da calota em túnel classe III - DMT de 0 a 200 m - seção de 40 a 60 m²</t>
  </si>
  <si>
    <t>6219408</t>
  </si>
  <si>
    <t>Escavação subterrânea e carregamento do material da calota em túnel classe III - DMT de 0 a 200 m - seção de 60 a 90 m²</t>
  </si>
  <si>
    <t>6219503</t>
  </si>
  <si>
    <t>Escavação subterrânea e carregamento do material da calota em túnel classe IV - DMT de 0 a 200 m - seção acima de 90 m²</t>
  </si>
  <si>
    <t>6219421</t>
  </si>
  <si>
    <t>Escavação subterrânea e carregamento do material da calota em túnel classe IV - DMT de 0 a 200 m - seção de 20 a 40 m²</t>
  </si>
  <si>
    <t>6219415</t>
  </si>
  <si>
    <t>Escavação subterrânea e carregamento do material da calota em túnel classe IV - DMT de 0 a 200 m - seção de 40 a 60 m²</t>
  </si>
  <si>
    <t>6219409</t>
  </si>
  <si>
    <t>Escavação subterrânea e carregamento do material da calota em túnel classe IV - DMT de 0 a 200 m - seção de 60 a 90 m²</t>
  </si>
  <si>
    <t>6219518</t>
  </si>
  <si>
    <t>Escavação subterrânea e carregamento do material do rebaixo em túnel classe I a IV - DMT de 0 a 200 m</t>
  </si>
  <si>
    <t>6219504</t>
  </si>
  <si>
    <t>Escavação subterrânea e carregamento em túnel classe V - DMT de 0 a 200 m - seção acima de 90 m²</t>
  </si>
  <si>
    <t>6219422</t>
  </si>
  <si>
    <t>Escavação subterrânea e carregamento em túnel classe V - DMT de 0 a 200 m - seção de 20 a 40 m²</t>
  </si>
  <si>
    <t>6219416</t>
  </si>
  <si>
    <t>Escavação subterrânea e carregamento em túnel classe V - DMT de 0 a 200 m - seção de 40 a 60 m²</t>
  </si>
  <si>
    <t>6219410</t>
  </si>
  <si>
    <t>Escavação subterrânea e carregamento em túnel classe V - DMT de 0 a 200 m - seção de 60 a 90 m²</t>
  </si>
  <si>
    <t>6219505</t>
  </si>
  <si>
    <t>Escavação subterrânea e carregamento em túnel classe VI - DMT de 0 a 200 m - seção acima de 90 m²</t>
  </si>
  <si>
    <t>6219423</t>
  </si>
  <si>
    <t>Escavação subterrânea e carregamento em túnel classe VI - DMT de 0 a 200 m - seção de 20 a 40 m²</t>
  </si>
  <si>
    <t>6219417</t>
  </si>
  <si>
    <t>Escavação subterrânea e carregamento em túnel classe VI - DMT de 0 a 200 m - seção de 40 a 60 m²</t>
  </si>
  <si>
    <t>6219411</t>
  </si>
  <si>
    <t>Escavação subterrânea e carregamento em túnel classe VI - DMT de 0 a 200 m - seção de 60 a 90 m²</t>
  </si>
  <si>
    <t>6219520</t>
  </si>
  <si>
    <t>Pré-fissuramento em túnel</t>
  </si>
  <si>
    <t>6219433</t>
  </si>
  <si>
    <t>Pregagem da frente com vergalhão de fibra de vidro D = 25 mm com perfuração em D = 75 mm e injeção de calda de cimento</t>
  </si>
  <si>
    <t>6205801</t>
  </si>
  <si>
    <t>Pregagem da frente em tubo de PVC D = 50 mm com perfuração em D = 100 mm e injeção de argamassa de cimento e areia 1:1</t>
  </si>
  <si>
    <t>6219524</t>
  </si>
  <si>
    <t>Prego guia para controle de espessura de concreto projetado D = 16 mm em túnel - fornecimento e instalação</t>
  </si>
  <si>
    <t>6416036</t>
  </si>
  <si>
    <t>Usinagem de agregados para microrrevestimento a frio com espessura de 0,8 cm até 1,5 cm - brita comercial</t>
  </si>
  <si>
    <t>6416038</t>
  </si>
  <si>
    <t>Usinagem de agregados para microrrevestimento a frio com espessura de 0,8 cm até 1,5 cm - brita produzida</t>
  </si>
  <si>
    <t>6416037</t>
  </si>
  <si>
    <t>Usinagem de agregados para microrrevestimento a frio com espessura de 2,0 cm - brita comercial</t>
  </si>
  <si>
    <t>6416035</t>
  </si>
  <si>
    <t>Usinagem de agregados para microrrevestimento a frio com espessura de 2,0 cm - brita produzida</t>
  </si>
  <si>
    <t>6416076</t>
  </si>
  <si>
    <t>Usinagem de areia-asfalto a quente - faixa A - areia comercial</t>
  </si>
  <si>
    <t>6416075</t>
  </si>
  <si>
    <t>Usinagem de areia-asfalto a quente - faixa A - areia extraída</t>
  </si>
  <si>
    <t>6416226</t>
  </si>
  <si>
    <t>Usinagem de areia-asfalto a quente - faixa B - areia comercial</t>
  </si>
  <si>
    <t>6416225</t>
  </si>
  <si>
    <t>Usinagem de areia-asfalto a quente - faixa B - areia extraída</t>
  </si>
  <si>
    <t>6416084</t>
  </si>
  <si>
    <t>Usinagem de areia-asfalto a quente com asfalto polímero - faixa A - areia comercial</t>
  </si>
  <si>
    <t>6416083</t>
  </si>
  <si>
    <t>Usinagem de areia-asfalto a quente com asfalto polímero - faixa A - areia extraída</t>
  </si>
  <si>
    <t>6416234</t>
  </si>
  <si>
    <t>Usinagem de areia-asfalto a quente com asfalto polímero - faixa B - areia comercial</t>
  </si>
  <si>
    <t>6416233</t>
  </si>
  <si>
    <t>Usinagem de areia-asfalto a quente com asfalto polímero - faixa B - areia extraída</t>
  </si>
  <si>
    <t>6416236</t>
  </si>
  <si>
    <t>Usinagem de areia-asfalto a quente com asfalto polímero - faixa C - areia comercial</t>
  </si>
  <si>
    <t>6416235</t>
  </si>
  <si>
    <t>Usinagem de areia-asfalto a quente com asfalto polímero - faixa C - areia extraída</t>
  </si>
  <si>
    <t>6416040</t>
  </si>
  <si>
    <t>Usinagem de brita graduada com brita comercial em usina de 300 t/h</t>
  </si>
  <si>
    <t>6416039</t>
  </si>
  <si>
    <t>Usinagem de brita graduada com brita produzida em usina de 300 t/h</t>
  </si>
  <si>
    <t>6416042</t>
  </si>
  <si>
    <t>Usinagem de brita graduada tratada com cimento e brita comercial em usina de 300 t/h</t>
  </si>
  <si>
    <t>6416041</t>
  </si>
  <si>
    <t>Usinagem de brita graduada tratada com cimento e brita produzida em usina de 300 t/h</t>
  </si>
  <si>
    <t>6416080</t>
  </si>
  <si>
    <t>Usinagem de concreto asfáltico - faixa A - areia e brita comerciais</t>
  </si>
  <si>
    <t>6416079</t>
  </si>
  <si>
    <t>Usinagem de concreto asfáltico - faixa A - areia extraída e brita produzida</t>
  </si>
  <si>
    <t>6416143</t>
  </si>
  <si>
    <t>Usinagem de concreto asfáltico - faixa B - areia e brita comerciais</t>
  </si>
  <si>
    <t>6416262</t>
  </si>
  <si>
    <t>Usinagem de concreto asfáltico - faixa B - areia extraída e brita produzida</t>
  </si>
  <si>
    <t>6416078</t>
  </si>
  <si>
    <t>Usinagem de concreto asfáltico - faixa C - areia e brita comerciais</t>
  </si>
  <si>
    <t>6416077</t>
  </si>
  <si>
    <t>Usinagem de concreto asfáltico - faixa C - areia extraída e brita produzida</t>
  </si>
  <si>
    <t>6416088</t>
  </si>
  <si>
    <t>Usinagem de concreto asfáltico com asfalto polímero - faixa A - areia e brita comerciais</t>
  </si>
  <si>
    <t>6416087</t>
  </si>
  <si>
    <t>Usinagem de concreto asfáltico com asfalto polímero - faixa A - areia extraída e brita produzida</t>
  </si>
  <si>
    <t>6416246</t>
  </si>
  <si>
    <t>Usinagem de concreto asfáltico com asfalto polímero - faixa B - areia e brita comerciais</t>
  </si>
  <si>
    <t>6416245</t>
  </si>
  <si>
    <t>Usinagem de concreto asfáltico com asfalto polímero - faixa B - areia extraída e brita produzida</t>
  </si>
  <si>
    <t>6416248</t>
  </si>
  <si>
    <t>Usinagem de concreto asfáltico com asfalto polímero - faixa C - areia e brita comerciais</t>
  </si>
  <si>
    <t>6416247</t>
  </si>
  <si>
    <t>Usinagem de concreto asfáltico com asfalto polímero - faixa C - areia extraída e brita produzida</t>
  </si>
  <si>
    <t>6416214</t>
  </si>
  <si>
    <t>Usinagem de concreto asfáltico com borracha (Gap Graded) - brita comercial</t>
  </si>
  <si>
    <t>6416218</t>
  </si>
  <si>
    <t>Usinagem de concreto asfáltico com borracha (Gap Graded) - brita produzida</t>
  </si>
  <si>
    <t>6416211</t>
  </si>
  <si>
    <t>Usinagem de concreto asfáltico com borracha - faixa A - brita comercial</t>
  </si>
  <si>
    <t>6416215</t>
  </si>
  <si>
    <t>Usinagem de concreto asfáltico com borracha - faixa A - brita produzida</t>
  </si>
  <si>
    <t>6416212</t>
  </si>
  <si>
    <t>Usinagem de concreto asfáltico com borracha - faixa B - brita comercial</t>
  </si>
  <si>
    <t>6416216</t>
  </si>
  <si>
    <t>Usinagem de concreto asfáltico com borracha - faixa B - brita produzida</t>
  </si>
  <si>
    <t>6416213</t>
  </si>
  <si>
    <t>Usinagem de concreto asfáltico com borracha - faixa C - brita comercial</t>
  </si>
  <si>
    <t>6416217</t>
  </si>
  <si>
    <t>Usinagem de concreto asfáltico com borracha - faixa C - brita produzida</t>
  </si>
  <si>
    <t>6416289</t>
  </si>
  <si>
    <t>Usinagem de concreto asfáltico reciclado a frio com espuma de asfalto, agregado comercial e cimento</t>
  </si>
  <si>
    <t>6416098</t>
  </si>
  <si>
    <t>Usinagem de concreto asfáltico reciclado em usina fixa com adição de material fresado e brita comercial</t>
  </si>
  <si>
    <t>6416097</t>
  </si>
  <si>
    <t>Usinagem de concreto asfáltico reciclado em usina fixa com adição de material fresado e brita produzida</t>
  </si>
  <si>
    <t>6416258</t>
  </si>
  <si>
    <t>Usinagem de micro pré-misturado a quente com asfalto polímero - brita comercial</t>
  </si>
  <si>
    <t>6416259</t>
  </si>
  <si>
    <t>Usinagem de micro pré-misturado a quente com asfalto polímero - brita produzida</t>
  </si>
  <si>
    <t>6416074</t>
  </si>
  <si>
    <t>Usinagem de pré-misturado a frio - faixa A - areia e brita comerciais</t>
  </si>
  <si>
    <t>6416073</t>
  </si>
  <si>
    <t>Usinagem de pré-misturado a frio - faixa A - areia extraída e brita produzida</t>
  </si>
  <si>
    <t>6416220</t>
  </si>
  <si>
    <t>Usinagem de pré-misturado a frio - faixa B - areia e brita comerciais</t>
  </si>
  <si>
    <t>6416219</t>
  </si>
  <si>
    <t>Usinagem de pré-misturado a frio - faixa B - areia extraída e brita produzida</t>
  </si>
  <si>
    <t>6416222</t>
  </si>
  <si>
    <t>Usinagem de pré-misturado a frio - faixa C - areia e brita comerciais</t>
  </si>
  <si>
    <t>6416221</t>
  </si>
  <si>
    <t>Usinagem de pré-misturado a frio - faixa C - areia extraída e brita produzida</t>
  </si>
  <si>
    <t>6416224</t>
  </si>
  <si>
    <t>Usinagem de pré-misturado a frio - faixa D - areia e brita comerciais</t>
  </si>
  <si>
    <t>6416223</t>
  </si>
  <si>
    <t>Usinagem de pré-misturado a frio - faixa D - areia extraída e brita produzida</t>
  </si>
  <si>
    <t>6416082</t>
  </si>
  <si>
    <t>Usinagem de pré-misturado a frio com asfalto polímero - faixa A - areia e brita comerciais</t>
  </si>
  <si>
    <t>6416081</t>
  </si>
  <si>
    <t>Usinagem de pré-misturado a frio com asfalto polímero - faixa A - areia extraída e brita produzida</t>
  </si>
  <si>
    <t>6416228</t>
  </si>
  <si>
    <t>Usinagem de pré-misturado a frio com asfalto polímero - faixa B - areia e brita comerciais</t>
  </si>
  <si>
    <t>6416227</t>
  </si>
  <si>
    <t>Usinagem de pré-misturado a frio com asfalto polímero - faixa B - areia extraída e brita produzida</t>
  </si>
  <si>
    <t>6416230</t>
  </si>
  <si>
    <t>Usinagem de pré-misturado a frio com asfalto polímero - faixa C - areia e brita comerciais</t>
  </si>
  <si>
    <t>6416229</t>
  </si>
  <si>
    <t>Usinagem de pré-misturado a frio com asfalto polímero - faixa C - areia extraída e brita produzida</t>
  </si>
  <si>
    <t>6416232</t>
  </si>
  <si>
    <t>Usinagem de pré-misturado a frio com asfalto polímero - faixa D - areia e brita comerciais</t>
  </si>
  <si>
    <t>6416231</t>
  </si>
  <si>
    <t>Usinagem de pré-misturado a frio com asfalto polímero - faixa D - areia extraída e brita produzida</t>
  </si>
  <si>
    <t>6416086</t>
  </si>
  <si>
    <t>Usinagem de pré-misturado a quente com asfalto polímero - faixa I - camada porosa de atrito - areia e brita comerciais</t>
  </si>
  <si>
    <t>6416085</t>
  </si>
  <si>
    <t>Usinagem de pré-misturado a quente com asfalto polímero - faixa I - camada porosa de atrito - areia extraída e brita produzida</t>
  </si>
  <si>
    <t>6416238</t>
  </si>
  <si>
    <t>Usinagem de pré-misturado a quente com asfalto polímero - faixa II - camada porosa de atrito - areia e brita comerciais</t>
  </si>
  <si>
    <t>6416237</t>
  </si>
  <si>
    <t>Usinagem de pré-misturado a quente com asfalto polímero - faixa II - camada porosa de atrito - areia extraída e brita produzida</t>
  </si>
  <si>
    <t>6416240</t>
  </si>
  <si>
    <t>Usinagem de pré-misturado a quente com asfalto polímero - faixa III - camada porosa de atrito - areia e brita comerciais</t>
  </si>
  <si>
    <t>6416239</t>
  </si>
  <si>
    <t>Usinagem de pré-misturado a quente com asfalto polímero - faixa III - camada porosa de atrito - areia extraída e brita produzida</t>
  </si>
  <si>
    <t>6416242</t>
  </si>
  <si>
    <t>Usinagem de pré-misturado a quente com asfalto polímero - faixa IV - camada porosa de atrito - areia e brita comerciais</t>
  </si>
  <si>
    <t>6416241</t>
  </si>
  <si>
    <t>Usinagem de pré-misturado a quente com asfalto polímero - faixa IV - camada porosa de atrito - areia extraída e brita produzida</t>
  </si>
  <si>
    <t>6416244</t>
  </si>
  <si>
    <t>Usinagem de pré-misturado a quente com asfalto polímero - faixa V - camada porosa de atrito - areia e brita comerciais</t>
  </si>
  <si>
    <t>6416243</t>
  </si>
  <si>
    <t>Usinagem de pré-misturado a quente com asfalto polímero - faixa V - camada porosa de atrito - areia extraída e brita produzida</t>
  </si>
  <si>
    <t>6416250</t>
  </si>
  <si>
    <t>Usinagem de solo areia (70% - 30%) - material de jazida e areia comercial</t>
  </si>
  <si>
    <t>6416153</t>
  </si>
  <si>
    <t>Usinagem de solo areia (70% - 30%) - material de jazida e areia extraída</t>
  </si>
  <si>
    <t>6416185</t>
  </si>
  <si>
    <t>Usinagem de solo brita (70% - 30%) com 3% cimento - material de jazida e brita comercial</t>
  </si>
  <si>
    <t>6416184</t>
  </si>
  <si>
    <t>Usinagem de solo brita (70% - 30%) com 3% cimento - material de jazida e brita produzida</t>
  </si>
  <si>
    <t>6416030</t>
  </si>
  <si>
    <t>Usinagem de solo brita (70% - 30%) com material de jazida e brita comercial em usina de 300 t/h</t>
  </si>
  <si>
    <t>6416029</t>
  </si>
  <si>
    <t>Usinagem de solo brita (70% - 30%) com material de jazida e brita produzida em usina de 300 t/h</t>
  </si>
  <si>
    <t>6416056</t>
  </si>
  <si>
    <t>Usinagem de solo cimento com 7% de cimento com material de jazida em usina de 300 t/h</t>
  </si>
  <si>
    <t>6416278</t>
  </si>
  <si>
    <t>Usinagem de solo escória de aciaria (50% - 50%) com material de jazida em usina de 300 t/h</t>
  </si>
  <si>
    <t>6416047</t>
  </si>
  <si>
    <t>Usinagem de solo melhorado com 3% de cimento com material de jazida em usina de 300 t/h</t>
  </si>
  <si>
    <t>6416090</t>
  </si>
  <si>
    <t>Usinagem para pavimento de concreto com fôrmas deslizantes - areia e brita comerciais</t>
  </si>
  <si>
    <t>6416089</t>
  </si>
  <si>
    <t>Usinagem para pavimento de concreto com fôrmas deslizantes - areia extraída e brita produzida</t>
  </si>
  <si>
    <t>6416094</t>
  </si>
  <si>
    <t>Usinagem para pavimento de concreto compactado com rolo - brita comercial</t>
  </si>
  <si>
    <t>6416093</t>
  </si>
  <si>
    <t>Usinagem para pavimento de concreto compactado com rolo - brita produzida</t>
  </si>
  <si>
    <t>6416092</t>
  </si>
  <si>
    <t>Usinagem para sub-base de concreto compactado com rolo - brita comercial</t>
  </si>
  <si>
    <t>6416091</t>
  </si>
  <si>
    <t>Usinagem para sub-base de concreto compactado com rolo - brita produzida</t>
  </si>
  <si>
    <t>6817809</t>
  </si>
  <si>
    <t>Confecção de BSCC - seção canal de 1,5 x 1,5 m - areia e brita comerciais</t>
  </si>
  <si>
    <t>6817810</t>
  </si>
  <si>
    <t>Confecção de BSCC - seção canal de 1,5 x 1,5 m - areia extraída e brita produzida</t>
  </si>
  <si>
    <t>6817811</t>
  </si>
  <si>
    <t>Confecção de BSCC - seção canal de 2,0 x 1,5 m - areia e brita comerciais</t>
  </si>
  <si>
    <t>6817812</t>
  </si>
  <si>
    <t>Confecção de BSCC - seção canal de 2,0 x 1,5 m - areia extraída e brita produzida</t>
  </si>
  <si>
    <t>6817813</t>
  </si>
  <si>
    <t>Confecção de BSCC - seção canal de 2,0 x 2,0 m - tipo I - areia e brita comerciais</t>
  </si>
  <si>
    <t>6817814</t>
  </si>
  <si>
    <t>Confecção de BSCC - seção canal de 2,0 x 2,0 m - tipo I - areia extraída e brita produzida</t>
  </si>
  <si>
    <t>6817815</t>
  </si>
  <si>
    <t>Confecção de BSCC - seção canal de 2,0 x 2,0 m - tipo II - areia e brita comerciais</t>
  </si>
  <si>
    <t>6817816</t>
  </si>
  <si>
    <t>Confecção de BSCC - seção canal de 2,0 x 2,0 m - tipo II - areia extraída e brita produzida</t>
  </si>
  <si>
    <t>6817817</t>
  </si>
  <si>
    <t>Confecção de BSCC - seção canal de 2,5 x 1,5 m - areia e brita comerciais</t>
  </si>
  <si>
    <t>6817818</t>
  </si>
  <si>
    <t>Confecção de BSCC - seção canal de 2,5 x 1,5 m - areia extraída e brita produzida</t>
  </si>
  <si>
    <t>6817819</t>
  </si>
  <si>
    <t>Confecção de BSCC - seção canal de 2,5 x 2,0 m - tipo I - areia e brita comerciais</t>
  </si>
  <si>
    <t>6817820</t>
  </si>
  <si>
    <t>Confecção de BSCC - seção canal de 2,5 x 2,0 m - tipo I - areia extraída e brita produzida</t>
  </si>
  <si>
    <t>6817821</t>
  </si>
  <si>
    <t>Confecção de BSCC - seção canal de 2,5 x 2,0 m - tipo II - areia e brita comerciais</t>
  </si>
  <si>
    <t>6817822</t>
  </si>
  <si>
    <t>Confecção de BSCC - seção canal de 2,5 x 2,0 m - tipo II - areia extraída e brita produzida</t>
  </si>
  <si>
    <t>6817823</t>
  </si>
  <si>
    <t>Confecção de BSCC - seção canal de 3,0 x 1,5 m - areia e brita comerciais</t>
  </si>
  <si>
    <t>6817824</t>
  </si>
  <si>
    <t>Confecção de BSCC - seção canal de 3,0 x 1,5 m - areia extraída e brita produzida</t>
  </si>
  <si>
    <t>6817825</t>
  </si>
  <si>
    <t>Confecção de BSCC - seção canal de 3,0 x 2,0 m - tipo I - areia e brita comerciais</t>
  </si>
  <si>
    <t>6817826</t>
  </si>
  <si>
    <t>Confecção de BSCC - seção canal de 3,0 x 2,0 m - tipo I - areia extraída e brita produzida</t>
  </si>
  <si>
    <t>6817827</t>
  </si>
  <si>
    <t>Confecção de BSCC - seção canal de 3,0 x 2,0 m - tipo II - areia e brita comerciais</t>
  </si>
  <si>
    <t>6817828</t>
  </si>
  <si>
    <t>Confecção de BSCC - seção canal de 3,0 x 2,0 m - tipo II - areia extraída e brita produzida</t>
  </si>
  <si>
    <t>6817753</t>
  </si>
  <si>
    <t>Confecção de BSCC - seção fechada de 1,5 x 1,5 m - altura do aterro de 0,25 a 1,00 m - areia e brita comerciais</t>
  </si>
  <si>
    <t>6817754</t>
  </si>
  <si>
    <t>Confecção de BSCC - seção fechada de 1,5 x 1,5 m - altura do aterro de 0,25 a 1,00 m - areia extraída e brita produzida</t>
  </si>
  <si>
    <t>6817755</t>
  </si>
  <si>
    <t>Confecção de BSCC - seção fechada de 1,5 x 1,5 m - altura do aterro de 1,00 a 2,50 m - areia e brita comerciais</t>
  </si>
  <si>
    <t>6817756</t>
  </si>
  <si>
    <t>Confecção de BSCC - seção fechada de 1,5 x 1,5 m - altura do aterro de 1,00 a 2,50 m - areia extraída e brita produzida</t>
  </si>
  <si>
    <t>6817763</t>
  </si>
  <si>
    <t>Confecção de BSCC - seção fechada de 1,5 x 1,5 m - altura do aterro de 10,00 a 12,50 m - areia e brita comerciais</t>
  </si>
  <si>
    <t>6817764</t>
  </si>
  <si>
    <t>Confecção de BSCC - seção fechada de 1,5 x 1,5 m - altura do aterro de 10,00 a 12,50 m - areia extraída e brita produzida</t>
  </si>
  <si>
    <t>6817765</t>
  </si>
  <si>
    <t>Confecção de BSCC - seção fechada de 1,5 x 1,5 m - altura do aterro de 12,50 a 15,00 m - areia e brita comerciais</t>
  </si>
  <si>
    <t>6817766</t>
  </si>
  <si>
    <t>Confecção de BSCC - seção fechada de 1,5 x 1,5 m - altura do aterro de 12,50 a 15,00 m - areia extraída e brita produzida</t>
  </si>
  <si>
    <t>6817757</t>
  </si>
  <si>
    <t>Confecção de BSCC - seção fechada de 1,5 x 1,5 m - altura do aterro de 2,50 a 5,00 m - areia e brita comerciais</t>
  </si>
  <si>
    <t>6817758</t>
  </si>
  <si>
    <t>Confecção de BSCC - seção fechada de 1,5 x 1,5 m - altura do aterro de 2,50 a 5,00 m - areia extraída e brita produzida</t>
  </si>
  <si>
    <t>6817759</t>
  </si>
  <si>
    <t>Confecção de BSCC - seção fechada de 1,5 x 1,5 m - altura do aterro de 5,00 a 7,50 m - areia e brita comerciais</t>
  </si>
  <si>
    <t>6817760</t>
  </si>
  <si>
    <t>Confecção de BSCC - seção fechada de 1,5 x 1,5 m - altura do aterro de 5,00 a 7,50 m - areia extraída e brita produzida</t>
  </si>
  <si>
    <t>6817761</t>
  </si>
  <si>
    <t>Confecção de BSCC - seção fechada de 1,5 x 1,5 m - altura do aterro de 7,50 a 10,00 m - areia e brita comerciais</t>
  </si>
  <si>
    <t>6817762</t>
  </si>
  <si>
    <t>Confecção de BSCC - seção fechada de 1,5 x 1,5 m - altura do aterro de 7,50 a 10,00 m - areia extraída e brita produzida</t>
  </si>
  <si>
    <t>6817767</t>
  </si>
  <si>
    <t>Confecção de BSCC - seção fechada de 2,0 x 2,0 m - altura do aterro de 0,25 a 1,00 m - areia e brita comerciais</t>
  </si>
  <si>
    <t>6817768</t>
  </si>
  <si>
    <t>Confecção de BSCC - seção fechada de 2,0 x 2,0 m - altura do aterro de 0,25 a 1,00 m - areia extraída e brita produzida</t>
  </si>
  <si>
    <t>6817769</t>
  </si>
  <si>
    <t>Confecção de BSCC - seção fechada de 2,0 x 2,0 m - altura do aterro de 1,00 a 2,50 m - areia e brita comerciais</t>
  </si>
  <si>
    <t>6817770</t>
  </si>
  <si>
    <t>Confecção de BSCC - seção fechada de 2,0 x 2,0 m - altura do aterro de 1,00 a 2,50 m - areia extraída e brita produzida</t>
  </si>
  <si>
    <t>6817777</t>
  </si>
  <si>
    <t>Confecção de BSCC - seção fechada de 2,0 x 2,0 m - altura do aterro de 10,00 a 12,50 m - areia e brita comerciais</t>
  </si>
  <si>
    <t>6817778</t>
  </si>
  <si>
    <t>Confecção de BSCC - seção fechada de 2,0 x 2,0 m - altura do aterro de 10,00 a 12,50 m - areia extraída e brita produzida</t>
  </si>
  <si>
    <t>6817779</t>
  </si>
  <si>
    <t>Confecção de BSCC - seção fechada de 2,0 x 2,0 m - altura do aterro de 12,50 a 15,00 m - areia e brita comerciais</t>
  </si>
  <si>
    <t>6817780</t>
  </si>
  <si>
    <t>Confecção de BSCC - seção fechada de 2,0 x 2,0 m - altura do aterro de 12,50 a 15,00 m - areia extraída e brita produzida</t>
  </si>
  <si>
    <t>6817771</t>
  </si>
  <si>
    <t>Confecção de BSCC - seção fechada de 2,0 x 2,0 m - altura do aterro de 2,50 a 5,00 m - areia e brita comerciais</t>
  </si>
  <si>
    <t>6817772</t>
  </si>
  <si>
    <t>Confecção de BSCC - seção fechada de 2,0 x 2,0 m - altura do aterro de 2,50 a 5,00 m - areia extraída e brita produzida</t>
  </si>
  <si>
    <t>6817773</t>
  </si>
  <si>
    <t>Confecção de BSCC - seção fechada de 2,0 x 2,0 m - altura do aterro de 5,00 a 7,50 m - areia e brita comerciais</t>
  </si>
  <si>
    <t>6817774</t>
  </si>
  <si>
    <t>Confecção de BSCC - seção fechada de 2,0 x 2,0 m - altura do aterro de 5,00 a 7,50 m - areia extraída e brita produzida</t>
  </si>
  <si>
    <t>6817775</t>
  </si>
  <si>
    <t>Confecção de BSCC - seção fechada de 2,0 x 2,0 m - altura do aterro de 7,50 a 10,00 m - areia e brita comerciais</t>
  </si>
  <si>
    <t>6817776</t>
  </si>
  <si>
    <t>Confecção de BSCC - seção fechada de 2,0 x 2,0 m - altura do aterro de 7,50 a 10,00 m - areia extraída e brita produzida</t>
  </si>
  <si>
    <t>6817781</t>
  </si>
  <si>
    <t>Confecção de BSCC - seção fechada de 2,5 x 2,5 m - altura do aterro de 0,25 a 1,00 m - areia e brita comerciais</t>
  </si>
  <si>
    <t>6817782</t>
  </si>
  <si>
    <t>Confecção de BSCC - seção fechada de 2,5 x 2,5 m - altura do aterro de 0,25 a 1,00 m - areia extraída e brita produzida</t>
  </si>
  <si>
    <t>6817783</t>
  </si>
  <si>
    <t>Confecção de BSCC - seção fechada de 2,5 x 2,5 m - altura do aterro de 1,00 a 2,50 m - areia e brita comerciais</t>
  </si>
  <si>
    <t>6817784</t>
  </si>
  <si>
    <t>Confecção de BSCC - seção fechada de 2,5 x 2,5 m - altura do aterro de 1,00 a 2,50 m - areia extraída e brita produzida</t>
  </si>
  <si>
    <t>6817791</t>
  </si>
  <si>
    <t>Confecção de BSCC - seção fechada de 2,5 x 2,5 m - altura do aterro de 10,00 a 12,50 m - areia e brita comerciais</t>
  </si>
  <si>
    <t>6817792</t>
  </si>
  <si>
    <t>Confecção de BSCC - seção fechada de 2,5 x 2,5 m - altura do aterro de 10,00 a 12,50 m - areia extraída e brita produzida</t>
  </si>
  <si>
    <t>6817793</t>
  </si>
  <si>
    <t>Confecção de BSCC - seção fechada de 2,5 x 2,5 m - altura do aterro de 12,50 a 15,00 m - areia e brita comerciais</t>
  </si>
  <si>
    <t>6817794</t>
  </si>
  <si>
    <t>Confecção de BSCC - seção fechada de 2,5 x 2,5 m - altura do aterro de 12,50 a 15,00 m - areia extraída e brita produzida</t>
  </si>
  <si>
    <t>6817785</t>
  </si>
  <si>
    <t>Confecção de BSCC - seção fechada de 2,5 x 2,5 m - altura do aterro de 2,50 a 5,00 m - areia e brita comerciais</t>
  </si>
  <si>
    <t>6817786</t>
  </si>
  <si>
    <t>Confecção de BSCC - seção fechada de 2,5 x 2,5 m - altura do aterro de 2,50 a 5,00 m - areia extraída e brita produzida</t>
  </si>
  <si>
    <t>6817787</t>
  </si>
  <si>
    <t>Confecção de BSCC - seção fechada de 2,5 x 2,5 m - altura do aterro de 5,00 a 7,50 m - areia e brita comerciais</t>
  </si>
  <si>
    <t>6817788</t>
  </si>
  <si>
    <t>Confecção de BSCC - seção fechada de 2,5 x 2,5 m - altura do aterro de 5,00 a 7,50 m - areia extraída e brita produzida</t>
  </si>
  <si>
    <t>6817789</t>
  </si>
  <si>
    <t>Confecção de BSCC - seção fechada de 2,5 x 2,5 m - altura do aterro de 7,50 a 10,00 m - areia e brita comerciais</t>
  </si>
  <si>
    <t>6817790</t>
  </si>
  <si>
    <t>Confecção de BSCC - seção fechada de 2,5 x 2,5 m - altura do aterro de 7,50 a 10,00 m - areia extraída e brita produzida</t>
  </si>
  <si>
    <t>6817795</t>
  </si>
  <si>
    <t>Confecção de BSCC - seção fechada de 3,0 x 3,0 m - altura do aterro de 0,25 a 1,00 m - areia e brita comerciais</t>
  </si>
  <si>
    <t>6817796</t>
  </si>
  <si>
    <t>Confecção de BSCC - seção fechada de 3,0 x 3,0 m - altura do aterro de 0,25 a 1,00 m - areia extraída e brita produzida</t>
  </si>
  <si>
    <t>6817797</t>
  </si>
  <si>
    <t>Confecção de BSCC - seção fechada de 3,0 x 3,0 m - altura do aterro de 1,00 a 2,50 m - areia e brita comerciais</t>
  </si>
  <si>
    <t>6817798</t>
  </si>
  <si>
    <t>Confecção de BSCC - seção fechada de 3,0 x 3,0 m - altura do aterro de 1,00 a 2,50 m - areia extraída e brita produzida</t>
  </si>
  <si>
    <t>6817805</t>
  </si>
  <si>
    <t>Confecção de BSCC - seção fechada de 3,0 x 3,0 m - altura do aterro de 10,00 a 12,50 m - areia e brita comerciais</t>
  </si>
  <si>
    <t>6817806</t>
  </si>
  <si>
    <t>Confecção de BSCC - seção fechada de 3,0 x 3,0 m - altura do aterro de 10,00 a 12,50 m - areia extraída e brita produzida</t>
  </si>
  <si>
    <t>6817807</t>
  </si>
  <si>
    <t>Confecção de BSCC - seção fechada de 3,0 x 3,0 m - altura do aterro de 12,50 a 15,00 m - areia e brita comerciais</t>
  </si>
  <si>
    <t>6817808</t>
  </si>
  <si>
    <t>Confecção de BSCC - seção fechada de 3,0 x 3,0 m - altura do aterro de 12,50 a 15,00 m - areia extraída e brita produzida</t>
  </si>
  <si>
    <t>6817799</t>
  </si>
  <si>
    <t>Confecção de BSCC - seção fechada de 3,0 x 3,0 m - altura do aterro de 2,50 a 5,00 m - areia e brita comerciais</t>
  </si>
  <si>
    <t>6817800</t>
  </si>
  <si>
    <t>Confecção de BSCC - seção fechada de 3,0 x 3,0 m - altura do aterro de 2,50 a 5,00 m - areia extraída e brita produzida</t>
  </si>
  <si>
    <t>6817801</t>
  </si>
  <si>
    <t>Confecção de BSCC - seção fechada de 3,0 x 3,0 m - altura do aterro de 5,00 a 7,50 m - areia e brita comerciais</t>
  </si>
  <si>
    <t>6817802</t>
  </si>
  <si>
    <t>Confecção de BSCC - seção fechada de 3,0 x 3,0 m - altura do aterro de 5,00 a 7,50 m - areia extraída e brita produzida</t>
  </si>
  <si>
    <t>6817803</t>
  </si>
  <si>
    <t>Confecção de BSCC - seção fechada de 3,0 x 3,0 m - altura do aterro de 7,50 a 10,00 m - areia e brita comerciais</t>
  </si>
  <si>
    <t>6817804</t>
  </si>
  <si>
    <t>Confecção de BSCC - seção fechada de 3,0 x 3,0 m - altura do aterro de 7,50 a 10,00 m - areia extraída e brita produzida</t>
  </si>
  <si>
    <t>6817885</t>
  </si>
  <si>
    <t>Corpo de BSCC - seção canal de 1,5 x 1,5 m - pré-moldado - areia e brita comerciais</t>
  </si>
  <si>
    <t>6817886</t>
  </si>
  <si>
    <t>Corpo de BSCC - seção canal de 1,5 x 1,5 m - pré-moldado - areia extraída e brita produzida</t>
  </si>
  <si>
    <t>6817887</t>
  </si>
  <si>
    <t>Corpo de BSCC - seção canal de 2,0 x 1,5 m - pré-moldado - areia e brita comerciais</t>
  </si>
  <si>
    <t>6817888</t>
  </si>
  <si>
    <t>Corpo de BSCC - seção canal de 2,0 x 1,5 m - pré-moldado - areia extraída e brita produzida</t>
  </si>
  <si>
    <t>6817889</t>
  </si>
  <si>
    <t>Corpo de BSCC - seção canal de 2,0 x 2,0 m - pré-moldado - tipo I - areia e brita comerciais</t>
  </si>
  <si>
    <t>6817890</t>
  </si>
  <si>
    <t>Corpo de BSCC - seção canal de 2,0 x 2,0 m - pré-moldado - tipo I - areia extraída e brita produzida</t>
  </si>
  <si>
    <t>6817891</t>
  </si>
  <si>
    <t>Corpo de BSCC - seção canal de 2,0 x 2,0 m - pré-moldado - tipo II - areia e brita comerciais</t>
  </si>
  <si>
    <t>6817892</t>
  </si>
  <si>
    <t>Corpo de BSCC - seção canal de 2,0 x 2,0 m - pré-moldado - tipo II - areia extraída e brita produzida</t>
  </si>
  <si>
    <t>6817893</t>
  </si>
  <si>
    <t>Corpo de BSCC - seção canal de 2,5 x 1,5 m - pré-moldado - areia e brita comerciais</t>
  </si>
  <si>
    <t>6817894</t>
  </si>
  <si>
    <t>Corpo de BSCC - seção canal de 2,5 x 1,5 m - pré-moldado - areia extraída e brita produzida</t>
  </si>
  <si>
    <t>6817895</t>
  </si>
  <si>
    <t>Corpo de BSCC - seção canal de 2,5 x 2,0 m - pré-moldado - tipo I - areia e brita comerciais</t>
  </si>
  <si>
    <t>6817896</t>
  </si>
  <si>
    <t>Corpo de BSCC - seção canal de 2,5 x 2,0 m - pré-moldado - tipo I - areia extraída e brita produzida</t>
  </si>
  <si>
    <t>6817897</t>
  </si>
  <si>
    <t>Corpo de BSCC - seção canal de 2,5 x 2,0 m - pré-moldado - tipo II - areia e brita comerciais</t>
  </si>
  <si>
    <t>6817898</t>
  </si>
  <si>
    <t>Corpo de BSCC - seção canal de 2,5 x 2,0 m - pré-moldado - tipo II - areia extraída e brita produzida</t>
  </si>
  <si>
    <t>6817899</t>
  </si>
  <si>
    <t>Corpo de BSCC - seção canal de 3,0 x 1,5 m - pré-moldado - areia e brita comerciais</t>
  </si>
  <si>
    <t>6817900</t>
  </si>
  <si>
    <t>Corpo de BSCC - seção canal de 3,0 x 1,5 m - pré-moldado - areia extraída e brita produzida</t>
  </si>
  <si>
    <t>6817901</t>
  </si>
  <si>
    <t>Corpo de BSCC - seção canal de 3,0 x 2,0 m - pré-moldado - tipo I - areia e brita comerciais</t>
  </si>
  <si>
    <t>6817902</t>
  </si>
  <si>
    <t>Corpo de BSCC - seção canal de 3,0 x 2,0 m - pré-moldado - tipo I - areia extraída e brita produzida</t>
  </si>
  <si>
    <t>6817903</t>
  </si>
  <si>
    <t>Corpo de BSCC - seção canal de 3,0 x 2,0 m - pré-moldado - tipo II - areia e brita comerciais</t>
  </si>
  <si>
    <t>6817904</t>
  </si>
  <si>
    <t>Corpo de BSCC - seção canal de 3,0 x 2,0 m - pré-moldado - tipo II - areia extraída e brita produzida</t>
  </si>
  <si>
    <t>6817829</t>
  </si>
  <si>
    <t>Corpo de BSCC - seção fechada de 1,5 x 1,5 m - pré-moldado - altura do aterro de 0,25 a 1,00 m - areia e brita comerciais</t>
  </si>
  <si>
    <t>6817830</t>
  </si>
  <si>
    <t>Corpo de BSCC - seção fechada de 1,5 x 1,5 m - pré-moldado - altura do aterro de 0,25 a 1,00 m - areia extraída e brita produzida</t>
  </si>
  <si>
    <t>6817831</t>
  </si>
  <si>
    <t>Corpo de BSCC - seção fechada de 1,5 x 1,5 m - pré-moldado - altura do aterro de 1,00 a 2,50 m - areia e brita comerciais</t>
  </si>
  <si>
    <t>6817832</t>
  </si>
  <si>
    <t>Corpo de BSCC - seção fechada de 1,5 x 1,5 m - pré-moldado - altura do aterro de 1,00 a 2,50 m - areia extraída e brita produzida</t>
  </si>
  <si>
    <t>6817839</t>
  </si>
  <si>
    <t>Corpo de BSCC - seção fechada de 1,5 x 1,5 m - pré-moldado - altura do aterro de 10,00 a 12,50 m - areia e brita comerciais</t>
  </si>
  <si>
    <t>6817840</t>
  </si>
  <si>
    <t>Corpo de BSCC - seção fechada de 1,5 x 1,5 m - pré-moldado - altura do aterro de 10,00 a 12,50 m - areia extraída e brita produzida</t>
  </si>
  <si>
    <t>6817841</t>
  </si>
  <si>
    <t>Corpo de BSCC - seção fechada de 1,5 x 1,5 m - pré-moldado - altura do aterro de 12,50 a 15,00 m - areia e brita comerciais</t>
  </si>
  <si>
    <t>6817842</t>
  </si>
  <si>
    <t>Corpo de BSCC - seção fechada de 1,5 x 1,5 m - pré-moldado - altura do aterro de 12,50 a 15,00 m - areia extraída e brita produzida</t>
  </si>
  <si>
    <t>6817833</t>
  </si>
  <si>
    <t>Corpo de BSCC - seção fechada de 1,5 x 1,5 m - pré-moldado - altura do aterro de 2,50 a 5,00 m - areia e brita comerciais</t>
  </si>
  <si>
    <t>6817834</t>
  </si>
  <si>
    <t>Corpo de BSCC - seção fechada de 1,5 x 1,5 m - pré-moldado - altura do aterro de 2,50 a 5,00 m - areia extraída e brita produzida</t>
  </si>
  <si>
    <t>6817835</t>
  </si>
  <si>
    <t>Corpo de BSCC - seção fechada de 1,5 x 1,5 m - pré-moldado - altura do aterro de 5,00 a 7,50 m - areia e brita comerciais</t>
  </si>
  <si>
    <t>6817836</t>
  </si>
  <si>
    <t>Corpo de BSCC - seção fechada de 1,5 x 1,5 m - pré-moldado - altura do aterro de 5,00 a 7,50 m - areia extraída e brita produzida</t>
  </si>
  <si>
    <t>6817837</t>
  </si>
  <si>
    <t>Corpo de BSCC - seção fechada de 1,5 x 1,5 m - pré-moldado - altura do aterro de 7,50 a 10,00 m - areia e brita comerciais</t>
  </si>
  <si>
    <t>6817838</t>
  </si>
  <si>
    <t>Corpo de BSCC - seção fechada de 1,5 x 1,5 m - pré-moldado - altura do aterro de 7,50 a 10,00 m - areia extraída e brita produzida</t>
  </si>
  <si>
    <t>6817843</t>
  </si>
  <si>
    <t>Corpo de BSCC - seção fechada de 2,0 x 2,0 m - pré-moldado - altura do aterro de 0,25 a 1,00 m - areia e brita comerciais</t>
  </si>
  <si>
    <t>6817844</t>
  </si>
  <si>
    <t>Corpo de BSCC - seção fechada de 2,0 x 2,0 m - pré-moldado - altura do aterro de 0,25 a 1,00 m - areia extraída e brita produzida</t>
  </si>
  <si>
    <t>6817845</t>
  </si>
  <si>
    <t>Corpo de BSCC - seção fechada de 2,0 x 2,0 m - pré-moldado - altura do aterro de 1,00 a 2,50 m - areia e brita comerciais</t>
  </si>
  <si>
    <t>6817846</t>
  </si>
  <si>
    <t>Corpo de BSCC - seção fechada de 2,0 x 2,0 m - pré-moldado - altura do aterro de 1,00 a 2,50 m - areia extraída e brita produzida</t>
  </si>
  <si>
    <t>6817853</t>
  </si>
  <si>
    <t>Corpo de BSCC - seção fechada de 2,0 x 2,0 m - pré-moldado - altura do aterro de 10,00 a 12,50 m - areia e brita comerciais</t>
  </si>
  <si>
    <t>6817854</t>
  </si>
  <si>
    <t>Corpo de BSCC - seção fechada de 2,0 x 2,0 m - pré-moldado - altura do aterro de 10,00 a 12,50 m - areia extraída e brita produzida</t>
  </si>
  <si>
    <t>6817855</t>
  </si>
  <si>
    <t>Corpo de BSCC - seção fechada de 2,0 x 2,0 m - pré-moldado - altura do aterro de 12,50 a 15,00 m - areia e brita comerciais</t>
  </si>
  <si>
    <t>6817856</t>
  </si>
  <si>
    <t>Corpo de BSCC - seção fechada de 2,0 x 2,0 m - pré-moldado - altura do aterro de 12,50 a 15,00 m - areia extraída e brita produzida</t>
  </si>
  <si>
    <t>6817847</t>
  </si>
  <si>
    <t>Corpo de BSCC - seção fechada de 2,0 x 2,0 m - pré-moldado - altura do aterro de 2,50 a 5,00 m - areia e brita comerciais</t>
  </si>
  <si>
    <t>6817848</t>
  </si>
  <si>
    <t>Corpo de BSCC - seção fechada de 2,0 x 2,0 m - pré-moldado - altura do aterro de 2,50 a 5,00 m - areia extraída e brita produzida</t>
  </si>
  <si>
    <t>6817849</t>
  </si>
  <si>
    <t>Corpo de BSCC - seção fechada de 2,0 x 2,0 m - pré-moldado - altura do aterro de 5,00 a 7,50 m - areia e brita comerciais</t>
  </si>
  <si>
    <t>6817850</t>
  </si>
  <si>
    <t>Corpo de BSCC - seção fechada de 2,0 x 2,0 m - pré-moldado - altura do aterro de 5,00 a 7,50 m - areia extraída e brita produzida</t>
  </si>
  <si>
    <t>6817851</t>
  </si>
  <si>
    <t>Corpo de BSCC - seção fechada de 2,0 x 2,0 m - pré-moldado - altura do aterro de 7,50 a 10,00 m - areia e brita comerciais</t>
  </si>
  <si>
    <t>6817852</t>
  </si>
  <si>
    <t>Corpo de BSCC - seção fechada de 2,0 x 2,0 m - pré-moldado - altura do aterro de 7,50 a 10,00 m - areia extraída e brita produzida</t>
  </si>
  <si>
    <t>6817857</t>
  </si>
  <si>
    <t>Corpo de BSCC - seção fechada de 2,5 x 2,5 m - pré-moldado - altura do aterro de 0,25 a 1,00 m - areia e brita comerciais</t>
  </si>
  <si>
    <t>6817858</t>
  </si>
  <si>
    <t>Corpo de BSCC - seção fechada de 2,5 x 2,5 m - pré-moldado - altura do aterro de 0,25 a 1,00 m - areia extraída e brita produzida</t>
  </si>
  <si>
    <t>6817859</t>
  </si>
  <si>
    <t>Corpo de BSCC - seção fechada de 2,5 x 2,5 m - pré-moldado - altura do aterro de 1,00 a 2,50 m - areia e brita comerciais</t>
  </si>
  <si>
    <t>6817860</t>
  </si>
  <si>
    <t>Corpo de BSCC - seção fechada de 2,5 x 2,5 m - pré-moldado - altura do aterro de 1,00 a 2,50 m - areia extraída e brita produzida</t>
  </si>
  <si>
    <t>6817867</t>
  </si>
  <si>
    <t>Corpo de BSCC - seção fechada de 2,5 x 2,5 m - pré-moldado - altura do aterro de 10,00 a 12,50 m - areia e brita comerciais</t>
  </si>
  <si>
    <t>6817868</t>
  </si>
  <si>
    <t>Corpo de BSCC - seção fechada de 2,5 x 2,5 m - pré-moldado - altura do aterro de 10,00 a 12,50 m - areia extraída e brita produzida</t>
  </si>
  <si>
    <t>6817869</t>
  </si>
  <si>
    <t>Corpo de BSCC - seção fechada de 2,5 x 2,5 m - pré-moldado - altura do aterro de 12,50 a 15,00 m - areia e brita comerciais</t>
  </si>
  <si>
    <t>6817870</t>
  </si>
  <si>
    <t>Corpo de BSCC - seção fechada de 2,5 x 2,5 m - pré-moldado - altura do aterro de 12,50 a 15,00 m - areia extraída e brita produzida</t>
  </si>
  <si>
    <t>6817861</t>
  </si>
  <si>
    <t>Corpo de BSCC - seção fechada de 2,5 x 2,5 m - pré-moldado - altura do aterro de 2,50 a 5,00 m - areia e brita comerciais</t>
  </si>
  <si>
    <t>6817862</t>
  </si>
  <si>
    <t>Corpo de BSCC - seção fechada de 2,5 x 2,5 m - pré-moldado - altura do aterro de 2,50 a 5,00 m - areia extraída e brita produzida</t>
  </si>
  <si>
    <t>6817863</t>
  </si>
  <si>
    <t>Corpo de BSCC - seção fechada de 2,5 x 2,5 m - pré-moldado - altura do aterro de 5,00 a 7,50 m - areia e brita comerciais</t>
  </si>
  <si>
    <t>6817864</t>
  </si>
  <si>
    <t>Corpo de BSCC - seção fechada de 2,5 x 2,5 m - pré-moldado - altura do aterro de 5,00 a 7,50 m - areia extraída e brita produzida</t>
  </si>
  <si>
    <t>6817865</t>
  </si>
  <si>
    <t>Corpo de BSCC - seção fechada de 2,5 x 2,5 m - pré-moldado - altura do aterro de 7,50 a 10,00 m - areia e brita comerciais</t>
  </si>
  <si>
    <t>6817866</t>
  </si>
  <si>
    <t>Corpo de BSCC - seção fechada de 2,5 x 2,5 m - pré-moldado - altura do aterro de 7,50 a 10,00 m - areia extraída e brita produzida</t>
  </si>
  <si>
    <t>6817871</t>
  </si>
  <si>
    <t>Corpo de BSCC - seção fechada de 3,0 x 3,0 m - pré-moldado - altura do aterro de 0,25 a 1,00 m - areia e brita comerciais</t>
  </si>
  <si>
    <t>6817872</t>
  </si>
  <si>
    <t>Corpo de BSCC - seção fechada de 3,0 x 3,0 m - pré-moldado - altura do aterro de 0,25 a 1,00 m - areia extraída e brita produzida</t>
  </si>
  <si>
    <t>6817873</t>
  </si>
  <si>
    <t>Corpo de BSCC - seção fechada de 3,0 x 3,0 m - pré-moldado - altura do aterro de 1,00 a 2,50 m - areia e brita comerciais</t>
  </si>
  <si>
    <t>6817874</t>
  </si>
  <si>
    <t>Corpo de BSCC - seção fechada de 3,0 x 3,0 m - pré-moldado - altura do aterro de 1,00 a 2,50 m - areia extraída e brita produzida</t>
  </si>
  <si>
    <t>6817881</t>
  </si>
  <si>
    <t>Corpo de BSCC - seção fechada de 3,0 x 3,0 m - pré-moldado - altura do aterro de 10,00 a 12,50 m - areia e brita comerciais</t>
  </si>
  <si>
    <t>6817882</t>
  </si>
  <si>
    <t>Corpo de BSCC - seção fechada de 3,0 x 3,0 m - pré-moldado - altura do aterro de 10,00 a 12,50 m - areia extraída e brita produzida</t>
  </si>
  <si>
    <t>6817883</t>
  </si>
  <si>
    <t>Corpo de BSCC - seção fechada de 3,0 x 3,0 m - pré-moldado - altura do aterro de 12,50 a 15,00 m - areia e brita comerciais</t>
  </si>
  <si>
    <t>6817884</t>
  </si>
  <si>
    <t>Corpo de BSCC - seção fechada de 3,0 x 3,0 m - pré-moldado - altura do aterro de 12,50 a 15,00 m - areia extraída e brita produzida</t>
  </si>
  <si>
    <t>6817875</t>
  </si>
  <si>
    <t>Corpo de BSCC - seção fechada de 3,0 x 3,0 m - pré-moldado - altura do aterro de 2,50 a 5,00 m - areia e brita comerciais</t>
  </si>
  <si>
    <t>6817876</t>
  </si>
  <si>
    <t>Corpo de BSCC - seção fechada de 3,0 x 3,0 m - pré-moldado - altura do aterro de 2,50 a 5,00 m - areia extraída e brita produzida</t>
  </si>
  <si>
    <t>6817877</t>
  </si>
  <si>
    <t>Corpo de BSCC - seção fechada de 3,0 x 3,0 m - pré-moldado - altura do aterro de 5,00 a 7,50 m - areia e brita comerciais</t>
  </si>
  <si>
    <t>6817878</t>
  </si>
  <si>
    <t>Corpo de BSCC - seção fechada de 3,0 x 3,0 m - pré-moldado - altura do aterro de 5,00 a 7,50 m - areia extraída e brita produzida</t>
  </si>
  <si>
    <t>6817879</t>
  </si>
  <si>
    <t>Corpo de BSCC - seção fechada de 3,0 x 3,0 m - pré-moldado - altura do aterro de 7,50 a 10,00 m - areia e brita comerciais</t>
  </si>
  <si>
    <t>6817880</t>
  </si>
  <si>
    <t>Corpo de BSCC - seção fechada de 3,0 x 3,0 m - pré-moldado - altura do aterro de 7,50 a 10,00 m - areia extraída e brita produzida</t>
  </si>
  <si>
    <t>7119788</t>
  </si>
  <si>
    <t>Administração local do Estaleiro Padrão</t>
  </si>
  <si>
    <t>7119714</t>
  </si>
  <si>
    <t>Amarração do sistema de fundeio - profundidade de até 50 m</t>
  </si>
  <si>
    <t>7119715</t>
  </si>
  <si>
    <t>Ânodo de sacrifício para proteção do casco - fornecimento e instalação</t>
  </si>
  <si>
    <t>7119678</t>
  </si>
  <si>
    <t>Beneficiamento de aço naval para construção de instalações portuárias de pequeno porte</t>
  </si>
  <si>
    <t>7119712</t>
  </si>
  <si>
    <t>Cabo de segurança para conexão da ponte - fornecimento e instalação</t>
  </si>
  <si>
    <t>7119694</t>
  </si>
  <si>
    <t>Confecção de morto de concreto de 13 t</t>
  </si>
  <si>
    <t>7119695</t>
  </si>
  <si>
    <t>Confecção de morto de concreto de 14 t</t>
  </si>
  <si>
    <t>7119696</t>
  </si>
  <si>
    <t>Confecção de morto de concreto de 22 t</t>
  </si>
  <si>
    <t>7119697</t>
  </si>
  <si>
    <t>Confecção de morto de concreto de 36 t</t>
  </si>
  <si>
    <t>7119698</t>
  </si>
  <si>
    <t>Confecção de morto de concreto de 48 t</t>
  </si>
  <si>
    <t>7119688</t>
  </si>
  <si>
    <t>Confecção de poita de concreto com garras metálicas de 13,3 t (peso submerso = 8 t)</t>
  </si>
  <si>
    <t>7119689</t>
  </si>
  <si>
    <t>Confecção de poita de concreto com garras metálicas de 25 t (peso submerso = 15 t)</t>
  </si>
  <si>
    <t>7119690</t>
  </si>
  <si>
    <t>Confecção de poita de concreto com garras metálicas de 30 t (peso submerso = 18 t)</t>
  </si>
  <si>
    <t>7119691</t>
  </si>
  <si>
    <t>Confecção de poita de concreto com garras metálicas de 41,7 t (peso submerso = 25 t)</t>
  </si>
  <si>
    <t>7119692</t>
  </si>
  <si>
    <t>Confecção de poita de concreto com garras metálicas de 45,8 t (peso submerso = 27,5 t)</t>
  </si>
  <si>
    <t>7119693</t>
  </si>
  <si>
    <t>Confecção de poita de concreto com garras metálicas de 58,3 t (peso submerso = 35 t)</t>
  </si>
  <si>
    <t>7119687</t>
  </si>
  <si>
    <t>Confecção de poita de concreto com garras metálicas de 6,7 t (peso submerso = 4 t)</t>
  </si>
  <si>
    <t>7119681</t>
  </si>
  <si>
    <t>Confecção de poita de concreto de 13,3 t (peso submerso = 8 t)</t>
  </si>
  <si>
    <t>7119682</t>
  </si>
  <si>
    <t>Confecção de poita de concreto de 25 t (peso submerso = 15 t)</t>
  </si>
  <si>
    <t>7119683</t>
  </si>
  <si>
    <t>Confecção de poita de concreto de 30 t (peso submerso = 18 t)</t>
  </si>
  <si>
    <t>7119684</t>
  </si>
  <si>
    <t>Confecção de poita de concreto de 41,7 t (peso submerso = 25 t)</t>
  </si>
  <si>
    <t>7119685</t>
  </si>
  <si>
    <t>Confecção de poita de concreto de 45,8 t (peso submerso = 27,5 t)</t>
  </si>
  <si>
    <t>7119686</t>
  </si>
  <si>
    <t>Confecção de poita de concreto de 58,3 t (peso submerso = 35 t)</t>
  </si>
  <si>
    <t>7119680</t>
  </si>
  <si>
    <t>Confecção de poita de concreto de 6,7 t (peso submerso = 4 t)</t>
  </si>
  <si>
    <t>7119710</t>
  </si>
  <si>
    <t>Defensa de pneus para proteção do flutuante - confecção e instalação</t>
  </si>
  <si>
    <t>7107375</t>
  </si>
  <si>
    <t>Fornecimento e instalação de reservatório metálico tipo taça de 10.000 litros pintura interna e externa com escada de acesso e base de concreto armado - areia e brita comerciais</t>
  </si>
  <si>
    <t>7107376</t>
  </si>
  <si>
    <t>Fornecimento e instalação de reservatório metálico tipo taça de 20.000 litros pintura interna e externa com escada de acesso e base de concreto armado - areia e brita comerciais</t>
  </si>
  <si>
    <t>7107377</t>
  </si>
  <si>
    <t>Fornecimento e instalação de reservatório metálico tipo taça de 30.000 litros pintura interna e externa com escada de acesso e base de concreto armado - areia e brita comerciais</t>
  </si>
  <si>
    <t>7107374</t>
  </si>
  <si>
    <t>Fornecimento e instalação de reservatório metálico tipo taça de 5.000 litros pintura interna e externa com escada de acesso e base de concreto armado - areia e brita comerciais</t>
  </si>
  <si>
    <t>7119708</t>
  </si>
  <si>
    <t>Guincho manual para sistema de fundeio com capacidade de tração de 100 kN - fornecimento e instalação</t>
  </si>
  <si>
    <t>7119709</t>
  </si>
  <si>
    <t>Guincho manual para sistema de fundeio com capacidade de tração de 200 kN - fornecimento e instalação</t>
  </si>
  <si>
    <t>7119706</t>
  </si>
  <si>
    <t>Implantação do sistema naval tipo I - ponte móvel e flutuante principal</t>
  </si>
  <si>
    <t>7119707</t>
  </si>
  <si>
    <t>Implantação do sistema naval tipo II - pontes móveis, flutuante intermediário e flutuante principal</t>
  </si>
  <si>
    <t>7119787</t>
  </si>
  <si>
    <t>Instalações do Estaleiro Padrão para o beneficiamento de estruturas navais, inclusive mobiliário, equipamentos de informática e de segurança</t>
  </si>
  <si>
    <t>7119647</t>
  </si>
  <si>
    <t>Lançamento da embarcação sobre carreira em água</t>
  </si>
  <si>
    <t>7119679</t>
  </si>
  <si>
    <t>Lançamento de poita de concreto - peso submerso</t>
  </si>
  <si>
    <t>7119711</t>
  </si>
  <si>
    <t>Mancal de conexão - confecção e instalação</t>
  </si>
  <si>
    <t>7119713</t>
  </si>
  <si>
    <t>Molinete manual para sistema de fundeio com capacidade de tração de 70 kN - fornecimento e instalação</t>
  </si>
  <si>
    <t>7119646</t>
  </si>
  <si>
    <t>Transporte interno em estaleiro para movimentação de peças</t>
  </si>
  <si>
    <t>7119699</t>
  </si>
  <si>
    <t>Tratamento superficial e pintura da área interna do flutuante (tanques de reserva de flutuabilidade)</t>
  </si>
  <si>
    <t>7119702</t>
  </si>
  <si>
    <t>Tratamento superficial e pintura da ponte e demais estruturas metálicas navais - exceto flutuantes</t>
  </si>
  <si>
    <t>7119701</t>
  </si>
  <si>
    <t>Tratamento superficial e pintura das obras mortas do flutuante (convés principal, convés superior, casaria e estruturas apoiadas sobre o convés) - exceto piso</t>
  </si>
  <si>
    <t>7119700</t>
  </si>
  <si>
    <t>Tratamento superficial e pintura das obras vivas e mortas externas do flutuante (fundo, costados e espelhos de proa e popa)</t>
  </si>
  <si>
    <t xml:space="preserve">        PRECOS DE INSUMOS</t>
  </si>
  <si>
    <t>MES DE COLETA: 01/2022</t>
  </si>
  <si>
    <t>LOCALIDADE: 2680 - VITORIA</t>
  </si>
  <si>
    <t>ENCARGOS SOCIAIS (%) HORISTA 115,66  MENSALISTA  72,36</t>
  </si>
  <si>
    <t xml:space="preserve">CODIGO  </t>
  </si>
  <si>
    <t>DESCRICAO DO INSUMO</t>
  </si>
  <si>
    <t>ORIGEM DO PRECO</t>
  </si>
  <si>
    <t xml:space="preserve">  PRECO MEDIANO R$</t>
  </si>
  <si>
    <t>!EM PROCESSO DE DESATIVACAO! DOBRADICA EM ACO/FERRO, 3" X 2 1/2", E= 1,2 A 1,8 MM, SEM ANEL,  CROMADO OU ZINCADO, TAMPA BOLA, COM PARAFUSOS</t>
  </si>
  <si>
    <t xml:space="preserve">UN    </t>
  </si>
  <si>
    <t xml:space="preserve">C </t>
  </si>
  <si>
    <t>!EM PROCESSO DE DESATIVACAO! HASTE DE ATERRAMENTO EM ACO COM 3,00 M DE COMPRIMENTO E DN = 3/4", REVESTIDA COM BAIXA CAMADA DE COBRE, SEM CONECTOR</t>
  </si>
  <si>
    <t>CR</t>
  </si>
  <si>
    <t>!EM PROCESSO DE DESATIVACAO! HASTE DE ATERRAMENTO EM ACO COM 3,00 M DE COMPRIMENTO E DN = 5/8", REVESTIDA COM BAIXA CAMADA DE COBRE, COM CONECTOR TIPO GRAMPO</t>
  </si>
  <si>
    <t>66,00</t>
  </si>
  <si>
    <t>!EM PROCESSO DE DESATIVACAO! HASTE DE ATERRAMENTO EM ACO COM 3,00 M DE COMPRIMENTO E DN = 5/8", REVESTIDA COM BAIXA CAMADA DE COBRE, SEM CONECTOR</t>
  </si>
  <si>
    <t>63,72</t>
  </si>
  <si>
    <t>!EM PROCESSO DE DESATIVACAO! JANELA BASCULANTE, ACO, COM BATENTE/REQUADRO, 60 X 80 CM (SEM VIDROS)</t>
  </si>
  <si>
    <t xml:space="preserve">M2    </t>
  </si>
  <si>
    <t>AS</t>
  </si>
  <si>
    <t>501,05</t>
  </si>
  <si>
    <t>!EM PROCESSO DE DESATIVACAO! JANELA DE CORRER, ACO, BATENTE/REQUADRO DE 6 A 14 CM, QUADRICULADA, PINTURA ANTICORROSIVA, SEM VIDRO, BANDEIRA COM BASCULA, 4 FLS, 120  X 150 CM (A X L)</t>
  </si>
  <si>
    <t>787,10</t>
  </si>
  <si>
    <t>!EM PROCESSO DE DESATIVACAO! LUMINARIA FECHADA P/ ILUMINACAO PUBLICA, TIPO ABL 50/F OU EQUIV, P/ LAMPADA A VAPOR DE MERCURIO 400W</t>
  </si>
  <si>
    <t>535,04</t>
  </si>
  <si>
    <t>!EM PROCESSO DE DESATIVACAO!JANELA DE CORRER, ACO, BATENTE/REQUADRO DE 6 A 14 CM,  COM DIVISAO HORIZ , PINT ANTICORROSIVA, SEM VIDRO, BANDEIRA COM BASCULA, 4 FLS, 120  X 150 CM (A X L)</t>
  </si>
  <si>
    <t>1.129,41</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</si>
  <si>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</si>
  <si>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</si>
  <si>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</si>
  <si>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</si>
  <si>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</si>
  <si>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31,30</t>
  </si>
  <si>
    <t>ABERTURA PARA ENCAIXE DE CUBA OU LAVATORIO EM BANCADA DE MARMORE/ GRANITO OU OUTRO TIPO DE PEDRA NATURAL</t>
  </si>
  <si>
    <t>97,73</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</si>
  <si>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</si>
  <si>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</si>
  <si>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</si>
  <si>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</si>
  <si>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</si>
  <si>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</si>
  <si>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1,19</t>
  </si>
  <si>
    <t>ABRACADEIRA EM ACO PARA AMARRACAO DE ELETRODUTOS, TIPO D, COM 1 1/2" E CUNHA DE FIXACAO</t>
  </si>
  <si>
    <t>4,11</t>
  </si>
  <si>
    <t>ABRACADEIRA EM ACO PARA AMARRACAO DE ELETRODUTOS, TIPO D, COM 1 1/2" E PARAFUSO DE FIXACAO</t>
  </si>
  <si>
    <t>ABRACADEIRA EM ACO PARA AMARRACAO DE ELETRODUTOS, TIPO D, COM 1 1/4" E CUNHA DE FIXACAO</t>
  </si>
  <si>
    <t>3,75</t>
  </si>
  <si>
    <t>ABRACADEIRA EM ACO PARA AMARRACAO DE ELETRODUTOS, TIPO D, COM 1 1/4" E PARAFUSO DE FIXACAO</t>
  </si>
  <si>
    <t>ABRACADEIRA EM ACO PARA AMARRACAO DE ELETRODUTOS, TIPO D, COM 1/2" E CUNHA DE FIXACAO</t>
  </si>
  <si>
    <t>1,98</t>
  </si>
  <si>
    <t>ABRACADEIRA EM ACO PARA AMARRACAO DE ELETRODUTOS, TIPO D, COM 1/2" E PARAFUSO DE FIXACAO</t>
  </si>
  <si>
    <t>ABRACADEIRA EM ACO PARA AMARRACAO DE ELETRODUTOS, TIPO D, COM 1" E CUNHA DE FIXACAO</t>
  </si>
  <si>
    <t>2,31</t>
  </si>
  <si>
    <t>ABRACADEIRA EM ACO PARA AMARRACAO DE ELETRODUTOS, TIPO D, COM 1" E PARAFUSO DE FIXACAO</t>
  </si>
  <si>
    <t>2,42</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</si>
  <si>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</si>
  <si>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</si>
  <si>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</si>
  <si>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</si>
  <si>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4,63</t>
  </si>
  <si>
    <t>ABRACADEIRA EM ACO PARA AMARRACAO DE ELETRODUTOS, TIPO D, COM 3 1/2" E CUNHA DE FIXACAO</t>
  </si>
  <si>
    <t>8,65</t>
  </si>
  <si>
    <t>ABRACADEIRA EM ACO PARA AMARRACAO DE ELETRODUTOS, TIPO D, COM 3/4" E CUNHA DE FIXACAO</t>
  </si>
  <si>
    <t>2,16</t>
  </si>
  <si>
    <t>ABRACADEIRA EM ACO PARA AMARRACAO DE ELETRODUTOS, TIPO D, COM 3/4" E PARAFUSO DE FIXACAO</t>
  </si>
  <si>
    <t>2,11</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</si>
  <si>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</si>
  <si>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</si>
  <si>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</si>
  <si>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6,64</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</si>
  <si>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</si>
  <si>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</si>
  <si>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</si>
  <si>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</si>
  <si>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</si>
  <si>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</si>
  <si>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</si>
  <si>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</si>
  <si>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3,44</t>
  </si>
  <si>
    <t>ABRACADEIRA EM ACO PARA AMARRACAO DE ELETRODUTOS, TIPO U SIMPLES, COM 2"</t>
  </si>
  <si>
    <t>ABRACADEIRA EM ACO PARA AMARRACAO DE ELETRODUTOS, TIPO U SIMPLES, COM 3/4"</t>
  </si>
  <si>
    <t>0,92</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</si>
  <si>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</si>
  <si>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</si>
  <si>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</si>
  <si>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</si>
  <si>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</si>
  <si>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8,06</t>
  </si>
  <si>
    <t>ABRACADEIRA, GALVANIZADA/ZINCADA, ROSCA SEM FIM, PARAFUSO INOX, LARGURA  FITA *12,6 A *14 MM, D = 3" A 3 3/4"</t>
  </si>
  <si>
    <t>9,23</t>
  </si>
  <si>
    <t>ABRACADEIRA, GALVANIZADA/ZINCADA, ROSCA SEM FIM, PARAFUSO INOX, LARGURA  FITA *12,6 A *14 MM, D = 4" A 4 3/4"</t>
  </si>
  <si>
    <t>14,28</t>
  </si>
  <si>
    <t>ACABAMENTO DE METAL CROMADO PARA REGISTRO PEQUENO, DE PAREDE, 1/2 " OU 3/4 "</t>
  </si>
  <si>
    <t>24,28</t>
  </si>
  <si>
    <t>ACABAMENTO SIMPLES/CONVENCIONAL PARA FORRO PVC, TIPO "U" OU "C", COR BRANCA, COMPRIMENTO 6 M</t>
  </si>
  <si>
    <t>ACESSORIO DE LIGACAO NAO ELETRICO PARA CARGAS EXPLOSIVAS, TUBO DE 6 M</t>
  </si>
  <si>
    <t>123,71</t>
  </si>
  <si>
    <t>ACESSORIO INICIADOR NAO ELETRICO, TUBO DE 6 M, TEMPO DE RETARDO DE *160* MS</t>
  </si>
  <si>
    <t>115,15</t>
  </si>
  <si>
    <t>ACETILENO (RECARGA PARA CILINDRO DE CONJUNTO OXICORTE GRANDE)</t>
  </si>
  <si>
    <t xml:space="preserve">KG    </t>
  </si>
  <si>
    <t>60,00</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</si>
  <si>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</si>
  <si>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</si>
  <si>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</si>
  <si>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</si>
  <si>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</si>
  <si>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16,03</t>
  </si>
  <si>
    <t>ACO CA-25, 25,0 MM, BARRA DE TRANSFERENCIA</t>
  </si>
  <si>
    <t>ACO CA-25, 32,0 MM, BARRA DE TRANSFERENCIA</t>
  </si>
  <si>
    <t>ACO CA-25, 32,0 MM, VERGALHAO</t>
  </si>
  <si>
    <t>ACO CA-25, 6,3 MM OU 8,0 MM, VERGALHAO</t>
  </si>
  <si>
    <t>ACO CA-50, 10,0 MM, OU 12,5 MM, OU 16,0 MM, OU 20,0 MM, DOBRADO E CORTADO</t>
  </si>
  <si>
    <t>12,11</t>
  </si>
  <si>
    <t>ACO CA-50, 10,0 MM, VERGALHAO</t>
  </si>
  <si>
    <t>12,17</t>
  </si>
  <si>
    <t>ACO CA-50, 12,5 MM OU 16,0 MM, VERGALHAO</t>
  </si>
  <si>
    <t>ACO CA-50, 20,0 MM OU 25,0 MM, VERGALHAO</t>
  </si>
  <si>
    <t>ACO CA-50, 32,0 MM, VERGALHAO</t>
  </si>
  <si>
    <t>13,36</t>
  </si>
  <si>
    <t>ACO CA-50, 6,3 MM, DOBRADO E CORTADO</t>
  </si>
  <si>
    <t>ACO CA-50, 6,3 MM, VERGALHAO</t>
  </si>
  <si>
    <t>12,84</t>
  </si>
  <si>
    <t>ACO CA-50, 8,0 MM, VERGALHAO</t>
  </si>
  <si>
    <t>12,91</t>
  </si>
  <si>
    <t>ACO CA-60, 4,2 MM OU 5,0 MM, DOBRADO E CORTADO</t>
  </si>
  <si>
    <t>12,06</t>
  </si>
  <si>
    <t>ACO CA-60, 4,2 MM, OU 5,0 MM, OU 6,0 MM, OU 7,0 MM, VERGALHAO</t>
  </si>
  <si>
    <t>ACO CA-60, 6,0 MM OU 7,0 MM, DOBRADO E CORTADO</t>
  </si>
  <si>
    <t>12,76</t>
  </si>
  <si>
    <t>ACO CA-60, 8,0 MM OU 9,5 MM, VERGALHAO</t>
  </si>
  <si>
    <t>ACOPLAMENTO DE CONDUTOR PLUVIAL, EM PVC, DIAMETRO ENTRE 80 E 100 MM, PARA DRENAGEM PREDIAL</t>
  </si>
  <si>
    <t>3,97</t>
  </si>
  <si>
    <t>ACOPLAMENTO RIGIDO EM FERRO FUNDIDO PARA SISTEMA DE TUBULACAO RANHURADA, DN 50 MM (2")</t>
  </si>
  <si>
    <t>ACOPLAMENTO RIGIDO EM FERRO FUNDIDO PARA SISTEMA DE TUBULACAO RANHURADA, DN 65 MM (2 1/2")</t>
  </si>
  <si>
    <t>33,93</t>
  </si>
  <si>
    <t>ACOPLAMENTO RIGIDO EM FERRO FUNDIDO PARA SISTEMA DE TUBULACAO RANHURADA, DN 80 MM (3")</t>
  </si>
  <si>
    <t>38,09</t>
  </si>
  <si>
    <t>ADAPTADOR DE COBRE PARA TUBULACAO PEX, DN 16 X 15 MM</t>
  </si>
  <si>
    <t>ADAPTADOR DE COBRE PARA TUBULACAO PEX, DN 20 X 22 MM</t>
  </si>
  <si>
    <t>12,78</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</si>
  <si>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</si>
  <si>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</si>
  <si>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</si>
  <si>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</si>
  <si>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</si>
  <si>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</si>
  <si>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</si>
  <si>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33,61</t>
  </si>
  <si>
    <t>ADAPTADOR PVC ROSCAVEL, COM FLANGES E ANEL DE VEDACAO, 3/4", PARA CAIXA D' AGUA</t>
  </si>
  <si>
    <t>ADAPTADOR PVC SOLDAVEL CURTO COM BOLSA E ROSCA, 110 MM X 4", PARA AGUA FRIA</t>
  </si>
  <si>
    <t>74,65</t>
  </si>
  <si>
    <t>ADAPTADOR PVC SOLDAVEL CURTO COM BOLSA E ROSCA, 20 MM X 1/2", PARA AGUA FRIA</t>
  </si>
  <si>
    <t>1,17</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</si>
  <si>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</si>
  <si>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</si>
  <si>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</si>
  <si>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</si>
  <si>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</si>
  <si>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</si>
  <si>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</si>
  <si>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19,64</t>
  </si>
  <si>
    <t>ADAPTADOR PVC SOLDAVEL CURTO COM BOLSA E ROSCA, 75 MM X 2 1/2", PARA AGUA FRIA</t>
  </si>
  <si>
    <t>28,56</t>
  </si>
  <si>
    <t>ADAPTADOR PVC SOLDAVEL CURTO COM BOLSA E ROSCA, 85 MM X 3", PARA AGUA FRIA</t>
  </si>
  <si>
    <t>46,89</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</si>
  <si>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</si>
  <si>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</si>
  <si>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</si>
  <si>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</si>
  <si>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</si>
  <si>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38,74</t>
  </si>
  <si>
    <t>ADAPTADOR PVC SOLDAVEL, COM FLANGES E ANEL DE VEDACAO, 60 MM X 2", PARA CAIXA D' AGUA</t>
  </si>
  <si>
    <t>54,05</t>
  </si>
  <si>
    <t>ADAPTADOR PVC SOLDAVEL, COM FLANGES LIVRES, 110 MM X 4", PARA CAIXA D' AGUA</t>
  </si>
  <si>
    <t>563,29</t>
  </si>
  <si>
    <t>ADAPTADOR PVC SOLDAVEL, COM FLANGES LIVRES, 25 MM X 3/4", PARA CAIXA D' AGUA</t>
  </si>
  <si>
    <t>20,53</t>
  </si>
  <si>
    <t>ADAPTADOR PVC SOLDAVEL, COM FLANGES LIVRES, 32 MM X 1", PARA CAIXA D' AGUA</t>
  </si>
  <si>
    <t>31,39</t>
  </si>
  <si>
    <t>ADAPTADOR PVC SOLDAVEL, COM FLANGES LIVRES, 40 MM X 1  1/4", PARA CAIXA D' AGUA</t>
  </si>
  <si>
    <t>58,35</t>
  </si>
  <si>
    <t>ADAPTADOR PVC SOLDAVEL, COM FLANGES LIVRES, 50 MM X 1  1/2", PARA CAIXA D' AGUA</t>
  </si>
  <si>
    <t>58,56</t>
  </si>
  <si>
    <t>ADAPTADOR PVC SOLDAVEL, COM FLANGES LIVRES, 60 MM X 2", PARA CAIXA D' AGUA</t>
  </si>
  <si>
    <t>89,51</t>
  </si>
  <si>
    <t>ADAPTADOR PVC SOLDAVEL, COM FLANGES LIVRES, 75 MM X 2  1/2", PARA CAIXA D' AGUA</t>
  </si>
  <si>
    <t>285,87</t>
  </si>
  <si>
    <t>ADAPTADOR PVC SOLDAVEL, COM FLANGES LIVRES, 85 MM X 3", PARA CAIXA D' AGUA</t>
  </si>
  <si>
    <t>399,10</t>
  </si>
  <si>
    <t>ADAPTADOR PVC SOLDAVEL, LONGO, COM FLANGE LIVRE,  110 MM X 4", PARA CAIXA D' AGUA</t>
  </si>
  <si>
    <t>606,30</t>
  </si>
  <si>
    <t>ADAPTADOR PVC SOLDAVEL, LONGO, COM FLANGE LIVRE,  25 MM X 3/4", PARA CAIXA D' AGUA</t>
  </si>
  <si>
    <t>28,82</t>
  </si>
  <si>
    <t>ADAPTADOR PVC SOLDAVEL, LONGO, COM FLANGE LIVRE,  32 MM X 1", PARA CAIXA D' AGUA</t>
  </si>
  <si>
    <t>32,16</t>
  </si>
  <si>
    <t>ADAPTADOR PVC SOLDAVEL, LONGO, COM FLANGE LIVRE,  40 MM X 1 1/4", PARA CAIXA D' AGUA</t>
  </si>
  <si>
    <t>47,56</t>
  </si>
  <si>
    <t>ADAPTADOR PVC SOLDAVEL, LONGO, COM FLANGE LIVRE,  50 MM X 1 1/2", PARA CAIXA D' AGUA</t>
  </si>
  <si>
    <t>54,49</t>
  </si>
  <si>
    <t>ADAPTADOR PVC SOLDAVEL, LONGO, COM FLANGE LIVRE,  60 MM X 2", PARA CAIXA D' AGUA</t>
  </si>
  <si>
    <t>93,19</t>
  </si>
  <si>
    <t>ADAPTADOR PVC SOLDAVEL, LONGO, COM FLANGE LIVRE,  75 MM X 2 1/2", PARA CAIXA D' AGUA</t>
  </si>
  <si>
    <t>361,76</t>
  </si>
  <si>
    <t>ADAPTADOR PVC SOLDAVEL, LONGO, COM FLANGE LIVRE,  85 MM X 3", PARA CAIXA D' AGUA</t>
  </si>
  <si>
    <t>423,53</t>
  </si>
  <si>
    <t>ADAPTADOR PVC, COM REGISTRO, PARA PEAD, 20 MM X 3/4", PARA LIGACAO PREDIAL DE AGUA</t>
  </si>
  <si>
    <t>6,49</t>
  </si>
  <si>
    <t>ADAPTADOR PVC, ROSCAVEL, COM FLANGES E ANEL DE VEDACAO, 1 1/2", PARA CAIXA D'AGUA</t>
  </si>
  <si>
    <t>ADAPTADOR PVC, ROSCAVEL, COM FLANGES E ANEL DE VEDACAO, 1 1/4", PARA CAIXA D' AGUA</t>
  </si>
  <si>
    <t>47,64</t>
  </si>
  <si>
    <t>ADAPTADOR PVC, ROSCAVEL, COM FLANGES E ANEL DE VEDACAO, 2", PARA CAIXA D' AGUA</t>
  </si>
  <si>
    <t>69,14</t>
  </si>
  <si>
    <t>ADAPTADOR PVC, ROSCAVEL, PARA VALVULA PIA OU LAVATORIO, 40 MM</t>
  </si>
  <si>
    <t>ADAPTADOR, CPVC, SOLDAVEL, 15 MM, PARA AGUA QUENTE</t>
  </si>
  <si>
    <t>ADAPTADOR, CPVC, SOLDAVEL, 22 MM, PARA AGUA QUENTE</t>
  </si>
  <si>
    <t>8,92</t>
  </si>
  <si>
    <t>ADAPTADOR, EM LATAO, ENGATE RAPIDO 2 1/2" X ROSCA INTERNA 5 FIOS 2 1/2",  PARA INSTALACAO PREDIAL DE COMBATE A INCENDIO</t>
  </si>
  <si>
    <t>80,39</t>
  </si>
  <si>
    <t>ADAPTADOR, EM LATAO, ENGATE RAPIDO1 1/2" X ROSCA INTERNA 5 FIOS 2 1/2",  PARA INSTALACAO PREDIAL DE COMBATE A INCENDIO</t>
  </si>
  <si>
    <t>62,91</t>
  </si>
  <si>
    <t>ADAPTADOR, PVC PBA,  BOLSA/ROSCA, JE, DN 75 / DE  85 MM</t>
  </si>
  <si>
    <t>62,95</t>
  </si>
  <si>
    <t>ADAPTADOR, PVC PBA, A BOLSA DEFOFO, JE, DN 100 / DE 110 MM</t>
  </si>
  <si>
    <t>173,66</t>
  </si>
  <si>
    <t>ADAPTADOR, PVC PBA, A BOLSA DEFOFO, JE, DN 50 / DE 60 MM</t>
  </si>
  <si>
    <t>40,00</t>
  </si>
  <si>
    <t>ADAPTADOR, PVC PBA, A BOLSA DEFOFO, JE, DN 75 / DE  85 MM</t>
  </si>
  <si>
    <t>90,68</t>
  </si>
  <si>
    <t>ADAPTADOR, PVC PBA, BOLSA/ROSCA, JE, DN 100 / DE 110 MM</t>
  </si>
  <si>
    <t>107,63</t>
  </si>
  <si>
    <t>ADAPTADOR, PVC PBA, BOLSA/ROSCA, JE, DN 50 / DE 60 MM</t>
  </si>
  <si>
    <t>28,08</t>
  </si>
  <si>
    <t>ADAPTADOR, PVC PBA, PONTA/ROSCA, JE, DN 50 / DE  60 MM</t>
  </si>
  <si>
    <t>21,33</t>
  </si>
  <si>
    <t>ADAPTADOR, PVC PBA, PONTA/ROSCA, JE, DN 75 / DE  85 MM</t>
  </si>
  <si>
    <t>71,99</t>
  </si>
  <si>
    <t>ADESIVO / COLA DE CONTATO LIQUIDO, A BASE DE RESINAS, PARA COLAGEM DE ESPUMA PARA ISOLAMENTO TERMICO FLEXIVEL</t>
  </si>
  <si>
    <t>190,15</t>
  </si>
  <si>
    <t>ADESIVO / COLA PARA EPS (ISOPOR) E OUTROS MATERIAIS</t>
  </si>
  <si>
    <t>42,77</t>
  </si>
  <si>
    <t>ADESIVO ACRILICO DE BASE AQUOSA / COLA DE CONTATO</t>
  </si>
  <si>
    <t>46,66</t>
  </si>
  <si>
    <t>ADESIVO ESTRUTURAL A BASE DE RESINA EPOXI PARA INJECAO EM TRINCAS, BICOMPONENTE, BAIXA VISCOSIDADE</t>
  </si>
  <si>
    <t>131,76</t>
  </si>
  <si>
    <t>ADESIVO ESTRUTURAL A BASE DE RESINA EPOXI, BICOMPONENTE, FLUIDO</t>
  </si>
  <si>
    <t>46,91</t>
  </si>
  <si>
    <t>ADESIVO ESTRUTURAL A BASE DE RESINA EPOXI, BICOMPONENTE, PASTOSO (TIXOTROPICO)</t>
  </si>
  <si>
    <t>ADESIVO PARA TUBOS CPVC, *75* G</t>
  </si>
  <si>
    <t>ADESIVO PLASTICO PARA PVC, BISNAGA COM 75 GR</t>
  </si>
  <si>
    <t>9,50</t>
  </si>
  <si>
    <t>ADESIVO PLASTICO PARA PVC, FRASCO COM *850* GR</t>
  </si>
  <si>
    <t>73,09</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</si>
  <si>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</si>
  <si>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</si>
  <si>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</si>
  <si>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</si>
  <si>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6,33</t>
  </si>
  <si>
    <t>ADITIVO IMPERMEABILIZANTE DE PEGA ULTRARRAPIDA, LIQUIDO E ISENTO DE CLORETOS</t>
  </si>
  <si>
    <t>ADITIVO LIQUIDO IMPERMEABILIZANTE CRISTALIZANTE</t>
  </si>
  <si>
    <t>21,05</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</si>
  <si>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</si>
  <si>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</si>
  <si>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</si>
  <si>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</si>
  <si>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16,38</t>
  </si>
  <si>
    <t>ADUELA/ GALERIA PRE-MOLDADA DE CONCRETO ARMADO, SECAO QUADRADA INTERNA DE 1,50 X 1,50 M (L X A), MISULA DE 20 X 20 CM, C = 1,00 M, ESPESSURA MIN = 15 CM, TB-45 E FCK DO CONCRETO = 30 MPA</t>
  </si>
  <si>
    <t>2.412,60</t>
  </si>
  <si>
    <t>ADUELA/ GALERIA PRE-MOLDADA DE CONCRETO ARMADO, SECAO RETANGULAR INTERNA DE 2,00 X 2,00 M (L X A), MISULA DE 20 X 20 CM, C = 1,00 M, ESPESSURA MIN = 15 CM, TB-45 E FCK DO CONCRETO = 30 MPA</t>
  </si>
  <si>
    <t>3.021,84</t>
  </si>
  <si>
    <t>ADUELA/ GALERIA PRE-MOLDADA DE CONCRETO ARMADO, SECAO RETANGULAR INTERNA DE 2,50 X 2,50 M (L X A), MISULA DE 20 X 20 CM, C = 1,00 M, ESPESSURA MIN = 15 CM, TB-45 E FCK DO CONCRETO = 30 MPA</t>
  </si>
  <si>
    <t>4.094,11</t>
  </si>
  <si>
    <t>ADUELA/ GALERIA PRE-MOLDADA DE CONCRETO ARMADO, SECAO RETANGULAR INTERNA DE 3,00 X 3,00 M (L X A), MISULA DE 20 X 20 CM, C = 1.00 M, ESPESSURA MIN = 20 CM, TB-45 E FCK DO CONCRETO = 30 MPA</t>
  </si>
  <si>
    <t>4.855,67</t>
  </si>
  <si>
    <t>AFASTADOR PARA TELHA DE FIBROCIMENTO CANALETE 90 OU KALHETAO</t>
  </si>
  <si>
    <t>AGENTE DE CURA, PROTETOR DA EVAPORACAO DA AGUA DE HIDRATACAO DO CONCRETO</t>
  </si>
  <si>
    <t>AGREGADO RECICLADO, TIPO RACHAO RECICLADO CINZA, CLASSE A</t>
  </si>
  <si>
    <t xml:space="preserve">M3    </t>
  </si>
  <si>
    <t>36,58</t>
  </si>
  <si>
    <t>AJUDANTE DE ARMADOR (HORISTA)</t>
  </si>
  <si>
    <t xml:space="preserve">H     </t>
  </si>
  <si>
    <t>AJUDANTE DE ARMADOR (MENSALISTA)</t>
  </si>
  <si>
    <t xml:space="preserve">MES   </t>
  </si>
  <si>
    <t>2.048,22</t>
  </si>
  <si>
    <t>AJUDANTE DE ELETRICISTA</t>
  </si>
  <si>
    <t>AJUDANTE DE ELETRICISTA (MENSALISTA)</t>
  </si>
  <si>
    <t>2.456,68</t>
  </si>
  <si>
    <t>AJUDANTE DE ESTRUTURAS METALICAS (MENSALISTA)</t>
  </si>
  <si>
    <t>2.670,56</t>
  </si>
  <si>
    <t>AJUDANTE DE ESTRUTURAS METALICAS HORISTA</t>
  </si>
  <si>
    <t>AJUDANTE DE OPERACAO EM GERAL (HORISTA)</t>
  </si>
  <si>
    <t>13,43</t>
  </si>
  <si>
    <t>AJUDANTE DE OPERACAO EM GERAL (MENSALISTA)</t>
  </si>
  <si>
    <t>2.363,83</t>
  </si>
  <si>
    <t>AJUDANTE DE PINTOR</t>
  </si>
  <si>
    <t>AJUDANTE DE PINTOR (MENSALISTA)</t>
  </si>
  <si>
    <t>2.384,01</t>
  </si>
  <si>
    <t>AJUDANTE DE SERRALHEIRO (HORISTA)</t>
  </si>
  <si>
    <t>AJUDANTE DE SERRALHEIRO (MENSALISTA)</t>
  </si>
  <si>
    <t>2.771,11</t>
  </si>
  <si>
    <t>AJUDANTE ESPECIALIZADO</t>
  </si>
  <si>
    <t>AJUDANTE ESPECIALIZADO (MENSALISTA)</t>
  </si>
  <si>
    <t>2.399,30</t>
  </si>
  <si>
    <t>ALCA PREFORMADA DE CONTRA POSTE, EM ACO GALVANIZADO, PARA CABO 3/16", COMPRIMENTO *860* MM</t>
  </si>
  <si>
    <t>ALCA PREFORMADA DE DISTRIBUICAO, EM ACO GALVANIZADO, PARA CABO DE ALUMINIO DIAMETRO 16 A 25 MM</t>
  </si>
  <si>
    <t>3,37</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</si>
  <si>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</si>
  <si>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</si>
  <si>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</si>
  <si>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</si>
  <si>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1,93</t>
  </si>
  <si>
    <t>ALICATE DE CORTE DIAGONAL 6 " COM ISOLAMENTO</t>
  </si>
  <si>
    <t>39,20</t>
  </si>
  <si>
    <t>ALICATE DE CRIMPAR RJ11, RJ12 E RJ45</t>
  </si>
  <si>
    <t>106,97</t>
  </si>
  <si>
    <t>ALICATE DE PRESSAO PARA SOLDA DE CHAPA 18 "</t>
  </si>
  <si>
    <t>115,02</t>
  </si>
  <si>
    <t>ALICATE DE PRESSAO 11 " PARA SOLDA, TIPO C</t>
  </si>
  <si>
    <t>ALICATE DE PRESSAO 11 " PARA SOLDA, TIPO U</t>
  </si>
  <si>
    <t>71,22</t>
  </si>
  <si>
    <t>ALICATE PARA ANEIS DE PISTAO, CAPACIDADE 50 A 100 MM</t>
  </si>
  <si>
    <t>92,48</t>
  </si>
  <si>
    <t>ALIMENTACAO - HORISTA (COLETADO CAIXA)</t>
  </si>
  <si>
    <t>ALIMENTACAO - MENSALISTA (COLETADO CAIXA)</t>
  </si>
  <si>
    <t>554,46</t>
  </si>
  <si>
    <t>ALISADORA DE CONCRETO COM MOTOR A GASOLINA DE 5,5 HP, PESO COM MOTOR DE 78 KG, 4 PAS</t>
  </si>
  <si>
    <t>7.309,50</t>
  </si>
  <si>
    <t>ALMOXARIFE</t>
  </si>
  <si>
    <t>ALMOXARIFE (MENSALISTA)</t>
  </si>
  <si>
    <t>3.814,67</t>
  </si>
  <si>
    <t>ALONGADOR COM TRES ALTURAS, EM TUBO DE ACO CARBONO, PINTURA NO PROCESSO ELETROSTATICO - EQUIPAMENTO DE GINASTICA PARA ACADEMIA AO AR LIVRE / ACADEMIA DA TERCEIRA IDADE - ATI</t>
  </si>
  <si>
    <t>1.994,00</t>
  </si>
  <si>
    <t>ALUMINIO ANODIZADO</t>
  </si>
  <si>
    <t>43,47</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</si>
  <si>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</si>
  <si>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</si>
  <si>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</si>
  <si>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</si>
  <si>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</si>
  <si>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</si>
  <si>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2,59</t>
  </si>
  <si>
    <t>ANEL BORRACHA, DN 75 MM, PARA TUBO SERIE REFORCADA ESGOTO PREDIAL</t>
  </si>
  <si>
    <t>3,15</t>
  </si>
  <si>
    <t>ANEL BORRACHA, PARA TUBO PVC DEFOFO, DN 100 MM (NBR 7665)</t>
  </si>
  <si>
    <t>11,71</t>
  </si>
  <si>
    <t>ANEL BORRACHA, PARA TUBO PVC DEFOFO, DN 150 MM (NBR 7665)</t>
  </si>
  <si>
    <t>23,59</t>
  </si>
  <si>
    <t>ANEL BORRACHA, PARA TUBO PVC DEFOFO, DN 200 MM (NBR 7665)</t>
  </si>
  <si>
    <t>37,00</t>
  </si>
  <si>
    <t>ANEL BORRACHA, PARA TUBO PVC, REDE COLETOR ESGOTO, DN 100 MM (NBR 7362)</t>
  </si>
  <si>
    <t>3,87</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</si>
  <si>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</si>
  <si>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</si>
  <si>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</si>
  <si>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</si>
  <si>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</si>
  <si>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106,11</t>
  </si>
  <si>
    <t>ANEL BORRACHA, PARA TUBO/CONEXAO PVC PBA, DN 100 MM, PARA REDE AGUA</t>
  </si>
  <si>
    <t>9,28</t>
  </si>
  <si>
    <t>ANEL BORRACHA, PARA TUBO/CONEXAO PVC PBA, DN 50 MM, PARA REDE AGUA</t>
  </si>
  <si>
    <t>ANEL BORRACHA, PARA TUBO/CONEXAO PVC PBA, DN 60 MM, PARA REDE AGUA</t>
  </si>
  <si>
    <t>ANEL BORRACHA, PARA TUBO/CONEXAO PVC PBA, DN 75 MM, PARA REDE AGUA</t>
  </si>
  <si>
    <t>7,76</t>
  </si>
  <si>
    <t>ANEL BORRACHA, PARA TUBO, PVC REDE COLETOR ESGOTO, DN 300 MM (NBR 7362)</t>
  </si>
  <si>
    <t>104,30</t>
  </si>
  <si>
    <t>ANEL DE BORRACHA PARA VEDACAO DE DUTO PEAD CORRUGADO PARA ELETRICA, DN 1 1/2" (NBR 15715)</t>
  </si>
  <si>
    <t>3,43</t>
  </si>
  <si>
    <t>ANEL DE BORRACHA PARA VEDACAO DE DUTO PEAD CORRUGADO PARA ELETRICA, DN 1 1/4" (NBR 15715)</t>
  </si>
  <si>
    <t>3,01</t>
  </si>
  <si>
    <t>ANEL DE BORRACHA PARA VEDACAO DE DUTO PEAD CORRUGADO PARA ELETRICA, DN 2" (NBR 15715)</t>
  </si>
  <si>
    <t>ANEL DE BORRACHA PARA VEDACAO DE DUTO PEAD CORRUGADO PARA ELETRICA, DN 3" (NBR 15715)</t>
  </si>
  <si>
    <t>ANEL DE BORRACHA PARA VEDACAO DE DUTO PEAD CORRUGADO PARA ELETRICA, DN 4" (NBR 15715)</t>
  </si>
  <si>
    <t>6,86</t>
  </si>
  <si>
    <t>ANEL DE CONCRETO ARMADO COM FUNDO, PARA FOSSA E POCO 1,50 X *0,50* M</t>
  </si>
  <si>
    <t>447,59</t>
  </si>
  <si>
    <t>ANEL DE CONCRETO ARMADO COM FUNDO, PARA FOSSA E POCO 2,00 X *0,50* M</t>
  </si>
  <si>
    <t>705,50</t>
  </si>
  <si>
    <t>ANEL DE CONCRETO ARMADO COM FUNDO, PARA FOSSA E POCO 2,50 X *0,50* M</t>
  </si>
  <si>
    <t>990,63</t>
  </si>
  <si>
    <t>ANEL DE CONCRETO ARMADO, COM FUROS/DRENO PARA SUMIDOURO, D = 0,80 M, H = 0,50 M</t>
  </si>
  <si>
    <t>92,60</t>
  </si>
  <si>
    <t>ANEL DE CONCRETO ARMADO, COM FUROS/DRENO PARA SUMIDOURO, D = 1,00 M, H = 0,50M</t>
  </si>
  <si>
    <t>120,63</t>
  </si>
  <si>
    <t>ANEL DE CONCRETO ARMADO, COM FUROS/DRENO PARA SUMIDOURO, D = 1,50 M, H = 0,50 M</t>
  </si>
  <si>
    <t>291,82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</si>
  <si>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</si>
  <si>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</si>
  <si>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</si>
  <si>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19,04</t>
  </si>
  <si>
    <t>ANEL DE VEDACAO/JUNTA ELASTICA, H = *16* MM, PARA TUBO DE CONCRETO, DN 300 MM</t>
  </si>
  <si>
    <t>25,75</t>
  </si>
  <si>
    <t>ANEL DE VEDACAO/JUNTA ELASTICA, H = *16* MM, PARA TUBO DE CONCRETO, DN 400 MM</t>
  </si>
  <si>
    <t>ANEL DE VEDACAO/JUNTA ELASTICA, H = *16* MM, PARA TUBO DE CONCRETO, DN 500 MM</t>
  </si>
  <si>
    <t>36,65</t>
  </si>
  <si>
    <t>ANEL DE VEDACAO/JUNTA ELASTICA, H = *16* MM, PARA TUBO DE CONCRETO, DN 600 MM</t>
  </si>
  <si>
    <t>ANEL DE VEDACAO/JUNTA ELASTICA, H = *18* MM, PARA TUBO DE CONCRETO, DN 700 MM</t>
  </si>
  <si>
    <t>59,26</t>
  </si>
  <si>
    <t>ANEL DE VEDACAO/JUNTA ELASTICA, H = *19* MM, PARA TUBO DE CONCRETO, DN 800 MM</t>
  </si>
  <si>
    <t>73,01</t>
  </si>
  <si>
    <t>ANEL DE VEDACAO/JUNTA ELASTICA, H = *19* MM, PARA TUBO DE CONCRETO, DN 900 MM</t>
  </si>
  <si>
    <t>84,70</t>
  </si>
  <si>
    <t>ANEL DE VEDACAO/JUNTA ELASTICA, H = *21* MM, PARA TUBO DE CONCRETO, DN 1000 MM</t>
  </si>
  <si>
    <t>106,42</t>
  </si>
  <si>
    <t>ANEL DE VEDACAO, PVC FLEXIVEL, 100 MM, PARA SAIDA DE BACIA / VASO SANITARIO</t>
  </si>
  <si>
    <t>12,92</t>
  </si>
  <si>
    <t>ANEL DESLIZANTE / TRADICIONAL, METALICO, PARA TUBO PEX, DN 16 MM</t>
  </si>
  <si>
    <t>ANEL DESLIZANTE / TRADICIONAL, METALICO, PARA TUBO PEX, DN 20 MM</t>
  </si>
  <si>
    <t>ANEL DESLIZANTE / TRADICIONAL, METALICO, PARA TUBO PEX, DN 25 MM</t>
  </si>
  <si>
    <t>6,66</t>
  </si>
  <si>
    <t>ANEL DESLIZANTE / TRADICIONAL, METALICO, PARA TUBO PEX, DN 32 MM</t>
  </si>
  <si>
    <t>10,41</t>
  </si>
  <si>
    <t>ANEL EM CONCRETO ARMADO, LISO,  PARA FOSSAS SEPTICAS E SUMIDOUROS, COM FUNDO, DIAMETRO INTERNO DE 1,20 M E ALTURA DE 0,50 M</t>
  </si>
  <si>
    <t>375,01</t>
  </si>
  <si>
    <t>ANEL EM CONCRETO ARMADO, LISO, PARA FOSSAS SEPTICAS E SUMIDOUROS, COM FUNDO, DIAMETRO INTERNO DE 3,00 M E ALTURA DE 0,50 M</t>
  </si>
  <si>
    <t>1.293,42</t>
  </si>
  <si>
    <t>ANEL EM CONCRETO ARMADO, LISO, PARA FOSSAS SEPTICAS E SUMIDOUROS, SEM FUNDO, DIAMETRO INTERNO DE 2,00 M E ALTURA DE 0,50 M</t>
  </si>
  <si>
    <t>453,58</t>
  </si>
  <si>
    <t>ANEL EM CONCRETO ARMADO, LISO, PARA FOSSAS SEPTICAS E SUMIDOUROS, SEM FUNDO, DIAMETRO INTERNO DE 2,50 M E ALTURA DE 0,50 M</t>
  </si>
  <si>
    <t>609,24</t>
  </si>
  <si>
    <t>ANEL EM CONCRETO ARMADO, LISO, PARA FOSSAS SEPTICAS E SUMIDOUROS, SEM FUNDO, DIAMETRO INTERNO DE 3,00 M E ALTURA DE 0,50 M</t>
  </si>
  <si>
    <t>852,94</t>
  </si>
  <si>
    <t>ANEL EM CONCRETO ARMADO, LISO, PARA POCOS DE INSPECAO, COM FUNDO, DIAMETRO INTERNO DE 0,60 M E ALTURA DE 0,50 M</t>
  </si>
  <si>
    <t>109,66</t>
  </si>
  <si>
    <t>ANEL EM CONCRETO ARMADO, LISO, PARA POCOS DE INSPECAO, SEM FUNDO, DIAMETRO INTERNO DE 0,60 M E ALTURA DE 0,20 M</t>
  </si>
  <si>
    <t>51,17</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</si>
  <si>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</si>
  <si>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</si>
  <si>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265,02</t>
  </si>
  <si>
    <t>ANEL EM CONCRETO ARMADO, LISO, PARA POCOS DE VISITA, POCOS DE INSPECAO, FOSSAS SEPTICAS E SUMIDOUROS, SEM FUNDO, DIAMETRO INTERNO DE 1,20 M E ALTURA DE 0,50 M</t>
  </si>
  <si>
    <t>189,08</t>
  </si>
  <si>
    <t>ANEL EM CONCRETO ARMADO, LISO, PARA POCOS DE VISITAS, POCOS DE INSPECAO, FOSSAS SEPTICAS E SUMIDOUROS, COM FUNDO, DIAMETRO INTERNO DE 0,80 M E ALTURA DE 0,50 M</t>
  </si>
  <si>
    <t>146,21</t>
  </si>
  <si>
    <t>ANEL EM CONCRETO ARMADO, LISO, PARA POCOS DE VISITAS, POCOS DE INSPECAO, FOSSAS SEPTICAS E SUMIDOUROS, COM FUNDO, DIAMETRO INTERNO DE 1,00 M E ALTURA DE 0,50 M</t>
  </si>
  <si>
    <t>191,91</t>
  </si>
  <si>
    <t>ANEL EM CONCRETO ARMADO, LISO, PARA POCOS DE VISITAS, POCOS DE INSPECAO, FOSSAS SEPTICAS E SUMIDOUROS, SEM FUNDO, DIAMETRO INTERNO DE 0,80 M E ALTURA DE 0,50 M</t>
  </si>
  <si>
    <t>103,57</t>
  </si>
  <si>
    <t>ANEL EM CONCRETO ARMADO, LISO, PARA POCOS DE VISITAS, POCOS DE INSPECAO, FOSSAS SEPTICAS E SUMIDOUROS, SEM FUNDO, DIAMETRO INTERNO DE 1,00 M E ALTURA DE 0,50 M</t>
  </si>
  <si>
    <t>139,29</t>
  </si>
  <si>
    <t>ANEL EM CONCRETO ARMADO, LISO, PARA, POCOS DE VISITA, POCOS DE INSPECAO, FOSSAS SEPTICAS E SUMIDOUROS, COM FUNDO, DIAMETRO INTERNO DE 1,50 M E ALTURA DE 1,00 M</t>
  </si>
  <si>
    <t>365,54</t>
  </si>
  <si>
    <t>ANEL EM CONCRETO ARMADO, LISO, PARA, POCOS DE VISITA, POCOS DE INSPECAO, FOSSAS SEPTICAS E SUMIDOUROS, SEM FUNDO, DIAMETRO INTERNO DE 1,50 M E ALTURA DE 0,50 M</t>
  </si>
  <si>
    <t>261,53</t>
  </si>
  <si>
    <t>ANEL EM CONCRETO ARMADO, PERFURADO,  PARA FOSSAS SEPTICAS E SUMIDOUROS, SEM FUNDO, DIAMETRO INTERNO DE 1,20 M E ALTURA DE 0,50 M</t>
  </si>
  <si>
    <t>164,49</t>
  </si>
  <si>
    <t>ANEL EM CONCRETO ARMADO, PERFURADO, PARA FOSSAS SEPTICAS E SUMIDOUROS, SEM FUNDO, DIAMETRO INTERNO DE 2,00 M E ALTURA DE 0,50 M</t>
  </si>
  <si>
    <t>347,26</t>
  </si>
  <si>
    <t>ANEL EM CONCRETO ARMADO, PERFURADO, PARA FOSSAS SEPTICAS E SUMIDOUROS, SEM FUNDO, DIAMETRO INTERNO DE 2,50 M E ALTURA DE 0,50 M</t>
  </si>
  <si>
    <t>426,47</t>
  </si>
  <si>
    <t>ANEL EM CONCRETO ARMADO, PERFURADO, PARA FOSSAS SEPTICAS E SUMIDOUROS, SEM FUNDO, DIAMETRO INTERNO DE 3,00 M E ALTURA DE 0,50 M</t>
  </si>
  <si>
    <t>597,05</t>
  </si>
  <si>
    <t>APARELHO CORTE OXI-ACETILENO PARA SOLDA E CORTE CONTENDO MACARICO SOLDA, BICO DE CORTE, CILINDROS, REGULADORES, MANGUEIRAS E CARRINHO</t>
  </si>
  <si>
    <t>3.929,47</t>
  </si>
  <si>
    <t>APARELHO SINALIZADOR LUMINOSO COM LED, PARA SAIDA GARAGEM, COM 2 LENTES EM POLICARBONATO, BIVOLT (INCLUI SUPORTE DE FIXACAO)</t>
  </si>
  <si>
    <t>89,76</t>
  </si>
  <si>
    <t>APOIO DO PORTA DENTE PARA FRESADORA DE  ASFALTO</t>
  </si>
  <si>
    <t>3.113,00</t>
  </si>
  <si>
    <t>APONTADOR OU APROPRIADOR DE MAO DE OBRA</t>
  </si>
  <si>
    <t>APONTADOR OU APROPRIADOR DE MAO DE OBRA (MENSALISTA)</t>
  </si>
  <si>
    <t>3.979,58</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</si>
  <si>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</si>
  <si>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</si>
  <si>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</si>
  <si>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</si>
  <si>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</si>
  <si>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</si>
  <si>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</si>
  <si>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</si>
  <si>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</si>
  <si>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</si>
  <si>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</si>
  <si>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</si>
  <si>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</si>
  <si>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298.453,86</t>
  </si>
  <si>
    <t>AQUECEDOR SOLAR COM RESERVATORIO TERMICO DE 1000 L E *5* PLACAS COLETORAS DE *2,0* M2 (NAO INCLUI ACESSORIOS) (SEM INSTALACAO)</t>
  </si>
  <si>
    <t>10.941,97</t>
  </si>
  <si>
    <t>AQUECEDOR SOLAR COM RESERVATORIO TERMICO DE 400 L E *2* PLACAS COLETORAS DE *2,0* M2 (NAO INCLUI ACESSORIOS) (SEM INSTALACAO)</t>
  </si>
  <si>
    <t>5.706,69</t>
  </si>
  <si>
    <t>AQUECEDOR SOLAR COM RESERVATORIO TERMICO DE 600 L E *3* PLACAS COLETORAS DE *2,0* M2 (NAO INCLUI ACESSORIOS) (SEM INSTALACAO)</t>
  </si>
  <si>
    <t>7.573,89</t>
  </si>
  <si>
    <t>AQUECEDOR SOLAR COM RESERVATORIO TERMICO DE 800 L E *4* PLACAS COLETORAS DE *2,0* M2 (NAO INCLUI ACESSORIOS) (SEM INSTALACAO)</t>
  </si>
  <si>
    <t>7.073,59</t>
  </si>
  <si>
    <t>AQUECEDOR SOLAR DE INSTALACAO EXTERNA, KIT COMPACTO, CONJUNTO COM RESERVATORIO TERMICO DE 200 L, PLACA COLETORA DE *2,0* M2 E INCLUSO ACESSORIOS (RESIDENCIAS ATE 120,00 M2 E DE 4 A 5 BANHOS POR DIA) (SEM INSTALACAO)</t>
  </si>
  <si>
    <t>3.366,50</t>
  </si>
  <si>
    <t>AR CONDICIONADO SPLIT INVERTER, HI-WALL (PAREDE), 12000 BTU/H, CICLO FRIO, 60HZ, CLASSIFICACAO A (SELO PROCEL), GAS HFC, CONTROLE S/FIO</t>
  </si>
  <si>
    <t>2.201,36</t>
  </si>
  <si>
    <t>AR CONDICIONADO SPLIT INVERTER, HI-WALL (PAREDE), 18000 BTU/H, CICLO FRIO, 60HZ, CLASSIFICACAO A (SELO PROCEL), GAS HFC, CONTROLE S/FIO</t>
  </si>
  <si>
    <t>3.268,00</t>
  </si>
  <si>
    <t>AR CONDICIONADO SPLIT INVERTER, HI-WALL (PAREDE), 24000 BTU/H, CICLO FRIO, 60HZ, CLASSIFICACAO A - SELO PROCEL, GAS HFC, CONTROLE S/FIO</t>
  </si>
  <si>
    <t>4.516,69</t>
  </si>
  <si>
    <t>AR CONDICIONADO SPLIT INVERTER, HI-WALL (PAREDE), 9000 BTU/H, CICLO FRIO, 60HZ, CLASSIFICACAO A (SELO PROCEL), GAS HFC, CONTROLE S/FIO</t>
  </si>
  <si>
    <t>1.966,01</t>
  </si>
  <si>
    <t>AR CONDICIONADO SPLIT INVERTER, PISO TETO, APRESENTANDO ENTRE 54000 E 58000 BTU/H, CICLO FRIO, 60HZ, CLASSIFICACAO ENERGETICA A OU B (SELO PROCEL), GAS HFC, CONTROLE S/FIO</t>
  </si>
  <si>
    <t>17.900,31</t>
  </si>
  <si>
    <t>AR CONDICIONADO SPLIT INVERTER, PISO TETO, 18000 BTU/H, CICLO FRIO, 60HZ, CLASSIFICACAO ENERGETICA A OU B (SELO PROCEL), GAS HFC, CONTROLE S/FIO</t>
  </si>
  <si>
    <t>8.475,24</t>
  </si>
  <si>
    <t>AR CONDICIONADO SPLIT INVERTER, PISO TETO, 24000 BTU/H, CICLO FRIO, 60HZ, CLASSIFICACAO ENERGETICA A OU B (SELO PROCEL), GAS HFC, CONTROLE S/FIO</t>
  </si>
  <si>
    <t>9.501,44</t>
  </si>
  <si>
    <t>AR CONDICIONADO SPLIT INVERTER, PISO TETO, 36000 BTU/H, CICLO FRIO, 60HZ, CLASSIFICACAO ENERGETICA A OU B (SELO PROCEL), GAS HFC, CONTROLE S/FIO</t>
  </si>
  <si>
    <t>10.734,61</t>
  </si>
  <si>
    <t>AR CONDICIONADO SPLIT INVERTER, PISO TETO, 48000 BTU/H, CICLO FRIO, 60HZ, CLASSIFICACAO ENERGETICA A OU B (SELO PROCEL), GAS HFC, CONTROLE S/FIO</t>
  </si>
  <si>
    <t>14.753,93</t>
  </si>
  <si>
    <t>AR CONDICIONADO SPLIT ON/OFF, CASSETE (TETO), FRIO 4 VIAS 18000 BTUS/H, CLASSIFICACAO ENERGETICA C - SELO PROCEL, GAS HFC, CONTROLE S/ FIO</t>
  </si>
  <si>
    <t>5.195,07</t>
  </si>
  <si>
    <t>AR CONDICIONADO SPLIT ON/OFF, CASSETE (TETO), FRIO 4 VIAS 24000 BTUS/H, CLASSIFICACAO ENERGETICA C - SELO PROCEL, GAS HFC, CONTROLE S/ FIO</t>
  </si>
  <si>
    <t>6.438,54</t>
  </si>
  <si>
    <t>AR CONDICIONADO SPLIT ON/OFF, CASSETE (TETO), FRIO 4 VIAS 36000 BTUS/H, CLASSIFICACAO ENERGETICA C - SELO PROCEL, GAS HFC, CONTROLE S/ FIO</t>
  </si>
  <si>
    <t>9.567,52</t>
  </si>
  <si>
    <t>AR CONDICIONADO SPLIT ON/OFF, CASSETE (TETO), FRIO 4 VIAS 48000 BTUS/H, CLASSIFICACAO ENERGETICA C - SELO PROCEL, GAS HFC, CONTROLE S/ FIO</t>
  </si>
  <si>
    <t>9.918,11</t>
  </si>
  <si>
    <t>AR CONDICIONADO SPLIT ON/OFF, CASSETE (TETO), FRIO 4 VIAS 60000 BTUS/H, CLASSIFICACAO ENERGETICA C - SELO PROCEL, GAS HFC, CONTROLE S/ FIO</t>
  </si>
  <si>
    <t>11.381,75</t>
  </si>
  <si>
    <t>AR CONDICIONADO SPLIT ON/OFF, CASSETE (TETO), 18000 BTUS/H, CICLO QUENTE/FRIO, 60 HZ, CLASSIFICACAO ENERGETICA C - SELO PROCEL, GAS HFC, CONTROLE S/ FIO</t>
  </si>
  <si>
    <t>6.216,38</t>
  </si>
  <si>
    <t>AR CONDICIONADO SPLIT ON/OFF, CASSETE (TETO), 24000 BTUS/H, CICLO QUENTE/FRIO, 60 HZ, CLASSIFICACAO ENERGETICA C - SELO PROCEL, GAS HFC, CONTROLE S/ FIO</t>
  </si>
  <si>
    <t>6.693,68</t>
  </si>
  <si>
    <t>AR CONDICIONADO SPLIT ON/OFF, CASSETE (TETO), 36000 BTUS/H, CICLO QUENTE/FRIO, 60 HZ, CLASSIFICACAO ENERGETICA A - SELO PROCEL, GAS HFC, CONTROLE S/ FIO</t>
  </si>
  <si>
    <t>9.891,97</t>
  </si>
  <si>
    <t>AR CONDICIONADO SPLIT ON/OFF, CASSETE (TETO), 48000 BTUS/H, CICLO QUENTE/FRIO, 60 HZ, CLASSIFICACAO ENERGETICA A - SELO PROCEL, GAS HFC, CONTROLE S/ FIO</t>
  </si>
  <si>
    <t>11.444,05</t>
  </si>
  <si>
    <t>AR CONDICIONADO SPLIT ON/OFF, CASSETE (TETO), 60000 BTUS/H, CICLO QUENTE/FRIO, 60 HZ, CLASSIFICACAO ENERGETICA A - SELO PROCEL, GAS HFC, CONTROLE S/ FIO</t>
  </si>
  <si>
    <t>11.971,93</t>
  </si>
  <si>
    <t>AR CONDICIONADO SPLIT ON/OFF, HI-WALL (PAREDE), 12000 BTUS/H, CICLO FRIO, 60 HZ, CLASSIFICACAO ENERGETICA A - SELO PROCEL, GAS HFC, CONTROLE S/ FIO</t>
  </si>
  <si>
    <t>1.766,74</t>
  </si>
  <si>
    <t>AR CONDICIONADO SPLIT ON/OFF, HI-WALL (PAREDE), 12000 BTUS/H, CICLO QUENTE/FRIO, 60 HZ, CLASSIFICACAO ENERGETICA A - SELO PROCEL, GAS HFC, CONTROLE S/ FIO</t>
  </si>
  <si>
    <t>1.911,16</t>
  </si>
  <si>
    <t>AR CONDICIONADO SPLIT ON/OFF, HI-WALL (PAREDE), 18000 BTUS/H, CICLO FRIO, 60 HZ, CLASSIFICACAO ENERGETICA A - SELO PROCEL, GAS HFC, CONTROLE S/ FIO</t>
  </si>
  <si>
    <t>2.542,10</t>
  </si>
  <si>
    <t>AR CONDICIONADO SPLIT ON/OFF, HI-WALL (PAREDE), 18000 BTUS/H, CICLO QUENTE/FRIO, 60 HZ, CLASSIFICACAO ENERGETICA A - SELO PROCEL, GAS HFC, CONTROLE S/ FIO</t>
  </si>
  <si>
    <t>2.834,84</t>
  </si>
  <si>
    <t>AR CONDICIONADO SPLIT ON/OFF, HI-WALL (PAREDE), 24000 BTUS/H, CICLO FRIO, 60 HZ, CLASSIFICACAO ENERGETICA A - SELO PROCEL, GAS HFC, CONTROLE S/ FIO</t>
  </si>
  <si>
    <t>3.329,93</t>
  </si>
  <si>
    <t>AR CONDICIONADO SPLIT ON/OFF, HI-WALL (PAREDE), 24000 BTUS/H, CICLO QUENTE/FRIO, 60 HZ, CLASSIFICACAO ENERGETICA A - SELO PROCEL, GAS HFC, CONTROLE S/ FIO</t>
  </si>
  <si>
    <t>3.748,65</t>
  </si>
  <si>
    <t>AR CONDICIONADO SPLIT ON/OFF, HI-WALL (PAREDE), 9000 BTUS/H, CICLO FRIO, 60 HZ, CLASSIFICACAO ENERGETICA A - SELO PROCEL, GAS HFC, CONTROLE S/ FIO</t>
  </si>
  <si>
    <t>1.513,51</t>
  </si>
  <si>
    <t>AR CONDICIONADO SPLIT ON/OFF, HI-WALL (PAREDE), 9000 BTUS/H, CICLO QUENTE/FRIO, 60 HZ, CLASSIFICACAO ENERGETICA A - SELO PROCEL, GAS HFC, CONTROLE S/ FIO</t>
  </si>
  <si>
    <t>1.666,54</t>
  </si>
  <si>
    <t>AR CONDICIONADO SPLIT ON/OFF, PISO TETO, 18.000 BTU/H, CICLO FRIO, 60HZ, CLASSIFICACAO ENERGETICA C - SELO PROCEL, GAS HFC, CONTROLE S/FIO</t>
  </si>
  <si>
    <t>4.736,01</t>
  </si>
  <si>
    <t>AR CONDICIONADO SPLIT ON/OFF, PISO TETO, 24.000 BTU/H, CICLO FRIO, 60HZ, CLASSIFICACAO ENERGETICA C - SELO PROCEL, GAS HFC, CONTROLE S/FIO</t>
  </si>
  <si>
    <t>4.995,53</t>
  </si>
  <si>
    <t>AR CONDICIONADO SPLIT ON/OFF, PISO TETO, 36.000 BTU/H, CICLO FRIO, 60HZ, CLASSIFICACAO ENERGETICA C - SELO PROCEL, GAS HFC, CONTROLE S/FIO</t>
  </si>
  <si>
    <t>6.629,12</t>
  </si>
  <si>
    <t>AR CONDICIONADO SPLIT ON/OFF, PISO TETO, 48.000 BTU/H, CICLO FRIO, 60HZ, CLASSIFICACAO ENERGETICA C - SELO PROCEL, GAS HFC, CONTROLE S/FIO</t>
  </si>
  <si>
    <t>8.032,06</t>
  </si>
  <si>
    <t>AR CONDICIONADO SPLIT ON/OFF, PISO TETO, 60.000 BTU/H, CICLO FRIO, 60HZ, CLASSIFICACAO ENERGETICA C - SELO PROCEL, GAS HFC, CONTROLE S/FIO</t>
  </si>
  <si>
    <t>9.034,73</t>
  </si>
  <si>
    <t>AR-CONDICIONADO FRIO SPLITAO INVERTER 30 TR</t>
  </si>
  <si>
    <t>71.197,36</t>
  </si>
  <si>
    <t>AR-CONDICIONADO FRIO SPLITAO MODULAR 10 TR</t>
  </si>
  <si>
    <t>22.284,62</t>
  </si>
  <si>
    <t>AR-CONDICIONADO FRIO SPLITAO MODULAR 15 TR</t>
  </si>
  <si>
    <t>28.758,75</t>
  </si>
  <si>
    <t>AR-CONDICIONADO FRIO SPLITAO MODULAR 20 TR</t>
  </si>
  <si>
    <t>41.841,72</t>
  </si>
  <si>
    <t>AR-CONDICIONADO SPLIT INVERTER, PISO TETO, 24000 BTU/H, QUENTE/FRIO, 60HZ, CLASSIFICACAO ENERGETICA A - SELO PROCEL, GAS HFC, CONTROLE S/FIO</t>
  </si>
  <si>
    <t>5.138,92</t>
  </si>
  <si>
    <t>ARADO REVERSIVEL COM 3 DISCOS DE 26" X 6MM REBOCAVEL</t>
  </si>
  <si>
    <t>28.471,98</t>
  </si>
  <si>
    <t>ARAME DE ACO OVALADO 15 X 17 ( 45,7 KG, 700 KGF), ROLO 1000 M</t>
  </si>
  <si>
    <t>ARAME DE AMARRACAO PARA GABIAO GALVANIZADO, DIAMETRO 2,2 MM</t>
  </si>
  <si>
    <t>23,27</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</si>
  <si>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</si>
  <si>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</si>
  <si>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</si>
  <si>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</si>
  <si>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</si>
  <si>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</si>
  <si>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35,35</t>
  </si>
  <si>
    <t>ARAME PROTEGIDO COM POLIMERO PARA GABIAO, DIAMETRO 2,2 MM</t>
  </si>
  <si>
    <t>29,95</t>
  </si>
  <si>
    <t>ARAME RECOZIDO 16 BWG, D = 1,65 MM (0,016 KG/M) OU 18 BWG, D = 1,25 MM (0,01 KG/M)</t>
  </si>
  <si>
    <t>AREIA FINA - POSTO JAZIDA/FORNECEDOR (RETIRADO NA JAZIDA, SEM TRANSPORTE)</t>
  </si>
  <si>
    <t>AREIA GROSSA - POSTO JAZIDA/FORNECEDOR (RETIRADO NA JAZIDA, SEM TRANSPORTE)</t>
  </si>
  <si>
    <t>61,63</t>
  </si>
  <si>
    <t>AREIA MEDIA - POSTO JAZIDA/FORNECEDOR (RETIRADO NA JAZIDA, SEM TRANSPORTE)</t>
  </si>
  <si>
    <t>AREIA PARA ATERRO - POSTO JAZIDA/FORNECEDOR (RETIRADO NA JAZIDA, SEM TRANSPORTE)</t>
  </si>
  <si>
    <t>30,42</t>
  </si>
  <si>
    <t>AREIA PARA LEITO FILTRANTE (0,42 A 1,68 MM) - POSTO JAZIDA/FORNECEDOR (RETIRADO NA JAZIDA, SEM TRANSPORTE)</t>
  </si>
  <si>
    <t>698,25</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</si>
  <si>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</si>
  <si>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</si>
  <si>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</si>
  <si>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</si>
  <si>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</si>
  <si>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</si>
  <si>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1,10</t>
  </si>
  <si>
    <t>ARGAMASSA INDUSTRIALIZADA PARA CHAPISCO ROLADO</t>
  </si>
  <si>
    <t>ARGAMASSA PARA REVESTIMENTO DECORATIVO MONOCAMADA</t>
  </si>
  <si>
    <t>1,80</t>
  </si>
  <si>
    <t>ARGAMASSA PISO SOBRE PISO</t>
  </si>
  <si>
    <t>1,55</t>
  </si>
  <si>
    <t>ARGAMASSA POLIMERICA DE REPARO ESTRUTURAL, BICOMPONENTE</t>
  </si>
  <si>
    <t>ARGAMASSA POLIMERICA IMPERMEABILIZANTE SEMIFLEXIVEL, BICOMPONENTE (MEMBRANA IMPERMEABILIZANTE ACRILICA)</t>
  </si>
  <si>
    <t>2,90</t>
  </si>
  <si>
    <t>ARGAMASSA PRONTA PARA CONTRAPISO</t>
  </si>
  <si>
    <t>ARGAMASSA USINADA AUTOADENSAVEL E AUTONIVELANTE PARA CONTRAPISO, INCLUI BOMBEAMENTO</t>
  </si>
  <si>
    <t>409,18</t>
  </si>
  <si>
    <t>ARGILA EXPANDIDA, GRANULOMETRIA 2215</t>
  </si>
  <si>
    <t>678,87</t>
  </si>
  <si>
    <t>ARGILA OU BARRO PARA ATERRO/REATERRO (COM TRANSPORTE ATE 10 KM)</t>
  </si>
  <si>
    <t>47,52</t>
  </si>
  <si>
    <t>ARGILA OU BARRO PARA ATERRO/REATERRO (RETIRADO NA JAZIDA, SEM TRANSPORTE)</t>
  </si>
  <si>
    <t>33,94</t>
  </si>
  <si>
    <t>ARGILA, ARGILA VERMELHA OU ARGILA ARENOSA (RETIRADA NA JAZIDA, SEM TRANSPORTE)</t>
  </si>
  <si>
    <t>ARMACAO VERTICAL COM HASTE E CONTRA-PINO, EM CHAPA DE ACO GALVANIZADO 3/16", COM 1 ESTRIBO E 1 ISOLADOR</t>
  </si>
  <si>
    <t>28,53</t>
  </si>
  <si>
    <t>ARMACAO VERTICAL COM HASTE E CONTRA-PINO, EM CHAPA DE ACO GALVANIZADO 3/16", COM 1 ESTRIBO, SEM ISOLADOR</t>
  </si>
  <si>
    <t>19,96</t>
  </si>
  <si>
    <t>ARMACAO VERTICAL COM HASTE E CONTRA-PINO, EM CHAPA DE ACO GALVANIZADO 3/16", COM 2 ESTRIBOS, E 2 ISOLADORES</t>
  </si>
  <si>
    <t>ARMACAO VERTICAL COM HASTE E CONTRA-PINO, EM CHAPA DE ACO GALVANIZADO 3/16", COM 2 ESTRIBOS, SEM ISOLADOR</t>
  </si>
  <si>
    <t>32,82</t>
  </si>
  <si>
    <t>ARMACAO VERTICAL COM HASTE E CONTRA-PINO, EM CHAPA DE ACO GALVANIZADO 3/16", COM 3 ESTRIBOS E 3 ISOLADORES</t>
  </si>
  <si>
    <t>ARMACAO VERTICAL COM HASTE E CONTRA-PINO, EM CHAPA DE ACO GALVANIZADO 3/16", COM 3 ESTRIBOS, SEM ISOLADOR</t>
  </si>
  <si>
    <t>54,87</t>
  </si>
  <si>
    <t>ARMACAO VERTICAL COM HASTE E CONTRA-PINO, EM CHAPA DE ACO GALVANIZADO 3/16", COM 4 ESTRIBOS E 4 ISOLADORES</t>
  </si>
  <si>
    <t>98,76</t>
  </si>
  <si>
    <t>ARMACAO VERTICAL COM HASTE E CONTRA-PINO, EM CHAPA DE ACO GALVANIZADO 3/16", COM 4 ESTRIBOS, SEM ISOLADOR</t>
  </si>
  <si>
    <t>83,83</t>
  </si>
  <si>
    <t>ARMADOR (HORISTA)</t>
  </si>
  <si>
    <t>ARMADOR (MENSALISTA)</t>
  </si>
  <si>
    <t>3.283,80</t>
  </si>
  <si>
    <t>ARQUITETO JUNIOR</t>
  </si>
  <si>
    <t>67,54</t>
  </si>
  <si>
    <t>ARQUITETO JUNIOR (MENSALISTA)</t>
  </si>
  <si>
    <t>11.878,86</t>
  </si>
  <si>
    <t>ARQUITETO PAISAGISTA</t>
  </si>
  <si>
    <t>70,49</t>
  </si>
  <si>
    <t>ARQUITETO PAISAGISTA (MENSALISTA)</t>
  </si>
  <si>
    <t>12.396,09</t>
  </si>
  <si>
    <t>ARQUITETO PLENO</t>
  </si>
  <si>
    <t>95,94</t>
  </si>
  <si>
    <t>ARQUITETO PLENO (MENSALISTA)</t>
  </si>
  <si>
    <t>16.872,92</t>
  </si>
  <si>
    <t>ARQUITETO SENIOR</t>
  </si>
  <si>
    <t>126,85</t>
  </si>
  <si>
    <t>ARQUITETO SENIOR (MENSALISTA)</t>
  </si>
  <si>
    <t>22.307,50</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</si>
  <si>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</si>
  <si>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</si>
  <si>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</si>
  <si>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</si>
  <si>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</si>
  <si>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</si>
  <si>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</si>
  <si>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</si>
  <si>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</si>
  <si>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</si>
  <si>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</si>
  <si>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</si>
  <si>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</si>
  <si>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</si>
  <si>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7,06</t>
  </si>
  <si>
    <t>ASFALTO MODIFICADO TIPO II - NBR 9910 (ASFALTO OXIDADO PARA IMPERMEABILIZACAO, COEFICIENTE DE PENETRACAO 20-35)</t>
  </si>
  <si>
    <t>ASFALTO MODIFICADO TIPO III - NBR 9910 (ASFALTO OXIDADO PARA IMPERMEABILIZACAO, COEFICIENTE DE PENETRACAO 15-25)</t>
  </si>
  <si>
    <t>ASSENTADOR DE MANILHAS</t>
  </si>
  <si>
    <t>22,70</t>
  </si>
  <si>
    <t>ASSENTADOR DE MANILHAS (MENSALISTA)</t>
  </si>
  <si>
    <t>3.993,35</t>
  </si>
  <si>
    <t>ASSENTO  VASO SANITARIO INFANTIL EM PLASTICO BRANCO</t>
  </si>
  <si>
    <t>84,91</t>
  </si>
  <si>
    <t>ASSENTO SANITARIO DE PLASTICO, TIPO CONVENCIONAL</t>
  </si>
  <si>
    <t>AUTOMATICO DE BOIA SUPERIOR / INFERIOR, *15* A / 250 V</t>
  </si>
  <si>
    <t>44,86</t>
  </si>
  <si>
    <t>AUXILIAR  DE ALMOXARIFE</t>
  </si>
  <si>
    <t>16,60</t>
  </si>
  <si>
    <t>AUXILIAR DE ALMOXARIFE (MENSALISTA)</t>
  </si>
  <si>
    <t>2.922,98</t>
  </si>
  <si>
    <t>AUXILIAR DE AZULEJISTA (HORISTA)</t>
  </si>
  <si>
    <t>AUXILIAR DE AZULEJISTA (MENSALISTA)</t>
  </si>
  <si>
    <t>AUXILIAR DE ENCANADOR OU BOMBEIRO HIDRAULICO</t>
  </si>
  <si>
    <t>11,34</t>
  </si>
  <si>
    <t>AUXILIAR DE ENCANADOR OU BOMBEIRO HIDRAULICO (MENSALISTA)</t>
  </si>
  <si>
    <t>1.997,49</t>
  </si>
  <si>
    <t>AUXILIAR DE ESCRITORIO</t>
  </si>
  <si>
    <t>AUXILIAR DE ESCRITORIO (MENSALISTA)</t>
  </si>
  <si>
    <t>2.803,15</t>
  </si>
  <si>
    <t>AUXILIAR DE LABORATORISTA DE SOLOS E DE CONCRETO</t>
  </si>
  <si>
    <t>AUXILIAR DE LABORATORISTA DE SOLOS E DE CONCRETO (MENSALISTA)</t>
  </si>
  <si>
    <t>3.906,59</t>
  </si>
  <si>
    <t>AUXILIAR DE MECANICO</t>
  </si>
  <si>
    <t>AUXILIAR DE MECANICO (MENSALISTA)</t>
  </si>
  <si>
    <t>2.741,16</t>
  </si>
  <si>
    <t>AUXILIAR DE PEDREIRO (HORISTA)</t>
  </si>
  <si>
    <t>AUXILIAR DE PEDREIRO (MENSALISTA)</t>
  </si>
  <si>
    <t>AUXILIAR DE SERVICOS GERAIS</t>
  </si>
  <si>
    <t>11,88</t>
  </si>
  <si>
    <t>AUXILIAR DE SERVICOS GERAIS (MENSALISTA)</t>
  </si>
  <si>
    <t>2.089,34</t>
  </si>
  <si>
    <t>AUXILIAR DE TOPOGRAFO</t>
  </si>
  <si>
    <t>AUXILIAR DE TOPOGRAFO (MENSALISTA)</t>
  </si>
  <si>
    <t>1.886,61</t>
  </si>
  <si>
    <t>AUXILIAR TECNICO / ASSISTENTE DE ENGENHARIA</t>
  </si>
  <si>
    <t>34,80</t>
  </si>
  <si>
    <t>AUXILIAR TECNICO / ASSISTENTE DE ENGENHARIA (MENSALISTA)</t>
  </si>
  <si>
    <t>6.123,76</t>
  </si>
  <si>
    <t>AVENTAL DE SEGURANCA DE RASPA DE COURO 1,00 X 0,60 M</t>
  </si>
  <si>
    <t>44,25</t>
  </si>
  <si>
    <t>AZULEJISTA OU LADRILHEIRO (HORISTA)</t>
  </si>
  <si>
    <t>AZULEJISTA OU LADRILHEIRO (MENSALISTA)</t>
  </si>
  <si>
    <t>3.284,26</t>
  </si>
  <si>
    <t>BACIA SANITARIA (VASO) COM CAIXA ACOPLADA, SIFAO APARENTE, DE LOUCA BRANCA (SEM ASSENTO)</t>
  </si>
  <si>
    <t>298,88</t>
  </si>
  <si>
    <t>BACIA SANITARIA (VASO) COM CAIXA ACOPLADA, SIFAO OCULTO / CARENADO, DE LOUCA BRANCA (SEM ASSENTO ) - PADRAO ALTO</t>
  </si>
  <si>
    <t>413,73</t>
  </si>
  <si>
    <t>BACIA SANITARIA (VASO) CONVENCIONAL PARA PCD, SEM FURO FRONTAL, DE LOUCA BRANCA (SEM ASSENTO)</t>
  </si>
  <si>
    <t>503,05</t>
  </si>
  <si>
    <t>BACIA SANITARIA (VASO) CONVENCIONAL PARA USO ESPECIFICO (HOSPITAIS, CLINICAS), COM FURO FRONTAL, DE LOUCA BRANCA, SEM ASSENTO</t>
  </si>
  <si>
    <t>BACIA SANITARIA (VASO) CONVENCIONAL, DE LOUCA BRANCA, SIFAO APARENTE, SAIDA VERTICAL (SEM ASSENTO)</t>
  </si>
  <si>
    <t>159,90</t>
  </si>
  <si>
    <t>BACIA SANITARIA (VASO) CONVENCIONAL, DE LOUCA COLORIDA, SIFAO APARENTE, SAIDA VERTICAL (SEM ASSENTO)</t>
  </si>
  <si>
    <t>175,71</t>
  </si>
  <si>
    <t>BACIA SANITARIA (VASO) INFANTIL, SIFONADO, DE LOUCA BRANCA, (SEM ASSENTO)</t>
  </si>
  <si>
    <t>354,30</t>
  </si>
  <si>
    <t>BALDE PLASTICO CAPACIDADE *10* L</t>
  </si>
  <si>
    <t>8,42</t>
  </si>
  <si>
    <t>BALDE VERMELHO PARA SINALIZACAO DE VIAS</t>
  </si>
  <si>
    <t>BANCADA DE MARMORE SINTETICO COM UMA CUBA, 120 X *60* CM</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</si>
  <si>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</si>
  <si>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</si>
  <si>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</si>
  <si>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</si>
  <si>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</si>
  <si>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393,08</t>
  </si>
  <si>
    <t>BANCADA/ BANCA EM MARMORE, POLIDO, BRANCO COMUM, E=  *3* CM</t>
  </si>
  <si>
    <t>330,78</t>
  </si>
  <si>
    <t>BANCADA/BANCA/PIA DE ACO INOXIDAVEL (AISI 430) COM 1 CUBA CENTRAL, COM VALVULA, ESCORREDOR DUPLO, DE *0,55 X 1,20* M</t>
  </si>
  <si>
    <t>245,00</t>
  </si>
  <si>
    <t>BANCADA/BANCA/PIA DE ACO INOXIDAVEL (AISI 430) COM 1 CUBA CENTRAL, COM VALVULA, ESCORREDOR DUPLO, DE *0,55 X 1,40* M</t>
  </si>
  <si>
    <t>325,79</t>
  </si>
  <si>
    <t>BANCADA/BANCA/PIA DE ACO INOXIDAVEL (AISI 430) COM 1 CUBA CENTRAL, COM VALVULA, ESCORREDOR DUPLO, DE *0,55 X 1,80* M</t>
  </si>
  <si>
    <t>472,01</t>
  </si>
  <si>
    <t>BANCADA/BANCA/PIA DE ACO INOXIDAVEL (AISI 430) COM 1 CUBA CENTRAL, COM VALVULA, LISA (SEM ESCORREDOR), DE *0,55 X 1,20* M</t>
  </si>
  <si>
    <t>239,49</t>
  </si>
  <si>
    <t>BANCADA/BANCA/PIA DE ACO INOXIDAVEL (AISI 430) COM 1 CUBA CENTRAL, SEM VALVULA, ESCORREDOR DUPLO, DE *0,55 X 1,60* M</t>
  </si>
  <si>
    <t>284,78</t>
  </si>
  <si>
    <t>BANCADA/BANCA/PIA DE ACO INOXIDAVEL (AISI 430) COM 2 CUBAS, COM VALVULAS, ESCORREDOR DUPLO, DE *0,55 X 2,00* M</t>
  </si>
  <si>
    <t>665,49</t>
  </si>
  <si>
    <t>BANCADA/TAMPO ACO INOX (AISI 304), LARGURA 60 CM, COM RODABANCA (NAO INCLUI PES DE APOIO)</t>
  </si>
  <si>
    <t>1.060,33</t>
  </si>
  <si>
    <t>BANCADA/TAMPO ACO INOX (AISI 304), LARGURA 70 CM, COM RODABANCA (NAO INCLUI PES DE APOIO)</t>
  </si>
  <si>
    <t>1.328,53</t>
  </si>
  <si>
    <t>BANCADA/TAMPO LISO (SEM CUBA) EM MARMORE SINTETICO</t>
  </si>
  <si>
    <t>149,68</t>
  </si>
  <si>
    <t>BANCO ARTICULADO PARA BANHO, EM ACO INOX POLIDO, 70* CM X 45* CM</t>
  </si>
  <si>
    <t>809,32</t>
  </si>
  <si>
    <t>BANCO COM ENCOSTO, 1,60M* DE COMPRIMENTO, EM TUBO DE ACO CARBONO E PINTURA NO PROCESSO ELETROSTATICO - PARA ACADEMIA AO AR LIVRE / ACADEMIA DA TERCEIRA IDADE - ATI</t>
  </si>
  <si>
    <t>1.060,52</t>
  </si>
  <si>
    <t>BANDEJA DE PINTURA PARA ROLO 23 CM</t>
  </si>
  <si>
    <t>BARRA ANTIPANICO DUPLA, CEGA EM LADO OPOSTO, COR CINZA</t>
  </si>
  <si>
    <t xml:space="preserve">PAR   </t>
  </si>
  <si>
    <t>933,02</t>
  </si>
  <si>
    <t>BARRA ANTIPANICO DUPLA, PARA PORTA DE VIDRO, COR CINZA</t>
  </si>
  <si>
    <t>1.029,23</t>
  </si>
  <si>
    <t>BARRA ANTIPANICO SIMPLES, CEGA EM LADO OPOSTO, COR CINZA</t>
  </si>
  <si>
    <t>415,90</t>
  </si>
  <si>
    <t>BARRA ANTIPANICO SIMPLES, COM FECHADURA LADO OPOSTO, COR CINZA</t>
  </si>
  <si>
    <t>635,20</t>
  </si>
  <si>
    <t>BARRA ANTIPANICO SIMPLES, PARA PORTA DE VIDRO, COR CINZA</t>
  </si>
  <si>
    <t>680,35</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</si>
  <si>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</si>
  <si>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</si>
  <si>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</si>
  <si>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</si>
  <si>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</si>
  <si>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</si>
  <si>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</si>
  <si>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BARRA DE APOIO RETA, EM ACO INOX POLIDO, COMPRIMENTO 70CM, DIAMETRO MINIMO 3 CM</t>
  </si>
  <si>
    <t>BARRA DE APOIO RETA, EM ACO INOX POLIDO, COMPRIMENTO 80CM, DIAMETRO MINIMO 3 CM</t>
  </si>
  <si>
    <t>186,89</t>
  </si>
  <si>
    <t>BARRA DE APOIO RETA, EM ACO INOX POLIDO, COMPRIMENTO 90 CM, DIAMETRO MINIMO 3 CM</t>
  </si>
  <si>
    <t>BARRA DE APOIO RETA, EM ALUMINIO, COMPRIMENTO 60CM, DIAMETRO MINIMO 3 CM</t>
  </si>
  <si>
    <t>136,26</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</si>
  <si>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</si>
  <si>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</si>
  <si>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</si>
  <si>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</si>
  <si>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</si>
  <si>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</si>
  <si>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BARRA DE FERRO CHATA, RETANGULAR (QUALQUER BITOLA)</t>
  </si>
  <si>
    <t>BARRA DE FERRO CHATO, RETANGULAR, 19,05 MM X 3,17 MM (L X E), 0,47 KG/M</t>
  </si>
  <si>
    <t>BARRA DE FERRO CHATO, RETANGULAR, 25,4 MM X 4,76 MM (L X E), 1,73 KG/M</t>
  </si>
  <si>
    <t>22,50</t>
  </si>
  <si>
    <t>BARRA DE FERRO CHATO, RETANGULAR, 25,4 MM X 6,35 MM (L X E), 1,2265 KG/M</t>
  </si>
  <si>
    <t>BARRA DE FERRO CHATO, RETANGULAR, 38,1 MM X 12,7 MM (L X E), 3,79 KG/M</t>
  </si>
  <si>
    <t>BARRA DE FERRO CHATO, RETANGULAR, 38,1 MM X 6,35 MM (L X E), 1,89 KG/M</t>
  </si>
  <si>
    <t>24,83</t>
  </si>
  <si>
    <t>BARRA DE FERRO CHATO, RETANGULAR, 38,1 MM X 9,53 MM (L X E), 2,84 KG/M</t>
  </si>
  <si>
    <t>37,32</t>
  </si>
  <si>
    <t>BARRA DE FERRO CHATO, RETANGULAR, 50,8 MM X 12,7 MM (L X E), 5,06 KG/M</t>
  </si>
  <si>
    <t>67,17</t>
  </si>
  <si>
    <t>BARRA DE FERRO CHATO, RETANGULAR, 50,8 MM X 25,4 MM (L X E), 10,12 KG/M</t>
  </si>
  <si>
    <t>133,00</t>
  </si>
  <si>
    <t>BARRA DE FERRO CHATO, RETANGULAR, 50,8 MM X 6,35 MM (L X E), 2,53 KG/M</t>
  </si>
  <si>
    <t>BARRA DE FERRO CHATO, RETANGULAR, 50,8 MM X 7,94 MM (L X E), 3,162 KG/M</t>
  </si>
  <si>
    <t>BARRA DE FERRO CHATO, RETANGULAR, 50,8 MM X 9,53 MM (L X E), 3,79KG/M</t>
  </si>
  <si>
    <t>49,81</t>
  </si>
  <si>
    <t>BASE DE MISTURADOR MONOCOMANDO PARA CHUVEIRO, DE PAREDE (NAO INCLUI ACABAMENTOS)</t>
  </si>
  <si>
    <t>309,12</t>
  </si>
  <si>
    <t>BASE PARA MASTRO DE PARA-RAIOS DIAMETRO NOMINAL 1 1/2"</t>
  </si>
  <si>
    <t>40,96</t>
  </si>
  <si>
    <t>BASE PARA MASTRO DE PARA-RAIOS DIAMETRO NOMINAL 2"</t>
  </si>
  <si>
    <t>44,92</t>
  </si>
  <si>
    <t>BASE PARA RELE COM SUPORTE METALICO</t>
  </si>
  <si>
    <t>BASE UNIPOLAR PARA FUSIVEL NH1, CORRENTE NOMINAL DE 250 A, SEM CAPA</t>
  </si>
  <si>
    <t>BATE-ESTACAS POR GRAVIDADE, POTENCIA160 HP, PESO DO MARTELO ATE 3 TONELADAS</t>
  </si>
  <si>
    <t>554.625,00</t>
  </si>
  <si>
    <t>BATENTE / PORTAL / ADUELA / MARCO EM MADEIRA MACICA COM REBAIXO, E = *3* CM, L = *14* CM, PARA PORTAS DE  GIRO DE *60 CM A 120* CM  X *210* CM, CEDRINHO / ANGELIM COMERCIAL / TAURI / CURUPIXA / PEROBA / CUMARU OU EQUIVALENTE DA REGIAO (NAO INCLUI ALIZARES)</t>
  </si>
  <si>
    <t xml:space="preserve">JG    </t>
  </si>
  <si>
    <t>210,00</t>
  </si>
  <si>
    <t>BATENTE / PORTAL / ADUELA / MARCO EM MADEIRA MACICA COM REBAIXO, E = *3* CM, L = *14* CM, PARA PORTAS DE  GIRO DE *60 CM A 120* CM  X *210* CM, PINUS / EUCALIPTO / VIROLA OU EQUIVALENTE DA REGIAO (NAO INCLUI ALIZARES)</t>
  </si>
  <si>
    <t>130,06</t>
  </si>
  <si>
    <t>BATENTE / PORTAL / ADUELA / MARCO EM MADEIRA MACICA COM REBAIXO, E = *3* CM, L = *16* CM, PARA PORTAS DE  GIRO DE *60 CM A 120* CM  X *210* CM, CEDRINHO / ANGELIM COMERCIAL / TAURI / CURUPIXA / PEROBA / CUMARU OU EQUIVALENTE DA REGIAO (NAO INCLUI ALIZARES)</t>
  </si>
  <si>
    <t>280,45</t>
  </si>
  <si>
    <t>BATENTE / PORTAL / ADUELA / MARCO EM MADEIRA MACICA COM REBAIXO, E = *3* CM, L = *16* CM, PARA PORTAS DE  GIRO DE *60 CM A 120* CM  X *210* CM, PINUS / EUCALIPTO / VIROLA OU EQUIVALENTE DA REGIAO (NAO INCLUI ALIZARES)</t>
  </si>
  <si>
    <t>162,58</t>
  </si>
  <si>
    <t>BATENTE/PORTAL/ADUELA/MARCO, EM MDF/PVC WOOD/POLIESTIRENO OU MADEIRA LAMINADA, L = *9,0* CM COM GUARNICAO REGULAVEL 2 FACES = *35* MM, PRIMER</t>
  </si>
  <si>
    <t>349,21</t>
  </si>
  <si>
    <t>BENTONITA, ARGILA CONSTITUIDA POR  MONTMORILONITA</t>
  </si>
  <si>
    <t>BETONEIRA CAPACIDADE NOMINAL 400 L, CAPACIDADE DE MISTURA  280 L, MOTOR ELETRICO TRIFASICO 220/380 V POTENCIA 2 CV, SEM CARREGADOR</t>
  </si>
  <si>
    <t>4.549,00</t>
  </si>
  <si>
    <t>BETONEIRA CAPACIDADE NOMINAL 400 L, CAPACIDADE DE MISTURA 310 L, MOTOR A DIESEL POTENCIA 5 CV, SEM CARREGADOR</t>
  </si>
  <si>
    <t>6.203,60</t>
  </si>
  <si>
    <t>BETONEIRA CAPACIDADE NOMINAL 400 L, CAPACIDADE DE MISTURA 310 L, MOTOR A GASOLINA POTENCIA 5,5 CV, SEM CARREGADOR</t>
  </si>
  <si>
    <t>5.690,10</t>
  </si>
  <si>
    <t>BETONEIRA CAPACIDADE NOMINAL 600 L, CAPACIDADE DE MISTURA 440 L, MOTOR A GASOLINA POTENCIA 10 HP, COM  CARREGADOR</t>
  </si>
  <si>
    <t>24.749,64</t>
  </si>
  <si>
    <t>BETONEIRA, CAPACIDADE NOMINAL 400 L, CAPACIDADE DE MISTURA 310L, MOTOR ELETRICO TRIFASICO 220/380V POTENCIA 2 CV, SEM CARREGADOR</t>
  </si>
  <si>
    <t>5.204,36</t>
  </si>
  <si>
    <t>BETONEIRA, CAPACIDADE NOMINAL 600 L, CAPACIDADE DE MISTURA  360L, MOTOR ELETRICO TRIFASICO 220/380V, POTENCIA 4CV, EXCLUSO CARREGADOR</t>
  </si>
  <si>
    <t>18.504,40</t>
  </si>
  <si>
    <t>BETONEIRA, CAPACIDADE NOMINAL 600 L, CAPACIDADE DE MISTURA 440 L, MOTOR A DIESEL POTENCIA 10 CV, COM CARREGADOR</t>
  </si>
  <si>
    <t>22.490,56</t>
  </si>
  <si>
    <t>BLASTER, DINAMITADOR OU CABO DE FOGO</t>
  </si>
  <si>
    <t>BLASTER, DINAMITADOR OU CABO DE FOGO (MENSALISTA)</t>
  </si>
  <si>
    <t>3.634,57</t>
  </si>
  <si>
    <t>BLOCO / TIJOLO DE VIDRO INCOLOR, CANELADO / ONDULADO, *19 X 19 X 8* CM (A X L X E)</t>
  </si>
  <si>
    <t>BLOCO / TIJOLO DE VIDRO INCOLOR, XADREZ, *20 X 20 X 10* CM (A X L X E)</t>
  </si>
  <si>
    <t>24,03</t>
  </si>
  <si>
    <t>BLOCO CERAMICO / TIJOLO VAZADO PARA ALVENARIA DE VEDACAO, FUROS NA HORIZONTAL, 11,5 X 19 X 19 CM (NBR 15270)</t>
  </si>
  <si>
    <t>BLOCO CERAMICO / TIJOLO VAZADO PARA ALVENARIA DE VEDACAO, FUROS NA VERTICAL, 14 X 19 X 39 CM (NBR 15270)</t>
  </si>
  <si>
    <t>1,64</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</si>
  <si>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</si>
  <si>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</si>
  <si>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</si>
  <si>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</si>
  <si>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</si>
  <si>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</si>
  <si>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</si>
  <si>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500,00</t>
  </si>
  <si>
    <t>BLOCO CERAMICO / TIJOLO VAZADO PARA ALVENARIA DE VEDACAO, 8 FUROS NA HORIZONTAL, 9 X 19 X 29 CM (L X A X C)</t>
  </si>
  <si>
    <t>BLOCO DE CONCRETO ESTRUTURAL 14 X 19 X 29 CM, FBK 10 MPA (NBR 6136)</t>
  </si>
  <si>
    <t>3,25</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</si>
  <si>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</si>
  <si>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</si>
  <si>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</si>
  <si>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</si>
  <si>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</si>
  <si>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</si>
  <si>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</si>
  <si>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</si>
  <si>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3,57</t>
  </si>
  <si>
    <t>BLOCO DE CONCRETO ESTRUTURAL 14 X 19 X 39 CM, FBK 12 MPA (NBR 6136)</t>
  </si>
  <si>
    <t>BLOCO DE CONCRETO ESTRUTURAL 14 X 19 X 39 CM, FBK 14 MPA (NBR 6136)</t>
  </si>
  <si>
    <t>3,98</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</si>
  <si>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</si>
  <si>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</si>
  <si>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</si>
  <si>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</si>
  <si>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4,20</t>
  </si>
  <si>
    <t>BLOCO DE CONCRETO ESTRUTURAL 19 X 19 X 39 CM, FBK 10 MPA (NBR 6136)</t>
  </si>
  <si>
    <t>4,64</t>
  </si>
  <si>
    <t>BLOCO DE CONCRETO ESTRUTURAL 19 X 19 X 39 CM, FBK 12 MPA (NBR 6136)</t>
  </si>
  <si>
    <t>BLOCO DE CONCRETO ESTRUTURAL 19 X 19 X 39 CM, FBK 14 MPA (NBR 6136)</t>
  </si>
  <si>
    <t>BLOCO DE CONCRETO ESTRUTURAL 19 X 19 X 39 CM, FBK 16 MPA (NBR 6136)</t>
  </si>
  <si>
    <t>5,60</t>
  </si>
  <si>
    <t>BLOCO DE CONCRETO ESTRUTURAL 19 X 19 X 39 CM, FBK 4,5 MPA (NBR 6136)</t>
  </si>
  <si>
    <t>BLOCO DE CONCRETO ESTRUTURAL 19 X 19 X 39 CM, FBK 8 MPA (NBR 6136)</t>
  </si>
  <si>
    <t>BLOCO DE CONCRETO ESTRUTURAL 9 X 19 X 39 CM, FBK 4,5 MPA (NBR 6136)</t>
  </si>
  <si>
    <t>2,08</t>
  </si>
  <si>
    <t>BLOCO DE ESPUMA MULTIUSO *23 X 13 X 8* CM</t>
  </si>
  <si>
    <t>BLOCO DE GESSO COMPACTO / MACICO, BRANCO, E = 10 CM, DIMENSOES *67 X 50* CM</t>
  </si>
  <si>
    <t>52,92</t>
  </si>
  <si>
    <t>BLOCO DE GESSO VAZADO, BRANCO, E = *7* CM, DIMENSOES *67 X 50* CM</t>
  </si>
  <si>
    <t>38,81</t>
  </si>
  <si>
    <t>BLOCO DE POLIETILENO ALTA DENSIDADE, *27* X *30* X *100* CM, ACOMPANHADOS PLACAS  TERMINAIS  E LONGARINAS, PARA FUNDO DE FILTRO</t>
  </si>
  <si>
    <t>813,39</t>
  </si>
  <si>
    <t>BLOCO DE VEDACAO CONCRETO APARENTE 9 X 19 X 39 CM (CLASSE C - NBR 6136)</t>
  </si>
  <si>
    <t>2,14</t>
  </si>
  <si>
    <t>BLOCO DE VEDACAO CONCRETO 14 X 19 X 29 CM (CLASSE C - NBR 6136)</t>
  </si>
  <si>
    <t>BLOCO DE VEDACAO DE CONCRETO APARENTE 14 X 19 X 39 CM (CLASSE C - NBR 6136)</t>
  </si>
  <si>
    <t>2,72</t>
  </si>
  <si>
    <t>BLOCO DE VEDACAO DE CONCRETO APARENTE 19 X 19 X 39 CM  (CLASSE C - NBR 6136)</t>
  </si>
  <si>
    <t>BLOCO DE VEDACAO DE CONCRETO CELULAR AUTOCLAVADO 10 X 30 X 60 CM (E X A X C)</t>
  </si>
  <si>
    <t>72,68</t>
  </si>
  <si>
    <t>BLOCO DE VEDACAO DE CONCRETO CELULAR AUTOCLAVADO 15 X 30 X 60 CM (E X A X C)</t>
  </si>
  <si>
    <t>106,76</t>
  </si>
  <si>
    <t>BLOCO DE VEDACAO DE CONCRETO CELULAR AUTOCLAVADO 20 X 30 X 60 CM (E X A X C)</t>
  </si>
  <si>
    <t>BLOCO DE VEDACAO DE CONCRETO 14 X 19 X 39 CM (CLASSE C - NBR 6136)</t>
  </si>
  <si>
    <t>2,62</t>
  </si>
  <si>
    <t>BLOCO DE VEDACAO DE CONCRETO 19 X 19 X 39 CM (CLASSE C - NBR 6136)</t>
  </si>
  <si>
    <t>BLOCO DE VEDACAO DE CONCRETO, 9 X 19 X 39 CM (CLASSE C - NBR 6136)</t>
  </si>
  <si>
    <t>2,10</t>
  </si>
  <si>
    <t>BLOCO DE VIDRO / ELEMENTO VAZADO, INCOLOR, VENEZIANA, *20 X 20 X 6* CM (A X L X E)</t>
  </si>
  <si>
    <t>21,00</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</si>
  <si>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</si>
  <si>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</si>
  <si>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</si>
  <si>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</si>
  <si>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</si>
  <si>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</si>
  <si>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</si>
  <si>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102,00</t>
  </si>
  <si>
    <t>BLOCO VEDACAO CONCRETO CELULAR AUTOCLAVADO 7,5 X 30 X 60 CM (E X A X C)</t>
  </si>
  <si>
    <t>BLOQUETE/PISO DE CONCRETO - MODELO BLOCO PISOGRAMA/CONCREGRAMA 2 FUROS, DIMENSOES APROX. DE 35 CM X 15 CM E ESPESSURA DE 7 CM (+/- 1 CM), COR NATURAL</t>
  </si>
  <si>
    <t>44,36</t>
  </si>
  <si>
    <t>BLOQUETE/PISO DE CONCRETO - MODELO PISOGRAMA/CONCREGRAMA/PAVI-GRADE/GRAMEIRO, DIMENSOES APROXIMADAS DE 60 CM X 45 CM E ESPESSURA DE 8 CM (+/- 1 CM), COR NATURAL</t>
  </si>
  <si>
    <t>99,81</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</si>
  <si>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</si>
  <si>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</si>
  <si>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</si>
  <si>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62,38</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</si>
  <si>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</si>
  <si>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</si>
  <si>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</si>
  <si>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58,22</t>
  </si>
  <si>
    <t>BLOQUETE/PISO INTERTRAVADO DE CONCRETO - MODELO RAQUETE, *22 CM X 13,5* CM, E = 6 CM, RESISTENCIA DE 35 MPA (NBR 9781), COR NATURAL</t>
  </si>
  <si>
    <t>42,76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</si>
  <si>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</si>
  <si>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</si>
  <si>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42,18</t>
  </si>
  <si>
    <t>BLOQUETE/PISO INTERTRAVADO DE CONCRETO - MODELO SEXTAVADO / HEXAGONAL, 25 CM X 25 CM, E = 8 CM, RESISTENCIA DE 35 MPA (NBR 9781), COR NATURAL</t>
  </si>
  <si>
    <t>53,13</t>
  </si>
  <si>
    <t>BOCAL PVC, PARA CALHA PLUVIAL, DIAMETRO DA SAIDA ENTRE 80 E 100 MM, PARA DRENAGEM PREDIAL</t>
  </si>
  <si>
    <t>BOLSA DE LIGACAO EM PVC FLEXIVEL PARA VASO SANITARIO 1.1/2 " (40 MM)</t>
  </si>
  <si>
    <t>4,70</t>
  </si>
  <si>
    <t>BOLSA DE LONA PARA FERRAMENTAS *50 X 35 X 25* CM</t>
  </si>
  <si>
    <t>264,44</t>
  </si>
  <si>
    <t>BOMBA CENTRIFUGA  MOTOR ELETRICO TRIFASICO 1,48HP  DIAMETRO DE SUCCAO X ELEVACAO 1" X 1", 4 ESTAGIOS, DIAMETRO DOS ROTORES 3 X 107 MM + 1 X 100 MM, HM/Q: 10 M / 5,3 M3/H A 70 M / 1,8 M3/H</t>
  </si>
  <si>
    <t>2.383,62</t>
  </si>
  <si>
    <t>BOMBA CENTRIFUGA  MOTOR ELETRICO TRIFASICO 2,96HP, DIAMETRO DE SUCCAO X ELEVACAO 1 1/2" X 1 1/4", DIAMETRO DO ROTOR 148 MM, HM/Q: 34 M / 14,80 M3/H A 40 M / 8,60 M3/H</t>
  </si>
  <si>
    <t>2.004,19</t>
  </si>
  <si>
    <t>BOMBA CENTRIFUGA COM MOTOR ELETRICO MONOFASICO, POTENCIA 0,33 HP,  BOCAIS 1" X 3/4", DIAMETRO DO ROTOR 99 MM, HM/Q = 4 MCA / 8,5 M3/H A 18 MCA / 0,90 M3/H</t>
  </si>
  <si>
    <t>816,73</t>
  </si>
  <si>
    <t>BOMBA CENTRIFUGA MONOESTAGIO COM MOTOR ELETRICO MONOFASICO, POTENCIA 15 HP,  DIAMETRO DO ROTOR *173* MM, HM/Q = *30* MCA / *90* M3/H A *45* MCA / *55* M3/H</t>
  </si>
  <si>
    <t>11.801,67</t>
  </si>
  <si>
    <t>BOMBA CENTRIFUGA MOTOR ELETRICO MONOFASICO 0,49 HP  BOCAIS 1" X 3/4", DIAMETRO DO ROTOR 110 MM, HM/Q: 6 M / 8,3 M3/H A 20 M / 1,2 M3/H</t>
  </si>
  <si>
    <t>794,88</t>
  </si>
  <si>
    <t>BOMBA CENTRIFUGA MOTOR ELETRICO MONOFASICO 0,50 CV DIAMETRO DE SUCCAO X ELEVACAO 3/4" X 3/4", MONOESTAGIO, DIAMETRO DOS ROTORES 114 MM, HM/Q: 2 M / 2,99 M3/H A 24 M / 0,71 M3/H</t>
  </si>
  <si>
    <t>1.240,47</t>
  </si>
  <si>
    <t>BOMBA CENTRIFUGA MOTOR ELETRICO MONOFASICO 0,74HP  DIAMETRO DE SUCCAO X ELEVACAO 1 1/4" X 1", DIAMETRO DO ROTOR 120 MM, HM/Q: 8 M / 7,70 M3/H A 24 M / 2,80 M3/H</t>
  </si>
  <si>
    <t>1.358,16</t>
  </si>
  <si>
    <t>BOMBA CENTRIFUGA MOTOR ELETRICO TRIFASICO 0,99HP  DIAMETRO DE SUCCAO X ELEVACAO 1" X 1", DIAMETRO DO ROTOR 145 MM, HM/Q: 14 M / 8,4 M3/H A 40 M / 0,60 M3/H</t>
  </si>
  <si>
    <t>1.339,90</t>
  </si>
  <si>
    <t>BOMBA CENTRIFUGA MOTOR ELETRICO TRIFASICO 14,8 HP, DIAMETRO DE SUCCAO X ELEVACAO 2 1/2" X 2", DIAMETRO DO ROTOR 195 MM, HM/Q: 62 M / 55,5 M3/H A 80 M / 31,50 M3/H</t>
  </si>
  <si>
    <t>7.513,78</t>
  </si>
  <si>
    <t>BOMBA CENTRIFUGA MOTOR ELETRICO TRIFASICO 5HP, DIAMETRO DE SUCCAO X ELEVACAO 2" X 1 1/2", DIAMETRO DO ROTOR 155 MM, HM/Q: 40 M / 20,40 M3/H A 46 M / 9,20 M3/H</t>
  </si>
  <si>
    <t>3.484,09</t>
  </si>
  <si>
    <t>BOMBA CENTRIFUGA MOTOR ELETRICO TRIFASICO 9,86 DIAMETRO DE SUCCAO X ELEVACAO 1" X 1", 4 ESTAGIOS, DIAMETRO DOS ROTORES 4 X 146 MM, HM/Q: 85 M / 14,9 M3/H A 140 M / 4,2 M3/H</t>
  </si>
  <si>
    <t>7.068,49</t>
  </si>
  <si>
    <t>BOMBA CENTRIFUGA,  MOTOR ELETRICO TRIFASICO 1,48HP  DIAMETRO DE SUCCAO X ELEVACAO 1 1/2" X 1", DIAMETRO DO ROTOR 117 MM, HM/Q: 10 M / 21,9 M3/H A 24 M / 6,1 M3/H</t>
  </si>
  <si>
    <t>1.436,37</t>
  </si>
  <si>
    <t>BOMBA DE PROJECAO DE CONCRETO SECO, POTENCIA 10 CV, VAZAO 3 M3/H</t>
  </si>
  <si>
    <t>55.453,70</t>
  </si>
  <si>
    <t>BOMBA DE PROJECAO DE CONCRETO SECO, POTENCIA 10 CV, VAZAO 6 M3/H</t>
  </si>
  <si>
    <t>59.411,76</t>
  </si>
  <si>
    <t>BOMBA SUBMERSA PARA POCOS TUBULARES PROFUNDOS DIAMETRO DE 4 POLEGADAS, ELETRICA, MONOFASICA, POTENCIA 0,49 HP, 13 ESTAGIOS, BOCAL DE DESCARGA DIAMETRO DE UMA POLEGADA E MEIA, HM/Q = 18 M / 1,90 M3/H A 85 M / 0,60 M3/H</t>
  </si>
  <si>
    <t>3.108,65</t>
  </si>
  <si>
    <t>BOMBA SUBMERSA PARA POCOS TUBULARES PROFUNDOS DIAMETRO DE 4 POLEGADAS, ELETRICA, TRIFASICA, POTENCIA 1,97 HP, 20 ESTAGIOS, BOCAL DE DESCARGA DIAMETRO DE UMA POLEGADA E MEIA, HM/Q = 18 M / 5,40 M3/H A 164 M / 0,80 M3/H</t>
  </si>
  <si>
    <t>4.469,62</t>
  </si>
  <si>
    <t>BOMBA SUBMERSA PARA POCOS TUBULARES PROFUNDOS DIAMETRO DE 4 POLEGADAS, ELETRICA, TRIFASICA, POTENCIA 5,42 HP, 15 ESTAGIOS, BOCAL DE DESCARGA DIAMETRO DE 2 POLEGADAS, HM/Q = 18 M / 18,10 M3/H A 121 M / 2,90 M3/H</t>
  </si>
  <si>
    <t>7.576,39</t>
  </si>
  <si>
    <t>BOMBA SUBMERSA PARA POCOS TUBULARES PROFUNDOS DIAMETRO DE 4 POLEGADAS, ELETRICA, TRIFASICA, POTENCIA 5,42 HP, 29 ESTAGIOS, BOCAL DE DESCARGA DE UMA POLEGADA E MEIA, HM/Q = 18 M / 8,10 M3/H A 201 M / 3,2 M3/H</t>
  </si>
  <si>
    <t>7.193,18</t>
  </si>
  <si>
    <t>BOMBA SUBMERSA PARA POCOS TUBULARES PROFUNDOS DIAMETRO DE 6 POLEGADAS, ELETRICA, TRIFASICA, POTENCIA 27,12 HP, 7 ESTAGIOS, BOCAL DE DESCARGA DIAMETRO DE 4 POLEGADAS, HM/Q = 13,9 M / 90 M3/H A 44,0 M / 25,0 M3/H</t>
  </si>
  <si>
    <t>29.517,33</t>
  </si>
  <si>
    <t>BOMBA SUBMERSA PARA POCOS TUBULARES PROFUNDOS DIAMETRO DE 6 POLEGADAS, ELETRICA, TRIFASICA, POTENCIA 3,45 HP, 5 ESTAGIOS, BOCAL DE DESCARGA DIAMETRO DE 2 POLEGADAS, HM/Q = 68,5 M / 6,12 M3/H A 39,5 M / 14,04 M3/H</t>
  </si>
  <si>
    <t>10.855,93</t>
  </si>
  <si>
    <t>BOMBA SUBMERSA PARA POCOS TUBULARES PROFUNDOS DIAMETRO DE 6 POLEGADAS, ELETRICA, TRIFASICA, POTENCIA 32 HP, 9 ESTAGIOS, BOCAL DE DESCARGA DIAMETRO DE 4 POLEGADAS, HM/Q = 114,0 M / 13,9 M3/H A 57,0 M / 25,0 M3/H</t>
  </si>
  <si>
    <t>32.192,60</t>
  </si>
  <si>
    <t>BOMBA SUBMERSIVEL,  ELETRICA, TRIFASICA, POTENCIA 6 HP, DIAMETRO DO ROTOR 127 MM, BOCAL DE SAIDA DIAMETRO DE 3 POLEGADAS, HM/Q = 7 M / 66,90 M3/H A 26 M / 2,88 M3/H</t>
  </si>
  <si>
    <t>14.617,50</t>
  </si>
  <si>
    <t>BOMBA SUBMERSIVEL, ELETRICA, TRIFASICA, POTENCIA 0,98 HP, DIAMETRO DO ROTOR 142 MM SEMIABERTO, BOCAL DE SAIDA DIAMETRO DE 2 POLEGADAS, HM/Q = 2 M / 32 M3/H A 8 M / 16 M3/H</t>
  </si>
  <si>
    <t>3.227,17</t>
  </si>
  <si>
    <t>BOMBA SUBMERSIVEL, ELETRICA, TRIFASICA, POTENCIA 0,99 HP, DIAMETRO ROTOR 98 MM SEMIABERTO, BOCAL DE SAIDA DIAMETRO 2 POLEGADAS, HM/Q = 2 M / 28,90 M3/H A 14 M / 7 M3/H</t>
  </si>
  <si>
    <t>3.898,00</t>
  </si>
  <si>
    <t>BOMBA SUBMERSIVEL, ELETRICA, TRIFASICA, POTENCIA 1,97 HP, DIAMETRO DO ROTOR 144 MM SEMIABERTO, BOCAL DE SAIDA DIAMETRO DE 2 POLEGADAS, HM/Q = 2 M / 26,8 M3/H A 28 M / 4,6 M3/H</t>
  </si>
  <si>
    <t>5.236,71</t>
  </si>
  <si>
    <t>BOMBA SUBMERSIVEL, ELETRICA, TRIFASICA, POTENCIA 13 HP, DIAMETRO DO ROTOR 170 MM, BOCAL DE SAIDA DIAMETRO DE 3 POLEGADAS, HM/Q = 11 M / 68,40 M3/H A 72 M / 3,6 M3/H</t>
  </si>
  <si>
    <t>29.235,00</t>
  </si>
  <si>
    <t>BOMBA SUBMERSIVEL, ELETRICA, TRIFASICA, POTENCIA 2,96 HP, DIAMETRO DO ROTOR 144 MM SEMIABERTO, BOCAL DE SAIDA DIAMETRO DE DUAS POLEGADAS, HM/Q = 2 M / 38,8 M3/H A 28 M / 5 M3/H</t>
  </si>
  <si>
    <t>4.604,51</t>
  </si>
  <si>
    <t>BOMBA SUBMERSIVEL, ELETRICA, TRIFASICA, POTENCIA 3,75 HP, DIAMETRO DO ROTOR 90 MM SEMIABERTO, BOCAL DE SAIDA DIAMETRO DE 2 POLEGADAS, HM/Q = 5 M / 61,2 M3/H A 25,5 M / 3,6 M3/H</t>
  </si>
  <si>
    <t>7.308,75</t>
  </si>
  <si>
    <t>BOMBA TRIPLEX COM MOTOR A DIESEL, NACIONAL, DIAMETRO DE SUCCAO DE 2  1/2''</t>
  </si>
  <si>
    <t>203.038,71</t>
  </si>
  <si>
    <t>BOMBA TRIPLEX, PARA INJECAO DE CALDA DE CIMENTO, VAZAO MAXIMA DE *100* LITROS/MINUTO, PRESSAO MAXIMA DE *70* BAR, POTENCIA DE 15 CV</t>
  </si>
  <si>
    <t>85.180,88</t>
  </si>
  <si>
    <t>BORBOLETA PARA JANELA TIPO GUILHOTINA, EM ZAMAC CROMADO</t>
  </si>
  <si>
    <t>BOTA DE PVC PRETA, CANO MEDIO, SEM FORRO</t>
  </si>
  <si>
    <t>BOTA DE SEGURANCA COM BIQUEIRA DE ACO E COLARINHO ACOLCHOADO</t>
  </si>
  <si>
    <t>71,52</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</si>
  <si>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</si>
  <si>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</si>
  <si>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</si>
  <si>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</si>
  <si>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</si>
  <si>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</si>
  <si>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0,73</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</si>
  <si>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</si>
  <si>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</si>
  <si>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</si>
  <si>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</si>
  <si>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</si>
  <si>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</si>
  <si>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</si>
  <si>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</si>
  <si>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</si>
  <si>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6,82</t>
  </si>
  <si>
    <t>BUCHA DE REDUCAO DE COBRE (REF 600-2) SEM ANEL DE SOLDA, PONTA X BOLSA, 28 X 22 MM</t>
  </si>
  <si>
    <t>BUCHA DE REDUCAO DE COBRE (REF 600-2) SEM ANEL DE SOLDA, PONTA X BOLSA, 35 X 28 MM</t>
  </si>
  <si>
    <t>23,41</t>
  </si>
  <si>
    <t>BUCHA DE REDUCAO DE COBRE (REF 600-2) SEM ANEL DE SOLDA, PONTA X BOLSA, 42 X 35 MM</t>
  </si>
  <si>
    <t>39,96</t>
  </si>
  <si>
    <t>BUCHA DE REDUCAO DE COBRE (REF 600-2) SEM ANEL DE SOLDA, PONTA X BOLSA, 54 X 42 MM</t>
  </si>
  <si>
    <t>56,34</t>
  </si>
  <si>
    <t>BUCHA DE REDUCAO DE COBRE (REF 600-2) SEM ANEL DE SOLDA, PONTA X BOLSA, 66 X 54 MM</t>
  </si>
  <si>
    <t>175,61</t>
  </si>
  <si>
    <t>BUCHA DE REDUCAO DE FERRO GALVANIZADO, COM ROSCA BSP, DE 1 1/2" X 1 1/4"</t>
  </si>
  <si>
    <t>18,58</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</si>
  <si>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</si>
  <si>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</si>
  <si>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</si>
  <si>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</si>
  <si>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</si>
  <si>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</si>
  <si>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</si>
  <si>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5,15</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</si>
  <si>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</si>
  <si>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</si>
  <si>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</si>
  <si>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</si>
  <si>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40,11</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</si>
  <si>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</si>
  <si>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</si>
  <si>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</si>
  <si>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</si>
  <si>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</si>
  <si>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</si>
  <si>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</si>
  <si>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</si>
  <si>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59,13</t>
  </si>
  <si>
    <t>BUCHA DE REDUCAO DE FERRO GALVANIZADO, COM ROSCA BSP, DE 3" X 1 1/4"</t>
  </si>
  <si>
    <t>57,48</t>
  </si>
  <si>
    <t>BUCHA DE REDUCAO DE FERRO GALVANIZADO, COM ROSCA BSP, DE 3" X 2 1/2"</t>
  </si>
  <si>
    <t>57,77</t>
  </si>
  <si>
    <t>BUCHA DE REDUCAO DE FERRO GALVANIZADO, COM ROSCA BSP, DE 3" X 2"</t>
  </si>
  <si>
    <t>BUCHA DE REDUCAO DE FERRO GALVANIZADO, COM ROSCA BSP, DE 4" X 2 1/2"</t>
  </si>
  <si>
    <t>109,25</t>
  </si>
  <si>
    <t>BUCHA DE REDUCAO DE FERRO GALVANIZADO, COM ROSCA BSP, DE 4" X 2"</t>
  </si>
  <si>
    <t>BUCHA DE REDUCAO DE FERRO GALVANIZADO, COM ROSCA BSP, DE 4" X 3"</t>
  </si>
  <si>
    <t>BUCHA DE REDUCAO DE FERRO GALVANIZADO, COM ROSCA BSP, DE 5" X 4"</t>
  </si>
  <si>
    <t>299,02</t>
  </si>
  <si>
    <t>BUCHA DE REDUCAO DE FERRO GALVANIZADO, COM ROSCA BSP, DE 6" X 4"</t>
  </si>
  <si>
    <t>315,94</t>
  </si>
  <si>
    <t>BUCHA DE REDUCAO DE FERRO GALVANIZADO, COM ROSCA BSP, DE 6" X 5"</t>
  </si>
  <si>
    <t>338,93</t>
  </si>
  <si>
    <t>BUCHA DE REDUCAO DE PVC, SOLDAVEL, CURTA, COM 110 X 85 MM, PARA AGUA FRIA PREDIAL</t>
  </si>
  <si>
    <t>122,18</t>
  </si>
  <si>
    <t>BUCHA DE REDUCAO DE PVC, SOLDAVEL, CURTA, COM 25 X 20 MM, PARA AGUA FRIA PREDIAL</t>
  </si>
  <si>
    <t>BUCHA DE REDUCAO DE PVC, SOLDAVEL, CURTA, COM 32 X 25 MM, PARA AGUA FRIA PREDIAL</t>
  </si>
  <si>
    <t>1,48</t>
  </si>
  <si>
    <t>BUCHA DE REDUCAO DE PVC, SOLDAVEL, CURTA, COM 40 X 32 MM, PARA AGUA FRIA PREDIAL</t>
  </si>
  <si>
    <t>BUCHA DE REDUCAO DE PVC, SOLDAVEL, CURTA, COM 50 X 40 MM, PARA AGUA FRIA PREDIAL</t>
  </si>
  <si>
    <t>BUCHA DE REDUCAO DE PVC, SOLDAVEL, CURTA, COM 60 X 50 MM, PARA AGUA FRIA PREDIAL</t>
  </si>
  <si>
    <t>8,87</t>
  </si>
  <si>
    <t>BUCHA DE REDUCAO DE PVC, SOLDAVEL, CURTA, COM 75 X 60 MM, PARA AGUA FRIA PREDIAL</t>
  </si>
  <si>
    <t>BUCHA DE REDUCAO DE PVC, SOLDAVEL, CURTA, COM 85 X 75 MM, PARA AGUA FRIA PREDIAL</t>
  </si>
  <si>
    <t>22,01</t>
  </si>
  <si>
    <t>BUCHA DE REDUCAO DE PVC, SOLDAVEL, LONGA, COM 110 X 60 MM, PARA AGUA FRIA PREDIAL</t>
  </si>
  <si>
    <t>68,52</t>
  </si>
  <si>
    <t>BUCHA DE REDUCAO DE PVC, SOLDAVEL, LONGA, COM 110 X 75 MM, PARA AGUA FRIA PREDIAL</t>
  </si>
  <si>
    <t>57,89</t>
  </si>
  <si>
    <t>BUCHA DE REDUCAO DE PVC, SOLDAVEL, LONGA, COM 32 X 20 MM, PARA AGUA FRIA PREDIAL</t>
  </si>
  <si>
    <t>4,00</t>
  </si>
  <si>
    <t>BUCHA DE REDUCAO DE PVC, SOLDAVEL, LONGA, COM 40 X 20 MM, PARA AGUA FRIA PREDIAL</t>
  </si>
  <si>
    <t>BUCHA DE REDUCAO DE PVC, SOLDAVEL, LONGA, COM 40 X 25 MM, PARA AGUA FRIA PREDIAL</t>
  </si>
  <si>
    <t>BUCHA DE REDUCAO DE PVC, SOLDAVEL, LONGA, COM 50 X 20 MM, PARA AGUA FRIA PREDIAL</t>
  </si>
  <si>
    <t>6,95</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</si>
  <si>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</si>
  <si>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</si>
  <si>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</si>
  <si>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</si>
  <si>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17,82</t>
  </si>
  <si>
    <t>BUCHA DE REDUCAO DE PVC, SOLDAVEL, LONGA, COM 60 X 40 MM, PARA AGUA FRIA PREDIAL</t>
  </si>
  <si>
    <t>BUCHA DE REDUCAO DE PVC, SOLDAVEL, LONGA, COM 60 X 50 MM, PARA AGUA FRIA PREDIAL</t>
  </si>
  <si>
    <t>BUCHA DE REDUCAO DE PVC, SOLDAVEL, LONGA, COM 75 X 50 MM, PARA AGUA FRIA PREDIAL</t>
  </si>
  <si>
    <t>27,42</t>
  </si>
  <si>
    <t>BUCHA DE REDUCAO DE PVC, SOLDAVEL, LONGA, COM 85 X 60 MM, PARA AGUA FRIA PREDIAL</t>
  </si>
  <si>
    <t>32,60</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</si>
  <si>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</si>
  <si>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</si>
  <si>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</si>
  <si>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</si>
  <si>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</si>
  <si>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</si>
  <si>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17,52</t>
  </si>
  <si>
    <t>BUCHA DE REDUCAO EM ALUMINIO, COM ROSCA, DE 1 1/4" X 3/4", PARA ELETRODUTO</t>
  </si>
  <si>
    <t>BUCHA DE REDUCAO EM ALUMINIO, COM ROSCA, DE 1" X 1/2", PARA ELETRODUTO</t>
  </si>
  <si>
    <t>BUCHA DE REDUCAO EM ALUMINIO, COM ROSCA, DE 1" X 3/4", PARA ELETRODUTO</t>
  </si>
  <si>
    <t>6,30</t>
  </si>
  <si>
    <t>BUCHA DE REDUCAO EM ALUMINIO, COM ROSCA, DE 2 1/2" X 1 1/2", PARA ELETRODUTO</t>
  </si>
  <si>
    <t>70,62</t>
  </si>
  <si>
    <t>BUCHA DE REDUCAO EM ALUMINIO, COM ROSCA, DE 2 1/2" X 1 1/4", PARA ELETRODUTO</t>
  </si>
  <si>
    <t>73,77</t>
  </si>
  <si>
    <t>BUCHA DE REDUCAO EM ALUMINIO, COM ROSCA, DE 2 1/2" X 1", PARA ELETRODUTO</t>
  </si>
  <si>
    <t>76,08</t>
  </si>
  <si>
    <t>BUCHA DE REDUCAO EM ALUMINIO, COM ROSCA, DE 2 1/2" X 2", PARA ELETRODUTO</t>
  </si>
  <si>
    <t>67,96</t>
  </si>
  <si>
    <t>BUCHA DE REDUCAO EM ALUMINIO, COM ROSCA, DE 2" X 1 1/2", PARA ELETRODUTO</t>
  </si>
  <si>
    <t>39,23</t>
  </si>
  <si>
    <t>BUCHA DE REDUCAO EM ALUMINIO, COM ROSCA, DE 2" X 1 1/4", PARA ELETRODUTO</t>
  </si>
  <si>
    <t>41,98</t>
  </si>
  <si>
    <t>BUCHA DE REDUCAO EM ALUMINIO, COM ROSCA, DE 2" X 1", PARA ELETRODUTO</t>
  </si>
  <si>
    <t>46,01</t>
  </si>
  <si>
    <t>BUCHA DE REDUCAO EM ALUMINIO, COM ROSCA, DE 2" X 3/4", PARA ELETRODUTO</t>
  </si>
  <si>
    <t>BUCHA DE REDUCAO EM ALUMINIO, COM ROSCA, DE 3/4" X 1/2",  PARA ELETRODUTO</t>
  </si>
  <si>
    <t>BUCHA DE REDUCAO EM ALUMINIO, COM ROSCA, DE 3" X 1 1/2", PARA ELETRODUTO</t>
  </si>
  <si>
    <t>84,43</t>
  </si>
  <si>
    <t>BUCHA DE REDUCAO EM ALUMINIO, COM ROSCA, DE 3" X 1 1/4", PARA ELETRODUTO</t>
  </si>
  <si>
    <t>85,11</t>
  </si>
  <si>
    <t>BUCHA DE REDUCAO EM ALUMINIO, COM ROSCA, DE 3" X 2 1/2", PARA ELETRODUTO</t>
  </si>
  <si>
    <t>68,72</t>
  </si>
  <si>
    <t>BUCHA DE REDUCAO EM ALUMINIO, COM ROSCA, DE 3" X 2", PARA ELETRODUTO</t>
  </si>
  <si>
    <t>80,73</t>
  </si>
  <si>
    <t>BUCHA DE REDUCAO EM ALUMINIO, COM ROSCA, DE 4" X 2 1/2", PARA ELETRODUTO</t>
  </si>
  <si>
    <t>134,68</t>
  </si>
  <si>
    <t>BUCHA DE REDUCAO EM ALUMINIO, COM ROSCA, DE 4" X 2", PARA ELETRODUTO</t>
  </si>
  <si>
    <t>137,94</t>
  </si>
  <si>
    <t>BUCHA DE REDUCAO EM ALUMINIO, COM ROSCA, DE 4" X 3", PARA ELETRODUTO</t>
  </si>
  <si>
    <t>130,86</t>
  </si>
  <si>
    <t>BUCHA DE REDUCAO PVC ROSCAVEL 1 1/2" X 1"</t>
  </si>
  <si>
    <t>12,75</t>
  </si>
  <si>
    <t>BUCHA DE REDUCAO PVC ROSCAVEL 3/4" X 1/2"</t>
  </si>
  <si>
    <t>BUCHA DE REDUCAO PVC ROSCAVEL, 1 1/2" X 3/4"</t>
  </si>
  <si>
    <t>12,22</t>
  </si>
  <si>
    <t>BUCHA DE REDUCAO PVC ROSCAVEL, 1" X 1/2"</t>
  </si>
  <si>
    <t>BUCHA DE REDUCAO PVC ROSCAVEL, 1" X 3/4"</t>
  </si>
  <si>
    <t>5,84</t>
  </si>
  <si>
    <t>BUCHA DE REDUCAO PVC, ROSCAVEL,  2"  X 1 1/2 "</t>
  </si>
  <si>
    <t>28,96</t>
  </si>
  <si>
    <t>BUCHA DE REDUCAO PVC, ROSCAVEL, 1 1/2"  X1 1/4 "</t>
  </si>
  <si>
    <t>12,43</t>
  </si>
  <si>
    <t>BUCHA DE REDUCAO PVC, ROSCAVEL, 1 1/4"  X 3/4 "</t>
  </si>
  <si>
    <t>BUCHA DE REDUCAO PVC, ROSCAVEL, 1 1/4" X 1 "</t>
  </si>
  <si>
    <t>BUCHA DE REDUCAO PVC, ROSCAVEL, 2"  X 1 "</t>
  </si>
  <si>
    <t>BUCHA DE REDUCAO PVC, ROSCAVEL, 2"  X 1 1/4 "</t>
  </si>
  <si>
    <t>BUCHA DE REDUCAO, CPVC, SOLDAVEL, 22 X 15 MM, PARA AGUA QUENTE</t>
  </si>
  <si>
    <t>1,41</t>
  </si>
  <si>
    <t>BUCHA DE REDUCAO, CPVC, SOLDAVEL, 28 X 22 MM, PARA AGUA QUENTE</t>
  </si>
  <si>
    <t>BUCHA DE REDUCAO, CPVC, SOLDAVEL, 35 X 28 MM, PARA AGUA QUENTE</t>
  </si>
  <si>
    <t>31,51</t>
  </si>
  <si>
    <t>BUCHA DE REDUCAO, CPVC, SOLDAVEL, 42 X 22 MM, PARA AGUA QUENTE</t>
  </si>
  <si>
    <t>42,13</t>
  </si>
  <si>
    <t>BUCHA DE REDUCAO, PPR, DN 25 X 20 MM, PARA AGUA QUENTE PREDIAL</t>
  </si>
  <si>
    <t>2,76</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</si>
  <si>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</si>
  <si>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</si>
  <si>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</si>
  <si>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</si>
  <si>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</si>
  <si>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</si>
  <si>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</si>
  <si>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</si>
  <si>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</si>
  <si>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5,59</t>
  </si>
  <si>
    <t>BUCHA EM ALUMINIO, COM ROSCA, DE 3/4", PARA ELETRODUTO</t>
  </si>
  <si>
    <t>BUCHA EM ALUMINIO, COM ROSCA, DE 3/8", PARA ELETRODUTO</t>
  </si>
  <si>
    <t>BUCHA EM ALUMINIO, COM ROSCA, DE 3", PARA ELETRODUTO</t>
  </si>
  <si>
    <t>BUCHA EM ALUMINIO, COM ROSCA, DE 4", PARA ELETRODUTO</t>
  </si>
  <si>
    <t>11,92</t>
  </si>
  <si>
    <t>CABECEIRA DIREITA OU ESQUERDA, PVC, PARA CALHA PLUVIAL, DIAMETRO ENTRE 119 E 170 MM, PARA DRENAGEM PREDIAL</t>
  </si>
  <si>
    <t>5,51</t>
  </si>
  <si>
    <t>CABECOTE PARA ENTRADA DE LINHA DE ALIMENTACAO PARA ELETRODUTO, EM LIGA DE ALUMINIO COM ACABAMENTO ANTI CORROSIVO, COM FIXACAO POR ENCAIXE LISO DE 360 GRAUS, DE 1 1/2"</t>
  </si>
  <si>
    <t>9,98</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</si>
  <si>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</si>
  <si>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</si>
  <si>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</si>
  <si>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</si>
  <si>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32,91</t>
  </si>
  <si>
    <t>CABECOTE PARA ENTRADA DE LINHA DE ALIMENTACAO PARA ELETRODUTO, EM LIGA DE ALUMINIO COM ACABAMENTO ANTI CORROSIVO, COM FIXACAO POR ENCAIXE LISO DE 360 GRAUS, DE 3 1/2"</t>
  </si>
  <si>
    <t>65,59</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</si>
  <si>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</si>
  <si>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</si>
  <si>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49,08</t>
  </si>
  <si>
    <t>CABECOTE PARA ENTRADA DE LINHA DE ALIMENTACAO PARA ELETRODUTO, EM LIGA DE ALUMINIO COM ACABAMENTO ANTI CORROSIVO, COM FIXACAO POR ENCAIXE LISO DE 360 GRAUS, DE 4"</t>
  </si>
  <si>
    <t>71,33</t>
  </si>
  <si>
    <t>CABIDE/GANCHO DE BANHEIRO SIMPLES EM METAL CROMADO</t>
  </si>
  <si>
    <t>20,31</t>
  </si>
  <si>
    <t>CABO DE ACO GALVANIZADO, DIAMETRO 12,7 MM (1/2"), COM ALMA DE ACO CABO INDEPENDENTE 6 X 25 F</t>
  </si>
  <si>
    <t>101,85</t>
  </si>
  <si>
    <t>CABO DE ACO GALVANIZADO, DIAMETRO 12,7 MM (1/2"), COM ALMA DE FIBRA 6 X 25 F</t>
  </si>
  <si>
    <t>97,19</t>
  </si>
  <si>
    <t>CABO DE ACO GALVANIZADO, DIAMETRO 9,53 MM (3/8"), COM ALMA DE FIBRA 6 X 25 F</t>
  </si>
  <si>
    <t>CABO DE ALUMINIO NU COM ALMA DE ACO, BITOLA 1/0 AWG</t>
  </si>
  <si>
    <t>45,42</t>
  </si>
  <si>
    <t>CABO DE ALUMINIO NU COM ALMA DE ACO, BITOLA 2 AWG</t>
  </si>
  <si>
    <t>45,80</t>
  </si>
  <si>
    <t>CABO DE ALUMINIO NU COM ALMA DE ACO, BITOLA 2/0 AWG</t>
  </si>
  <si>
    <t>CABO DE ALUMINIO NU COM ALMA DE ACO, BITOLA 4 AWG</t>
  </si>
  <si>
    <t>46,53</t>
  </si>
  <si>
    <t>CABO DE ALUMINIO NU SEM ALMA DE ACO, BITOLA 1/0 AWG</t>
  </si>
  <si>
    <t>51,02</t>
  </si>
  <si>
    <t>CABO DE ALUMINIO NU SEM ALMA DE ACO, BITOLA 2 AWG</t>
  </si>
  <si>
    <t>54,50</t>
  </si>
  <si>
    <t>CABO DE ALUMINIO NU SEM ALMA DE ACO, BITOLA 2/0 AWG</t>
  </si>
  <si>
    <t>CABO DE ALUMINIO NU SEM ALMA DE ACO, BITOLA 4 AWG</t>
  </si>
  <si>
    <t>CABO DE COBRE NU 10 MM2 MEIO-DURO</t>
  </si>
  <si>
    <t>10,66</t>
  </si>
  <si>
    <t>CABO DE COBRE NU 120 MM2 MEIO-DURO</t>
  </si>
  <si>
    <t>131,09</t>
  </si>
  <si>
    <t>CABO DE COBRE NU 150 MM2 MEIO-DURO</t>
  </si>
  <si>
    <t>166,70</t>
  </si>
  <si>
    <t>CABO DE COBRE NU 16 MM2 MEIO-DURO</t>
  </si>
  <si>
    <t>16,97</t>
  </si>
  <si>
    <t>CABO DE COBRE NU 185 MM2 MEIO-DURO</t>
  </si>
  <si>
    <t>200,45</t>
  </si>
  <si>
    <t>CABO DE COBRE NU 25 MM2 MEIO-DURO</t>
  </si>
  <si>
    <t>26,21</t>
  </si>
  <si>
    <t>CABO DE COBRE NU 300 MM2 MEIO-DURO</t>
  </si>
  <si>
    <t>345,41</t>
  </si>
  <si>
    <t>CABO DE COBRE NU 35 MM2 MEIO-DURO</t>
  </si>
  <si>
    <t>CABO DE COBRE NU 50 MM2 MEIO-DURO</t>
  </si>
  <si>
    <t>50,43</t>
  </si>
  <si>
    <t>CABO DE COBRE NU 500 MM2 MEIO-DURO</t>
  </si>
  <si>
    <t>580,09</t>
  </si>
  <si>
    <t>CABO DE COBRE NU 70 MM2 MEIO-DURO</t>
  </si>
  <si>
    <t>71,05</t>
  </si>
  <si>
    <t>CABO DE COBRE NU 95 MM2 MEIO-DURO</t>
  </si>
  <si>
    <t>100,07</t>
  </si>
  <si>
    <t>CABO DE COBRE RIGIDO, CLASSE 2, ISOLACAO EM PVC, ANTI-CHAMA BWF-B, 1 CONDUTOR, 450/750 V, DIAMETRO 120 MM2</t>
  </si>
  <si>
    <t>115,12</t>
  </si>
  <si>
    <t>CABO DE COBRE UNIPOLAR 10 MM2, BLINDADO, ISOLACAO 3,6/6 KV EPR, COBERTURA EM PVC</t>
  </si>
  <si>
    <t>59,95</t>
  </si>
  <si>
    <t>CABO DE COBRE UNIPOLAR 16 MM2, BLINDADO, ISOLACAO 3,6/6 KV EPR, COBERTURA EM PVC</t>
  </si>
  <si>
    <t>60,98</t>
  </si>
  <si>
    <t>CABO DE COBRE UNIPOLAR 16 MM2, BLINDADO, ISOLACAO 6/10 KV EPR, COBERTURA EM PVC</t>
  </si>
  <si>
    <t>88,68</t>
  </si>
  <si>
    <t>CABO DE COBRE UNIPOLAR 25 MM2, BLINDADO, ISOLACAO 3,6/6 KV EPR, COBERTURA EM PVC</t>
  </si>
  <si>
    <t>81,96</t>
  </si>
  <si>
    <t>CABO DE COBRE UNIPOLAR 25MM2, BLINDADO, ISOLACAO 6/10 KV EPR, COBERTURA EM PVC</t>
  </si>
  <si>
    <t>90,55</t>
  </si>
  <si>
    <t>CABO DE COBRE UNIPOLAR 35 MM2, BLINDADO, ISOLACAO 12/20 KV EPR, COBERTURA EM PVC</t>
  </si>
  <si>
    <t>96,90</t>
  </si>
  <si>
    <t>CABO DE COBRE UNIPOLAR 35 MM2, BLINDADO, ISOLACAO 3,6/6 KV EPR, COBERTURA EM PVC</t>
  </si>
  <si>
    <t>102,41</t>
  </si>
  <si>
    <t>CABO DE COBRE UNIPOLAR 35 MM2, BLINDADO, ISOLACAO 6/10 KV EPR, COBERTURA EM PVC</t>
  </si>
  <si>
    <t>CABO DE COBRE UNIPOLAR 50 MM2, BLINDADO, ISOLACAO 12/20 KV EPR, COBERTURA EM PVC</t>
  </si>
  <si>
    <t>122,99</t>
  </si>
  <si>
    <t>CABO DE COBRE UNIPOLAR 50 MM2, BLINDADO, ISOLACAO 3,6/6 KV EPR, COBERTURA EM PVC</t>
  </si>
  <si>
    <t>138,28</t>
  </si>
  <si>
    <t>CABO DE COBRE UNIPOLAR 50 MM2, BLINDADO, ISOLACAO 6/10 KV EPR, COBERTURA EM PVC</t>
  </si>
  <si>
    <t>125,83</t>
  </si>
  <si>
    <t>CABO DE COBRE UNIPOLAR 70 MM2, BLINDADO, ISOLACAO 12/20 KV EPR, COBERTURA EM PVC</t>
  </si>
  <si>
    <t>152,97</t>
  </si>
  <si>
    <t>CABO DE COBRE UNIPOLAR 70 MM2, BLINDADO, ISOLACAO 3,6/6 KV EPR, COBERTURA EM PVC</t>
  </si>
  <si>
    <t>148,27</t>
  </si>
  <si>
    <t>CABO DE COBRE UNIPOLAR 70 MM2, BLINDADO, ISOLACAO 6/10 KV EPR, COBERTURA EM PVC</t>
  </si>
  <si>
    <t>165,49</t>
  </si>
  <si>
    <t>CABO DE COBRE UNIPOLAR 95 MM2, BLINDADO, ISOLACAO 12/20 KV EPR, COBERTURA EM PVC</t>
  </si>
  <si>
    <t>187,28</t>
  </si>
  <si>
    <t>CABO DE COBRE UNIPOLAR 95 MM2, BLINDADO, ISOLACAO 3,6/6 KV EPR, COBERTURA EM PVC</t>
  </si>
  <si>
    <t>198,12</t>
  </si>
  <si>
    <t>CABO DE COBRE UNIPOLAR 95 MM2, BLINDADO, ISOLACAO 6/10 KV EPR, COBERTURA EM PVC</t>
  </si>
  <si>
    <t>202,96</t>
  </si>
  <si>
    <t>CABO DE COBRE, FLEXIVEL, CLASSE 4 OU 5, ISOLACAO EM PVC/A, ANTICHAMA BWF-B, COBERTURA PVC-ST1, ANTICHAMA BWF-B, 1 CONDUTOR, 0,6/1 KV, SECAO NOMINAL 1,5 MM2</t>
  </si>
  <si>
    <t>2,48</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</si>
  <si>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</si>
  <si>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</si>
  <si>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118,60</t>
  </si>
  <si>
    <t>CABO DE COBRE, FLEXIVEL, CLASSE 4 OU 5, ISOLACAO EM PVC/A, ANTICHAMA BWF-B, COBERTURA PVC-ST1, ANTICHAMA BWF-B, 1 CONDUTOR, 0,6/1 KV, SECAO NOMINAL 150 MM2</t>
  </si>
  <si>
    <t>146,95</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</si>
  <si>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</si>
  <si>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</si>
  <si>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180,13</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</si>
  <si>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</si>
  <si>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</si>
  <si>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237,20</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</si>
  <si>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</si>
  <si>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</si>
  <si>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296,84</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</si>
  <si>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</si>
  <si>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</si>
  <si>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</si>
  <si>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387,23</t>
  </si>
  <si>
    <t>CABO DE COBRE, FLEXIVEL, CLASSE 4 OU 5, ISOLACAO EM PVC/A, ANTICHAMA BWF-B, COBERTURA PVC-ST1, ANTICHAMA BWF-B, 1 CONDUTOR, 0,6/1 KV, SECAO NOMINAL 50 MM2</t>
  </si>
  <si>
    <t>49,51</t>
  </si>
  <si>
    <t>CABO DE COBRE, FLEXIVEL, CLASSE 4 OU 5, ISOLACAO EM PVC/A, ANTICHAMA BWF-B, COBERTURA PVC-ST1, ANTICHAMA BWF-B, 1 CONDUTOR, 0,6/1 KV, SECAO NOMINAL 500 MM2</t>
  </si>
  <si>
    <t>497,43</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</si>
  <si>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</si>
  <si>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</si>
  <si>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68,59</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</si>
  <si>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</si>
  <si>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</si>
  <si>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</si>
  <si>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</si>
  <si>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</si>
  <si>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1,45</t>
  </si>
  <si>
    <t>CABO DE COBRE, FLEXIVEL, CLASSE 4 OU 5, ISOLACAO EM PVC/A, ANTICHAMA BWF-B, 1 CONDUTOR, 450/750 V, SECAO NOMINAL 10 MM2</t>
  </si>
  <si>
    <t>9,90</t>
  </si>
  <si>
    <t>CABO DE COBRE, FLEXIVEL, CLASSE 4 OU 5, ISOLACAO EM PVC/A, ANTICHAMA BWF-B, 1 CONDUTOR, 450/750 V, SECAO NOMINAL 120 MM2</t>
  </si>
  <si>
    <t>117,35</t>
  </si>
  <si>
    <t>CABO DE COBRE, FLEXIVEL, CLASSE 4 OU 5, ISOLACAO EM PVC/A, ANTICHAMA BWF-B, 1 CONDUTOR, 450/750 V, SECAO NOMINAL 150 MM2</t>
  </si>
  <si>
    <t>146,52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</si>
  <si>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</si>
  <si>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</si>
  <si>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</si>
  <si>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</si>
  <si>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235,67</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</si>
  <si>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</si>
  <si>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</si>
  <si>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</si>
  <si>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4,14</t>
  </si>
  <si>
    <t>CABO DE COBRE, FLEXIVEL, CLASSE 4 OU 5, ISOLACAO EM PVC/A, ANTICHAMA BWF-B, 1 CONDUTOR, 450/750 V, SECAO NOMINAL 50 MM2</t>
  </si>
  <si>
    <t>49,38</t>
  </si>
  <si>
    <t>CABO DE COBRE, FLEXIVEL, CLASSE 4 OU 5, ISOLACAO EM PVC/A, ANTICHAMA BWF-B, 1 CONDUTOR, 450/750 V, SECAO NOMINAL 6 MM2</t>
  </si>
  <si>
    <t>CABO DE COBRE, FLEXIVEL, CLASSE 4 OU 5, ISOLACAO EM PVC/A, ANTICHAMA BWF-B, 1 CONDUTOR, 450/750 V, SECAO NOMINAL 70 MM2</t>
  </si>
  <si>
    <t>69,45</t>
  </si>
  <si>
    <t>CABO DE COBRE, FLEXIVEL, CLASSE 4 OU 5, ISOLACAO EM PVC/A, ANTICHAMA BWF-B, 1 CONDUTOR, 450/750 V, SECAO NOMINAL 95 MM2</t>
  </si>
  <si>
    <t>91,04</t>
  </si>
  <si>
    <t>CABO DE COBRE, RIGIDO, CLASSE 2, COMPACTADO, BLINDADO, ISOLACAO EM EPR OU XLPE, COBERTURA ANTICHAMA EM PVC, PEAD OU HFFR, 1 CONDUTOR, 20/35 KV, SECAO NOMINAL 120 MM2</t>
  </si>
  <si>
    <t>235,01</t>
  </si>
  <si>
    <t>CABO DE COBRE, RIGIDO, CLASSE 2, COMPACTADO, BLINDADO, ISOLACAO EM EPR OU XLPE, COBERTURA ANTICHAMA EM PVC, PEAD OU HFFR, 1 CONDUTOR, 20/35 KV, SECAO NOMINAL 150 MM2</t>
  </si>
  <si>
    <t>276,28</t>
  </si>
  <si>
    <t>CABO DE COBRE, RIGIDO, CLASSE 2, COMPACTADO, BLINDADO, ISOLACAO EM EPR OU XLPE, COBERTURA ANTICHAMA EM PVC, PEAD OU HFFR, 1 CONDUTOR, 20/35 KV, SECAO NOMINAL 185 MM2</t>
  </si>
  <si>
    <t>301,05</t>
  </si>
  <si>
    <t>CABO DE COBRE, RIGIDO, CLASSE 2, COMPACTADO, BLINDADO, ISOLACAO EM EPR OU XLPE, COBERTURA ANTICHAMA EM PVC, PEAD OU HFFR, 1 CONDUTOR, 20/35 KV, SECAO NOMINAL 240 MM2</t>
  </si>
  <si>
    <t>374,28</t>
  </si>
  <si>
    <t>CABO DE COBRE, RIGIDO, CLASSE 2, COMPACTADO, BLINDADO, ISOLACAO EM EPR OU XLPE, COBERTURA ANTICHAMA EM PVC, PEAD OU HFFR, 1 CONDUTOR, 20/35 KV, SECAO NOMINAL 300 MM2</t>
  </si>
  <si>
    <t>441,15</t>
  </si>
  <si>
    <t>CABO DE COBRE, RIGIDO, CLASSE 2, COMPACTADO, BLINDADO, ISOLACAO EM EPR OU XLPE, COBERTURA ANTICHAMA EM PVC, PEAD OU HFFR, 1 CONDUTOR, 20/35 KV, SECAO NOMINAL 400 MM2</t>
  </si>
  <si>
    <t>519,06</t>
  </si>
  <si>
    <t>CABO DE COBRE, RIGIDO, CLASSE 2, COMPACTADO, BLINDADO, ISOLACAO EM EPR OU XLPE, COBERTURA ANTICHAMA EM PVC, PEAD OU HFFR, 1 CONDUTOR, 20/35 KV, SECAO NOMINAL 50 MM2</t>
  </si>
  <si>
    <t>157,83</t>
  </si>
  <si>
    <t>CABO DE COBRE, RIGIDO, CLASSE 2, COMPACTADO, BLINDADO, ISOLACAO EM EPR OU XLPE, COBERTURA ANTICHAMA EM PVC, PEAD OU HFFR, 1 CONDUTOR, 20/35 KV, SECAO NOMINAL 500 MM2</t>
  </si>
  <si>
    <t>709,46</t>
  </si>
  <si>
    <t>CABO DE COBRE, RIGIDO, CLASSE 2, COMPACTADO, BLINDADO, ISOLACAO EM EPR OU XLPE, COBERTURA ANTICHAMA EM PVC, PEAD OU HFFR, 1 CONDUTOR, 20/35 KV, SECAO NOMINAL 70 MM2</t>
  </si>
  <si>
    <t>187,30</t>
  </si>
  <si>
    <t>CABO DE COBRE, RIGIDO, CLASSE 2, COMPACTADO, BLINDADO, ISOLACAO EM EPR OU XLPE, COBERTURA ANTICHAMA EM PVC, PEAD OU HFFR, 1 CONDUTOR, 20/35 KV, SECAO NOMINAL 95 MM2</t>
  </si>
  <si>
    <t>223,47</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</si>
  <si>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</si>
  <si>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</si>
  <si>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</si>
  <si>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143,66</t>
  </si>
  <si>
    <t>CABO DE COBRE, RIGIDO, CLASSE 2, ISOLACAO EM PVC/A, ANTICHAMA BWF-B, 1 CONDUTOR, 450/750 V, SECAO NOMINAL 16 MM2</t>
  </si>
  <si>
    <t>16,42</t>
  </si>
  <si>
    <t>CABO DE COBRE, RIGIDO, CLASSE 2, ISOLACAO EM PVC/A, ANTICHAMA BWF-B, 1 CONDUTOR, 450/750 V, SECAO NOMINAL 185 MM2</t>
  </si>
  <si>
    <t>176,32</t>
  </si>
  <si>
    <t>CABO DE COBRE, RIGIDO, CLASSE 2, ISOLACAO EM PVC/A, ANTICHAMA BWF-B, 1 CONDUTOR, 450/750 V, SECAO NOMINAL 2,5 MM2</t>
  </si>
  <si>
    <t>CABO DE COBRE, RIGIDO, CLASSE 2, ISOLACAO EM PVC/A, ANTICHAMA BWF-B, 1 CONDUTOR, 450/750 V, SECAO NOMINAL 240 MM2</t>
  </si>
  <si>
    <t>232,99</t>
  </si>
  <si>
    <t>CABO DE COBRE, RIGIDO, CLASSE 2, ISOLACAO EM PVC/A, ANTICHAMA BWF-B, 1 CONDUTOR, 450/750 V, SECAO NOMINAL 25 MM2</t>
  </si>
  <si>
    <t>CABO DE COBRE, RIGIDO, CLASSE 2, ISOLACAO EM PVC/A, ANTICHAMA BWF-B, 1 CONDUTOR, 450/750 V, SECAO NOMINAL 300 MM2</t>
  </si>
  <si>
    <t>288,36</t>
  </si>
  <si>
    <t>CABO DE COBRE, RIGIDO, CLASSE 2, ISOLACAO EM PVC/A, ANTICHAMA BWF-B, 1 CONDUTOR, 450/750 V, SECAO NOMINAL 35 MM2</t>
  </si>
  <si>
    <t>34,11</t>
  </si>
  <si>
    <t>CABO DE COBRE, RIGIDO, CLASSE 2, ISOLACAO EM PVC/A, ANTICHAMA BWF-B, 1 CONDUTOR, 450/750 V, SECAO NOMINAL 4 MM2</t>
  </si>
  <si>
    <t>CABO DE COBRE, RIGIDO, CLASSE 2, ISOLACAO EM PVC/A, ANTICHAMA BWF-B, 1 CONDUTOR, 450/750 V, SECAO NOMINAL 400 MM2</t>
  </si>
  <si>
    <t>373,08</t>
  </si>
  <si>
    <t>CABO DE COBRE, RIGIDO, CLASSE 2, ISOLACAO EM PVC/A, ANTICHAMA BWF-B, 1 CONDUTOR, 450/750 V, SECAO NOMINAL 50 MM2</t>
  </si>
  <si>
    <t>48,38</t>
  </si>
  <si>
    <t>CABO DE COBRE, RIGIDO, CLASSE 2, ISOLACAO EM PVC/A, ANTICHAMA BWF-B, 1 CONDUTOR, 450/750 V, SECAO NOMINAL 500 MM2</t>
  </si>
  <si>
    <t>462,26</t>
  </si>
  <si>
    <t>CABO DE COBRE, RIGIDO, CLASSE 2, ISOLACAO EM PVC/A, ANTICHAMA BWF-B, 1 CONDUTOR, 450/750 V, SECAO NOMINAL 6 MM2</t>
  </si>
  <si>
    <t>6,02</t>
  </si>
  <si>
    <t>CABO DE COBRE, RIGIDO, CLASSE 2, ISOLACAO EM PVC/A, ANTICHAMA BWF-B, 1 CONDUTOR, 450/750 V, SECAO NOMINAL 70 MM2</t>
  </si>
  <si>
    <t>66,83</t>
  </si>
  <si>
    <t>CABO DE COBRE, RIGIDO, CLASSE 2, ISOLACAO EM PVC/A, ANTICHAMA BWF-B, 1 CONDUTOR, 450/750 V, SECAO NOMINAL 95 MM2</t>
  </si>
  <si>
    <t>90,53</t>
  </si>
  <si>
    <t>CABO DE PAR TRANCADO UTP, 4 PARES, CATEGORIA 5E</t>
  </si>
  <si>
    <t>CABO DE PAR TRANCADO UTP, 4 PARES, CATEGORIA 6</t>
  </si>
  <si>
    <t>5,69</t>
  </si>
  <si>
    <t>CABO FLEXIVEL PVC 750 V, 2 CONDUTORES DE 1,5 MM2</t>
  </si>
  <si>
    <t>CABO FLEXIVEL PVC 750 V, 2 CONDUTORES DE 10,0 MM2</t>
  </si>
  <si>
    <t>27,16</t>
  </si>
  <si>
    <t>CABO FLEXIVEL PVC 750 V, 2 CONDUTORES DE 4,0 MM2</t>
  </si>
  <si>
    <t>CABO FLEXIVEL PVC 750 V, 2 CONDUTORES DE 6,0 MM2</t>
  </si>
  <si>
    <t>18,17</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</si>
  <si>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</si>
  <si>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</si>
  <si>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</si>
  <si>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</si>
  <si>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</si>
  <si>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9,57</t>
  </si>
  <si>
    <t>CABO FLEXIVEL PVC 750 V, 4 CONDUTORES DE 10,0 MM2</t>
  </si>
  <si>
    <t>51,52</t>
  </si>
  <si>
    <t>CABO FLEXIVEL PVC 750 V, 4 CONDUTORES DE 4,0 MM2</t>
  </si>
  <si>
    <t>22,20</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</si>
  <si>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</si>
  <si>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</si>
  <si>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</si>
  <si>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33,68</t>
  </si>
  <si>
    <t>CABO MULTIPOLAR DE COBRE, FLEXIVEL, CLASSE 4 OU 5, ISOLACAO EM HEPR, COBERTURA EM PVC-ST2, ANTICHAMA BWF-B, 0,6/1 KV, 3 CONDUTORES DE 120 MM2</t>
  </si>
  <si>
    <t>388,55</t>
  </si>
  <si>
    <t>CABO MULTIPOLAR DE COBRE, FLEXIVEL, CLASSE 4 OU 5, ISOLACAO EM HEPR, COBERTURA EM PVC-ST2, ANTICHAMA BWF-B, 0,6/1 KV, 3 CONDUTORES DE 16 MM2</t>
  </si>
  <si>
    <t>52,65</t>
  </si>
  <si>
    <t>CABO MULTIPOLAR DE COBRE, FLEXIVEL, CLASSE 4 OU 5, ISOLACAO EM HEPR, COBERTURA EM PVC-ST2, ANTICHAMA BWF-B, 0,6/1 KV, 3 CONDUTORES DE 2,5 MM2</t>
  </si>
  <si>
    <t>9,37</t>
  </si>
  <si>
    <t>CABO MULTIPOLAR DE COBRE, FLEXIVEL, CLASSE 4 OU 5, ISOLACAO EM HEPR, COBERTURA EM PVC-ST2, ANTICHAMA BWF-B, 0,6/1 KV, 3 CONDUTORES DE 25 MM2</t>
  </si>
  <si>
    <t>81,47</t>
  </si>
  <si>
    <t>CABO MULTIPOLAR DE COBRE, FLEXIVEL, CLASSE 4 OU 5, ISOLACAO EM HEPR, COBERTURA EM PVC-ST2, ANTICHAMA BWF-B, 0,6/1 KV, 3 CONDUTORES DE 35 MM2</t>
  </si>
  <si>
    <t>110,32</t>
  </si>
  <si>
    <t>CABO MULTIPOLAR DE COBRE, FLEXIVEL, CLASSE 4 OU 5, ISOLACAO EM HEPR, COBERTURA EM PVC-ST2, ANTICHAMA BWF-B, 0,6/1 KV, 3 CONDUTORES DE 4 MM2</t>
  </si>
  <si>
    <t>14,27</t>
  </si>
  <si>
    <t>CABO MULTIPOLAR DE COBRE, FLEXIVEL, CLASSE 4 OU 5, ISOLACAO EM HEPR, COBERTURA EM PVC-ST2, ANTICHAMA BWF-B, 0,6/1 KV, 3 CONDUTORES DE 50 MM2</t>
  </si>
  <si>
    <t>162,51</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</si>
  <si>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</si>
  <si>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</si>
  <si>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228,02</t>
  </si>
  <si>
    <t>CABO MULTIPOLAR DE COBRE, FLEXIVEL, CLASSE 4 OU 5, ISOLACAO EM HEPR, COBERTURA EM PVC-ST2, ANTICHAMA BWF-B, 0,6/1 KV, 3 CONDUTORES DE 95 MM2</t>
  </si>
  <si>
    <t>298,90</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</si>
  <si>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</si>
  <si>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</si>
  <si>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</si>
  <si>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</si>
  <si>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</si>
  <si>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</si>
  <si>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</si>
  <si>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</si>
  <si>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10,89</t>
  </si>
  <si>
    <t>CABO TELEFONICO CI 50, 200 PARES, USO INTERNO</t>
  </si>
  <si>
    <t>105,97</t>
  </si>
  <si>
    <t>CABO TELEFONICO CI 50, 30 PARES, USO INTERNO</t>
  </si>
  <si>
    <t>CABO TELEFONICO CI 50, 50 PARES, USO INTERNO</t>
  </si>
  <si>
    <t>26,34</t>
  </si>
  <si>
    <t>CABO TELEFONICO CI 50, 75 PARES, USO INTERNO</t>
  </si>
  <si>
    <t>43,02</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</si>
  <si>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</si>
  <si>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</si>
  <si>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</si>
  <si>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</si>
  <si>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</si>
  <si>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74.596,40</t>
  </si>
  <si>
    <t>CACAMBA METALICA BASCULANTE COM CAPACIDADE DE 12 M3 (INCLUI MONTAGEM, NAO INCLUI CAMINHAO)</t>
  </si>
  <si>
    <t>84.708,77</t>
  </si>
  <si>
    <t>CACAMBA METALICA BASCULANTE COM CAPACIDADE DE 6 M3 (INCLUI MONTAGEM, NAO INCLUI CAMINHAO)</t>
  </si>
  <si>
    <t>55.932,10</t>
  </si>
  <si>
    <t>CACAMBA METALICA BASCULANTE COM CAPACIDADE DE 8 M3 (INCLUI MONTAGEM, NAO INCLUI CAMINHAO)</t>
  </si>
  <si>
    <t>67.398,19</t>
  </si>
  <si>
    <t>CADEADO SIMPLES, CORPO EM LATAO MACICO, COM LARGURA DE 25 MM E ALTURA DE APROX 25 MM, HASTE CEMENTADA (NAO LONGA), EM ACO TEMPERADO COM DIAMETRO DE APROX 5,0 MM, INCLUINDO 2 CHAVES</t>
  </si>
  <si>
    <t>18,62</t>
  </si>
  <si>
    <t>CADEADO SIMPLES, CORPO EM LATAO MACICO, COM LARGURA DE 35 MM E ALTURA DE APROX 30 MM, HASTE CEMENTADA (NAO LONGA), EM ACO TEMPERADO COM DIAMETRO DE APROX 6,0 MM, INCLUINDO 2 CHAVES</t>
  </si>
  <si>
    <t>27,72</t>
  </si>
  <si>
    <t>CADEADO SIMPLES, CORPO EM LATAO MACICO, COM LARGURA DE 50 MM E ALTURA DE APROX 40 MM, HASTE CEMENTADA EM ACO TEMPERADO COM DIAMETRO DE APROX 8,0 MM, INCLUINDO 2 CHAVES</t>
  </si>
  <si>
    <t>CADEIRA SUSPENSA MANUAL / BALANCIM INDIVIDUAL (NBR 14751)</t>
  </si>
  <si>
    <t>1.075,70</t>
  </si>
  <si>
    <t>CAIBRO APARELHADO  *7,5 X 7,5* CM, EM MACARANDUBA, ANGELIM OU EQUIVALENTE DA REGIAO</t>
  </si>
  <si>
    <t>CAIBRO APARELHADO *6 X 8* CM, EM MACARANDUBA, ANGELIM OU EQUIVALENTE DA REGIAO</t>
  </si>
  <si>
    <t>CAIBRO NAO APARELHADO  *7,5 X 7,5* CM, EM MACARANDUBA, ANGELIM OU EQUIVALENTE DA REGIAO -  BRUTA</t>
  </si>
  <si>
    <t>32,26</t>
  </si>
  <si>
    <t>CAIBRO NAO APARELHADO *5 X 6* CM, EM MACARANDUBA, ANGELIM OU EQUIVALENTE DA REGIAO -  BRUTA</t>
  </si>
  <si>
    <t>16,50</t>
  </si>
  <si>
    <t>CAIBRO NAO APARELHADO,  *6 X 8* CM,  EM MACARANDUBA, ANGELIM OU EQUIVALENTE DA REGIAO -  BRUTA</t>
  </si>
  <si>
    <t>CAIBRO ROLICO DE MADEIRA TRATADA, D = 4 A 7 CM, H = 3,00 M, EM EUCALIPTO OU EQUIVALENTE DA REGIAO</t>
  </si>
  <si>
    <t>21,90</t>
  </si>
  <si>
    <t>CAIBRO 5 X 5 CM EM PINUS, MISTA OU EQUIVALENTE DA REGIAO - BRUTA</t>
  </si>
  <si>
    <t>CAIXA D'AGUA DE FIBRA DE VIDRO, PARA 500 LITROS, COM TAMPA</t>
  </si>
  <si>
    <t>384,26</t>
  </si>
  <si>
    <t>CAIXA D'AGUA EM POLIETILENO 1000 LITROS, COM TAMPA</t>
  </si>
  <si>
    <t>474,53</t>
  </si>
  <si>
    <t>CAIXA D'AGUA EM POLIETILENO 1500 LITROS, COM TAMPA</t>
  </si>
  <si>
    <t>963,76</t>
  </si>
  <si>
    <t>CAIXA D'AGUA EM POLIETILENO 2000 LITROS, COM TAMPA</t>
  </si>
  <si>
    <t>1.082,56</t>
  </si>
  <si>
    <t>CAIXA D'AGUA EM POLIETILENO 500 LITROS, COM TAMPA</t>
  </si>
  <si>
    <t>272,45</t>
  </si>
  <si>
    <t>CAIXA D'AGUA EM POLIETILENO 750 LITROS, COM TAMPA</t>
  </si>
  <si>
    <t>467,21</t>
  </si>
  <si>
    <t>CAIXA D'AGUA FIBRA DE VIDRO PARA 1000 LITROS, COM TAMPA</t>
  </si>
  <si>
    <t>528,11</t>
  </si>
  <si>
    <t>CAIXA D'AGUA FIBRA DE VIDRO PARA 10000 LITROS, COM TAMPA</t>
  </si>
  <si>
    <t>5.100,97</t>
  </si>
  <si>
    <t>CAIXA D'AGUA FIBRA DE VIDRO PARA 1500 LITROS, COM TAMPA</t>
  </si>
  <si>
    <t>856,85</t>
  </si>
  <si>
    <t>CAIXA D'AGUA FIBRA DE VIDRO PARA 2000 LITROS, COM TAMPA</t>
  </si>
  <si>
    <t>1.104,54</t>
  </si>
  <si>
    <t>CAIXA D'AGUA FIBRA DE VIDRO PARA 5000 LITROS, COM TAMPA</t>
  </si>
  <si>
    <t>2.459,98</t>
  </si>
  <si>
    <t>CAIXA DE ATERRAMENTO EM CONCRETO PRÃ-MOLDADO, DIAMETRO DE 0,30 M E ALTURA DE 0,35 M, SEM FUNDO E COM TAMPA</t>
  </si>
  <si>
    <t>67,61</t>
  </si>
  <si>
    <t>CAIXA DE CONCRETO ARMADO PRE-MOLDADO, COM FUNDO E SEM TAMPA, DIMENSOES DE 0,30 X 0,30 X 0,30 M</t>
  </si>
  <si>
    <t>73,10</t>
  </si>
  <si>
    <t>CAIXA DE CONCRETO ARMADO PRE-MOLDADO, COM FUNDO E SEM TAMPA, DIMENSOES DE 0,40 X 0,40 X 0,40 M</t>
  </si>
  <si>
    <t>134,03</t>
  </si>
  <si>
    <t>CAIXA DE CONCRETO ARMADO PRE-MOLDADO, COM FUNDO E SEM TAMPA, DIMENSOES DE 0,60 X 0,60 X 0,50 M</t>
  </si>
  <si>
    <t>234,55</t>
  </si>
  <si>
    <t>CAIXA DE CONCRETO ARMADO PRE-MOLDADO, COM FUNDO E SEM TAMPA, DIMENSOES DE 0,80 X 0,80 X 0,50 M</t>
  </si>
  <si>
    <t>425,25</t>
  </si>
  <si>
    <t>CAIXA DE CONCRETO ARMADO PRE-MOLDADO, COM FUNDO E SEM TAMPA, DIMENSOES DE 1,00 X 1,00 X 0,50 M</t>
  </si>
  <si>
    <t>761,55</t>
  </si>
  <si>
    <t>CAIXA DE CONCRETO ARMADO PRE-MOLDADO, COM FUNDO E TAMPA, DIMENSOES DE 0,30 X 0,30 X 0,30 M</t>
  </si>
  <si>
    <t>112,71</t>
  </si>
  <si>
    <t>CAIXA DE CONCRETO ARMADO PRE-MOLDADO, COM FUNDO E TAMPA, DIMENSOES DE 0,40 X 0,40 X 0,40 M</t>
  </si>
  <si>
    <t>207,14</t>
  </si>
  <si>
    <t>CAIXA DE CONCRETO ARMADO PRE-MOLDADO, COM FUNDO E TAMPA, DIMENSOES DE 0,60 X 0,60 X 0,50 M</t>
  </si>
  <si>
    <t>263,19</t>
  </si>
  <si>
    <t>CAIXA DE CONCRETO ARMADO PRE-MOLDADO, SEM FUNDO, QUADRADA, DIMENSOES DE 0,30 X 0,30 X 0,30 M</t>
  </si>
  <si>
    <t>58,31</t>
  </si>
  <si>
    <t>CAIXA DE CONCRETO ARMADO PRE-MOLDADO, SEM FUNDO, QUADRADA, DIMENSOES DE 0,40 X 0,40 X 0,40 M</t>
  </si>
  <si>
    <t>CAIXA DE CONCRETO ARMADO PRE-MOLDADO, SEM FUNDO, QUADRADA, DIMENSOES DE 0,60 X 0,60 X 0,50 M</t>
  </si>
  <si>
    <t>187,64</t>
  </si>
  <si>
    <t>CAIXA DE CONCRETO ARMADO PRE-MOLDADO, SEM FUNDO, QUADRADA, DIMENSOES DE 0,80 X 0,80 X 0,50 M</t>
  </si>
  <si>
    <t>389,91</t>
  </si>
  <si>
    <t>CAIXA DE CONCRETO ARMADO PRE-MOLDADO, SEM FUNDO, QUADRADA, DIMENSOES DE 1,00 X 1,00 X 0,50 M</t>
  </si>
  <si>
    <t>614,72</t>
  </si>
  <si>
    <t>CAIXA DE DERIVACAO PARA MEDIDOR DE ENERGIA, COM BARRAMENTO MONOFASICO, EM POLICARBONATO / TERMOPLASTICO - MODULO (PADRAO CONCESSIONARIA LOCAL)</t>
  </si>
  <si>
    <t>241,53</t>
  </si>
  <si>
    <t>CAIXA DE DERIVACAO PARA MEDIDOR DE ENERGIA, COM BARRAMENTO POLIFASICO, EM POLICARBONATO / TERMOPLASTICO - MODULO (PADRAO CONCESSIONARIA LOCAL)</t>
  </si>
  <si>
    <t>256,67</t>
  </si>
  <si>
    <t>CAIXA DE DESCARGA DE PLASTICO EXTERNA, DE *9* L, PUXADOR FIO DE NYLON, NAO INCLUSO CANO, BOLSA, ENGATE</t>
  </si>
  <si>
    <t>53,99</t>
  </si>
  <si>
    <t>CAIXA DE DESCARGA PLASTICA DE EMBUTIR COMPLETA, COM ESPELHO PLASTICO, CAPACIDADE 6 A 10 L, ACESSORIOS INCLUSOS</t>
  </si>
  <si>
    <t>1.193,46</t>
  </si>
  <si>
    <t>CAIXA DE GORDURA CILINDRICA EM CONCRETO SIMPLES,  PRE-MOLDADA, COM DIAMETRO DE 40 CM E ALTURA DE 45 CM, COM TAMPA</t>
  </si>
  <si>
    <t>CAIXA DE GORDURA EM PVC, DIAMETRO MINIMO 300 MM, DIAMETRO DE SAIDA 100 MM, CAPACIDADE  APROXIMADA 18 LITROS, COM TAMPA E CESTO</t>
  </si>
  <si>
    <t>424,14</t>
  </si>
  <si>
    <t>CAIXA DE INCENDIO/ABRIGO PARA MANGUEIRA, DE EMBUTIR/INTERNA, COM 75 X 45 X 17 CM, EM CHAPA DE ACO, PORTA COM VENTILACAO, VISOR COM A INSCRICAO "INCENDIO", SUPORTE/CESTA INTERNA PARA A MANGUEIRA, PINTURA ELETROSTATICA VERMELHA</t>
  </si>
  <si>
    <t>354,80</t>
  </si>
  <si>
    <t>CAIXA DE INCENDIO/ABRIGO PARA MANGUEIRA, DE EMBUTIR/INTERNA, COM 90 X 60 X 17 CM, EM CHAPA DE ACO, PORTA COM VENTILACAO, VISOR COM A INSCRICAO "INCENDIO", SUPORTE/CESTA INTERNA PARA A MANGUEIRA, PINTURA ELETROSTATICA VERMELHA</t>
  </si>
  <si>
    <t>448,78</t>
  </si>
  <si>
    <t>CAIXA DE INCENDIO/ABRIGO PARA MANGUEIRA, DE SOBREPOR/EXTERNA, COM 75 X 45 X 17 CM, EM CHAPA DE ACO, PORTA COM VENTILACAO, VISOR COM A INSCRICAO "INCENDIO", SUPORTE/CESTA INTERNA PARA A MANGUEIRA, PINTURA ELETROSTATICA VERMELHA</t>
  </si>
  <si>
    <t>371,70</t>
  </si>
  <si>
    <t>CAIXA DE INCENDIO/ABRIGO PARA MANGUEIRA, DE SOBREPOR/EXTERNA, COM 90 X 60 X 17 CM, EM CHAPA DE ACO, PORTA COM VENTILACAO, VISOR COM A INSCRICAO "INCENDIO", SUPORTE/CESTA INTERNA PARA A MANGUEIRA, PINTURA ELETROSTATICA VERMELHA</t>
  </si>
  <si>
    <t>454,06</t>
  </si>
  <si>
    <t>CAIXA DE INSPECAO PARA ATERRAMENTO E PARA RAIOS, EM POLIPROPILENO,  DIAMETRO = 300 MM X ALTURA = 400 MM</t>
  </si>
  <si>
    <t>48,85</t>
  </si>
  <si>
    <t>CAIXA DE INSPECAO PARA ATERRAMENTO OU OUTRO USO, EM PVC, DN = 250 X 250 MM</t>
  </si>
  <si>
    <t>56,63</t>
  </si>
  <si>
    <t>CAIXA DE INSPECAO PARA ATERRAMENTO OU OUTRO USO, EM PVC, DN = 300 X *300* MM</t>
  </si>
  <si>
    <t>CAIXA DE INSPECAO PARA ATERRAMENTO OU OUTRO USO, EM PVC, DN = 300 X 250 MM</t>
  </si>
  <si>
    <t>77,19</t>
  </si>
  <si>
    <t>CAIXA DE INSPECAO PARA ATERRAMENTO OU OUTRO USO, EM PVC, DN = 300 X 600 MM</t>
  </si>
  <si>
    <t>169,02</t>
  </si>
  <si>
    <t>CAIXA DE LUZ "3 X 3" EM ACO ESMALTADA</t>
  </si>
  <si>
    <t>2,29</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</si>
  <si>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</si>
  <si>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</si>
  <si>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</si>
  <si>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</si>
  <si>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</si>
  <si>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39,87</t>
  </si>
  <si>
    <t>CAIXA DE PASSAGEM ELETRICA DE PAREDE, DE EMBUTIR, EM PVC, COM TAMPA APARAFUSADA, DIMENSOES 200 X 200 X *90* MM</t>
  </si>
  <si>
    <t>65,55</t>
  </si>
  <si>
    <t>CAIXA DE PASSAGEM ELETRICA DE PAREDE, DE EMBUTIR, EM TERMOPLASTICO / PVC, COM TAMPA APARAFUSADA, DIMENSOES 400 X 400 X *120* MM</t>
  </si>
  <si>
    <t>217,30</t>
  </si>
  <si>
    <t>CAIXA DE PASSAGEM ELETRICA DE PAREDE, DE SOBREPOR, EM PVC, COM TAMPA APARAFUSADA, DIMENSOES 300 X 300 X *100* MM</t>
  </si>
  <si>
    <t>132,13</t>
  </si>
  <si>
    <t>CAIXA DE PASSAGEM ELETRICA DE PAREDE, DE SOBREPOR, EM PVC, COM TAMPA APARAFUSADA, DIMENSOES, 400 X 400 X *120* MM</t>
  </si>
  <si>
    <t>194,56</t>
  </si>
  <si>
    <t>CAIXA DE PASSAGEM ELETRICA DE PAREDE, DE SOBREPOR, EM TERMOPLASTICO / PVC, COM TAMPA APARAFUSA, DIMENSOES 200 X 200 X *100* MM</t>
  </si>
  <si>
    <t>CAIXA DE PASSAGEM ELETRICA DE PAREDE, DE SOBREPOR, EM TERMOPLASTICO / PVC, COM TAMPA APARAFUSADA, DIMENSOES, 150 X 150 X *100* MM</t>
  </si>
  <si>
    <t>43,60</t>
  </si>
  <si>
    <t>CAIXA DE PASSAGEM ELETRICA, PARA PISO, EM PVC, DIMENSOES DE 3/4" A 4"</t>
  </si>
  <si>
    <t>515,84</t>
  </si>
  <si>
    <t>CAIXA DE PASSAGEM METALICA DE SOBREPOR COM TAMPA PARAFUSADA, DIMENSOES 20 X 20 X 10 CM</t>
  </si>
  <si>
    <t>48,04</t>
  </si>
  <si>
    <t>CAIXA DE PASSAGEM METALICA DE SOBREPOR COM TAMPA PARAFUSADA, DIMENSOES 30 X 30 X 10 CM</t>
  </si>
  <si>
    <t>94,43</t>
  </si>
  <si>
    <t>CAIXA DE PASSAGEM METALICA DE SOBREPOR COM TAMPA PARAFUSADA, DIMENSOES 40 X 40 X 15 CM</t>
  </si>
  <si>
    <t>CAIXA DE PASSAGEM METALICA DE SOBREPOR COM TAMPA PARAFUSADA, DIMENSOES 50 X 50 X 15 CM</t>
  </si>
  <si>
    <t>227,03</t>
  </si>
  <si>
    <t>CAIXA DE PASSAGEM METALICA DE SOBREPOR COM TAMPA PARAFUSADA, DIMENSOES 60 X 60 X 20 CM</t>
  </si>
  <si>
    <t>303,00</t>
  </si>
  <si>
    <t>CAIXA DE PASSAGEM METALICA DE SOBREPOR COM TAMPA PARAFUSADA, DIMENSOES 70 X 70 X 20 CM</t>
  </si>
  <si>
    <t>366,19</t>
  </si>
  <si>
    <t>CAIXA DE PASSAGEM METALICA DE SOBREPOR COM TAMPA PARAFUSADA, DIMENSOES 80 X 80 X 20 CM</t>
  </si>
  <si>
    <t>464,13</t>
  </si>
  <si>
    <t>CAIXA DE PASSAGEM METALICA, DE SOBREPOR, COM TAMPA APARAFUSADA, DIMENSOES 15 X 15 X *10* CM</t>
  </si>
  <si>
    <t>33,69</t>
  </si>
  <si>
    <t>CAIXA DE PASSAGEM METALICA, DE SOBREPOR, COM TAMPA APARAFUSADA, DIMENSOES 35 X 35 X *12* CM</t>
  </si>
  <si>
    <t>110,62</t>
  </si>
  <si>
    <t>CAIXA DE PASSAGEM/ LUZ / TELEFONIA, DE EMBUTIR,  EM CHAPA DE ACO GALVANIZADO, DIMENSOES 150 X 150 X 15 CM (PADRAO CONCESSIONARIA LOCAL)</t>
  </si>
  <si>
    <t>2.127,10</t>
  </si>
  <si>
    <t>CAIXA DE PASSAGEM/ LUZ / TELEFONIA, DE EMBUTIR,  EM CHAPA DE ACO GALVANIZADO, DIMENSOES 20 X 20 X *12* CM (PADRAO CONCESSIONARIA LOCAL)</t>
  </si>
  <si>
    <t>CAIXA DE PASSAGEM/ LUZ / TELEFONIA, DE EMBUTIR,  EM CHAPA DE ACO GALVANIZADO, DIMENSOES 200 X 200 X 20 CM (PADRAO CONCESSIONARIA LOCAL)</t>
  </si>
  <si>
    <t>4.154,97</t>
  </si>
  <si>
    <t>CAIXA DE PASSAGEM/ LUZ / TELEFONIA, DE EMBUTIR,  EM CHAPA DE ACO GALVANIZADO, DIMENSOES 40 X 40 X *12* CM (PADRAO CONCESSIONARIA LOCAL)</t>
  </si>
  <si>
    <t>202,84</t>
  </si>
  <si>
    <t>CAIXA DE PASSAGEM/ LUZ / TELEFONIA, DE EMBUTIR,  EM CHAPA DE ACO GALVANIZADO, DIMENSOES 60 X 60 X *12* CM (PADRAO CONCESSIONARIA LOCAL)</t>
  </si>
  <si>
    <t>336,13</t>
  </si>
  <si>
    <t>CAIXA DE PASSAGEM/ LUZ / TELEFONIA, DE EMBUTIR,  EM CHAPA DE ACO GALVANIZADO, DIMENSOES 80 X 80 X *12* CM (PADRAO CONCESSIONARIA LOCAL)</t>
  </si>
  <si>
    <t>502,51</t>
  </si>
  <si>
    <t>CAIXA DE PASSAGEM/ LUZ / TELEFONIA, DE EMBUTIR, EM CHAPA DE ACO GALVANIZADO, DIMENSOES 120 X 120 X *12* CM (PADRAO CONCESSIONARIA LOCAL)</t>
  </si>
  <si>
    <t>1.010,88</t>
  </si>
  <si>
    <t>CAIXA DE PASSAGEM/ LUZ / TELEFONIA, DE SOBREPOR,  EM CHAPA DE ACO GALVANIZADO, DIMENSOES 80 X 80 X *12* CM (PADRAO CONCESSIONARIA LOCAL)</t>
  </si>
  <si>
    <t>629,44</t>
  </si>
  <si>
    <t>CAIXA DE PASSAGEM, EM PVC, DE 4" X 2", PARA ELETRODUTO FLEXIVEL CORRUGADO</t>
  </si>
  <si>
    <t>3,30</t>
  </si>
  <si>
    <t>CAIXA DE PASSAGEM, EM PVC, DE 4" X 4", PARA ELETRODUTO FLEXIVEL CORRUGADO</t>
  </si>
  <si>
    <t>CAIXA DE PROTECAO EXTERNA PARA MEDIDOR HOROSAZONAL, DE BAIXA TENSAO, COM MODULO, EM CHAPA DE ACO (PADRAO DA CONCESSIONARIA LOCAL)</t>
  </si>
  <si>
    <t>3.953,21</t>
  </si>
  <si>
    <t>CAIXA DE PROTECAO PARA TRANSFORMADOR CORRENTE, EM CHAPA DE ACO 18 USG (PADRAO DA CONCESSIONARIA LOCAL)</t>
  </si>
  <si>
    <t>1.264,94</t>
  </si>
  <si>
    <t>CAIXA INTERNA/EXTERNA DE MEDICAO PARA 1 MEDIDOR TRIFASICO, COM VISOR, EM CHAPA DE ACO 18 USG (PADRAO DA CONCESSIONARIA LOCAL)</t>
  </si>
  <si>
    <t>400,88</t>
  </si>
  <si>
    <t>CAIXA INTERNA/EXTERNA DE MEDICAO PARA 4 MEDIDORES MONOFASICOS, COM VISOR, EM CHAPA DE ACO 18 USG (PADRAO DA CONCESSIONARIA LOCAL)</t>
  </si>
  <si>
    <t>649,11</t>
  </si>
  <si>
    <t>CAIXA MODULAR PARA MEDIDOR DE ENERGIA AGRUPADA, EM POLICARBONATO /  TERMOPLASTICO, COM SUPORTE PARA DISJUNTOR (PADRAO DA CONCESSIONARIA LOCAL)</t>
  </si>
  <si>
    <t>143,19</t>
  </si>
  <si>
    <t>CAIXA OCTOGONAL DE FUNDO MOVEL, EM PVC, DE 3" X 3", PARA ELETRODUTO FLEXIVEL CORRUGADO</t>
  </si>
  <si>
    <t>5,91</t>
  </si>
  <si>
    <t>CAIXA OCTOGONAL DE FUNDO MOVEL, EM PVC, DE 4" X 4", PARA ELETRODUTO FLEXIVEL CORRUGADO</t>
  </si>
  <si>
    <t>CAIXA PARA HIDROMETRO CONCRETO PRE MOLDADO, *0,24 M X 0,45 M X 0,30* M (L X C X A)</t>
  </si>
  <si>
    <t>74,32</t>
  </si>
  <si>
    <t>CAIXA PARA MEDICAO COLETIVA TIPO L, PADRAO BIFASICO OU TRIFASICO, PARA ATE 4 MEDIDORES, SEM BARRAMENTO E COM PORTAS INFERIOR E SUPERIOR</t>
  </si>
  <si>
    <t>2.644,23</t>
  </si>
  <si>
    <t>CAIXA PARA MEDICAO COLETIVA TIPO M, PADRAO BIFASICO OU TRIFASICO, PARA ATE 8 MEDIDORES, SEM BARRAMENTO E COM PORTAS INFERIOR E SUPERIOR</t>
  </si>
  <si>
    <t>4.436,13</t>
  </si>
  <si>
    <t>CAIXA PARA MEDICAO COLETIVA TIPO N, PADRAO BIFASICO OU TRIFASICO, PARA ATE 12 MEDIDORES, SEM BARRAMENTO E COM PORTAS INFERIOR E SUPERIOR</t>
  </si>
  <si>
    <t>5.579,41</t>
  </si>
  <si>
    <t>CAIXA PARA MEDIDOR MONOFASICO, EM POLICARBONATO / TERMOPLASTICO, PARA ALOJAR 1 DISJUNTOR (PADRAO DA CONCESSIONARIA LOCAL)</t>
  </si>
  <si>
    <t>74,75</t>
  </si>
  <si>
    <t>CAIXA PARA MEDIDOR POLIFASICO, EM POLICARBONATO / TERMOPLASTICO, PARA ALOJAR 1 DISJUNTOR (PADRAO DA CONCESSIONARIA LOCAL)</t>
  </si>
  <si>
    <t>177,31</t>
  </si>
  <si>
    <t>CAIXA PRE-MOLDADA PARA BOCA DE LOBO, EM CONCRETO ARMADO, COM FCK DE 25 MPA, COM DIMENSOES 1,10 X 0,65 X 1,00 M (COMPRIMENTO X LARGURA X ALTURA)</t>
  </si>
  <si>
    <t>341,17</t>
  </si>
  <si>
    <t>CAIXA SIFONADA PVC, 100 X 100 X 50 MM, COM GRELHA REDONDA, BRANCA</t>
  </si>
  <si>
    <t>26,85</t>
  </si>
  <si>
    <t>CAIXA SIFONADA PVC, 250 X 230 X 75 MM, COM TAMPA CEGA QUADRADA, BRANCA</t>
  </si>
  <si>
    <t>112,94</t>
  </si>
  <si>
    <t>CAIXA SIFONADA, PVC, 150 X *185* X 75 MM, COM GRELHA QUADRADA, BRANCA</t>
  </si>
  <si>
    <t>76,94</t>
  </si>
  <si>
    <t>CAIXA SIFONADA, PVC, 150 X 150 X 50 MM, COM GRELHA QUADRADA, BRANCA (NBR 5688)</t>
  </si>
  <si>
    <t>50,24</t>
  </si>
  <si>
    <t>CAIXA SIFONADA, PVC, 150 X 150 X 50 MM, COM GRELHA REDONDA, BRANCA</t>
  </si>
  <si>
    <t>60,56</t>
  </si>
  <si>
    <t>CAL HIDRATADA CH-I PARA ARGAMASSAS</t>
  </si>
  <si>
    <t>CAL HIDRATADA PARA PINTURA</t>
  </si>
  <si>
    <t>1,58</t>
  </si>
  <si>
    <t>CAL VIRGEM COMUM PARA ARGAMASSAS (NBR 6453)</t>
  </si>
  <si>
    <t>CALCARIO DOLOMITICO A (POSTO PEDREIRA/FORNECEDOR,  SEM FRETE)</t>
  </si>
  <si>
    <t>CALCETEIRO  (MENSALISTA)</t>
  </si>
  <si>
    <t>2.786,25</t>
  </si>
  <si>
    <t>CALCETEIRO (HORISTA)</t>
  </si>
  <si>
    <t>CALHA MOLDURA AMERICANA DE CHAPA DE ACO GALVANIZADA NUM 26, CORTE 33 CM</t>
  </si>
  <si>
    <t>43,12</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</si>
  <si>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</si>
  <si>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</si>
  <si>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</si>
  <si>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</si>
  <si>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</si>
  <si>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141,68</t>
  </si>
  <si>
    <t>CALHA QUADRADA DE CHAPA DE ACO GALVANIZADA NUM 24, CORTE 33 CM</t>
  </si>
  <si>
    <t>55,60</t>
  </si>
  <si>
    <t>CALHA QUADRADA DE CHAPA DE ACO GALVANIZADA NUM 24, CORTE 50 CM</t>
  </si>
  <si>
    <t>72,42</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</si>
  <si>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</si>
  <si>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</si>
  <si>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</si>
  <si>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</si>
  <si>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20,80</t>
  </si>
  <si>
    <t>CALHA/CANALETA DE CONCRETO SIMPLES, TIPO MEIA CANA, DIAMETRO DE 40 CM, PARA AGUA PLUVIAL</t>
  </si>
  <si>
    <t>27,20</t>
  </si>
  <si>
    <t>CALHA/CANALETA DE CONCRETO SIMPLES, TIPO MEIA CANA, DIAMETRO DE 50 CM, PARA AGUA PLUVIAL</t>
  </si>
  <si>
    <t>44,13</t>
  </si>
  <si>
    <t>CALHA/CANALETA DE CONCRETO SIMPLES, TIPO MEIA CANA, DIAMETRO DE 60 CM, PARA AGUA PLUVIAL</t>
  </si>
  <si>
    <t>57,08</t>
  </si>
  <si>
    <t>CALHA/CANALETA DE CONCRETO SIMPLES, TIPO MEIA CANA, DIAMETRO DE 80 CM, PARA AGUA PLUVIAL</t>
  </si>
  <si>
    <t>106,67</t>
  </si>
  <si>
    <t>CAMADA SEPARADORA DE FILME DE POLIETILENO 20 A 25 MICRA</t>
  </si>
  <si>
    <t>2,43</t>
  </si>
  <si>
    <t>CAMINHAO TOCO, PESO BRUTO TOTAL 13000 KG, CARGA UTIL MAXIMA 7925 KG, DISTANCIA ENTRE EIXOS 4,80 M, POTENCIA 189 CV (INCLUI CABINE E CHASSI, NAO INCLUI CARROCERIA)</t>
  </si>
  <si>
    <t>390.089,00</t>
  </si>
  <si>
    <t>CAMINHAO TOCO, PESO BRUTO TOTAL 14300 KG, CARGA UTIL MAXIMA 9590 KG, DISTANCIA ENTRE EIXOS 4,76 M, POTENCIA 185 CV (INCLUI CABINE E CHASSI, NAO INCLUI CARROCERIA)</t>
  </si>
  <si>
    <t>407.371,42</t>
  </si>
  <si>
    <t>CAMINHAO TOCO, PESO BRUTO TOTAL 14300 KG, CARGA UTIL MAXIMA 9710 KG, DISTANCIA ENTRE EIXOS 3,56 M, POTENCIA 185 CV (INCLUI CABINE E CHASSI, NAO INCLUI CARROCERIA)</t>
  </si>
  <si>
    <t>414.716,44</t>
  </si>
  <si>
    <t>CAMINHAO TOCO, PESO BRUTO TOTAL 16000 KG, CARGA UTIL MAXIMA DE 10685 KG, DISTANCIA ENTRE EIXOS 4,8M, POTENCIA 189 CV (INCLUI CABINE E CHASSI, NAO INCLUI CARROCERIA)</t>
  </si>
  <si>
    <t>343.179,54</t>
  </si>
  <si>
    <t>CAMINHAO TOCO, PESO BRUTO TOTAL 16000 KG, CARGA UTIL MAXIMA 10600 KG, DISTANCIA ENTRE EIXOS 4,80 M, POTENCIA 275 CV (INCLUI CABINE E CHASSI, NAO INCLUI CARROCERIA)</t>
  </si>
  <si>
    <t>477.735,56</t>
  </si>
  <si>
    <t>CAMINHAO TOCO, PESO BRUTO TOTAL 16000 KG, CARGA UTIL MAXIMA 10780 KG, DISTANCIA ENTRE EIXOS 3,56 M, POTENCIA 275 CV (INCLUI CABINE E CHASSI, NAO INCLUI CARROCERIA)</t>
  </si>
  <si>
    <t>479.587,27</t>
  </si>
  <si>
    <t>CAMINHAO TOCO, PESO BRUTO TOTAL 16000 KG, CARGA UTIL MAXIMA 11030 KG, DISTANCIA ENTRE EIXOS 3,56M, POTENCIA 186 CV (INCLUI CABINE E CHASSI, NAO INCLUI CARROCERIA)</t>
  </si>
  <si>
    <t>479.587,23</t>
  </si>
  <si>
    <t>CAMINHAO TOCO, PESO BRUTO TOTAL 16000 KG, CARGA UTIL MAXIMA 11130 KG, DISTANCIA ENTRE EIXOS 5,36 M, POTENCIA 185 CV (INCLUI CABINE E CHASSI, NAO INCLUI CARROCERIA)</t>
  </si>
  <si>
    <t>434.899,84</t>
  </si>
  <si>
    <t>CAMINHAO TOCO, PESO BRUTO TOTAL 16000 KG, CARGA UTIL MAXIMA 13071 KG, DISTANCIA ENTRE EIXOS 4,80 M, POTENCIA 230 CV (INCLUI CABINE E CHASSI, NAO INCLUI CARROCERIA)</t>
  </si>
  <si>
    <t>457.984,22</t>
  </si>
  <si>
    <t>CAMINHAO TOCO, PESO BRUTO TOTAL 8250 KG, CARGA UTIL MAXIMA 5110 KG, DISTANCIA ENTRE EIXOS 4,30 M, POTENCIA 162 CV (INCLUI CABINE E CHASSI, NAO INCLUI CARROCERIA)</t>
  </si>
  <si>
    <t>319.724,86</t>
  </si>
  <si>
    <t>CAMINHAO TOCO, PESO BRUTO TOTAL 9000 KG, CARGA UTIL MAXIMA 5940 KG, DISTANCIA ENTRE EIXOS 3,69 M, POTENCIA 177 CV (INCLUI CABINE E CHASSI, NAO INCLUI CARROCERIA)</t>
  </si>
  <si>
    <t>350.524,57</t>
  </si>
  <si>
    <t>CAMINHAO TOCO, PESO BRUTO TOTAL 9600 KG, CARGA UTIL MAXIMA 6110 KG, DISTANCIA ENTRE EIXOS 3,70 M, POTENCIA 156 CV (INCLUI CABINE E CHASSI, NAO INCLUI CARROCERIA)</t>
  </si>
  <si>
    <t>349.290,13</t>
  </si>
  <si>
    <t>CAMINHAO TOCO, PESO BRUTO TOTAL 9600 KG, CARGA UTIL MAXIMA 6200 KG, DISTANCIA ENTRE EIXOS 3,10 M, POTENCIA 156 CV (INCLUI CABINE E CHASSI, NAO INCLUI CARROCERIA)</t>
  </si>
  <si>
    <t>348.055,66</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</si>
  <si>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</si>
  <si>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</si>
  <si>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498.721,37</t>
  </si>
  <si>
    <t>CAMINHAO TRUCADO, PESO BRUTO TOTAL 23000 KG, CARGA UTIL MAXIMA 15378 KG, DISTANCIA ENTRE EIXOS 4,80 M, POTENCIA 326 CV (INCLUI CABINE E CHASSI, NAO INCLUI CARROCERIA)</t>
  </si>
  <si>
    <t>562.913,25</t>
  </si>
  <si>
    <t>CAMINHAO TRUCADO, PESO BRUTO TOTAL 23000 KG, CARGA UTIL MAXIMA 15935 KG, DISTANCIA ENTRE EIXOS 4,80 M, POTENCIA 230 CV (INCLUI CABINE E CHASSI, NAO INCLUI CARROCERIA)</t>
  </si>
  <si>
    <t>506.498,46</t>
  </si>
  <si>
    <t>CAMINHAO TRUCADO, PESO BRUTO TOTAL 23000 KG, CARGA UTIL MAXIMA 15940 KG, DISTANCIA ENTRE EIXOS 3,60 M, POTENCIA 286 CV (INCLUI CABINE E CHASSI, NAO INCLUI CARROCERIA)</t>
  </si>
  <si>
    <t>534.520,70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</si>
  <si>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</si>
  <si>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</si>
  <si>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528.348,40</t>
  </si>
  <si>
    <t>CAMINHONETE COM MOTOR A DIESEL, POTENCIA *160* CV, CABINE DUPLA, 4X4</t>
  </si>
  <si>
    <t>243.581,00</t>
  </si>
  <si>
    <t>CAMPAINHA ALTA POTENCIA 110V / 220V, DIAMETRO 150 MM</t>
  </si>
  <si>
    <t>125,34</t>
  </si>
  <si>
    <t>CAMPAINHA CIGARRA 127 V / 220 V (APENAS MODULO)</t>
  </si>
  <si>
    <t>CAMPAINHA CIGARRA 127 V / 220 V, CONJUNTO MONTADO PARA EMBUTIR 4" X 2" (PLACA + SUPORTE + MODULO)</t>
  </si>
  <si>
    <t>20,12</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</si>
  <si>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</si>
  <si>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</si>
  <si>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</si>
  <si>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</si>
  <si>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</si>
  <si>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1,94</t>
  </si>
  <si>
    <t>CANALETA DE CONCRETO 19 X 19 X 19 CM (CLASSE C - NBR 6136)</t>
  </si>
  <si>
    <t>CANALETA DE CONCRETO 9 X 19 X 19 CM (CLASSE C - NBR 6136)</t>
  </si>
  <si>
    <t>CANALETA ESTRUTURAL CERAMICA, 14 X 19 X 19 CM, 6,0 MPA (NBR 15270)</t>
  </si>
  <si>
    <t>1,22</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</si>
  <si>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</si>
  <si>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</si>
  <si>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</si>
  <si>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</si>
  <si>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</si>
  <si>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43,38</t>
  </si>
  <si>
    <t>CANTONEIRA (ABAS IGUAIS) EM FERRO GALVANIZADO, 50,8 MM X 9,53 MM (L X E), 6,99 KG/M</t>
  </si>
  <si>
    <t>91,40</t>
  </si>
  <si>
    <t>CANTONEIRA "U" ALUMINIO ABAS IGUAIS 1 ", E = 3/32 "</t>
  </si>
  <si>
    <t>CANTONEIRA ACO ABAS IGUAIS (QUALQUER BITOLA), ESPESSURA ENTRE 1/8" E 1/4"</t>
  </si>
  <si>
    <t>10,65</t>
  </si>
  <si>
    <t>CANTONEIRA ALUMINIO ABAS DESIGUAIS 1" X 3/4 ", E = 1/8 "</t>
  </si>
  <si>
    <t>CANTONEIRA ALUMINIO ABAS DESIGUAIS 2 1/2" X 1/2 ", E = 3/16 "</t>
  </si>
  <si>
    <t>36,53</t>
  </si>
  <si>
    <t>CANTONEIRA ALUMINIO ABAS IGUAIS 1 ", E = 1/8 ", 25,40 X 3,17 MM (0,408 KG/M)</t>
  </si>
  <si>
    <t>CANTONEIRA ALUMINIO ABAS IGUAIS 1 ", E = 3 /16 "</t>
  </si>
  <si>
    <t>CANTONEIRA ALUMINIO ABAS IGUAIS 1 1/2 ", E = 3/16 "</t>
  </si>
  <si>
    <t>CANTONEIRA ALUMINIO ABAS IGUAIS 1 1/4 ", E = 3/16 "</t>
  </si>
  <si>
    <t>35,15</t>
  </si>
  <si>
    <t>CANTONEIRA ALUMINIO ABAS IGUAIS 2 ", E = 1/4 "</t>
  </si>
  <si>
    <t>59,42</t>
  </si>
  <si>
    <t>CANTONEIRA ALUMINIO ABAS IGUAIS 2 ", E = 1/8 "</t>
  </si>
  <si>
    <t>37,54</t>
  </si>
  <si>
    <t>CAP OU TAMPAO DE FERRO GALVANIZADO, COM ROSCA BSP, DE 1 1/2"</t>
  </si>
  <si>
    <t>17,22</t>
  </si>
  <si>
    <t>CAP OU TAMPAO DE FERRO GALVANIZADO, COM ROSCA BSP, DE 1 1/4"</t>
  </si>
  <si>
    <t>13,94</t>
  </si>
  <si>
    <t>CAP OU TAMPAO DE FERRO GALVANIZADO, COM ROSCA BSP, DE 1/2"</t>
  </si>
  <si>
    <t>CAP OU TAMPAO DE FERRO GALVANIZADO, COM ROSCA BSP, DE 1/4"</t>
  </si>
  <si>
    <t>CAP OU TAMPAO DE FERRO GALVANIZADO, COM ROSCA BSP, DE 1"</t>
  </si>
  <si>
    <t>9,14</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</si>
  <si>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</si>
  <si>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</si>
  <si>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</si>
  <si>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</si>
  <si>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</si>
  <si>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</si>
  <si>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</si>
  <si>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</si>
  <si>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3,66</t>
  </si>
  <si>
    <t>CAP PVC, ROSCAVEL, 1 1/2",  AGUA FRIA PREDIAL</t>
  </si>
  <si>
    <t>19,74</t>
  </si>
  <si>
    <t>CAP PVC, ROSCAVEL, 1 1/4",  AGUA FRIA PREDIAL</t>
  </si>
  <si>
    <t>CAP PVC, ROSCAVEL, 1/2", PARA AGUA FRIA PREDIAL</t>
  </si>
  <si>
    <t>CAP PVC, ROSCAVEL, 1",  PARA AGUA FRIA PREDIAL</t>
  </si>
  <si>
    <t>6,58</t>
  </si>
  <si>
    <t>CAP PVC, ROSCAVEL, 2 1/2",  AGUA FRIA PREDIAL</t>
  </si>
  <si>
    <t>38,88</t>
  </si>
  <si>
    <t>CAP PVC, ROSCAVEL, 2",  AGUA FRIA PREDIAL</t>
  </si>
  <si>
    <t>CAP PVC, ROSCAVEL, 3/4",  PARA AGUA FRIA PREDIAL</t>
  </si>
  <si>
    <t>CAP PVC, ROSCAVEL, 3",  AGUA FRIA PREDIAL</t>
  </si>
  <si>
    <t>50,79</t>
  </si>
  <si>
    <t>CAP PVC, SERIE R, DN 100 MM, PARA ESGOTO OU AGUAS PLUVIAIS PREDIAIS</t>
  </si>
  <si>
    <t>CAP PVC, SERIE R, DN 150 MM, PARA ESGOTO OU AGUAS PLUVIAIS PREDIAIS</t>
  </si>
  <si>
    <t>CAP PVC, SERIE R, DN 75 MM, PARA ESGOTO OU AGUAS PLUVIAIS PREDIAIS</t>
  </si>
  <si>
    <t>17,12</t>
  </si>
  <si>
    <t>CAP PVC, SOLDAVEL, DN 100 MM, SERIE NORMAL, PARA ESGOTO PREDIAL</t>
  </si>
  <si>
    <t>CAP PVC, SOLDAVEL, DN 50 MM, SERIE NORMAL, PARA ESGOTO PREDIAL</t>
  </si>
  <si>
    <t>CAP PVC, SOLDAVEL, DN 75 MM, SERIE NORMAL, PARA ESGOTO PREDIAL</t>
  </si>
  <si>
    <t>CAP PVC, SOLDAVEL, 110 MM, PARA AGUA FRIA PREDIAL</t>
  </si>
  <si>
    <t>124,87</t>
  </si>
  <si>
    <t>CAP PVC, SOLDAVEL, 20 MM, PARA AGUA FRIA PREDIAL</t>
  </si>
  <si>
    <t>CAP PVC, SOLDAVEL, 25 MM, PARA AGUA FRIA PREDIAL</t>
  </si>
  <si>
    <t>CAP PVC, SOLDAVEL, 32 MM, PARA AGUA FRIA PREDIAL</t>
  </si>
  <si>
    <t>3,52</t>
  </si>
  <si>
    <t>CAP PVC, SOLDAVEL, 40 MM, PARA AGUA FRIA PREDIAL</t>
  </si>
  <si>
    <t>CAP PVC, SOLDAVEL, 50 MM, PARA AGUA FRIA PREDIAL</t>
  </si>
  <si>
    <t>12,81</t>
  </si>
  <si>
    <t>CAP PVC, SOLDAVEL, 60 MM, PARA AGUA FRIA PREDIAL</t>
  </si>
  <si>
    <t>CAP PVC, SOLDAVEL, 75 MM, PARA AGUA FRIA PREDIAL</t>
  </si>
  <si>
    <t>35,03</t>
  </si>
  <si>
    <t>CAP PVC, SOLDAVEL, 85 MM, PARA AGUA FRIA PREDIAL</t>
  </si>
  <si>
    <t>CAP, PVC PBA, JE, DN 100 / DE 110 MM,  PARA REDE DE AGUA (NBR 10351)</t>
  </si>
  <si>
    <t>44,09</t>
  </si>
  <si>
    <t>CAP, PVC PBA, JE, DN 50 / DE 60 MM,  PARA REDE DE AGUA (NBR 10351)</t>
  </si>
  <si>
    <t>CAP, PVC PBA, JE, DN 75 / DE 85 MM,  PARA REDE DE AGUA (NBR 10351)</t>
  </si>
  <si>
    <t>CAP, PVC, JE, OCRE, DN 150 MM (CONEXAO PARA TUBO COLETOR DE ESGOTO)</t>
  </si>
  <si>
    <t>99,27</t>
  </si>
  <si>
    <t>CAP, PVC, JE, OCRE, DN 200 MM (CONEXAO PARA TUBO COLETOR DE ESGOTO)</t>
  </si>
  <si>
    <t>154,55</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</si>
  <si>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</si>
  <si>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</si>
  <si>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</si>
  <si>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261,88</t>
  </si>
  <si>
    <t>CAPACITOR TRIFASICO, POTENCIA 5 KVAR, TENSAO 220 V, FORNECIDO COM CAPA PROTETORA, RESISTOR INTERNO A UNIDADE CAPACITIVA</t>
  </si>
  <si>
    <t>444,94</t>
  </si>
  <si>
    <t>CAPIM BRAQUIARIA DECUMBENS/ BRAQUIARINHA, VC *70*% MINIMO</t>
  </si>
  <si>
    <t>41,07</t>
  </si>
  <si>
    <t>CAPTOR FRANKLIN (4 PONTAS), EM LATAO CROMADO, H = 300 MM, DUAS DESCIDAS</t>
  </si>
  <si>
    <t>CAPTOR FRANKLIN (4 PONTAS), EM LATAO CROMADO, H = 300 MM, UMA DESCIDA</t>
  </si>
  <si>
    <t>CAPTOR FRANKLIN (4 PONTAS), EM LATAO CROMADO, H = 350 MM, DUAS DESCIDAS</t>
  </si>
  <si>
    <t>101,51</t>
  </si>
  <si>
    <t>CAPTOR FRANKLIN (4 PONTAS), EM LATAO CROMADO, H=350 MM, UMA DESCIDA</t>
  </si>
  <si>
    <t>91,34</t>
  </si>
  <si>
    <t>CARENAGEM /TAMPA, EM PLASTICO, COR BRANCA, UTILIZADO EM KIT CHASSI METALICO PARA INSTALACAO HIDRAULICA DE CUBA SIMPLES SEM MAQUINA DE LAVAR ROUPA, LARGURA *355* MM X ALTURA *670* MM (COM FUROS E DEMAIS ENCAIXES)</t>
  </si>
  <si>
    <t>34,36</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</si>
  <si>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</si>
  <si>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</si>
  <si>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</si>
  <si>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</si>
  <si>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</si>
  <si>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</si>
  <si>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92,27</t>
  </si>
  <si>
    <t>CARPINTEIRO AUXILIAR</t>
  </si>
  <si>
    <t>14,85</t>
  </si>
  <si>
    <t>CARPINTEIRO AUXILIAR (MENSALISTA)</t>
  </si>
  <si>
    <t>2.614,04</t>
  </si>
  <si>
    <t>CARPINTEIRO DE ESQUADRIAS</t>
  </si>
  <si>
    <t>CARPINTEIRO DE ESQUADRIAS (MENSALISTA)</t>
  </si>
  <si>
    <t>2.785,64</t>
  </si>
  <si>
    <t>CARPINTEIRO DE FORMAS</t>
  </si>
  <si>
    <t>CARPINTEIRO DE FORMAS (MENSALISTA)</t>
  </si>
  <si>
    <t>3.317,93</t>
  </si>
  <si>
    <t>CARRANCA PARA JANELA VENEZIANA DE ABRIR, EM LATAO CROMADO, SIMPLES, PARA APARAFUSAR NA PAREDE</t>
  </si>
  <si>
    <t>18,18</t>
  </si>
  <si>
    <t>CARRINHO COM 2 PNEUS PARA TRANSPORTAR TUBO CONCRETO, ALTURA ATE 1,0 M E DIAMETRO ATE 1000MM, COM ESTRUTURA EM PERFIL OU TUBO METALICO</t>
  </si>
  <si>
    <t>3.643,62</t>
  </si>
  <si>
    <t>CARRINHO DE MAO DE ACO CAPACIDADE 50 A 60 L, PNEU COM CAMARA</t>
  </si>
  <si>
    <t>214,00</t>
  </si>
  <si>
    <t>CARROCERIA FIXA ABERTA DE MADEIRA PARA TRANSPORTE GERAL DE CARGA SECA DIMENSOES APROXIMADAS 2,25 X 4,10 X 0,50 M (INCLUI MONTAGEM, NAO INCLUI CAMINHAO)</t>
  </si>
  <si>
    <t>17.387,59</t>
  </si>
  <si>
    <t>CARROCERIA FIXA ABERTA DE MADEIRA PARA TRANSPORTE GERAL DE CARGA SECA DIMENSOES APROXIMADAS 2,5 X 5,5 X 0,50 M (INCLUI MONTAGEM, NAO INCLUI CAMINHAO)</t>
  </si>
  <si>
    <t>23.588,75</t>
  </si>
  <si>
    <t>CARROCERIA FIXA ABERTA DE MADEIRA PARA TRANSPORTE GERAL DE CARGA SECA DIMENSOES APROXIMADAS 2,5 X 6,00 X 0,50 M (INCLUI MONTAGEM, NAO INCLUI CAMINHAO)</t>
  </si>
  <si>
    <t>25.534,22</t>
  </si>
  <si>
    <t>CARROCERIA FIXA ABERTA DE MADEIRA PARA TRANSPORTE GERAL DE CARGA SECA DIMENSOES APROXIMADAS 2,5 X 6,5 X 0,50 M (INCLUI MONTAGEM, NAO INCLUI CAMINHAO)</t>
  </si>
  <si>
    <t>27.479,68</t>
  </si>
  <si>
    <t>CARROCERIA FIXA ABERTA DE MADEIRA PARA TRANSPORTE GERAL DE CARGA SECA DIMENSOES APROXIMADAS 2,5 X 7,00 X 0,50 M (INCLUI MONTAGEM, NAO INCLUI CAMINHAO)</t>
  </si>
  <si>
    <t>29.425,15</t>
  </si>
  <si>
    <t>CARROCERIA FIXA ABERTA DE MADEIRA PARA TRANSPORTE GERAL DE CARGA SECA DIMENSOES APROXIMADAS 2,5 X 7,5 X 0,50 M (INCLUI MONTAGEM, NAO INCLUI CAMINHAO)</t>
  </si>
  <si>
    <t>33.559,26</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</si>
  <si>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</si>
  <si>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</si>
  <si>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</si>
  <si>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3.432,54</t>
  </si>
  <si>
    <t>CASCALHO DE CAVA</t>
  </si>
  <si>
    <t>58,78</t>
  </si>
  <si>
    <t>CASCALHO DE RIO</t>
  </si>
  <si>
    <t>CASCALHO LAVADO</t>
  </si>
  <si>
    <t>112,81</t>
  </si>
  <si>
    <t>CAVALETE PARA TALHA COM ESTRUTURA EM TUBO METALICO ALTURA MINIMA 3,2 M EQUIPADO COM RODAS DE BORRACHA PARA MOVIMENTACAO DE TUBOS DE CONCRETO NA CENTRAL DE PREMOLDADOS COM CAPACIDADE DE CARGA DE 3 TONELADAS</t>
  </si>
  <si>
    <t>9.251,08</t>
  </si>
  <si>
    <t>CAVALO MECANICO TRACAO 4X2, PESO BRUTO TOTAL COMBINADO 49000 KG, CAPACIDADE MAXIMA DE TRACAO *66000* KG, POTENCIA *360* CV (INCLUI CABINE E CHASSI, NAO INCLUI SEMIRREBOQUE)</t>
  </si>
  <si>
    <t>656.950,33</t>
  </si>
  <si>
    <t>CAVALO MECANICO TRACAO 4X2, PESO BRUTO TOTAL 16000 KG, CAPACIDADE MAXIMA DE TRACAO *36000* KG, DISTANCIA ENTRE EIXOS *3,56* M, POTENCIA *286* CV (INCLUI CABINE E CHASSI, NAO INCLUI SEMIRREBOQUE)</t>
  </si>
  <si>
    <t>563.426,27</t>
  </si>
  <si>
    <t>CAVALO MECANICO TRACAO 4X2, PESO BRUTO TOTAL 16000 KG, CAPACIDADE MAXIMA DE TRACAO *45000* KG, DISTANCIA ENTRE EIXOS *3,56* M, POTENCIA *330* CV (INCLUI CABINE E CHASSI, NAO INCLUI SEMIRREBOQUE)</t>
  </si>
  <si>
    <t>570.269,41</t>
  </si>
  <si>
    <t>CAVALO MECANICO TRACAO 4X2, PESO BRUTO TOTAL 16000 KG, CAPACIDADE MAXIMA DE TRACAO *80000* KG, POTENCIA *380* CV (INCLUI CABINE E CHASSI, NAO INCLUI SEMIRREBOQUE)</t>
  </si>
  <si>
    <t>648.282,35</t>
  </si>
  <si>
    <t>CAVALO MECANICO TRACAO 6X2, PESO BRUTO TOTAL COMBINADO 56000 KG, CAPACIDADE MAXIMA DE TRACAO *66000* KG, POTENCIA *360* CV (INCLUI CABINE E CHASSI, NAO INCLUI SEMIRREBOQUE)</t>
  </si>
  <si>
    <t>794.955,58</t>
  </si>
  <si>
    <t>CAVOUQUEIRO OU OPERADOR DE PERFURATRIZ / ROMPEDOR</t>
  </si>
  <si>
    <t>14,64</t>
  </si>
  <si>
    <t>CAVOUQUEIRO OU OPERADOR DE PERFURATRIZ / ROMPEDOR (MENSALISTA)</t>
  </si>
  <si>
    <t>2.576,07</t>
  </si>
  <si>
    <t>CENTRALIZADOR DE BARRA DE ACO (CHUMBADOR TIPO CARAMBOLA), PARA ACO ATE 20 MM</t>
  </si>
  <si>
    <t>CENTRO DE MEDICAO AGRUPADA, EM POLICARBONATO / PVC, COM 12 MEDIDORES E PROTECAO GERAL (INCLUI BARRAMENTO, DISJUNTORES E ACESSORIOS DE FIXACAO) (PADRAO CONCESSIONARIA LOCAL)</t>
  </si>
  <si>
    <t>5.980,78</t>
  </si>
  <si>
    <t>CENTRO DE MEDICAO AGRUPADA, EM POLICARBONATO / PVC, COM 16 MEDIDORES E PROTECAO GERAL (INCLUI BARRAMENTO, DISJUNTORES E ACESSORIOS DE FIXACAO) (PADRAO CONCESSIONARIA LOCAL)</t>
  </si>
  <si>
    <t>7.974,38</t>
  </si>
  <si>
    <t>CENTRO DE MEDICAO AGRUPADA, EM POLICARBONATO / PVC, COM 4 MEDIDORES E PROTECAO GERAL (INCLUI BARRAMENTO, DISJUNTORES E ACESSORIOS DE FIXACAO) (PADRAO CONCESSIONARIA LOCAL)</t>
  </si>
  <si>
    <t>1.389,76</t>
  </si>
  <si>
    <t>CENTRO DE MEDICAO AGRUPADA, EM POLICARBONATO / PVC, COM 8 MEDIDORES E PROTECAO GERAL (INCLUI BARRAMENTO, DISJUNTORES E ACESSORIOS DE FIXACAO) (PADRAO CONCESSIONARIA LOCAL)</t>
  </si>
  <si>
    <t>3.067,07</t>
  </si>
  <si>
    <t>CERA LIQUIDA INCOLOR MULTIPISO</t>
  </si>
  <si>
    <t>18,28</t>
  </si>
  <si>
    <t>CHAPA ACO INOX AISI 304 NUMERO 4 (E = 6 MM), ACABAMENTO NUMERO 1 (LAMINADO A QUENTE, FOSCO)</t>
  </si>
  <si>
    <t>1.424,67</t>
  </si>
  <si>
    <t>CHAPA ACO INOX AISI 304 NUMERO 9 (E = 4 MM), ACABAMENTO NUMERO 1 (LAMINADO A QUENTE, FOSCO)</t>
  </si>
  <si>
    <t>949,77</t>
  </si>
  <si>
    <t>CHAPA DE ACO CARBONO GALVANIZADA, PERFURADA (GRADE FUROS) E = 1,5 MM, DIAMETRO DO FURO = 9,52 MM (FUROS ALTERNADOS HORIZ.)</t>
  </si>
  <si>
    <t>CHAPA DE ACO CARBONO LAMINADO A QUENTE, QUALIDADE ESTRUTURAL, BITOLA 3/16", E =4,75 MM (37,29 KG/M2)</t>
  </si>
  <si>
    <t>14,25</t>
  </si>
  <si>
    <t>CHAPA DE ACO FINA A FRIO BITOLA MSG 20, E = 0,90 MM (7,20 KG/M2)</t>
  </si>
  <si>
    <t>CHAPA DE ACO FINA A FRIO BITOLA MSG 24, E = 0,60 MM (4,80 KG/M2)</t>
  </si>
  <si>
    <t>CHAPA DE ACO FINA A FRIO BITOLA MSG 26, E = 0,45 MM (3,60 KG/M2)</t>
  </si>
  <si>
    <t>15,64</t>
  </si>
  <si>
    <t>CHAPA DE ACO FINA A QUENTE BITOLA MSG 13, E = 2,25 MM (18,00 KG/M2)</t>
  </si>
  <si>
    <t>14,48</t>
  </si>
  <si>
    <t>CHAPA DE ACO FINA A QUENTE BITOLA MSG 14, E = 2,00 MM (16,0 KG/M2)</t>
  </si>
  <si>
    <t>14,50</t>
  </si>
  <si>
    <t>CHAPA DE ACO FINA A QUENTE BITOLA MSG 16, E = 1,50 MM (12,00 KG/M2)</t>
  </si>
  <si>
    <t>CHAPA DE ACO FINA A QUENTE BITOLA MSG 18, E = 1,20 MM (9,60 KG/M2)</t>
  </si>
  <si>
    <t>CHAPA DE ACO FINA A QUENTE BITOLA MSG 3/16 ", E = 4,75 MM (38,00 KG/M2)</t>
  </si>
  <si>
    <t>12,90</t>
  </si>
  <si>
    <t>CHAPA DE ACO GALVANIZADA BITOLA GSG 14, E = 1,95 MM (15,60 KG/M2)</t>
  </si>
  <si>
    <t>CHAPA DE ACO GALVANIZADA BITOLA GSG 16, E = 1,55 MM (12,40 KG/M2)</t>
  </si>
  <si>
    <t>CHAPA DE ACO GALVANIZADA BITOLA GSG 18, E = 1,25 MM (10,00 KG/M2)</t>
  </si>
  <si>
    <t>CHAPA DE ACO GALVANIZADA BITOLA GSG 19, E = 1,11 MM (8,88 KG/M2)</t>
  </si>
  <si>
    <t>19,29</t>
  </si>
  <si>
    <t>CHAPA DE ACO GALVANIZADA BITOLA GSG 20, E = 0,95 MM (7,60 KG/M2)</t>
  </si>
  <si>
    <t>CHAPA DE ACO GALVANIZADA BITOLA GSG 22, E = 0,80 MM (6,40 KG/M2)</t>
  </si>
  <si>
    <t>18,44</t>
  </si>
  <si>
    <t>CHAPA DE ACO GALVANIZADA BITOLA GSG 24, E = 0,64 (5,12 KG/M2)</t>
  </si>
  <si>
    <t>18,55</t>
  </si>
  <si>
    <t>CHAPA DE ACO GALVANIZADA BITOLA GSG 26, E = 0,50 MM (4,00 KG/M2)</t>
  </si>
  <si>
    <t>19,36</t>
  </si>
  <si>
    <t>CHAPA DE ACO GALVANIZADA BITOLA GSG 30, E = 0,35 MM (2,80 KG/M2)</t>
  </si>
  <si>
    <t>CHAPA DE ACO GROSSA, ASTM A36, E = 1 " (25,40 MM) 199,18 KG/M2</t>
  </si>
  <si>
    <t>16,88</t>
  </si>
  <si>
    <t>CHAPA DE ACO GROSSA, ASTM A36, E = 1/2 " (12,70 MM) 99,59 KG/M2</t>
  </si>
  <si>
    <t>CHAPA DE ACO GROSSA, ASTM A36, E = 1/4 " (6,35 MM) 49,79 KG/M2</t>
  </si>
  <si>
    <t>CHAPA DE ACO GROSSA, ASTM A36, E = 3/4 " (19,05 MM) 149,39 KG/M2</t>
  </si>
  <si>
    <t>16,06</t>
  </si>
  <si>
    <t>CHAPA DE ACO GROSSA, ASTM A36, E = 3/8 " (9,53 MM) 74,69 KG/M2</t>
  </si>
  <si>
    <t>CHAPA DE ACO GROSSA, ASTM A36, E = 5/8 " (15,88 MM) 124,49 KG/M2</t>
  </si>
  <si>
    <t>CHAPA DE ACO GROSSA, ASTM A36, E = 7/8 " (22,23 MM) 174,28 KG/M2</t>
  </si>
  <si>
    <t>CHAPA DE ACO GROSSA, SAE 1020, BITOLA 1/4", E = 6,35 MM (49,85 KG/M2)</t>
  </si>
  <si>
    <t>14,01</t>
  </si>
  <si>
    <t>CHAPA DE ACO XADREZ PARA PISOS, E = 1/4 " (6,30 MM) 54,53 KG/M2</t>
  </si>
  <si>
    <t>CHAPA DE LAMINADO MELAMINICO, LISO BRILHANTE, DE *1,25 X 3,08* M, E = 0,8 MM</t>
  </si>
  <si>
    <t>CHAPA DE LAMINADO MELAMINICO, LISO FOSCO, DE *1,25 X 3,08* M, E = 0,8 MM</t>
  </si>
  <si>
    <t>36,77</t>
  </si>
  <si>
    <t>CHAPA DE LAMINADO MELAMINICO, TEXTURIZADO, DE *1,25 X 3,08* M, E = 0,8 MM</t>
  </si>
  <si>
    <t>35,42</t>
  </si>
  <si>
    <t>CHAPA DE MDF BRANCO LISO 1 FACE, E = 12 MM, DE *2,75 X 1,85* M</t>
  </si>
  <si>
    <t>50,74</t>
  </si>
  <si>
    <t>CHAPA DE MDF BRANCO LISO 1 FACE, E = 15 MM, DE *2,75 X 1,85* M</t>
  </si>
  <si>
    <t>56,20</t>
  </si>
  <si>
    <t>CHAPA DE MDF BRANCO LISO 1 FACE, E = 18 MM, DE *2,75 X 1,85* M</t>
  </si>
  <si>
    <t>71,32</t>
  </si>
  <si>
    <t>CHAPA DE MDF BRANCO LISO 1 FACE, E = 25 MM, DE *2,75 X 1,85* M</t>
  </si>
  <si>
    <t>102,44</t>
  </si>
  <si>
    <t>CHAPA DE MDF BRANCO LISO 1 FACE, E = 6 MM, DE *2,75 X 1,85* M</t>
  </si>
  <si>
    <t>37,09</t>
  </si>
  <si>
    <t>CHAPA DE MDF BRANCO LISO 1 FACE, E = 9 MM, DE *2,75 X 1,85* M</t>
  </si>
  <si>
    <t>48,48</t>
  </si>
  <si>
    <t>CHAPA DE MDF BRANCO LISO 2 FACES, E = 12 MM, DE *2,75 X 1,85* M</t>
  </si>
  <si>
    <t>53,34</t>
  </si>
  <si>
    <t>CHAPA DE MDF BRANCO LISO 2 FACES, E = 15 MM, DE *2,75 X 1,85* M</t>
  </si>
  <si>
    <t>CHAPA DE MDF BRANCO LISO 2 FACES, E = 18 MM, DE *2,75 X 1,85* M</t>
  </si>
  <si>
    <t>CHAPA DE MDF BRANCO LISO 2 FACES, E = 25 MM, DE *2,75 X 1,85* M</t>
  </si>
  <si>
    <t>109,14</t>
  </si>
  <si>
    <t>CHAPA DE MDF BRANCO LISO 2 FACES, E = 6 MM, DE *2,75 X 1,85* M</t>
  </si>
  <si>
    <t>CHAPA DE MDF BRANCO LISO 2 FACES, E = 9 MM, DE *2,75 X 1,85* M</t>
  </si>
  <si>
    <t>48,94</t>
  </si>
  <si>
    <t>CHAPA DE MDF CRU, E = 12 MM, DE *2,75 X 1,85* M</t>
  </si>
  <si>
    <t>40,85</t>
  </si>
  <si>
    <t>CHAPA DE MDF CRU, E = 15 MM, DE *2,75 X 1,85* M</t>
  </si>
  <si>
    <t>CHAPA DE MDF CRU, E = 18 MM, DE *2,75 X 1,85* M</t>
  </si>
  <si>
    <t>52,57</t>
  </si>
  <si>
    <t>CHAPA DE MDF CRU, E = 20 MM, DE *2,75 X 1,85* M</t>
  </si>
  <si>
    <t>69,89</t>
  </si>
  <si>
    <t>CHAPA DE MDF CRU, E = 25 MM, DE *2,75 X 1,85* M</t>
  </si>
  <si>
    <t>CHAPA DE MDF CRU, E = 6 MM, DE *2,75 X 1,85* M</t>
  </si>
  <si>
    <t>24,53</t>
  </si>
  <si>
    <t>CHAPA DE MDF CRU, E = 9 MM, DE *2,75 X 1,85* M</t>
  </si>
  <si>
    <t>32,98</t>
  </si>
  <si>
    <t>CHAPA EM ACO GALVANIZADO PARA STEEL DECK, COM NERVURAS TRAPEZOIDAIS, LARGURA UTIL DE 915 MM E ESPESSURA DE 0,80 MM</t>
  </si>
  <si>
    <t>144,09</t>
  </si>
  <si>
    <t>CHAPA EM ACO GALVANIZADO PARA STEEL DECK, COM NERVURAS TRAPEZOIDAIS, LARGURA UTIL DE 915 MM E ESPESSURA DE 0,95 MM</t>
  </si>
  <si>
    <t>168,24</t>
  </si>
  <si>
    <t>CHAPA EM ACO GALVANIZADO PARA STEEL DECK, COM NERVURAS TRAPEZOIDAIS, LARGURA UTIL DE 915 MM E ESPESSURA DE 1,25 MM</t>
  </si>
  <si>
    <t>218,19</t>
  </si>
  <si>
    <t>CHAPA PARA EMENDA DE VIGA, EM ACO GROSSO, QUALIDADE ESTRUTURAL, BITOLA 3/16 ", E= 4,75 MM, 4 FUROS, LARGURA 45 MM, COMPRIMENTO 500 MM</t>
  </si>
  <si>
    <t>156,41</t>
  </si>
  <si>
    <t>CHAPA/BOBINA LISA EM ALUMINIO, LIGA 1.200 - H14, QUALQUER ESPESSURA, QUALQUER LARGURA</t>
  </si>
  <si>
    <t>46,14</t>
  </si>
  <si>
    <t>CHAPA/PAINEL DE MADEIRA COMPENSADA PLASTIFICADA (MADEIRITE PLASTIFICADO) PARA FORMA DE CONCRETO, DE 2200 x 1100 MM, E = *17* MM</t>
  </si>
  <si>
    <t>101,20</t>
  </si>
  <si>
    <t>CHAPA/PAINEL DE MADEIRA COMPENSADA PLASTIFICADA (MADEIRITE PLASTIFICADO) PARA FORMA DE CONCRETO, DE 2200 x 1100 MM, E = 10 MM</t>
  </si>
  <si>
    <t>58,86</t>
  </si>
  <si>
    <t>CHAPA/PAINEL DE MADEIRA COMPENSADA PLASTIFICADA (MADEIRITE PLASTIFICADO) PARA FORMA DE CONCRETO, DE 2200 x 1100 MM, E = 12 MM</t>
  </si>
  <si>
    <t>72,94</t>
  </si>
  <si>
    <t>CHAPA/PAINEL DE MADEIRA COMPENSADA PLASTIFICADA (MADEIRITE PLASTIFICADO) PARA FORMA DE CONCRETO, DE 2200 X 1100 MM, E = 14 MM</t>
  </si>
  <si>
    <t>84,61</t>
  </si>
  <si>
    <t>CHAPA/PAINEL DE MADEIRA COMPENSADA PLASTIFICADA (MADEIRITE PLASTIFICADO) PARA FORMA DE CONCRETO, DE 2200 X 1100 MM, E = 20 MM</t>
  </si>
  <si>
    <t>121,88</t>
  </si>
  <si>
    <t>CHAPA/PAINEL DE MADEIRA COMPENSADA PLASTIFICADA (MADEIRITE PLASTIFICADO) PARA FORMA DE CONCRETO, DE 2200 X 1100 MM, E = 6 MM</t>
  </si>
  <si>
    <t>CHAPA/PAINEL DE MADEIRA COMPENSADA RESINADA (MADEIRITE RESINADO ROSA) PARA FORMA DE CONCRETO, DE 2200 x 1100 MM, E = 14 MM</t>
  </si>
  <si>
    <t>48,68</t>
  </si>
  <si>
    <t>CHAPA/PAINEL DE MADEIRA COMPENSADA RESINADA (MADEIRITE RESINADO ROSA) PARA FORMA DE CONCRETO, DE 2200 x 1100 MM, E = 17 MM</t>
  </si>
  <si>
    <t>59,76</t>
  </si>
  <si>
    <t>CHAPA/PAINEL DE MADEIRA COMPENSADA RESINADA (MADEIRITE RESINADO ROSA) PARA FORMA DE CONCRETO, DE 2200 x 1100 MM, E = 8 A 12 MM</t>
  </si>
  <si>
    <t>37,65</t>
  </si>
  <si>
    <t>CHAPA/PAINEL DE MADEIRA COMPENSADA RESINADA (MADEIRITE RESINADO ROSA) PARA FORMA DE CONCRETO, DE 2200 X 1100 MM, E = 20 MM</t>
  </si>
  <si>
    <t>74,14</t>
  </si>
  <si>
    <t>CHAPA/PAINEL DE MADEIRA COMPENSADA RESINADA (MADEIRITE RESINADO ROSA) PARA FORMA DE CONCRETO, DE 2200 X 1100 MM, E = 6 MM</t>
  </si>
  <si>
    <t>22,73</t>
  </si>
  <si>
    <t>CHAVE BLINDADA TRIPOLAR PARA MOTORES, DO TIPO FACA, COM PORTA FUSIVEL DO TIPO CARTUCHO, CORRENTE NOMINAL DE 100 A, TENSAO NOMINAL DE 250 V</t>
  </si>
  <si>
    <t>316,41</t>
  </si>
  <si>
    <t>CHAVE BLINDADA TRIPOLAR PARA MOTORES, DO TIPO FACA, COM PORTA FUSIVEL DO TIPO CARTUCHO, CORRENTE NOMINAL DE 30 A, TENSAO NOMINAL DE 250 V</t>
  </si>
  <si>
    <t>107,00</t>
  </si>
  <si>
    <t>CHAVE BLINDADA TRIPOLAR PARA MOTORES, DO TIPO FACA, COM PORTA FUSIVEL DO TIPO CARTUCHO, CORRENTE NOMINAL DE 60 A, TENSAO NOMINAL DE 250 V</t>
  </si>
  <si>
    <t>168,16</t>
  </si>
  <si>
    <t>CHAVE DE PARTIDA DIRETA TRIFASICA, COM CAIXA TERMOPLASTICA, COM FUSIVEL DE 25 A, PARA MOTOR COM POTENCIA DE 7,5 CV E TENSAO DE 380 V</t>
  </si>
  <si>
    <t>251,15</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</si>
  <si>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</si>
  <si>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</si>
  <si>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221,20</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</si>
  <si>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</si>
  <si>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</si>
  <si>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150,70</t>
  </si>
  <si>
    <t>CHAVE SECCIONADORA-FUSIVEL BLINDADA TRIPOLAR, ABERTURA COM CARGA, PARA FUSIVEL NH00, CORRENTE NOMINAL DE 160 A, TENSAO DE 500 V</t>
  </si>
  <si>
    <t>163,47</t>
  </si>
  <si>
    <t>CHAVE SECCIONADORA-FUSIVEL BLINDADA TRIPOLAR, ABERTURA COM CARGA, PARA FUSIVEL NH01, CORRENTE NOMINAL DE 250 A, TENSAO DE 500 V</t>
  </si>
  <si>
    <t>226,61</t>
  </si>
  <si>
    <t>CHUMBADOR DE ACO TIPO PARABOLT, * 5/8" X 200* MM,  COM PORCA E ARRUELA</t>
  </si>
  <si>
    <t>21,52</t>
  </si>
  <si>
    <t>CHUMBADOR DE ACO, DIAMETRO 1/2", COMPRIMENTO 75 MM</t>
  </si>
  <si>
    <t>CHUMBADOR DE ACO, DIAMETRO 5/8", COMPRIMENTO 6", COM PORCA</t>
  </si>
  <si>
    <t>CHUMBADOR DE ACO, 1" X 600 MM, PARA POSTES DE ACO COM BASE, INCLUSO PORCA E ARRUELA</t>
  </si>
  <si>
    <t>271,90</t>
  </si>
  <si>
    <t>CHUMBADOR, DIAMETRO 1/4" COM PARAFUSO 1/4" X 40 MM</t>
  </si>
  <si>
    <t>CHUVEIRO COMUM EM PLASTICO BRANCO, COM CANO, 3 TEMPERATURAS, 5500 W (110/220 V)</t>
  </si>
  <si>
    <t>65,00</t>
  </si>
  <si>
    <t>CHUVEIRO COMUM EM PLASTICO CROMADO, COM CANO, 4 TEMPERATURAS (110/220 V)</t>
  </si>
  <si>
    <t>210,25</t>
  </si>
  <si>
    <t>CIMENTO ASFALTICO DE PETROLEO A GRANEL (CAP) 50/70 (COLETADO CAIXA NA ANP ACRESCIDO DE ICMS)</t>
  </si>
  <si>
    <t>4.711,16</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</si>
  <si>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</si>
  <si>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</si>
  <si>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</si>
  <si>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</si>
  <si>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</si>
  <si>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</si>
  <si>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</si>
  <si>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29,76</t>
  </si>
  <si>
    <t>CINTA CIRCULAR EM ACO GALVANIZADO DE 210 MM DE DIAMETRO PARA INSTALACAO DE TRANSFORMADOR EM POSTE DE CONCRETO</t>
  </si>
  <si>
    <t>35,45</t>
  </si>
  <si>
    <t>CINTURAO DE SEGURANCA TIPO PARAQUEDISTA, FIVELA EM ACO, AJUSTE NO SUSPENSARIO, CINTURA E PERNAS</t>
  </si>
  <si>
    <t>COBRE ELETROLITICO EM BARRA OU CHAPA</t>
  </si>
  <si>
    <t>155,65</t>
  </si>
  <si>
    <t>COLA A BASE DE RESINA SINTETICA PARA CHAPA DE LAMINADO MELAMINICO</t>
  </si>
  <si>
    <t>COLA BRANCA BASE PVA</t>
  </si>
  <si>
    <t>42,17</t>
  </si>
  <si>
    <t>COLA PARA TUBOS E MANTAS ELASTOMERICAS, A BASE DE SOLVENTE</t>
  </si>
  <si>
    <t>COLAR DE TOMADA EM POLIPROPILENO, PP, COM PARAFUSOS, PARA PEAD, 63 X 1/2" - LIGACAO PREDIAL DE AGUA</t>
  </si>
  <si>
    <t>19,90</t>
  </si>
  <si>
    <t>COLAR DE TOMADA EM POLIPROPILENO, PP, COM PARAFUSOS, PARA PEAD, 63 X 3/4" - LIGACAO PREDIAL DE AGUA</t>
  </si>
  <si>
    <t>COLAR TOMADA PVC, COM TRAVAS, SAIDA COM ROSCA, DE 110 MM X 1/2" OU 110 MM X 3/4", PARA LIGACAO PREDIAL DE AGUA</t>
  </si>
  <si>
    <t>25,93</t>
  </si>
  <si>
    <t>COLAR TOMADA PVC, COM TRAVAS, SAIDA COM ROSCA, DE 32 MM X 1/2" OU 32 MM X 3/4", PARA LIGACAO PREDIAL DE AGUA</t>
  </si>
  <si>
    <t>8,97</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</si>
  <si>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</si>
  <si>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</si>
  <si>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</si>
  <si>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</si>
  <si>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20,14</t>
  </si>
  <si>
    <t>COLAR TOMADA PVC, COM TRAVAS, SAIDA COM ROSCA, DE 85 MM X 1/2" OU 85 MM X 3/4", PARA LIGACAO PREDIAL DE AGUA</t>
  </si>
  <si>
    <t>17,07</t>
  </si>
  <si>
    <t>COLAR TOMADA PVC, COM TRAVAS, SAIDA ROSCAVEL COM BUCHA DE LATAO, DE 110 MM X 1/2" OU 110 MM X 3/4", PARA LIGACAO PREDIAL DE AGUA</t>
  </si>
  <si>
    <t>31,05</t>
  </si>
  <si>
    <t>COLAR TOMADA PVC, COM TRAVAS, SAIDA ROSCAVEL COM BUCHA DE LATAO, DE 60 MM X 1/2" OU 60 MM X 3/4", PARA LIGACAO PREDIAL DE AGUA</t>
  </si>
  <si>
    <t>20,59</t>
  </si>
  <si>
    <t>COLAR TOMADA PVC, COM TRAVAS, SAIDA ROSCAVEL COM BUCHA DE LATAO, DE 75 MM X 1/2" OU 75 MM X 3/4", PARA LIGACAO PREDIAL DE AGUA</t>
  </si>
  <si>
    <t>25,68</t>
  </si>
  <si>
    <t>COLAR TOMADA PVC, COM TRAVAS, SAIDA ROSCAVEL COM BUCHA DE LATAO, DE 85 MM X 1/2" OU 85 MM X 3/4", PARA LIGACAO PREDIAL DE AGUA</t>
  </si>
  <si>
    <t>27,30</t>
  </si>
  <si>
    <t>COMPACTADOR DE SOLO A PERCUSSAO (SOQUETE), COM MOTOR GASOLINA DE 4 TEMPOS, PESO ENTRE 55 E 65 KG, FORCA DE IMPACTO DE 1.000 A 1.500 KGF, FREQUENCIA DE 600 A 700 GOLPES POR MINUTO, VELOCIDADE DE TRABALHO ENTRE 10 E 15 M/MIN, POTENCIA ENTRE 2,00 E 3,00 HP</t>
  </si>
  <si>
    <t>10.900,00</t>
  </si>
  <si>
    <t>COMPACTADOR DE SOLO TIPO PLACA VIBRATORIA REVERSIVEL, A GASOLINA, 4 TEMPOS, PESO DE 125 A 150 KG, FORCA CENTRIFUGA DE 2500 A 2800 KGF, LARG. TRABALHO DE 400 A 450 MM, FREQ VIBRACAO DE 4300 A 4500 RPM, VELOC. TRABALHO DE 15 A 20 M/MIN, POT. DE 5,5 A 6,0 HP</t>
  </si>
  <si>
    <t>9.150,47</t>
  </si>
  <si>
    <t>COMPACTADOR DE SOLO TIPO PLACA VIBRATORIA REVERSIVEL, A GASOLINA, 4 TEMPOS, PESO DE 150 A 175 KG, FORCA CENTRIFUGA DE 2800 A 3100 KGF, LARG. TRABALHO DE 450 A 520 MM, FREQ VIBRACAO DE 4000 A 4300 RPM, VELOC. TRABALHO DE 15 A 20 M/MIN, POT. DE 6,0 A 7,0 HP</t>
  </si>
  <si>
    <t>7.898,54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</si>
  <si>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</si>
  <si>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6.105,88</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</si>
  <si>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</si>
  <si>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107.960,30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</si>
  <si>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</si>
  <si>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14.213,69</t>
  </si>
  <si>
    <t>COMPACTADOR DE SOLOS DE PERCURSAO (SOQUETE) COM MOTOR A GASOLINA 4 TEMPOS DE 4 HP (4 CV)</t>
  </si>
  <si>
    <t>13.506,52</t>
  </si>
  <si>
    <t>COMPENSADO NAVAL - CHAPA/PAINEL EM MADEIRA COMPENSADA PRENSADA, DE 2200 X 1600 MM, E = 10 MM</t>
  </si>
  <si>
    <t>COMPENSADO NAVAL - CHAPA/PAINEL EM MADEIRA COMPENSADA PRENSADA, DE 2200 X 1600 MM, E = 12 MM</t>
  </si>
  <si>
    <t>90,54</t>
  </si>
  <si>
    <t>COMPENSADO NAVAL - CHAPA/PAINEL EM MADEIRA COMPENSADA PRENSADA, DE 2200 X 1600 MM, E = 15 MM</t>
  </si>
  <si>
    <t>103,67</t>
  </si>
  <si>
    <t>COMPENSADO NAVAL - CHAPA/PAINEL EM MADEIRA COMPENSADA PRENSADA, DE 2200 X 1600 MM, E = 18 MM</t>
  </si>
  <si>
    <t>COMPENSADO NAVAL - CHAPA/PAINEL EM MADEIRA COMPENSADA PRENSADA, DE 2200 X 1600 MM, E = 20 MM</t>
  </si>
  <si>
    <t>142,07</t>
  </si>
  <si>
    <t>COMPENSADO NAVAL - CHAPA/PAINEL EM MADEIRA COMPENSADA PRENSADA, DE 2200 X 1600 MM, E = 25 MM</t>
  </si>
  <si>
    <t>168,95</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</si>
  <si>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</si>
  <si>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</si>
  <si>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</si>
  <si>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143.089,99</t>
  </si>
  <si>
    <t>COMPRESSOR DE AR REBOCAVEL VAZAO 400 PCM, PRESSAO EFETIVA DE TRABALHO 102 PSI, MOTOR DIESEL, POTENCIA 110 CV</t>
  </si>
  <si>
    <t>115.307,74</t>
  </si>
  <si>
    <t>COMPRESSOR DE AR REBOCAVEL VAZAO 748 PCM, PRESSAO EFETIVA DE TRABALHO 102 PSI, MOTOR DIESEL, POTENCIA 210 CV</t>
  </si>
  <si>
    <t>246.858,32</t>
  </si>
  <si>
    <t>COMPRESSOR DE AR REBOCAVEL VAZAO 860 PCM, PRESSAO EFETIVA DE TRABALHO 102 PSI, MOTOR DIESEL, POTENCIA 250 CV</t>
  </si>
  <si>
    <t>268.138,98</t>
  </si>
  <si>
    <t>COMPRESSOR DE AR REBOCAVEL, VAZAO *89* PCM, PRESSAO EFETIVA DE TRABALHO *102* PSI, MOTOR DIESEL, POTENCIA *20* CV</t>
  </si>
  <si>
    <t>96.956,72</t>
  </si>
  <si>
    <t>COMPRESSOR DE AR REBOCAVEL, VAZAO 152 PCM, PRESSAO EFETIVA DE TRABALHO 102 PSI, MOTOR DIESEL, POTENCIA 31,5 KW</t>
  </si>
  <si>
    <t>62.429,63</t>
  </si>
  <si>
    <t>COMPRESSOR DE AR REBOCAVEL, VAZAO 189 PCM, PRESSAO EFETIVA DE TRABALHO 102 PSI, MOTOR DIESEL, POTENCIA 63 CV</t>
  </si>
  <si>
    <t>72.604,92</t>
  </si>
  <si>
    <t>COMPRESSOR DE AR REBOCAVEL, VAZAO 250 PCM, PRESSAO EFETIVA DE TRABALHO 102 PSI, MOTOR DIESEL, POTENCIA 81 CV</t>
  </si>
  <si>
    <t>97.234,94</t>
  </si>
  <si>
    <t>CONCERTINA CLIPADA (DUPLA) EM ACO GALVANIZADO DE ALTA RESISTENCIA, COM ESPIRAL DE 300 MM, D = 2,76 MM</t>
  </si>
  <si>
    <t>CONCERTINA SIMPLES EM ACO GALVANIZADO DE ALTA RESISTENCIA, COM ESPIRAL DE 300 MM, D = 2,76 MM</t>
  </si>
  <si>
    <t>22,79</t>
  </si>
  <si>
    <t>CONCRETO AUTOADENSAVEL (CAA) CLASSE DE RESISTENCIA C15, ESPALHAMENTO SF2, INCLUI SERVICO DE BOMBEAMENTO (NBR 15823)</t>
  </si>
  <si>
    <t>421,97</t>
  </si>
  <si>
    <t>CONCRETO AUTOADENSAVEL (CAA) CLASSE DE RESISTENCIA C20, ESPALHAMENTO SF2, INCLUI SERVICO DE BOMBEAMENTO (NBR 15823)</t>
  </si>
  <si>
    <t>438,48</t>
  </si>
  <si>
    <t>CONCRETO AUTOADENSAVEL (CAA) CLASSE DE RESISTENCIA C25, ESPALHAMENTO SF2, INCLUI SERVICO DE BOMBEAMENTO (NBR 15823)</t>
  </si>
  <si>
    <t>443,40</t>
  </si>
  <si>
    <t>CONCRETO AUTOADENSAVEL (CAA) CLASSE DE RESISTENCIA C30, ESPALHAMENTO SF2, INCLUI SERVICO DE BOMBEAMENTO (NBR 15823)</t>
  </si>
  <si>
    <t>456,25</t>
  </si>
  <si>
    <t>CONCRETO BETUMINOSO USINADO A QUENTE (CBUQ) PARA PAVIMENTACAO ASFALTICA, PADRAO DNIT, FAIXA C, COM CAP 30/45 - AQUISICAO POSTO USINA</t>
  </si>
  <si>
    <t>579,21</t>
  </si>
  <si>
    <t>CONCRETO BETUMINOSO USINADO A QUENTE (CBUQ) PARA PAVIMENTACAO ASFALTICA, PADRAO DNIT, FAIXA C, COM CAP 50/70 - AQUISICAO POSTO USINA</t>
  </si>
  <si>
    <t>590,50</t>
  </si>
  <si>
    <t>CONCRETO BETUMINOSO USINADO A QUENTE (CBUQ) PARA PAVIMENTACAO ASFALTICA, PADRAO DNIT, PARA BINDER, COM CAP 50/70 - AQUISICAO POSTO USINA</t>
  </si>
  <si>
    <t>517,77</t>
  </si>
  <si>
    <t>CONCRETO USINADO BOMBEAVEL, CLASSE DE RESISTENCIA C20, COM BRITA 0 E 1, SLUMP = 100 +/- 20 MM, EXCLUI SERVICO DE BOMBEAMENTO (NBR 8953)</t>
  </si>
  <si>
    <t>375,00</t>
  </si>
  <si>
    <t>CONCRETO USINADO BOMBEAVEL, CLASSE DE RESISTENCIA C20, COM BRITA 0 E 1, SLUMP = 100 +/- 20 MM, INCLUI SERVICO DE BOMBEAMENTO (NBR 8953)</t>
  </si>
  <si>
    <t>404,84</t>
  </si>
  <si>
    <t>CONCRETO USINADO BOMBEAVEL, CLASSE DE RESISTENCIA C20, COM BRITA 0 E 1, SLUMP = 130 +/- 20 MM, EXCLUI SERVICO DE BOMBEAMENTO (NBR 8953)</t>
  </si>
  <si>
    <t>388,42</t>
  </si>
  <si>
    <t>CONCRETO USINADO BOMBEAVEL, CLASSE DE RESISTENCIA C20, COM BRITA 0 E 1, SLUMP = 190 +/- 20 MM, INCLUI SERVICO DE BOMBEAMENTO (NBR 8953)</t>
  </si>
  <si>
    <t>445,14</t>
  </si>
  <si>
    <t>CONCRETO USINADO BOMBEAVEL, CLASSE DE RESISTENCIA C20, COM BRITA 0, SLUMP = 220 +/- 20 MM, INCLUI SERVICO DE BOMBEAMENTO (NBR 8953)</t>
  </si>
  <si>
    <t>451,60</t>
  </si>
  <si>
    <t>CONCRETO USINADO BOMBEAVEL, CLASSE DE RESISTENCIA C25, COM BRITA 0 E 1, SLUMP = 100 +/- 20 MM, EXCLUI SERVICO DE BOMBEAMENTO (NBR 8953)</t>
  </si>
  <si>
    <t>385,57</t>
  </si>
  <si>
    <t>CONCRETO USINADO BOMBEAVEL, CLASSE DE RESISTENCIA C25, COM BRITA 0 E 1, SLUMP = 100 +/- 20 MM, INCLUI SERVICO DE BOMBEAMENTO (NBR 8953)</t>
  </si>
  <si>
    <t>417,70</t>
  </si>
  <si>
    <t>CONCRETO USINADO BOMBEAVEL, CLASSE DE RESISTENCIA C25, COM BRITA 0 E 1, SLUMP = 130 +/- 20 MM, EXCLUI SERVICO DE BOMBEAMENTO (NBR 8953)</t>
  </si>
  <si>
    <t>400,40</t>
  </si>
  <si>
    <t>CONCRETO USINADO BOMBEAVEL, CLASSE DE RESISTENCIA C25, COM BRITA 0 E 1, SLUMP = 190 +/- 20 MM, EXCLUI SERVICO DE BOMBEAMENTO (NBR 8953)</t>
  </si>
  <si>
    <t>443,21</t>
  </si>
  <si>
    <t>CONCRETO USINADO BOMBEAVEL, CLASSE DE RESISTENCIA C30, COM BRITA 0 E 1, SLUMP = 100 +/- 20 MM, EXCLUI SERVICO DE BOMBEAMENTO (NBR 8953)</t>
  </si>
  <si>
    <t>398,42</t>
  </si>
  <si>
    <t>CONCRETO USINADO BOMBEAVEL, CLASSE DE RESISTENCIA C30, COM BRITA 0 E 1, SLUMP = 100 +/- 20 MM, INCLUI SERVICO DE BOMBEAMENTO (NBR 8953)</t>
  </si>
  <si>
    <t>430,55</t>
  </si>
  <si>
    <t>CONCRETO USINADO BOMBEAVEL, CLASSE DE RESISTENCIA C30, COM BRITA 0 E 1, SLUMP = 130 +/- 20 MM, EXCLUI SERVICO DE BOMBEAMENTO (NBR 8953)</t>
  </si>
  <si>
    <t>422,80</t>
  </si>
  <si>
    <t>CONCRETO USINADO BOMBEAVEL, CLASSE DE RESISTENCIA C30, COM BRITA 0 E 1, SLUMP = 190 +/- 20 MM, EXCLUI SERVICO DE BOMBEAMENTO (NBR 8953)</t>
  </si>
  <si>
    <t>446,23</t>
  </si>
  <si>
    <t>CONCRETO USINADO BOMBEAVEL, CLASSE DE RESISTENCIA C30, COM BRITA 0 E 1, SLUMP = 220 +/- 30 MM, EXCLUI SERVICO DE BOMBEAMENTO (NBR 8953)</t>
  </si>
  <si>
    <t>465,29</t>
  </si>
  <si>
    <t>CONCRETO USINADO BOMBEAVEL, CLASSE DE RESISTENCIA C35, COM BRITA 0 E 1, SLUMP = 100 +/- 20 MM, EXCLUI SERVICO DE BOMBEAMENTO (NBR 8953)</t>
  </si>
  <si>
    <t>411,27</t>
  </si>
  <si>
    <t>CONCRETO USINADO BOMBEAVEL, CLASSE DE RESISTENCIA C35, COM BRITA 0 E 1, SLUMP = 100 +/- 20 MM, INCLUI SERVICO DE BOMBEAMENTO (NBR 8953)</t>
  </si>
  <si>
    <t>CONCRETO USINADO BOMBEAVEL, CLASSE DE RESISTENCIA C40, COM BRITA 0 E 1, SLUMP = 100 +/- 20 MM, EXCLUI SERVICO DE BOMBEAMENTO (NBR 8953)</t>
  </si>
  <si>
    <t>429,03</t>
  </si>
  <si>
    <t>CONCRETO USINADO BOMBEAVEL, CLASSE DE RESISTENCIA C40, COM BRITA 0 E 1, SLUMP = 100 +/- 20 MM, INCLUI SERVICO DE BOMBEAMENTO (NBR 8953)</t>
  </si>
  <si>
    <t>CONCRETO USINADO BOMBEAVEL, CLASSE DE RESISTENCIA C45, COM BRITA 0 E 1, SLUMP = 100 +/- 20 MM, INCLUI SERVICO DE BOMBEAMENTO (NBR 8953)</t>
  </si>
  <si>
    <t>476,73</t>
  </si>
  <si>
    <t>CONCRETO USINADO BOMBEAVEL, CLASSE DE RESISTENCIA C50, COM BRITA 0 E 1, SLUMP = 100 +/- 20 MM, INCLUI SERVICO DE BOMBEAMENTO (NBR 8953)</t>
  </si>
  <si>
    <t>509,35</t>
  </si>
  <si>
    <t>CONCRETO USINADO BOMBEAVEL, CLASSE DE RESISTENCIA C60, COM BRITA 0 E 1, SLUMP = 100 +/- 20 MM, INCLUI SERVICO DE BOMBEAMENTO (NBR 8953)</t>
  </si>
  <si>
    <t>544,70</t>
  </si>
  <si>
    <t>CONCRETO USINADO CONVENCIONAL (NAO BOMBEAVEL) CLASSE DE RESISTENCIA C10, COM BRITA 1 E 2, SLUMP = 80 MM +/- 10 MM (NBR 8953)</t>
  </si>
  <si>
    <t>354,08</t>
  </si>
  <si>
    <t>CONCRETO USINADO CONVENCIONAL (NAO BOMBEAVEL) CLASSE DE RESISTENCIA C15, COM BRITA 1 E 2, SLUMP = 80 MM +/- 10 MM (NBR 8953)</t>
  </si>
  <si>
    <t>359,86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</si>
  <si>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</si>
  <si>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</si>
  <si>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</si>
  <si>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</si>
  <si>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</si>
  <si>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18,54</t>
  </si>
  <si>
    <t>CONDULETE DE ALUMINIO TIPO C, PARA ELETRODUTO ROSCAVEL DE 3/4", COM TAMPA CEGA</t>
  </si>
  <si>
    <t>CONDULETE DE ALUMINIO TIPO C, PARA ELETRODUTO ROSCAVEL DE 4", COM TAMPA CEGA</t>
  </si>
  <si>
    <t>245,85</t>
  </si>
  <si>
    <t>CONDULETE DE ALUMINIO TIPO E, PARA ELETRODUTO ROSCAVEL DE 1  1/4", COM TAMPA CEGA</t>
  </si>
  <si>
    <t>24,74</t>
  </si>
  <si>
    <t>CONDULETE DE ALUMINIO TIPO E, PARA ELETRODUTO ROSCAVEL DE 1 1/2", COM TAMPA CEGA</t>
  </si>
  <si>
    <t>32,88</t>
  </si>
  <si>
    <t>CONDULETE DE ALUMINIO TIPO E, PARA ELETRODUTO ROSCAVEL DE 1/2", COM TAMPA CEGA</t>
  </si>
  <si>
    <t>CONDULETE DE ALUMINIO TIPO E, PARA ELETRODUTO ROSCAVEL DE 1", COM TAMPA CEGA</t>
  </si>
  <si>
    <t>20,18</t>
  </si>
  <si>
    <t>CONDULETE DE ALUMINIO TIPO E, PARA ELETRODUTO ROSCAVEL DE 2", COM TAMPA CEGA</t>
  </si>
  <si>
    <t>48,23</t>
  </si>
  <si>
    <t>CONDULETE DE ALUMINIO TIPO E, PARA ELETRODUTO ROSCAVEL DE 3/4", COM TAMPA CEGA</t>
  </si>
  <si>
    <t>12,01</t>
  </si>
  <si>
    <t>CONDULETE DE ALUMINIO TIPO E, PARA ELETRODUTO ROSCAVEL DE 3", COM TAMPA CEGA</t>
  </si>
  <si>
    <t>CONDULETE DE ALUMINIO TIPO E, PARA ELETRODUTO ROSCAVEL DE 4", COM TAMPA CEGA</t>
  </si>
  <si>
    <t>223,14</t>
  </si>
  <si>
    <t>CONDULETE DE ALUMINIO TIPO LR, PARA ELETRODUTO ROSCAVEL DE 1 1/2", COM TAMPA CEGA</t>
  </si>
  <si>
    <t>38,03</t>
  </si>
  <si>
    <t>CONDULETE DE ALUMINIO TIPO LR, PARA ELETRODUTO ROSCAVEL DE 1 1/4", COM TAMPA CEGA</t>
  </si>
  <si>
    <t>CONDULETE DE ALUMINIO TIPO LR, PARA ELETRODUTO ROSCAVEL DE 1/2", COM TAMPA CEGA</t>
  </si>
  <si>
    <t>CONDULETE DE ALUMINIO TIPO LR, PARA ELETRODUTO ROSCAVEL DE 1", COM TAMPA CEGA</t>
  </si>
  <si>
    <t>19,51</t>
  </si>
  <si>
    <t>CONDULETE DE ALUMINIO TIPO LR, PARA ELETRODUTO ROSCAVEL DE 2", COM TAMPA CEGA</t>
  </si>
  <si>
    <t>57,92</t>
  </si>
  <si>
    <t>CONDULETE DE ALUMINIO TIPO LR, PARA ELETRODUTO ROSCAVEL DE 3/4", COM TAMPA CEGA</t>
  </si>
  <si>
    <t>12,41</t>
  </si>
  <si>
    <t>CONDULETE DE ALUMINIO TIPO LR, PARA ELETRODUTO ROSCAVEL DE 3", COM TAMPA CEGA</t>
  </si>
  <si>
    <t>171,29</t>
  </si>
  <si>
    <t>CONDULETE DE ALUMINIO TIPO LR, PARA ELETRODUTO ROSCAVEL DE 4", COM TAMPA CEGA</t>
  </si>
  <si>
    <t>267,25</t>
  </si>
  <si>
    <t>CONDULETE DE ALUMINIO TIPO T, PARA ELETRODUTO ROSCAVEL DE 1 1/2", COM TAMPA CEGA</t>
  </si>
  <si>
    <t>45,56</t>
  </si>
  <si>
    <t>CONDULETE DE ALUMINIO TIPO T, PARA ELETRODUTO ROSCAVEL DE 1 1/4", COM TAMPA CEGA</t>
  </si>
  <si>
    <t>34,25</t>
  </si>
  <si>
    <t>CONDULETE DE ALUMINIO TIPO T, PARA ELETRODUTO ROSCAVEL DE 1/2", COM TAMPA CEGA</t>
  </si>
  <si>
    <t>CONDULETE DE ALUMINIO TIPO T, PARA ELETRODUTO ROSCAVEL DE 1", COM TAMPA CEGA</t>
  </si>
  <si>
    <t>CONDULETE DE ALUMINIO TIPO T, PARA ELETRODUTO ROSCAVEL DE 2", COM TAMPA CEGA</t>
  </si>
  <si>
    <t>61,73</t>
  </si>
  <si>
    <t>CONDULETE DE ALUMINIO TIPO T, PARA ELETRODUTO ROSCAVEL DE 3/4", COM TAMPA CEGA</t>
  </si>
  <si>
    <t>CONDULETE DE ALUMINIO TIPO T, PARA ELETRODUTO ROSCAVEL DE 3", COM TAMPA CEGA</t>
  </si>
  <si>
    <t>192,73</t>
  </si>
  <si>
    <t>CONDULETE DE ALUMINIO TIPO T, PARA ELETRODUTO ROSCAVEL DE 4", COM TAMPA CEGA</t>
  </si>
  <si>
    <t>264,48</t>
  </si>
  <si>
    <t>CONDULETE DE ALUMINIO TIPO TB, PARA ELETRODUTO ROSCAVEL DE 3", COM TAMPA CEGA</t>
  </si>
  <si>
    <t>141,90</t>
  </si>
  <si>
    <t>CONDULETE DE ALUMINIO TIPO X, PARA ELETRODUTO ROSCAVEL DE 1 1/2", COM TAMPA CEGA</t>
  </si>
  <si>
    <t>CONDULETE DE ALUMINIO TIPO X, PARA ELETRODUTO ROSCAVEL DE 1 1/4", COM TAMPA CEGA</t>
  </si>
  <si>
    <t>36,22</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</si>
  <si>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</si>
  <si>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</si>
  <si>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</si>
  <si>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</si>
  <si>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</si>
  <si>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158,71</t>
  </si>
  <si>
    <t>CONDULETE DE ALUMINIO TIPO X, PARA ELETRODUTO ROSCAVEL DE 4", COM TAMPA CEGA</t>
  </si>
  <si>
    <t>264,21</t>
  </si>
  <si>
    <t>CONDULETE EM PVC, TIPO "B", SEM TAMPA, DE 1/2" OU 3/4"</t>
  </si>
  <si>
    <t>CONDULETE EM PVC, TIPO "B", SEM TAMPA, DE 1"</t>
  </si>
  <si>
    <t>CONDULETE EM PVC, TIPO "C", SEM TAMPA, DE 1/2"</t>
  </si>
  <si>
    <t>CONDULETE EM PVC, TIPO "C", SEM TAMPA, DE 1"</t>
  </si>
  <si>
    <t>17,08</t>
  </si>
  <si>
    <t>CONDULETE EM PVC, TIPO "C", SEM TAMPA, DE 3/4"</t>
  </si>
  <si>
    <t>13,59</t>
  </si>
  <si>
    <t>CONDULETE EM PVC, TIPO "E", SEM TAMPA, DE 1/2"</t>
  </si>
  <si>
    <t>13,25</t>
  </si>
  <si>
    <t>CONDULETE EM PVC, TIPO "E", SEM TAMPA, DE 1"</t>
  </si>
  <si>
    <t>15,33</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</si>
  <si>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</si>
  <si>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</si>
  <si>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</si>
  <si>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</si>
  <si>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</si>
  <si>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</si>
  <si>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</si>
  <si>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</si>
  <si>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</si>
  <si>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</si>
  <si>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</si>
  <si>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</si>
  <si>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</si>
  <si>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18,80</t>
  </si>
  <si>
    <t>CONDULETE EM PVC, TIPO "X", SEM TAMPA, DE 1"</t>
  </si>
  <si>
    <t>25,44</t>
  </si>
  <si>
    <t>CONDULETE EM PVC, TIPO "X", SEM TAMPA, DE 3/4"</t>
  </si>
  <si>
    <t>CONDUTOR PLUVIAL, PVC, CIRCULAR, DIAMETRO ENTRE 80 E 100 MM, PARA DRENAGEM PREDIAL</t>
  </si>
  <si>
    <t>CONE DE SINALIZACAO EM PVC FLEXIVEL, H = 70 / 76 CM (NBR 15071)</t>
  </si>
  <si>
    <t>123,29</t>
  </si>
  <si>
    <t>CONE DE SINALIZACAO EM PVC RIGIDO COM FAIXA REFLETIVA, H = 70 / 76 CM</t>
  </si>
  <si>
    <t>51,90</t>
  </si>
  <si>
    <t>CONECTOR / ADAPTADOR FEMEA, COM INSERTO METALICO, PPR, DN 25 MM X 1/2", PARA AGUA QUENTE E FRIA PREDIAL</t>
  </si>
  <si>
    <t>CONECTOR / ADAPTADOR FEMEA, COM INSERTO METALICO, PPR, DN 32 MM X 3/4", PARA AGUA QUENTE E FRIA PREDIAL</t>
  </si>
  <si>
    <t>25,62</t>
  </si>
  <si>
    <t>CONECTOR / ADAPTADOR MACHO, COM INSERTO METALICO, PPR, DN 25 MM X 1/2", PARA AGUA QUENTE E FRIA PREDIAL</t>
  </si>
  <si>
    <t>22,37</t>
  </si>
  <si>
    <t>CONECTOR / ADAPTADOR MACHO, COM INSERTO METALICO, PPR, DN 32 MM X 3/4", PARA AGUA QUENTE E FRIA PREDIAL</t>
  </si>
  <si>
    <t>36,20</t>
  </si>
  <si>
    <t>CONECTOR BRONZE/LATAO (REF 603) SEM ANEL DE SOLDA, BOLSA X ROSCA F, 15 MM X 1/2"</t>
  </si>
  <si>
    <t>CONECTOR BRONZE/LATAO (REF 603) SEM ANEL DE SOLDA, BOLSA X ROSCA F, 22 MM X 1/2"</t>
  </si>
  <si>
    <t>16,17</t>
  </si>
  <si>
    <t>CONECTOR BRONZE/LATAO (REF 603) SEM ANEL DE SOLDA, BOLSA X ROSCA F, 22 MM X 3/4"</t>
  </si>
  <si>
    <t>CONECTOR BRONZE/LATAO (REF 603) SEM ANEL DE SOLDA, BOLSA X ROSCA F, 28 MM X 1/2"</t>
  </si>
  <si>
    <t>28,29</t>
  </si>
  <si>
    <t>CONECTOR CURVO 90 GRAUS DE ALUMINIO, BITOLA 1 1/2", PARA ADAPTAR ENTRADA DE ELETRODUTO METALICO FLEXIVEL EM QUADROS</t>
  </si>
  <si>
    <t>26,32</t>
  </si>
  <si>
    <t>CONECTOR CURVO 90 GRAUS DE ALUMINIO, BITOLA 1 1/4", PARA ADAPTAR ENTRADA DE ELETRODUTO METALICO FLEXIVEL EM QUADROS</t>
  </si>
  <si>
    <t>17,01</t>
  </si>
  <si>
    <t>CONECTOR CURVO 90 GRAUS DE ALUMINIO, BITOLA 1/2", PARA ADAPTAR ENTRADA DE ELETRODUTO METALICO FLEXIVEL EM QUADROS</t>
  </si>
  <si>
    <t>10,46</t>
  </si>
  <si>
    <t>CONECTOR CURVO 90 GRAUS DE ALUMINIO, BITOLA 1", PARA ADAPTAR ENTRADA DE ELETRODUTO METALICO FLEXIVEL EM QUADROS</t>
  </si>
  <si>
    <t>CONECTOR CURVO 90 GRAUS DE ALUMINIO, BITOLA 2 1/2", PARA ADAPTAR ENTRADA DE ELETRODUTO METALICO FLEXIVEL EM QUADROS</t>
  </si>
  <si>
    <t>125,30</t>
  </si>
  <si>
    <t>CONECTOR CURVO 90 GRAUS DE ALUMINIO, BITOLA 2", PARA ADAPTAR ENTRADA DE ELETRODUTO METALICO FLEXIVEL EM QUADROS</t>
  </si>
  <si>
    <t>CONECTOR CURVO 90 GRAUS DE ALUMINIO, BITOLA 3/4", PARA ADAPTAR ENTRADA DE ELETRODUTO METALICO FLEXIVEL EM QUADROS</t>
  </si>
  <si>
    <t>11,37</t>
  </si>
  <si>
    <t>CONECTOR CURVO 90 GRAUS DE ALUMINIO, BITOLA 3", PARA ADAPTAR ENTRADA DE ELETRODUTO METALICO FLEXIVEL EM QUADROS</t>
  </si>
  <si>
    <t>151,09</t>
  </si>
  <si>
    <t>CONECTOR CURVO 90 GRAUS DE ALUMINIO, BITOLA 4", PARA ADAPTAR ENTRADA DE ELETRODUTO METALICO FLEXIVEL EM QUADROS</t>
  </si>
  <si>
    <t>278,08</t>
  </si>
  <si>
    <t>CONECTOR DE ALUMINIO TIPO PRENSA CABO, BITOLA 1 1/2", PARA CABOS DE DIAMETRO DE 37 A 40 MM</t>
  </si>
  <si>
    <t>46,83</t>
  </si>
  <si>
    <t>CONECTOR DE ALUMINIO TIPO PRENSA CABO, BITOLA 1 1/4", PARA CABOS DE DIAMETRO DE 31 A 34 MM</t>
  </si>
  <si>
    <t>41,74</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</si>
  <si>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</si>
  <si>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</si>
  <si>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</si>
  <si>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70,71</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</si>
  <si>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</si>
  <si>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</si>
  <si>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</si>
  <si>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</si>
  <si>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55,92</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</si>
  <si>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</si>
  <si>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</si>
  <si>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</si>
  <si>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</si>
  <si>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</si>
  <si>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</si>
  <si>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</si>
  <si>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32,89</t>
  </si>
  <si>
    <t>CONECTOR METALICO TIPO PARAFUSO FENDIDO (SPLIT BOLT), PARA CABOS ATE 150 MM2</t>
  </si>
  <si>
    <t>40,82</t>
  </si>
  <si>
    <t>CONECTOR METALICO TIPO PARAFUSO FENDIDO (SPLIT BOLT), PARA CABOS ATE 16 MM2</t>
  </si>
  <si>
    <t>CONECTOR METALICO TIPO PARAFUSO FENDIDO (SPLIT BOLT), PARA CABOS ATE 185 MM2</t>
  </si>
  <si>
    <t>55,54</t>
  </si>
  <si>
    <t>CONECTOR METALICO TIPO PARAFUSO FENDIDO (SPLIT BOLT), PARA CABOS ATE 25 MM2</t>
  </si>
  <si>
    <t>7,75</t>
  </si>
  <si>
    <t>CONECTOR METALICO TIPO PARAFUSO FENDIDO (SPLIT BOLT), PARA CABOS ATE 35 MM2</t>
  </si>
  <si>
    <t>9,68</t>
  </si>
  <si>
    <t>CONECTOR METALICO TIPO PARAFUSO FENDIDO (SPLIT BOLT), PARA CABOS ATE 50 MM2</t>
  </si>
  <si>
    <t>13,58</t>
  </si>
  <si>
    <t>CONECTOR METALICO TIPO PARAFUSO FENDIDO (SPLIT BOLT), PARA CABOS ATE 6 MM2</t>
  </si>
  <si>
    <t>5,48</t>
  </si>
  <si>
    <t>CONECTOR METALICO TIPO PARAFUSO FENDIDO (SPLIT BOLT), PARA CABOS ATE 70 MM2</t>
  </si>
  <si>
    <t>20,27</t>
  </si>
  <si>
    <t>CONECTOR METALICO TIPO PARAFUSO FENDIDO (SPLIT BOLT), PARA CABOS ATE 95 MM2</t>
  </si>
  <si>
    <t>30,65</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</si>
  <si>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</si>
  <si>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</si>
  <si>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</si>
  <si>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</si>
  <si>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</si>
  <si>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</si>
  <si>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</si>
  <si>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</si>
  <si>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</si>
  <si>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53,97</t>
  </si>
  <si>
    <t>CONECTOR, CPVC, SOLDAVEL, 15 MM X 1/2", PARA AGUA QUENTE</t>
  </si>
  <si>
    <t>CONECTOR, CPVC, SOLDAVEL, 22 MM X 1/2", PARA AGUA QUENTE</t>
  </si>
  <si>
    <t>31,75</t>
  </si>
  <si>
    <t>CONECTOR, CPVC, SOLDAVEL, 22 MM X 3/4", PARA AGUA QUENTE</t>
  </si>
  <si>
    <t>CONECTOR, CPVC, SOLDAVEL, 28 MM X 1", PARA AGUA QUENTE</t>
  </si>
  <si>
    <t>CONECTOR, CPVC, SOLDAVEL, 35 MM X 1 1/4", PARA AGUA QUENTE</t>
  </si>
  <si>
    <t>195,73</t>
  </si>
  <si>
    <t>CONECTOR, CPVC, SOLDAVEL, 42 MM X 1 1/2", PARA AGUA QUENTE</t>
  </si>
  <si>
    <t>239,22</t>
  </si>
  <si>
    <t>CONEXAO FIXA, ROSCA FEMEA, EM PLASTICO, DN 16 MM X 1/2", PARA CONEXAO COM CRIMPAGEM EM TUBO PEX</t>
  </si>
  <si>
    <t>CONEXAO FIXA, ROSCA FEMEA, EM PLASTICO, DN 16 MM X 3/4", PARA CONEXAO COM CRIMPAGEM EM TUBO PEX</t>
  </si>
  <si>
    <t>22,10</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</si>
  <si>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</si>
  <si>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</si>
  <si>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</si>
  <si>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22,33</t>
  </si>
  <si>
    <t>CONEXAO FIXA, ROSCA FEMEA, EM PLASTICO, DN 25 MM X 3/4", PARA CONEXAO COM CRIMPAGEM EM TUBO PEX</t>
  </si>
  <si>
    <t>26,69</t>
  </si>
  <si>
    <t>CONEXAO FIXA, ROSCA FEMEA, EM PLASTICO, DN 32 MM X 3/4", PARA CONEXAO COM CRIMPAGEM EM TUBO PEX</t>
  </si>
  <si>
    <t>36,32</t>
  </si>
  <si>
    <t>CONEXAO FIXA, ROSCA FEMEA, METALICA, COM ANEL DESLIZANTE, DN 16 MM X 1/2", PARA TUBO PEX</t>
  </si>
  <si>
    <t>CONEXAO FIXA, ROSCA FEMEA, METALICA, COM ANEL DESLIZANTE, DN 20 MM X 1/2", PARA TUBO PEX</t>
  </si>
  <si>
    <t>12,21</t>
  </si>
  <si>
    <t>CONEXAO FIXA, ROSCA FEMEA, METALICA, COM ANEL DESLIZANTE, DN 20 MM X 3/4", PARA TUBO PEX</t>
  </si>
  <si>
    <t>CONEXAO FIXA, ROSCA FEMEA, METALICA, COM ANEL DESLIZANTE, DN 25 MM X 1", PARA TUBO PEX</t>
  </si>
  <si>
    <t>20,87</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</si>
  <si>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</si>
  <si>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</si>
  <si>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</si>
  <si>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</si>
  <si>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12,07</t>
  </si>
  <si>
    <t>CONEXAO FIXA, ROSCA MACHO, METALICA, PARA TUBO PEX, DN 20 MM X 1/2"</t>
  </si>
  <si>
    <t>10,17</t>
  </si>
  <si>
    <t>CONEXAO FIXA, ROSCA MACHO, METALICA, PARA TUBO PEX, DN 20 MM X 3/4"</t>
  </si>
  <si>
    <t>CONEXAO FIXA, ROSCA MACHO, METALICA, PARA TUBO PEX, DN 25 MM X 1/2"</t>
  </si>
  <si>
    <t>CONEXAO FIXA, ROSCA MACHO, METALICA, PARA TUBO PEX, DN 25 MM X 1"</t>
  </si>
  <si>
    <t>24,26</t>
  </si>
  <si>
    <t>CONEXAO FIXA, ROSCA MACHO, METALICA, PARA TUBO PEX, DN 25 MM X 3/4"</t>
  </si>
  <si>
    <t>CONEXAO FIXA, ROSCA MACHO, METALICA, PARA TUBO PEX, DN 32 MM X 1"</t>
  </si>
  <si>
    <t>28,47</t>
  </si>
  <si>
    <t>CONEXAO MOVEL, ROSCA FEMEA, METALICA, COM ANEL DESLIZANTE, PARA TUBO PEX, DN 16 MM X 1/2"</t>
  </si>
  <si>
    <t>CONEXAO MOVEL, ROSCA FEMEA, METALICA, COM ANEL DESLIZANTE, PARA TUBO PEX, DN 16 MM X 3/4"</t>
  </si>
  <si>
    <t>12,58</t>
  </si>
  <si>
    <t>CONEXAO MOVEL, ROSCA FEMEA, METALICA, COM ANEL DESLIZANTE, PARA TUBO PEX, DN 20 MM X 1/2"</t>
  </si>
  <si>
    <t>CONEXAO MOVEL, ROSCA FEMEA, METALICA, COM ANEL DESLIZANTE, PARA TUBO PEX, DN 20 MM X 3/4"</t>
  </si>
  <si>
    <t>14,98</t>
  </si>
  <si>
    <t>CONEXAO MOVEL, ROSCA FEMEA, METALICA, COM ANEL DESLIZANTE, PARA TUBO PEX, DN 25 MM X 1"</t>
  </si>
  <si>
    <t>CONEXAO MOVEL, ROSCA FEMEA, METALICA, COM ANEL DESLIZANTE, PARA TUBO PEX, DN 25 MM X 3/4"</t>
  </si>
  <si>
    <t>18,01</t>
  </si>
  <si>
    <t>CONEXAO MOVEL, ROSCA FEMEA, METALICA, COM ANEL DESLIZANTE, PARA TUBO PEX, DN 32 MM X 1"</t>
  </si>
  <si>
    <t>29,17</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</si>
  <si>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</si>
  <si>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</si>
  <si>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</si>
  <si>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</si>
  <si>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73,59</t>
  </si>
  <si>
    <t>CONJUNTO DE LIGACAO PARA BACIA SANITARIA AJUSTAVEL, EM PLASTICO BRANCO, COM TUBO, CANOPLA E ESPUDE</t>
  </si>
  <si>
    <t>10,21</t>
  </si>
  <si>
    <t>CONJUNTO DE LIGACAO PARA BACIA SANITARIA EM PLASTICO BRANCO COM TUBO, CANOPLA E ANEL DE EXPANSAO (TUBO 1.1/2 '' X 20 CM)</t>
  </si>
  <si>
    <t>14,17</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</si>
  <si>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</si>
  <si>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</si>
  <si>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5.328,75</t>
  </si>
  <si>
    <t>CONJUNTO PARA QUADRA DE  VOLEI COM POSTES EM TUBO DE ACO GALVANIZADO 3", H = *255* CM, PINTURA EM TINTA ESMALTE SINTETICO, REDE DE NYLON COM 2 MM, MALHA 10 X 10 CM E ANTENAS OFICIAIS EM FIBRA DE VIDRO</t>
  </si>
  <si>
    <t>3.235,02</t>
  </si>
  <si>
    <t>CONJUNTO PRE-MOLDADO COMPOSTO POR GRELHA (0,99 X 0,45 M), QUADRO (1,10 X 0,52 M) E CANTONEIRA (1,10 X 0,35 M), EM CONCRETO ARMADO, COM FCK DE 21 MPA</t>
  </si>
  <si>
    <t>294,26</t>
  </si>
  <si>
    <t>CONTAINER ALMOXARIFADO, DE *2,40* X *6,00* M, PADRAO SIMPLES, SEM REVESTIMENTO E SEM DIVISORIAS INTERNOS E SEM SANITARIO, PARA USO EM CANTEIRO DE OBRAS</t>
  </si>
  <si>
    <t>15.000,00</t>
  </si>
  <si>
    <t>CONTATOR TRIPOLAR, CORRENTE DE *110* A, TENSAO NOMINAL DE *500* V, CATEGORIA AC-2 E AC-3</t>
  </si>
  <si>
    <t>2.628,34</t>
  </si>
  <si>
    <t>CONTATOR TRIPOLAR, CORRENTE DE *185* A, TENSAO NOMINAL DE *500* V, CATEGORIA AC-2 E AC-3</t>
  </si>
  <si>
    <t>3.931,00</t>
  </si>
  <si>
    <t>CONTATOR TRIPOLAR, CORRENTE DE *22* A, TENSAO NOMINAL DE *500* V, CATEGORIA AC-2 E AC-3</t>
  </si>
  <si>
    <t>274,57</t>
  </si>
  <si>
    <t>CONTATOR TRIPOLAR, CORRENTE DE *265* A, TENSAO NOMINAL DE *500* V, CATEGORIA AC-2 E AC-3</t>
  </si>
  <si>
    <t>8.870,66</t>
  </si>
  <si>
    <t>CONTATOR TRIPOLAR, CORRENTE DE *38* A, TENSAO NOMINAL DE *500* V, CATEGORIA AC-2 E AC-3</t>
  </si>
  <si>
    <t>578,38</t>
  </si>
  <si>
    <t>CONTATOR TRIPOLAR, CORRENTE DE *500* A, TENSAO NOMINAL DE *500* V, CATEGORIA AC-2 E AC-3</t>
  </si>
  <si>
    <t>21.589,07</t>
  </si>
  <si>
    <t>CONTATOR TRIPOLAR, CORRENTE DE *65* A, TENSAO NOMINAL DE *500* V, CATEGORIA AC-2 E AC-3</t>
  </si>
  <si>
    <t>1.105,56</t>
  </si>
  <si>
    <t>CONTATOR TRIPOLAR, CORRENTE DE 12 A, TENSAO NOMINAL DE *500* V, CATEGORIA AC-2 E AC-3</t>
  </si>
  <si>
    <t>223,92</t>
  </si>
  <si>
    <t>CONTATOR TRIPOLAR, CORRENTE DE 25 A, TENSAO NOMINAL DE *500* V, CATEGORIA AC-2 E AC-3</t>
  </si>
  <si>
    <t>308,02</t>
  </si>
  <si>
    <t>CONTATOR TRIPOLAR, CORRENTE DE 250 A, TENSAO NOMINAL DE *500* V, PARA ACIONAMENTO DE CAPACITORES</t>
  </si>
  <si>
    <t>6.781,80</t>
  </si>
  <si>
    <t>CONTATOR TRIPOLAR, CORRENTE DE 300 A, TENSAO NOMINAL DE *500* V, CATEGORIA AC-2 E AC-3</t>
  </si>
  <si>
    <t>10.430,53</t>
  </si>
  <si>
    <t>CONTATOR TRIPOLAR, CORRENTE DE 32 A, TENSAO NOMINAL DE *500* V, CATEGORIA AC-2 E AC-3</t>
  </si>
  <si>
    <t>476,71</t>
  </si>
  <si>
    <t>CONTATOR TRIPOLAR, CORRENTE DE 400 A, TENSAO NOMINAL DE *500* V, CATEGORIA AC-2 E AC-3</t>
  </si>
  <si>
    <t>12.451,79</t>
  </si>
  <si>
    <t>CONTATOR TRIPOLAR, CORRENTE DE 45 A, TENSAO NOMINAL DE *500* V, CATEGORIA AC-2 E AC-3</t>
  </si>
  <si>
    <t>852,59</t>
  </si>
  <si>
    <t>CONTATOR TRIPOLAR, CORRENTE DE 630 A, TENSAO NOMINAL DE *500* V, CATEGORIA AC-2 E AC-3</t>
  </si>
  <si>
    <t>30.607,11</t>
  </si>
  <si>
    <t>CONTATOR TRIPOLAR, CORRENTE DE 75 A, TENSAO NOMINAL DE *500* V, CATEGORIA AC-2 E AC-3</t>
  </si>
  <si>
    <t>1.601,03</t>
  </si>
  <si>
    <t>CONTATOR TRIPOLAR, CORRENTE DE 9 A, TENSAO NOMINAL DE *500* V, CATEGORIA AC-2 E AC-3</t>
  </si>
  <si>
    <t>210,87</t>
  </si>
  <si>
    <t>CONTATOR TRIPOLAR, CORRENTE DE 95 A, TENSAO NOMINAL DE *500* V, CATEGORIA AC-2 E AC-3</t>
  </si>
  <si>
    <t>2.200,05</t>
  </si>
  <si>
    <t>CONTRA-PORCA SEXTAVADA, DIAMETRO NOMINAL 1 3/8", ALTURA 35 MM</t>
  </si>
  <si>
    <t>46,56</t>
  </si>
  <si>
    <t>CONTRAMARCO DE ALUMINIO (PERFIL 25) PARA ESQUADRIAS, TIPO CONVENCIONAL / CADEIRINHA, 60 MM (CM-060), INCLUSO CONEXOES, GRAPAS E TRAVAMENTOS</t>
  </si>
  <si>
    <t>14,93</t>
  </si>
  <si>
    <t>COORDENADOR / GERENTE DE OBRA</t>
  </si>
  <si>
    <t>134,35</t>
  </si>
  <si>
    <t>COORDENADOR / GERENTE DE OBRA (MENSALISTA)</t>
  </si>
  <si>
    <t>23.624,09</t>
  </si>
  <si>
    <t>CORDA DE POLIAMIDA 12 MM TIPO BOMBEIRO, PARA TRABALHO EM ALTURA</t>
  </si>
  <si>
    <t xml:space="preserve">100M  </t>
  </si>
  <si>
    <t>635,97</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</si>
  <si>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</si>
  <si>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</si>
  <si>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</si>
  <si>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</si>
  <si>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</si>
  <si>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4,96</t>
  </si>
  <si>
    <t>CORDAO DE COBRE, FLEXIVEL, TORCIDO, CLASSE 4 OU 5, ISOLACAO EM PVC/D, 300 V, 2 CONDUTORES DE 4 MM2</t>
  </si>
  <si>
    <t>CORDEL DETONANTE, NP 05 G/M</t>
  </si>
  <si>
    <t>CORDEL DETONANTE, NP 10 G/M</t>
  </si>
  <si>
    <t>CORRENTE DE ELO CURTO COMUM, SOLDADA, GALVANIZADA, ESPESSURA DO ELO = 1/2" (12,5 MM)</t>
  </si>
  <si>
    <t>30,46</t>
  </si>
  <si>
    <t>CORTADEIRA DE PISO DE CONCRETO E ASFALTO, PARA DISCO PADRAO DE DIAMETRO 350 MM (14") OU 450 MM (18") , MOTOR A GASOLINA, POTENCIA 13 HP, SEM DISCO</t>
  </si>
  <si>
    <t>16.633,10</t>
  </si>
  <si>
    <t>CORTADEIRA HIDRAULICA DE VERGALHAO, PARA ACO DE DIAMETRO ATE 50 MM, MOTOR ELETRICO TRIFASICO, POTENCIA DE 5,5 HP A 7,5 HP</t>
  </si>
  <si>
    <t>137.117,63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</si>
  <si>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</si>
  <si>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</si>
  <si>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</si>
  <si>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</si>
  <si>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908,73</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</si>
  <si>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</si>
  <si>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</si>
  <si>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</si>
  <si>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</si>
  <si>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45,21</t>
  </si>
  <si>
    <t>COTOVELO DE COBRE 90 GRAUS (REF 607) SEM ANEL DE SOLDA, BOLSA X BOLSA, 42 MM</t>
  </si>
  <si>
    <t>69,38</t>
  </si>
  <si>
    <t>COTOVELO DE COBRE 90 GRAUS (REF 607) SEM ANEL DE SOLDA, BOLSA X BOLSA, 54 MM</t>
  </si>
  <si>
    <t>110,14</t>
  </si>
  <si>
    <t>COTOVELO DE COBRE 90 GRAUS (REF 607) SEM ANEL DE SOLDA, BOLSA X BOLSA, 66 MM</t>
  </si>
  <si>
    <t>383,51</t>
  </si>
  <si>
    <t>COTOVELO DE COBRE 90 GRAUS (REF 607) SEM ANEL DE SOLDA, BOLSA X BOLSA, 79 MM</t>
  </si>
  <si>
    <t>367,76</t>
  </si>
  <si>
    <t>COTOVELO DE REDUCAO 90 GRAUS DE FERRO GALVANIZADO, COM ROSCA BSP, DE 1 1/2" X 1"</t>
  </si>
  <si>
    <t>COTOVELO DE REDUCAO 90 GRAUS DE FERRO GALVANIZADO, COM ROSCA BSP, DE 1 1/2" X 3/4"</t>
  </si>
  <si>
    <t>COTOVELO DE REDUCAO 90 GRAUS DE FERRO GALVANIZADO, COM ROSCA BSP, DE 1 1/4" X 1"</t>
  </si>
  <si>
    <t>27,14</t>
  </si>
  <si>
    <t>COTOVELO DE REDUCAO 90 GRAUS DE FERRO GALVANIZADO, COM ROSCA BSP, DE 1" X 1/2"</t>
  </si>
  <si>
    <t>15,86</t>
  </si>
  <si>
    <t>COTOVELO DE REDUCAO 90 GRAUS DE FERRO GALVANIZADO, COM ROSCA BSP, DE 1" X 3/4"</t>
  </si>
  <si>
    <t>COTOVELO DE REDUCAO 90 GRAUS DE FERRO GALVANIZADO, COM ROSCA BSP, DE 2 1/2" X 2"</t>
  </si>
  <si>
    <t>96,72</t>
  </si>
  <si>
    <t>COTOVELO DE REDUCAO 90 GRAUS DE FERRO GALVANIZADO, COM ROSCA BSP, DE 2" X 1 1/2"</t>
  </si>
  <si>
    <t>54,62</t>
  </si>
  <si>
    <t>COTOVELO DE REDUCAO 90 GRAUS DE FERRO GALVANIZADO, COM ROSCA BSP, DE 3/4" X 1/2"</t>
  </si>
  <si>
    <t>COTOVELO 45 GRAUS DE FERRO GALVANIZADO, COM ROSCA BSP, DE 1 1/2"</t>
  </si>
  <si>
    <t>32,20</t>
  </si>
  <si>
    <t>COTOVELO 45 GRAUS DE FERRO GALVANIZADO, COM ROSCA BSP, DE 1 1/4"</t>
  </si>
  <si>
    <t>COTOVELO 45 GRAUS DE FERRO GALVANIZADO, COM ROSCA BSP, DE 1/2"</t>
  </si>
  <si>
    <t>COTOVELO 45 GRAUS DE FERRO GALVANIZADO, COM ROSCA BSP, DE 1"</t>
  </si>
  <si>
    <t>16,18</t>
  </si>
  <si>
    <t>COTOVELO 45 GRAUS DE FERRO GALVANIZADO, COM ROSCA BSP, DE 2 1/2"</t>
  </si>
  <si>
    <t>COTOVELO 45 GRAUS DE FERRO GALVANIZADO, COM ROSCA BSP, DE 2"</t>
  </si>
  <si>
    <t>COTOVELO 45 GRAUS DE FERRO GALVANIZADO, COM ROSCA BSP, DE 3/4"</t>
  </si>
  <si>
    <t>COTOVELO 45 GRAUS DE FERRO GALVANIZADO, COM ROSCA BSP, DE 3"</t>
  </si>
  <si>
    <t>132,34</t>
  </si>
  <si>
    <t>COTOVELO 45 GRAUS DE FERRO GALVANIZADO, COM ROSCA BSP, DE 4"</t>
  </si>
  <si>
    <t>231,90</t>
  </si>
  <si>
    <t>COTOVELO 45 GRAUS, PEAD PE 100, DE 125 MM, PARA ELETROFUSAO</t>
  </si>
  <si>
    <t>255,01</t>
  </si>
  <si>
    <t>COTOVELO 45 GRAUS, PEAD PE 100, DE 200 MM, PARA ELETROFUSAO</t>
  </si>
  <si>
    <t>1.667,24</t>
  </si>
  <si>
    <t>COTOVELO 45 GRAUS, PEAD PE 100, DE 32 MM, PARA ELETROFUSAO</t>
  </si>
  <si>
    <t>29,97</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</si>
  <si>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</si>
  <si>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</si>
  <si>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</si>
  <si>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</si>
  <si>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</si>
  <si>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</si>
  <si>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</si>
  <si>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106,28</t>
  </si>
  <si>
    <t>COTOVELO 90 GRAUS DE FERRO GALVANIZADO, COM ROSCA BSP MACHO/FEMEA, DE 2"</t>
  </si>
  <si>
    <t>52,46</t>
  </si>
  <si>
    <t>COTOVELO 90 GRAUS DE FERRO GALVANIZADO, COM ROSCA BSP MACHO/FEMEA, DE 3/4"</t>
  </si>
  <si>
    <t>10,40</t>
  </si>
  <si>
    <t>COTOVELO 90 GRAUS DE FERRO GALVANIZADO, COM ROSCA BSP MACHO/FEMEA, DE 3"</t>
  </si>
  <si>
    <t>161,65</t>
  </si>
  <si>
    <t>COTOVELO 90 GRAUS DE FERRO GALVANIZADO, COM ROSCA BSP, DE 1 1/2"</t>
  </si>
  <si>
    <t>29,18</t>
  </si>
  <si>
    <t>COTOVELO 90 GRAUS DE FERRO GALVANIZADO, COM ROSCA BSP, DE 1 1/4"</t>
  </si>
  <si>
    <t>21,91</t>
  </si>
  <si>
    <t>COTOVELO 90 GRAUS DE FERRO GALVANIZADO, COM ROSCA BSP, DE 1/2"</t>
  </si>
  <si>
    <t>6,22</t>
  </si>
  <si>
    <t>COTOVELO 90 GRAUS DE FERRO GALVANIZADO, COM ROSCA BSP, DE 1"</t>
  </si>
  <si>
    <t>13,98</t>
  </si>
  <si>
    <t>COTOVELO 90 GRAUS DE FERRO GALVANIZADO, COM ROSCA BSP, DE 2 1/2"</t>
  </si>
  <si>
    <t>81,50</t>
  </si>
  <si>
    <t>COTOVELO 90 GRAUS DE FERRO GALVANIZADO, COM ROSCA BSP, DE 2"</t>
  </si>
  <si>
    <t>44,78</t>
  </si>
  <si>
    <t>COTOVELO 90 GRAUS DE FERRO GALVANIZADO, COM ROSCA BSP, DE 3/4"</t>
  </si>
  <si>
    <t>COTOVELO 90 GRAUS DE FERRO GALVANIZADO, COM ROSCA BSP, DE 3"</t>
  </si>
  <si>
    <t>114,95</t>
  </si>
  <si>
    <t>COTOVELO 90 GRAUS DE FERRO GALVANIZADO, COM ROSCA BSP, DE 4"</t>
  </si>
  <si>
    <t>218,60</t>
  </si>
  <si>
    <t>COTOVELO 90 GRAUS DE FERRO GALVANIZADO, COM ROSCA BSP, DE 5"</t>
  </si>
  <si>
    <t>318,98</t>
  </si>
  <si>
    <t>COTOVELO 90 GRAUS DE FERRO GALVANIZADO, COM ROSCA BSP, DE 6"</t>
  </si>
  <si>
    <t>815,28</t>
  </si>
  <si>
    <t>COTOVELO 90 GRAUS, PEAD PE 100, DE 125 MM, PARA ELETROFUSAO</t>
  </si>
  <si>
    <t>COTOVELO 90 GRAUS, PEAD PE 100, DE 20 MM, PARA ELETROFUSAO</t>
  </si>
  <si>
    <t>COTOVELO 90 GRAUS, PEAD PE 100, DE 200 MM, PARA ELETROFUSAO</t>
  </si>
  <si>
    <t>2.377,71</t>
  </si>
  <si>
    <t>COTOVELO 90 GRAUS, PEAD PE 100, DE 32 MM, PARA ELETROFUSAO</t>
  </si>
  <si>
    <t>COTOVELO 90 GRAUS, PEAD PE 100, DE 63 MM, PARA ELETROFUSAO</t>
  </si>
  <si>
    <t>79,96</t>
  </si>
  <si>
    <t>COTOVELO/JOELHO COM ADAPTADOR, 90 GRAUS, EM POLIPROPILENO, PN 16, PARA TUBOS PEAD, 20 MM X 1/2" - LIGACAO PREDIAL DE AGUA</t>
  </si>
  <si>
    <t>COTOVELO/JOELHO COM ADAPTADOR, 90 GRAUS, EM POLIPROPILENO, PN 16, PARA TUBOS PEAD, 20 MM X 3/4" - LIGACAO PREDIAL DE AGUA</t>
  </si>
  <si>
    <t>5,17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</si>
  <si>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</si>
  <si>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</si>
  <si>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</si>
  <si>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</si>
  <si>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141,63</t>
  </si>
  <si>
    <t>CREMONA RETANGULAR INJETADA LISA, COM CASTANHA / ALCA, EM LATAO, COM ACABAMENTO CROMADO, DE SOBREPOR / EMBUTIR</t>
  </si>
  <si>
    <t>CRUZETA DE CONCRETO LEVE, COMP. 2000 MM SECAO, 90 X 90 MM</t>
  </si>
  <si>
    <t>80,41</t>
  </si>
  <si>
    <t>CRUZETA DE FERRO GALVANIZADO, COM ROSCA BSP, DE 1 1/2"</t>
  </si>
  <si>
    <t>68,83</t>
  </si>
  <si>
    <t>CRUZETA DE FERRO GALVANIZADO, COM ROSCA BSP, DE 1 1/4"</t>
  </si>
  <si>
    <t>53,91</t>
  </si>
  <si>
    <t>CRUZETA DE FERRO GALVANIZADO, COM ROSCA BSP, DE 1/2"</t>
  </si>
  <si>
    <t>CRUZETA DE FERRO GALVANIZADO, COM ROSCA BSP, DE 1"</t>
  </si>
  <si>
    <t>37,07</t>
  </si>
  <si>
    <t>CRUZETA DE FERRO GALVANIZADO, COM ROSCA BSP, DE 2 1/2"</t>
  </si>
  <si>
    <t>171,96</t>
  </si>
  <si>
    <t>CRUZETA DE FERRO GALVANIZADO, COM ROSCA BSP, DE 2"</t>
  </si>
  <si>
    <t>95,05</t>
  </si>
  <si>
    <t>CRUZETA DE FERRO GALVANIZADO, COM ROSCA BSP, DE 3/4"</t>
  </si>
  <si>
    <t>CRUZETA DE FERRO GALVANIZADO, COM ROSCA BSP, DE 3"</t>
  </si>
  <si>
    <t>246,81</t>
  </si>
  <si>
    <t>CRUZETA DE MADEIRA TRATADA, *90 X 115 X 2400* MM, EM EUCALIPTO OU EQUIVALENTE DA REGIAO</t>
  </si>
  <si>
    <t>CUBA ACO INOX (AISI 304) DE EMBUTIR COM VALVULA DE 3 1/2 ", DE *56 X 33 X 12* CM</t>
  </si>
  <si>
    <t>195,43</t>
  </si>
  <si>
    <t>CUBA ACO INOX (AISI 304) DE EMBUTIR COM VALVULA 3 1/2 ", DE *40 X 34 X 12* CM</t>
  </si>
  <si>
    <t>135,36</t>
  </si>
  <si>
    <t>CUBA ACO INOX (AISI 304) DE EMBUTIR COM VALVULA 3 1/2 ", DE *46 X 30 X 12* CM</t>
  </si>
  <si>
    <t>177,76</t>
  </si>
  <si>
    <t>CUMEEIRA ARTICULADA (ABA INFERIOR) PARA TELHA ONDULADA DE FIBROCIMENTO E = 4 MM, ABA *330* MM, COMPRIMENTO 500 MM (SEM AMIANTO)</t>
  </si>
  <si>
    <t>13,31</t>
  </si>
  <si>
    <t>CUMEEIRA NORMAL PARA TELHA ESTRUTURAL DE FIBROCIMENTO 2 ABAS, E = 6 MM, DE 1050 X 935 MM (SEM AMIANTO)</t>
  </si>
  <si>
    <t>71,48</t>
  </si>
  <si>
    <t>CUMEEIRA NORMAL PARA TELHA ONDULADA DE FIBROCIMENTO, E = 6 MM, ABA 300 MM, COMPRIMENTO 1100 MM (SEM AMIANTO)</t>
  </si>
  <si>
    <t>57,47</t>
  </si>
  <si>
    <t>CUMEEIRA PARA TELHA CERAMICA, COMPRIMENTO DE *41* CM, RENDIMENTO DE *3* TELHAS/M</t>
  </si>
  <si>
    <t>CUMEEIRA PARA TELHA DE CONCRETO, PARA 2 AGUAS DE TELHADO, COR CINZA, RENDIMENTO DE *3* TELHAS/M</t>
  </si>
  <si>
    <t>7,85</t>
  </si>
  <si>
    <t>CUMEEIRA SHED PARA TELHA ONDULADA DE FIBROCIMENTO, E = 6 MM, ABA 280 MM, COMPRIMENTO 1100 MM (SEM AMIANTO)</t>
  </si>
  <si>
    <t>69,80</t>
  </si>
  <si>
    <t>CUMEEIRA UNIVERSAL PARA TELHA ONDULADA DE FIBROCIMENTO, E = 6 MM, ABA 210 MM, COMPRIMENTO 1100 MM (SEM AMIANTO)</t>
  </si>
  <si>
    <t>61,91</t>
  </si>
  <si>
    <t>CURVA CPVC, 90 GRAUS, SOLDAVEL, 22 MM, PARA AGUA QUENTE</t>
  </si>
  <si>
    <t>CURVA CPVC, 90 GRAUS, SOLDAVEL, 28 MM, PARA AGUA QUENTE</t>
  </si>
  <si>
    <t>CURVA CPVC, 90 GRAUS, SOLDAVEL,15 MM, PARA AGUA QUENTE</t>
  </si>
  <si>
    <t>CURVA CURTA PVC, PB, JE, 45 GRAUS, DN 100 MM, PARA REDE COLETORA ESGOTO (NBR 10569)</t>
  </si>
  <si>
    <t>32,08</t>
  </si>
  <si>
    <t>CURVA CURTA PVC, PB, JE, 90 GRAUS, DN 100 MM, PARA REDE COLETORA ESGOTO (NBR 10569)</t>
  </si>
  <si>
    <t>40,86</t>
  </si>
  <si>
    <t>CURVA DE PVC 45 GRAUS, SOLDAVEL, 110 MM, PARA AGUA FRIA PREDIAL (NBR 5648)</t>
  </si>
  <si>
    <t>222,72</t>
  </si>
  <si>
    <t>CURVA DE PVC 45 GRAUS, SOLDAVEL, 20 MM, PARA AGUA FRIA PREDIAL (NBR 5648)</t>
  </si>
  <si>
    <t>CURVA DE PVC 45 GRAUS, SOLDAVEL, 25 MM, PARA AGUA FRIA PREDIAL (NBR 5648)</t>
  </si>
  <si>
    <t>CURVA DE PVC 45 GRAUS, SOLDAVEL, 32 MM, PARA AGUA FRIA PREDIAL (NBR 5648)</t>
  </si>
  <si>
    <t>6,35</t>
  </si>
  <si>
    <t>CURVA DE PVC 45 GRAUS, SOLDAVEL, 40 MM, PARA AGUA FRIA PREDIAL (NBR 5648)</t>
  </si>
  <si>
    <t>CURVA DE PVC 45 GRAUS, SOLDAVEL, 50 MM, PARA AGUA FRIA PREDIAL (NBR 5648)</t>
  </si>
  <si>
    <t>20,17</t>
  </si>
  <si>
    <t>CURVA DE PVC 45 GRAUS, SOLDAVEL, 60 MM, PARA AGUA FRIA PREDIAL (NBR 5648)</t>
  </si>
  <si>
    <t>CURVA DE PVC 45 GRAUS, SOLDAVEL, 75 MM, PARA AGUA FRIA PREDIAL (NBR 5648)</t>
  </si>
  <si>
    <t>51,64</t>
  </si>
  <si>
    <t>CURVA DE PVC 45 GRAUS, SOLDAVEL, 85 MM, PARA AGUA FRIA PREDIAL (NBR 5648)</t>
  </si>
  <si>
    <t>90,24</t>
  </si>
  <si>
    <t>CURVA DE PVC 90 GRAUS, SOLDAVEL, 110 MM, PARA AGUA FRIA PREDIAL (NBR 5648)</t>
  </si>
  <si>
    <t>295,23</t>
  </si>
  <si>
    <t>CURVA DE PVC 90 GRAUS, SOLDAVEL, 20 MM, PARA AGUA FRIA PREDIAL (NBR 5648)</t>
  </si>
  <si>
    <t>CURVA DE PVC 90 GRAUS, SOLDAVEL, 25 MM, PARA AGUA FRIA PREDIAL (NBR 5648)</t>
  </si>
  <si>
    <t>CURVA DE PVC 90 GRAUS, SOLDAVEL, 32 MM, PARA AGUA FRIA PREDIAL (NBR 5648)</t>
  </si>
  <si>
    <t>11,44</t>
  </si>
  <si>
    <t>CURVA DE PVC 90 GRAUS, SOLDAVEL, 40 MM, PARA AGUA FRIA PREDIAL (NBR 5648)</t>
  </si>
  <si>
    <t>20,32</t>
  </si>
  <si>
    <t>CURVA DE PVC 90 GRAUS, SOLDAVEL, 50 MM, PARA AGUA FRIA PREDIAL (NBR 5648)</t>
  </si>
  <si>
    <t>24,76</t>
  </si>
  <si>
    <t>CURVA DE PVC 90 GRAUS, SOLDAVEL, 60 MM, PARA AGUA FRIA PREDIAL (NBR 5648)</t>
  </si>
  <si>
    <t>61,22</t>
  </si>
  <si>
    <t>CURVA DE PVC 90 GRAUS, SOLDAVEL, 75 MM, PARA AGUA FRIA PREDIAL (NBR 5648)</t>
  </si>
  <si>
    <t>87,03</t>
  </si>
  <si>
    <t>CURVA DE PVC 90 GRAUS, SOLDAVEL, 85 MM, PARA AGUA FRIA PREDIAL (NBR 5648)</t>
  </si>
  <si>
    <t>125,06</t>
  </si>
  <si>
    <t>CURVA DE PVC, 45 GRAUS, SERIE R, DN 100 MM, PARA ESGOTO OU AGUAS PLUVIAIS PREDIAIS</t>
  </si>
  <si>
    <t>38,94</t>
  </si>
  <si>
    <t>CURVA DE PVC, 90 GRAUS, SERIE R, DN 100 MM, PARA ESGOTO OU AGUAS PLUVIAIS PREDIAIS</t>
  </si>
  <si>
    <t>88,33</t>
  </si>
  <si>
    <t>CURVA DE PVC, 90 GRAUS, SERIE R, DN 50 MM, PARA ESGOTO OU AGUAS PLUVIAIS PREDIAIS</t>
  </si>
  <si>
    <t>41,70</t>
  </si>
  <si>
    <t>CURVA DE PVC, 90 GRAUS, SERIE R, DN 75 MM, PARA ESGOTO OU AGUAS PLUVIAIS PREDIAIS</t>
  </si>
  <si>
    <t>60,95</t>
  </si>
  <si>
    <t>CURVA DE TRANSPOSICAO BRONZE/LATAO (REF 736) SEM ANEL DE SOLDA, BOLSA X BOLSA, 15 MM</t>
  </si>
  <si>
    <t>CURVA DE TRANSPOSICAO BRONZE/LATAO (REF 736) SEM ANEL DE SOLDA, BOLSA X BOLSA, 22 MM</t>
  </si>
  <si>
    <t>46,64</t>
  </si>
  <si>
    <t>CURVA DE TRANSPOSICAO BRONZE/LATAO (REF 736) SEM ANEL DE SOLDA, BOLSA X BOLSA, 28 MM</t>
  </si>
  <si>
    <t>84,02</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</si>
  <si>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</si>
  <si>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</si>
  <si>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</si>
  <si>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</si>
  <si>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</si>
  <si>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</si>
  <si>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</si>
  <si>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165,62</t>
  </si>
  <si>
    <t>CURVA LONGA PVC, PB, JE, 90 GRAUS, DN 100 MM, PARA REDE COLETORA ESGOTO (NBR 10569)</t>
  </si>
  <si>
    <t>65,19</t>
  </si>
  <si>
    <t>CURVA LONGA PVC, PB, JE, 90 GRAUS, DN 150 MM, PARA REDE COLETORA ESGOTO (NBR 10569)</t>
  </si>
  <si>
    <t>237,83</t>
  </si>
  <si>
    <t>CURVA PPR 90 GRAUS, DN 20 MM, PARA AGUA QUENTE PREDIAL</t>
  </si>
  <si>
    <t>CURVA PPR 90 GRAUS, DN 25 MM, PARA AGUA QUENTE PREDIAL</t>
  </si>
  <si>
    <t>CURVA PVC CURTA 90 G, DN 50 MM, PARA ESGOTO PREDIAL</t>
  </si>
  <si>
    <t>15,05</t>
  </si>
  <si>
    <t>CURVA PVC CURTA 90 GRAUS, DN 40 MM, PARA ESGOTO PREDIAL</t>
  </si>
  <si>
    <t>6,62</t>
  </si>
  <si>
    <t>CURVA PVC CURTA 90 GRAUS, DN 75 MM, PARA ESGOTO PREDIAL</t>
  </si>
  <si>
    <t>CURVA PVC CURTA 90 GRAUS, 100 MM, PARA ESGOTO PREDIAL</t>
  </si>
  <si>
    <t>33,87</t>
  </si>
  <si>
    <t>CURVA PVC LEVE, 90 GRAUS, COM PONTA E BOLSA LISA, DN 150 MM</t>
  </si>
  <si>
    <t>127,18</t>
  </si>
  <si>
    <t>CURVA PVC LEVE, 90 GRAUS, COM PONTA E BOLSA LISA, DN 250 MM</t>
  </si>
  <si>
    <t>939,70</t>
  </si>
  <si>
    <t>CURVA PVC LEVE, 90 GRAUS, COM PONTA E BOLSA LISA, DN 300 MM</t>
  </si>
  <si>
    <t>1.463,67</t>
  </si>
  <si>
    <t>CURVA PVC LONGA 45 GRAUS, 100 MM, PARA ESGOTO PREDIAL</t>
  </si>
  <si>
    <t>68,66</t>
  </si>
  <si>
    <t>CURVA PVC LONGA 45G, DN 50 MM, PARA ESGOTO PREDIAL</t>
  </si>
  <si>
    <t>CURVA PVC LONGA 45G, DN 75 MM, PARA ESGOTO PREDIAL</t>
  </si>
  <si>
    <t>56,86</t>
  </si>
  <si>
    <t>CURVA PVC LONGA 90 GRAUS, 100 MM, PARA ESGOTO PREDIAL</t>
  </si>
  <si>
    <t>71,26</t>
  </si>
  <si>
    <t>CURVA PVC LONGA 90 GRAUS, 40 MM, PARA ESGOTO PREDIAL</t>
  </si>
  <si>
    <t>7,93</t>
  </si>
  <si>
    <t>CURVA PVC LONGA 90 GRAUS, 50 MM, PARA ESGOTO PREDIAL</t>
  </si>
  <si>
    <t>CURVA PVC LONGA 90 GRAUS, 75 MM, PARA ESGOTO PREDIAL</t>
  </si>
  <si>
    <t>48,87</t>
  </si>
  <si>
    <t>CURVA PVC PBA, JE, PB, 22 GRAUS, DN 100 / DE 110 MM, PARA REDE AGUA (NBR 10351)</t>
  </si>
  <si>
    <t>185,82</t>
  </si>
  <si>
    <t>CURVA PVC PBA, JE, PB, 22 GRAUS, DN 50 / DE 60 MM, PARA REDE AGUA (NBR 10351)</t>
  </si>
  <si>
    <t>39,50</t>
  </si>
  <si>
    <t>CURVA PVC PBA, JE, PB, 22 GRAUS, DN 75 / DE 85 MM, PARA REDE AGUA (NBR 10351)</t>
  </si>
  <si>
    <t>76,38</t>
  </si>
  <si>
    <t>CURVA PVC PBA, JE, PB, 45 GRAUS, DN 100 / DE 110 MM, PARA REDE AGUA (NBR 10351)</t>
  </si>
  <si>
    <t>184,01</t>
  </si>
  <si>
    <t>CURVA PVC PBA, JE, PB, 45 GRAUS, DN 50 / DE 60 MM, PARA REDE AGUA (NBR 10351)</t>
  </si>
  <si>
    <t>40,17</t>
  </si>
  <si>
    <t>CURVA PVC PBA, JE, PB, 45 GRAUS, DN 75 / DE 85 MM, PARA REDE AGUA (NBR 10351)</t>
  </si>
  <si>
    <t>99,13</t>
  </si>
  <si>
    <t>CURVA PVC PBA, JE, PB, 90 GRAUS, DN 100 / DE 110 MM, PARA REDE AGUA (NBR 10351)</t>
  </si>
  <si>
    <t>224,55</t>
  </si>
  <si>
    <t>CURVA PVC PBA, JE, PB, 90 GRAUS, DN 50 / DE 60 MM, PARA REDE AGUA (NBR 10351)</t>
  </si>
  <si>
    <t>CURVA PVC PBA, JE, PB, 90 GRAUS, DN 75 / DE 85 MM, PARA REDE AGUA (NBR 10351)</t>
  </si>
  <si>
    <t>118,84</t>
  </si>
  <si>
    <t>CURVA PVC 90 GRAUS, ROSCAVEL, 1 1/2",  AGUA FRIA PREDIAL</t>
  </si>
  <si>
    <t>43,63</t>
  </si>
  <si>
    <t>CURVA PVC 90 GRAUS, ROSCAVEL, 1 1/4",  AGUA FRIA PREDIAL</t>
  </si>
  <si>
    <t>CURVA PVC 90 GRAUS, ROSCAVEL, 1/2",  AGUA FRIA PREDIAL</t>
  </si>
  <si>
    <t>CURVA PVC 90 GRAUS, ROSCAVEL, 1",  AGUA FRIA PREDIAL</t>
  </si>
  <si>
    <t>CURVA PVC 90 GRAUS, ROSCAVEL, 2",  AGUA FRIA PREDIAL</t>
  </si>
  <si>
    <t>62,26</t>
  </si>
  <si>
    <t>CURVA PVC 90 GRAUS, ROSCAVEL, 3/4",  AGUA FRIA PREDIAL</t>
  </si>
  <si>
    <t>CURVA PVC, BB, JE, 45 GRAUS, DN 200 MM, PARA TUBO CORRUGADO E/OU LISO, REDE COLETORA ESGOTO (NBR 10569)</t>
  </si>
  <si>
    <t>527,66</t>
  </si>
  <si>
    <t>CURVA PVC, BB, JE, 45 GRAUS, DN 250 MM, PARA TUBO CORRUGADO E/OU LISO, REDE COLETORA ESGOTO (NBR 10569)</t>
  </si>
  <si>
    <t>867,96</t>
  </si>
  <si>
    <t>CURVA PVC, BB, JE, 90 GRAUS, DN 200 MM, PARA TUBO CORRUGADO E/OU LISO, REDE COLETORA ESGOTO (NBR 10569)</t>
  </si>
  <si>
    <t>659,96</t>
  </si>
  <si>
    <t>CURVA PVC, BB, JE, 90 GRAUS, DN 250 MM, PARA TUBO CORRUGADO E/OU LISO, REDE COLETORA ESGOTO (NBR 10569)</t>
  </si>
  <si>
    <t>975,67</t>
  </si>
  <si>
    <t>CURVA PVC, SERIE R, 87.30 GRAUS, CURTA, 100 MM, PARA ESGOTO OU AGUAS PLUVIAIS PREDIAIS (PARA PE-DE-COLUNA)</t>
  </si>
  <si>
    <t>67,32</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</si>
  <si>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</si>
  <si>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</si>
  <si>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</si>
  <si>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40,72</t>
  </si>
  <si>
    <t>CURVA 135 GRAUS, DE PVC RIGIDO ROSCAVEL, DE 1", PARA ELETRODUTO</t>
  </si>
  <si>
    <t>4,54</t>
  </si>
  <si>
    <t>CURVA 135 GRAUS, DE PVC RIGIDO ROSCAVEL, DE 3/4", PARA ELETRODUTO</t>
  </si>
  <si>
    <t>CURVA 135 GRAUS, PARA ELETRODUTO, EM ACO GALVANIZADO ELETROLITICO, DIAMETRO DE 100 MM (4")</t>
  </si>
  <si>
    <t>272,00</t>
  </si>
  <si>
    <t>CURVA 135 GRAUS, PARA ELETRODUTO, EM ACO GALVANIZADO ELETROLITICO, DIAMETRO DE 15 MM (1/2")</t>
  </si>
  <si>
    <t>CURVA 135 GRAUS, PARA ELETRODUTO, EM ACO GALVANIZADO ELETROLITICO, DIAMETRO DE 20 MM (3/4")</t>
  </si>
  <si>
    <t>7,77</t>
  </si>
  <si>
    <t>CURVA 135 GRAUS, PARA ELETRODUTO, EM ACO GALVANIZADO ELETROLITICO, DIAMETRO DE 25 MM (1")</t>
  </si>
  <si>
    <t>12,36</t>
  </si>
  <si>
    <t>CURVA 135 GRAUS, PARA ELETRODUTO, EM ACO GALVANIZADO ELETROLITICO, DIAMETRO DE 32 MM (1 1/4")</t>
  </si>
  <si>
    <t>CURVA 135 GRAUS, PARA ELETRODUTO, EM ACO GALVANIZADO ELETROLITICO, DIAMETRO DE 40 MM (1 1/2")</t>
  </si>
  <si>
    <t>38,24</t>
  </si>
  <si>
    <t>CURVA 135 GRAUS, PARA ELETRODUTO, EM ACO GALVANIZADO ELETROLITICO, DIAMETRO DE 50 MM (2")</t>
  </si>
  <si>
    <t>CURVA 135 GRAUS, PARA ELETRODUTO, EM ACO GALVANIZADO ELETROLITICO, DIAMETRO DE 65 MM (2 1/2")</t>
  </si>
  <si>
    <t>102,45</t>
  </si>
  <si>
    <t>CURVA 135 GRAUS, PARA ELETRODUTO, EM ACO GALVANIZADO ELETROLITICO, DIAMETRO DE 80 MM (3")</t>
  </si>
  <si>
    <t>138,57</t>
  </si>
  <si>
    <t>CURVA 180 GRAUS, DE PVC RIGIDO ROSCAVEL, DE 1 1/2", PARA ELETRODUTO</t>
  </si>
  <si>
    <t>CURVA 180 GRAUS, DE PVC RIGIDO ROSCAVEL, DE 1 1/4", PARA ELETRODUTO</t>
  </si>
  <si>
    <t>9,53</t>
  </si>
  <si>
    <t>CURVA 180 GRAUS, DE PVC RIGIDO ROSCAVEL, DE 1/2", PARA ELETRODUTO</t>
  </si>
  <si>
    <t>CURVA 180 GRAUS, DE PVC RIGIDO ROSCAVEL, DE 1", PARA ELETRODUTO</t>
  </si>
  <si>
    <t>8,58</t>
  </si>
  <si>
    <t>CURVA 180 GRAUS, DE PVC RIGIDO ROSCAVEL, DE 2", PARA ELETRODUTO</t>
  </si>
  <si>
    <t>23,18</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</si>
  <si>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</si>
  <si>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</si>
  <si>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</si>
  <si>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</si>
  <si>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</si>
  <si>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55,21</t>
  </si>
  <si>
    <t>CURVA 45 GRAUS DE COBRE (REF 606) SEM ANEL DE SOLDA, BOLSA X BOLSA, 42 MM</t>
  </si>
  <si>
    <t>88,16</t>
  </si>
  <si>
    <t>CURVA 45 GRAUS DE COBRE (REF 606) SEM ANEL DE SOLDA, BOLSA X BOLSA, 54 MM</t>
  </si>
  <si>
    <t>130,94</t>
  </si>
  <si>
    <t>CURVA 45 GRAUS DE COBRE (REF 606) SEM ANEL DE SOLDA, BOLSA X BOLSA, 66 MM</t>
  </si>
  <si>
    <t>311,19</t>
  </si>
  <si>
    <t>CURVA 45 GRAUS DE FERRO GALVANIZADO, COM ROSCA BSP FEMEA, DE 1 1/2"</t>
  </si>
  <si>
    <t>74,21</t>
  </si>
  <si>
    <t>CURVA 45 GRAUS DE FERRO GALVANIZADO, COM ROSCA BSP FEMEA, DE 1 1/4"</t>
  </si>
  <si>
    <t>CURVA 45 GRAUS DE FERRO GALVANIZADO, COM ROSCA BSP FEMEA, DE 1/2"</t>
  </si>
  <si>
    <t>CURVA 45 GRAUS DE FERRO GALVANIZADO, COM ROSCA BSP FEMEA, DE 1"</t>
  </si>
  <si>
    <t>43,93</t>
  </si>
  <si>
    <t>CURVA 45 GRAUS DE FERRO GALVANIZADO, COM ROSCA BSP FEMEA, DE 2 1/2"</t>
  </si>
  <si>
    <t>179,63</t>
  </si>
  <si>
    <t>CURVA 45 GRAUS DE FERRO GALVANIZADO, COM ROSCA BSP FEMEA, DE 2"</t>
  </si>
  <si>
    <t>119,24</t>
  </si>
  <si>
    <t>CURVA 45 GRAUS DE FERRO GALVANIZADO, COM ROSCA BSP FEMEA, DE 3/4"</t>
  </si>
  <si>
    <t>23,32</t>
  </si>
  <si>
    <t>CURVA 45 GRAUS DE FERRO GALVANIZADO, COM ROSCA BSP FEMEA, DE 3"</t>
  </si>
  <si>
    <t>261,24</t>
  </si>
  <si>
    <t>CURVA 45 GRAUS DE FERRO GALVANIZADO, COM ROSCA BSP FEMEA, DE 4"</t>
  </si>
  <si>
    <t>538,56</t>
  </si>
  <si>
    <t>CURVA 45 GRAUS DE FERRO GALVANIZADO, COM ROSCA BSP MACHO/FEMEA, DE 1 1/2"</t>
  </si>
  <si>
    <t>56,94</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</si>
  <si>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</si>
  <si>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</si>
  <si>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</si>
  <si>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</si>
  <si>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160,79</t>
  </si>
  <si>
    <t>CURVA 45 GRAUS DE FERRO GALVANIZADO, COM ROSCA BSP MACHO/FEMEA, DE 2"</t>
  </si>
  <si>
    <t>89,18</t>
  </si>
  <si>
    <t>CURVA 45 GRAUS DE FERRO GALVANIZADO, COM ROSCA BSP MACHO/FEMEA, DE 3/4"</t>
  </si>
  <si>
    <t>CURVA 45 GRAUS DE FERRO GALVANIZADO, COM ROSCA BSP MACHO/FEMEA, DE 3"</t>
  </si>
  <si>
    <t>225,14</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</si>
  <si>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</si>
  <si>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</si>
  <si>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</si>
  <si>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</si>
  <si>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31,74</t>
  </si>
  <si>
    <t>CURVA 45 GRAUS EM ACO CARBONO, SOLDAVEL, PRESSAO 3.000 LBS, DN 2 1/2"</t>
  </si>
  <si>
    <t>201,26</t>
  </si>
  <si>
    <t>CURVA 45 GRAUS EM ACO CARBONO, SOLDAVEL, PRESSAO 3.000 LBS, DN 2"</t>
  </si>
  <si>
    <t>100,74</t>
  </si>
  <si>
    <t>CURVA 45 GRAUS EM ACO CARBONO, SOLDAVEL, PRESSAO 3.000 LBS, DN 3/4"</t>
  </si>
  <si>
    <t>CURVA 45 GRAUS EM ACO CARBONO, SOLDAVEL, PRESSAO 3.000 LBS, DN 3"</t>
  </si>
  <si>
    <t>522,38</t>
  </si>
  <si>
    <t>CURVA 45 GRAUS RANHURADA EM FERRO FUNDIDO, DN 50 MM (2")</t>
  </si>
  <si>
    <t>CURVA 45 GRAUS RANHURADA EM FERRO FUNDIDO, DN 65 MM (2 1/2")</t>
  </si>
  <si>
    <t>37,84</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</si>
  <si>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</si>
  <si>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</si>
  <si>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</si>
  <si>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</si>
  <si>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</si>
  <si>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11,21</t>
  </si>
  <si>
    <t>CURVA 90 GRAUS DE FERRO GALVANIZADO, COM ROSCA BSP FEMEA, DE 1 1/2"</t>
  </si>
  <si>
    <t>CURVA 90 GRAUS DE FERRO GALVANIZADO, COM ROSCA BSP FEMEA, DE 1 1/4"</t>
  </si>
  <si>
    <t>57,09</t>
  </si>
  <si>
    <t>CURVA 90 GRAUS DE FERRO GALVANIZADO, COM ROSCA BSP FEMEA, DE 1/2"</t>
  </si>
  <si>
    <t>CURVA 90 GRAUS DE FERRO GALVANIZADO, COM ROSCA BSP FEMEA, DE 1"</t>
  </si>
  <si>
    <t>CURVA 90 GRAUS DE FERRO GALVANIZADO, COM ROSCA BSP FEMEA, DE 2 1/2"</t>
  </si>
  <si>
    <t>205,84</t>
  </si>
  <si>
    <t>CURVA 90 GRAUS DE FERRO GALVANIZADO, COM ROSCA BSP FEMEA, DE 2"</t>
  </si>
  <si>
    <t>118,61</t>
  </si>
  <si>
    <t>CURVA 90 GRAUS DE FERRO GALVANIZADO, COM ROSCA BSP FEMEA, DE 3/4"</t>
  </si>
  <si>
    <t>CURVA 90 GRAUS DE FERRO GALVANIZADO, COM ROSCA BSP FEMEA, DE 3"</t>
  </si>
  <si>
    <t>277,86</t>
  </si>
  <si>
    <t>CURVA 90 GRAUS DE FERRO GALVANIZADO, COM ROSCA BSP FEMEA, DE 4"</t>
  </si>
  <si>
    <t>561,46</t>
  </si>
  <si>
    <t>CURVA 90 GRAUS DE FERRO GALVANIZADO, COM ROSCA BSP MACHO/FEMEA, DE 1 1/2"</t>
  </si>
  <si>
    <t>CURVA 90 GRAUS DE FERRO GALVANIZADO, COM ROSCA BSP MACHO/FEMEA, DE 1 1/4"</t>
  </si>
  <si>
    <t>54,85</t>
  </si>
  <si>
    <t>CURVA 90 GRAUS DE FERRO GALVANIZADO, COM ROSCA BSP MACHO/FEMEA, DE 1/2"</t>
  </si>
  <si>
    <t>13,86</t>
  </si>
  <si>
    <t>CURVA 90 GRAUS DE FERRO GALVANIZADO, COM ROSCA BSP MACHO/FEMEA, DE 1"</t>
  </si>
  <si>
    <t>31,83</t>
  </si>
  <si>
    <t>CURVA 90 GRAUS DE FERRO GALVANIZADO, COM ROSCA BSP MACHO/FEMEA, DE 2 1/2"</t>
  </si>
  <si>
    <t>188,07</t>
  </si>
  <si>
    <t>CURVA 90 GRAUS DE FERRO GALVANIZADO, COM ROSCA BSP MACHO/FEMEA, DE 2"</t>
  </si>
  <si>
    <t>111,94</t>
  </si>
  <si>
    <t>CURVA 90 GRAUS DE FERRO GALVANIZADO, COM ROSCA BSP MACHO/FEMEA, DE 3/4"</t>
  </si>
  <si>
    <t>19,73</t>
  </si>
  <si>
    <t>CURVA 90 GRAUS DE FERRO GALVANIZADO, COM ROSCA BSP MACHO/FEMEA, DE 3"</t>
  </si>
  <si>
    <t>268,97</t>
  </si>
  <si>
    <t>CURVA 90 GRAUS DE FERRO GALVANIZADO, COM ROSCA BSP MACHO/FEMEA, DE 4"</t>
  </si>
  <si>
    <t>539,23</t>
  </si>
  <si>
    <t>CURVA 90 GRAUS DE FERRO GALVANIZADO, COM ROSCA BSP MACHO, DE 1 1/2"</t>
  </si>
  <si>
    <t>80,87</t>
  </si>
  <si>
    <t>CURVA 90 GRAUS DE FERRO GALVANIZADO, COM ROSCA BSP MACHO, DE 1 1/4"</t>
  </si>
  <si>
    <t>62,04</t>
  </si>
  <si>
    <t>CURVA 90 GRAUS DE FERRO GALVANIZADO, COM ROSCA BSP MACHO, DE 1/2"</t>
  </si>
  <si>
    <t>14,81</t>
  </si>
  <si>
    <t>CURVA 90 GRAUS DE FERRO GALVANIZADO, COM ROSCA BSP MACHO, DE 1"</t>
  </si>
  <si>
    <t>33,39</t>
  </si>
  <si>
    <t>CURVA 90 GRAUS DE FERRO GALVANIZADO, COM ROSCA BSP MACHO, DE 2 1/2"</t>
  </si>
  <si>
    <t>256,43</t>
  </si>
  <si>
    <t>CURVA 90 GRAUS DE FERRO GALVANIZADO, COM ROSCA BSP MACHO, DE 2"</t>
  </si>
  <si>
    <t>114,74</t>
  </si>
  <si>
    <t>CURVA 90 GRAUS DE FERRO GALVANIZADO, COM ROSCA BSP MACHO, DE 3/4"</t>
  </si>
  <si>
    <t>CURVA 90 GRAUS DE FERRO GALVANIZADO, COM ROSCA BSP MACHO, DE 3"</t>
  </si>
  <si>
    <t>333,97</t>
  </si>
  <si>
    <t>CURVA 90 GRAUS DE FERRO GALVANIZADO, COM ROSCA BSP MACHO, DE 4"</t>
  </si>
  <si>
    <t>637,61</t>
  </si>
  <si>
    <t>CURVA 90 GRAUS DE FERRO GALVANIZADO, COM ROSCA BSP MACHO, DE 6"</t>
  </si>
  <si>
    <t>1.594,92</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</si>
  <si>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</si>
  <si>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</si>
  <si>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</si>
  <si>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</si>
  <si>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</si>
  <si>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216,20</t>
  </si>
  <si>
    <t>CURVA 90 GRAUS EM ACO CARBONO, RAIO CURTO, SOLDAVEL, PRESSAO 3.000 LBS, DN 2"</t>
  </si>
  <si>
    <t>110,08</t>
  </si>
  <si>
    <t>CURVA 90 GRAUS EM ACO CARBONO, RAIO CURTO, SOLDAVEL, PRESSAO 3.000 LBS, DN 3/4"</t>
  </si>
  <si>
    <t>CURVA 90 GRAUS EM ACO CARBONO, RAIO CURTO, SOLDAVEL, PRESSAO 3.000 LBS, DN 3"</t>
  </si>
  <si>
    <t>455,35</t>
  </si>
  <si>
    <t>CURVA 90 GRAUS RANHURADA EM FERRO FUNDIDO, DN 50 MM (2")</t>
  </si>
  <si>
    <t>CURVA 90 GRAUS RANHURADA EM FERRO FUNDIDO, DN 65 MM (2 1/2")</t>
  </si>
  <si>
    <t>42,38</t>
  </si>
  <si>
    <t>CURVA 90 GRAUS RANHURADA EM FERRO FUNDIDO, DN 80 MM (3")</t>
  </si>
  <si>
    <t>49,99</t>
  </si>
  <si>
    <t>CURVA 90 GRAUS, CURTA, DE PVC RIGIDO ROSCAVEL, DE 1/2", PARA ELETRODUTO</t>
  </si>
  <si>
    <t>2,92</t>
  </si>
  <si>
    <t>CURVA 90 GRAUS, CURTA, DE PVC RIGIDO ROSCAVEL, DE 1", PARA ELETRODUTO</t>
  </si>
  <si>
    <t>CURVA 90 GRAUS, CURTA, DE PVC RIGIDO ROSCAVEL, DE 3/4", PARA ELETRODUTO</t>
  </si>
  <si>
    <t>3,59</t>
  </si>
  <si>
    <t>CURVA 90 GRAUS, LONGA, DE PVC RIGIDO ROSCAVEL, DE 1 1/2", PARA ELETRODUTO</t>
  </si>
  <si>
    <t>CURVA 90 GRAUS, LONGA, DE PVC RIGIDO ROSCAVEL, DE 1 1/4", PARA ELETRODUTO</t>
  </si>
  <si>
    <t>6,55</t>
  </si>
  <si>
    <t>CURVA 90 GRAUS, LONGA, DE PVC RIGIDO ROSCAVEL, DE 1/2", PARA ELETRODUTO</t>
  </si>
  <si>
    <t>CURVA 90 GRAUS, LONGA, DE PVC RIGIDO ROSCAVEL, DE 1", PARA ELETRODUTO</t>
  </si>
  <si>
    <t>CURVA 90 GRAUS, LONGA, DE PVC RIGIDO ROSCAVEL, DE 2 1/2", PARA ELETRODUTO</t>
  </si>
  <si>
    <t>32,86</t>
  </si>
  <si>
    <t>CURVA 90 GRAUS, LONGA, DE PVC RIGIDO ROSCAVEL, DE 2", PARA ELETRODUTO</t>
  </si>
  <si>
    <t>CURVA 90 GRAUS, LONGA, DE PVC RIGIDO ROSCAVEL, DE 3/4", PARA ELETRODUTO</t>
  </si>
  <si>
    <t>3,83</t>
  </si>
  <si>
    <t>CURVA 90 GRAUS, LONGA, DE PVC RIGIDO ROSCAVEL, DE 3", PARA ELETRODUTO</t>
  </si>
  <si>
    <t>CURVA 90 GRAUS, LONGA, DE PVC RIGIDO ROSCAVEL, DE 4", PARA ELETRODUTO</t>
  </si>
  <si>
    <t>66,12</t>
  </si>
  <si>
    <t>CURVA 90 GRAUS, PARA ELETRODUTO, EM ACO GALVANIZADO ELETROLITICO, DIAMETRO DE 100 MM (4")</t>
  </si>
  <si>
    <t>192,18</t>
  </si>
  <si>
    <t>CURVA 90 GRAUS, PARA ELETRODUTO, EM ACO GALVANIZADO ELETROLITICO, DIAMETRO DE 15 MM (1/2")</t>
  </si>
  <si>
    <t>5,44</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</si>
  <si>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</si>
  <si>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</si>
  <si>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</si>
  <si>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</si>
  <si>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23,22</t>
  </si>
  <si>
    <t>CURVA 90 GRAUS, PARA ELETRODUTO, EM ACO GALVANIZADO ELETROLITICO, DIAMETRO DE 50 MM (2")</t>
  </si>
  <si>
    <t>34,09</t>
  </si>
  <si>
    <t>CURVA 90 GRAUS, PARA ELETRODUTO, EM ACO GALVANIZADO ELETROLITICO, DIAMETRO DE 65 MM (2 1/2")</t>
  </si>
  <si>
    <t>86,31</t>
  </si>
  <si>
    <t>CURVA 90 GRAUS, PARA ELETRODUTO, EM ACO GALVANIZADO ELETROLITICO, DIAMETRO DE 80 MM (3")</t>
  </si>
  <si>
    <t>113,31</t>
  </si>
  <si>
    <t>DENTE PARA  FRESADORA</t>
  </si>
  <si>
    <t>70,38</t>
  </si>
  <si>
    <t>DESEMPENADEIRA DE ACO DENTADA 12 X *25* CM, DENTES 8 X 8 MM, CABO FECHADO DE MADEIRA</t>
  </si>
  <si>
    <t>21,42</t>
  </si>
  <si>
    <t>DESEMPENADEIRA DE ACO LISA 12 X *25* CM COM CABO FECHADO DE MADEIRA</t>
  </si>
  <si>
    <t>DESEMPENADEIRA PLASTICA LISA *14 X 27* CM</t>
  </si>
  <si>
    <t>DESENHISTA COPISTA</t>
  </si>
  <si>
    <t>25,40</t>
  </si>
  <si>
    <t>DESENHISTA COPISTA (MENSALISTA)</t>
  </si>
  <si>
    <t>4.468,74</t>
  </si>
  <si>
    <t>DESENHISTA DETALHISTA</t>
  </si>
  <si>
    <t>DESENHISTA DETALHISTA (MENSALISTA)</t>
  </si>
  <si>
    <t>7.799,10</t>
  </si>
  <si>
    <t>DESENHISTA PROJETISTA</t>
  </si>
  <si>
    <t>DESENHISTA PROJETISTA (MENSALISTA)</t>
  </si>
  <si>
    <t>5.956,34</t>
  </si>
  <si>
    <t>DESENHISTA TECNICO AUXILIAR</t>
  </si>
  <si>
    <t>DESENHISTA TECNICO AUXILIAR (MENSALISTA)</t>
  </si>
  <si>
    <t>5.360,70</t>
  </si>
  <si>
    <t>DESINFETANTE PRONTO USO</t>
  </si>
  <si>
    <t>8,27</t>
  </si>
  <si>
    <t>DESMOLDANTE PARA CONCRETO ESTAMPADO</t>
  </si>
  <si>
    <t>33,08</t>
  </si>
  <si>
    <t>DESMOLDANTE PARA FORMAS METALICAS A BASE DE OLEO VEGETAL</t>
  </si>
  <si>
    <t>DESMOLDANTE PROTETOR PARA FORMAS DE MADEIRA, DE BASE OLEOSA EMULSIONADA EM AGUA</t>
  </si>
  <si>
    <t>DETERGENTE NEUTRO USO GERAL, CONCENTRADO</t>
  </si>
  <si>
    <t>10,83</t>
  </si>
  <si>
    <t>DILUENTE AGUARRAS</t>
  </si>
  <si>
    <t>DILUENTE EPOXI</t>
  </si>
  <si>
    <t>39,93</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</si>
  <si>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</si>
  <si>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</si>
  <si>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</si>
  <si>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</si>
  <si>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387,80</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</si>
  <si>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</si>
  <si>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</si>
  <si>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</si>
  <si>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</si>
  <si>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1.341,87</t>
  </si>
  <si>
    <t>DISJUNTOR TERMICO E MAGNETICO AJUSTAVEIS, TRIPOLAR DE 100 ATE 250A, CAPACIDADE DE INTERRUPCAO DE 35KA</t>
  </si>
  <si>
    <t>1.055,59</t>
  </si>
  <si>
    <t>DISJUNTOR TERMICO E MAGNETICO AJUSTAVEIS, TRIPOLAR DE 300 ATE 400A, CAPACIDADE DE INTERRUPCAO DE 35KA</t>
  </si>
  <si>
    <t>1.634,39</t>
  </si>
  <si>
    <t>DISJUNTOR TERMICO E MAGNETICO AJUSTAVEIS, TRIPOLAR DE 450 ATE 600A, CAPACIDADE DE INTERRUPCAO DE 35KA</t>
  </si>
  <si>
    <t>3.818,44</t>
  </si>
  <si>
    <t>DISJUNTOR TERMOMAGNETICO TRIPOLAR 125A</t>
  </si>
  <si>
    <t>310,56</t>
  </si>
  <si>
    <t>DISJUNTOR TERMOMAGNETICO TRIPOLAR 150 A / 600 V, TIPO FXD / ICC - 35 KA</t>
  </si>
  <si>
    <t>352,33</t>
  </si>
  <si>
    <t>DISJUNTOR TERMOMAGNETICO TRIPOLAR 200 A / 600 V, TIPO FXD / ICC - 35 KA</t>
  </si>
  <si>
    <t>494,45</t>
  </si>
  <si>
    <t>DISJUNTOR TERMOMAGNETICO TRIPOLAR 250 A / 600 V, TIPO FXD</t>
  </si>
  <si>
    <t>828,03</t>
  </si>
  <si>
    <t>DISJUNTOR TERMOMAGNETICO TRIPOLAR 3  X 250 A/ICC - 25 KA</t>
  </si>
  <si>
    <t>724,23</t>
  </si>
  <si>
    <t>DISJUNTOR TERMOMAGNETICO TRIPOLAR 3 X 350 A/ICC - 25 KA</t>
  </si>
  <si>
    <t>1.342,01</t>
  </si>
  <si>
    <t>DISJUNTOR TERMOMAGNETICO TRIPOLAR 300 A / 600 V, TIPO JXD / ICC - 40 KA</t>
  </si>
  <si>
    <t>1.137,41</t>
  </si>
  <si>
    <t>DISJUNTOR TERMOMAGNETICO TRIPOLAR 400 A / 600 V, TIPO JXD / ICC - 40 KA</t>
  </si>
  <si>
    <t>DISJUNTOR TERMOMAGNETICO TRIPOLAR 600 A / 600 V, TIPO LXD / ICC - 40 KA</t>
  </si>
  <si>
    <t>1.873,30</t>
  </si>
  <si>
    <t>DISJUNTOR TERMOMAGNETICO TRIPOLAR 800 A / 600 V, TIPO LMXD</t>
  </si>
  <si>
    <t>4.004,78</t>
  </si>
  <si>
    <t>DISJUNTOR TIPO DIN / IEC, MONOPOLAR DE 40  ATE 50A</t>
  </si>
  <si>
    <t>DISJUNTOR TIPO DIN/IEC, BIPOLAR DE 6 ATE 32A</t>
  </si>
  <si>
    <t>DISJUNTOR TIPO DIN/IEC, BIPOLAR 40 ATE 50A</t>
  </si>
  <si>
    <t>DISJUNTOR TIPO DIN/IEC, BIPOLAR 63 A</t>
  </si>
  <si>
    <t>65,54</t>
  </si>
  <si>
    <t>DISJUNTOR TIPO DIN/IEC, MONOPOLAR DE 6  ATE  32A</t>
  </si>
  <si>
    <t>DISJUNTOR TIPO DIN/IEC, MONOPOLAR DE 63 A</t>
  </si>
  <si>
    <t>DISJUNTOR TIPO DIN/IEC, TRIPOLAR DE 10 ATE 50A</t>
  </si>
  <si>
    <t>56,93</t>
  </si>
  <si>
    <t>DISJUNTOR TIPO DIN/IEC, TRIPOLAR 63 A</t>
  </si>
  <si>
    <t>68,00</t>
  </si>
  <si>
    <t>DISJUNTOR TIPO NEMA, BIPOLAR 10  ATE  50 A, TENSAO MAXIMA 415 V</t>
  </si>
  <si>
    <t>56,51</t>
  </si>
  <si>
    <t>DISJUNTOR TIPO NEMA, BIPOLAR 60 ATE 100A, TENSAO MAXIMA 415 V</t>
  </si>
  <si>
    <t>DISJUNTOR TIPO NEMA, MONOPOLAR DE 60 ATE 70A, TENSAO MAXIMA DE 240 V</t>
  </si>
  <si>
    <t>27,59</t>
  </si>
  <si>
    <t>DISJUNTOR TIPO NEMA, MONOPOLAR 10 ATE 30A, TENSAO MAXIMA DE 240 V</t>
  </si>
  <si>
    <t>10,50</t>
  </si>
  <si>
    <t>DISJUNTOR TIPO NEMA, MONOPOLAR 35  ATE  50 A, TENSAO MAXIMA DE 240 V</t>
  </si>
  <si>
    <t>DISJUNTOR TIPO NEMA, TRIPOLAR 10  ATE  50A, TENSAO MAXIMA DE 415 V</t>
  </si>
  <si>
    <t>70,48</t>
  </si>
  <si>
    <t>DISJUNTOR TIPO NEMA, TRIPOLAR 60 ATE 100 A, TENSAO MAXIMA DE 415 V</t>
  </si>
  <si>
    <t>99,30</t>
  </si>
  <si>
    <t>DISPOSITIVO DPS CLASSE II, 1 POLO, TENSAO MAXIMA DE 175 V, CORRENTE MAXIMA DE *20* KA (TIPO AC)</t>
  </si>
  <si>
    <t>60,66</t>
  </si>
  <si>
    <t>DISPOSITIVO DPS CLASSE II, 1 POLO, TENSAO MAXIMA DE 175 V, CORRENTE MAXIMA DE *30* KA (TIPO AC)</t>
  </si>
  <si>
    <t>68,25</t>
  </si>
  <si>
    <t>DISPOSITIVO DPS CLASSE II, 1 POLO, TENSAO MAXIMA DE 175 V, CORRENTE MAXIMA DE *45* KA (TIPO AC)</t>
  </si>
  <si>
    <t>87,30</t>
  </si>
  <si>
    <t>DISPOSITIVO DPS CLASSE II, 1 POLO, TENSAO MAXIMA DE 175 V, CORRENTE MAXIMA DE *90* KA (TIPO AC)</t>
  </si>
  <si>
    <t>DISPOSITIVO DPS CLASSE II, 1 POLO, TENSAO MAXIMA DE 275 V, CORRENTE MAXIMA DE *20* KA (TIPO AC)</t>
  </si>
  <si>
    <t>63,21</t>
  </si>
  <si>
    <t>DISPOSITIVO DPS CLASSE II, 1 POLO, TENSAO MAXIMA DE 275 V, CORRENTE MAXIMA DE *30* KA (TIPO AC)</t>
  </si>
  <si>
    <t>77,66</t>
  </si>
  <si>
    <t>DISPOSITIVO DPS CLASSE II, 1 POLO, TENSAO MAXIMA DE 275 V, CORRENTE MAXIMA DE *45* KA (TIPO AC)</t>
  </si>
  <si>
    <t>93,33</t>
  </si>
  <si>
    <t>DISPOSITIVO DPS CLASSE II, 1 POLO, TENSAO MAXIMA DE 275 V, CORRENTE MAXIMA DE *90* KA (TIPO AC)</t>
  </si>
  <si>
    <t>162,16</t>
  </si>
  <si>
    <t>DISPOSITIVO DPS CLASSE II, 1 POLO, TENSAO MAXIMA DE 385 V, CORRENTE MAXIMA DE *20* KA (TIPO AC)</t>
  </si>
  <si>
    <t>104,76</t>
  </si>
  <si>
    <t>DISPOSITIVO DPS CLASSE II, 1 POLO, TENSAO MAXIMA DE 385 V, CORRENTE MAXIMA DE *30* KA (TIPO AC)</t>
  </si>
  <si>
    <t>111,67</t>
  </si>
  <si>
    <t>DISPOSITIVO DPS CLASSE II, 1 POLO, TENSAO MAXIMA DE 385 V, CORRENTE MAXIMA DE *45* KA (TIPO AC)</t>
  </si>
  <si>
    <t>126,71</t>
  </si>
  <si>
    <t>DISPOSITIVO DPS CLASSE II, 1 POLO, TENSAO MAXIMA DE 385 V, CORRENTE MAXIMA DE *90* KA (TIPO AC)</t>
  </si>
  <si>
    <t>238,52</t>
  </si>
  <si>
    <t>DISPOSITIVO DPS CLASSE II, 1 POLO, TENSAO MAXIMA DE 460 V, CORRENTE MAXIMA DE *20* KA (TIPO AC)</t>
  </si>
  <si>
    <t>116,87</t>
  </si>
  <si>
    <t>DISPOSITIVO DPS CLASSE II, 1 POLO, TENSAO MAXIMA DE 460 V, CORRENTE MAXIMA DE *30* KA (TIPO AC)</t>
  </si>
  <si>
    <t>120,48</t>
  </si>
  <si>
    <t>DISPOSITIVO DPS CLASSE II, 1 POLO, TENSAO MAXIMA DE 460 V, CORRENTE MAXIMA DE *45* KA (TIPO AC)</t>
  </si>
  <si>
    <t>141,96</t>
  </si>
  <si>
    <t>DISPOSITIVO DPS CLASSE II, 1 POLO, TENSAO MAXIMA DE 460 V, CORRENTE MAXIMA DE *90* KA (TIPO AC)</t>
  </si>
  <si>
    <t>292,92</t>
  </si>
  <si>
    <t>DISPOSITIVO DR, 2 POLOS, SENSIBILIDADE DE 30 MA, CORRENTE DE 100 A, TIPO AC</t>
  </si>
  <si>
    <t>248,62</t>
  </si>
  <si>
    <t>DISPOSITIVO DR, 2 POLOS, SENSIBILIDADE DE 30 MA, CORRENTE DE 25 A, TIPO AC</t>
  </si>
  <si>
    <t>124,83</t>
  </si>
  <si>
    <t>DISPOSITIVO DR, 2 POLOS, SENSIBILIDADE DE 30 MA, CORRENTE DE 40 A, TIPO AC</t>
  </si>
  <si>
    <t>127,05</t>
  </si>
  <si>
    <t>DISPOSITIVO DR, 2 POLOS, SENSIBILIDADE DE 30 MA, CORRENTE DE 63 A, TIPO AC</t>
  </si>
  <si>
    <t>135,87</t>
  </si>
  <si>
    <t>DISPOSITIVO DR, 2 POLOS, SENSIBILIDADE DE 30 MA, CORRENTE DE 80 A, TIPO AC</t>
  </si>
  <si>
    <t>231,68</t>
  </si>
  <si>
    <t>DISPOSITIVO DR, 2 POLOS, SENSIBILIDADE DE 300 MA, CORRENTE DE 25 A, TIPO AC</t>
  </si>
  <si>
    <t>141,35</t>
  </si>
  <si>
    <t>DISPOSITIVO DR, 2 POLOS, SENSIBILIDADE DE 300 MA, CORRENTE DE 40 A, TIPO AC</t>
  </si>
  <si>
    <t>154,17</t>
  </si>
  <si>
    <t>DISPOSITIVO DR, 2 POLOS, SENSIBILIDADE DE 300 MA, CORRENTE DE 63 A, TIPO AC</t>
  </si>
  <si>
    <t>155,09</t>
  </si>
  <si>
    <t>DISPOSITIVO DR, 2 POLOS, SENSIBILIDADE DE 300 MA, CORRENTE DE 80 A, TIPO  AC</t>
  </si>
  <si>
    <t>DISPOSITIVO DR, 4 POLOS, SENSIBILIDADE DE 30 MA, CORRENTE DE 100 A, TIPO AC</t>
  </si>
  <si>
    <t>287,43</t>
  </si>
  <si>
    <t>DISPOSITIVO DR, 4 POLOS, SENSIBILIDADE DE 30 MA, CORRENTE DE 25 A, TIPO AC</t>
  </si>
  <si>
    <t>142,22</t>
  </si>
  <si>
    <t>DISPOSITIVO DR, 4 POLOS, SENSIBILIDADE DE 30 MA, CORRENTE DE 40 A, TIPO AC</t>
  </si>
  <si>
    <t>142,33</t>
  </si>
  <si>
    <t>DISPOSITIVO DR, 4 POLOS, SENSIBILIDADE DE 30 MA, CORRENTE DE 63 A, TIPO AC</t>
  </si>
  <si>
    <t>155,16</t>
  </si>
  <si>
    <t>DISPOSITIVO DR, 4 POLOS, SENSIBILIDADE DE 30 MA, CORRENTE DE 80 A, TIPO AC</t>
  </si>
  <si>
    <t>289,54</t>
  </si>
  <si>
    <t>DISPOSITIVO DR, 4 POLOS, SENSIBILIDADE DE 300 MA, CORRENTE DE 100 A, TIPO AC</t>
  </si>
  <si>
    <t>465,61</t>
  </si>
  <si>
    <t>DISPOSITIVO DR, 4 POLOS, SENSIBILIDADE DE 300 MA, CORRENTE DE 25 A, TIPO AC</t>
  </si>
  <si>
    <t>176,59</t>
  </si>
  <si>
    <t>DISPOSITIVO DR, 4 POLOS, SENSIBILIDADE DE 300 MA, CORRENTE DE 40 A, TIPO AC</t>
  </si>
  <si>
    <t>206,93</t>
  </si>
  <si>
    <t>DISPOSITIVO DR, 4 POLOS, SENSIBILIDADE DE 300 MA, CORRENTE DE 63 A, TIPO AC</t>
  </si>
  <si>
    <t>DISPOSITIVO DR, 4 POLOS, SENSIBILIDADE DE 300 MA, CORRENTE DE 80 A, TIPO AC</t>
  </si>
  <si>
    <t>462,00</t>
  </si>
  <si>
    <t>DISTRIBUIDOR DE AGREGADOS AUTOPROPELIDO, CAP 3 M3, A DIESEL, 6 CC, 176 CV</t>
  </si>
  <si>
    <t>366.962,58</t>
  </si>
  <si>
    <t>DISTRIBUIDOR DE AGREGADOS REBOCAVEL, CAPACIDADE 1,9 M3, LARGURA DE TRABALHO 3,66 M</t>
  </si>
  <si>
    <t>84.405,46</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</si>
  <si>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</si>
  <si>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</si>
  <si>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</si>
  <si>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</si>
  <si>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57,38</t>
  </si>
  <si>
    <t>DISTRIBUIDOR, PLASTICO, 2 SAIDAS, DN 32 X 16 MM, PARA CONEXAO COM CRIMPAGEM EM TUBO PEX</t>
  </si>
  <si>
    <t>178,73</t>
  </si>
  <si>
    <t>DISTRIBUIDOR, PLASTICO, 2 SAIDAS, DN 32 X 20 MM, PARA CONEXAO COM CRIMPAGEM EM TUBO PEX</t>
  </si>
  <si>
    <t>193,68</t>
  </si>
  <si>
    <t>DISTRIBUIDOR, PLASTICO, 2 SAIDAS, DN 32 X 25 MM, PARA CONEXAO COM CRIMPAGEM EM TUBO PEX</t>
  </si>
  <si>
    <t>DISTRIBUIDOR, PLASTICO, 3 SAIDAS, DN 32 X 16 MM, PARA CONEXAO COM CRIMPAGEM EM TUBO PEX</t>
  </si>
  <si>
    <t>192,20</t>
  </si>
  <si>
    <t>DISTRIBUIDOR, PLASTICO, 3 SAIDAS, DN 32 X 20 MM, PARA CONEXAO COM CRIMPAGEM EM TUBO PEX</t>
  </si>
  <si>
    <t>225,68</t>
  </si>
  <si>
    <t>DISTRIBUIDOR, PLASTICO, 3 SAIDAS, DN 32 X 25 MM, PARA CONEXAO COM CRIMPAGEM EM TUBO PEX</t>
  </si>
  <si>
    <t>240,84</t>
  </si>
  <si>
    <t>DIVISORIA EM GRANITO, COM DUAS FACES POLIDAS, TIPO ANDORINHA/ QUARTZ/ CASTELO/ CORUMBA OU OUTROS EQUIVALENTES DA REGIAO, E=  *3,0*  CM</t>
  </si>
  <si>
    <t>313,67</t>
  </si>
  <si>
    <t>DIVISORIA EM MARMORE, COM DUAS FACES POLIDAS, BRANCO COMUM, E=  *3,0* CM</t>
  </si>
  <si>
    <t>419,18</t>
  </si>
  <si>
    <t>DIVISORIA, PLACA  PRE-MOLDADA EM GRANILITE, MARMORITE OU GRANITINA,  E = *3 CM</t>
  </si>
  <si>
    <t>151,13</t>
  </si>
  <si>
    <t>DOBRADEIRA ELETROMECANICA DE VERGALHAO, PARA ACO DE DIAMETRO ATE 1 1/2 "Â, MOTOR ELETRICO TRIFASICO, POTENCIA DE 3 HP ATE 5 HP</t>
  </si>
  <si>
    <t>145.322,64</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</si>
  <si>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</si>
  <si>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</si>
  <si>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</si>
  <si>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9,00</t>
  </si>
  <si>
    <t>DOBRADICA EM LATAO, 3 " X 2 1/2 ", E= 1,9 A 2 MM, COM ANEL, CROMADO, TAMPA BOLA, COM PARAFUSOS</t>
  </si>
  <si>
    <t>17,79</t>
  </si>
  <si>
    <t>DOBRADICA TIPO VAI-E-VEM EM ACO/FERRO, TAMANHO 3'', GALVANIZADO, COM PARAFUSOS</t>
  </si>
  <si>
    <t>47,71</t>
  </si>
  <si>
    <t>DOMOS INDIVIDUAL EM ACRILICO BRANCO *95 X 95* CM, SEM INSTALACAO</t>
  </si>
  <si>
    <t>588,48</t>
  </si>
  <si>
    <t>DOSADOR DE AREIA, CAPACIDADE DE *26* LITROS</t>
  </si>
  <si>
    <t>1.507,12</t>
  </si>
  <si>
    <t>DUCHA / CHUVEIRO METALICO, DE PAREDE, ARTICULAVEL, COM BRACO/CANO, SEM DESVIADOR</t>
  </si>
  <si>
    <t>120,50</t>
  </si>
  <si>
    <t>DUCHA / CHUVEIRO METALICO, DE PAREDE, ARTICULAVEL, COM DESVIADOR E DUCHA MANUAL</t>
  </si>
  <si>
    <t>253,86</t>
  </si>
  <si>
    <t>DUCHA / CHUVEIRO PLASTICO SIMPLES, 5 '', BRANCO, PARA ACOPLAR EM HASTE 1/2 ", AGUA FRIA</t>
  </si>
  <si>
    <t>DUCHA HIGIENICA PLASTICA COM REGISTRO METALICO 1/2 "</t>
  </si>
  <si>
    <t>88,51</t>
  </si>
  <si>
    <t>DUMPER COM CAPACIDADE DE CARGA DE 1700 KG, PARTIDA ELETRICA, MOTOR DIESEL COM POTENCIA DE 16 CV</t>
  </si>
  <si>
    <t>126.200,91</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</si>
  <si>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</si>
  <si>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</si>
  <si>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</si>
  <si>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</si>
  <si>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</si>
  <si>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</si>
  <si>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</si>
  <si>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</si>
  <si>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</si>
  <si>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</si>
  <si>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21,85</t>
  </si>
  <si>
    <t>ELEMENTO VAZADO DE CONCRETO, VENEZIANA *39 X 22 X 15* CM</t>
  </si>
  <si>
    <t>ELEMENTO VAZADO DE CONCRETO, VENEZIANA *39 X 29 X 10* CM</t>
  </si>
  <si>
    <t>ELEMENTO VAZADO DE CONCRETO, VENEZIANA *40 X 10 X 10* CM</t>
  </si>
  <si>
    <t>ELETRICISTA</t>
  </si>
  <si>
    <t>19,86</t>
  </si>
  <si>
    <t>ELETRICISTA (MENSALISTA)</t>
  </si>
  <si>
    <t>3.492,35</t>
  </si>
  <si>
    <t>ELETRICISTA DE MANUTENCAO INDUSTRIAL</t>
  </si>
  <si>
    <t>ELETRICISTA DE MANUTENCAO INDUSTRIAL (MENSALISTA)</t>
  </si>
  <si>
    <t>3.847,91</t>
  </si>
  <si>
    <t>ELETRODO REVESTIDO AWS - E-6010, DIAMETRO IGUAL A 4,00 MM</t>
  </si>
  <si>
    <t>32,28</t>
  </si>
  <si>
    <t>ELETRODO REVESTIDO AWS - E6013, DIAMETRO IGUAL A 2,50 MM</t>
  </si>
  <si>
    <t>ELETRODO REVESTIDO AWS - E6013, DIAMETRO IGUAL A 4,00 MM</t>
  </si>
  <si>
    <t>28,41</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</si>
  <si>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</si>
  <si>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</si>
  <si>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</si>
  <si>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</si>
  <si>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</si>
  <si>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</si>
  <si>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</si>
  <si>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24,98</t>
  </si>
  <si>
    <t>ELETRODUTO DE PVC RIGIDO ROSCAVEL DE 3 ", SEM LUVA</t>
  </si>
  <si>
    <t>31,33</t>
  </si>
  <si>
    <t>ELETRODUTO DE PVC RIGIDO ROSCAVEL DE 3/4 ", SEM LUVA</t>
  </si>
  <si>
    <t>4,58</t>
  </si>
  <si>
    <t>ELETRODUTO DE PVC RIGIDO ROSCAVEL DE 4 ", SEM LUVA</t>
  </si>
  <si>
    <t>49,37</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</si>
  <si>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</si>
  <si>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</si>
  <si>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</si>
  <si>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</si>
  <si>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</si>
  <si>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</si>
  <si>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</si>
  <si>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</si>
  <si>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</si>
  <si>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1,87</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</si>
  <si>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</si>
  <si>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</si>
  <si>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</si>
  <si>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</si>
  <si>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35,57</t>
  </si>
  <si>
    <t>ELETRODUTO FLEXIVEL, EM ACO GALVANIZADO, REVESTIDO EXTERNAMENTE COM PVC PRETO, DIAMETRO EXTERNO DE 60 MM (2"), TIPO SEALTUBO</t>
  </si>
  <si>
    <t>ELETRODUTO FLEXIVEL, EM ACO GALVANIZADO, REVESTIDO EXTERNAMENTE COM PVC PRETO, DIAMETRO EXTERNO DE 75 MM (2 1/2"), TIPO SEALTUBO</t>
  </si>
  <si>
    <t>73,85</t>
  </si>
  <si>
    <t>ELETRODUTO FLEXIVEL, EM ACO, TIPO CONDUITE, DIAMETRO DE 1 1/2"</t>
  </si>
  <si>
    <t>ELETRODUTO FLEXIVEL, EM ACO, TIPO CONDUITE, DIAMETRO DE 1 1/4"</t>
  </si>
  <si>
    <t>25,35</t>
  </si>
  <si>
    <t>ELETRODUTO FLEXIVEL, EM ACO, TIPO CONDUITE, DIAMETRO DE 1/2"</t>
  </si>
  <si>
    <t>ELETRODUTO FLEXIVEL, EM ACO, TIPO CONDUITE, DIAMETRO DE 1"</t>
  </si>
  <si>
    <t>ELETRODUTO FLEXIVEL, EM ACO, TIPO CONDUITE, DIAMETRO DE 2 1/2"</t>
  </si>
  <si>
    <t>65,85</t>
  </si>
  <si>
    <t>ELETRODUTO FLEXIVEL, EM ACO, TIPO CONDUITE, DIAMETRO DE 2"</t>
  </si>
  <si>
    <t>40,21</t>
  </si>
  <si>
    <t>ELETRODUTO FLEXIVEL, EM ACO, TIPO CONDUITE, DIAMETRO DE 3"</t>
  </si>
  <si>
    <t>74,15</t>
  </si>
  <si>
    <t>ELETRODUTO METALICO FLEXIVEL REVESTIDO COM PVC PRETO, DIAMETRO EXTERNO DE 15 MM (3/8"), TIPO COPEX</t>
  </si>
  <si>
    <t>ELETRODUTO PVC FLEXIVEL CORRUGADO, COR AMARELA, DE 16 MM</t>
  </si>
  <si>
    <t>ELETRODUTO PVC FLEXIVEL CORRUGADO, COR AMARELA, DE 20 MM</t>
  </si>
  <si>
    <t>2,22</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</si>
  <si>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</si>
  <si>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</si>
  <si>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</si>
  <si>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</si>
  <si>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</si>
  <si>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</si>
  <si>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10,57</t>
  </si>
  <si>
    <t>ELETRODUTO/CONDULETE DE PVC RIGIDO, LISO, COR CINZA, DE 1", PARA INSTALACOES APARENTES (NBR 5410)</t>
  </si>
  <si>
    <t>19,56</t>
  </si>
  <si>
    <t>ELETRODUTO/CONDULETE DE PVC RIGIDO, LISO, COR CINZA, DE 3/4", PARA INSTALACOES APARENTES (NBR 5410)</t>
  </si>
  <si>
    <t>13,47</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</si>
  <si>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</si>
  <si>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</si>
  <si>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</si>
  <si>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</si>
  <si>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</si>
  <si>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13,45</t>
  </si>
  <si>
    <t>ELETROTECNICO</t>
  </si>
  <si>
    <t>23,83</t>
  </si>
  <si>
    <t>ELETROTECNICO (MENSALISTA)</t>
  </si>
  <si>
    <t>4.190,36</t>
  </si>
  <si>
    <t>ELEVADOR DE CARGA A CABO, CABINE SEMI FECHADA 2,0 X 1,5 X 2,0 M, CAPACIDADE DE CARGA 1000 KG, TORRE  2,38 X 2,21 X 15 M, GUINCHO DE EMBREAGEM, FREIO DE SEGURANCA, LIMITADOR DE VELOCIDADE E CANCELA</t>
  </si>
  <si>
    <t>61.475,87</t>
  </si>
  <si>
    <t>ELEVADOR DE CREMALHEIRA CABINE FECHADA 1,5 X 2,5 X 2,35 M (UMA POR TORRE), CAPACIDADE DE CARGA 1200 KG (15 PESSOAS), TORRE  24 M (16 MODULOS), FREIO DE SEGURANCA, LIMITADOR DE CARGA</t>
  </si>
  <si>
    <t>289.427,23</t>
  </si>
  <si>
    <t>EMENDA PARA CALHA PLUVIAL, PVC, DIAMETRO ENTRE 119 E 170 MM, PARA DRENAGEM PREDIAL</t>
  </si>
  <si>
    <t>11,07</t>
  </si>
  <si>
    <t>EMULSAO ASFALTICA ANIONICA</t>
  </si>
  <si>
    <t>EMULSAO ASFALTICA CATIONICA RL-1C PARA USO EM PAVIMENTACAO ASFALTICA (COLETADO CAIXA NA ANP ACRESCIDO DE ICMS)</t>
  </si>
  <si>
    <t>3.544,29</t>
  </si>
  <si>
    <t>EMULSAO ASFALTICA CATIONICA RR-2C PARA USO EM PAVIMENTACAO ASFALTICA (COLETADO CAIXA NA ANP ACRESCIDO DE ICMS)</t>
  </si>
  <si>
    <t>EMULSAO EXPLOSIVA EM CARTUCHOS DE 1" X 12", DENSIDADE 1.15 G/CM3, INICIACAO ESPOLETA N. 8 / CORDEL</t>
  </si>
  <si>
    <t>26,03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</si>
  <si>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</si>
  <si>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</si>
  <si>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</si>
  <si>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19,70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</si>
  <si>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</si>
  <si>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</si>
  <si>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</si>
  <si>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</si>
  <si>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2.817,39</t>
  </si>
  <si>
    <t>ENCARREGADO GERAL DE OBRAS</t>
  </si>
  <si>
    <t>ENCARREGADO GERAL DE OBRAS (MENSALISTA)</t>
  </si>
  <si>
    <t>5.979,85</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</si>
  <si>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</si>
  <si>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</si>
  <si>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</si>
  <si>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</si>
  <si>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</si>
  <si>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38,93</t>
  </si>
  <si>
    <t>ENGATE / RABICHO FLEXIVEL INOX 1/2 " X 40 CM</t>
  </si>
  <si>
    <t>ENGATE/RABICHO FLEXIVEL PLASTICO (PVC OU ABS) BRANCO 1/2 " X 30 CM</t>
  </si>
  <si>
    <t>ENGATE/RABICHO FLEXIVEL PLASTICO (PVC OU ABS) BRANCO 1/2 " X 40 CM</t>
  </si>
  <si>
    <t>6,93</t>
  </si>
  <si>
    <t>ENGENHEIRO CIVIL DE OBRA JUNIOR</t>
  </si>
  <si>
    <t>91,65</t>
  </si>
  <si>
    <t>ENGENHEIRO CIVIL DE OBRA JUNIOR (MENSALISTA)</t>
  </si>
  <si>
    <t>16.115,66</t>
  </si>
  <si>
    <t>ENGENHEIRO CIVIL DE OBRA PLENO</t>
  </si>
  <si>
    <t>104,31</t>
  </si>
  <si>
    <t>ENGENHEIRO CIVIL DE OBRA PLENO (MENSALISTA)</t>
  </si>
  <si>
    <t>18.342,93</t>
  </si>
  <si>
    <t>ENGENHEIRO CIVIL DE OBRA SENIOR</t>
  </si>
  <si>
    <t>142,59</t>
  </si>
  <si>
    <t>ENGENHEIRO CIVIL DE OBRA SENIOR (MENSALISTA)</t>
  </si>
  <si>
    <t>25.074,29</t>
  </si>
  <si>
    <t>ENGENHEIRO CIVIL JUNIOR</t>
  </si>
  <si>
    <t>92,99</t>
  </si>
  <si>
    <t>ENGENHEIRO CIVIL JUNIOR (MENSALISTA)</t>
  </si>
  <si>
    <t>16.350,75</t>
  </si>
  <si>
    <t>ENGENHEIRO CIVIL PLENO</t>
  </si>
  <si>
    <t>104,89</t>
  </si>
  <si>
    <t>ENGENHEIRO CIVIL PLENO (MENSALISTA)</t>
  </si>
  <si>
    <t>18.446,88</t>
  </si>
  <si>
    <t>ENGENHEIRO CIVIL SENIOR</t>
  </si>
  <si>
    <t>143,75</t>
  </si>
  <si>
    <t>ENGENHEIRO CIVIL SENIOR (MENSALISTA)</t>
  </si>
  <si>
    <t>25.279,69</t>
  </si>
  <si>
    <t>ENGENHEIRO ELETRICISTA</t>
  </si>
  <si>
    <t>97,39</t>
  </si>
  <si>
    <t>ENGENHEIRO ELETRICISTA (MENSALISTA)</t>
  </si>
  <si>
    <t>17.126,84</t>
  </si>
  <si>
    <t>ENGENHEIRO SANITARISTA</t>
  </si>
  <si>
    <t>ENGENHEIRO SANITARISTA (MENSALISTA)</t>
  </si>
  <si>
    <t>16.570,55</t>
  </si>
  <si>
    <t>ENXADA ESTREITA *25 X 23* CM COM CABO</t>
  </si>
  <si>
    <t>53,01</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</si>
  <si>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</si>
  <si>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</si>
  <si>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</si>
  <si>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</si>
  <si>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EPI - FAMILIA CARPINTEIRO DE FORMAS - MENSALISTA (ENCARGOS COMPLEMENTARES - COLETADO CAIXA)</t>
  </si>
  <si>
    <t>238,17</t>
  </si>
  <si>
    <t>EPI - FAMILIA ELETRICISTA - HORISTA (ENCARGOS COMPLEMENTARES - COLETADO CAIXA)</t>
  </si>
  <si>
    <t>1,07</t>
  </si>
  <si>
    <t>EPI - FAMILIA ELETRICISTA - MENSALISTA (ENCARGOS COMPLEMENTARES - COLETADO CAIXA)</t>
  </si>
  <si>
    <t>201,65</t>
  </si>
  <si>
    <t>EPI - FAMILIA ENCANADOR - HORISTA (ENCARGOS COMPLEMENTARES - COLETADO CAIXA)</t>
  </si>
  <si>
    <t>EPI - FAMILIA ENCANADOR - MENSALISTA (ENCARGOS COMPLEMENTARES - COLETADO CAIXA)</t>
  </si>
  <si>
    <t>177,43</t>
  </si>
  <si>
    <t>EPI - FAMILIA ENCARREGADO GERAL - HORISTA (ENCARGOS COMPLEMENTARES - COLETADO CAIXA)</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</si>
  <si>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</si>
  <si>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</si>
  <si>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</si>
  <si>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</si>
  <si>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</si>
  <si>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</si>
  <si>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0,76</t>
  </si>
  <si>
    <t>EPI - FAMILIA OPERADOR ESCAVADEIRA - MENSALISTA (ENCARGOS COMPLEMENTARES - COLETADO CAIXA)</t>
  </si>
  <si>
    <t>143,59</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</si>
  <si>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</si>
  <si>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</si>
  <si>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</si>
  <si>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</si>
  <si>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</si>
  <si>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</si>
  <si>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</si>
  <si>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</si>
  <si>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</si>
  <si>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</si>
  <si>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</si>
  <si>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</si>
  <si>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</si>
  <si>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0,62</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</si>
  <si>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</si>
  <si>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</si>
  <si>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</si>
  <si>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414.744,07</t>
  </si>
  <si>
    <t>EQUIPAMENTO PARA DEMARCACAO DE FAIXAS DE TRAFEGO A FRIO, A SER MONTADO SOBRE CAMINHAO DE PBT MINIMO DE 9 T E DISTANCIA MINIMA ENTRE EIXOS DE 4,3 M, CAPACIDADE PARA 800 L DE TINTA (INCLUI MONTAGEM, NAO INCLUI CAMINHAO)</t>
  </si>
  <si>
    <t>1.779.511,16</t>
  </si>
  <si>
    <t>EQUIPAMENTO PARA DEMARCACAO DE FAIXAS DE TRAFEGO A QUENTE, A SER MONTADO SOBRE CAMINHAO DE PBT MINIMO DE 17 T E DISTANCIA MINIMA ENTRE EIXOS DE 5,2 M, CAPACIDADE PARA 1.000 KG DE MATERIAL TERMOPLASTICO (INCLUI MONTAGEM, NAO INCLUI CAMINHAO E NEM COMPRESSOR DE AR)</t>
  </si>
  <si>
    <t>2.648.890,66</t>
  </si>
  <si>
    <t>ESCADA DUPLA DE ABRIR EM ALUMINIO, MODELO PINTOR, 8 DEGRAUS</t>
  </si>
  <si>
    <t>398,43</t>
  </si>
  <si>
    <t>ESCADA EXTENSIVEL EM ALUMINIO COM 6,00 M ESTENDIDA</t>
  </si>
  <si>
    <t>1.128,37</t>
  </si>
  <si>
    <t>ESCAVADEIRA HIDRAULICA SOBRE ESTEIRA, COM GARRA GIRATORIA DE MANDIBULAS, PESO OPERACIONAL ENTRE 22,00 E 25,50 TON, POTENCIA LIQUIDA ENTRE 150 E 160 HP</t>
  </si>
  <si>
    <t>1.008.375,80</t>
  </si>
  <si>
    <t>ESCAVADEIRA HIDRAULICA SOBRE ESTEIRAS CACAMBA 0,40 A 1,20 M3, PESO OPERACIONAL 21,19 T, POTENCIA LIQUIDA 173 HP</t>
  </si>
  <si>
    <t>913.750,00</t>
  </si>
  <si>
    <t>ESCAVADEIRA HIDRAULICA SOBRE ESTEIRAS COM CACAMBA DE 1,20 M3, PESO OPERACIONAL 21 T, POTENCIA BRUTA 155 HP</t>
  </si>
  <si>
    <t>956.750,00</t>
  </si>
  <si>
    <t>ESCAVADEIRA HIDRAULICA SOBRE ESTEIRAS, CACAMBA  0,80 M3, PESO OPERACIONAL 17,8 T, POTENCIA LIQUIDA 110 HP</t>
  </si>
  <si>
    <t>820.546,38</t>
  </si>
  <si>
    <t>ESCAVADEIRA HIDRAULICA SOBRE ESTEIRAS, CACAMBA 0,4 A 1,70 M3, PESO OPERACIONAL 23,2 T, POTENCIA BRUTA 183 HP</t>
  </si>
  <si>
    <t>980.400,00</t>
  </si>
  <si>
    <t>ESCAVADEIRA HIDRAULICA SOBRE ESTEIRAS, CACAMBA 0,62M3, PESO OPERACIONAL 12,61T, POTENCIA LIQUIDA 95HP</t>
  </si>
  <si>
    <t>752.500,00</t>
  </si>
  <si>
    <t>ESCAVADEIRA HIDRAULICA SOBRE ESTEIRAS, CACAMBA 0,80 A 1,30 M3, PESO OPERACIONAL 22,18 T, POTENCIA LIQUIDA 170 HP</t>
  </si>
  <si>
    <t>897.625,00</t>
  </si>
  <si>
    <t>ESCAVADEIRA HIDRAULICA SOBRE ESTEIRAS, CACAMBA 0,80M3, PESO OPERACIONAL 17T, POTENCIA BRUTA 111HP</t>
  </si>
  <si>
    <t>860.000,00</t>
  </si>
  <si>
    <t>ESCAVADEIRA HIDRAULICA SOBRE ESTEIRAS, CAPACIDADE DA CACAMBA ENTRE 1,20 E 1,50 M3, PESO OPERACIONAL ENTRE 20,00 E 22,00 TON, POTENCIA LIQUIDA ENTRE 150 E 155 HP, EQUIPADA COM CLAMSHELL</t>
  </si>
  <si>
    <t>970.750,80</t>
  </si>
  <si>
    <t>ESCORA PRE-MOLDADA EM CONCRETO, *10 X 10* CM, H = 2,30M</t>
  </si>
  <si>
    <t>52,35</t>
  </si>
  <si>
    <t>ESCOVA CIRCULAR EM ACO LATONADO, 6 X 1 " (DIAMETRO X ESPESSURA), FURO DE 1 1/4 ", FIO ONDULADO *0,30*  MM</t>
  </si>
  <si>
    <t>39,24</t>
  </si>
  <si>
    <t>ESCOVA DE ACO, COM CABO, *4  X 15* FILEIRAS DE CERDAS</t>
  </si>
  <si>
    <t>8,24</t>
  </si>
  <si>
    <t>ESGUICHO JATO REGULAVEL, TIPO ELKHART, ENGATE RAPIDO 1 1/2", PARA COMBATE A INCENDIO</t>
  </si>
  <si>
    <t>215,49</t>
  </si>
  <si>
    <t>ESGUICHO JATO REGULAVEL, TIPO ELKHART, ENGATE RAPIDO 2 1/2", PARA COMBATE A INCENDIO</t>
  </si>
  <si>
    <t>262,14</t>
  </si>
  <si>
    <t>ESGUICHO TIPO JATO SOLIDO, EM LATAO, ENGATE RAPIDO 1 1/2" X 13 MM, PARA MANGUEIRA EM INSTALACAO PREDIAL COMBATE A INCENDIO</t>
  </si>
  <si>
    <t>65,78</t>
  </si>
  <si>
    <t>ESGUICHO TIPO JATO SOLIDO, EM LATAO, ENGATE RAPIDO 1 1/2" X 16 MM, PARA MANGUEIRA EM INSTALACAO PREDIAL COMBATE A INCENDIO</t>
  </si>
  <si>
    <t>66,39</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</si>
  <si>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</si>
  <si>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</si>
  <si>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</si>
  <si>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</si>
  <si>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118,83</t>
  </si>
  <si>
    <t>ESMERILHADEIRA ANGULAR ELETRICA, DIAMETRO DO DISCO 7 '' (180 MM), ROTACAO 8500 RPM, POTENCIA 2400 W</t>
  </si>
  <si>
    <t>1.203,94</t>
  </si>
  <si>
    <t>ESPACADOR / DISTANCIADOR CIRCULAR COM ENTRADA LATERAL, EM PLASTICO, PARA VERGALHAO *4,2 A 12,5* MM, COBRIMENTO 20 MM</t>
  </si>
  <si>
    <t>ESPACADOR / DISTANCIADOR TIPO GARRA DUPLA, EM PLASTICO, COBRIMENTO *20* MM, PARA FERRAGENS DE LAJES E FUNDO DE VIGAS</t>
  </si>
  <si>
    <t>0,37</t>
  </si>
  <si>
    <t>ESPACADOR / DISTANCIADOR TIPO PINO EM PLASTICO, PARA VERGALHAO ATE 10 MM, PARA APOIO DE ARMADURA</t>
  </si>
  <si>
    <t>ESPACADOR / SEPARADOR DE BARRA , METALICO, TIPO CARAMBOLA, PARA TIRANTES, 25 X 84 MM</t>
  </si>
  <si>
    <t>2,88</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</si>
  <si>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</si>
  <si>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</si>
  <si>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</si>
  <si>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108.800,00</t>
  </si>
  <si>
    <t>ESPARGIDOR DE ASFALTO PRESSURIZADO, TANQUE 6 M3 COM ISOLACAO TERMICA, AQUECIDO COM 2 MACARICOS, COM BARRA ESPARGIDORA 3,60 M, A SER MONTADO SOBRE CAMINHAO</t>
  </si>
  <si>
    <t>230.962,58</t>
  </si>
  <si>
    <t>ESPATULA DE ACO INOX COM CABO DE MADEIRA, LARGURA 8 CM</t>
  </si>
  <si>
    <t>21,41</t>
  </si>
  <si>
    <t>ESPATULA DE PLASTICO LISA, LARGURA 10 CM</t>
  </si>
  <si>
    <t>ESPELHO / PLACA CEGA 4" X 2", PARA INSTALACAO DE TOMADAS E INTERRUPTORES</t>
  </si>
  <si>
    <t>2,24</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</si>
  <si>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</si>
  <si>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</si>
  <si>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</si>
  <si>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</si>
  <si>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</si>
  <si>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2,69</t>
  </si>
  <si>
    <t>ESPELHO / PLACA DE 4 POSTOS 4" X 4", PARA INSTALACAO DE TOMADAS E INTERRUPTORES</t>
  </si>
  <si>
    <t>5,47</t>
  </si>
  <si>
    <t>ESPELHO / PLACA DE 6 POSTOS 4" X 4", PARA INSTALACAO DE TOMADAS E INTERRUPTORES</t>
  </si>
  <si>
    <t>ESPELHO CRISTAL E = 4 MM</t>
  </si>
  <si>
    <t>558,04</t>
  </si>
  <si>
    <t>ESPELHO, RETO OU CURVO, EM LATAO CROMADO, ESPESSURA ATE 6 MM, LARGURA *40*MM, ALTURA *180*MM - PARA FECHADURA DE EMBUTIR</t>
  </si>
  <si>
    <t>13,35</t>
  </si>
  <si>
    <t>ESPELHO, RETO OU CURVO, EM LATAO CROMADO, ESPESSURA MINIMA 6 MM, LARGURA *43*MM, ALTURA *230*MM - PARA FECHADURA DE EMBUTIR</t>
  </si>
  <si>
    <t>33,79</t>
  </si>
  <si>
    <t>ESPOLETA SIMPLES N 8.</t>
  </si>
  <si>
    <t>ESPUMA EXPANSIVA DE POLIURETANO, APLICACAO MANUAL - 500 ML</t>
  </si>
  <si>
    <t>31,50</t>
  </si>
  <si>
    <t>ESQUADRO DE ACO 12 " (300 MM), CABO DE ALUMINIO</t>
  </si>
  <si>
    <t>34,01</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</si>
  <si>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</si>
  <si>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</si>
  <si>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</si>
  <si>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5.290,20</t>
  </si>
  <si>
    <t>ESTABILIZADOR BIVOLT AUTOMATICO, 1000 VA</t>
  </si>
  <si>
    <t>494,31</t>
  </si>
  <si>
    <t>ESTABILIZADOR BIVOLT AUTOMATICO, 1500 VA</t>
  </si>
  <si>
    <t>896,59</t>
  </si>
  <si>
    <t>ESTABILIZADOR BIVOLT AUTOMATICO, 2000 VA</t>
  </si>
  <si>
    <t>1.227,97</t>
  </si>
  <si>
    <t>ESTABILIZADOR BIVOLT AUTOMATICO, 300 VA</t>
  </si>
  <si>
    <t>196,35</t>
  </si>
  <si>
    <t>ESTABILIZADOR BIVOLT AUTOMATICO, 500 VA</t>
  </si>
  <si>
    <t>286,46</t>
  </si>
  <si>
    <t>ESTACA PRE-MOLDADA MACICA DE CONCRETO VIBRADO ARMADO, PARA CARGA DE 25 T, SECAO QUADRADA DE *16 X 16*, COM ANEL METALICO INCORPORADO A PECA (SOMENTE FORNECIMENTO)</t>
  </si>
  <si>
    <t>44,90</t>
  </si>
  <si>
    <t>ESTACA PRE-MOLDADA MACICA DE CONCRETO VIBRADO ARMADO, PARA CARGA DE 50 T, SECAO QUADRADA, COM ANEL METALICO INCORPORADO A PECA (SOMENTE FORNECIMENTO)</t>
  </si>
  <si>
    <t>61,05</t>
  </si>
  <si>
    <t>ESTACA PRE-MOLDADA VAZADA DE CONCRETO CENTRIFUGADO, PARA CARGA DE 100 T, SECAO CIRCULAR, COM ANEL METALICO INCORPORADO A PECA (SOMENTE FORNECIMENTO)</t>
  </si>
  <si>
    <t>156,47</t>
  </si>
  <si>
    <t>ESTILETE DE METAL, LAMINA 18 MM</t>
  </si>
  <si>
    <t>ESTOPA</t>
  </si>
  <si>
    <t>ESTOPIM SIMPLES</t>
  </si>
  <si>
    <t>ESTRIBO COM PARAFUSO EM CHAPA DE FERRO FUNDIDO DE 2" X 3/16" X 35 CM, SECAO "U", PARA MADEIRAMENTO DE TELHADO</t>
  </si>
  <si>
    <t>41,01</t>
  </si>
  <si>
    <t>ETANOL</t>
  </si>
  <si>
    <t>EXAMES - HORISTA (COLETADO CAIXA)</t>
  </si>
  <si>
    <t>EXAMES - MENSALISTA (COLETADO CAIXA)</t>
  </si>
  <si>
    <t>152,35</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</si>
  <si>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</si>
  <si>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</si>
  <si>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</si>
  <si>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</si>
  <si>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552,46</t>
  </si>
  <si>
    <t>EXTINTOR DE INCENDIO PORTATIL COM CARGA DE GAS CARBONICO CO2 DE 6 KG, CLASSE BC</t>
  </si>
  <si>
    <t>598,50</t>
  </si>
  <si>
    <t>EXTINTOR DE INCENDIO PORTATIL COM CARGA DE PO QUIMICO SECO (PQS) DE 12 KG, CLASSE BC</t>
  </si>
  <si>
    <t>276,23</t>
  </si>
  <si>
    <t>EXTINTOR DE INCENDIO PORTATIL COM CARGA DE PO QUIMICO SECO (PQS) DE 4 KG, CLASSE BC</t>
  </si>
  <si>
    <t>168,80</t>
  </si>
  <si>
    <t>EXTINTOR DE INCENDIO PORTATIL COM CARGA DE PO QUIMICO SECO (PQS) DE 6 KG, CLASSE BC</t>
  </si>
  <si>
    <t>199,50</t>
  </si>
  <si>
    <t>EXTINTOR DE INCENDIO PORTATIL COM CARGA DE PO QUIMICO SECO (PQS) DE 8 KG, CLASSE BC</t>
  </si>
  <si>
    <t>237,86</t>
  </si>
  <si>
    <t>EXTREMIDADE PVC PBA, BF, JE, DN 100/ DE 110 MM (NBR 10351)</t>
  </si>
  <si>
    <t>270,64</t>
  </si>
  <si>
    <t>EXTREMIDADE PVC PBA, BF, JE, DN 50 / DE 60 MM (NBR 10351)</t>
  </si>
  <si>
    <t>54,10</t>
  </si>
  <si>
    <t>EXTREMIDADE PVC PBA, BF, JE, DN 75/ DE 85 MM (NBR 10351)</t>
  </si>
  <si>
    <t>170,86</t>
  </si>
  <si>
    <t>EXTREMIDADE PVC PBA, PF, JE, DN 100 / DE 110 MM (NBR 10351)</t>
  </si>
  <si>
    <t>222,49</t>
  </si>
  <si>
    <t>EXTREMIDADE PVC PBA, PF, JE, DN 50/ DE 60 MM (NBR 10351)</t>
  </si>
  <si>
    <t>56,05</t>
  </si>
  <si>
    <t>EXTREMIDADE PVC PBA, PF, JE, DN 75 / DE 85 MM (NBR 10351)</t>
  </si>
  <si>
    <t>140,60</t>
  </si>
  <si>
    <t>EXTREMIDADE/TUBETE PARA HIDROMETRO PVC, COM ROSCA, CURTA, COM BUCHA LATAO, 1/2"</t>
  </si>
  <si>
    <t>EXTREMIDADE/TUBETE PARA HIDROMETRO PVC, COM ROSCA, CURTA, COM BUCHA LATAO, 3/4"</t>
  </si>
  <si>
    <t>19,07</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</si>
  <si>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</si>
  <si>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</si>
  <si>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</si>
  <si>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</si>
  <si>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</si>
  <si>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78,19</t>
  </si>
  <si>
    <t>FECHADRUA BICO DE PAPAGAIO PARA PORTA DE CORRER INTERNA, EM ACO INOX COM ACABAMENTO CROMADO, MAQUINA COM 45 MM, INCLUINDO CHAVE TIPO BIPARTIDA</t>
  </si>
  <si>
    <t>64,73</t>
  </si>
  <si>
    <t>FECHADURA AUXILIAR DE SEGURANCA PARA PORTA EXTERNA, EM ACO INOX, BROCA DE 45 A 55 MM, LINGUETA COM 3 AVANCOS, INCLUINDO 2 CHAVES TIPO CILINDRO</t>
  </si>
  <si>
    <t>99,34</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</si>
  <si>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</si>
  <si>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</si>
  <si>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</si>
  <si>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FECHADURA DE SOBREPOR PARA PORTAO, EM ACO INOX COM ACABAMENTO CROMADO, CAIXA DE 100 MM, INCLUINDO CHAVE TIPO CILINDRO</t>
  </si>
  <si>
    <t>46,60</t>
  </si>
  <si>
    <t>FECHADURA DE SOBREPOR PARA PORTAO, EM ACO INOX COM ACABAMENTO CROMADO, CAIXA DE 100 MM, INCLUINDO CHAVE TIPO TETRA</t>
  </si>
  <si>
    <t>72,36</t>
  </si>
  <si>
    <t>FECHADURA DE SOBREPOR TIPO CAIXAO, EM FERRO COM ACABAMENTO RESINADO, SEM MACANETA, SEM CILINDRO, INCLUINDO CHAVE TIPO SIMPLES</t>
  </si>
  <si>
    <t>16,53</t>
  </si>
  <si>
    <t>FECHADURA ESPELHO PARA PORTA DE BANHEIRO, EM ACO INOX (MAQUINA, TESTA E CONTRA-TESTA) E EM ZAMAC (MACANETA, LINGUETA E TRINCOS) COM ACABAMENTO CROMADO, MAQUINA DE 40 MM, INCLUINDO CHAVE TIPO TRANQUETA</t>
  </si>
  <si>
    <t>42,23</t>
  </si>
  <si>
    <t>FECHADURA ESPELHO PARA PORTA DE BANHEIRO, EM ACO INOX (MAQUINA, TESTA E CONTRA-TESTA) E EM ZAMAC (MACANETA, LINGUETA E TRINCOS) COM ACABAMENTO CROMADO, MAQUINA DE 55 MM, INCLUINDO CHAVE TIPO TRANQUETA  (CONJUNTO DE FECHADURAS)</t>
  </si>
  <si>
    <t>79,88</t>
  </si>
  <si>
    <t>FECHADURA ESPELHO PARA PORTA EXTERNA, EM ACO INOX (MAQUINA, TESTA E CONTRA-TESTA) E EM ZAMAC (MACANETA, LINGUETA E TRINCOS) COM ACABAMENTO CROMADO, MAQUINA DE 40 MM, INCLUINDO CHAVE TIPO CILINDRO</t>
  </si>
  <si>
    <t>53,71</t>
  </si>
  <si>
    <t>FECHADURA ESPELHO PARA PORTA EXTERNA, EM ACO INOX (MAQUINA, TESTA E CONTRA-TESTA) E EM ZAMAC (MACANETA, LINGUETA E TRINCOS) COM ACABAMENTO CROMADO, MAQUINA DE 55 MM, INCLUINDO CHAVE TIPO CILINDRO</t>
  </si>
  <si>
    <t>106,26</t>
  </si>
  <si>
    <t>FECHADURA ESPELHO PARA PORTA INTERNA, EM ACO INOX (MAQUINA, TESTA E CONTRA-TESTA) E EM ZAMAC (MACANETA, LINGUETA E TRINCOS) COM ACABAMENTO CROMADO, MAQUINA DE 40 MM, INCLUINDO CHAVE TIPO INTERNA</t>
  </si>
  <si>
    <t>47,94</t>
  </si>
  <si>
    <t>FECHADURA ESPELHO PARA PORTA INTERNA, EM ACO INOX (MAQUINA, TESTA E CONTRA-TESTA) E EM ZAMAC (MACANETA, LINGUETA E TRINCOS) COM ACABAMENTO CROMADO, MAQUINA DE 55 MM, INCLUINDO CHAVE TIPO INTERNA</t>
  </si>
  <si>
    <t>79,55</t>
  </si>
  <si>
    <t>FECHADURA PARA PORTA PIVOTANTE DE VIDRO TEMPERADO, EM ACO INOX COM ACABAMENTO CROMADO, RECORTE PADRAO SANTA MARINA, COM CILINDRO EM LATAO, INCLUINDO CHAVE TIPO CILINDRO</t>
  </si>
  <si>
    <t>39,75</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</si>
  <si>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</si>
  <si>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</si>
  <si>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96,29</t>
  </si>
  <si>
    <t>FECHADURA ROSETA REDONDA PARA PORTA EXTERNA, EM ACO INOX (MAQUINA, TESTA E CONTRA-TESTA) E EM ZAMAC (MACANETA, LINGUETA E TRINCOS) COM ACABAMENTO CROMADO, MAQUINA DE 40 MM, INCLUINDO CHAVE TIPO CILINDRO</t>
  </si>
  <si>
    <t>69,81</t>
  </si>
  <si>
    <t>FECHADURA ROSETA REDONDA PARA PORTA EXTERNA, EM ACO INOX (MAQUINA, TESTA E CONTRA-TESTA) E EM ZAMAC (MACANETA, LINGUETA E TRINCOS) COM ACABAMENTO CROMADO, MAQUINA DE 55 MM, INCLUINDO CHAVE TIPO CILINDRO</t>
  </si>
  <si>
    <t>112,61</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</si>
  <si>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</si>
  <si>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</si>
  <si>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</si>
  <si>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64,21</t>
  </si>
  <si>
    <t>FECHO / TRINCO TIPO AVIAO, EM ZAMAC CROMADO, *60* MM, PARA JANELAS - INCLUI PARAFUSOS</t>
  </si>
  <si>
    <t>FECHO DE SEGURANCA, TIPO BATOM, EM LATAO / ZAMAC, CROMADO, PARA PORTAS E JANELAS - INCLUI PARAFUSOS</t>
  </si>
  <si>
    <t>22,78</t>
  </si>
  <si>
    <t>FECHO QUEBRA UNHA, EM LATAO COM ACABAMENTO CROMADO, DE EMBUTIR, COM COMANDO ALAVANCA, ALTURA DE DE 22 CM, LARGURA MINIMA DE 1,90 CM E ESPESSURA MINIMA DE 1,90 MM, PARA PORTAS E JANELAS (INCLUI PARAFUSOS)</t>
  </si>
  <si>
    <t>96,84</t>
  </si>
  <si>
    <t>FECHO QUEBRA UNHA, EM LATAO COM ACABAMENTO CROMADO, DE EMBUTIR, COM COMANDO ALAVANCA, ALTURA DE DE 40 CM, LARGURA MINIMA DE 1,90 CM E ESPESSURA MINIMA DE 1,90 MM, PARA PORTAS E JANELAS (INCLUI PARAFUSOS)</t>
  </si>
  <si>
    <t>126,65</t>
  </si>
  <si>
    <t>FECHO QUEBRA UNHA, EM LATAO COM ACABAMENTO CROMADO, DE EMBUTIR, COM COMANDO DESLIZANTE, ALTURA DE 12 CM, LARGURA MINIMA DE 1,90 CM E ESPESSURA MINIMA DE 1,90 MM</t>
  </si>
  <si>
    <t>20,99</t>
  </si>
  <si>
    <t>FECHO QUEBRA UNHA, EM LATAO COM ACABAMENTO CROMADO, DE EMBUTIR, COM COMANDO DESLIZANTE, ALTURA DE 22 CM, LARGURA MINIMA DE 1,90 CM E ESPESSURA MINIMA DE 1,90 MM</t>
  </si>
  <si>
    <t>45,48</t>
  </si>
  <si>
    <t>FECHO QUEBRA UNHA, EM LATAO COM ACABAMENTO CROMADO, DE EMBUTIR, COM COMANDO DESLIZANTE, ALTURA DE 40 CM, LARGURA MINIMA DE 1,90 CM E ESPESSURA MINIMA DE 1,90 MM</t>
  </si>
  <si>
    <t>79,08</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</si>
  <si>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</si>
  <si>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</si>
  <si>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</si>
  <si>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</si>
  <si>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</si>
  <si>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</si>
  <si>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</si>
  <si>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</si>
  <si>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</si>
  <si>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</si>
  <si>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</si>
  <si>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</si>
  <si>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</si>
  <si>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</si>
  <si>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</si>
  <si>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</si>
  <si>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</si>
  <si>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</si>
  <si>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</si>
  <si>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</si>
  <si>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</si>
  <si>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</si>
  <si>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</si>
  <si>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</si>
  <si>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</si>
  <si>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</si>
  <si>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</si>
  <si>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</si>
  <si>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</si>
  <si>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</si>
  <si>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</si>
  <si>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</si>
  <si>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</si>
  <si>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</si>
  <si>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</si>
  <si>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</si>
  <si>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</si>
  <si>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</si>
  <si>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</si>
  <si>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</si>
  <si>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</si>
  <si>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</si>
  <si>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</si>
  <si>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3,26</t>
  </si>
  <si>
    <t>FERTILIZANTE NPK - 4: 14: 8</t>
  </si>
  <si>
    <t>FERTILIZANTE ORGANICO COMPOSTO, CLASSE A</t>
  </si>
  <si>
    <t>1,16</t>
  </si>
  <si>
    <t>FIBRA DE ACO PARA REFORCO DO CONCRETO, SOLTA, TIPO A-I, FATOR DE FORMA *50* L / D, COMPRIMENTO DE *30* MM E RESISTENCIA A TRACAO DO ACO MAIOR 1000 MPA</t>
  </si>
  <si>
    <t>FILTRO ANAEROBIO, EM POLIETILENO DE ALTA DENSIDADE (PEAD), CAPACIDADE *1100* LITROS (NBR 13969)</t>
  </si>
  <si>
    <t>1.275,71</t>
  </si>
  <si>
    <t>FILTRO ANAEROBIO, EM POLIETILENO DE ALTA DENSIDADE (PEAD), CAPACIDADE *2800* LITROS (NBR 13969)</t>
  </si>
  <si>
    <t>3.266,37</t>
  </si>
  <si>
    <t>FILTRO ANAEROBIO, EM POLIETILENO DE ALTA DENSIDADE (PEAD), CAPACIDADE *5000* LITROS (NBR 13969)</t>
  </si>
  <si>
    <t>4.464,54</t>
  </si>
  <si>
    <t>FINCAPINO CURTO CALIBRE 22 VERMELHO, CARGA MEDIA (ACAO DIRETA)</t>
  </si>
  <si>
    <t xml:space="preserve">CENTO </t>
  </si>
  <si>
    <t>42,12</t>
  </si>
  <si>
    <t>FINCAPINO LONGO CALIBRE 22, CARGA FORTE (ACAO DIRETA)</t>
  </si>
  <si>
    <t>67,74</t>
  </si>
  <si>
    <t>FIO COBRE NU DE 150 A 500 MM2, PARA TENSOES DE ATE 600 V</t>
  </si>
  <si>
    <t>FIO COBRE NU DE 16 A 35 MM2, PARA TENSOES DE ATE 600 V</t>
  </si>
  <si>
    <t>112,48</t>
  </si>
  <si>
    <t>FIO COBRE NU DE 50 A 120 MM2, PARA TENSOES DE ATE 600 V</t>
  </si>
  <si>
    <t>108,80</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</si>
  <si>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</si>
  <si>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</si>
  <si>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</si>
  <si>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</si>
  <si>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</si>
  <si>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5,63</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</si>
  <si>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</si>
  <si>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</si>
  <si>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</si>
  <si>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3,71</t>
  </si>
  <si>
    <t>FITA ACO INOX PARA CINTAR POSTE, L = 19 MM, E = 0,5 MM (ROLO DE 30M)</t>
  </si>
  <si>
    <t>84,45</t>
  </si>
  <si>
    <t>FITA ADESIVA ALUMINIZADA, PARA INSTALACAO DE MANTAS DE SUBCOBERTURA,  L = *5* CM</t>
  </si>
  <si>
    <t>FITA ADESIVA ANTICORROSIVA DE PVC FLEXIVEL, COR PRETA, PARA PROTECAO TUBULACAO, 50 MM X 30 M (L X C), E= *0,25* MM</t>
  </si>
  <si>
    <t>FITA ADESIVA ASFALTICA ALUMINIZADA MULTIUSO, L = 10 CM, ROLO DE 10 M</t>
  </si>
  <si>
    <t>112,79</t>
  </si>
  <si>
    <t>FITA CREPE ROLO DE 25 MM X 50 M</t>
  </si>
  <si>
    <t>FITA DE ALUMINIO PARA PROTECAO DO CONDUTOR LARGURA 10 MM</t>
  </si>
  <si>
    <t>60,48</t>
  </si>
  <si>
    <t>FITA DE PAPEL MICROPERFURADO, 50 X 150 MM, PARA TRATAMENTO DE JUNTAS DE CHAPA DE GESSO PARA DRYWALL</t>
  </si>
  <si>
    <t>FITA DE PAPEL REFORCADA COM LAMINA DE METAL PARA REFORCO DE CANTOS DE CHAPA DE GESSO PARA DRYWALL</t>
  </si>
  <si>
    <t>2,56</t>
  </si>
  <si>
    <t>FITA ISOLANTE ADESIVA ANTICHAMA, USO ATE 750 V, EM ROLO DE 19 MM X 20 M</t>
  </si>
  <si>
    <t>FITA ISOLANTE ADESIVA ANTICHAMA, USO ATE 750 V, EM ROLO DE 19 MM X 5 M</t>
  </si>
  <si>
    <t>4,60</t>
  </si>
  <si>
    <t>FITA ISOLANTE DE BORRACHA AUTOFUSAO, USO ATE 69 KV (ALTA TENSAO)</t>
  </si>
  <si>
    <t>FITA METALICA GRAVADA, L = 17 MM, ROLO DE 25 M, CARGA RECOMENDADA = *120* KGF</t>
  </si>
  <si>
    <t>FITA METALICA PERFURADA, L = *18* MM, ROLO DE 30 M, CARGA RECOMENDADA = *30* KGF</t>
  </si>
  <si>
    <t>55,03</t>
  </si>
  <si>
    <t>FITA METALICA PERFURADA, L = 17 MM, ROLO DE 30 M, CARGA RECOMENDADA = *19* KGF</t>
  </si>
  <si>
    <t>42,25</t>
  </si>
  <si>
    <t>FITA METALICA PERFURADA, L = 25 MM, ROLO DE 30 M, CARGA RECOMENDADA = *222,5* KGF</t>
  </si>
  <si>
    <t>147,88</t>
  </si>
  <si>
    <t>FITA VEDA ROSCA EM ROLOS DE 18 MM X 10 M (L X C)</t>
  </si>
  <si>
    <t>FITA VEDA ROSCA EM ROLOS DE 18 MM X 25 M (L X C)</t>
  </si>
  <si>
    <t>FITA VEDA ROSCA EM ROLOS DE 18 MM X 50 M (L X C)</t>
  </si>
  <si>
    <t>FIXADOR DE ABA AUTOTRAVANTE PARA TELHA DE FIBROCIMENTO, TIPO CANALETE 90 OU KALHETAO</t>
  </si>
  <si>
    <t>3,92</t>
  </si>
  <si>
    <t>FIXADOR DE ABA SIMPLES PARA TELHA DE FIBROCIMENTO, TIPO CANALETA 49 OU KALHETA</t>
  </si>
  <si>
    <t>FIXADOR DE ABA SIMPLES PARA TELHA DE FIBROCIMENTO, TIPO CANALETA 90 OU KALHETAO</t>
  </si>
  <si>
    <t>FLANELA *30 X 40* CM</t>
  </si>
  <si>
    <t>FLANGE PVC, ROSCAVEL SEXTAVADO SEM FUROS 3/4"</t>
  </si>
  <si>
    <t>12,45</t>
  </si>
  <si>
    <t>FLANGE PVC, ROSCAVEL, SEXTAVADO, SEM FUROS 3"</t>
  </si>
  <si>
    <t>202,17</t>
  </si>
  <si>
    <t>FLANGE PVC, ROSCAVEL, SEXTAVADO, SEM FUROS, 1 1/2"</t>
  </si>
  <si>
    <t>FLANGE PVC, ROSCAVEL, SEXTAVADO, SEM FUROS, 1 1/4"</t>
  </si>
  <si>
    <t>FLANGE PVC, ROSCAVEL, SEXTAVADO, SEM FUROS, 1/2"</t>
  </si>
  <si>
    <t>FLANGE PVC, ROSCAVEL, SEXTAVADO, SEM FUROS, 1"</t>
  </si>
  <si>
    <t>FLANGE PVC, ROSCAVEL, SEXTAVADO, SEM FUROS, 2 1/2"</t>
  </si>
  <si>
    <t>178,79</t>
  </si>
  <si>
    <t>FLANGE PVC, ROSCAVEL, SEXTAVADO, SEM FUROS, 2"</t>
  </si>
  <si>
    <t>FLANGE SEXTAVADO DE FERRO GALVANIZADO, COM ROSCA BSP, DE 1 1/2"</t>
  </si>
  <si>
    <t>47,45</t>
  </si>
  <si>
    <t>FLANGE SEXTAVADO DE FERRO GALVANIZADO, COM ROSCA BSP, DE 1 1/4"</t>
  </si>
  <si>
    <t>FLANGE SEXTAVADO DE FERRO GALVANIZADO, COM ROSCA BSP, DE 1/2"</t>
  </si>
  <si>
    <t>FLANGE SEXTAVADO DE FERRO GALVANIZADO, COM ROSCA BSP, DE 1"</t>
  </si>
  <si>
    <t>FLANGE SEXTAVADO DE FERRO GALVANIZADO, COM ROSCA BSP, DE 2 1/2"</t>
  </si>
  <si>
    <t>88,54</t>
  </si>
  <si>
    <t>FLANGE SEXTAVADO DE FERRO GALVANIZADO, COM ROSCA BSP, DE 2"</t>
  </si>
  <si>
    <t>56,33</t>
  </si>
  <si>
    <t>FLANGE SEXTAVADO DE FERRO GALVANIZADO, COM ROSCA BSP, DE 3/4"</t>
  </si>
  <si>
    <t>22,54</t>
  </si>
  <si>
    <t>FLANGE SEXTAVADO DE FERRO GALVANIZADO, COM ROSCA BSP, DE 3"</t>
  </si>
  <si>
    <t>119,71</t>
  </si>
  <si>
    <t>FLANGE SEXTAVADO DE FERRO GALVANIZADO, COM ROSCA BSP, DE 4"</t>
  </si>
  <si>
    <t>FLANGE SEXTAVADO DE FERRO GALVANIZADO, COM ROSCA BSP, DE 6"</t>
  </si>
  <si>
    <t>297,34</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</si>
  <si>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</si>
  <si>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</si>
  <si>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135,12</t>
  </si>
  <si>
    <t>FORRO DE FIBRA MINERAL EM PLACAS DE 625 X 625 MM, E = 15 MM, BORDA RETA, COM PINTURA ANTIMOFO, APOIADO EM PERFIL DE ACO GALVANIZADO COM 24 MM DE BASE - INSTALADO</t>
  </si>
  <si>
    <t>147,38</t>
  </si>
  <si>
    <t>FORRO DE FIBRA MINERAL EM PLACAS DE 625 X 625 MM, E = 15/16 MM, BORDA REBAIXADA, COM PINTURA ANTIMOFO, APOIADO EM PERFIL DE ACO GALVANIZADO COM 24 MM DE BASE - INSTALADO</t>
  </si>
  <si>
    <t>158,08</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</si>
  <si>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</si>
  <si>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</si>
  <si>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</si>
  <si>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</si>
  <si>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</si>
  <si>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</si>
  <si>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</si>
  <si>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33,67</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</si>
  <si>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</si>
  <si>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</si>
  <si>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</si>
  <si>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5.196,50</t>
  </si>
  <si>
    <t>FOSSA SEPTICA, SEM FILTRO, PARA 4 A 7 CONTRIBUINTES, CILINDRICA,  COM TAMPA, EM POLIETILENO DE ALTA DENSIDADE (PEAD), CAPACIDADE APROXIMADA DE 1100 LITROS (NBR 7229)</t>
  </si>
  <si>
    <t>1.336,24</t>
  </si>
  <si>
    <t>FOSSA SEPTICA, SEM FILTRO, PARA 8 A 14 CONTRIBUINTES, CILINDRICA, COM TAMPA, EM POLIETILENO DE ALTA DENSIDADE (PEAD), CAPACIDADE APROXIMADA DE 3000 LITROS (NBR 7229)</t>
  </si>
  <si>
    <t>4.111,96</t>
  </si>
  <si>
    <t>FOSSA SEPTICA,SEM FILTRO, PARA 40 A 52 CONTRIBUINTES, CILINDRICA, COM TAMPA, EM POLIETILENO DE ALTA DENSIDADE (PEAD), CAPACIDADE APROXIMADA DE 10000 LITROS (NBR 7229)</t>
  </si>
  <si>
    <t>11.877,72</t>
  </si>
  <si>
    <t>FRESADORA DE ASFALTO A FRIO SOBRE ESTEIRAS, LARG. FRESAGEM 2,00 M, POT. 410 KW/550 HP</t>
  </si>
  <si>
    <t>7.703.087,96</t>
  </si>
  <si>
    <t>FRESADORA DE ASFALTO A FRIO SOBRE RODAS, LARG. FRESAGEM 1,00 M, POT. 155 KW/208 HP</t>
  </si>
  <si>
    <t>3.297.577,06</t>
  </si>
  <si>
    <t>FUNDO ANTICORROSIVO PARA METAIS FERROSOS (ZARCAO)</t>
  </si>
  <si>
    <t>37,04</t>
  </si>
  <si>
    <t>FUNDO PREPARADOR ACRILICO BASE AGUA</t>
  </si>
  <si>
    <t>FUNDO SINTETICO NIVELADOR BRANCO FOSCO PARA MADEIRA</t>
  </si>
  <si>
    <t>42,89</t>
  </si>
  <si>
    <t>FURO PARA TORNEIRA OU OUTROS ACESSORIOS  EM BANCADA DE MARMORE/ GRANITO OU OUTRO TIPO DE PEDRA NATURAL</t>
  </si>
  <si>
    <t>FUSIVEL DIAZED 20 A TAMANHO DII, CAPACIDADE DE INTERRUPCAO DE 50 KA EM VCA E 8 KA EM VCC, TENSAO NOMIMNAL DE 500 V</t>
  </si>
  <si>
    <t>3,28</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</si>
  <si>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</si>
  <si>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</si>
  <si>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</si>
  <si>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18,59</t>
  </si>
  <si>
    <t>FUSIVEL NH 125 A TAMANHO 00, CAPACIDADE DE INTERRUPCAO DE 120 KA, TENSAO NOMIMNAL DE 500 V</t>
  </si>
  <si>
    <t>19,85</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</si>
  <si>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</si>
  <si>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</si>
  <si>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</si>
  <si>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</si>
  <si>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471,02</t>
  </si>
  <si>
    <t>GABIAO MANTA (COLCHAO) MALHA HEXAGONAL 6 X 8 CM (ZN/AL REVESTIDO COM POLIMERO), DIMENSOES 4,0 X 2,0 X 0,17 M (C X L X A) FIO 2 MM</t>
  </si>
  <si>
    <t>1.293,57</t>
  </si>
  <si>
    <t>GABIAO MANTA (COLCHAO) MALHA HEXAGONAL 6 X 8 CM (ZN/AL REVESTIDO COM POLIMERO), FIO 2 MM, DIMENSOES 4,0 X 2,0 X 0,23 M (C X L X A)</t>
  </si>
  <si>
    <t>1.395,55</t>
  </si>
  <si>
    <t>GABIAO MANTA (COLCHAO) MALHA HEXAGONAL 6 X 8 CM (ZN/AL REVESTIDO COM POLIMERO), FIO 2 MM, DIMENSOES 4,0 X 2,0 X 0,3 M (C X L X A)</t>
  </si>
  <si>
    <t>1.535,21</t>
  </si>
  <si>
    <t>GABIAO MANTA (COLCHAO) MALHA HEXAGONAL 6 X 8 CM (ZN/AL REVESTIDO COM POLIMERO), FIO 2,0 MM, DIMENSOES 5,0 X 2,0 X 0,17 M (C X L X A)</t>
  </si>
  <si>
    <t>124,10</t>
  </si>
  <si>
    <t>GABIAO MANTA (COLCHAO) MALHA HEXAGONAL 6 X 8 CM (ZN/AL REVESTIDO COM POLIMERO), FIO 2,0 MM, DIMENSOES 5,0 X 2,0 X 0,23 M (C X L X A)</t>
  </si>
  <si>
    <t>134,27</t>
  </si>
  <si>
    <t>GABIAO MANTA (COLCHAO) MALHA HEXAGONAL 6 X 8 CM (ZN/AL REVESTIDO COM POLIMERO), FIO 2,0 MM, DIMENSOES 5,0 X 2,0 X 0,30 M (C X L X A)</t>
  </si>
  <si>
    <t>147,28</t>
  </si>
  <si>
    <t>GABIAO SACO MALHA HEXAGONAL 8 X 10 CM (ZN/AL REVESTIDO COM POLIMERO),  FIO 2,4 MM, DIMENSOES 3,0 X 0,65 M</t>
  </si>
  <si>
    <t>444,80</t>
  </si>
  <si>
    <t>GABIAO SACO MALHA HEXAGONAL 8 X 10 CM (ZN/AL REVESTIDO COM POLIMERO), FIO 2,4 MM, H = 0,65 M</t>
  </si>
  <si>
    <t>GABIAO SACO MALHA HEXAGONAL 8 X 10 CM (ZN/AL), FIO 2,7 MM, DIMENSOES 4,0 X 0,65 M</t>
  </si>
  <si>
    <t>591,54</t>
  </si>
  <si>
    <t>GABIAO TIPO CAIXA MALHA HEXAGONAL 8 X 10 CM (ZN/AL REVESTIDO COM POLIMERO),  FIO 2,4 MM, DIMENSOES 2,0 X 1,0 X 1,0 M (C X L X A)</t>
  </si>
  <si>
    <t>829,30</t>
  </si>
  <si>
    <t>GABIAO TIPO CAIXA MALHA HEXAGONAL 8 X 10 CM (ZN/AL REVESTIDO COM POLIMERO),  FIO 2,4 MM, H = 0,50 M</t>
  </si>
  <si>
    <t>593,12</t>
  </si>
  <si>
    <t>GABIAO TIPO CAIXA MALHA HEXAGONAL 8 X 10 CM (ZN/AL), FIO 2,7 MM, DIMENSOES 2,0 X 1,0 X 1,0 M (C X L X A)</t>
  </si>
  <si>
    <t>689,72</t>
  </si>
  <si>
    <t>GABIAO TIPO CAIXA MALHA HEXAGONAL 8 X 10 CM (ZN/AL), FIO 2,7 MM, H = 0,50 M</t>
  </si>
  <si>
    <t>GABIAO TIPO CAIXA PARA SOLO REFORCADO, MALHA HEXAGONAL DE DUPLA TORCAO 8 X 10 CM (ZN/AL REVESTIDO COM POLIMERO), FIO 2,7 MM, DIMENSOES 2,0 X 1,0 X 0,5 M, COM CAUDA DE 3,0 M</t>
  </si>
  <si>
    <t>853,07</t>
  </si>
  <si>
    <t>GABIAO TIPO CAIXA PARA SOLO REFORCADO, MALHA HEXAGONAL DE DUPLA TORCAO 8 X 10 CM (ZN/AL REVESTIDO COM POLIMERO), FIO 2,7 MM, DIMENSOES 2,0 X 1,0 X 1,0 M, COM CAUDA DE 3,0 M</t>
  </si>
  <si>
    <t>1.097,00</t>
  </si>
  <si>
    <t>GABIAO TIPO CAIXA PARA SOLO REFORCADO, MALHA HEXAGONAL DE DUPLA TORCAO 8 X 10 CM (ZN/AL REVESTIDO COM POLIMERO), FIO 2,7 MM, DIMENSOES 2,0 X 1,0 X 1,0 M, COM CAUDA DE 4,0 M</t>
  </si>
  <si>
    <t>1.209,18</t>
  </si>
  <si>
    <t>GABIAO TIPO CAIXA PARA SOLO REFORCADO, MALHA HEXAGONAL 8 X 10 CM (ZN/AL REVESTIDO COM POLIMERO), FIO 2,7 MM, DIMENSOES 2,0 X 1,0 X 0,5 M, COM CAUDA DE 4,0 M</t>
  </si>
  <si>
    <t>617,79</t>
  </si>
  <si>
    <t>GABIAO TIPO CAIXA PARA SOLO REFORCADO, MALHA HEXAGONAL 8 X 10 CM (ZN/AL REVESTIDO COM POLIMERO), FIO 2,7 MM, DIMENSOES 2,0 X 1,0 X 1,0 M, COM CAUDA DE 4,0 M</t>
  </si>
  <si>
    <t>394,42</t>
  </si>
  <si>
    <t>GABIAO TIPO CAIXA TRAPEZOIDAL, MALHA HEXAGONAL 10 X 12 CM (ZN/AL REVESTIDO COM POLIMERO) FIO 2,7 MM, FACE COM 65 GRAUS, COM GEOSSINTETICO, DIMENSOES 2,0 X 1,5 X 1,0 M (C X L X A)</t>
  </si>
  <si>
    <t>331,58</t>
  </si>
  <si>
    <t>GABIAO TIPO CAIXA, MALHA HEXAGONAL 8 X 10 CM (ZN/AL REVESTIDO COM POLIMERO), FIO DE 2,4 MM, DIMENSOES 2,0 x 1,0 x 1,0 M (C X L X A)</t>
  </si>
  <si>
    <t>414,65</t>
  </si>
  <si>
    <t>GABIAO TIPO CAIXA, MALHA HEXAGONAL 8 X 10 CM (ZN/AL REVESTIDO COM POLIMERO), FIO 2,4 MM, DIMENSOES 2,0 X 1,0 X 0,5 M (C X L X A)</t>
  </si>
  <si>
    <t>GABIAO TIPO CAIXA, MALHA HEXAGONAL 8 X 10 CM (ZN/AL), FIO DE 2,7 MM, DIMENSOES 2,0 X 1,0 X 1,0 M (C X L X A)</t>
  </si>
  <si>
    <t>276,24</t>
  </si>
  <si>
    <t>GABIAO TIPO CAIXA, MALHA HEXAGONAL 8 X 10 CM (ZN/AL), FIO DE 2,7 MM, DIMENSOES 5,0 X 1,0 X 1,0 M (C X L X A)</t>
  </si>
  <si>
    <t>344,45</t>
  </si>
  <si>
    <t>GANCHO CHATO EM FERRO GALVANIZADO,  L = 110 MM, RECOBRIMENTO = 100MM, SECAO 1/8 X 1/2" (3 MM X 12 MM), PARA FIXAR TELHA DE FIBROCIMENTO ONDULADA</t>
  </si>
  <si>
    <t>GANCHO OLHAL EM ACO GALVANIZADO, ESPESSURA 16MM, ABERTURA 21MM</t>
  </si>
  <si>
    <t>GAS DE COZINHA - GLP</t>
  </si>
  <si>
    <t>7,52</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</si>
  <si>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</si>
  <si>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</si>
  <si>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</si>
  <si>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7,95</t>
  </si>
  <si>
    <t>GEOTEXTIL NAO TECIDO AGULHADO DE FILAMENTOS CONTINUOS 100% POLIESTER, RESITENCIA A TRACAO = 10 KN/M</t>
  </si>
  <si>
    <t>GEOTEXTIL NAO TECIDO AGULHADO DE FILAMENTOS CONTINUOS 100% POLIESTER, RESITENCIA A TRACAO = 14 KN/M</t>
  </si>
  <si>
    <t>11,08</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</si>
  <si>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</si>
  <si>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</si>
  <si>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</si>
  <si>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</si>
  <si>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</si>
  <si>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6.439,45</t>
  </si>
  <si>
    <t>GESSEIRO (HORISTA)</t>
  </si>
  <si>
    <t>13,37</t>
  </si>
  <si>
    <t>GESSEIRO (MENSALISTA)</t>
  </si>
  <si>
    <t>2.353,64</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</si>
  <si>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</si>
  <si>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</si>
  <si>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</si>
  <si>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</si>
  <si>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</si>
  <si>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16,70</t>
  </si>
  <si>
    <t>GRADE DE DISCOS COM CONTROLE REMOTO, REBOCAVEL, COM 24 DISCOS 24" X 6 MM, COM PNEUS PARA TRANSPORTE</t>
  </si>
  <si>
    <t>78.443,87</t>
  </si>
  <si>
    <t>GRADE DE DISCOS MECANICA 20X24" COM 20 DISCOS 24" X 6MM  COM PNEUS PARA TRANSPORTE</t>
  </si>
  <si>
    <t>61.500,00</t>
  </si>
  <si>
    <t>GRAMA BATATAIS EM PLACAS, SEM PLANTIO</t>
  </si>
  <si>
    <t>GRAMA ESMERALDA OU SAO CARLOS OU CURITIBANA, EM PLACAS, SEM PLANTIO</t>
  </si>
  <si>
    <t>GRAMPO DE ACO POLIDO 1 " X 9</t>
  </si>
  <si>
    <t>27,89</t>
  </si>
  <si>
    <t>GRAMPO DE ACO POLIDO 7/8 " X 9</t>
  </si>
  <si>
    <t>30,82</t>
  </si>
  <si>
    <t>GRAMPO LINHA VIVA DE LATAO ESTANHADO, DIAMETRO DO CONDUTOR PRINCIPAL DE 10 A 120 MM2, DIAMETRO DA DERIVACAO DE 10 A 70 MM2</t>
  </si>
  <si>
    <t>64,95</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</si>
  <si>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</si>
  <si>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</si>
  <si>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</si>
  <si>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9,75</t>
  </si>
  <si>
    <t>GRAMPO METALICO TIPO OLHAL PARA HASTE DE ATERRAMENTO DE 5/8'', CONDUTOR DE *10* A 50 MM2</t>
  </si>
  <si>
    <t>GRAMPO METALICO TIPO U PARA HASTE DE ATERRAMENTO DE ATE 3/4'', CONDUTOR DE 10 A 25 MM2</t>
  </si>
  <si>
    <t>33,29</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</si>
  <si>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</si>
  <si>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</si>
  <si>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</si>
  <si>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</si>
  <si>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</si>
  <si>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150,98</t>
  </si>
  <si>
    <t>GRANALHA DE ACO, ANGULAR (GRIT), PARA JATEAMENTO, PENEIRA 1,41 A 1,19 MM (SAE G16)</t>
  </si>
  <si>
    <t>131,19</t>
  </si>
  <si>
    <t>GRANALHA DE ACO, ESFERICA (SHOT), PARA JATEAMENTO, PENEIRA 0,40 A 1,00 MM (SAE S-170 A S-280)</t>
  </si>
  <si>
    <t>156,60</t>
  </si>
  <si>
    <t>GRANALHA DE ACO, ESFERICA (SHOT), PARA JATEAMENTO, PENEIRA 1,19 A 1,00 MM  (SAE S390)</t>
  </si>
  <si>
    <t>176,40</t>
  </si>
  <si>
    <t>GRANILHA/ GRANA/ PEDRISCO OU AGREGADO EM MARMORE/ GRANITO/ QUARTZO E CALCARIO, PRETO, CINZA, PALHA OU BRANCO</t>
  </si>
  <si>
    <t>GRANITO PARA BANCADA, POLIDO, TIPO ANDORINHA/ QUARTZ/ CASTELO/ CORUMBA OU OUTROS EQUIVALENTES DA REGIAO, E=  *2,5* CM</t>
  </si>
  <si>
    <t>283,01</t>
  </si>
  <si>
    <t>GRAUTE CIMENTICIO PARA USO GERAL</t>
  </si>
  <si>
    <t>GRAXA LUBRIFICANTE</t>
  </si>
  <si>
    <t>38,80</t>
  </si>
  <si>
    <t>GRELHA FIXA, EM PVC BRANCA, QUADRADA, 150 X 150 MM, PARA RALOS E CAIXAS</t>
  </si>
  <si>
    <t>GRELHA FIXA, PVC CROMADA, REDONDA, 150 MM, PARA RALOS E CAIXAS</t>
  </si>
  <si>
    <t>30,07</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</si>
  <si>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</si>
  <si>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</si>
  <si>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</si>
  <si>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</si>
  <si>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</si>
  <si>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</si>
  <si>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</si>
  <si>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</si>
  <si>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</si>
  <si>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630.742,50</t>
  </si>
  <si>
    <t>GRUA ASCENCIONAL, LANCA DE 42 M, CAPACIDADE DE 1,5 T A 30 M, ALTURA ATE 39 M</t>
  </si>
  <si>
    <t>714.605,63</t>
  </si>
  <si>
    <t>GRUA ASCENCIONAL, LANCA DE 50 M, CAPACIDADE DE 2,33 T A 30 M, ALTURA ATE 48 M</t>
  </si>
  <si>
    <t>1.327.466,25</t>
  </si>
  <si>
    <t>GRUPO DE SOLDAGEM C/ GERADOR A DIESEL 60 CV PARA SOLDA ELETRICA, SOBRE 04 RODAS, COM MOTOR 4 CILINDROS</t>
  </si>
  <si>
    <t>178.323,18</t>
  </si>
  <si>
    <t>GRUPO DE SOLDAGEM COM GERADOR A DIESEL 30 CV, PARA SOLDA ELETRICA, SOBRE DUAS RODAS</t>
  </si>
  <si>
    <t>159.401,11</t>
  </si>
  <si>
    <t>GRUPO GERADOR A GASOLINA, POTENCIA NOMINAL 2,2 KW, TENSAO DE SAIDA 110/220 V, MOTOR POTENCIA 6,5 HP</t>
  </si>
  <si>
    <t>3.477,30</t>
  </si>
  <si>
    <t>GRUPO GERADOR DIESEL, COM CARENAGEM, POTENCIA STANDART ENTRE 100 E 110 KVA, VELOCIDADE DE 1800 RPM, FREQUENCIA DE 60 HZ</t>
  </si>
  <si>
    <t>115.143,27</t>
  </si>
  <si>
    <t>GRUPO GERADOR DIESEL, COM CARENAGEM, POTENCIA STANDART ENTRE 140 E 150 KVA, VELOCIDADE DE 1800 RPM, FREQUENCIA DE 60 HZ</t>
  </si>
  <si>
    <t>135.055,26</t>
  </si>
  <si>
    <t>GRUPO GERADOR DIESEL, COM CARENAGEM, POTENCIA STANDART ENTRE 210 E 220 KVA, VELOCIDADE DE 1800 RPM, FREQUENCIA DE 60 HZ</t>
  </si>
  <si>
    <t>164.490,39</t>
  </si>
  <si>
    <t>GRUPO GERADOR DIESEL, COM CARENAGEM, POTENCIA STANDART ENTRE 250 E 260 KVA, VELOCIDADE DE 1800 RPM, FREQUENCIA DE 60 HZ</t>
  </si>
  <si>
    <t>190.462,55</t>
  </si>
  <si>
    <t>GRUPO GERADOR DIESEL, COM CARENAGEM, POTENCIA STANDART ENTRE 50 E 55 KVA, VELOCIDADE DE 1800 RPM, FREQUENCIA DE 60 HZ</t>
  </si>
  <si>
    <t>102.538,11</t>
  </si>
  <si>
    <t>GRUPO GERADOR DIESEL, SEM CARENAGEM, POTENCIA STANDART ENTRE 100 E 110 KVA, VELOCIDADE DE 1800 RPM, FREQUENCIA DE 60 HZ</t>
  </si>
  <si>
    <t>100.079,41</t>
  </si>
  <si>
    <t>GRUPO GERADOR DIESEL, SEM CARENAGEM, POTENCIA STANDART ENTRE 210 E 220 KVA, VELOCIDADE DE 1800 RPM, FREQUENCIA DE 60 HZ</t>
  </si>
  <si>
    <t>143.816,53</t>
  </si>
  <si>
    <t>GRUPO GERADOR DIESEL, SEM CARENAGEM, POTENCIA STANDART ENTRE 250 E 260 KVA, VELOCIDADE DE 1800 RPM, FREQUENCIA DE 60 HZ</t>
  </si>
  <si>
    <t>GRUPO GERADOR DIESEL, SEM CARENAGEM, POTENCIA STANDART ENTRE 80 E 90 KVA, VELOCIDADE DE 1800 RPM, FREQUENCIA DE 60 HZ</t>
  </si>
  <si>
    <t>93.499,80</t>
  </si>
  <si>
    <t>GRUPO GERADOR ESTACIONARIO SILENCIADO, POTENCIA 50 KVA, MOTOR  DIESEL</t>
  </si>
  <si>
    <t>78.079,79</t>
  </si>
  <si>
    <t>GRUPO GERADOR ESTACIONARIO, MOTOR DIESEL POTENCIA 170 KVA</t>
  </si>
  <si>
    <t>133.837,49</t>
  </si>
  <si>
    <t>GRUPO GERADOR ESTACIONARIO, POTENCIA 150 KVA, MOTOR DIESEL</t>
  </si>
  <si>
    <t>119.161,49</t>
  </si>
  <si>
    <t>GRUPO GERADOR ESTACIONARIO, SILENCIADO, POTENCIA 180 KVA, MOTOR  DIESEL</t>
  </si>
  <si>
    <t>143.254,94</t>
  </si>
  <si>
    <t>GRUPO GERADOR REBOCAVEL, POTENCIA *66* KVA, MOTOR A DIESEL</t>
  </si>
  <si>
    <t>84.208,17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</si>
  <si>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</si>
  <si>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</si>
  <si>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</si>
  <si>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273,31</t>
  </si>
  <si>
    <t>GUARNICAO / MOLDURA / ARREMATE DE ACABAMENTO PARA ESQUADRIA, EM ALUMINIO PERFIL 25, ACABAMENTO ANODIZADO BRANCO OU BRILHANTE, PARA 1 FACE</t>
  </si>
  <si>
    <t>56,90</t>
  </si>
  <si>
    <t>GUARNICAO/ALIZAR/VISTA, E = *1,3* CM, L = *5,0* CM HASTE REGULAVEL = *35* MM, EM MDF/PVC WOOD/ POLIESTIRENO OU MADEIRA LAMINADA, PRIMER BRANCO (JOGO PARA 1 FACE)</t>
  </si>
  <si>
    <t>240,15</t>
  </si>
  <si>
    <t>GUARNICAO/ALIZAR/VISTA, E = *1,3* CM, L = *7,0* CM, EM POLIESTIRENO, BRANCO (JOGO PARA 1 FACE)</t>
  </si>
  <si>
    <t>GUINCHO DE ALAVANCA MANUAL, CAPACIDADE DE 1,6 T, COM 20 M DE CABO DE ACO (AQUISICAO)</t>
  </si>
  <si>
    <t>2.378,23</t>
  </si>
  <si>
    <t>GUINCHO DE ALAVANCA MANUAL, CAPACIDADE 3,2 T COM 20 M DE CABO DE ACO DIAMETRO 16,3 MM</t>
  </si>
  <si>
    <t>2.715,00</t>
  </si>
  <si>
    <t>GUINCHO ELETRICO DE COLUNA, CAPACIDADE 400 KG, COM MOTO FREIO, MOTOR TRIFASICO DE 1,25 CV</t>
  </si>
  <si>
    <t>4.727,24</t>
  </si>
  <si>
    <t>GUINDASTE HIDRAULICO AUTOPROPELIDO, COM LANCA TELESCOPICA 28,80 M, CAPACIDADE MAXIMA 30 T, POTENCIA 97 KW, TRACAO  4 X 4</t>
  </si>
  <si>
    <t>1.102.950,23</t>
  </si>
  <si>
    <t>GUINDASTE HIDRAULICO AUTOPROPELIDO, COM LANCA TELESCOPICA 40 M, CAPACIDADE MAXIMA 60 T, POTENCIA 260 KW, TRACAO  6 X 6</t>
  </si>
  <si>
    <t>2.121.058,13</t>
  </si>
  <si>
    <t>GUINDASTE HIDRAULICO AUTOPROPELIDO, COM LANCA TELESCOPICA 50 M, CAPACIDADE MAXIMA 100 T, POTENCIA 350 KW,  TRACAO 10 X 6</t>
  </si>
  <si>
    <t>3.605.798,80</t>
  </si>
  <si>
    <t>GUINDAUTO HIDRAULICO, CAPACIDADE MAXIMA DE CARGA 10000 KG, MOMENTO MAXIMO DE CARGA 23 TM , ALCANCE MAXIMO HORIZONTAL 11,80 M, PARA MONTAGEM SOBRE CHASSI DE CAMINHAO PBT MINIMO 15000 KG (INCLUI MONTAGEM, NAO INCLUI CAMINHAO)</t>
  </si>
  <si>
    <t>220.989,38</t>
  </si>
  <si>
    <t>GUINDAUTO HIDRAULICO, CAPACIDADE MAXIMA DE CARGA 14340 KG, MOMENTO MAXIMO DE CARGA 42,3 TM, ALCANCE MAXIMO HORIZONTAL 16,80 M, PARA MONTAGEM SOBRE CHASSI DE CAMINHAO PBT MINIMO 23000 KG (INCLUI MONTAGEM, NAO INCLUI CAMINHAO)</t>
  </si>
  <si>
    <t>348.075,00</t>
  </si>
  <si>
    <t>GUINDAUTO HIDRAULICO, CAPACIDADE MAXIMA DE CARGA 30000 KG, MOMENTO MAXIMO DE CARGA 92,2 TM , ALCANCE MAXIMO HORIZONTAL  22,00 M, PARA MONTAGEM SOBRE CHASSI DE CAMINHAO PBT MINIMO 30000 KG (INCLUI MONTAGEM, NAO INCLUI CAMINHAO)</t>
  </si>
  <si>
    <t>1.289.025,00</t>
  </si>
  <si>
    <t>GUINDAUTO HIDRAULICO, CAPACIDADE MAXIMA DE CARGA 3300 KG, MOMENTO MAXIMO DE CARGA 5,8 TM , ALCANCE MAXIMO HORIZONTAL  7,60 M, PARA MONTAGEM SOBRE CHASSI DE CAMINHAO PBT MINIMO 8000 KG (INCLUI MONTAGEM, NAO INCLUI CAMINHAO)</t>
  </si>
  <si>
    <t>87.018,75</t>
  </si>
  <si>
    <t>GUINDAUTO HIDRAULICO, CAPACIDADE MAXIMA DE CARGA 6200 KG, MOMENTO MAXIMO DE CARGA 11,7 TM , ALCANCE MAXIMO HORIZONTAL  9,70 M, PARA MONTAGEM SOBRE CHASSI DE CAMINHAO PBT MINIMO 13000 KG (INCLUI MONTAGEM, NAO INCLUI CAMINHAO)</t>
  </si>
  <si>
    <t>122.400,00</t>
  </si>
  <si>
    <t>GUINDAUTO HIDRAULICO, CAPACIDADE MAXIMA DE CARGA 8500 KG, MOMENTO MAXIMO DE CARGA 30,4 TM , ALCANCE MAXIMO HORIZONTAL  14,30 M, PARA MONTAGEM SOBRE CHASSI DE CAMINHAO PBT MINIMO 23000 KG (INCLUI MONTAGEM, NAO INCLUI CAMINHAO)</t>
  </si>
  <si>
    <t>286.110,00</t>
  </si>
  <si>
    <t>HASTE ANCORA EM ACO GALVANIZADO, DIMENSOES 16 MM X 2000 MM</t>
  </si>
  <si>
    <t>61,90</t>
  </si>
  <si>
    <t>HASTE DE ACO GALVANIZADO PARA FIXACAO DE CONCERTINA 2 "/3 M</t>
  </si>
  <si>
    <t>39,02</t>
  </si>
  <si>
    <t>HASTE DE ATERRAMENTO EM ACO GALVANIZADO TIPO CANTONEIRA COM 2,00 M DE COMPRIMENTO, 25 X 25 MM E CHAPA DE 3/16"</t>
  </si>
  <si>
    <t>73,98</t>
  </si>
  <si>
    <t>HASTE METALICA PARA FIXACAO DE CALHA PLUVIAL,  ZINCADA, DOBRADA 90 GRAUS</t>
  </si>
  <si>
    <t>13,75</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</si>
  <si>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</si>
  <si>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</si>
  <si>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</si>
  <si>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</si>
  <si>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</si>
  <si>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</si>
  <si>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4.915,55</t>
  </si>
  <si>
    <t>HIDRANTE DE COLUNA COMPLETO, EM FERRO FUNDIDO, DN = 75 MM, COM REGISTRO, CUNHA DE BORRACHA, CURVA DESSIMETRICA, EXTREMIDADE E TAMPAS (INCLUI KIT FIXACAO)</t>
  </si>
  <si>
    <t>4.452,38</t>
  </si>
  <si>
    <t>HIDRANTE SUBTERRANEO, EM FERRO FUNDIDO, COM CURVA CURTA E CAIXA, DN 75 MM</t>
  </si>
  <si>
    <t>2.631,55</t>
  </si>
  <si>
    <t>HIDRANTE SUBTERRANEO, EM FERRO FUNDIDO, COM CURVA LONGA E CAIXA, DN 75 MM</t>
  </si>
  <si>
    <t>2.771,53</t>
  </si>
  <si>
    <t>HIDROJATEADORA PARA DESOBSTRUCAO DE REDES E GALERIAS, TANQUE 7000 L, BOMBA TRIPLEX 120 KGF/CM2 128 L/MIN (INCLUI MONTAGEM, NAO INCLUI CAMINHAO)</t>
  </si>
  <si>
    <t>251.726,23</t>
  </si>
  <si>
    <t>HIDROJATEADORA PARA DESOBSTRUCAO DE REDES E GALERIAS, TANQUE 7000 L, BOMBA TRIPLEX 140 KGF/CM2 260 L/MIN ALIMENTADA POR MOTOR INDEPENDENTE A DIESEL POTENCIA 125 CV (INCLUI MONTAGEM, NAO INCLUI CAMINHAO)</t>
  </si>
  <si>
    <t>267.796,62</t>
  </si>
  <si>
    <t>HIDROMETRO MULTIJATO / MEDIDOR DE AGUA, DN 1 1/2", VAZAO MAXIMA DE 20 M3/H, PARA AGUA POTAVEL FRIA, RELOJOARIA PLANA, CLASSE B, HORIZONTAL (SEM CONEXOES)</t>
  </si>
  <si>
    <t>945,73</t>
  </si>
  <si>
    <t>HIDROMETRO MULTIJATO / MEDIDOR DE AGUA, DN 1", VAZAO MAXIMA DE 10 M3/H, PARA AGUA POTAVEL FRIA, RELOJOARIA PLANA, CLASSE B, HORIZONTAL (SEM CONEXOES)</t>
  </si>
  <si>
    <t>569,04</t>
  </si>
  <si>
    <t>HIDROMETRO MULTIJATO / MEDIDOR DE AGUA, DN 1", VAZAO MAXIMA DE 7 M3/H, PARA AGUA POTAVEL FRIA, RELOJOARIA PLANA, CLASSE B, HORIZONTAL (SEM CONEXOES)</t>
  </si>
  <si>
    <t>416,76</t>
  </si>
  <si>
    <t>HIDROMETRO MULTIJATO / MEDIDOR DE AGUA, DN 2", VAZAO MAXIMA DE 30 M3/H, PARA AGUA POTAVEL FRIA, RELOJOARIA PLANA, CLASSE B, HORIZONTAL (SEM CONEXOES)</t>
  </si>
  <si>
    <t>1.330,44</t>
  </si>
  <si>
    <t>HIDROMETRO UNIJATO / MEDIDOR DE AGUA, DN 1/2", VAZAO MAXIMA DE 1,5 M3/H, PARA AGUA POTAVEL FRIA, RELOJOARIA PLANA, CLASSE B, HORIZONTAL (SEM CONEXOES)</t>
  </si>
  <si>
    <t>109,00</t>
  </si>
  <si>
    <t>HIDROMETRO UNIJATO / MEDIDOR DE AGUA, DN 1/2", VAZAO MAXIMA DE 3 M3/H, PARA AGUA POTAVEL FRIA, RELOJOARIA PLANA, CLASSE B, HORIZONTAL (SEM CONEXOES)</t>
  </si>
  <si>
    <t>117,01</t>
  </si>
  <si>
    <t>HIDROMETRO UNIJATO / MEDIDOR DE AGUA, DN 3/4", VAZAO MAXIMA DE 5 M3/H, PARA AGUA POTAVEL FRIA, RELOJOARIA PLANA, CLASSE B, HORIZONTAL (SEM CONEXOES)0,</t>
  </si>
  <si>
    <t>144,26</t>
  </si>
  <si>
    <t>HIDROMETRO WOLTMANN, DN 2", VAZAO MAXIMA DE 50 M3/H, PARA AGUA POTAVEL FRIA, RELOJOARIA PLANA, TURBINA HORIZONTAL, EQUIPADO COM TELIMETRIA (SEM CONEXOES)</t>
  </si>
  <si>
    <t>2.147,94</t>
  </si>
  <si>
    <t>HIDROMETRO WOLTMANN, DN 3", VAZAO MAXIMA DE 80 M3/H, PARA AGUA POTAVEL FRIA, RELOJOARIA PLANA, TURBINA HORIZONTAL, EQUIPADO COM TELIMETRIA (SEM CONEXOES)</t>
  </si>
  <si>
    <t>2.805,14</t>
  </si>
  <si>
    <t>IGNITOR PARA LAMPADA DE VAPOR DE SODIO / VAPOR METALICO ATE 2000 W, TENSAO DE PULSO ENTRE 600 A 750 V</t>
  </si>
  <si>
    <t>26,98</t>
  </si>
  <si>
    <t>IGNITOR PARA LAMPADA DE VAPOR DE SODIO / VAPOR METALICO ATE 400 W, TENSAO DE PULSO ENTRE 3000 A 4500 V</t>
  </si>
  <si>
    <t>14,00</t>
  </si>
  <si>
    <t>IGNITOR PARA LAMPADA DE VAPOR DE SODIO / VAPOR METALICO ATE 400 W, TENSAO DE PULSO ENTRE 580 A 750 V</t>
  </si>
  <si>
    <t>15,75</t>
  </si>
  <si>
    <t>IMPERMEABILIZADOR (HORISTA)</t>
  </si>
  <si>
    <t>IMPERMEABILIZADOR (MENSALISTA)</t>
  </si>
  <si>
    <t>3.010,87</t>
  </si>
  <si>
    <t>IMPERMEABILIZANTE FLEXIVEL BRANCO DE BASE ACRILICA PARA COBERTURAS</t>
  </si>
  <si>
    <t>16,64</t>
  </si>
  <si>
    <t>IMPERMEABILIZANTE INCOLOR,  BASE SILICONE, PARA TRATAMENTO DE FACHADAS, TELHAS, PEDRAS E OUTRAS SUPERFICIES</t>
  </si>
  <si>
    <t>24,56</t>
  </si>
  <si>
    <t>IMUNIZANTE PARA MADEIRA, INCOLOR</t>
  </si>
  <si>
    <t>27,01</t>
  </si>
  <si>
    <t>INSTALADOR DE TUBULACOES (TUBOS/EQUIPAMENTOS)</t>
  </si>
  <si>
    <t>20,03</t>
  </si>
  <si>
    <t>INSTALADOR DE TUBULACOES (TUBOS/EQUIPAMENTOS) (MENSALISTA)</t>
  </si>
  <si>
    <t>3.523,93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</si>
  <si>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</si>
  <si>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</si>
  <si>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</si>
  <si>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</si>
  <si>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26,12</t>
  </si>
  <si>
    <t>INTERRUPTOR PARALELO + TOMADA 2P+T 10A, 250V, CONJUNTO MONTADO PARA EMBUTIR 4" X 2" (PLACA + SUPORTE + MODULOS)</t>
  </si>
  <si>
    <t>15,24</t>
  </si>
  <si>
    <t>INTERRUPTOR PARALELO 10A, 250V (APENAS MODULO)</t>
  </si>
  <si>
    <t>8,28</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</si>
  <si>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</si>
  <si>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</si>
  <si>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</si>
  <si>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</si>
  <si>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14,15</t>
  </si>
  <si>
    <t>INTERRUPTOR SIMPLES + 2 INTERRUPTORES PARALELOS 10A, 250V, CONJUNTO MONTADO PARA EMBUTIR 4" X 2" (PLACA + SUPORTE + MODULOS)</t>
  </si>
  <si>
    <t>21,55</t>
  </si>
  <si>
    <t>INTERRUPTOR SIMPLES 10A, 250V (APENAS MODULO)</t>
  </si>
  <si>
    <t>INTERRUPTOR SIMPLES 10A, 250V, CONJUNTO MONTADO PARA EMBUTIR 4" X 2" (PLACA + SUPORTE + MODULO)</t>
  </si>
  <si>
    <t>INTERRUPTOR SIMPLES 10A, 250V, CONJUNTO MONTADO PARA SOBREPOR 4" X 2" (CAIXA + MODULO)</t>
  </si>
  <si>
    <t>8,72</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</si>
  <si>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</si>
  <si>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</si>
  <si>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</si>
  <si>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</si>
  <si>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23,52</t>
  </si>
  <si>
    <t>INTERRUPTORES SIMPLES (2 MODULOS) + TOMADA 2P+T 10A, 250V, CONJUNTO MONTADO PARA EMBUTIR 4" X 2" (PLACA + SUPORTE + MODULOS)</t>
  </si>
  <si>
    <t>20,19</t>
  </si>
  <si>
    <t>INTERRUPTORES SIMPLES (2 MODULOS) + 1 INTERRUPTOR PARALELO 10A, 250V, CONJUNTO MONTADO PARA EMBUTIR 4" X 2" (PLACA + SUPORTE + MODULOS)</t>
  </si>
  <si>
    <t>19,40</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</si>
  <si>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</si>
  <si>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</si>
  <si>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</si>
  <si>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1.495,00</t>
  </si>
  <si>
    <t>ISOLADOR DE PORCELANA SUSPENSO, DISCO TIPO GARFO OLHAL, DIAMETRO DE 152 MM, PARA TENSAO DE *15* KV</t>
  </si>
  <si>
    <t>90,75</t>
  </si>
  <si>
    <t>ISOLADOR DE PORCELANA, TIPO BUCHA, PARA TENSAO DE *15* KV</t>
  </si>
  <si>
    <t>479,08</t>
  </si>
  <si>
    <t>ISOLADOR DE PORCELANA, TIPO BUCHA, PARA TENSAO DE *35* KV</t>
  </si>
  <si>
    <t>815,68</t>
  </si>
  <si>
    <t>ISOLADOR DE PORCELANA, TIPO PINO MONOCORPO, PARA TENSAO DE *15* KV</t>
  </si>
  <si>
    <t>ISOLADOR DE PORCELANA, TIPO PINO MONOCORPO, PARA TENSAO DE *35* KV</t>
  </si>
  <si>
    <t>117,19</t>
  </si>
  <si>
    <t>ISOLADOR DE PORCELANA, TIPO ROLDANA, DIMENSOES DE *72* X *72* MM, PARA USO EM BAIXA TENSAO</t>
  </si>
  <si>
    <t>5,57</t>
  </si>
  <si>
    <t>JANELA BASCULANTE EM MADEIRA PINUS/ EUCALIPTO/ TAUARI/ VIROLA OU EQUIVALENTE DA REGIAO, *60 X 60*, CAIXA DO BATENTE/ MARCO E = *10* CM, 2 BASCULAS PARA VIDRO, COM FERRAGENS (SEM VIDRO, SEM GUARNICAO/ALIZAR E SEM ACABAMENTO)</t>
  </si>
  <si>
    <t>246,87</t>
  </si>
  <si>
    <t>JANELA BASCULANTE EM MADEIRA PINUS/ EUCALIPTO/ TAUARI/ VIROLA OU EQUIVALENTE DA REGIAO, CAIXA DO BATENTE/ MARCO *10* CM, *2* FOLHAS BASCULANTES PARA VIDRO, COM FERRAGENS (SEM VIDRO, SEM GUARNICAO/ALIZAR E SEM ACABAMENTO)</t>
  </si>
  <si>
    <t>685,76</t>
  </si>
  <si>
    <t>JANELA BASCULANTE, ACO, COM BATENTE/REQUADRO, 60 X 60 CM (SEM VIDROS)</t>
  </si>
  <si>
    <t>204,50</t>
  </si>
  <si>
    <t>JANELA BASCULANTE, EM ALUMINIO PERFIL 20, 80 X 60 CM (A X L), 4 FLS (1 FIXA E 3 MOVEIS), ACABAMENTO BRANCO OU BRILHANTE, BATENTE DE 3 A 4 CM, COM VIDRO, SEM GUARNICAO</t>
  </si>
  <si>
    <t>400,66</t>
  </si>
  <si>
    <t>JANELA DE ABRIR EM MADEIRA IMBUIA/CEDRO ARANA/CEDRO ROSA OU EQUIVALENTE DA REGIAO, CAIXA DO BATENTE/MARCO *10* CM, 2 FOLHAS DE ABRIR TIPO VENEZIANA E 2 FOLHAS DE ABRIR PARA VIDRO, COM GUARNICAO/ALIZAR, COM FERRAGENS, (SEM VIDRO E SEM ACABAMENTO)</t>
  </si>
  <si>
    <t>1.017,21</t>
  </si>
  <si>
    <t>JANELA DE ABRIR EM MADEIRA PINUS/EUCALIPTO/ TAUARI/ VIROLA OU EQUIVALENTE DA REGIAO, CAIXA DO BATENTE/MARCO *10* CM, 2 FOLHAS DE ABRIR TIPO VENEZIANA E 2 FOLHAS GUILHOTINA PARA VIDRO, COM FERRAGENS (SEM VIDRO,SEM GUARNICAO/ALIZAR E SEM ACABAMENTO)</t>
  </si>
  <si>
    <t>581,18</t>
  </si>
  <si>
    <t>JANELA DE CORRER,  EM ALUMINIO PERFIL 25, 120 X 150 CM (A X L), 4 FLS, BANDEIRA COM BASCULA,  ACABAMENTO BRANCO OU BRILHANTE, BATENTE/REQUADRO DE 6 A 14 CM, COM VIDRO, SEM GUARNICAO/ALIZAR</t>
  </si>
  <si>
    <t>1.314,66</t>
  </si>
  <si>
    <t>JANELA DE CORRER, EM ALUMINIO PEFIL 25, 100 X 200 CM (A X L), 4 FLS, SEM BANDEIRA, ACABAMENTO BRANCO OU BRILHANTE, BATENTE DE 6 A 7 CM, COM VIDRO, SEM GUARNICAO/ALIZAR</t>
  </si>
  <si>
    <t>1.393,56</t>
  </si>
  <si>
    <t>JANELA DE CORRER, EM ALUMINIO PERFIL 25, 100 X 120 CM (A X L), 2 FLS MOVEIS,  SEM BANDEIRA, ACABAMENTO BRANCO OU BRILHANTE, BATENTE DE 6 A 7 CM, COM VIDRO, SEM GUARNICAO</t>
  </si>
  <si>
    <t>776,00</t>
  </si>
  <si>
    <t>JANELA DE CORRER, EM ALUMINIO PERFIL 25, 100 X 150 CM (A X L), 2 FLS MOVEIS,  SEM BANDEIRA, ACABAMENTO BRANCO OU BRILHANTE, BATENTE DE 6 A 7 CM, COM VIDRO, SEM GUARNICAO</t>
  </si>
  <si>
    <t>1.000,14</t>
  </si>
  <si>
    <t>JANELA DE CORRER, EM ALUMINIO PERFIL 25, 100 X 150 CM (A X L), 4 FLS MOVEIS, SEM BANDEIRA, ACABAMENTO BRANCO OU BRILHANTE, BATENTE DE 6 A 7 CM, COM VIDRO, SEM GUARNICAO/ALIZAR</t>
  </si>
  <si>
    <t>1.210,93</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</si>
  <si>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</si>
  <si>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970,25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</si>
  <si>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</si>
  <si>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1.229,68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</si>
  <si>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</si>
  <si>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756,04</t>
  </si>
  <si>
    <t>JANELA EM MADEIRA CEDRINHO/ ANGELIM COMERCIAL/ CURUPIXA/ CUMARU OU EQUIVALENTE DA REGIAO, CAIXA DO BATENTE/MARCO *10* CM, 2 FOLHAS DE ABRIR TIPO VENEZIANA E 2 FOLHAS GUILHOTINA PARA VIDRO, COM GUARNICAO/ALIZAR, COM FERRAGENS (SEM VIDRO E SEM ACABAMENTO)</t>
  </si>
  <si>
    <t>761,82</t>
  </si>
  <si>
    <t>JANELA FIXA, EM ALUMINIO PERFIL 20, 60  X 80 CM (A X L), BATENTE/REQUADRO DE 3 A 14 CM, COM VIDRO 4 MM, SEM GUARNICAO/ALIZAR, ACABAMENTO ALUM BRANCO OU BRILHANTE</t>
  </si>
  <si>
    <t>1.415,26</t>
  </si>
  <si>
    <t>JANELA INTEGRADA VENEZIANA EM ALUMINIO  PERFIL 25, 120 X 120 CM (A X L), 2 FLS ( 2 VIDROS) E VENEZIANA COM ACIONAMENTO MANUAL, SEM BANDEIRA, ACABAMENTO BRILHANTE, BATENTE DE 11,50 A 12,50 CM, COM VIDRO, INCLUSO GUARNICAO</t>
  </si>
  <si>
    <t>3.141,21</t>
  </si>
  <si>
    <t>JANELA MAXIM AR EM MADEIRA CEDRINHO/ ANGELIM COMERCIAL/ CURUPIXA/ CUMARU OU EQUIVALENTE DA REGIAO, CAIXA DO BATENTE/MARCO *10* CM, 1 FOLHA  PARA VIDRO, COM GUARNICAO/ALIZAR, COM FERRAGENS, (SEM VIDRO E SEM ACABAMENTO)</t>
  </si>
  <si>
    <t>1.074,36</t>
  </si>
  <si>
    <t>JANELA MAXIM AR, EM ALUMINIO PERFIL 25, 60 X 80 CM (A X L), ACABAMENTO BRANCO OU BRILHANTE, BATENTE DE 4 A 5 CM, COM VIDRO, SEM GUARNICAO/ALIZAR</t>
  </si>
  <si>
    <t>571,45</t>
  </si>
  <si>
    <t>JANELA MAXIMO AR, ACO, BATENTE / REQUADRO DE 6 A 14 CM, PINT ANTICORROSIVA, SEM VIDRO, COM GRADE, 1 FL, 60  X 80 CM (A X L)</t>
  </si>
  <si>
    <t>445,43</t>
  </si>
  <si>
    <t>JANELA VENEZIANA DE CORRER, EM ALUMINIO PERFIL 25, 100 X 120 CM (A X L), 3 FLS (2 VENEZIANAS E 1 VIDRO), SEM BANDEIRA, ACABAMENTO BRANCO OU BRILHANTE, BATENTE DE 8 A 9 CM, COM VIDRO, SEM GUARNICAO/ALIZAR</t>
  </si>
  <si>
    <t>1.126,87</t>
  </si>
  <si>
    <t>JANELA VENEZIANA DE CORRER, EM ALUMINIO PERFIL 25, 100 X 150 CM (A X L), 6 FLS (4 VENEZIANAS E 2 VIDROS), SEM BANDEIRA, ACABAMENTO BRANCO OU BRILHANTE, BATENTE DE 8 A 9 CM, COM VIDRO, SEM GUARNICAO / ALIZAR</t>
  </si>
  <si>
    <t>1.539,68</t>
  </si>
  <si>
    <t>JARDINEIRO (HORISTA)</t>
  </si>
  <si>
    <t>JARDINEIRO (MENSALISTA)</t>
  </si>
  <si>
    <t>2.646,74</t>
  </si>
  <si>
    <t>JOELHO COM VISITA, PVC SERIE R, 90 GRAUS, 100 X 75 MM, PARA ESGOTO OU AGUAS PLUVIAIS PREDIAIS</t>
  </si>
  <si>
    <t>84,04</t>
  </si>
  <si>
    <t>JOELHO CPVC, SOLDAVEL, 45 GRAUS, 15 MM, PARA AGUA QUENTE</t>
  </si>
  <si>
    <t>5,08</t>
  </si>
  <si>
    <t>JOELHO CPVC, SOLDAVEL, 45 GRAUS, 22 MM, PARA AGUA QUENTE</t>
  </si>
  <si>
    <t>8,47</t>
  </si>
  <si>
    <t>JOELHO CPVC, SOLDAVEL, 45 GRAUS, 28 MM, PARA AGUA QUENTE</t>
  </si>
  <si>
    <t>JOELHO CPVC, SOLDAVEL, 45 GRAUS, 35 MM, PARA AGUA QUENTE</t>
  </si>
  <si>
    <t>22,24</t>
  </si>
  <si>
    <t>JOELHO CPVC, SOLDAVEL, 45 GRAUS, 42 MM, PARA AGUA QUENTE</t>
  </si>
  <si>
    <t>35,66</t>
  </si>
  <si>
    <t>JOELHO CPVC, SOLDAVEL, 45 GRAUS, 54 MM, PARA AGUA QUENTE</t>
  </si>
  <si>
    <t>JOELHO CPVC, SOLDAVEL, 45 GRAUS, 73 MM, PARA AGUA QUENTE</t>
  </si>
  <si>
    <t>208,95</t>
  </si>
  <si>
    <t>JOELHO CPVC, SOLDAVEL, 45 GRAUS, 89 MM, PARA AGUA QUENTE</t>
  </si>
  <si>
    <t>243,75</t>
  </si>
  <si>
    <t>JOELHO CPVC, SOLDAVEL, 90 GRAUS, 15 MM, PARA AGUA QUENTE</t>
  </si>
  <si>
    <t>3,84</t>
  </si>
  <si>
    <t>JOELHO CPVC, SOLDAVEL, 90 GRAUS, 22 MM, PARA AGUA QUENTE</t>
  </si>
  <si>
    <t>JOELHO CPVC, SOLDAVEL, 90 GRAUS, 28 MM, PARA AGUA QUENTE</t>
  </si>
  <si>
    <t>12,83</t>
  </si>
  <si>
    <t>JOELHO CPVC, SOLDAVEL, 90 GRAUS, 35 MM, PARA AGUA QUENTE</t>
  </si>
  <si>
    <t>JOELHO CPVC, SOLDAVEL, 90 GRAUS, 42 MM, PARA AGUA QUENTE</t>
  </si>
  <si>
    <t>JOELHO CPVC, SOLDAVEL, 90 GRAUS, 54 MM, PARA AGUA QUENTE</t>
  </si>
  <si>
    <t>76,80</t>
  </si>
  <si>
    <t>JOELHO CPVC, SOLDAVEL, 90 GRAUS, 73 MM, PARA AGUA QUENTE</t>
  </si>
  <si>
    <t>203,76</t>
  </si>
  <si>
    <t>JOELHO CPVC, SOLDAVEL, 90 GRAUS, 89 MM, PARA AGUA QUENTE</t>
  </si>
  <si>
    <t>236,76</t>
  </si>
  <si>
    <t>JOELHO DE REDUCAO, PVC SOLDAVEL, 90 GRAUS,  25 MM X 20 MM, PARA AGUA FRIA PREDIAL</t>
  </si>
  <si>
    <t>JOELHO DE REDUCAO, PVC SOLDAVEL, 90 GRAUS,  32 MM X 25 MM, PARA AGUA FRIA PREDIAL</t>
  </si>
  <si>
    <t>JOELHO DE REDUCAO, PVC, ROSCAVEL COM BUCHA DE LATAO, 90 GRAUS,  3/4" X 1/2", PARA AGUA FRIA PREDIAL</t>
  </si>
  <si>
    <t>24,04</t>
  </si>
  <si>
    <t>JOELHO DE REDUCAO, PVC, ROSCAVEL, 90 GRAUS, 1" X 3/4", PARA AGUA FRIA PREDIAL</t>
  </si>
  <si>
    <t>7,64</t>
  </si>
  <si>
    <t>JOELHO DE REDUCAO, PVC, ROSCAVEL, 90 GRAUS, 3/4" X 1/2", PARA AGUA FRIA PREDIAL</t>
  </si>
  <si>
    <t>6,16</t>
  </si>
  <si>
    <t>JOELHO DE TRANSICAO, CPVC, SOLDAVEL, 90 GRAUS, 15 MM X 1/2", PARA AGUA QUENTE</t>
  </si>
  <si>
    <t>JOELHO DE TRANSICAO, CPVC, SOLDAVEL, 90 GRAUS, 22 MM X 1/2", PARA AGUA QUENTE</t>
  </si>
  <si>
    <t>JOELHO DE TRANSICAO, CPVC, SOLDAVEL, 90 GRAUS, 22 MM X 3/4", PARA AGUA QUENTE</t>
  </si>
  <si>
    <t>26,25</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</si>
  <si>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</si>
  <si>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</si>
  <si>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</si>
  <si>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</si>
  <si>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195,77</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</si>
  <si>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</si>
  <si>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</si>
  <si>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</si>
  <si>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</si>
  <si>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</si>
  <si>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22,57</t>
  </si>
  <si>
    <t>JOELHO PPR, 90 GRAUS, SOLDAVEL, DN 63 MM, PARA AGUA QUENTE PREDIAL</t>
  </si>
  <si>
    <t>JOELHO PPR, 90 GRAUS, SOLDAVEL, DN 75 MM, PARA AGUA QUENTE PREDIAL</t>
  </si>
  <si>
    <t>JOELHO PPR, 90 GRAUS, SOLDAVEL, DN 90 MM, PARA AGUA QUENTE PREDIAL</t>
  </si>
  <si>
    <t>130,54</t>
  </si>
  <si>
    <t>JOELHO PVC COM VISITA, 90 GRAUS, DN 100 X 50 MM, SERIE NORMAL, PARA ESGOTO PREDIAL</t>
  </si>
  <si>
    <t>JOELHO PVC LEVE, 45 GRAUS, DN 150 MM, PARA ESGOTO PREDIAL</t>
  </si>
  <si>
    <t>86,34</t>
  </si>
  <si>
    <t>JOELHO PVC LEVE, 90 GRAUS, DN 150 MM, PARA ESGOTO PREDIAL</t>
  </si>
  <si>
    <t>78,81</t>
  </si>
  <si>
    <t>JOELHO PVC,  SOLDAVEL COM ROSCA, 90 GRAUS, 20 MM X 1/2", PARA AGUA FRIA PREDIAL</t>
  </si>
  <si>
    <t>3,24</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</si>
  <si>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</si>
  <si>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</si>
  <si>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</si>
  <si>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</si>
  <si>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</si>
  <si>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</si>
  <si>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</si>
  <si>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</si>
  <si>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</si>
  <si>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</si>
  <si>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5,74</t>
  </si>
  <si>
    <t>JOELHO PVC, SOLDAVEL, BB, 45 GRAUS, DN 40 MM, PARA ESGOTO PREDIAL</t>
  </si>
  <si>
    <t>JOELHO PVC, SOLDAVEL, BB, 90 GRAUS, DN 40 MM, PARA ESGOTO PREDIAL</t>
  </si>
  <si>
    <t>JOELHO PVC, SOLDAVEL, COM BUCHA DE LATAO, 90 GRAUS, 20 MM X 1/2", PARA AGUA FRIA PREDIAL</t>
  </si>
  <si>
    <t>9,30</t>
  </si>
  <si>
    <t>JOELHO PVC, SOLDAVEL, COM BUCHA DE LATAO, 90 GRAUS, 25 MM X 1/2", PARA AGUA FRIA PREDIAL</t>
  </si>
  <si>
    <t>JOELHO PVC, SOLDAVEL, COM BUCHA DE LATAO, 90 GRAUS, 25 MM X 3/4", PARA AGUA FRIA PREDIAL</t>
  </si>
  <si>
    <t>JOELHO PVC, SOLDAVEL, COM BUCHA DE LATAO, 90 GRAUS, 32 MM X 3/4", PARA AGUA FRIA PREDIAL</t>
  </si>
  <si>
    <t>21,72</t>
  </si>
  <si>
    <t>JOELHO PVC, SOLDAVEL, PB, 45 GRAUS, DN 100 MM, PARA ESGOTO PREDIAL</t>
  </si>
  <si>
    <t>12,71</t>
  </si>
  <si>
    <t>JOELHO PVC, SOLDAVEL, PB, 45 GRAUS, DN 150 MM, PARA ESGOTO PREDIAL</t>
  </si>
  <si>
    <t>JOELHO PVC, SOLDAVEL, PB, 45 GRAUS, DN 40 MM, PARA ESGOTO PREDIAL</t>
  </si>
  <si>
    <t>3,29</t>
  </si>
  <si>
    <t>JOELHO PVC, SOLDAVEL, PB, 45 GRAUS, DN 50 MM, PARA ESGOTO PREDIAL</t>
  </si>
  <si>
    <t>JOELHO PVC, SOLDAVEL, PB, 45 GRAUS, DN 75 MM, PARA ESGOTO PREDIAL</t>
  </si>
  <si>
    <t>11,41</t>
  </si>
  <si>
    <t>JOELHO PVC, SOLDAVEL, PB, 90 GRAUS, DN 100 MM, PARA ESGOTO PREDIAL</t>
  </si>
  <si>
    <t>12,79</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</si>
  <si>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</si>
  <si>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</si>
  <si>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</si>
  <si>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</si>
  <si>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</si>
  <si>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373,85</t>
  </si>
  <si>
    <t>JOELHO PVC, SOLDAVEL, 90 GRAUS, 20 MM, PARA AGUA FRIA PREDIAL</t>
  </si>
  <si>
    <t>JOELHO PVC, SOLDAVEL, 90 GRAUS, 25 MM, PARA AGUA FRIA PREDIAL</t>
  </si>
  <si>
    <t>JOELHO PVC, SOLDAVEL, 90 GRAUS, 32 MM, PARA AGUA FRIA PREDIAL</t>
  </si>
  <si>
    <t>3,58</t>
  </si>
  <si>
    <t>JOELHO PVC, SOLDAVEL, 90 GRAUS, 40 MM, PARA AGUA FRIA PREDIAL</t>
  </si>
  <si>
    <t>JOELHO PVC, SOLDAVEL, 90 GRAUS, 50 MM, PARA AGUA FRIA PREDIAL</t>
  </si>
  <si>
    <t>JOELHO PVC, SOLDAVEL, 90 GRAUS, 60 MM, PARA AGUA FRIA PREDIAL</t>
  </si>
  <si>
    <t>39,88</t>
  </si>
  <si>
    <t>JOELHO PVC, SOLDAVEL, 90 GRAUS, 85 MM, PARA AGUA FRIA PREDIAL</t>
  </si>
  <si>
    <t>177,22</t>
  </si>
  <si>
    <t>JOELHO PVC, 45 GRAUS, ROSCAVEL,  1 1/2", AGUA FRIA PREDIAL</t>
  </si>
  <si>
    <t>JOELHO PVC, 45 GRAUS, ROSCAVEL, 1 1/4",  AGUA FRIA PREDIAL</t>
  </si>
  <si>
    <t>19,45</t>
  </si>
  <si>
    <t>JOELHO PVC, 45 GRAUS, ROSCAVEL, 2", AGUA FRIA PREDIAL</t>
  </si>
  <si>
    <t>JOELHO PVC, 60 GRAUS, DIAMETRO ENTRE 80 E 100 MM, PARA DRENAGEM PLUVIAL PREDIAL</t>
  </si>
  <si>
    <t>6,97</t>
  </si>
  <si>
    <t>JOELHO PVC, 90 GRAUS, DIAMETRO ENTRE 80 E 100 MM, PARA DRENAGEM PLUVIAL PREDIAL</t>
  </si>
  <si>
    <t>7,56</t>
  </si>
  <si>
    <t>JOELHO PVC, 90 GRAUS, ROSCAVEL, 1 1/2",  AGUA FRIA PREDIAL</t>
  </si>
  <si>
    <t>JOELHO PVC, 90 GRAUS, ROSCAVEL, 1 1/4", AGUA FRIA PREDIAL</t>
  </si>
  <si>
    <t>22,08</t>
  </si>
  <si>
    <t>JOELHO PVC, 90 GRAUS, ROSCAVEL, 2", AGUA FRIA PREDIAL</t>
  </si>
  <si>
    <t>57,72</t>
  </si>
  <si>
    <t>JOELHO ROSCA FEMEA MOVEL, METALICO, PARA CONEXAO COM ANEL DESLIZANTE EM TUBO PEX, DN 16 MM X 1/2"</t>
  </si>
  <si>
    <t>18,49</t>
  </si>
  <si>
    <t>JOELHO ROSCA FEMEA MOVEL, METALICO, PARA CONEXAO COM ANEL DESLIZANTE EM TUBO PEX, DN 20 MM X 1/2"</t>
  </si>
  <si>
    <t>28,23</t>
  </si>
  <si>
    <t>JOELHO ROSCA FEMEA MOVEL, METALICO, PARA CONEXAO COM ANEL DESLIZANTE EM TUBO PEX, DN 20 MM X 3/4"</t>
  </si>
  <si>
    <t>33,35</t>
  </si>
  <si>
    <t>JOELHO ROSCA FEMEA MOVEL, METALICO, PARA CONEXAO COM ANEL DESLIZANTE EM TUBO PEX, DN 25 MM X 3/4"</t>
  </si>
  <si>
    <t>37,36</t>
  </si>
  <si>
    <t>JOELHO 45 GRAUS, PPR, SOLDAVEL, F/ F, DN 40 MM, PARA AQUA QUENTE E FRIA PREDIAL</t>
  </si>
  <si>
    <t>JOELHO 45 GRAUS, PPR, SOLDAVEL, F/ F, DN 50 MM, PARA AQUA QUENTE E FRIA PREDIAL</t>
  </si>
  <si>
    <t>23,60</t>
  </si>
  <si>
    <t>JOELHO 45 GRAUS, PPR, SOLDAVEL, F/ F, DN 63 MM, PARA AQUA QUENTE E FRIA PREDIAL</t>
  </si>
  <si>
    <t>31,36</t>
  </si>
  <si>
    <t>JOELHO 45 GRAUS, PPR, SOLDAVEL, F/ F, DN 75 MM, PARA AQUA QUENTE E FRIA PREDIAL</t>
  </si>
  <si>
    <t>82,67</t>
  </si>
  <si>
    <t>JOELHO 45 GRAUS, PPR, SOLDAVEL, F/ F, DN 90 MM, PARA AQUA QUENTE E FRIA PREDIAL</t>
  </si>
  <si>
    <t>167,03</t>
  </si>
  <si>
    <t>JOELHO 90 GRAUS, METALICO, PARA CONEXAO COM ANEL DESLIZANTE EM TUBO PEX, DN 16 MM</t>
  </si>
  <si>
    <t>JOELHO 90 GRAUS, METALICO, PARA CONEXAO COM ANEL DESLIZANTE EM TUBO PEX, DN 20 MM</t>
  </si>
  <si>
    <t>JOELHO 90 GRAUS, METALICO, PARA CONEXAO COM ANEL DESLIZANTE EM TUBO PEX, DN 25 MM</t>
  </si>
  <si>
    <t>34,56</t>
  </si>
  <si>
    <t>JOELHO 90 GRAUS, METALICO, PARA CONEXAO COM ANEL DESLIZANTE EM TUBO PEX, DN 32 MM</t>
  </si>
  <si>
    <t>45,59</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</si>
  <si>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</si>
  <si>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</si>
  <si>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</si>
  <si>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</si>
  <si>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47,51</t>
  </si>
  <si>
    <t>JOELHO 90 GRAUS, ROSCA FEMEA TERMINAL, METALICO, PARA CONEXAO COM ANEL DESLIZANTE EM TUBO PEX, DN 16 MM X 1/2"</t>
  </si>
  <si>
    <t>JOELHO 90 GRAUS, ROSCA FEMEA TERMINAL, METALICO, PARA CONEXAO COM ANEL DESLIZANTE EM TUBO PEX, DN 20 MM X 1/2"</t>
  </si>
  <si>
    <t>16,26</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</si>
  <si>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</si>
  <si>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</si>
  <si>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</si>
  <si>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19,14</t>
  </si>
  <si>
    <t>JOELHO 90 GRAUS, ROSCA FEMEA TERMINAL, PLASTICO, PARA CONEXAO COM CRIMPAGEM EM TUBO PEX, DN 16 MM X 3/4"</t>
  </si>
  <si>
    <t>JOELHO 90 GRAUS, ROSCA FEMEA TERMINAL, PLASTICO, PARA CONEXAO COM CRIMPAGEM EM TUBO PEX, DN 20 MM X 1/2"</t>
  </si>
  <si>
    <t>25,06</t>
  </si>
  <si>
    <t>JOELHO 90 GRAUS, ROSCA FEMEA TERMINAL, PLASTICO, PARA CONEXAO COM CRIMPAGEM EM TUBO PEX, DN 20 MM X 3/4"</t>
  </si>
  <si>
    <t>JOELHO 90 GRAUS, ROSCA FEMEA TERMINAL, PLASTICO, PARA CONEXAO COM CRIMPAGEM EM TUBO PEX, DN 25 MM X 1/2"</t>
  </si>
  <si>
    <t>27,54</t>
  </si>
  <si>
    <t>JOELHO 90 GRAUS, ROSCA FEMEA TERMINAL, PLASTICO, PARA CONEXAO COM CRIMPAGEM EM TUBO PEX, DN 25 MM X 1"</t>
  </si>
  <si>
    <t>JOELHO 90 GRAUS, ROSCA FEMEA TERMINAL, PLASTICO, PARA CONEXAO COM CRIMPAGEM EM TUBO PEX, DN 25 MM X 3/4"</t>
  </si>
  <si>
    <t>36,08</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</si>
  <si>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</si>
  <si>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</si>
  <si>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</si>
  <si>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</si>
  <si>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</si>
  <si>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</si>
  <si>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26,42</t>
  </si>
  <si>
    <t>JOELHO 90 GRAUS, ROSCA MACHO TERMINAL, PLASTICO, PARA CONEXAO COM CRIMPAGEM EM TUBO PEX, DN 25 MM X 1"</t>
  </si>
  <si>
    <t>JOELHO 90 GRAUS, ROSCA MACHO TERMINAL, PLASTICO, PARA CONEXAO COM CRIMPAGEM EM TUBO PEX, DN 32 MM X 1"</t>
  </si>
  <si>
    <t>47,88</t>
  </si>
  <si>
    <t>JOELHO, PVC COM ROSCA E BUCHA LATAO, 90 GRAUS,  3/4", PARA AGUA FRIA PREDIAL</t>
  </si>
  <si>
    <t>JOELHO, PVC SERIE R, 45 GRAUS, DN 100 MM, PARA ESGOTO OU AGUAS PLUVIAIS PREDIAIS</t>
  </si>
  <si>
    <t>35,49</t>
  </si>
  <si>
    <t>JOELHO, PVC SERIE R, 45 GRAUS, DN 150 MM, PARA ESGOTO OU AGUAS PLUVIAIS PREDIAIS</t>
  </si>
  <si>
    <t>123,50</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</si>
  <si>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</si>
  <si>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</si>
  <si>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</si>
  <si>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</si>
  <si>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</si>
  <si>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159,09</t>
  </si>
  <si>
    <t>JOELHO, PVC SERIE R, 90 GRAUS, DN 40 MM, PARA ESGOTO OU AGUAS PLUVIAIS PREDIAIS</t>
  </si>
  <si>
    <t>9,08</t>
  </si>
  <si>
    <t>JOELHO, PVC SERIE R, 90 GRAUS, DN 50 MM, PARA ESGOTO OU AGUAS PLUVIAIS PREDIAIS</t>
  </si>
  <si>
    <t>JOELHO, PVC SERIE R, 90 GRAUS, DN 75 MM, PARA ESGOTO OU AGUAS PLUVIAIS PREDIAIS</t>
  </si>
  <si>
    <t>JOELHO, PVC SOLDAVEL, 45 GRAUS, 110 MM, PARA AGUA FRIA PREDIAL</t>
  </si>
  <si>
    <t>341,89</t>
  </si>
  <si>
    <t>JOELHO, PVC SOLDAVEL, 45 GRAUS, 20 MM, PARA AGUA FRIA PREDIAL</t>
  </si>
  <si>
    <t>JOELHO, PVC SOLDAVEL, 45 GRAUS, 25 MM, PARA AGUA FRIA PREDIAL</t>
  </si>
  <si>
    <t>JOELHO, PVC SOLDAVEL, 45 GRAUS, 32 MM, PARA AGUA FRIA PREDIAL</t>
  </si>
  <si>
    <t>JOELHO, PVC SOLDAVEL, 45 GRAUS, 40 MM, PARA AGUA FRIA PREDIAL</t>
  </si>
  <si>
    <t>10,09</t>
  </si>
  <si>
    <t>JOELHO, PVC SOLDAVEL, 45 GRAUS, 50 MM, PARA AGUA FRIA PREDIAL</t>
  </si>
  <si>
    <t>12,08</t>
  </si>
  <si>
    <t>JOELHO, PVC SOLDAVEL, 45 GRAUS, 60 MM, PARA AGUA FRIA PREDIAL</t>
  </si>
  <si>
    <t>46,80</t>
  </si>
  <si>
    <t>JOELHO, PVC SOLDAVEL, 45 GRAUS, 75 MM, PARA AGUA FRIA PREDIAL</t>
  </si>
  <si>
    <t>107,53</t>
  </si>
  <si>
    <t>JOELHO, PVC SOLDAVEL, 45 GRAUS, 85 MM, PARA AGUA FRIA PREDIAL</t>
  </si>
  <si>
    <t>127,58</t>
  </si>
  <si>
    <t>JOELHO, PVC SOLDAVEL, 90 GRAUS, 75 MM, PARA AGUA FRIA PREDIAL</t>
  </si>
  <si>
    <t>149,70</t>
  </si>
  <si>
    <t>JOELHO, ROSCA FEMEA, COM BASE FIXA, METALICO, PARA CONEXAO COM ANEL DESLIZANTE EM TUBO PEX, DN 16 MM X 1/2"</t>
  </si>
  <si>
    <t>JOELHO, ROSCA FEMEA, COM BASE FIXA, METALICO, PARA CONEXAO COM ANEL DESLIZANTE EM TUBO PEX, DN 20 MM X 1/2"</t>
  </si>
  <si>
    <t>21,98</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</si>
  <si>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</si>
  <si>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</si>
  <si>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</si>
  <si>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</si>
  <si>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41,73</t>
  </si>
  <si>
    <t>JOGO DE TRANQUETA E ROSETA QUADRADA DE SOBREPOR SEM FUROS, EM LATAO CROMADO, *50 X 50* MM, PARA FECHADURA DE PORTA DE BANHEIRO</t>
  </si>
  <si>
    <t>50,85</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</si>
  <si>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</si>
  <si>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</si>
  <si>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</si>
  <si>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</si>
  <si>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</si>
  <si>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91,02</t>
  </si>
  <si>
    <t>JUNCAO DUPLA, PVC SERIE R, DN 100 X 100 X 100 MM, PARA ESGOTO OU AGUAS PLUVIAIS PREDIAIS</t>
  </si>
  <si>
    <t>152,92</t>
  </si>
  <si>
    <t>JUNCAO DUPLA, PVC SOLDAVEL, DN 100 X 100 X 100 MM , SERIE NORMAL PARA ESGOTO PREDIAL</t>
  </si>
  <si>
    <t>60,63</t>
  </si>
  <si>
    <t>JUNCAO DUPLA, PVC SOLDAVEL, DN 75 X 75 X 75 MM , SERIE NORMAL PARA ESGOTO PREDIAL</t>
  </si>
  <si>
    <t>JUNCAO INVERTIDA, PVC SOLDAVEL, 75 X 75 MM, SERIE NORMAL PARA ESGOTO PREDIAL</t>
  </si>
  <si>
    <t>JUNCAO PVC  ROSCAVEL, 45 GRAUS, 1/2", PARA AGUA FRIA PREDIAL</t>
  </si>
  <si>
    <t>7,59</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</si>
  <si>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</si>
  <si>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</si>
  <si>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</si>
  <si>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</si>
  <si>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205,41</t>
  </si>
  <si>
    <t>JUNCAO SIMPLES, PVC SERIE R, DN 100 X 100 MM, PARA ESGOTO OU AGUAS PLUVIAIS PREDIAIS</t>
  </si>
  <si>
    <t>JUNCAO SIMPLES, PVC SERIE R, DN 100 X 75 MM, PARA ESGOTO OU AGUAS PLUVIAIS PREDIAIS</t>
  </si>
  <si>
    <t>JUNCAO SIMPLES, PVC SERIE R, DN 150 X 100 MM, PARA ESGOTO OU AGUAS PLUVIAIS PREDIAIS</t>
  </si>
  <si>
    <t>239,13</t>
  </si>
  <si>
    <t>JUNCAO SIMPLES, PVC SERIE R, DN 150 X 150 MM, PARA ESGOTO OU AGUAS PLUVIAIS PREDIAIS</t>
  </si>
  <si>
    <t>269,65</t>
  </si>
  <si>
    <t>JUNCAO SIMPLES, PVC SERIE R, DN 40 X 40 MM, PARA ESGOTO OU AGUAS PLUVIAIS PREDIAIS</t>
  </si>
  <si>
    <t>JUNCAO SIMPLES, PVC SERIE R, DN 50 X 50 MM, PARA ESGOTO OU AGUAS PLUVIAIS PREDIAIS</t>
  </si>
  <si>
    <t>18,85</t>
  </si>
  <si>
    <t>JUNCAO SIMPLES, PVC SERIE R, DN 75 X 75 MM, PARA ESGOTO OU AGUAS PLUVIAIS PREDIAIS</t>
  </si>
  <si>
    <t>57,67</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</si>
  <si>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</si>
  <si>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</si>
  <si>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</si>
  <si>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</si>
  <si>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</si>
  <si>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25,51</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</si>
  <si>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</si>
  <si>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</si>
  <si>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</si>
  <si>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</si>
  <si>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132,86</t>
  </si>
  <si>
    <t>JUNCAO, PVC, 45 GRAUS, JE, BBB, DN 150 MM, PARA REDE COLETORA DE ESGOTO (NBR 10569)</t>
  </si>
  <si>
    <t>275,20</t>
  </si>
  <si>
    <t>JUNCAO, PVC, 45 GRAUS, JE, BBB, DN 150 MM, PARA TUBO CORRUGADO E/OU LISO, REDE COLETORA DE ESGOTO (NBR 10569)</t>
  </si>
  <si>
    <t>769,97</t>
  </si>
  <si>
    <t>JUNCAO, PVC, 45 GRAUS, JE, BBB, DN 200 MM, PARA TUBO CORRUGADO E/OU LISO, REDE COLETORA DE ESGOTO (NBR 10569)</t>
  </si>
  <si>
    <t>1.159,59</t>
  </si>
  <si>
    <t>JUNCAO, PVC, 45 GRAUS, JE, BBB, DN 250 MM, PARA TUBO CORRUGADO E/OU LISO, REDE COLETORA DE ESGOTO (NBR 10569)</t>
  </si>
  <si>
    <t>1.615,27</t>
  </si>
  <si>
    <t>JUNTA DE EXPANSAO BRONZE/LATAO (REF 900), PONTA X PONTA, 35 MM</t>
  </si>
  <si>
    <t>745,93</t>
  </si>
  <si>
    <t>JUNTA DE EXPANSAO BRONZE/LATAO (REF 900), PONTA X PONTA, 42 MM</t>
  </si>
  <si>
    <t>933,90</t>
  </si>
  <si>
    <t>JUNTA DE EXPANSAO BRONZE/LATAO (REF 900), PONTA X PONTA, 54 MM</t>
  </si>
  <si>
    <t>1.295,28</t>
  </si>
  <si>
    <t>JUNTA DE EXPANSAO BRONZE/LATAO (REF 900), PONTA X PONTA, 66 MM</t>
  </si>
  <si>
    <t>1.710,86</t>
  </si>
  <si>
    <t>JUNTA DE EXPANSAO DE COBRE (REF 900), PONTA X PONTA, 15 MM</t>
  </si>
  <si>
    <t>511,54</t>
  </si>
  <si>
    <t>JUNTA DE EXPANSAO DE COBRE (REF 900), PONTA X PONTA, 22 MM</t>
  </si>
  <si>
    <t>593,36</t>
  </si>
  <si>
    <t>JUNTA DE EXPANSAO DE COBRE (REF 900), PONTA X PONTA, 28 MM</t>
  </si>
  <si>
    <t>651,72</t>
  </si>
  <si>
    <t>JUNTA DILATACAO ELASTICA PARA CONCRETO (FUGENBAND) O-12, ATE 5 MCA</t>
  </si>
  <si>
    <t>73,81</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</si>
  <si>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</si>
  <si>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</si>
  <si>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</si>
  <si>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</si>
  <si>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</si>
  <si>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</si>
  <si>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</si>
  <si>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JUNTA PLASTICA DE DILATACAO PARA PISOS, COR CINZA, 17 X 3 MM (ALTURA X ESPESSURA)</t>
  </si>
  <si>
    <t>JUNTA PLASTICA DE DILATACAO PARA PISOS, COR CINZA, 27 X 3 MM (ALTURA X ESPESSURA)</t>
  </si>
  <si>
    <t>1,72</t>
  </si>
  <si>
    <t>KIT ACESSORIOS PARA COMPRESSOR DE AR, 5 PECAS (PISTOLAS PINTURA, LIMPEZA E PULVERIZACAO, CALIBRADOR E MANGUEIRA)</t>
  </si>
  <si>
    <t>296,29</t>
  </si>
  <si>
    <t>KIT CAVALETE, PVC, COM REGISTRO, PARA HIDROMETRO, BITOLAS 1/2" OU 3/4" - COMPLETO</t>
  </si>
  <si>
    <t>126,94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</si>
  <si>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</si>
  <si>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134,25</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</si>
  <si>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</si>
  <si>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147,21</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</si>
  <si>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</si>
  <si>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251,14</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</si>
  <si>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</si>
  <si>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216,11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</si>
  <si>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</si>
  <si>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296,36</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</si>
  <si>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</si>
  <si>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295,37</t>
  </si>
  <si>
    <t>KIT DE ACESSORIOS PARA BANHEIRO EM METAL CROMADO, 5 PECAS</t>
  </si>
  <si>
    <t>78,82</t>
  </si>
  <si>
    <t>KIT DE MATERIAIS PARA BRACADEIRA PARA FIXACAO EM POSTE CIRCULAR, CONTEM TRES FIXADORES E UM ROLO DE FITA DE 3 M EM ACO CARBONO</t>
  </si>
  <si>
    <t>46,36</t>
  </si>
  <si>
    <t>KIT DE PROTECAO ARSTOP PARA AR CONDICIONADO, TOMADA PADRAO 2P+T 20 A, COM DISJUNTOR UNIPOLAR DIN 20A</t>
  </si>
  <si>
    <t>20,92</t>
  </si>
  <si>
    <t>KIT PORTA PRONTA DE MADEIRA, FOLHA LEVE (NBR 15930) DE 600 X 2100 MM OU 700 X 2100 MM, DE 35 MM A 40 MM DE ESPESSURA, COM MARCO EM ACO, NUCLEO COLMEIA, CAPA LISA EM HDF, ACABAMENTO MELAMINICO BRANCO (INCLUI MARCO, ALIZARES, DOBRADICAS E FECHADURA)</t>
  </si>
  <si>
    <t>559,23</t>
  </si>
  <si>
    <t>KIT PORTA PRONTA DE MADEIRA, FOLHA LEVE (NBR 15930) DE 600 X 2100 MM OU 700 X 2100 MM, DE 35 MM A 40 MM DE ESPESSURA, NUCLEO COLMEIA, ESTRUTURA USINADA PARA FECHADURA, CAPA LISA EM HDF, ACABAMENTO EM PRIMER PARA PINTURA (INCLUI MARCO, ALIZARES E DOBRADICAS)</t>
  </si>
  <si>
    <t>456,41</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</si>
  <si>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</si>
  <si>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</si>
  <si>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463,89</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</si>
  <si>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</si>
  <si>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</si>
  <si>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471,75</t>
  </si>
  <si>
    <t>KIT PORTA PRONTA DE MADEIRA, FOLHA MEDIA (NBR 15930) DE 600 X 2100 MM OU 700 X 2100 MM, DE 35 MM A 40 MM DE ESPESSURA, NUCLEO SEMI-SOLIDO (SARRAFEADO), ESTRUTURA USINADA PARA FECHADURA, CAPA LISA EM HDF, ACABAMENTO MELAMINICO BRANCO (INCLUI MARCO, ALIZARES E DOBRADICAS)</t>
  </si>
  <si>
    <t>702,97</t>
  </si>
  <si>
    <t>KIT PORTA PRONTA DE MADEIRA, FOLHA MEDIA (NBR 15930) DE 600 X 2100 MM, DE 35 MM A 40 MM DE ESPESSURA, NUCLEO SEMI-SOLIDO (SARRAFEADO), ESTRUTURA USINADA PARA FECHADURA, CAPA LISA EM HDF, ACABAMENTO EM PRIMER PARA PINTURA (INCLUI MARCO, ALIZARES E DOBRADICAS)</t>
  </si>
  <si>
    <t>504,79</t>
  </si>
  <si>
    <t>KIT PORTA PRONTA DE MADEIRA, FOLHA MEDIA (NBR 15930) DE 700 X 2100 MM, DE 35 MM A 40 MM DE ESPESSURA, NUCLEO SEMI-SOLIDO (SARRAFEADO), ESTRUTURA USINADA PARA FECHADURA, CAPA LISA EM HDF, ACABAMENTO EM PRIMER PARA PINTURA (INCLUI MARCO, ALIZARES E DOBRADICAS)</t>
  </si>
  <si>
    <t>568,83</t>
  </si>
  <si>
    <t>KIT PORTA PRONTA DE MADEIRA, FOLHA MEDIA (NBR 15930) DE 800 X 2100 MM, DE 35 MM A 40 MM DE ESPESSURA,  NUCLEO SEMI-SOLIDO (SARRAFEADO), ESTRUTURA USINADA PARA FECHADURA, CAPA LISA EM HDF, ACABAMENTO EM PRIMER PARA PINTURA (INCLUI MARCO, ALIZARES E DOBRADICAS)</t>
  </si>
  <si>
    <t>625,71</t>
  </si>
  <si>
    <t>KIT PORTA PRONTA DE MADEIRA, FOLHA MEDIA (NBR 15930) DE 800 X 2100 MM, DE 35 MM A 40 MM DE ESPESSURA, NUCLEO SEMI-SOLIDO (SARRAFEADO), ESTRUTURA USINADA PARA FECHADURA, CAPA LISA EM HDF, ACABAMENTO MELAMINICO BRANCO (INCLUI MARCO, ALIZARES E DOBRADICAS)</t>
  </si>
  <si>
    <t>724,41</t>
  </si>
  <si>
    <t>KIT PORTA PRONTA DE MADEIRA, FOLHA MEDIA (NBR 15930) DE 900 X 2100 MM, DE 35 MM A 40 MM DE ESPESSURA, NUCLEO SEMI-SOLIDO (SARRAFEADO), ESTRUTURA USINADA PARA FECHADURA, CAPA LISA EM HDF, ACABAMENTO EM PRIMER PARA PINTURA (INCLUI MARCO, ALIZARES E DOBRADICAS)</t>
  </si>
  <si>
    <t>654,33</t>
  </si>
  <si>
    <t>KIT PORTA PRONTA DE MADEIRA, FOLHA MEDIA (NBR 15930) DE 900 X 2100 MM, DE 35 MM A 40 MM DE ESPESSURA, NUCLEO SEMI-SOLIDO (SARRAFEADO), ESTRUTURA USINADA PARA FECHADURA, CAPA LISA EM HDF, ACABAMENTO MELAMINICO BRANCO (INCLUI MARCO, ALIZARES E DOBRADICAS)</t>
  </si>
  <si>
    <t>776,99</t>
  </si>
  <si>
    <t>KIT PORTA PRONTA DE MADEIRA, FOLHA PESADA (NBR 15930) DE 800 X 2100 MM, DE 40 MM  A 45 MM DE ESPESSURA, NUCLEO SOLIDO, CAPA LISA EM HDF, ACABAMENTO MELAMINICO BRANCO (INCLUI MARCO, ALIZARES, DOBRADICAS E FECHADURA EXTERNA)</t>
  </si>
  <si>
    <t>847,77</t>
  </si>
  <si>
    <t>KIT PORTA PRONTA DE MADEIRA, FOLHA PESADA (NBR 15930) DE 800 X 2100 MM, DE 40 MM A 45 MM DE ESPESSURA , NUCLEO SOLIDO, ESTRUTURA USINADA PARA FECHADURA, CAPA LISA EM HDF, ACABAMENTO EM LAMINADO NATURAL COM VERNIZ (INCLUI MARCO, ALIZARES E DOBRADICAS)</t>
  </si>
  <si>
    <t>1.045,58</t>
  </si>
  <si>
    <t>KIT PORTA PRONTA DE MADEIRA, FOLHA PESADA (NBR 15930) DE 800 X 2100 MM, DE 40 MM A 45 MM DE ESPESSURA, COM MARCO EM ACO, NUCLEO SOLIDO, CAPA LISA EM HDF, ACABAMENTO MELAMINICO BRANCO (INCLUI MARCO, ALIZARES, DOBRADICAS E FECHADURA)</t>
  </si>
  <si>
    <t>824,14</t>
  </si>
  <si>
    <t>KIT PORTA PRONTA DE MADEIRA, FOLHA PESADA (NBR 15930) DE 900 X 2100 MM, DE 40 MM  A 45 MM DE ESPESSURA, NUCLEO SOLIDO, CAPA LISA EM HDF, ACABAMENTO MELAMINICO BRANCO (INCLUI MARCO, ALIZARES, DOBRADICAS E FECHADURA EXTERNA)</t>
  </si>
  <si>
    <t>870,72</t>
  </si>
  <si>
    <t>KIT PORTA PRONTA DE MADEIRA, FOLHA PESADA (NBR 15930) DE 900 X 2100 MM, DE 40 MM A 45 MM DE ESPESSURA , NUCLEO SOLIDO, ESTRUTURA USINADA PARA FECHADURA, CAPA LISA EM HDF, ACABAMENTO EM LAMINADO NATURAL COM VERNIZ (INCLUI MARCO, ALIZARES E DOBRADICAS)</t>
  </si>
  <si>
    <t>1.060,42</t>
  </si>
  <si>
    <t>KIT PORTA PRONTA DE MADEIRA, FOLHA PESADA (NBR 15930) DE 900 X 2100 MM, DE 40 MM A 45 MM DE ESPESSURA, COM MARCO EM ACO, NUCLEO SOLIDO, CAPA LISA EM HDF, ACABAMENTO MELAMINICO BRANCO (INCLUI MARCO, ALIZARES, DOBRADICAS E FECHADURA)</t>
  </si>
  <si>
    <t>875,65</t>
  </si>
  <si>
    <t>LADRILHO HIDRAULICO, *20 x 20* CM, E= 2 CM, PADRAO COPACABANA, 2 CORES (PRETO E BRANCO)</t>
  </si>
  <si>
    <t>63,51</t>
  </si>
  <si>
    <t>LADRILHO HIDRAULICO, *20 X 20* CM, E= 2 CM, DADOS, COR NATURAL</t>
  </si>
  <si>
    <t>58,95</t>
  </si>
  <si>
    <t>LADRILHO HIDRAULICO, *20 X 20* CM, E= 2 CM, RAMPA, NATURAL</t>
  </si>
  <si>
    <t>LADRILHO HIDRAULICO, *20 X 20* CM, E= 2 CM, TATIL ALERTA OU DIRECIONAL, AMARELO</t>
  </si>
  <si>
    <t>75,17</t>
  </si>
  <si>
    <t>LADRILHO HIDRAULICO, *30 X 30* CM, E= 2 CM, MILANO, NATURAL</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</si>
  <si>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</si>
  <si>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</si>
  <si>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</si>
  <si>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</si>
  <si>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</si>
  <si>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</si>
  <si>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</si>
  <si>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</si>
  <si>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</si>
  <si>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</si>
  <si>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</si>
  <si>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</si>
  <si>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</si>
  <si>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</si>
  <si>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</si>
  <si>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</si>
  <si>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</si>
  <si>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</si>
  <si>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</si>
  <si>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</si>
  <si>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</si>
  <si>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</si>
  <si>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</si>
  <si>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</si>
  <si>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</si>
  <si>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45,61</t>
  </si>
  <si>
    <t>LAMPADA DE LUZ MISTA 160 W, BASE E27 (220 V)</t>
  </si>
  <si>
    <t>LAMPADA DE LUZ MISTA 250 W, BASE E27 (220 V)</t>
  </si>
  <si>
    <t>LAMPADA DE LUZ MISTA 500 W, BASE E40 (220 V)</t>
  </si>
  <si>
    <t>LAMPADA FLUORESCENTE COMPACTA BRANCA 135 W, BASE E40 (127/220 V)</t>
  </si>
  <si>
    <t>229,44</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</si>
  <si>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</si>
  <si>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</si>
  <si>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</si>
  <si>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</si>
  <si>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65,81</t>
  </si>
  <si>
    <t>LAMPADA FLUORESCENTE ESPIRAL BRANCA 65 W, BASE E27 (127/220 V)</t>
  </si>
  <si>
    <t>119,08</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</si>
  <si>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</si>
  <si>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</si>
  <si>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</si>
  <si>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</si>
  <si>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</si>
  <si>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</si>
  <si>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</si>
  <si>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</si>
  <si>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8,12</t>
  </si>
  <si>
    <t>LAMPADA LED 6 W BIVOLT BRANCA, FORMATO TRADICIONAL (BASE E27)</t>
  </si>
  <si>
    <t>7,05</t>
  </si>
  <si>
    <t>LAMPADA VAPOR DE SODIO OVOIDE 150 W (BASE E40)</t>
  </si>
  <si>
    <t>LAMPADA VAPOR DE SODIO OVOIDE 250 W (BASE E40)</t>
  </si>
  <si>
    <t>68,86</t>
  </si>
  <si>
    <t>LAMPADA VAPOR DE SODIO OVOIDE 400 W (BASE E40)</t>
  </si>
  <si>
    <t>LAMPADA VAPOR MERCURIO 125 W (BASE E27)</t>
  </si>
  <si>
    <t>27,49</t>
  </si>
  <si>
    <t>LAMPADA VAPOR MERCURIO 250 W (BASE E40)</t>
  </si>
  <si>
    <t>LAMPADA VAPOR MERCURIO 400 W (BASE E40)</t>
  </si>
  <si>
    <t>66,87</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</si>
  <si>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</si>
  <si>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</si>
  <si>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</si>
  <si>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2.357,52</t>
  </si>
  <si>
    <t>LAVATORIO / CUBA DE EMBUTIR, OVAL, DE LOUCA BRANCA, SEM LADRAO, DIMENSOES *50 X 35* CM (L X C)</t>
  </si>
  <si>
    <t>75,22</t>
  </si>
  <si>
    <t>LAVATORIO / CUBA DE EMBUTIR, OVAL, DE LOUCA COLORIDA, SEM LADRAO, DIMENSOES *50 X 35* CM (L X C)</t>
  </si>
  <si>
    <t>83,12</t>
  </si>
  <si>
    <t>LAVATORIO / CUBA DE SOBREPOR, OVAL PEQUENA, DE LOUCA BRANCA, SEM LADRAO, DIMENSOES *44 X 31* CM (L X C)</t>
  </si>
  <si>
    <t>133,06</t>
  </si>
  <si>
    <t>LAVATORIO / CUBA DE SOBREPOR, RETANGULAR, DE LOUCA BRANCA, COM LADRAO, DIMENSOES *52 X 45* CM (L X C)</t>
  </si>
  <si>
    <t>372,35</t>
  </si>
  <si>
    <t>LAVATORIO / CUBA DE SOBREPOR, RETANGULAR, DE LOUCA COLORIDA, COM LADRAO, DIMENSOES *52 X 45* CM (L X C)</t>
  </si>
  <si>
    <t>383,64</t>
  </si>
  <si>
    <t>LAVATORIO DE CANTO DE LOUCA BRANCA, SUSPENSO (SEM COLUNA), DIMENSOES *40 X 30* CM (L X C)</t>
  </si>
  <si>
    <t>LAVATORIO DE LOUCA BRANCA, COM COLUNA, DIMENSOES *44 X 35* CM (L X C)</t>
  </si>
  <si>
    <t>LAVATORIO DE LOUCA BRANCA, COM COLUNA, DIMENSOES *54 X 44* CM (L X C)</t>
  </si>
  <si>
    <t>142,70</t>
  </si>
  <si>
    <t>LAVATORIO DE LOUCA BRANCA, SUSPENSO (SEM COLUNA), DIMENSOES *40 X 30* CM</t>
  </si>
  <si>
    <t>72,39</t>
  </si>
  <si>
    <t>LAVATORIO DE LOUCA COLORIDA, COM COLUNA, DIMENSOES *54 X 44* CM (L X C)</t>
  </si>
  <si>
    <t>247,84</t>
  </si>
  <si>
    <t>LAVATORIO DE LOUCA COLORIDA, SUSPENSO (SEM COLUNA), DIMENSOES *40 X 30* CM (L X C)</t>
  </si>
  <si>
    <t>122,27</t>
  </si>
  <si>
    <t>LEITURISTA OU CADASTRISTA DE REDES DE AGUA E ESGOTO</t>
  </si>
  <si>
    <t>LEITURISTA OU CADASTRISTA DE REDES DE AGUA E ESGOTO (MENSALISTA)</t>
  </si>
  <si>
    <t>2.655,30</t>
  </si>
  <si>
    <t>LETRA ACO INOX (AISI 304), CHAPA NUM. 22, RECORTADO, H= 20 CM (SEM RELEVO)</t>
  </si>
  <si>
    <t>99,79</t>
  </si>
  <si>
    <t>LEVANTADOR DE JANELA GUILHOTINA, EM LATAO CROMADO</t>
  </si>
  <si>
    <t>16,16</t>
  </si>
  <si>
    <t>LIMPA VIDROS COM PULVERIZADOR</t>
  </si>
  <si>
    <t>43,16</t>
  </si>
  <si>
    <t>LIMPADORA A SUCCAO, TANQUE 12000 L, BASCULAMENTO HIDRAULICO, BOMBA 12 M3/MIN 95% VACUO (INCLUI MONTAGEM, NAO INCLUI CAMINHAO)</t>
  </si>
  <si>
    <t>216.500,00</t>
  </si>
  <si>
    <t>LIMPADORA DE SUCCAO TANQUE 7000 L, BOMBA 12 M3/MIN 95% VACUO (INCLUI MONTAGEM, NAO INCLUI CAMINHAO)</t>
  </si>
  <si>
    <t>183.845,00</t>
  </si>
  <si>
    <t>LIMPADORA DE SUCCAO, TANQUE 11000 L, BOMBA 340 M3/MIN (INCLUI MONTAGEM, NAO INCLUI CAMINHAO)</t>
  </si>
  <si>
    <t>307.779,69</t>
  </si>
  <si>
    <t>LIMPADORA DE SUCCAO, TANQUE 5500 L, BOMBA 60M3/MIN, VACUO 500 MBAR (INCLUI MONTAGEM, NAO INCLUI CAMINHAO)</t>
  </si>
  <si>
    <t>522.351,23</t>
  </si>
  <si>
    <t>LINHA DE PEDREIRO LISA 100 M</t>
  </si>
  <si>
    <t>LIXA D'AGUA EM FOLHA, GRAO 100</t>
  </si>
  <si>
    <t>2,02</t>
  </si>
  <si>
    <t>LIXA EM FOLHA PARA FERRO, NUMERO 150</t>
  </si>
  <si>
    <t>4,40</t>
  </si>
  <si>
    <t>LIXA EM FOLHA PARA PAREDE OU MADEIRA, NUMERO 120, COR VERMELHA</t>
  </si>
  <si>
    <t>1,47</t>
  </si>
  <si>
    <t>LIXADEIRA ELETRICA ANGULAR PARA CONCRETO, POTENCIA 1.400 W, PRATO DIAMANTADO DE 5''</t>
  </si>
  <si>
    <t>7.505,21</t>
  </si>
  <si>
    <t>LIXADEIRA ELETRICA ANGULAR, PARA DISCO DE 7 " (180 MM), POTENCIA DE 2.200 W, *5.000* RPM, 220 V</t>
  </si>
  <si>
    <t>1.241,25</t>
  </si>
  <si>
    <t>LIXEIRA DUPLA, COM CAPACIDADE VOLUMETRICA DE 60L*, FABRICADA EM TUBO DE ACO CARBONO, CESTOS EM CHAPA DE ACO E PINTURA NO PROCESSO ELETROSTATICO - PARA ACADEMIA AO AR LIVRE / ACADEMIA DA TERCEIRA IDADE - ATI</t>
  </si>
  <si>
    <t>1.085,17</t>
  </si>
  <si>
    <t>LOCACAO DE ANDAIME METALICO TIPO FACHADEIRO, LARGURA DE 1,20 M, ALTURA POR PECA DE 2,0 M, INCLUINDO SAPATAS E ITENS NECESSARIOS A INSTALACAO</t>
  </si>
  <si>
    <t>M2XMES</t>
  </si>
  <si>
    <t>4,33</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</si>
  <si>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</si>
  <si>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</si>
  <si>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</si>
  <si>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507,65</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</si>
  <si>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</si>
  <si>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</si>
  <si>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</si>
  <si>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</si>
  <si>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</si>
  <si>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</si>
  <si>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</si>
  <si>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</si>
  <si>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1.275,00</t>
  </si>
  <si>
    <t>LOCACAO DE CONTAINER 2,30  X  6,00 M, ALT. 2,50 M, PARA ESCRITORIO, SEM DIVISORIAS INTERNAS E SEM SANITARIO</t>
  </si>
  <si>
    <t>996,09</t>
  </si>
  <si>
    <t>LOCACAO DE CONTAINER 2,30 X 4,30 M, ALT. 2,50 M, P/ SANITARIO, C/ 5 BACIAS, 1 LAVATORIO E 4 MICTORIOS</t>
  </si>
  <si>
    <t>1.593,75</t>
  </si>
  <si>
    <t>LOCACAO DE CONTAINER 2,30 X 4,30 M, ALT. 2,50 M, PARA SANITARIO, COM 3 BACIAS, 4 CHUVEIROS, 1 LAVATORIO E 1 MICTORIO</t>
  </si>
  <si>
    <t>1.447,65</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</si>
  <si>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</si>
  <si>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</si>
  <si>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</si>
  <si>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5,95</t>
  </si>
  <si>
    <t>LOCACAO DE FORMA PLASTICA PARA LAJE NERVURADA, DIMENSOES *60* X *60* X *16* CM</t>
  </si>
  <si>
    <t>LOCACAO DE GRUPO GERADOR *80 A 125* KVA, MOTOR DIESEL, REBOCAVEL, ACIONAMENTO MANUAL</t>
  </si>
  <si>
    <t>15,32</t>
  </si>
  <si>
    <t>LOCACAO DE GRUPO GERADOR ACIMA DE * 125 ATE 180* KVA, MOTOR DIESEL, REBOCAVEL, ACIONAMENTO MANUAL</t>
  </si>
  <si>
    <t>LOCACAO DE GRUPO GERADOR DE *260* KVA, DIESEL REBOCAVEL, ACIONAMENTO MANUAL</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</si>
  <si>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</si>
  <si>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</si>
  <si>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</si>
  <si>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</si>
  <si>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453,49</t>
  </si>
  <si>
    <t>LOCACAO DE VIGA SANDUICHE METALICA VAZADA PARA TRAVAMENTO DE PILARES, ALTURA DE *8* CM, LARGURA DE *6* CM E EXTENSAO DE 2 M</t>
  </si>
  <si>
    <t>LONA PLASTICA EXTRA FORTE PRETA, E = 200 MICRA</t>
  </si>
  <si>
    <t>1,56</t>
  </si>
  <si>
    <t>LONA PLASTICA PESADA PRETA, E = 150 MICRA</t>
  </si>
  <si>
    <t>LUMINARIA ABERTA P/ ILUMINACAO PUBLICA, TIPO X-57 PETERCO OU EQUIV</t>
  </si>
  <si>
    <t>LUMINARIA ARANDELA TIPO MEIA-LUA COM VIDRO FOSCO *30 X 15* CM, PARA 1 LAMPADA, BASE E27, POTENCIA MAXIMA 40/60 W (NAO INCLUI LAMPADA)</t>
  </si>
  <si>
    <t>89,54</t>
  </si>
  <si>
    <t>LUMINARIA DE EMBUTIR EM CHAPA DE ACO PARA 2 LAMPADAS FLUORESCENTES DE 14 W COM REFLETOR E ALETAS EM ALUMINIO, COMPLETA (INCLUI REATOR E LAMPADAS)</t>
  </si>
  <si>
    <t>362,39</t>
  </si>
  <si>
    <t>LUMINARIA DE EMBUTIR EM CHAPA DE ACO PARA 4 LAMPADAS FLUORESCENTES DE 14 W *60 X 60 CM* ALETADA (NAO INCLUI REATOR E LAMPADAS)</t>
  </si>
  <si>
    <t>384,59</t>
  </si>
  <si>
    <t>LUMINARIA DE EMERGENCIA 30 LEDS, POTENCIA 2 W, BATERIA DE LITIO, AUTONOMIA DE 6 HORAS</t>
  </si>
  <si>
    <t>LUMINARIA DE LED PARA ILUMINACAO PUBLICA, DE 138 W ATE 180 W, INVOLUCRO EM ALUMINIO OU ACO INOX</t>
  </si>
  <si>
    <t>696,28</t>
  </si>
  <si>
    <t>LUMINARIA DE LED PARA ILUMINACAO PUBLICA, DE 181 W ATE 239 W, INVOLUCRO EM ALUMINIO OU ACO INOX</t>
  </si>
  <si>
    <t>808,78</t>
  </si>
  <si>
    <t>LUMINARIA DE LED PARA ILUMINACAO PUBLICA, DE 240 W ATE 350 W, INVOLUCRO EM ALUMINIO OU ACO INOX</t>
  </si>
  <si>
    <t>1.339,86</t>
  </si>
  <si>
    <t>LUMINARIA DE LED PARA ILUMINACAO PUBLICA, DE 33 W ATE 50 W, INVOLUCRO EM ALUMINIO OU ACO INOX</t>
  </si>
  <si>
    <t>209,25</t>
  </si>
  <si>
    <t>LUMINARIA DE LED PARA ILUMINACAO PUBLICA, DE 51 W ATE 67 W, INVOLUCRO EM ALUMINIO OU ACO INOX</t>
  </si>
  <si>
    <t>386,12</t>
  </si>
  <si>
    <t>LUMINARIA DE LED PARA ILUMINACAO PUBLICA, DE 68 W ATE 97 W, INVOLUCRO EM ALUMINIO OU ACO INOX</t>
  </si>
  <si>
    <t>427,42</t>
  </si>
  <si>
    <t>LUMINARIA DE LED PARA ILUMINACAO PUBLICA, DE 98 W ATE 137 W, INVOLUCRO EM ALUMINIO OU ACO INOX</t>
  </si>
  <si>
    <t>515,39</t>
  </si>
  <si>
    <t>LUMINARIA DE SOBREPOR EM CHAPA DE ACO COM ALETAS PLASTICAS, PARA 1 LAMPADA, BASE E27, POTENCIA MAXIMA 40/60 W (NAO INCLUI LAMPADA)</t>
  </si>
  <si>
    <t>68,63</t>
  </si>
  <si>
    <t>LUMINARIA DE SOBREPOR EM CHAPA DE ACO COM ALETAS PLASTICAS, PARA 2 LAMPADAS, BASE E27, POTENCIA MAXIMA 40/60 W (NAO INCLUI LAMPADAS)</t>
  </si>
  <si>
    <t>91,81</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</si>
  <si>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</si>
  <si>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</si>
  <si>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</si>
  <si>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</si>
  <si>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40,93</t>
  </si>
  <si>
    <t>LUMINARIA DE SOBREPOR EM CHAPA DE ACO PARA 2 LAMPADAS FLUORESCENTES DE *18* W, ALETADA, COMPLETA (LAMPADAS E REATOR INCLUSOS)</t>
  </si>
  <si>
    <t>132,60</t>
  </si>
  <si>
    <t>LUMINARIA DE SOBREPOR EM CHAPA DE ACO PARA 2 LAMPADAS FLUORESCENTES DE *18* W, PERFIL COMERCIAL (NAO INCLUI REATOR E LAMPADAS)</t>
  </si>
  <si>
    <t>42,88</t>
  </si>
  <si>
    <t>LUMINARIA DE SOBREPOR EM CHAPA DE ACO PARA 2 LAMPADAS FLUORESCENTES DE *36* W, ALETADA, COMPLETA (LAMPADAS E REATOR INCLUSOS)</t>
  </si>
  <si>
    <t>187,53</t>
  </si>
  <si>
    <t>LUMINARIA DE SOBREPOR EM CHAPA DE ACO PARA 2 LAMPADAS FLUORESCENTES DE *36* W, PERFIL COMERCIAL (NAO INCLUI REATOR E LAMPADAS)</t>
  </si>
  <si>
    <t>56,14</t>
  </si>
  <si>
    <t>LUMINARIA DE TETO PLAFON/PLAFONIER EM PLASTICO COM BASE E27, POTENCIA MAXIMA 60 W (NAO INCLUI LAMPADA)</t>
  </si>
  <si>
    <t>LUMINARIA DUPLA P/SINALIZACAO, TIPO WETZEL AS-2/110 OU EQUIV</t>
  </si>
  <si>
    <t>502,12</t>
  </si>
  <si>
    <t>LUMINARIA HERMETICA IP-65 PARA 2 DUAS LAMPADAS DE 14/16/18/20 W (NAO INCLUI REATOR E LAMPADAS)</t>
  </si>
  <si>
    <t>237,72</t>
  </si>
  <si>
    <t>LUMINARIA HERMETICA IP-65 PARA 2 DUAS LAMPADAS DE 28/32/36/40 W (NAO INCLUI REATOR E LAMPADAS)</t>
  </si>
  <si>
    <t>292,82</t>
  </si>
  <si>
    <t>LUMINARIA LED PLAFON REDONDO DE SOBREPOR BIVOLT 12/13 W,  D = *17* CM</t>
  </si>
  <si>
    <t>LUMINARIA LED REFLETOR RETANGULAR BIVOLT, LUZ BRANCA, 10 W</t>
  </si>
  <si>
    <t>LUMINARIA LED REFLETOR RETANGULAR BIVOLT, LUZ BRANCA, 30 W</t>
  </si>
  <si>
    <t>42,43</t>
  </si>
  <si>
    <t>LUMINARIA LED REFLETOR RETANGULAR BIVOLT, LUZ BRANCA, 50 W</t>
  </si>
  <si>
    <t>LUMINARIA PLAFON REDONDO COM VIDRO FOSCO DIAMETRO *25* CM, PARA 1 LAMPADA, BASE E27, POTENCIA MAXIMA 40/60 W (NAO INCLUI LAMPADA)</t>
  </si>
  <si>
    <t>84,90</t>
  </si>
  <si>
    <t>LUMINARIA PLAFON REDONDO COM VIDRO FOSCO DIAMETRO *30* CM, PARA 2 LAMPADAS, BASE E27, POTENCIA MAXIMA 40/60 W (NAO INCLUI LAMPADAS)</t>
  </si>
  <si>
    <t>98,31</t>
  </si>
  <si>
    <t>LUMINARIA PROVA DE TEMPO PETERCO Y.31/1</t>
  </si>
  <si>
    <t>288,10</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</si>
  <si>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</si>
  <si>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58,34</t>
  </si>
  <si>
    <t>LUMINARIA SPOT DE SOBREPOR EM ALUMINIO COM ALETA PLASTICA PARA 1 LAMPADA, BASE E27, POTENCIA MAXIMA 40/60 W (NAO INCLUI LAMPADA)</t>
  </si>
  <si>
    <t>147,46</t>
  </si>
  <si>
    <t>LUMINARIA SPOT DE SOBREPOR EM ALUMINIO COM ALETA PLASTICA PARA 2 LAMPADAS, BASE E27, POTENCIA MAXIMA 40/60 W (NAO INCLUI LAMPADA)</t>
  </si>
  <si>
    <t>104,54</t>
  </si>
  <si>
    <t>LUMINARIA TIPO TARTARUGA A PROVA DE TEMPO, GASES, VAPOR E PO, EM ALUMINIO, COM GRADE, BASE E27, POTENCIA MAXIMA 100 W - REF Y 25/1 (NAO INCLUI LAMPADA)</t>
  </si>
  <si>
    <t>217,80</t>
  </si>
  <si>
    <t>LUMINARIA TIPO TARTARUGA PARA AREA EXTERNA EM ALUMINIO, COM GRADE, PARA 1 LAMPADA, BASE E27, POTENCIA MAXIMA 40/60 W (NAO INCLUI LAMPADA)</t>
  </si>
  <si>
    <t>110,83</t>
  </si>
  <si>
    <t>LUVA CPVC, SOLDAVEL, 15 MM, PARA AGUA QUENTE PREDIAL</t>
  </si>
  <si>
    <t>LUVA CPVC, SOLDAVEL, 22 MM, PARA AGUA QUENTE PREDIAL</t>
  </si>
  <si>
    <t>LUVA CPVC, SOLDAVEL, 28 MM, PARA AGUA QUENTE PREDIAL</t>
  </si>
  <si>
    <t>6,88</t>
  </si>
  <si>
    <t>LUVA CPVC, SOLDAVEL, 35 MM, PARA AGUA QUENTE PREDIAL</t>
  </si>
  <si>
    <t>14,11</t>
  </si>
  <si>
    <t>LUVA CPVC, SOLDAVEL, 42 MM, PARA AGUA QUENTE PREDIAL</t>
  </si>
  <si>
    <t>LUVA CPVC, SOLDAVEL, 54 MM, PARA AGUA QUENTE PREDIAL</t>
  </si>
  <si>
    <t>LUVA CPVC, SOLDAVEL, 73 MM, PARA AGUA QUENTE PREDIAL</t>
  </si>
  <si>
    <t>168,96</t>
  </si>
  <si>
    <t>LUVA CPVC, SOLDAVEL, 89 MM, PARA AGUA QUENTE PREDIAL</t>
  </si>
  <si>
    <t>189,88</t>
  </si>
  <si>
    <t>LUVA DE BORRACHA ISOLANTE PARA ALTA TENSAO, RESISTENTE A OZONIO, TENSAO DE ENSAIO 2,5 KV (PAR)</t>
  </si>
  <si>
    <t>385,55</t>
  </si>
  <si>
    <t>LUVA DE COBRE (REF 600) SEM ANEL DE SOLDA, BOLSA X BOLSA, 104 MM</t>
  </si>
  <si>
    <t>425,70</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</si>
  <si>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</si>
  <si>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</si>
  <si>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</si>
  <si>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</si>
  <si>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</si>
  <si>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35,62</t>
  </si>
  <si>
    <t>LUVA DE COBRE (REF 600) SEM ANEL DE SOLDA, BOLSA X BOLSA, 54 MM</t>
  </si>
  <si>
    <t>58,18</t>
  </si>
  <si>
    <t>LUVA DE COBRE (REF 600) SEM ANEL DE SOLDA, BOLSA X BOLSA, 66 MM</t>
  </si>
  <si>
    <t>190,68</t>
  </si>
  <si>
    <t>LUVA DE COBRE (REF 600) SEM ANEL DE SOLDA, BOLSA X BOLSA, 79 MM</t>
  </si>
  <si>
    <t>291,94</t>
  </si>
  <si>
    <t>LUVA DE CORRER DEFOFO, PVC, JE, DN 100 MM</t>
  </si>
  <si>
    <t>71,15</t>
  </si>
  <si>
    <t>LUVA DE CORRER DEFOFO, PVC, JE, DN 150 MM</t>
  </si>
  <si>
    <t>157,02</t>
  </si>
  <si>
    <t>LUVA DE CORRER DEFOFO, PVC, JE, DN 200 MM</t>
  </si>
  <si>
    <t>280,08</t>
  </si>
  <si>
    <t>LUVA DE CORRER DEFOFO, PVC, JE, DN 250 MM</t>
  </si>
  <si>
    <t>510,16</t>
  </si>
  <si>
    <t>LUVA DE CORRER DEFOFO, PVC, JE, DN 300 MM</t>
  </si>
  <si>
    <t>700,20</t>
  </si>
  <si>
    <t>LUVA DE CORRER PARA TUBO ROSCAVEL, PVC, 1 1/2", PARA AGUA FRIA PREDIAL</t>
  </si>
  <si>
    <t>68,49</t>
  </si>
  <si>
    <t>LUVA DE CORRER PARA TUBO ROSCAVEL, PVC, 1/2", PARA AGUA FRIA PREDIAL</t>
  </si>
  <si>
    <t>LUVA DE CORRER PARA TUBO ROSCAVEL, PVC, 3/4", PARA AGUA FRIA PREDIAL</t>
  </si>
  <si>
    <t>LUVA DE CORRER PARA TUBO SOLDAVEL, PVC, 20 MM, PARA AGUA FRIA PREDIAL</t>
  </si>
  <si>
    <t>12,63</t>
  </si>
  <si>
    <t>LUVA DE CORRER PARA TUBO SOLDAVEL, PVC, 25 MM, PARA AGUA FRIA PREDIAL</t>
  </si>
  <si>
    <t>LUVA DE CORRER PARA TUBO SOLDAVEL, PVC, 32 MM, PARA AGUA FRIA PREDIAL</t>
  </si>
  <si>
    <t>39,99</t>
  </si>
  <si>
    <t>LUVA DE CORRER PARA TUBO SOLDAVEL, PVC, 50 MM, PARA AGUA FRIA PREDIAL</t>
  </si>
  <si>
    <t>45,39</t>
  </si>
  <si>
    <t>LUVA DE CORRER PARA TUBO SOLDAVEL, PVC, 60 MM, PARA AGUA FRIA PREDIAL</t>
  </si>
  <si>
    <t>70,90</t>
  </si>
  <si>
    <t>LUVA DE CORRER PVC, JE, DN 100 MM, PARA REDE COLETORA DE ESGOTO (NBR 10569)</t>
  </si>
  <si>
    <t>27,88</t>
  </si>
  <si>
    <t>LUVA DE CORRER PVC, JE, DN 150 MM, PARA REDE COLETORA DE ESGOTO (NBR 10569)</t>
  </si>
  <si>
    <t>90,78</t>
  </si>
  <si>
    <t>LUVA DE CORRER PVC, JE, DN 200 MM, PARA REDE COLETORA DE ESGOTO (NBR 10569)</t>
  </si>
  <si>
    <t>195,38</t>
  </si>
  <si>
    <t>LUVA DE CORRER PVC, JE, DN 250 MM, PARA REDE COLETORA DE ESGOTO (NBR 10569)</t>
  </si>
  <si>
    <t>319,45</t>
  </si>
  <si>
    <t>LUVA DE CORRER PVC, JE, DN 300 MM, PARA REDE COLETORA DE ESGOTO (NBR 10569)</t>
  </si>
  <si>
    <t>534,01</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</si>
  <si>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</si>
  <si>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</si>
  <si>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</si>
  <si>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</si>
  <si>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</si>
  <si>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39,81</t>
  </si>
  <si>
    <t>LUVA DE CORRER, PVC PBA, JE, DN 100 / DE 110 MM, PARA REDE AGUA (NBR 10351)</t>
  </si>
  <si>
    <t>70,60</t>
  </si>
  <si>
    <t>LUVA DE CORRER, PVC PBA, JE, DN 50 / DE 60 MM, PARA REDE AGUA (NBR 10351)</t>
  </si>
  <si>
    <t>20,30</t>
  </si>
  <si>
    <t>LUVA DE CORRER, PVC PBA, JE, DN 75 / DE 85 MM, PARA REDE AGUA (NBR 10351)</t>
  </si>
  <si>
    <t>LUVA DE CORRER, PVC SERIE R, 100 MM, PARA ESGOTO OU AGUAS PLUVIAIS PREDIAIS</t>
  </si>
  <si>
    <t>39,68</t>
  </si>
  <si>
    <t>LUVA DE CORRER, PVC SERIE R, 150 MM, PARA ESGOTO OU AGUAS PLUVIAIS PREDIAIS</t>
  </si>
  <si>
    <t>128,22</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</si>
  <si>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</si>
  <si>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</si>
  <si>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</si>
  <si>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</si>
  <si>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</si>
  <si>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</si>
  <si>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</si>
  <si>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16,81</t>
  </si>
  <si>
    <t>LUVA DE FERRO GALVANIZADO, COM ROSCA BSP, DE 1/2"</t>
  </si>
  <si>
    <t>LUVA DE FERRO GALVANIZADO, COM ROSCA BSP, DE 1"</t>
  </si>
  <si>
    <t>LUVA DE FERRO GALVANIZADO, COM ROSCA BSP, DE 2 1/2"</t>
  </si>
  <si>
    <t>57,51</t>
  </si>
  <si>
    <t>LUVA DE FERRO GALVANIZADO, COM ROSCA BSP, DE 3/4"</t>
  </si>
  <si>
    <t>LUVA DE FERRO GALVANIZADO, COM ROSCA BSP, DE 3"</t>
  </si>
  <si>
    <t>86,75</t>
  </si>
  <si>
    <t>LUVA DE FERRO GALVANIZADO, COM ROSCA BSP, DE 4"</t>
  </si>
  <si>
    <t>136,80</t>
  </si>
  <si>
    <t>LUVA DE FERRO GALVANIZADO, COM ROSCA BSP, DE 5"</t>
  </si>
  <si>
    <t>249,23</t>
  </si>
  <si>
    <t>LUVA DE FERRO GALVANIZADO, COM ROSCA BSP, DE 6"</t>
  </si>
  <si>
    <t>411,08</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</si>
  <si>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</si>
  <si>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</si>
  <si>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</si>
  <si>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</si>
  <si>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31,12</t>
  </si>
  <si>
    <t>LUVA DE REDUCAO DE FERRO GALVANIZADO, COM ROSCA BSP MACHO/FEMEA, DE 1" X 1/2"</t>
  </si>
  <si>
    <t>LUVA DE REDUCAO DE FERRO GALVANIZADO, COM ROSCA BSP MACHO/FEMEA, DE 1" X 3/4"</t>
  </si>
  <si>
    <t>LUVA DE REDUCAO DE FERRO GALVANIZADO, COM ROSCA BSP MACHO/FEMEA, DE 3/4" X 1/2"</t>
  </si>
  <si>
    <t>12,10</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</si>
  <si>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</si>
  <si>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</si>
  <si>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</si>
  <si>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</si>
  <si>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</si>
  <si>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</si>
  <si>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18,05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</si>
  <si>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</si>
  <si>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</si>
  <si>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</si>
  <si>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</si>
  <si>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61,40</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</si>
  <si>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</si>
  <si>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</si>
  <si>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</si>
  <si>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</si>
  <si>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</si>
  <si>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8,59</t>
  </si>
  <si>
    <t>LUVA DE REDUCAO DE FERRO GALVANIZADO, COM ROSCA BSP, DE 3" X 1 1/2"</t>
  </si>
  <si>
    <t>93,55</t>
  </si>
  <si>
    <t>LUVA DE REDUCAO DE FERRO GALVANIZADO, COM ROSCA BSP, DE 3" X 2 1/2"</t>
  </si>
  <si>
    <t>LUVA DE REDUCAO DE FERRO GALVANIZADO, COM ROSCA BSP, DE 3" X 2"</t>
  </si>
  <si>
    <t>LUVA DE REDUCAO DE FERRO GALVANIZADO, COM ROSCA BSP, DE 4" X 2 1/2"</t>
  </si>
  <si>
    <t>161,54</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</si>
  <si>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</si>
  <si>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</si>
  <si>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</si>
  <si>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</si>
  <si>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47,06</t>
  </si>
  <si>
    <t>LUVA DE REDUCAO EM ACO CARBONO, COM ENCAIXE PARA SOLDA DN SW, PRESSAO 3.000 LBS, DN 1 1/4"  X 1"</t>
  </si>
  <si>
    <t>36,80</t>
  </si>
  <si>
    <t>LUVA DE REDUCAO EM ACO CARBONO, COM ENCAIXE PARA SOLDA DN SW, PRESSAO 3.000 LBS, DN 1" X 3/4"</t>
  </si>
  <si>
    <t>LUVA DE REDUCAO EM ACO CARBONO, COM ENCAIXE PARA SOLDA DN SW, PRESSAO 3.000 LBS, DN 2 1/2" X 2"</t>
  </si>
  <si>
    <t>149,32</t>
  </si>
  <si>
    <t>LUVA DE REDUCAO EM ACO CARBONO, COM ENCAIXE PARA SOLDA DN SW, PRESSAO 3.000 LBS, DN 2" X 1 1/2"</t>
  </si>
  <si>
    <t>74,22</t>
  </si>
  <si>
    <t>LUVA DE REDUCAO EM ACO CARBONO, COM ENCAIXE PARA SOLDA DN SW, PRESSAO 3.000 LBS, DN 3" X 2 1/2"</t>
  </si>
  <si>
    <t>201,92</t>
  </si>
  <si>
    <t>LUVA DE REDUCAO PARA TUBO PEX, METALICA, PARA CONEXAO COM ANEL DESLIZANTE, DN 20 X 16 MM</t>
  </si>
  <si>
    <t>8,69</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</si>
  <si>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</si>
  <si>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</si>
  <si>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</si>
  <si>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24,34</t>
  </si>
  <si>
    <t>LUVA DE REDUCAO PARA TUBO PEX, PLASTICA, PARA CONEXAO COM CRIMPAGEM, DN 20 X 16 MM</t>
  </si>
  <si>
    <t>18,88</t>
  </si>
  <si>
    <t>LUVA DE REDUCAO PARA TUBO PEX, PLASTICA, PARA CONEXAO COM CRIMPAGEM, DN 25 X 16 MM</t>
  </si>
  <si>
    <t>LUVA DE REDUCAO PARA TUBO PEX, PLASTICA, PARA CONEXAO COM CRIMPAGEM, DN 32 X 20 MM</t>
  </si>
  <si>
    <t>37,08</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</si>
  <si>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</si>
  <si>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</si>
  <si>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</si>
  <si>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</si>
  <si>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</si>
  <si>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6,03</t>
  </si>
  <si>
    <t>LUVA DE REDUCAO SOLDAVEL, PVC, 40 MM X 32 MM, PARA AGUA FRIA PREDIAL</t>
  </si>
  <si>
    <t>LUVA DE REDUCAO SOLDAVEL, PVC, 60 MM X 50 MM, PARA AGUA FRIA PREDIAL</t>
  </si>
  <si>
    <t>LUVA DE REDUCAO, PVC, SOLDAVEL, 50 X 25 MM, PARA AGUA FRIA PREDIAL</t>
  </si>
  <si>
    <t>7,96</t>
  </si>
  <si>
    <t>LUVA DE TRANSICAO DE CPVC X PVC, SOLDAVEL, 22 X 25 MM, PARA AGUA QUENTE</t>
  </si>
  <si>
    <t>2,66</t>
  </si>
  <si>
    <t>LUVA DE TRANSICAO, CPVC, SOLDAVEL, 42 MM X 1 1/2", PARA AGUA QUENTE</t>
  </si>
  <si>
    <t>198,71</t>
  </si>
  <si>
    <t>LUVA DE TRANSICAO, CPVC, SOLDAVEL, 54 MM X 2", PARA AGUA QUENTE PREDIAL</t>
  </si>
  <si>
    <t>324,11</t>
  </si>
  <si>
    <t>LUVA DE TRANSICAO, CPVC, 15 MM X 1/2", PARA AGUA QUENTE PREDIAL</t>
  </si>
  <si>
    <t>LUVA DE TRANSICAO, CPVC, 22 MM X 1/2", PARA AGUA QUENTE</t>
  </si>
  <si>
    <t>LUVA DUPLA, PVC LEVE, DN 150 MM</t>
  </si>
  <si>
    <t>LUVA EM ACO CARBONO, SOLDAVEL, PRESSAO 3.000 LBS, DN 1 1/2"</t>
  </si>
  <si>
    <t>36,71</t>
  </si>
  <si>
    <t>LUVA EM ACO CARBONO, SOLDAVEL, PRESSAO 3.000 LBS, DN 1 1/4"</t>
  </si>
  <si>
    <t>28,71</t>
  </si>
  <si>
    <t>LUVA EM ACO CARBONO, SOLDAVEL, PRESSAO 3.000 LBS, DN 1/2"</t>
  </si>
  <si>
    <t>LUVA EM ACO CARBONO, SOLDAVEL, PRESSAO 3.000 LBS, DN 1"</t>
  </si>
  <si>
    <t>LUVA EM ACO CARBONO, SOLDAVEL, PRESSAO 3.000 LBS, DN 2 1/2"</t>
  </si>
  <si>
    <t>116,24</t>
  </si>
  <si>
    <t>LUVA EM ACO CARBONO, SOLDAVEL, PRESSAO 3.000 LBS, DN 2"</t>
  </si>
  <si>
    <t>57,85</t>
  </si>
  <si>
    <t>LUVA EM ACO CARBONO, SOLDAVEL, PRESSAO 3.000 LBS, DN 3/4"</t>
  </si>
  <si>
    <t>LUVA EM ACO CARBONO, SOLDAVEL, PRESSAO 3.000 LBS, DN 3"</t>
  </si>
  <si>
    <t>157,36</t>
  </si>
  <si>
    <t>LUVA EM PVC RIGIDO ROSCAVEL, DE 1 1/2", PARA ELETRODUTO</t>
  </si>
  <si>
    <t>4,95</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</si>
  <si>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</si>
  <si>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</si>
  <si>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</si>
  <si>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</si>
  <si>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</si>
  <si>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</si>
  <si>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</si>
  <si>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21,38</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</si>
  <si>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</si>
  <si>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</si>
  <si>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</si>
  <si>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</si>
  <si>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</si>
  <si>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</si>
  <si>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4,78</t>
  </si>
  <si>
    <t>LUVA PARA ELETRODUTO, EM ACO GALVANIZADO ELETROLITICO, DIAMETRO DE 40 MM (1 1/2")</t>
  </si>
  <si>
    <t>6,92</t>
  </si>
  <si>
    <t>LUVA PARA ELETRODUTO, EM ACO GALVANIZADO ELETROLITICO, DIAMETRO DE 50 MM (2")</t>
  </si>
  <si>
    <t>LUVA PARA ELETRODUTO, EM ACO GALVANIZADO ELETROLITICO, DIAMETRO DE 65 MM (2 1/2")</t>
  </si>
  <si>
    <t>LUVA PARA ELETRODUTO, EM ACO GALVANIZADO ELETROLITICO, DIAMETRO DE 80 MM (3")</t>
  </si>
  <si>
    <t>21,44</t>
  </si>
  <si>
    <t>LUVA PARA TUBO PEX, METALICO, PARA CONEXAO COM ANEL DESLIZANTE, DN 16 MM</t>
  </si>
  <si>
    <t>LUVA PARA TUBO PEX, METALICO, PARA CONEXAO COM ANEL DESLIZANTE, DN 20 MM</t>
  </si>
  <si>
    <t>9,92</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</si>
  <si>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</si>
  <si>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</si>
  <si>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</si>
  <si>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</si>
  <si>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18,92</t>
  </si>
  <si>
    <t>LUVA PARA TUBO PEX, PLASTICA, PARA CONEXAO COM CRIMPAGEM, DN 25 MM</t>
  </si>
  <si>
    <t>28,67</t>
  </si>
  <si>
    <t>LUVA PARA TUBO PEX, PLASTICA, PARA CONEXAO COM CRIMPAGEM, DN 32 MM</t>
  </si>
  <si>
    <t>43,09</t>
  </si>
  <si>
    <t>LUVA PASSANTE DE COBRE (REF 601) SEM ANEL DE SOLDA, BOLSA 15 MM</t>
  </si>
  <si>
    <t>3,33</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</si>
  <si>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</si>
  <si>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</si>
  <si>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</si>
  <si>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</si>
  <si>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</si>
  <si>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66,78</t>
  </si>
  <si>
    <t>LUVA PASSANTE DE COBRE (REF 601) SEM ANEL DE SOLDA, BOLSA 66 MM</t>
  </si>
  <si>
    <t>LUVA PPR, SOLDAVEL, DN 110 MM, PARA AGUA QUENTE PREDIAL</t>
  </si>
  <si>
    <t>140,91</t>
  </si>
  <si>
    <t>LUVA PPR, SOLDAVEL, DN 20 MM, PARA AGUA QUENTE PREDIAL</t>
  </si>
  <si>
    <t>LUVA PPR, SOLDAVEL, DN 25 MM, PARA AGUA QUENTE PREDIAL</t>
  </si>
  <si>
    <t>3,09</t>
  </si>
  <si>
    <t>LUVA PPR, SOLDAVEL, DN 32 MM, PARA AGUA QUENTE PREDIAL</t>
  </si>
  <si>
    <t>4,06</t>
  </si>
  <si>
    <t>LUVA PPR, SOLDAVEL, DN 40 MM, PARA AGUA QUENTE PREDIAL</t>
  </si>
  <si>
    <t>LUVA PPR, SOLDAVEL, DN 50 MM, PARA AGUA QUENTE PREDIAL</t>
  </si>
  <si>
    <t>15,61</t>
  </si>
  <si>
    <t>LUVA PPR, SOLDAVEL, DN 63 MM, PARA AGUA QUENTE PREDIAL</t>
  </si>
  <si>
    <t>LUVA PPR, SOLDAVEL, DN 75 MM, PARA AGUA QUENTE PREDIAL</t>
  </si>
  <si>
    <t>54,56</t>
  </si>
  <si>
    <t>LUVA PPR, SOLDAVEL, DN 90 MM, PARA AGUA QUENTE PREDIAL</t>
  </si>
  <si>
    <t>LUVA PVC SOLDAVEL, 110 MM, PARA AGUA FRIA PREDIAL</t>
  </si>
  <si>
    <t>126,66</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</si>
  <si>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</si>
  <si>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</si>
  <si>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</si>
  <si>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</si>
  <si>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</si>
  <si>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</si>
  <si>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</si>
  <si>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</si>
  <si>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</si>
  <si>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37,97</t>
  </si>
  <si>
    <t>LUVA PVC, ROSCAVEL, 1 1/2",  AGUA FRIA PREDIAL</t>
  </si>
  <si>
    <t>LUVA PVC, ROSCAVEL, 1 1/4", AGUA FRIA PREDIAL</t>
  </si>
  <si>
    <t>10,96</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</si>
  <si>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</si>
  <si>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</si>
  <si>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</si>
  <si>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</si>
  <si>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</si>
  <si>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</si>
  <si>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</si>
  <si>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61,28</t>
  </si>
  <si>
    <t>LUVA SIMPLES, PVC PBA, JE, DN 50 / DE 60 MM, PARA REDE AGUA (NBR 10351)</t>
  </si>
  <si>
    <t>LUVA SIMPLES, PVC PBA, JE, DN 75 / DE 85 MM, PARA REDE AGUA (NBR 10351)</t>
  </si>
  <si>
    <t>43,18</t>
  </si>
  <si>
    <t>LUVA SIMPLES, PVC SERIE R, 100 MM, PARA ESGOTO OU AGUAS PLUVIAIS PREDIAIS</t>
  </si>
  <si>
    <t>LUVA SIMPLES, PVC SERIE R, 150 MM, PARA ESGOTO OU AGUAS PLUVIAIS PREDIAIS</t>
  </si>
  <si>
    <t>66,34</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</si>
  <si>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</si>
  <si>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</si>
  <si>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</si>
  <si>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</si>
  <si>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</si>
  <si>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47,20</t>
  </si>
  <si>
    <t>LUVA SIMPLES, PVC, SOLDAVEL, DN 40 MM, SERIE NORMAL, PARA ESGOTO PREDIAL</t>
  </si>
  <si>
    <t>2,05</t>
  </si>
  <si>
    <t>LUVA SIMPLES, PVC, SOLDAVEL, DN 50 MM, SERIE NORMAL, PARA ESGOTO PREDIAL</t>
  </si>
  <si>
    <t>LUVA SIMPLES, PVC, SOLDAVEL, DN 75 MM, SERIE NORMAL, PARA ESGOTO PREDIAL</t>
  </si>
  <si>
    <t>8,41</t>
  </si>
  <si>
    <t>LUVA SOLDAVEL COM BUCHA DE LATAO, PVC, 20 MM X 1/2"</t>
  </si>
  <si>
    <t>8,38</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</si>
  <si>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</si>
  <si>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</si>
  <si>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</si>
  <si>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</si>
  <si>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</si>
  <si>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</si>
  <si>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</si>
  <si>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8,74</t>
  </si>
  <si>
    <t>LUVA SOLDAVEL COM ROSCA, PVC, 40 MM X 1 1/4", PARA AGUA FRIA PREDIAL</t>
  </si>
  <si>
    <t>LUVA SOLDAVEL COM ROSCA, PVC, 50 MM X 1 1/2", PARA AGUA FRIA PREDIAL</t>
  </si>
  <si>
    <t>40,16</t>
  </si>
  <si>
    <t>LUVA, PEAD PE 100,  DE 400 MM, PARA ELETROFUSAO</t>
  </si>
  <si>
    <t>2.927,43</t>
  </si>
  <si>
    <t>LUVA, PEAD PE 100,  DE 63 MM, PARA ELETROFUSAO</t>
  </si>
  <si>
    <t>28,16</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</si>
  <si>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</si>
  <si>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</si>
  <si>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</si>
  <si>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</si>
  <si>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</si>
  <si>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</si>
  <si>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</si>
  <si>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</si>
  <si>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67,57</t>
  </si>
  <si>
    <t>MACARICO DE SOLDA 201 PARA EXTENSAO GLP OU ACETILENO</t>
  </si>
  <si>
    <t>122,97</t>
  </si>
  <si>
    <t>MACARIQUEIRO</t>
  </si>
  <si>
    <t>MACARIQUEIRO (MENSALISTA)</t>
  </si>
  <si>
    <t>3.530,31</t>
  </si>
  <si>
    <t>MADEIRA ROLICA TRATADA, D = 12 A 15 CM, H = 3,00 M, EM EUCALIPTO OU EQUIVALENTE DA REGIAO</t>
  </si>
  <si>
    <t>MADEIRA ROLICA TRATADA, D = 16 A 20 CM, H = 6,00 M, EM EUCALIPTO OU EQUIVALENTE DA REGIAO</t>
  </si>
  <si>
    <t>43,28</t>
  </si>
  <si>
    <t>MADEIRA ROLICA TRATADA, D = 25 A 29 CM, H = 6,50 M, EM EUCALIPTO OU EQUIVALENTE DA REGIAO</t>
  </si>
  <si>
    <t>114,82</t>
  </si>
  <si>
    <t>MADEIRA ROLICA TRATADA, D = 30 A 34 CM, H = 6,50 M, EM EUCALIPTO OU EQUIVALENTE DA REGIAO</t>
  </si>
  <si>
    <t>167,27</t>
  </si>
  <si>
    <t>MADEIRA SERRADA EM PINUS, MISTA OU EQUIVALENTE DA REGIAO - BRUTA</t>
  </si>
  <si>
    <t>1.719,85</t>
  </si>
  <si>
    <t>MANGOTE DE SEGURANCA EM RASPA DE COURO</t>
  </si>
  <si>
    <t>29,80</t>
  </si>
  <si>
    <t>MANGUEIRA CRISTAL PARA NIVEL, LISA, PVC TRANSPARENTE, 3/8" X1,5 MM</t>
  </si>
  <si>
    <t>MANGUEIRA CRISTAL PARA NIVEL, LISA, PVC TRANSPARENTE, 5/16" X1 MM</t>
  </si>
  <si>
    <t>MANGUEIRA CRISTAL TRANCADA, PVC COM REFORCO, COM PRESSAO DE TRABALHO (PT) 250 LBS/POL2, DE 3/4" X *2,8* MM</t>
  </si>
  <si>
    <t>14,86</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</si>
  <si>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</si>
  <si>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</si>
  <si>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</si>
  <si>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</si>
  <si>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</si>
  <si>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</si>
  <si>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350,00</t>
  </si>
  <si>
    <t>MANGUEIRA DE INCENDIO, TIPO 1, DE 1 1/2", COMPRIMENTO = 20 M, TECIDO EM FIO DE POLIESTER E TUBO INTERNO EM BORRACHA SINTETICA, COM UNIOES ENGATE RAPIDO</t>
  </si>
  <si>
    <t>431,43</t>
  </si>
  <si>
    <t>MANGUEIRA DE INCENDIO, TIPO 1, DE 1 1/2", COMPRIMENTO = 25 M, TECIDO EM FIO DE POLIESTER E TUBO INTERNO EM BORRACHA SINTETICA, COM UNIOES ENGATE RAPIDO</t>
  </si>
  <si>
    <t>537,12</t>
  </si>
  <si>
    <t>MANGUEIRA DE INCENDIO, TIPO 1, DE 1 1/2", COMPRIMENTO = 30 M, TECIDO EM FIO DE POLIESTER E TUBO INTERNO EM BORRACHA SINTETICA, COM UNIOES ENGATE RAPIDO</t>
  </si>
  <si>
    <t>573,51</t>
  </si>
  <si>
    <t>MANGUEIRA DE INCENDIO, TIPO 2, DE 1 1/2", COMPRIMENTO = 15 M, TECIDO EM FIO DE POLIESTER E TUBO INTERNO EM BORRACHA SINTETICA, COM UNIOES ENGATE RAPIDO</t>
  </si>
  <si>
    <t>518,06</t>
  </si>
  <si>
    <t>MANGUEIRA DE INCENDIO, TIPO 2, DE 1 1/2", COMPRIMENTO = 20 M, TECIDO EM FIO DE POLIESTER E TUBO INTERNO EM BORRACHA SINTETICA, COM UNIOES</t>
  </si>
  <si>
    <t>617,69</t>
  </si>
  <si>
    <t>MANGUEIRA DE INCENDIO, TIPO 2, DE 1 1/2", COMPRIMENTO = 25 M, TECIDO EM FIO DE POLIESTER E TUBO INTERNO EM BORRACHA SINTETICA, COM UNIOES</t>
  </si>
  <si>
    <t>623,76</t>
  </si>
  <si>
    <t>MANGUEIRA DE INCENDIO, TIPO 2, DE 1 1/2", COMPRIMENTO = 30 M, TECIDO EM FIO DE POLIESTER E TUBO INTERNO EM BORRACHA SINTETICA, COM UNIOES</t>
  </si>
  <si>
    <t>814,35</t>
  </si>
  <si>
    <t>MANGUEIRA DE INCENDIO, TIPO 2, DE 2 1/2", COMPRIMENTO = 15 M, TECIDO EM FIO DE POLIESTER E TUBO INTERNO EM BORRACHA SINTETICA, COM UNIOES ENGATE RAPIDO</t>
  </si>
  <si>
    <t>694,80</t>
  </si>
  <si>
    <t>MANGUEIRA DE INCENDIO, TIPO 2, DE 2 1/2", COMPRIMENTO = 20 M, TECIDO EM FIO DE POLIESTER E TUBO INTERNO EM BORRACHA SINTETICA, COM UNIOES</t>
  </si>
  <si>
    <t>875,00</t>
  </si>
  <si>
    <t>MANGUEIRA DE INCENDIO, TIPO 2, DE 2 1/2", COMPRIMENTO = 25 M, TECIDO EM FIO DE POLIESTER E TUBO INTERNO EM BORRACHA SINTETICA, COM UNIOES ENGATE RAPIDO</t>
  </si>
  <si>
    <t>1.063,86</t>
  </si>
  <si>
    <t>MANGUEIRA DE INCENDIO, TIPO 2, DE 2 1/2", COMPRIMENTO = 30 M, TECIDO EM FIO DE POLIESTER E TUBO INTERNO EM BORRACHA SINTETICA, COM UNIOES ENGATE RAPIDO</t>
  </si>
  <si>
    <t>1.212,87</t>
  </si>
  <si>
    <t>MANGUEIRA DE PVC FLEXIVEL,TIPO FLAT/ACHATADA, COR LARANJA, D = 1 1/2" (40 MM), PARA CONDUCAO DE AGUA, SERVICOS LEVES E MEDIOS</t>
  </si>
  <si>
    <t>MANGUEIRA PARA GAS - GLP, PVC, TRANCADA, DIAMETRO DE 3/8", COMPRIMENTO DE 1M (NORMATIZADA)</t>
  </si>
  <si>
    <t>19,43</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</si>
  <si>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</si>
  <si>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</si>
  <si>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</si>
  <si>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</si>
  <si>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</si>
  <si>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92,37</t>
  </si>
  <si>
    <t>MANOMETRO COM CAIXA EM ACO PINTADO, ESCALA *10* KGF/CM2 (*10* BAR), DIAMETRO NOMINAL DE 100 MM, CONEXAO DE 1/2"</t>
  </si>
  <si>
    <t>146,53</t>
  </si>
  <si>
    <t>MANTA ALUMINIZADA NAS DUAS FACES, PARA SUBCOBERTURA,  E = *2* MM</t>
  </si>
  <si>
    <t>MANTA ALUMINIZADA 1 FACE PARA SUBCOBERTURA, E = *1* MM</t>
  </si>
  <si>
    <t>MANTA ANTIRRUIDO DE POLIESTER (PET) PARA CONTRAPISO E = *8* MM</t>
  </si>
  <si>
    <t>30,56</t>
  </si>
  <si>
    <t>MANTA ASFALTICA ELASTOMERICA EM POLIESTER ALUMINIZADA 3 MM, TIPO III, CLASSE B (NBR 9952)</t>
  </si>
  <si>
    <t>60,80</t>
  </si>
  <si>
    <t>MANTA ASFALTICA ELASTOMERICA EM POLIESTER 3 MM, TIPO III, CLASSE B, ACABAMENTO PP (NBR 9952)</t>
  </si>
  <si>
    <t>MANTA ASFALTICA ELASTOMERICA EM POLIESTER 4 MM, TIPO III, CLASSE B, ACABAMENTO PP (NBR 9952)</t>
  </si>
  <si>
    <t>77,26</t>
  </si>
  <si>
    <t>MANTA ASFALTICA ELASTOMERICA EM POLIESTER 5 MM, TIPO III, CLASSE B, ACABAMENTO PP (NBR 9952)</t>
  </si>
  <si>
    <t>112,41</t>
  </si>
  <si>
    <t>MANTA ASFALTICA ELASTOMERICA TIPO GLASS 3 MM, TIPO II, CLASSE C, ACABAMENTO PP (NBR 9952)</t>
  </si>
  <si>
    <t>44,40</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</si>
  <si>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</si>
  <si>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</si>
  <si>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</si>
  <si>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</si>
  <si>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</si>
  <si>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27,93</t>
  </si>
  <si>
    <t>MANTA LIQUIDA DE BASE ASFALTICA MODIFICADA COM A ADICAO DE ELASTOMEROS DILUIDOS EM SOLVENTE ORGANICO, APLICACAO A FRIO (MEMBRANA IMPERMEABILIZANTE ASFASTICA)</t>
  </si>
  <si>
    <t>17,87</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</si>
  <si>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</si>
  <si>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</si>
  <si>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</si>
  <si>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</si>
  <si>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29,58</t>
  </si>
  <si>
    <t>MANTA TERMOPLASTICA, PEAD, GEOMEMBRANA LISA, E = 1,50 MM (NBR 15352)</t>
  </si>
  <si>
    <t>MANTA TERMOPLASTICA, PEAD, GEOMEMBRANA LISA, E = 2,00 MM (NBR 15352)</t>
  </si>
  <si>
    <t>MANTA TERMOPLASTICA, PEAD, GEOMEMBRANA LISA, E = 2,50 MM (NBR 15352)</t>
  </si>
  <si>
    <t>73,79</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</si>
  <si>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</si>
  <si>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</si>
  <si>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</si>
  <si>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26,35</t>
  </si>
  <si>
    <t>MANTA TERMOPLASTICA, PEAD, GEOMEMBRANA TEXTURIZADA EM AMBAS AS FACES, E = 1,00 MM ( NBR 15352)</t>
  </si>
  <si>
    <t>MANTA TERMOPLASTICA, PEAD, GEOMEMBRANA TEXTURIZADA EM AMBAS AS FACES, E = 1,50 MM ( NBR 15352)</t>
  </si>
  <si>
    <t>47,90</t>
  </si>
  <si>
    <t>MANTA TERMOPLASTICA, PEAD, GEOMEMBRANA TEXTURIZADA EM AMBAS AS FACES, E = 2,00 MM ( NBR 15352)</t>
  </si>
  <si>
    <t>MANTA TERMOPLASTICA, PEAD, GEOMEMBRANA TEXTURIZADA EM AMBAS AS FACES, E = 2,50 MM ( NBR 15352)</t>
  </si>
  <si>
    <t>80,74</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</si>
  <si>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</si>
  <si>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</si>
  <si>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</si>
  <si>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</si>
  <si>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48,42</t>
  </si>
  <si>
    <t>MAQUINA DE 55 MM PARA FECHADURA, PARA PORTA DE BANHEIRO, EM ACO INOX</t>
  </si>
  <si>
    <t>36,95</t>
  </si>
  <si>
    <t>MAQUINA DE 55 MM PARA FECHADURA, PARA PORTA INTERNA, EM ACO INOX</t>
  </si>
  <si>
    <t>MAQUINA DEMARCADORA DE FAIXA DE TRAFEGO A FRIO, AUTOPROPELIDA, MOTOR DIESEL 38 HP</t>
  </si>
  <si>
    <t>743.846,85</t>
  </si>
  <si>
    <t>MAQUINA EXTRUSORA DE CONCRETO PARA GUIAS E SARJETAS, COM MOTOR A DIESEL DE 14 CV</t>
  </si>
  <si>
    <t>64.640,16</t>
  </si>
  <si>
    <t>MAQUINA MANUAL TIPO PRENSA PARA PRODUCAO DE BLOCOS E PAVIMENTOS DE CONCRETO, COM MOTOR ELETRICO TRIFASICO PARA VIBRACAO, POTENCIA TOTAL INSTALADA DE 1,5 KW</t>
  </si>
  <si>
    <t>27.060,08</t>
  </si>
  <si>
    <t>MAQUINA PARA CORTE COM DISCO ABRASIVO DE DIAMETRO DE 18'' (450 MM), COM MOTOR ELETRICO TRIFASICO DE 10 CV</t>
  </si>
  <si>
    <t>21.215,17</t>
  </si>
  <si>
    <t>MAQUINA TIPO PRENSA HIDRAULICA, PARA FABRICACAO DE TUBOS DE CONCRETO PARA AGUAS PLUVIAIS, DN 200 A DN 600 MM X 1000 MM DE COMPRIMENTO, COM MOTOR PRINCIPAL DE 20 CV</t>
  </si>
  <si>
    <t>268.573,89</t>
  </si>
  <si>
    <t>MAQUINA TIPO VASO/TANQUE/JATO DE PRESSAO PORTATIL PARA JATEAMENTO, CONTROLE AUTOMATICO E REMOTO, CAMARA DE 1 SAIDA, 280 L, DIAM. *670* MM, BICO JATO CURTO VENTURI DE 5/16", MANGUEIRA DE 1" DE 10 M, COMPLETA (VALVULAS POP UP E DOSADORA, FUNDO CONICO ETC)</t>
  </si>
  <si>
    <t>28.677,33</t>
  </si>
  <si>
    <t>MAQUINA TRANSFORMADORA MONOFASICA PARA SOLDA ELETRICA, TENSAO DE 220 V, FREQUENCIA DE 60 HZ, FAIXA DE CORRENTE ENTRE 80 A (+/- 10 A) E 250 A, POTENCIA ENTRE 14,00 KVA E 15,0 KVA, CICLO DE TRABALHO ENTRE 10% E 20% A 250 A</t>
  </si>
  <si>
    <t>725,58</t>
  </si>
  <si>
    <t>MARCENEIRO</t>
  </si>
  <si>
    <t>MARCENEIRO (MENSALISTA)</t>
  </si>
  <si>
    <t>3.391,38</t>
  </si>
  <si>
    <t>MARMORISTA / GRANITEIRO (HORISTA)</t>
  </si>
  <si>
    <t>MARMORISTA / GRANITEIRO (MENSALISTA)</t>
  </si>
  <si>
    <t>3.308,65</t>
  </si>
  <si>
    <t>MARTELO DE SOLDADOR/PICADOR DE SOLDA</t>
  </si>
  <si>
    <t>29,87</t>
  </si>
  <si>
    <t>MARTELO DEMOLIDOR ELETRICO, COM POTENCIA DE 2.000 W, FREQUENCIA DE 1.000 IMPACTOS POR MINUTO, FORÇA DE IMPACTO ENTRE 60 E 65 J, PESO DE 30 KG</t>
  </si>
  <si>
    <t>7.684,03</t>
  </si>
  <si>
    <t>MARTELO DEMOLIDOR PNEUMATICO MANUAL, COM REDUCAO DE VIBRACAO, PESO DE 21 KG</t>
  </si>
  <si>
    <t>14.325,92</t>
  </si>
  <si>
    <t>MARTELO DEMOLIDOR PNEUMATICO MANUAL, COM REDUCAO DE VIBRACAO, PESO DE 31,5 KG</t>
  </si>
  <si>
    <t>16.485,48</t>
  </si>
  <si>
    <t>MARTELO DEMOLIDOR PNEUMATICO MANUAL, PADRAO, PESO DE 32 KG</t>
  </si>
  <si>
    <t>15.570,29</t>
  </si>
  <si>
    <t>MARTELO DEMOLIDOR PNEUMATICO MANUAL, PESO  DE 28 KG, COM SILENCIADOR</t>
  </si>
  <si>
    <t>17.518,69</t>
  </si>
  <si>
    <t>MARTELO PERFURADOR PNEUMATICO MANUAL, DE SUPERFICIE, COM AVANCO DE COLUNA, PESO DE 22 KG</t>
  </si>
  <si>
    <t>32.235,60</t>
  </si>
  <si>
    <t>MARTELO PERFURADOR PNEUMATICO MANUAL, HASTE 25 X 75 MM, 21 KG</t>
  </si>
  <si>
    <t>18.028,55</t>
  </si>
  <si>
    <t>MARTELO PERFURADOR PNEUMATICO MANUAL, PESO DE 25 KG, COM SILENCIADOR</t>
  </si>
  <si>
    <t>17.688,76</t>
  </si>
  <si>
    <t>MASCARA DE SEGURANCA PARA SOLDA COM ESCUDO DE CELERON E CARNEIRA DE PLASTICO COM REGULAGEM</t>
  </si>
  <si>
    <t>MASSA ACRILICA PARA SUPERFICIES INTERNAS E EXTERNAS</t>
  </si>
  <si>
    <t>7,84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</si>
  <si>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</si>
  <si>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</si>
  <si>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</si>
  <si>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</si>
  <si>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87,51</t>
  </si>
  <si>
    <t>MASSA EPOXI BICOMPONENTE PARA REPAROS</t>
  </si>
  <si>
    <t>127,17</t>
  </si>
  <si>
    <t>MASSA PARA MADEIRA - INTERIOR E EXTERIOR</t>
  </si>
  <si>
    <t>17,57</t>
  </si>
  <si>
    <t>MASSA PARA VIDRO</t>
  </si>
  <si>
    <t>MASSA PLASTICA PARA MARMORE/GRANITO</t>
  </si>
  <si>
    <t>MASSA PREMIUM PARA TEXTURA LISA DE BASE ACRILICA, USO INTERNO E EXTERNO</t>
  </si>
  <si>
    <t>5,34</t>
  </si>
  <si>
    <t>MASSA PREMIUM PARA TEXTURA RUSTICA DE BASE ACRILICA, COR BRANCA, USO INTERNO E EXTERNO</t>
  </si>
  <si>
    <t>MASTRO SIMPLES GALVANIZADO DIAMETRO NOMINAL 1 1/2"</t>
  </si>
  <si>
    <t>MASTRO SIMPLES GALVANIZADO DIAMETRO NOMINAL 2"</t>
  </si>
  <si>
    <t>MASTRO TELESCOPICO DE 4 METROS (3 M X DN= 2" + 1 M X DN= 1 1/2")</t>
  </si>
  <si>
    <t>322,05</t>
  </si>
  <si>
    <t>MASTRO TELESCOPICO GALVANIZADO 5 METROS (3 M X DN= 2" + 2 M X DN= 1 1/2")</t>
  </si>
  <si>
    <t>337,39</t>
  </si>
  <si>
    <t>MASTRO TELESCOPICO GALVANIZADO 6 METROS (3 M X DN= 2" + 3 M X DN= 1Â½")</t>
  </si>
  <si>
    <t>326,57</t>
  </si>
  <si>
    <t>MASTRO TELESCOPICO GALVANIZADO 7 METROS (6 M X DN= 2" + 1 M X DN= 1 1/2")</t>
  </si>
  <si>
    <t>443,25</t>
  </si>
  <si>
    <t>MASTRO TELESCOPICO GALVANIZADO 9 METROS (6 M X DN= 2" + 3 M X DN= 1 1/2")</t>
  </si>
  <si>
    <t>551,57</t>
  </si>
  <si>
    <t>MATERIAL FILTRANTE (PEDREGULHO) 0,6 A 25,46 MM (POSTO PEDREIRA/FORNECEDOR, SEM FRETE)</t>
  </si>
  <si>
    <t>2.099,89</t>
  </si>
  <si>
    <t>MATERIAL FILTRANTE (PEDREGULHO) 38 A 25,4 MM (POSTO PEDREIRA/FORNECEDOR, SEM FRETE)</t>
  </si>
  <si>
    <t>MECANICO DE EQUIPAMENTOS PESADOS</t>
  </si>
  <si>
    <t>27,23</t>
  </si>
  <si>
    <t>MECANICO DE EQUIPAMENTOS PESADOS (MENSALISTA)</t>
  </si>
  <si>
    <t>4.791,57</t>
  </si>
  <si>
    <t>MECANICO DE REFRIGERACAO</t>
  </si>
  <si>
    <t>MECANICO DE REFRIGERACAO (MENSALISTA)</t>
  </si>
  <si>
    <t>3.108,20</t>
  </si>
  <si>
    <t>MEDIDOR DE NIVEL ESTATICO E DINAMICO PARA POCO, COMPRIMENTO DE 200 M</t>
  </si>
  <si>
    <t>2.390,81</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</si>
  <si>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</si>
  <si>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</si>
  <si>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</si>
  <si>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</si>
  <si>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</si>
  <si>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</si>
  <si>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1,63</t>
  </si>
  <si>
    <t>MEIO BLOCO DE CONCRETO ESTRUTURAL 14 X 19 X 19 CM, FBK 14 MPA (NBR 6136)</t>
  </si>
  <si>
    <t>MEIO BLOCO DE CONCRETO ESTRUTURAL 14 X 19 X 19 CM, FBK 4,5 MPA (NBR 6136)</t>
  </si>
  <si>
    <t>MEIO BLOCO DE CONCRETO ESTRUTURAL 14 X 19 X 34 CM, FBK 14 MPA (NBR 6136)</t>
  </si>
  <si>
    <t>3,55</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</si>
  <si>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</si>
  <si>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</si>
  <si>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</si>
  <si>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</si>
  <si>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</si>
  <si>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1,92</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</si>
  <si>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</si>
  <si>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</si>
  <si>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</si>
  <si>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</si>
  <si>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</si>
  <si>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</si>
  <si>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MEIO-FIO OU GUIA DE CONCRETO PRE-MOLDADO, COMP *39* CM, *19 X 6,5/6,5* CM (H X L1/L2)</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</si>
  <si>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</si>
  <si>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</si>
  <si>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</si>
  <si>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</si>
  <si>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</si>
  <si>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</si>
  <si>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</si>
  <si>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</si>
  <si>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</si>
  <si>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</si>
  <si>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77,57</t>
  </si>
  <si>
    <t>MEMBRANA IMPERMEABILIZANTE A BASE DE POLIURETANO</t>
  </si>
  <si>
    <t>MEMBRANA IMPERMEABILIZANTE ACRILICA MONOCOMPONENTE</t>
  </si>
  <si>
    <t>MESA VIBRATORIA COM DIMENSOES DE 2,0 X 1,0 M, COM MOTOR ELETRICO DE 2 POLOS E POTENCIA DE 3 CV</t>
  </si>
  <si>
    <t>9.247,05</t>
  </si>
  <si>
    <t>MESTRE DE OBRAS</t>
  </si>
  <si>
    <t>51,60</t>
  </si>
  <si>
    <t>MESTRE DE OBRAS (MENSALISTA)</t>
  </si>
  <si>
    <t>9.075,90</t>
  </si>
  <si>
    <t>METACAULIM DE ALTA REATIVIDADE/CAULIM CALCINADO</t>
  </si>
  <si>
    <t>MICRO-TRATOR CORTADOR DE GRAMA COM LARGURA DO CORTE DE 107 CM, COM  2 LAMINAS E DESCARTE LATERAL</t>
  </si>
  <si>
    <t>18.650,91</t>
  </si>
  <si>
    <t>MICROESFERAS DE VIDRO PARA SINALIZACAO HORIZONTAL VIARIA, TIPO I-B (PREMIX) - NBR  16184</t>
  </si>
  <si>
    <t>MICROESFERAS DE VIDRO PARA SINALIZACAO HORIZONTAL VIARIA, TIPO II-A (DROP-ON) - NBR  16184</t>
  </si>
  <si>
    <t>MICTORIO COLETIVO ACO INOX (AISI 304), E = 0,8 MM, DE *100 X 40 X 30* CM (C X A X P)</t>
  </si>
  <si>
    <t>682,79</t>
  </si>
  <si>
    <t>MICTORIO COLETIVO ACO INOX (AISI 304), E = 0,8 MM, DE *100 X 50 X 35* CM (C X A X P)</t>
  </si>
  <si>
    <t>814,53</t>
  </si>
  <si>
    <t>MICTORIO INDICUDUAL, SIFONADO, LOUCA BRANCA, SEM COMPLEMENTOS</t>
  </si>
  <si>
    <t>278,40</t>
  </si>
  <si>
    <t>MICTORIO INDIVIDUAL ACO INOX (AISI 304), E = 0,8 MM, DE *50  X 45  X 35* (C X A X P)</t>
  </si>
  <si>
    <t>900,24</t>
  </si>
  <si>
    <t>MICTORIO INDIVIDUAL, SIFONADO, VALVULA EMBUTIDA, DE LOUCA BRANCA, SEM COMPLEMENTOS - PADRAO ALTO</t>
  </si>
  <si>
    <t>686,84</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</si>
  <si>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</si>
  <si>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</si>
  <si>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</si>
  <si>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5,73</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</si>
  <si>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</si>
  <si>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</si>
  <si>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</si>
  <si>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</si>
  <si>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</si>
  <si>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22,11</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</si>
  <si>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</si>
  <si>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</si>
  <si>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</si>
  <si>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</si>
  <si>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</si>
  <si>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</si>
  <si>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</si>
  <si>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</si>
  <si>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</si>
  <si>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</si>
  <si>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</si>
  <si>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DE ARGAMASSA, EIXO HORIZONTAL, CAPACIDADE DE MISTURA 160 KG, MOTOR ELETRICO TRIFASICO 220/380 V, POTENCIA 3 CV</t>
  </si>
  <si>
    <t>11.399,66</t>
  </si>
  <si>
    <t>MISTURADOR DE ARGAMASSA, EIXO HORIZONTAL, CAPACIDADE DE MISTURA 300 KG, MOTOR ELETRICO TRIFASICO 220/380 V, POTENCIA 5 CV</t>
  </si>
  <si>
    <t>12.057,05</t>
  </si>
  <si>
    <t>MISTURADOR DE ARGAMASSA, EIXO HORIZONTAL, CAPACIDADE DE MISTURA 600 KG, MOTOR ELETRICO TRIFASICO 220/380 V, POTENCIA 7,5 CV</t>
  </si>
  <si>
    <t>14.346,27</t>
  </si>
  <si>
    <t>MISTURADOR DE METAL CROMADO DE PAREDE PARA LAVATORIO (REF 1878)</t>
  </si>
  <si>
    <t>613,55</t>
  </si>
  <si>
    <t>MISTURADOR DE METAL CROMADO, DE MESA/BANCADA, COM BICA BAIXA, PARA LAVATORIO (REF 1875)</t>
  </si>
  <si>
    <t>271,14</t>
  </si>
  <si>
    <t>MISTURADOR DE PAREDE, DE METAL CROMADO, PARA COZINHA, BICA ALTA MOVEL, COM AREJADOR ARTICULADO (REF 1258)</t>
  </si>
  <si>
    <t>332,11</t>
  </si>
  <si>
    <t>MISTURADOR DUPLO HORIZONTAL DE ALTA TURBULENCIA, CAPACIDADE / VOLUME 2 X 500 LITROS, MOTORES ELETRICOS MINIMO 5 CV CADA,  PARA NATA CIMENTO, ARGAMASSA E OUTROS</t>
  </si>
  <si>
    <t>57.061,59</t>
  </si>
  <si>
    <t>MISTURADOR MANUAL DE TINTAS PARA FURADEIRA, HASTE METALICA *60* CM, COM HELICE  (MEXEDOR DE TINTA)</t>
  </si>
  <si>
    <t>44,19</t>
  </si>
  <si>
    <t>MISTURADOR METALICO, BASE PARA CHUVEIRO/BANHEIRA, 1/2 " OU 3/4 ", SOLDAVEL OU ROSCAVEL (NAO INCLUI ACABAMENTOS)</t>
  </si>
  <si>
    <t>162,92</t>
  </si>
  <si>
    <t>MISTURADOR MONOCOMANDO PARA CHUVEIRO, BASE BRUTA, METALICO COM ACABAMENTO CROMADO</t>
  </si>
  <si>
    <t>357,94</t>
  </si>
  <si>
    <t>MOLA HIDRAULICA AEREA, PARA PORTAS DE ATE 1.100 MM E PESO DE ATE 85 KG, COM CORPO EM ALUMINIO E BRACO EM ACO, SEM BRACO DE PARADA</t>
  </si>
  <si>
    <t>215,61</t>
  </si>
  <si>
    <t>MOLA HIDRAULICA AEREA, PARA PORTAS DE ATE 850 MM E PESO DE ATE 50 KG, COM CORPO EM ALUMINIO E BRACO EM ACO, SEM BRACO DE PARADA</t>
  </si>
  <si>
    <t>MOLA HIDRAULICA AEREA, PARA PORTAS DE ATE 950 MM E PESO DE ATE 65 KG, COM CORPO EM ALUMINIO E BRACO EM ACO, SEM BRACO DE PARADA</t>
  </si>
  <si>
    <t>166,42</t>
  </si>
  <si>
    <t>MOLA HIDRAULICA DE PISO, PARA PORTAS DE ATE 1100 MM E PESO DE ATE 120 KG, COM CORPO EM ACO INOX</t>
  </si>
  <si>
    <t>667,13</t>
  </si>
  <si>
    <t>MONTADOR DE ELETROELETRONICOS</t>
  </si>
  <si>
    <t>MONTADOR DE ELETROELETRONICOS (MENSALISTA)</t>
  </si>
  <si>
    <t>3.179,28</t>
  </si>
  <si>
    <t>MONTADOR DE ESTRUTURAS METALICAS (MENSALISTA)</t>
  </si>
  <si>
    <t>3.640,69</t>
  </si>
  <si>
    <t>MONTADOR DE ESTRUTURAS METALICAS HORISTA</t>
  </si>
  <si>
    <t>20,70</t>
  </si>
  <si>
    <t>MONTADOR DE MAQUINAS</t>
  </si>
  <si>
    <t>28,98</t>
  </si>
  <si>
    <t>MONTADOR DE MAQUINAS (MENSALISTA)</t>
  </si>
  <si>
    <t>5.099,71</t>
  </si>
  <si>
    <t>MOTOBOMBA AUTOESCORVANTE MOTOR A GASOLINA, POTENCIA 6,0HP, BOCAIS 3" X 3", HM/Q = 5 MCA / 24 M3/H A 52,5 MCA / 5,0 M3/H</t>
  </si>
  <si>
    <t>2.702,52</t>
  </si>
  <si>
    <t>MOTOBOMBA AUTOESCORVANTE MOTOR ELETRICO TRIFASICO 7,4HP BOCA DIAMETRO DE SUCCAO X RECLAQUE: 2"X2", HM/ Q = 10 M / 73,5 M3/H A 28 M / 8,2 M3 /H</t>
  </si>
  <si>
    <t>7.220,63</t>
  </si>
  <si>
    <t>MOTOBOMBA AUTOESCORVANTE POTENCIA 5,42 HP, BOCAIS SUCCAO X RECALQUE 2" X 2", A GASOLINA, DIAMETRO DO ROTOR 122 MM HM/Q = 6 MCA / 33,0 M3/H A 28 MCA / 8,0 M3/H</t>
  </si>
  <si>
    <t>3.588,91</t>
  </si>
  <si>
    <t>MOTOBOMBA CENTRIFUGA, MOTOR A GASOLINA, POTENCIA 5,42 HP, BOCAIS 1 1/2" X 1", DIAMETRO ROTOR 143 MM HM/Q = 6 MCA / 16,8 M3/H A 38 MCA / 6,6 M3/H</t>
  </si>
  <si>
    <t>3.373,14</t>
  </si>
  <si>
    <t>MOTOBOMBA TRASH (PARA AGUA SUJA) AUTO ESCORVANTE, MOTOR GASOLINA DE 6,41 HP, DIAMETROS DE SUCCAO X RECALQUE: 3" X 3", HM/Q: 10/60 A 23/0</t>
  </si>
  <si>
    <t>4.159,49</t>
  </si>
  <si>
    <t>MOTONIVELADORA POTENCIA BASICA LIQUIDA (PRIMEIRA MARCHA) 125 HP , PESO BRUTO 13843 KG, LARGURA DA LAMINA DE 3,7 M</t>
  </si>
  <si>
    <t>1.020.000,00</t>
  </si>
  <si>
    <t>MOTONIVELADORA POTENCIA BASICA LIQUIDA (PRIMEIRA MARCHA) 171 HP, PESO BRUTO 14768 KG, LARGURA DA LAMINA DE 3,7 M</t>
  </si>
  <si>
    <t>1.267.477,19</t>
  </si>
  <si>
    <t>MOTONIVELADORA POTENCIA BASICA LIQUIDA (PRIMEIRA MARCHA) 186 HP, PESO BRUTO 15785 KG, LARGURA DA LAMINA DE 4,3 M</t>
  </si>
  <si>
    <t>1.334.183,25</t>
  </si>
  <si>
    <t>MOTOR A DIESEL PARA VIBRADOR DE IMERSAO, DE *4,7* CV</t>
  </si>
  <si>
    <t>4.504,07</t>
  </si>
  <si>
    <t>MOTOR A GASOLINA PARA VIBRADOR DE IMERSAO, 4 TEMPOS, DE 5,5 CV</t>
  </si>
  <si>
    <t>2.233,42</t>
  </si>
  <si>
    <t>MOTOR ELETRICO PARA VIBRADOR DE IMERSAO, DE 2 CV, MONOFASICO, 110/220 V</t>
  </si>
  <si>
    <t>1.839,91</t>
  </si>
  <si>
    <t>MOTOR ELETRICO PARA VIBRADOR DE IMERSAO, DE 2 CV, TRIFASICO, 220/380 V</t>
  </si>
  <si>
    <t>1.799,89</t>
  </si>
  <si>
    <t>MOTORISTA DE CAMINHAO</t>
  </si>
  <si>
    <t>19,77</t>
  </si>
  <si>
    <t>MOTORISTA DE CAMINHAO (MENSALISTA)</t>
  </si>
  <si>
    <t>3.478,00</t>
  </si>
  <si>
    <t>MOTORISTA DE CAMINHAO-BASCULANTE</t>
  </si>
  <si>
    <t>MOTORISTA DE CAMINHAO-BASCULANTE (MENSALISTA)</t>
  </si>
  <si>
    <t>3.280,63</t>
  </si>
  <si>
    <t>MOTORISTA DE CAMINHAO-CARRETA</t>
  </si>
  <si>
    <t>26,39</t>
  </si>
  <si>
    <t>MOTORISTA DE CAMINHAO-CARRETA (MENSALISTA)</t>
  </si>
  <si>
    <t>4.644,63</t>
  </si>
  <si>
    <t>MOTORISTA DE CARRO DE PASSEIO</t>
  </si>
  <si>
    <t>19,06</t>
  </si>
  <si>
    <t>MOTORISTA DE CARRO DE PASSEIO (MENSALISTA)</t>
  </si>
  <si>
    <t>3.352,72</t>
  </si>
  <si>
    <t>MOTORISTA DE ONIBUS / MICRO-ONIBUS</t>
  </si>
  <si>
    <t>MOTORISTA DE ONIBUS / MICRO-ONIBUS (MENSALISTA)</t>
  </si>
  <si>
    <t>3.996,40</t>
  </si>
  <si>
    <t>MOTORISTA OPERADOR DE CAMINHAO COM MUNCK</t>
  </si>
  <si>
    <t>MOTORISTA OPERADOR DE CAMINHAO COM MUNCK (MENSALISTA)</t>
  </si>
  <si>
    <t>4.035,22</t>
  </si>
  <si>
    <t>MOURAO CONCRETO CURVO, SECAO "T", H = 2,80 M + CURVA COM 0,45 M, COM FUROS PARA FIOS</t>
  </si>
  <si>
    <t>74,31</t>
  </si>
  <si>
    <t>MOURAO DE CONCRETO CURVO, *10 X 10* CM, H= *2,60* M + CURVA DE 0,40 M</t>
  </si>
  <si>
    <t>66,16</t>
  </si>
  <si>
    <t>MOURAO DE CONCRETO RETO, SECAO QUADARA *10 X 10* CM, H= *2,30* M</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</si>
  <si>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</si>
  <si>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</si>
  <si>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</si>
  <si>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</si>
  <si>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</si>
  <si>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24,29</t>
  </si>
  <si>
    <t>MOURAO ROLICO DE MADEIRA TRATADA, D = 8 A 11 CM, H = 2,20 M, EM EUCALIPTO OU EQUIVALENTE DA REGIAO (PARA CERCA)</t>
  </si>
  <si>
    <t>7,70</t>
  </si>
  <si>
    <t>MUDA DE ARBUSTO FLORIFERO, CLUSIA/GARDENIA/MOREIA BRANCA/ AZALEIA OU EQUIVALENTE DA REGIAO, H= *50 A 70* CM</t>
  </si>
  <si>
    <t>64,94</t>
  </si>
  <si>
    <t>MUDA DE ARBUSTO FOLHAGEM, SANSAO-DO-CAMPO OU EQUIVALENTE DA REGIAO, H= *50 A 70* CM</t>
  </si>
  <si>
    <t>MUDA DE ARBUSTO, BUXINHO, H= *50* M</t>
  </si>
  <si>
    <t>155,86</t>
  </si>
  <si>
    <t>MUDA DE ARBUSTO, PINGO DE OURO/ VIOLETEIRA, H = *10 A 20* CM</t>
  </si>
  <si>
    <t>MUDA DE ARVORE ORNAMENTAL, OITI/AROEIRA SALSA/ANGICO/IPE/JACARANDA OU EQUIVALENTE  DA REGIAO, H= *1* M</t>
  </si>
  <si>
    <t>MUDA DE ARVORE ORNAMENTAL, OITI/AROEIRA SALSA/ANGICO/IPE/JACARANDA OU EQUIVALENTE  DA REGIAO, H= *2* M</t>
  </si>
  <si>
    <t>98,71</t>
  </si>
  <si>
    <t>MUDA DE PALMEIRA, ARECA, H= *1,50* CM</t>
  </si>
  <si>
    <t>97,41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</si>
  <si>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</si>
  <si>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</si>
  <si>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5.649,42</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</si>
  <si>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</si>
  <si>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</si>
  <si>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</si>
  <si>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</si>
  <si>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</si>
  <si>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</si>
  <si>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</si>
  <si>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</si>
  <si>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</si>
  <si>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</si>
  <si>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</si>
  <si>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48,28</t>
  </si>
  <si>
    <t>NIPLE DE FERRO GALVANIZADO, COM ROSCA BSP, DE 2"</t>
  </si>
  <si>
    <t>NIPLE DE FERRO GALVANIZADO, COM ROSCA BSP, DE 3/4"</t>
  </si>
  <si>
    <t>NIPLE DE FERRO GALVANIZADO, COM ROSCA BSP, DE 3"</t>
  </si>
  <si>
    <t>78,54</t>
  </si>
  <si>
    <t>NIPLE DE FERRO GALVANIZADO, COM ROSCA BSP, DE 4"</t>
  </si>
  <si>
    <t>126,45</t>
  </si>
  <si>
    <t>NIPLE DE FERRO GALVANIZADO, COM ROSCA BSP, DE 5"</t>
  </si>
  <si>
    <t>279,14</t>
  </si>
  <si>
    <t>NIPLE DE FERRO GALVANIZADO, COM ROSCA BSP, DE 6"</t>
  </si>
  <si>
    <t>463,80</t>
  </si>
  <si>
    <t>NIPLE DE REDUCAO DE FERRO GALVANIZADO, COM ROSCA BSP, DE 1 1/2" X 1 1/4"</t>
  </si>
  <si>
    <t>26,79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</si>
  <si>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</si>
  <si>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</si>
  <si>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</si>
  <si>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</si>
  <si>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</si>
  <si>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</si>
  <si>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6,19</t>
  </si>
  <si>
    <t>NIPLE DE REDUCAO DE FERRO GALVANIZADO, COM ROSCA BSP, DE 1" X 1/2"</t>
  </si>
  <si>
    <t>NIPLE DE REDUCAO DE FERRO GALVANIZADO, COM ROSCA BSP, DE 1" X 3/4"</t>
  </si>
  <si>
    <t>NIPLE DE REDUCAO DE FERRO GALVANIZADO, COM ROSCA BSP, DE 2 1/2" X 2"</t>
  </si>
  <si>
    <t>66,88</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</si>
  <si>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</si>
  <si>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</si>
  <si>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</si>
  <si>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</si>
  <si>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</si>
  <si>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122,14</t>
  </si>
  <si>
    <t>NIPLE DE REDUCAO DE FERRO GALVANIZADO, COM ROSCA BSP, DE 3" X 2"</t>
  </si>
  <si>
    <t>107,87</t>
  </si>
  <si>
    <t>NIPLE SEXTAVADO EM ACO CARBONO, COM ROSCA BSP, PRESSAO 3.000 LBS, DN 1 1/2"</t>
  </si>
  <si>
    <t>44,97</t>
  </si>
  <si>
    <t>NIPLE SEXTAVADO EM ACO CARBONO, COM ROSCA BSP, PRESSAO 3.000 LBS, DN 1 1/4"</t>
  </si>
  <si>
    <t>NIPLE SEXTAVADO EM ACO CARBONO, COM ROSCA BSP, PRESSAO 3.000 LBS, DN 1/2"</t>
  </si>
  <si>
    <t>10,36</t>
  </si>
  <si>
    <t>NIPLE SEXTAVADO EM ACO CARBONO, COM ROSCA BSP, PRESSAO 3.000 LBS, DN 1"</t>
  </si>
  <si>
    <t>NIPLE SEXTAVADO EM ACO CARBONO, COM ROSCA BSP, PRESSAO 3.000 LBS, DN 2 1/2"</t>
  </si>
  <si>
    <t>117,54</t>
  </si>
  <si>
    <t>NIPLE SEXTAVADO EM ACO CARBONO, COM ROSCA BSP, PRESSAO 3.000 LBS, DN 2"</t>
  </si>
  <si>
    <t>73,99</t>
  </si>
  <si>
    <t>NIPLE SEXTAVADO EM ACO CARBONO, COM ROSCA BSP, PRESSAO 3.000 LBS, DN 3/4"</t>
  </si>
  <si>
    <t>NIVELADOR</t>
  </si>
  <si>
    <t>NIVELADOR (MENSALISTA)</t>
  </si>
  <si>
    <t>2.376,65</t>
  </si>
  <si>
    <t>NOBREAK TRIFASICO, DE 10 KVA FATOR DE POTENCIA DE 0,8, AUTONOMIA MINIMA DE 30 MINUTOS A PLENA CARGA</t>
  </si>
  <si>
    <t>68.467,57</t>
  </si>
  <si>
    <t>NOBREAK TRIFASICO, DE 15 KVA FATOR DE POTENCIA DE 0,8, AUTONOMIA MINIMA DE 30 MINUTOS A PLENA CARGA</t>
  </si>
  <si>
    <t>99.941,29</t>
  </si>
  <si>
    <t>NOBREAK TRIFASICO, DE 20 KVA FATOR DE POTENCIA DE 0,8, AUTONOMIA MINIMA DE 30 MINUTOS A PLENA CARGA</t>
  </si>
  <si>
    <t>120.945,31</t>
  </si>
  <si>
    <t>NOBREAK TRIFASICO, DE 25 KVA FATOR DE POTENCIA DE 0,8, AUTONOMIA MINIMA DE 30 MINUTOS A PLENA CARGA</t>
  </si>
  <si>
    <t>189.463,56</t>
  </si>
  <si>
    <t>NOBREAK TRIFASICO, DE 5 KVA FATOR DE POTENCIA DE 0,8, AUTONOMIA MINIMA DE 30 MINUTOS A PLENA CARGA</t>
  </si>
  <si>
    <t>54.745,94</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</si>
  <si>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</si>
  <si>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</si>
  <si>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</si>
  <si>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</si>
  <si>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</si>
  <si>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5,29</t>
  </si>
  <si>
    <t>OLEO LUBRIFICANTE PARA MOTORES DE EQUIPAMENTOS PESADOS (CAMINHOES, TRATORES, RETROS E ETC)</t>
  </si>
  <si>
    <t>26,43</t>
  </si>
  <si>
    <t>OLHO MAGICO PARA PORTAS, EM LATAO, COM LENTE DE POLICARBONATO, ANGULO DE *200* GRAUS, ESPESSURA ENTRE *25 E 46* MM, INCLUINDO FECHO JANELA</t>
  </si>
  <si>
    <t>OPERADOR DE BATE-ESTACAS</t>
  </si>
  <si>
    <t>OPERADOR DE BATE-ESTACAS (MENSALISTA)</t>
  </si>
  <si>
    <t>4.255,20</t>
  </si>
  <si>
    <t>OPERADOR DE BETONEIRA (CAMINHAO)</t>
  </si>
  <si>
    <t>OPERADOR DE BETONEIRA (CAMINHAO) (MENSALISTA)</t>
  </si>
  <si>
    <t>3.135,90</t>
  </si>
  <si>
    <t>OPERADOR DE BETONEIRA ESTACIONARIA / MISTURADOR</t>
  </si>
  <si>
    <t>OPERADOR DE BETONEIRA ESTACIONARIA / MISTURADOR (MENSALISTA)</t>
  </si>
  <si>
    <t>3.026,24</t>
  </si>
  <si>
    <t>OPERADOR DE COMPRESSOR DE AR OU COMPRESSORISTA</t>
  </si>
  <si>
    <t>20,81</t>
  </si>
  <si>
    <t>OPERADOR DE COMPRESSOR DE AR OU COMPRESSORISTA (MENSALISTA)</t>
  </si>
  <si>
    <t>3.661,92</t>
  </si>
  <si>
    <t>OPERADOR DE DEMARCADORA DE FAIXAS DE TRAFEGO (MENSALISTA)</t>
  </si>
  <si>
    <t>3.859,57</t>
  </si>
  <si>
    <t>OPERADOR DE DEMARCADORA DE FAIXAS DE TRAFEGO HORISTA</t>
  </si>
  <si>
    <t>21,93</t>
  </si>
  <si>
    <t>OPERADOR DE ESCAVADEIRA</t>
  </si>
  <si>
    <t>OPERADOR DE ESCAVADEIRA (MENSALISTA)</t>
  </si>
  <si>
    <t>4.227,99</t>
  </si>
  <si>
    <t>OPERADOR DE GUINCHO OU GUINCHEIRO</t>
  </si>
  <si>
    <t>OPERADOR DE GUINCHO OU GUINCHEIRO (MENSALISTA)</t>
  </si>
  <si>
    <t>OPERADOR DE GUINDASTE</t>
  </si>
  <si>
    <t>35,56</t>
  </si>
  <si>
    <t>OPERADOR DE GUINDASTE (MENSALISTA)</t>
  </si>
  <si>
    <t>6.255,94</t>
  </si>
  <si>
    <t>OPERADOR DE JATO ABRASIVO OU JATISTA</t>
  </si>
  <si>
    <t>OPERADOR DE JATO ABRASIVO OU JATISTA (MENSALISTA)</t>
  </si>
  <si>
    <t>3.785,00</t>
  </si>
  <si>
    <t>OPERADOR DE MAQUINAS E TRATORES DIVERSOS (TERRAPLANAGEM)</t>
  </si>
  <si>
    <t>OPERADOR DE MAQUINAS E TRATORES DIVERSOS (TERRAPLANAGEM) (MENSALISTA)</t>
  </si>
  <si>
    <t>4.000,19</t>
  </si>
  <si>
    <t>OPERADOR DE MARTELETE OU MARTELETEIRO</t>
  </si>
  <si>
    <t>OPERADOR DE MARTELETE OU MARTELETEIRO (MENSALISTA)</t>
  </si>
  <si>
    <t>1.973,59</t>
  </si>
  <si>
    <t>OPERADOR DE MOTO SCRAPER</t>
  </si>
  <si>
    <t>OPERADOR DE MOTO SCRAPER (MENSALISTA)</t>
  </si>
  <si>
    <t>3.925,36</t>
  </si>
  <si>
    <t>OPERADOR DE MOTONIVELADORA</t>
  </si>
  <si>
    <t>OPERADOR DE MOTONIVELADORA (MENSALISTA)</t>
  </si>
  <si>
    <t>4.815,68</t>
  </si>
  <si>
    <t>OPERADOR DE PA CARREGADEIRA</t>
  </si>
  <si>
    <t>OPERADOR DE PA CARREGADEIRA (MENSALISTA)</t>
  </si>
  <si>
    <t>3.786,16</t>
  </si>
  <si>
    <t>OPERADOR DE PAVIMENTADORA / MESA VIBROACABADORA (MENSALISTA)</t>
  </si>
  <si>
    <t>4.052,54</t>
  </si>
  <si>
    <t>OPERADOR DE PAVIMENTADORA / MESA VIBROACABADORA HORISTA</t>
  </si>
  <si>
    <t>23,03</t>
  </si>
  <si>
    <t>OPERADOR DE ROLO COMPACTADOR</t>
  </si>
  <si>
    <t>OPERADOR DE ROLO COMPACTADOR (MENSALISTA)</t>
  </si>
  <si>
    <t>3.051,75</t>
  </si>
  <si>
    <t>OPERADOR DE TRATOR - EXCLUSIVE AGROPECUARIA</t>
  </si>
  <si>
    <t>OPERADOR DE TRATOR - EXCLUSIVE AGROPECUARIA (MENSALISTA)</t>
  </si>
  <si>
    <t>4.416,70</t>
  </si>
  <si>
    <t>OPERADOR DE USINA DE ASFALTO, DE SOLOS OU DE CONCRETO</t>
  </si>
  <si>
    <t>OPERADOR DE USINA DE ASFALTO, DE SOLOS OU DE CONCRETO (MENSALISTA)</t>
  </si>
  <si>
    <t>3.480,18</t>
  </si>
  <si>
    <t>OXIGENIO, RECARGA PARA CILINDRO DE CONJUNTO OXICORTE GRANDE</t>
  </si>
  <si>
    <t>PA CARREGADEIRA SOBRE RODAS, POTENCIA BRUTA *127* CV, CAPACIDADE DA CACAMBA DE 2,0 A 2,4 M3, PESO OPERACIONAL MAXIMO DE 10330 KG</t>
  </si>
  <si>
    <t>608.280,00</t>
  </si>
  <si>
    <t>PA CARREGADEIRA SOBRE RODAS, POTENCIA LIQUIDA 128 HP, CAPACIDADE DA CACAMBA DE 1,7 A 2,8 M3, PESO OPERACIONAL MAXIMO DE 11632 KG</t>
  </si>
  <si>
    <t>685.000,00</t>
  </si>
  <si>
    <t>PA CARREGADEIRA SOBRE RODAS, POTENCIA LIQUIDA 197 HP, CAPACIDADE DA CACAMBA DE 2,5 A 3,5 M3, PESO OPERACIONAL MAXIMO DE 18338 KG</t>
  </si>
  <si>
    <t>949.866,62</t>
  </si>
  <si>
    <t>PA CARREGADEIRA SOBRE RODAS, POTENCIA LIQUIDA 213 HP, CAPACIDADE DA CACAMBA DE 1,9 A 3,5 M3, PESO OPERACIONAL MAXIMO DE 19234 KG</t>
  </si>
  <si>
    <t>1.081.386,62</t>
  </si>
  <si>
    <t>PA CARREGADEIRA SOBRE RODAS, POTENCIA 152 HP, CAPACIDADE DA CACAMBA DE 1,53 A 2,30 M3, PESO OPERACIONAL MAXIMO DE 10216 KG</t>
  </si>
  <si>
    <t>631.113,31</t>
  </si>
  <si>
    <t>PA DE LIXO PLASTICA, CABO LONGO</t>
  </si>
  <si>
    <t>PAINEL DE LA DE VIDRO SEM REVESTIMENTO PSI 20, E = 25 MM, DE 1200 X 600 MM</t>
  </si>
  <si>
    <t>14,12</t>
  </si>
  <si>
    <t>PAINEL DE LA DE VIDRO SEM REVESTIMENTO PSI 20, E = 50 MM, DE 1200 X 600 MM</t>
  </si>
  <si>
    <t>31,79</t>
  </si>
  <si>
    <t>PAINEL DE LA DE VIDRO SEM REVESTIMENTO PSI 40, E = 25 MM, DE 1200 X 600 MM</t>
  </si>
  <si>
    <t>PAINEL DE LA DE VIDRO SEM REVESTIMENTO PSI 40, E = 50 MM, DE 1200 X 600 MM</t>
  </si>
  <si>
    <t>PAINEL ESTRUTURAL PARA LAJE SECA REVESTIDO EM PLACA CIMENTICIA, DE 1,20 X 2,50 M, E = 23 MM</t>
  </si>
  <si>
    <t>102,02</t>
  </si>
  <si>
    <t>PAINEL ESTRUTURAL PARA LAJE SECA REVESTIDO EM PLACA CIMENTICIA, DE 1,20 X 2,50 M, E = 40 MM</t>
  </si>
  <si>
    <t>115,44</t>
  </si>
  <si>
    <t>PAINEL ESTRUTURAL PARA LAJE SECA REVESTIDO EM PLACA CIMENTICIA, DE 1,20 X 2,50 M, E = 55 MM</t>
  </si>
  <si>
    <t>174,17</t>
  </si>
  <si>
    <t>PAINEL TERMOISOLANTE PARA FECHAMENTOS VERTICAIS (INCLUI PARAFUSOS DE FIXACAO) REVESTIDO EM ACO GALVALUME, LARGURA UTIL DE 1100 MM, REVESTIMENTO COM ESPESSURA DE 0,50 MM, COM PRE-PINTURA NAS DUAS FACES, NUCLEO EM POLIURETANO (PUR) COM ESPESSURA 40/50 MM</t>
  </si>
  <si>
    <t>317,24</t>
  </si>
  <si>
    <t>PAINEL TERMOISOLANTE PARA FECHAMENTOS VERTICAIS (INCLUI PARAFUSOS DE FIXACAO) REVESTIDO EM ACO GALVALUME, LARGURA UTIL DE 1100 MM, REVESTIMENTO COM ESPESSURA DE 0,50 MM, COM PRE-PINTURA NAS DUAS FACES, NUCLEO EM POLIURETANO (PUR) COM ESPESSURA 70/80 MM</t>
  </si>
  <si>
    <t>376,10</t>
  </si>
  <si>
    <t>PAPEL KRAFT BETUMADO</t>
  </si>
  <si>
    <t>PAPELEIRA DE PAREDE EM METAL CROMADO SEM TAMPA</t>
  </si>
  <si>
    <t>PAPELEIRA PLASTICA TIPO DISPENSER PARA PAPEL HIGIENICO ROLAO</t>
  </si>
  <si>
    <t>71,89</t>
  </si>
  <si>
    <t>PAR DE TABELAS DE BASQUETE EM COMPENSADO NAVAL, OFICIAL, 1800 X 1200 MM, INCLUINDO ARO DE METAL E REDE EM POLIPROPILENO 100% (SEM SUPORTE DE FIXACAO)</t>
  </si>
  <si>
    <t>3.676,44</t>
  </si>
  <si>
    <t>PARA-RAIOS DE DISTRIBUICAO, TENSAO NOMINAL 15 KV, CORRENTE NOMINAL DE DESCARGA 5 KA</t>
  </si>
  <si>
    <t>152,82</t>
  </si>
  <si>
    <t>PARA-RAIOS DE DISTRIBUICAO, TENSAO NOMINAL 30 KV, CORRENTE NOMINAL DE DESCARGA 10 KA</t>
  </si>
  <si>
    <t>277,47</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</si>
  <si>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</si>
  <si>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</si>
  <si>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</si>
  <si>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</si>
  <si>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</si>
  <si>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</si>
  <si>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</si>
  <si>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</si>
  <si>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</si>
  <si>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</si>
  <si>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</si>
  <si>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</si>
  <si>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</si>
  <si>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</si>
  <si>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</si>
  <si>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</si>
  <si>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</si>
  <si>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</si>
  <si>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</si>
  <si>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</si>
  <si>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</si>
  <si>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</si>
  <si>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</si>
  <si>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</si>
  <si>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</si>
  <si>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</si>
  <si>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</si>
  <si>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3,38</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</si>
  <si>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</si>
  <si>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</si>
  <si>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</si>
  <si>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</si>
  <si>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</si>
  <si>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</si>
  <si>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8,14</t>
  </si>
  <si>
    <t>PARAFUSO M16 EM ACO GALVANIZADO, COMPRIMENTO = 250 MM, DIAMETRO = 16 MM, ROSCA MAQUINA, CABECA QUADRADA</t>
  </si>
  <si>
    <t>8,99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</si>
  <si>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</si>
  <si>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</si>
  <si>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</si>
  <si>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12,05</t>
  </si>
  <si>
    <t>PARAFUSO M16 EM ACO GALVANIZADO, COMPRIMENTO = 400 MM, DIAMETRO = 16 MM, ROSCA DUPLA</t>
  </si>
  <si>
    <t>PARAFUSO M16 EM ACO GALVANIZADO, COMPRIMENTO = 450 MM, DIAMETRO = 16 MM, ROSCA MAQUINA, CABECA QUADRADA</t>
  </si>
  <si>
    <t>18,16</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</si>
  <si>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</si>
  <si>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</si>
  <si>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</si>
  <si>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</si>
  <si>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</si>
  <si>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</si>
  <si>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</si>
  <si>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</si>
  <si>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</si>
  <si>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</si>
  <si>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</si>
  <si>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</si>
  <si>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</si>
  <si>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</si>
  <si>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3,20</t>
  </si>
  <si>
    <t>PARAFUSO ZINCADO ROSCA SOBERBA, CABECA SEXTAVADA, 5/16 " X 230 MM, PARA FIXACAO DE TELHA EM MADEIRA</t>
  </si>
  <si>
    <t>PARAFUSO ZINCADO ROSCA SOBERBA, CABECA SEXTAVADA, 5/16 " X 250 MM, PARA FIXACAO DE TELHA EM MADEIRA</t>
  </si>
  <si>
    <t>4,97</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</si>
  <si>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</si>
  <si>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</si>
  <si>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</si>
  <si>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</si>
  <si>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</si>
  <si>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</si>
  <si>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</si>
  <si>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</si>
  <si>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</si>
  <si>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</si>
  <si>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</si>
  <si>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</si>
  <si>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</si>
  <si>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48,91</t>
  </si>
  <si>
    <t>PARAFUSO, ASTM A307 - GRAU A, SEXTAVADO, ZINCADO, DIAMETRO 3/8" (9,52 MM), COMPRIMENTO 1 " (25,4 MM)</t>
  </si>
  <si>
    <t>117,69</t>
  </si>
  <si>
    <t>PARAFUSO, AUTO ATARRACHANTE, CABECA CHATA, FENDA SIMPLES, 1/4 (6,35 MM) X 25 MM</t>
  </si>
  <si>
    <t>48,70</t>
  </si>
  <si>
    <t>PARAFUSO, COMUM, ASTM A307, SEXTAVADO, DIAMETRO 1/2" (12,7 MM), COMPRIMENTO 1" (25,4 MM)</t>
  </si>
  <si>
    <t>192,77</t>
  </si>
  <si>
    <t>PARALELEPIPEDO GRANITICO OU BASALTICO, PARA PAVIMENTACAO, SEM FRETE (VARIACAO REGIONAL DE PECAS POR M2)</t>
  </si>
  <si>
    <t>3.762,41</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</si>
  <si>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</si>
  <si>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</si>
  <si>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</si>
  <si>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63,78</t>
  </si>
  <si>
    <t>PASTILHA CERAMICA/PORCELANA, REVEST INT/EXT E  PISCINA, CORES BRANCA OU FRIAS, SOLIDAS, SEM MESCLAGEM/MISTURA, ACABAMENTO LISO *2,5 X 2,5* CM</t>
  </si>
  <si>
    <t>239,63</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</si>
  <si>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</si>
  <si>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</si>
  <si>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</si>
  <si>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184,54</t>
  </si>
  <si>
    <t>PASTILHEIRO (HORISTA)</t>
  </si>
  <si>
    <t>PASTILHEIRO (MENSALISTA)</t>
  </si>
  <si>
    <t>PATCH CORD, CATEGORIA 5 E, EXTENSAO DE 1,50 M</t>
  </si>
  <si>
    <t>PATCH CORD, CATEGORIA 5 E, EXTENSAO DE 2,50 M</t>
  </si>
  <si>
    <t>PATCH CORD, CATEGORIA 6, EXTENSAO DE 1,50 M</t>
  </si>
  <si>
    <t>55,99</t>
  </si>
  <si>
    <t>PATCH CORD, CATEGORIA 6, EXTENSAO DE 2,50 M</t>
  </si>
  <si>
    <t>64,23</t>
  </si>
  <si>
    <t>PATCH PANEL, 24 PORTAS, CATEGORIA 5E, COM RACKS DE 19" E 1 U DE ALTURA</t>
  </si>
  <si>
    <t>608,09</t>
  </si>
  <si>
    <t>PATCH PANEL, 24 PORTAS, CATEGORIA 6, COM RACKS DE 19" E 1 U DE ALTURA</t>
  </si>
  <si>
    <t>1.059,88</t>
  </si>
  <si>
    <t>PATCH PANEL, 48 PORTAS, CATEGORIA 5E, COM RACKS DE 19" E 2 U DE ALTURA</t>
  </si>
  <si>
    <t>889,68</t>
  </si>
  <si>
    <t>PATCH PANEL, 48 PORTAS, CATEGORIA 6, COM RACKS DE 19" E 2 U DE ALTURA</t>
  </si>
  <si>
    <t>1.429,29</t>
  </si>
  <si>
    <t>PEDRA ARDOSIA, CINZA, *40 X 40* CM, E= *1 CM</t>
  </si>
  <si>
    <t>35,70</t>
  </si>
  <si>
    <t>PEDRA ARDOSIA, CINZA, 20  X  40 CM,  E=  *1 CM</t>
  </si>
  <si>
    <t>32,21</t>
  </si>
  <si>
    <t>PEDRA ARDOSIA, CINZA, 30  X  30,  E= *1 CM</t>
  </si>
  <si>
    <t>34,52</t>
  </si>
  <si>
    <t>PEDRA BRITADA GRADUADA, CLASSIFICADA (POSTO PEDREIRA/FORNECEDOR, SEM FRETE)</t>
  </si>
  <si>
    <t>101,58</t>
  </si>
  <si>
    <t>PEDRA BRITADA N. 0, OU PEDRISCO (4,8 A 9,5 MM) POSTO PEDREIRA/FORNECEDOR, SEM FRETE</t>
  </si>
  <si>
    <t>116,39</t>
  </si>
  <si>
    <t>PEDRA BRITADA N. 1 (9,5 a 19 MM) POSTO PEDREIRA/FORNECEDOR, SEM FRETE</t>
  </si>
  <si>
    <t>PEDRA BRITADA N. 2 (19 A 38 MM) POSTO PEDREIRA/FORNECEDOR, SEM FRETE</t>
  </si>
  <si>
    <t>101,35</t>
  </si>
  <si>
    <t>PEDRA BRITADA N. 3 (38 A 50 MM) POSTO PEDREIRA/FORNECEDOR, SEM FRETE</t>
  </si>
  <si>
    <t>95,23</t>
  </si>
  <si>
    <t>PEDRA BRITADA N. 4 (50 A 76 MM) POSTO PEDREIRA/FORNECEDOR, SEM FRETE</t>
  </si>
  <si>
    <t>94,41</t>
  </si>
  <si>
    <t>PEDRA BRITADA N. 5 (76 A 100 MM) POSTO PEDREIRA/FORNECEDOR, SEM FRETE</t>
  </si>
  <si>
    <t>86,41</t>
  </si>
  <si>
    <t>PEDRA BRITADA OU BICA CORRIDA, NAO CLASSIFICADA (POSTO PEDREIRA/FORNECEDOR, SEM FRETE)</t>
  </si>
  <si>
    <t>93,11</t>
  </si>
  <si>
    <t>PEDRA DE MAO OU PEDRA RACHAO PARA ARRIMO/FUNDACAO (POSTO PEDREIRA/FORNECEDOR, SEM FRETE)</t>
  </si>
  <si>
    <t>94,76</t>
  </si>
  <si>
    <t>PEDRA GRANITICA OU BASALTICA IRREGULAR, FAIXA GRANULOMETRICA 100 A 150 MM PARA PAVIMENTACAO OU CALCAMENTO POLIEDRICO, POSTO PEDREIRA / FORNECEDOR (SEM FRETE)</t>
  </si>
  <si>
    <t>74,66</t>
  </si>
  <si>
    <t>PEDRA GRANITICA OU BASALTO, CACO, RETALHO, CAVACO, TIPO MIRACEMA, MADEIRA, PADUANA, RACHINHA, SANTA ISABEL OU OUTRAS SIMILARES, E=  *1,0 A *2,0 CM</t>
  </si>
  <si>
    <t>112,19</t>
  </si>
  <si>
    <t>PEDRA GRANITICA, SERRADA, TIPO MIRACEMA, MADEIRA, PADUANA, RACHINHA, SANTA ISABEL OU OUTRAS SIMILARES, *11,5 X  *23 CM, E=  *1,0 A *2,0 CM</t>
  </si>
  <si>
    <t>66,73</t>
  </si>
  <si>
    <t>PEDRA PORTUGUESA  OU PETIT PAVE, BRANCA OU PRETA</t>
  </si>
  <si>
    <t>129,45</t>
  </si>
  <si>
    <t>PEDRA QUARTZITO OU CALCARIO LAMINADO, CACO, TIPO CARIRI, ITACOLOMI, LAGOA SANTA, LUMINARIA, PIRENOPOLIS, SAO TOME OU OUTRAS SIMILARES DA REGIAO, E=  *1,5 A *2,5 CM</t>
  </si>
  <si>
    <t>63,28</t>
  </si>
  <si>
    <t>PEDRA QUARTZITO OU CALCARIO LAMINADO, SERRADA, TIPO CARIRI, ITACOLOMI, LAGOA SANTA, LUMINARIA, PIRENOPOLIS, SAO TOME OU OUTRAS SIMILARES DA REGIAO, *20 X *40 CM, E=  *1,5 A *2,5 CM</t>
  </si>
  <si>
    <t>202,95</t>
  </si>
  <si>
    <t>PEDREGULHO OU PICARRA DE JAZIDA, AO NATURAL, PARA BASE DE PAVIMENTACAO (RETIRADO NA JAZIDA, SEM TRANSPORTE)</t>
  </si>
  <si>
    <t>70,78</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</si>
  <si>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</si>
  <si>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</si>
  <si>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</si>
  <si>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</si>
  <si>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</si>
  <si>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</si>
  <si>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96,65</t>
  </si>
  <si>
    <t>PELICULA REFLETIVA, GT 7 ANOS PARA SINALIZACAO VERTICAL</t>
  </si>
  <si>
    <t>PENDURAL OU PRESILHA REGULADORA, EM ACO GALVANIZADO, COM CORPO, MOLA E REBITE, PARA PERFIL TIPO CANALETA DE ESTRUTURA EM FORROS DRYWALL</t>
  </si>
  <si>
    <t>2,67</t>
  </si>
  <si>
    <t>PENDURAL OU REGULADOR, COM MOLA, EM ACO GALVANIZADO, PARA PERFIL TIPO T CLICADO DE FORROS REMOVIVEL</t>
  </si>
  <si>
    <t>PENEIRA ROTATIVA COM MOTOR ELETRICO TRIFASICO DE 2 CV, CILINDRO DE 1 M X 0,60 M, COM FUROS DE 3,17 MM</t>
  </si>
  <si>
    <t>13.348,84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</si>
  <si>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</si>
  <si>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</si>
  <si>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</si>
  <si>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</si>
  <si>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</si>
  <si>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</si>
  <si>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12,18</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</si>
  <si>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</si>
  <si>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</si>
  <si>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</si>
  <si>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</si>
  <si>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</si>
  <si>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11,50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</si>
  <si>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</si>
  <si>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</si>
  <si>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</si>
  <si>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</si>
  <si>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4,16</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</si>
  <si>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</si>
  <si>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</si>
  <si>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</si>
  <si>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</si>
  <si>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</si>
  <si>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</si>
  <si>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PERFIL GUIA, FORMATO U, EM ACO ZINCADO, PARA ESTRUTURA PAREDE DRYWALL, E = 0,5 MM, 48  X 3000 MM (L X C)</t>
  </si>
  <si>
    <t>7,91</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</si>
  <si>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</si>
  <si>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</si>
  <si>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</si>
  <si>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</si>
  <si>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</si>
  <si>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</si>
  <si>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</si>
  <si>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</si>
  <si>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</si>
  <si>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</si>
  <si>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</si>
  <si>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</si>
  <si>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6,24</t>
  </si>
  <si>
    <t>PERFIL U DE ABAS IGUAIS, EM ALUMINIO, 1/2" (1,27 X 1,27 CM), PARA PORTA OU JANELA DE CORRER</t>
  </si>
  <si>
    <t>6,67</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</si>
  <si>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</si>
  <si>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</si>
  <si>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</si>
  <si>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</si>
  <si>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</si>
  <si>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4.220.789,44</t>
  </si>
  <si>
    <t>PERFURATRIZ COM TORRE METALICA PARA EXECUCAO DE ESTACA HELICE CONTINUA, PROFUNDIDADE MAXIMA DE 32 M, DIAMETRO MAXIMO DE 1000 MM, POTENCIA INSTALADA DE 350 HP, MESA ROTATIVA COM TORQUE MAXIMO DE 263 KNM</t>
  </si>
  <si>
    <t>6.563.157,85</t>
  </si>
  <si>
    <t>PERFURATRIZ HIDRAULICA COM TRADO CURTO ACOPLADO, PROFUNDIDADE MAXIMA DE 20 M, DIAMETRO MAXIMO DE 1500 MM, POTENCIA INSTALADA DE 137 HP, MESA ROTATIVA COM TORQUE MAXIMO DE 30 KNM (INCLUI MONTAGEM, NAO INCLUI CAMINHAO)</t>
  </si>
  <si>
    <t>1.606.842,14</t>
  </si>
  <si>
    <t>PERFURATRIZ MANUAL, TORQUE MAXIMO 55 KGF.M, POTENCIA 5 CV, COM DIAMETRO MAXIMO 8 1/2" (INCLUI SUPORTE/CHASSI TIPO MESA)</t>
  </si>
  <si>
    <t>51.746,05</t>
  </si>
  <si>
    <t>PERFURATRIZ MANUAL, TORQUE MAXIMO 83 N.M, POTENCIA 5 CV, COM DIAMETRO MAXIMO 4" (NAO INCLUI SUPORTE / CHASSI)</t>
  </si>
  <si>
    <t>7.457,13</t>
  </si>
  <si>
    <t>PERFURATRIZ MANUAL, TORQUE MAXIMO 83 N.M, POTENCIA 5 CV, COM DIAMETRO MAXIMO 4", PARA SOLO GRAMPEADO (INCLUI SUPORTE OU CHASSI TIPO MESA)</t>
  </si>
  <si>
    <t>23.344,08</t>
  </si>
  <si>
    <t>PERFURATRIZ PNEUMATICA MANUAL DE PESO MEDIO, 18KG, COMPRIMENTO DE CURSO DE 6 M, DIAMETRO DO PISTAO DE 5,5 CM</t>
  </si>
  <si>
    <t>12.767,21</t>
  </si>
  <si>
    <t>PERFURATRIZ SOBRE ESTEIRA, TORQUE MAXIMO DE 600 KGF, POTENCIA ENTRE 50 E 60 HP, DIAMETRO MAXIMO DE 10"</t>
  </si>
  <si>
    <t>881.500,00</t>
  </si>
  <si>
    <t>PERFURATRIZ SOBRE ESTEIRA, TORQUE MAXIMO 600 KGF, PESO MEDIO 1000 KG, POTENCIA 20 HP, DIAMETRO MAXIMO 10"</t>
  </si>
  <si>
    <t>919.723,38</t>
  </si>
  <si>
    <t>PICAPE CABINE SIMPLES COM MOTOR 1.6 FLEX, CAMBIO MANUAL, POTENCIA 101/104 CV, 2 PORTAS</t>
  </si>
  <si>
    <t>74.284,02</t>
  </si>
  <si>
    <t>PILAR QUADRADO NAO APARELHADO *10 X 10* CM, EM MACARANDUBA, ANGELIM OU EQUIVALENTE DA REGIAO - BRUTA</t>
  </si>
  <si>
    <t>62,80</t>
  </si>
  <si>
    <t>PILAR QUADRADO NAO APARELHADO *15 X 15* CM, EM MACARANDUBA, ANGELIM OU EQUIVALENTE DA REGIAO - BRUTA</t>
  </si>
  <si>
    <t>133,29</t>
  </si>
  <si>
    <t>PILAR QUADRADO NAO APARELHADO *20 X 20* CM, EM MACARANDUBA, ANGELIM OU EQUIVALENTE DA REGIAO - BRUTA</t>
  </si>
  <si>
    <t>231,93</t>
  </si>
  <si>
    <t>PINCEL CHATO (TRINCHA) CERDAS GRIS 1.1/2 " (38 MM)</t>
  </si>
  <si>
    <t>PINGADEIRA PLASTICA PARA TELHA DE FIBROCIMENTO CANALETE 49/KALHETA OU CANALETE 90/KALHETAO</t>
  </si>
  <si>
    <t>PINO DE ACO COM ARRUELA CONICA, DIAMETRO ARRUELA = *23* MM E COMP HASTE = *27* MM (ACAO INDIRETA)</t>
  </si>
  <si>
    <t>46,52</t>
  </si>
  <si>
    <t>PINO DE ACO COM FURO, HASTE = 27 MM (ACAO DIRETA)</t>
  </si>
  <si>
    <t>PINO DE ACO COM ROSCA 1/4 ", COMPRIMENTO DA HASTE = 30 MM E ROSCA = 20 MM (ACAO DIRETA)</t>
  </si>
  <si>
    <t>53,07</t>
  </si>
  <si>
    <t>PINO DE ACO LISO 1/4 ", HASTE = *36,5* MM (ACAO DIRETA)</t>
  </si>
  <si>
    <t>32,73</t>
  </si>
  <si>
    <t>PINO DE ACO LISO 1/4 ", HASTE = *53* MM (ACAO DIRETA)</t>
  </si>
  <si>
    <t>34,29</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</si>
  <si>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</si>
  <si>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</si>
  <si>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</si>
  <si>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</si>
  <si>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</si>
  <si>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3.302,76</t>
  </si>
  <si>
    <t>PINTOR DE LETREIROS</t>
  </si>
  <si>
    <t>PINTOR DE LETREIROS (MENSALISTA)</t>
  </si>
  <si>
    <t>4.351,76</t>
  </si>
  <si>
    <t>PINTOR PARA TINTA EPOXI</t>
  </si>
  <si>
    <t>PINTOR PARA TINTA EPOXI (MENSALISTA)</t>
  </si>
  <si>
    <t>3.552,46</t>
  </si>
  <si>
    <t>PISO DE BORRACHA CANELADO EM PLACAS 50 X 50 CM, E = *3,5* MM, PARA COLA</t>
  </si>
  <si>
    <t>75,85</t>
  </si>
  <si>
    <t>PISO DE BORRACHA ESPORTIVO EM PLACAS 50 X 50 CM, E = 15 MM, PARA ARGAMASSA, PRETO</t>
  </si>
  <si>
    <t>345,44</t>
  </si>
  <si>
    <t>PISO DE BORRACHA FRISADO OU PASTILHADO, PRETO, EM PLACAS 50 X 50 CM, E = 7 MM, PARA ARGAMASSA</t>
  </si>
  <si>
    <t>209,82</t>
  </si>
  <si>
    <t>PISO DE BORRACHA PASTILHADO EM PLACAS 50 X 50 CM, E = *3,5* MM, PARA COLA, PRETO</t>
  </si>
  <si>
    <t>57,70</t>
  </si>
  <si>
    <t>PISO DE BORRACHA PASTILHADO EM PLACAS 50 X 50 CM, E = 15 MM, PARA ARGAMASSA, PRETO</t>
  </si>
  <si>
    <t>336,27</t>
  </si>
  <si>
    <t>PISO ELEVADO COM 2 PLACAS DE ACO COM ENCHIMENTO DE CONCRETO CELULAR, INCLUSO BASE/HASTE/CRUZETAS, 60 X 60 CM, H = *28* CM, RESISTENCIA CARGA CONCENTRADA 496 KG (COM COLOCACAO)</t>
  </si>
  <si>
    <t>388,58</t>
  </si>
  <si>
    <t>PISO EM CERAMICA ESMALTADA EXTRA, PEI MAIOR OU IGUAL A 4, FORMATO MAIOR QUE 2025 CM2</t>
  </si>
  <si>
    <t>71,35</t>
  </si>
  <si>
    <t>PISO EM CERAMICA ESMALTADA EXTRA, PEI MAIOR OU IGUAL A 4, FORMATO MENOR OU IGUAL A 2025 CM2</t>
  </si>
  <si>
    <t>PISO EM CERAMICA ESMALTADA, COMERCIAL (PADRAO POPULAR), PEI MAIOR OU IGUAL A 3, FORMATO MENOR OU IGUAL A  2025 CM2</t>
  </si>
  <si>
    <t>29,03</t>
  </si>
  <si>
    <t>PISO EM GRANILITE, MARMORITE OU GRANITINA, AGREGADO COR PRETO, CINZA, PALHA OU BRANCO, E=  *8* MM (INCLUSO EXECUCAO)</t>
  </si>
  <si>
    <t>79,00</t>
  </si>
  <si>
    <t>PISO EM GRANITO, POLIDO, TIPO AMENDOA/ AMARELO CAPRI/ AMARELO DOURADO CARIOCA OU OUTROS EQUIVALENTES DA REGIAO, FORMATO MENOR OU IGUAL A 3025 CM2, E=  *2* CM</t>
  </si>
  <si>
    <t>187,50</t>
  </si>
  <si>
    <t>PISO EM GRANITO, POLIDO, TIPO ANDORINHA/ QUARTZ/ CASTELO/ CORUMBA OU OUTROS EQUIVALENTES DA REGIAO, FORMATO MENOR OU IGUAL A 3025 CM2, E=  *2* CM</t>
  </si>
  <si>
    <t>141,50</t>
  </si>
  <si>
    <t>PISO EM GRANITO, POLIDO, TIPO MARFIM, DALLAS, CARAVELAS OU OUTROS EQUIVALENTES DA REGIAO, FORMATO MENOR OU IGUAL A 3025 CM2, E=  *2*CM</t>
  </si>
  <si>
    <t>180,81</t>
  </si>
  <si>
    <t>PISO EM GRANITO, POLIDO, TIPO PRETO SAO GABRIEL/ TIJUCA OU OUTROS EQUIVALENTES DA REGIAO, FORMATO MENOR OU IGUAL A 3025 CM2, E=  *2* CM</t>
  </si>
  <si>
    <t>204,40</t>
  </si>
  <si>
    <t>PISO EM PORCELANATO RETIFICADO EXTRA, FORMATO MENOR OU IGUAL A 2025 CM2</t>
  </si>
  <si>
    <t>95,09</t>
  </si>
  <si>
    <t>PISO EM REGUA VINILICA SEMIFLEXIVEL, ENCAIXE CLICADO, E = 4 MM (SEM COLOCACAO)</t>
  </si>
  <si>
    <t>168,93</t>
  </si>
  <si>
    <t>PISO EPOXI AUTONIVELANTE, ESPESSURA *4* MM (INCLUSO EXECUCAO)</t>
  </si>
  <si>
    <t>151,68</t>
  </si>
  <si>
    <t>PISO EPOXI MULTILAYER, ESPESSURA *2* MM (INCLUSO EXECUCAO)</t>
  </si>
  <si>
    <t>88,35</t>
  </si>
  <si>
    <t>PISO FULGET (GRANITO LAVADO) EM PLACAS DE *40 X 40* CM, E = 2,0 CM (SEM COLOCACAO)</t>
  </si>
  <si>
    <t>PISO FULGET (GRANITO LAVADO) EM PLACAS DE *75 X 75* CM, E = 2,0 CM (SEM COLOCACAO)</t>
  </si>
  <si>
    <t>PISO FULGET (GRANITO LAVADO) MOLDADO IN LOCO (INCLUSO EXECUCAO)</t>
  </si>
  <si>
    <t>112,49</t>
  </si>
  <si>
    <t>PISO INDUSTRIAL EM CONCRETO ARMADO DE ACABAMENTO POLIDO, ESPESSURA 12 CM (CIMENTO QUEIMADO) (INCLUSO EXECUCAO)</t>
  </si>
  <si>
    <t>123,87</t>
  </si>
  <si>
    <t>PISO KORODUR (INCLUSO EXECUCAO)</t>
  </si>
  <si>
    <t>94,80</t>
  </si>
  <si>
    <t>PISO PODOTATIL DE CONCRETO - DIRECIONAL E ALERTA, *40 X 40 X 2,5* CM</t>
  </si>
  <si>
    <t>PISO PORCELANATO, BORDA RETA, EXTRA, FORMATO MAIOR QUE 2025 CM2</t>
  </si>
  <si>
    <t>112,31</t>
  </si>
  <si>
    <t>PISO TATIL ALERTA OU DIRECIONAL, DE BORRACHA, COLORIDO, 25 X 25 CM, E = 5 MM, PARA COLA</t>
  </si>
  <si>
    <t>230,61</t>
  </si>
  <si>
    <t>PISO TATIL DE ALERTA OU DIRECIONAL DE BORRACHA, PRETO, 25 X 25 CM, E = 5 MM, PARA COLA</t>
  </si>
  <si>
    <t>219,67</t>
  </si>
  <si>
    <t>PISO TATIL DE ALERTA OU DIRECIONAL, DE BORRACHA, COLORIDO, 25 X 25 CM, E = 12 MM, PARA ARGAMASSA</t>
  </si>
  <si>
    <t>571,00</t>
  </si>
  <si>
    <t>PISO TATIL DE ALERTA OU DIRECIONAL, DE BORRACHA, PRETO, 25 X 25 CM, E = 12 MM, PARA ARGAMASSA</t>
  </si>
  <si>
    <t>508,39</t>
  </si>
  <si>
    <t>PISO URETANO, VERSAO REVESTIMENTO AUTONIVELANTE, ESPESSURA VARIÁVEL DE 3 A 4 MM (INCLUSO EXECUCAO)</t>
  </si>
  <si>
    <t>PISO/ REVESTIMENTO EM GRANITO, POLIDO, TIPO ANDORINHA/ QUARTZ/ CASTELO/ CORUMBA OU OUTROS EQUIVALENTES DA REGIAO, FORMATO MAIOR OU IGUAL A 3025 CM2, E = *2*CM</t>
  </si>
  <si>
    <t>149,37</t>
  </si>
  <si>
    <t>PISO/ REVESTIMENTO EM MARMORE, POLIDO, BRANCO COMUM, FORMATO MAIOR OU IGUAL A 3025 CM2, E = *2* CM</t>
  </si>
  <si>
    <t>267,54</t>
  </si>
  <si>
    <t>PISO/ REVESTIMENTO EM MARMORE, POLIDO, BRANCO COMUM, FORMATO MENOR OU IGUAL A 3025 CM2, E = *2* CM</t>
  </si>
  <si>
    <t>275,00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</si>
  <si>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</si>
  <si>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</si>
  <si>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41,11</t>
  </si>
  <si>
    <t>PLACA / CHAPA DE GESSO ACARTONADO, RESISTENTE A UMIDADE (RU), COR VERDE, E = 12,5 MM, 1200 X 1800 MM (L X C)</t>
  </si>
  <si>
    <t>PLACA / CHAPA DE GESSO ACARTONADO, RESISTENTE A UMIDADE (RU), COR VERDE, E = 12,5 MM, 1200 X 2400 MM (L X C)</t>
  </si>
  <si>
    <t>24,44</t>
  </si>
  <si>
    <t>PLACA / CHAPA DE GESSO ACARTONADO, RESISTENTE A UMIDADE (RU), COR VERDE, E = 15 MM, 1200 X 2400 MM (L X C)</t>
  </si>
  <si>
    <t>26,36</t>
  </si>
  <si>
    <t>PLACA / CHAPA DE GESSO ACARTONADO, RESISTENTE AO FOGO (RF), COR ROSA, E = 12,5 MM, 1200 X 1800 MM (L X C)</t>
  </si>
  <si>
    <t>23,73</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</si>
  <si>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</si>
  <si>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</si>
  <si>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</si>
  <si>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</si>
  <si>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18,52</t>
  </si>
  <si>
    <t>PLACA / CHAPA DE GESSO ACARTONADO, STANDARD (ST), COR BRANCA, E = 15 MM, 1200 X 2400 MM (L X C)</t>
  </si>
  <si>
    <t>PLACA CIMENTICIA LISA E = 10 MM, DE 1,20 X *2,50* M (SEM AMIANTO)</t>
  </si>
  <si>
    <t>53,09</t>
  </si>
  <si>
    <t>PLACA CIMENTICIA LISA E = 6 MM, DE 1,20 X *2,50* M (SEM AMIANTO)</t>
  </si>
  <si>
    <t>PLACA DE ACO ESMALTADA PARA  IDENTIFICACAO DE RUA, *45 CM X 20* CM</t>
  </si>
  <si>
    <t>74,25</t>
  </si>
  <si>
    <t>PLACA DE ACRILICO TRANSPARENTE ADESIVADA PARA SINALIZACAO DE PORTAS, BORDA POLIDA, DE *25 X 8*, E = 6 MM (NAO INCLUI ACESSORIOS PARA FIXACAO)</t>
  </si>
  <si>
    <t>57,96</t>
  </si>
  <si>
    <t>PLACA DE FIBRA MINERAL PARA FORRO, DE 1250 X 625 MM, E = 15 MM, BORDA RETA, COM PINTURA ANTIMOFO (NAO INCLUI PERFIS)</t>
  </si>
  <si>
    <t>62,59</t>
  </si>
  <si>
    <t>PLACA DE FIBRA MINERAL PARA FORRO, DE 625 X 625 MM, E = 15 MM, BORDA REBAIXADA PARA PERFIL 24 MM, COM PINTURA ANTIMOFO (NAO INCLUI PERFIS)</t>
  </si>
  <si>
    <t>52,77</t>
  </si>
  <si>
    <t>PLACA DE FIBRA MINERAL PARA FORRO, DE 625 X 625 MM, E = 15 MM, BORDA RETA, COM PINTURA ANTIMOFO (NAO INCLUI PERFIS)</t>
  </si>
  <si>
    <t>32,83</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</si>
  <si>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</si>
  <si>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</si>
  <si>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</si>
  <si>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</si>
  <si>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</si>
  <si>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</si>
  <si>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</si>
  <si>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</si>
  <si>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</si>
  <si>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12,82</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</si>
  <si>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</si>
  <si>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</si>
  <si>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</si>
  <si>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21,45</t>
  </si>
  <si>
    <t>PLACA DE SINALIZACAO DE SEGURANCA CONTRA INCENDIO, FOTOLUMINESCENTE, RETANGULAR, *20 X 40* CM, EM PVC *2* MM ANTI-CHAMAS (SIMBOLOS, CORES E PICTOGRAMAS CONFORME NBR 16820)</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</si>
  <si>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</si>
  <si>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</si>
  <si>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</si>
  <si>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</si>
  <si>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</si>
  <si>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</si>
  <si>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</si>
  <si>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33,75</t>
  </si>
  <si>
    <t>PLACA ORIENTATIVA SOBRE EXERCÍCIOS, 2,00M X 1,00M, EM TUBO DE ACO CARBONO, PINTURA NO PROCESSO ELETROSTATICO - PARA ACADEMIA AO AR LIVRE / ACADEMIA DA TERCEIRA IDADE - ATI</t>
  </si>
  <si>
    <t>1.835,74</t>
  </si>
  <si>
    <t>PLACA VINILICA SEMIFLEXIVEL PARA PISOS, E = 3,2 MM, 30 X 30 CM (SEM COLOCACAO)</t>
  </si>
  <si>
    <t>PLACA VINILICA SEMIFLEXIVEL PARA REVESTIMENTO DE PISOS E PAREDES, E = 2 MM (SEM COLOCACAO)</t>
  </si>
  <si>
    <t>97,50</t>
  </si>
  <si>
    <t>PLACA/PISO DE CONCRETO POROSO/ PAVIMENTO PERMEAVEL/BLOCO DRENANTE DE CONCRETO, 40 CM X 40 CM, E = 6 CM, COR NATURAL</t>
  </si>
  <si>
    <t>72,78</t>
  </si>
  <si>
    <t>PLACA/TAMPA CEGA EM LATAO ESCOVADO PARA CONDULETE EM LIGA DE ALUMINIO 4 X 4"</t>
  </si>
  <si>
    <t>31,47</t>
  </si>
  <si>
    <t>PLUG OU BUJAO DE FERRO GALVANIZADO, DE 1 1/2"</t>
  </si>
  <si>
    <t>12,65</t>
  </si>
  <si>
    <t>PLUG OU BUJAO DE FERRO GALVANIZADO, DE 1 1/4"</t>
  </si>
  <si>
    <t>PLUG OU BUJAO DE FERRO GALVANIZADO, DE 1/2"</t>
  </si>
  <si>
    <t>PLUG OU BUJAO DE FERRO GALVANIZADO, DE 1"</t>
  </si>
  <si>
    <t>PLUG OU BUJAO DE FERRO GALVANIZADO, DE 2 1/2"</t>
  </si>
  <si>
    <t>37,41</t>
  </si>
  <si>
    <t>PLUG OU BUJAO DE FERRO GALVANIZADO, DE 2"</t>
  </si>
  <si>
    <t>PLUG OU BUJAO DE FERRO GALVANIZADO, DE 3/4"</t>
  </si>
  <si>
    <t>PLUG OU BUJAO DE FERRO GALVANIZADO, DE 3"</t>
  </si>
  <si>
    <t>PLUG OU BUJAO DE FERRO GALVANIZADO, DE 4"</t>
  </si>
  <si>
    <t>97,37</t>
  </si>
  <si>
    <t>PLUG PVC P/ ESG PREDIAL  75MM</t>
  </si>
  <si>
    <t>8,39</t>
  </si>
  <si>
    <t>PLUG PVC P/ ESG PREDIAL 100MM</t>
  </si>
  <si>
    <t>PLUG PVC P/ ESG PREDIAL 50MM</t>
  </si>
  <si>
    <t>PLUG PVC ROSCAVEL,  1/2",  AGUA FRIA PREDIAL (NBR 5648)</t>
  </si>
  <si>
    <t>PLUG PVC,  JE, DN 100 MM, PARA REDE COLETORA ESGOTO (NBR 10569)</t>
  </si>
  <si>
    <t>38,87</t>
  </si>
  <si>
    <t>PLUG PVC, JE, DN 150 MM, PARA REDE COLETORA ESGOTO (NBR 10569)</t>
  </si>
  <si>
    <t>87,97</t>
  </si>
  <si>
    <t>PLUG PVC, JE, DN 200 MM, PARA REDE COLETORA ESGOTO (NBR 10569)</t>
  </si>
  <si>
    <t>178,63</t>
  </si>
  <si>
    <t>PLUG PVC, JE, DN 250 MM, PARA REDE COLETORA ESGOTO (NBR 10569)</t>
  </si>
  <si>
    <t>344,98</t>
  </si>
  <si>
    <t>PLUG PVC, JE, DN 350 MM, PARA REDE COLETORA ESGOTO (NBR 10569)</t>
  </si>
  <si>
    <t>1.014,36</t>
  </si>
  <si>
    <t>PLUG PVC, ROSCAVEL 1", PARA AGUA FRIA PREDIAL</t>
  </si>
  <si>
    <t>PLUG PVC, ROSCAVEL 3/4", PARA  AGUA FRIA PREDIAL</t>
  </si>
  <si>
    <t>PLUG PVC, ROSCAVEL, 1 1/2",  AGUA FRIA PREDIAL</t>
  </si>
  <si>
    <t>11,28</t>
  </si>
  <si>
    <t>PLUG PVC, ROSCAVEL, 1 1/4",  AGUA FRIA PREDIAL</t>
  </si>
  <si>
    <t>PLUG PVC, ROSCAVEL, 2",  AGUA FRIA PREDIAL</t>
  </si>
  <si>
    <t>PO DE MARMORE (POSTO PEDREIRA/FORNECEDOR, SEM FRETE)</t>
  </si>
  <si>
    <t>PO DE PEDRA (POSTO PEDREIRA/FORNECEDOR, SEM FRETE)</t>
  </si>
  <si>
    <t>POCEIRO / ESCAVADOR DE VALAS E TUBULOES</t>
  </si>
  <si>
    <t>17,85</t>
  </si>
  <si>
    <t>POCEIRO / ESCAVADOR DE VALAS E TUBULOES (MENSALISTA)</t>
  </si>
  <si>
    <t>3.142,31</t>
  </si>
  <si>
    <t>POLIDORA DE PISO (POLITRIZ) ELETRICA, MOTOR MONOFASICO DE 4 HP, PESO DE 100 KG, DIAMETRO DO TRABALHO DE 450 MM</t>
  </si>
  <si>
    <t>6.723,23</t>
  </si>
  <si>
    <t>POLIESTIRENO EXPANDIDO/EPS (ISOPOR), PEROLAS, PARA CONCRETO LEVE</t>
  </si>
  <si>
    <t>39,64</t>
  </si>
  <si>
    <t>POLIESTIRENO EXPANDIDO/EPS (ISOPOR), TIPO 2F, BLOCO</t>
  </si>
  <si>
    <t>304,97</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</si>
  <si>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</si>
  <si>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</si>
  <si>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</si>
  <si>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17,17</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</si>
  <si>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</si>
  <si>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</si>
  <si>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</si>
  <si>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</si>
  <si>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3,51</t>
  </si>
  <si>
    <t>PONTEIRO PARA MARTELO ROMPEDOR, DIAMETRO = *28* MM, COMPRIMENTO = *520* MM, ENCAIXE  SEXTAVADO</t>
  </si>
  <si>
    <t>108,98</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</si>
  <si>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</si>
  <si>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</si>
  <si>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</si>
  <si>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</si>
  <si>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</si>
  <si>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</si>
  <si>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</si>
  <si>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</si>
  <si>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</si>
  <si>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</si>
  <si>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</si>
  <si>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</si>
  <si>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</si>
  <si>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1.358,46</t>
  </si>
  <si>
    <t>PORTA DE ABRIR / GIRO, DE MADEIRA FOLHA MEDIA (NBR 15930) DE 1000 X 2100 MM, DE 35 MM A 40 MM DE ESPESSURA, NUCLEO SEMI-SOLIDO (SARRAFEADO), CAPA LISA EM HDF, ACABAMENTO EM LAMINADO NATURAL PARA VERNIZ</t>
  </si>
  <si>
    <t>295,56</t>
  </si>
  <si>
    <t>PORTA DE ABRIR / GIRO, DE MADEIRA FOLHA MEDIA (NBR 15930) DE 1000 X 2100 MM, DE 35 MM A 40 MM DE ESPESSURA, NUCLEO SEMI-SOLIDO (SARRAFEADO), CAPA LISA EM HDF, ACABAMENTO EM PRIMER PARA PINTURA</t>
  </si>
  <si>
    <t>277,22</t>
  </si>
  <si>
    <t>PORTA DE ABRIR / GIRO, DE MADEIRA FOLHA MEDIA (NBR 15930) DE 700 X 2100 MM, DE 35 MM A 40 MM DE ESPESSURA, NUCLEO SEMI-SOLIDO (SARRAFEADO), CAPA FRISADA EM HDF, ACABAMENTO MELAMINICO EM PADRAO MADEIRA</t>
  </si>
  <si>
    <t>218,62</t>
  </si>
  <si>
    <t>PORTA DE ABRIR / GIRO, DE MADEIRA FOLHA MEDIA (NBR 15930) DE 700 X 2100 MM, DE 35 MM A 40 MM DE ESPESSURA, NUCLEO SEMI-SOLIDO (SARRAFEADO), CAPA LISA EM HDF, ACABAMENTO EM LAMINADO NATURAL PARA VERNIZ</t>
  </si>
  <si>
    <t>194,63</t>
  </si>
  <si>
    <t>PORTA DE ABRIR / GIRO, DE MADEIRA FOLHA MEDIA (NBR 15930) DE 800 X 2100 MM, DE 35 MM A 40 MM DE ESPESSURA, NUCLEO SEMI-SOLIDO (SARRAFEADO), CAPA FRISADA EM HDF, ACABAMENTO MELAMINICO EM PADRAO MADEIRA</t>
  </si>
  <si>
    <t>246,91</t>
  </si>
  <si>
    <t>PORTA DE ABRIR / GIRO, DE MADEIRA FOLHA MEDIA (NBR 15930) DE 800 X 2100 MM, DE 35 MM A 40 MM DE ESPESSURA, NUCLEO SEMI-SOLIDO (SARRAFEADO), CAPA LISA EM HDF, ACABAMENTO EM LAMINADO NATURAL PARA VERNIZ</t>
  </si>
  <si>
    <t>241,19</t>
  </si>
  <si>
    <t>PORTA DE ABRIR / GIRO, DE MADEIRA FOLHA MEDIA (NBR 15930) DE 900 X 2100 MM, DE 35 MM A 40 MM DE ESPESSURA, NUCLEO SEMI-SOLIDO (SARRAFEADO), CAPA LISA EM HDF, ACABAMENTO EM LAMINADO NATURAL PARA VERNIZ</t>
  </si>
  <si>
    <t>275,94</t>
  </si>
  <si>
    <t>PORTA DE ABRIR / GIRO, EM GRADIL FERRO, COM BARRA CHATA 3 CM X 1/4", COM REQUADRO E GUARNICAO - COMPLETO - ACABAMENTO NATURAL</t>
  </si>
  <si>
    <t>575,40</t>
  </si>
  <si>
    <t>PORTA DE ABRIR EM ACO COM DIVISAO HORIZONTAL PARA VIDROS, COM FUNDO ANTICORROSIVO/PRIMER DE PROTECAO, SEM GUARNICAO/ALIZAR/VISTA, VIDROS NAO INCLUSOS, 90 X 210 CM</t>
  </si>
  <si>
    <t>611,79</t>
  </si>
  <si>
    <t>PORTA DE ABRIR EM ACO TIPO VENEZIANA, COM FUNDO ANTICORROSIVO / PRIMER DE PROTECAO, SEM GUARNICAO/ALIZAR/VISTA, 90 X 210 CM</t>
  </si>
  <si>
    <t>548,00</t>
  </si>
  <si>
    <t>PORTA DE ABRIR EM ALUMINIO COM DIVISAO HORIZONTAL  PARA VIDROS,  ACABAMENTO ANODIZADO NATURAL, VIDROS INCLUSOS, SEM GUARNICAO/ALIZAR/VISTA , 87 X 210 CM</t>
  </si>
  <si>
    <t>712,53</t>
  </si>
  <si>
    <t>PORTA DE ABRIR EM ALUMINIO COM LAMBRI HORIZONTAL/LAMINADA, ACABAMENTO ANODIZADO NATURAL, SEM GUARNICAO/ALIZAR/VISTA</t>
  </si>
  <si>
    <t>577,73</t>
  </si>
  <si>
    <t>PORTA DE ABRIR EM ALUMINIO TIPO VENEZIANA, ACABAMENTO ANODIZADO NATURAL, SEM GUARNICAO/ALIZAR/VISTA</t>
  </si>
  <si>
    <t>398,99</t>
  </si>
  <si>
    <t>PORTA DE ABRIR EM ALUMINIO TIPO VENEZIANA, ACABAMENTO ANODIZADO NATURAL, SEM GUARNICAO/ALIZAR/VISTA, 87 X 210 CM</t>
  </si>
  <si>
    <t>730,62</t>
  </si>
  <si>
    <t>PORTA DE CORRER EM ALUMINIO, DUAS FOLHAS MOVEIS COM VIDRO, FECHADURA E PUXADOR EMBUTIDO, ACABAMENTO ANODIZADO NATURAL, SEM GUARNICAO/ALIZAR/VISTA</t>
  </si>
  <si>
    <t>370,10</t>
  </si>
  <si>
    <t>PORTA DE ENROLAR MANUAL COMPLETA, ARTICULADA RAIADA LARGA, EM ACO GALVANIZADO NATURAL, CHAPA NUMERO 24 (SEM INSTALACAO)</t>
  </si>
  <si>
    <t>PORTA DE ENROLAR MANUAL COMPLETA, PERFIL MEIA CANA CEGA, EM ACO GALVANIZADO COM PINTURA ELETROSTATICA, CHAPA NUMERO 24 " (SEM INSTALACAO)</t>
  </si>
  <si>
    <t>839,02</t>
  </si>
  <si>
    <t>PORTA DE ENROLAR MANUAL COMPLETA, PERFIL MEIA CANA CEGA, EM ACO GALVANIZADO NATURAL, CHAPA NUMERO 24 (SEM INSTALACAO)</t>
  </si>
  <si>
    <t>707,30</t>
  </si>
  <si>
    <t>PORTA DE ENROLAR MANUAL COMPLETA, PERFIL MEIA CANA VAZADA TIJOLINHO, EM ACO GALVANIZADO NATURAL, CHAPA NUMERO 24 (SEM INSTALACAO)</t>
  </si>
  <si>
    <t>1.053,71</t>
  </si>
  <si>
    <t>PORTA DE MADEIRA QUADRICULADA PARA VIDRO, DE CORRER (EUCALIPTO OU EQUIVALENTE REGIONAL), E = *3,5* CM</t>
  </si>
  <si>
    <t>455,48</t>
  </si>
  <si>
    <t>PORTA DE MADEIRA TIPO VENEZIANA (EUCALIPTO OU EQUIVALENTE REGIONAL), E = *3,5* CM</t>
  </si>
  <si>
    <t>307,46</t>
  </si>
  <si>
    <t>PORTA DE MADEIRA-DE-LEI QUADRICULADA PARA VIDRO, DE CORRER (ANGELIM OU EQUIVALENTE REGIONAL), E = *3,5* CM</t>
  </si>
  <si>
    <t>752,32</t>
  </si>
  <si>
    <t>PORTA DE MADEIRA-DE-LEI TIPO MEXICANA SEM EMENDA (ANGELIM OU EQUIVALENTE REGIONAL), E = *3,5* CM</t>
  </si>
  <si>
    <t>624,82</t>
  </si>
  <si>
    <t>PORTA DE MADEIRA-DE-LEI TIPO VENEZIANA (ANGELIM OU EQUIVALENTE REGIONAL), E = *3,5* CM</t>
  </si>
  <si>
    <t>434,85</t>
  </si>
  <si>
    <t>PORTA DE MADEIRA, FOLHA LEVE (NBR 15930) DE 600 X 2100 MM, DE 35 MM A 40 MM DE ESPESSURA, NUCLEO COLMEIA, CAPA LISA EM HDF, ACABAMENTO EM PRIMER PARA PINTURA</t>
  </si>
  <si>
    <t>167,20</t>
  </si>
  <si>
    <t>PORTA DE MADEIRA, FOLHA LEVE (NBR 15930) DE 700 X 2100 MM, DE 35 MM A 40 MM DE ESPESSURA, NUCLEO COLMEIA, CAPA LISA EM HDF, ACABAMENTO EM PRIMER PARA PINTURA</t>
  </si>
  <si>
    <t>173,51</t>
  </si>
  <si>
    <t>PORTA DE MADEIRA, FOLHA LEVE (NBR 15930) DE 800 X 2100 MM, DE 35 MM A 40 MM DE ESPESSURA, NUCLEO COLMEIA, CAPA LISA EM HDF, ACABAMENTO EM PRIMER PARA PINTURA</t>
  </si>
  <si>
    <t>184,45</t>
  </si>
  <si>
    <t>PORTA DE MADEIRA, FOLHA LEVE (NBR 15930), DE 600 X 2100 MM, E = 35 MM, NUCLEO COLMEIA, CAPA LISA EM HDF, ACABAMENTO MELAMINICO EM PADRAO MADEIRA</t>
  </si>
  <si>
    <t>216,66</t>
  </si>
  <si>
    <t>PORTA DE MADEIRA, FOLHA MEDIA (NBR 15930) DE 600 X 2100 MM, DE 35 MM A 40 MM DE ESPESSURA, NUCLEO SEMI-SOLIDO (SARRAFEADO), CAPA FRISADA EM HDF, ACABAMENTO MELAMINICO EM PADRAO MADEIRA</t>
  </si>
  <si>
    <t>201,12</t>
  </si>
  <si>
    <t>PORTA DE MADEIRA, FOLHA MEDIA (NBR 15930) DE 600 X 2100 MM, DE 35 MM A 40 MM DE ESPESSURA, NUCLEO SEMI-SOLIDO (SARRAFEADO), CAPA LISA EM HDF, ACABAMENTO EM PRIMER PARA PINTURA</t>
  </si>
  <si>
    <t>182,62</t>
  </si>
  <si>
    <t>PORTA DE MADEIRA, FOLHA MEDIA (NBR 15930) DE 600 X 2100 MM, DE 35 MM A 40 MM DE ESPESSURA, NUCLEO SEMI-SOLIDO (SARRAFEADO), CAPA LISA EM HDF, ACABAMENTO LAMINADO NATURAL PARA VERNIZ</t>
  </si>
  <si>
    <t>192,54</t>
  </si>
  <si>
    <t>PORTA DE MADEIRA, FOLHA MEDIA (NBR 15930) DE 700 X 2100 MM, DE 35 MM A 40 MM DE ESPESSURA, NUCLEO SEMI-SOLIDO (SARRAFEADO), CAPA LISA EM HDF, ACABAMENTO EM PRIMER PARA PINTURA</t>
  </si>
  <si>
    <t>184,24</t>
  </si>
  <si>
    <t>PORTA DE MADEIRA, FOLHA MEDIA (NBR 15930) DE 800 X 2100 MM, DE 35 MM A 40 MM DE ESPESSURA, NUCLEO SEMI-SOLIDO (SARRAFEADO), CAPA LISA EM HDF, ACABAMENTO EM PRIMER PARA PINTURA</t>
  </si>
  <si>
    <t>200,92</t>
  </si>
  <si>
    <t>PORTA DE MADEIRA, FOLHA MEDIA (NBR 15930) DE 900 X 2100 MM, DE 35 MM A 40 MM DE ESPESSURA, NUCLEO SEMI-SOLIDO (SARRAFEADO), CAPA LISA EM HDF, ACABAMENTO EM PRIMER PARA PINTURA</t>
  </si>
  <si>
    <t>267,15</t>
  </si>
  <si>
    <t>PORTA DE MADEIRA, FOLHA PESADA (NBR 15930) DE 800 X 2100 MM, DE 40 MM A 45 MM DE ESPESSURA, NUCLEO SOLIDO, CAPA LISA EM HDF, ACABAMENTO EM LAMINADO NATURAL PARA VERNIZ</t>
  </si>
  <si>
    <t>375,14</t>
  </si>
  <si>
    <t>PORTA DE MADEIRA, FOLHA PESADA (NBR 15930) DE 800 X 2100 MM, DE 40 MM A 45 MM DE ESPESSURA, NUCLEO SOLIDO, CAPA LISA EM HDF, ACABAMENTO EM PRIMER PARA PINTURA</t>
  </si>
  <si>
    <t>414,83</t>
  </si>
  <si>
    <t>PORTA DE MADEIRA, FOLHA PESADA (NBR 15930) DE 900 X 2100 MM, DE 40 MM A 45 MM DE ESPESSURA, NUCLEO SOLIDO, CAPA LISA EM HDF, ACABAMENTO EM LAMINADO NATURAL PARA VERNIZ</t>
  </si>
  <si>
    <t>436,59</t>
  </si>
  <si>
    <t>PORTA DE MADEIRA, FOLHA PESADA (NBR 15930) DE 900 X 2100 MM, DE 40 MM A 45 MM DE ESPESSURA, NUCLEO SOLIDO, CAPA LISA EM HDF, ACABAMENTO EM PRIMER PARA PINTURA</t>
  </si>
  <si>
    <t>470,49</t>
  </si>
  <si>
    <t>PORTA DENTE PARA  FRESADORA</t>
  </si>
  <si>
    <t>662,67</t>
  </si>
  <si>
    <t>PORTA GRADE DE ENROLAR MANUAL COMPLETA, PERFIL TUBULAR TIJOLINHO 3/4 ", EM ACO GALVANIZADO NATURAL (SEM INSTALACAO)</t>
  </si>
  <si>
    <t>1.575,30</t>
  </si>
  <si>
    <t>PORTA TOALHA BANHO EM METAL CROMADO, TIPO BARRA</t>
  </si>
  <si>
    <t>36,49</t>
  </si>
  <si>
    <t>PORTA TOALHA ROSTO EM METAL CROMADO, TIPO ARGOLA</t>
  </si>
  <si>
    <t>PORTA VIDRO TEMPERADO INCOLOR, 2 FOLHAS DE CORRER, E = 10 MM (SEM FERRAGENS E SEM COLOCACAO)</t>
  </si>
  <si>
    <t>503,81</t>
  </si>
  <si>
    <t>PORTAO BASCULANTE, MANUAL, EM ACO GALVANIZADO, CHAPA 26, TIPO LAMBRIL, COM REQUADRO, ACABAMENTO NATURAL</t>
  </si>
  <si>
    <t>633,15</t>
  </si>
  <si>
    <t>PORTAO DE ABRIR / GIRO, EM GRADIL DE METALON REDONDO DE 3/4"  VERTICAL, COM REQUADRO, ACABAMENTO NATURAL - COMPLETO</t>
  </si>
  <si>
    <t>550,85</t>
  </si>
  <si>
    <t>PORTAO DE CORRER EM CHAPA TIPO PAINEL LAMBRIL QUADRADO, COM PORTA SOCIAL COMPLETA INCLUIDA, COM REQUADRO, ACABAMENTO NATURAL, COM TRILHOS E ROLDANAS</t>
  </si>
  <si>
    <t>513,75</t>
  </si>
  <si>
    <t>PORTAO DE CORRER EM GRADIL FIXO DE BARRA DE FERRO CHATA DE 3 X 1/4" NA VERTICAL, SEM REQUADRO, ACABAMENTO NATURAL, COM TRILHOS E ROLDANAS</t>
  </si>
  <si>
    <t>673,58</t>
  </si>
  <si>
    <t>POSTE CONICO CONTINUO EM ACO GALVANIZADO, CURVO, BRACO DUPLO, ENGASTADO,  H = 9 M, DIAMETRO INFERIOR = *135* MM</t>
  </si>
  <si>
    <t>2.405,31</t>
  </si>
  <si>
    <t>POSTE CONICO CONTINUO EM ACO GALVANIZADO, CURVO, BRACO DUPLO, FLANGEADO,  H = 9 M, DIAMETRO INFERIOR = *135* MM</t>
  </si>
  <si>
    <t>2.733,79</t>
  </si>
  <si>
    <t>POSTE CONICO CONTINUO EM ACO GALVANIZADO, CURVO, BRACO SIMPLES, ENGASTADO,  H = 9 M, DIAMETRO INFERIOR = *135* MM</t>
  </si>
  <si>
    <t>2.325,06</t>
  </si>
  <si>
    <t>POSTE CONICO CONTINUO EM ACO GALVANIZADO, CURVO, BRACO SIMPLES, FLANGEADO,  H = 9 M, DIAMETRO INFERIOR = *135* MM</t>
  </si>
  <si>
    <t>2.321,68</t>
  </si>
  <si>
    <t>POSTE CONICO CONTINUO EM ACO GALVANIZADO, CURVO, BRACO SIMPLES, FLANGEADO, H = 7 M, DIAMETRO INFERIOR = *125* MM</t>
  </si>
  <si>
    <t>1.732,30</t>
  </si>
  <si>
    <t>POSTE CONICO CONTINUO EM ACO GALVANIZADO, RETO, ENGASTADO,  H = 7 M, DIAMETRO INFERIOR = *125* MM</t>
  </si>
  <si>
    <t>1.754,29</t>
  </si>
  <si>
    <t>POSTE CONICO CONTINUO EM ACO GALVANIZADO, RETO, ENGASTADO,  H = 9 M, DIAMETRO INFERIOR = *145* MM</t>
  </si>
  <si>
    <t>2.430,33</t>
  </si>
  <si>
    <t>POSTE CONICO CONTINUO EM ACO GALVANIZADO, RETO, FLANGEADO,  H = 3 M, DIAMETRO INFERIOR = *95* MM</t>
  </si>
  <si>
    <t>598,16</t>
  </si>
  <si>
    <t>POSTE DE CONCRETO ARMADO DE SECAO CIRCULAR, EXTENSAO DE 10,00 M, RESISTENCIA DE 150 A 200 DAN, TIPO C-14</t>
  </si>
  <si>
    <t>1.026,14</t>
  </si>
  <si>
    <t>POSTE DE CONCRETO ARMADO DE SECAO CIRCULAR, EXTENSAO DE 11,00 M, RESISTENCIA DE 200 A 300 DAN, TIPO C-14</t>
  </si>
  <si>
    <t>1.629,84</t>
  </si>
  <si>
    <t>POSTE DE CONCRETO ARMADO DE SECAO CIRCULAR, EXTENSAO DE 11,00 M, RESISTENCIA DE 300 A 400 DAN, TIPO C-17</t>
  </si>
  <si>
    <t>2.500,48</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</si>
  <si>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</si>
  <si>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</si>
  <si>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</si>
  <si>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</si>
  <si>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</si>
  <si>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</si>
  <si>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</si>
  <si>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</si>
  <si>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</si>
  <si>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</si>
  <si>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</si>
  <si>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</si>
  <si>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</si>
  <si>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</si>
  <si>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</si>
  <si>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</si>
  <si>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</si>
  <si>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</si>
  <si>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</si>
  <si>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884,06</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</si>
  <si>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</si>
  <si>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</si>
  <si>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</si>
  <si>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</si>
  <si>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</si>
  <si>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</si>
  <si>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</si>
  <si>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</si>
  <si>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</si>
  <si>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</si>
  <si>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</si>
  <si>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</si>
  <si>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</si>
  <si>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1.417,55</t>
  </si>
  <si>
    <t>POSTE DE CONCRETO ARMADO DE SECAO CIRCULAR, EXTENSAO DE 9,00 M, RESISTENCIA DE 300 A 400 DAN, TIPO C-17</t>
  </si>
  <si>
    <t>1.057,23</t>
  </si>
  <si>
    <t>POSTE DE CONCRETO ARMADO DE SECAO DUPLO T, EXTENSAO DE 10,00 M, RESISTENCIA DE 1000 DAN, TIPO B-1,5</t>
  </si>
  <si>
    <t>2.145,56</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</si>
  <si>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</si>
  <si>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</si>
  <si>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</si>
  <si>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</si>
  <si>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</si>
  <si>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</si>
  <si>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</si>
  <si>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</si>
  <si>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</si>
  <si>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</si>
  <si>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</si>
  <si>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</si>
  <si>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</si>
  <si>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</si>
  <si>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</si>
  <si>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</si>
  <si>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</si>
  <si>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</si>
  <si>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</si>
  <si>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</si>
  <si>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</si>
  <si>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</si>
  <si>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</si>
  <si>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</si>
  <si>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</si>
  <si>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</si>
  <si>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</si>
  <si>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</si>
  <si>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</si>
  <si>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</si>
  <si>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</si>
  <si>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</si>
  <si>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</si>
  <si>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</si>
  <si>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</si>
  <si>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</si>
  <si>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</si>
  <si>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</si>
  <si>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</si>
  <si>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</si>
  <si>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</si>
  <si>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</si>
  <si>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</si>
  <si>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</si>
  <si>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</si>
  <si>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</si>
  <si>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</si>
  <si>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</si>
  <si>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</si>
  <si>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</si>
  <si>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</si>
  <si>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</si>
  <si>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</si>
  <si>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</si>
  <si>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</si>
  <si>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</si>
  <si>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</si>
  <si>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354,06</t>
  </si>
  <si>
    <t>POSTE ROLICO DE MADEIRA TRATADA, D = 20 A 25 CM, H = 12,00 M, EM EUCALIPTO OU EQUIVALENTE DA REGIAO</t>
  </si>
  <si>
    <t>POSTES METALICOS AUTOPORTANTES, CONICO OU TELESCOPICO, PARA SPDA, ALTURA 10 METROS LIVRES</t>
  </si>
  <si>
    <t>1.196,91</t>
  </si>
  <si>
    <t>POSTES METALICOS AUTOPORTANTES, CONICO OU TELESCOPICO, PARA SPDA, ALTURA 12 METROS LIVRES</t>
  </si>
  <si>
    <t>1.670,95</t>
  </si>
  <si>
    <t>POSTES METALICOS AUTOPORTANTES, CONICO OU TELESCOPICO, PARA SPDA, ALTURA 15 METROS LIVRES</t>
  </si>
  <si>
    <t>2.330,85</t>
  </si>
  <si>
    <t>POSTES METALICOS AUTOPORTANTES, CONICO OU TELESCOPICO, PARA SPDA, ALTURA 20 METROS LIVRES</t>
  </si>
  <si>
    <t>3.178,00</t>
  </si>
  <si>
    <t>POZOLANA DE CLASSE  C</t>
  </si>
  <si>
    <t>308,28</t>
  </si>
  <si>
    <t>PRANCHA  APARELHADA *4 X 30* CM, EM MACARANDUBA, ANGELIM OU EQUIVALENTE DA REGIAO</t>
  </si>
  <si>
    <t>PRANCHA NAO APARELHADA  *6 X 25* CM, EM MACARANDUBA, ANGELIM OU EQUIVALENTE DA REGIAO -  BRUTA</t>
  </si>
  <si>
    <t>54,65</t>
  </si>
  <si>
    <t>PRANCHA NAO APARELHADA  *6 X 30* CM, EM MACARANDUBA, ANGELIM OU EQUIVALENTE DA REGIAO - BRUTA</t>
  </si>
  <si>
    <t>PRANCHA NAO APARELHADA  *6 X 40* CM, EM MACARANDUBA, ANGELIM OU EQUIVALENTE DA REGIAO -  BRUTA</t>
  </si>
  <si>
    <t>151,26</t>
  </si>
  <si>
    <t>PRANCHAO  APARELHADO *8 X 30* CM, EM MACARANDUBA, ANGELIM OU EQUIVALENTE DA REGIAO</t>
  </si>
  <si>
    <t>136,13</t>
  </si>
  <si>
    <t>PRANCHAO APARELHADO *7,5 X 23* CM, EM MACARANDUBA, ANGELIM OU EQUIVALENTE DA REGIAO</t>
  </si>
  <si>
    <t>PRANCHAO NAO APARELHADO  *7,5 X 23* CM, EM MACARANDUBA, ANGELIM OU EQUIVALENTE DA REGIAO - BRUTA</t>
  </si>
  <si>
    <t>113,44</t>
  </si>
  <si>
    <t>PRANCHAO NAO APARELHADO *8 X 30* CM, EM MACARANDUBA, ANGELIM OU EQUIVALENTE DA REGIAO - BRUTA</t>
  </si>
  <si>
    <t>PREGO DE ACO POLIDO COM CABECA DUPLA 17 X 27 (2 1/2 X 11)</t>
  </si>
  <si>
    <t>34,08</t>
  </si>
  <si>
    <t>PREGO DE ACO POLIDO COM CABECA 10 X 10 (7/8 X 17)</t>
  </si>
  <si>
    <t>52,52</t>
  </si>
  <si>
    <t>PREGO DE ACO POLIDO COM CABECA 10 X 11 (1 X 17)</t>
  </si>
  <si>
    <t>PREGO DE ACO POLIDO COM CABECA 12 X 12</t>
  </si>
  <si>
    <t>PREGO DE ACO POLIDO COM CABECA 14 X 18 (1 1/2 X 14)</t>
  </si>
  <si>
    <t>32,94</t>
  </si>
  <si>
    <t>PREGO DE ACO POLIDO COM CABECA 15 X 15 (1 1/4 X 13)</t>
  </si>
  <si>
    <t>PREGO DE ACO POLIDO COM CABECA 15 X 18 (1 1/2 X 13)</t>
  </si>
  <si>
    <t>30,93</t>
  </si>
  <si>
    <t>PREGO DE ACO POLIDO COM CABECA 16 X 24 (2 1/4 X 12)</t>
  </si>
  <si>
    <t>29,42</t>
  </si>
  <si>
    <t>PREGO DE ACO POLIDO COM CABECA 16 X 27 (2 1/2 X 12)</t>
  </si>
  <si>
    <t>29,09</t>
  </si>
  <si>
    <t>PREGO DE ACO POLIDO COM CABECA 17 X 21 (2 X 11)</t>
  </si>
  <si>
    <t>27,61</t>
  </si>
  <si>
    <t>PREGO DE ACO POLIDO COM CABECA 17 X 24 (2 1/4 X 11)</t>
  </si>
  <si>
    <t>PREGO DE ACO POLIDO COM CABECA 17 X 27 (2 1/2 X 11)</t>
  </si>
  <si>
    <t>PREGO DE ACO POLIDO COM CABECA 17 X 30 (2 3/4 X 11)</t>
  </si>
  <si>
    <t>28,45</t>
  </si>
  <si>
    <t>PREGO DE ACO POLIDO COM CABECA 18 X 24 (2 1/4 X 10)</t>
  </si>
  <si>
    <t>PREGO DE ACO POLIDO COM CABECA 18 X 27 (2 1/2 X 10)</t>
  </si>
  <si>
    <t>PREGO DE ACO POLIDO COM CABECA 18 X 30 (2 3/4 X 10)</t>
  </si>
  <si>
    <t>PREGO DE ACO POLIDO COM CABECA 19  X 36 (3 1/4  X  9)</t>
  </si>
  <si>
    <t>27,58</t>
  </si>
  <si>
    <t>PREGO DE ACO POLIDO COM CABECA 19 X 33 (3 X 9)</t>
  </si>
  <si>
    <t>27,97</t>
  </si>
  <si>
    <t>PREGO DE ACO POLIDO COM CABECA 22 X 48 (4 1/4 X 5)</t>
  </si>
  <si>
    <t>PREGO DE ACO POLIDO SEM CABECA 15 X 15 (1 1/4 X 13)</t>
  </si>
  <si>
    <t>31,04</t>
  </si>
  <si>
    <t>PRESSAO DE PERNAS TRIPLO, EM TUBO DE ACO CARBONO, PINTURA NO PROCESSO ELETROSTATICO - EQUIPAMENTO DE GINASTICA PARA ACADEMIA AO AR LIVRE / ACADEMIA DA TERCEIRA IDADE - ATI</t>
  </si>
  <si>
    <t>3.475,10</t>
  </si>
  <si>
    <t>PRIMER DE POLIURETANO</t>
  </si>
  <si>
    <t>492,41</t>
  </si>
  <si>
    <t>PRIMER EPOXI / EPOXIDICO</t>
  </si>
  <si>
    <t>PRIMER PARA MANTA ASFALTICA A BASE DE ASFALTO MODIFICADO DILUIDO EM SOLVENTE, APLICACAO A FRIO</t>
  </si>
  <si>
    <t>PROJETOR DE ARGAMASSA, CAPACIDADE DE PROJECAO 1,5 M3/H, ALCANCE DA PROJECAO 30 ATE 60 M, MOTOR ELETRICO TRIFASICO</t>
  </si>
  <si>
    <t>74.172,99</t>
  </si>
  <si>
    <t>PROJETOR DE ARGAMASSA, CAPACIDADE DE PROJECAO 2,0 M3/H, ALCANCE DA PROJECAO ATE 50 M, MOTOR ELETRICO TRIFASICO</t>
  </si>
  <si>
    <t>98.315,92</t>
  </si>
  <si>
    <t>PROJETOR PNEUMATICO DE ARGAMASSA PARA CHAPISCO E REBOCO COM RECIPIENTE ACOPLADO, TIPO CANEQUNHA, COM VOLUME DE 1,50 L, SEM COMPRESSOR</t>
  </si>
  <si>
    <t>589,80</t>
  </si>
  <si>
    <t>PROJETOR RETANGULAR FECHADO PARA LAMPADA VAPOR DE MERCURIO/SODIO 250 W A 500 W, CABECEIRAS EM ALUMINIO FUNDIDO, CORPO EM ALUMINIO ANODIZADO, PARA LAMPADA E40 FECHAMENTO EM VIDRO TEMPERADO.</t>
  </si>
  <si>
    <t>PROLONGADOR/EXTENSOR PARA ROLO DE PINTURA 3 M</t>
  </si>
  <si>
    <t>52,30</t>
  </si>
  <si>
    <t>PROLONGAMENTO / PROLONGADOR PARA CAIXA SIFONADA, PVC, 100 MM X 200 MM (NBR 5688)</t>
  </si>
  <si>
    <t>PROLONGAMENTO / PROLONGADOR PARA CAIXA SIFONADA, PVC, 150 MM X 150 MM (NBR 5688)</t>
  </si>
  <si>
    <t>PROLONGAMENTO / PROLONGADOR PARA CAIXA SIFONADA, PVC, 150 MM X 200 MM (NBR 5688)</t>
  </si>
  <si>
    <t>18,89</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</si>
  <si>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</si>
  <si>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</si>
  <si>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</si>
  <si>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</si>
  <si>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</si>
  <si>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</si>
  <si>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PRUMO DE CENTRO EM ACO *400* G</t>
  </si>
  <si>
    <t>PRUMO DE PAREDE EM ACO 700 A 750 G</t>
  </si>
  <si>
    <t>49,05</t>
  </si>
  <si>
    <t>PULSADOR CAMPAINHA 10A, 250V (APENAS MODULO)</t>
  </si>
  <si>
    <t>5,32</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</si>
  <si>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</si>
  <si>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</si>
  <si>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</si>
  <si>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</si>
  <si>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</si>
  <si>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48,43</t>
  </si>
  <si>
    <t>PUXADOR TIPO ALCA, EM ZAMAC CROMADO, COM ROSETAS, COMPRIMENTO DE APROX *100* MM, PARA PORTAS E JANELAS DE MADEIRA, INCLUINDO PARAFUSOS</t>
  </si>
  <si>
    <t>PUXADOR TUBULAR RETO DUPLO, EM ALUMINIO CROMADO, COMPRIMENTO DE APROX 400 MM E DIAMETRO DE 25 MM (1")</t>
  </si>
  <si>
    <t>131,85</t>
  </si>
  <si>
    <t>PUXADOR TUBULAR RETO SIMPLES, EM ALUMINIO CROMADO, COM COMPRIMENTO DE APROX 400 MM E DIAMETRO DE 25 MM</t>
  </si>
  <si>
    <t>65,92</t>
  </si>
  <si>
    <t>QUADRO DE DISTRIBUICAO COM BARRAMENTO TRIFASICO, DE EMBUTIR, EM CHAPA DE ACO GALVANIZADO, PARA 12 DISJUNTORES DIN, 100 A</t>
  </si>
  <si>
    <t>535,73</t>
  </si>
  <si>
    <t>QUADRO DE DISTRIBUICAO COM BARRAMENTO TRIFASICO, DE EMBUTIR, EM CHAPA DE ACO GALVANIZADO, PARA 18 DISJUNTORES DIN, 100 A, INCLUINDO BARRAMENTO</t>
  </si>
  <si>
    <t>750,77</t>
  </si>
  <si>
    <t>QUADRO DE DISTRIBUICAO COM BARRAMENTO TRIFASICO, DE EMBUTIR, EM CHAPA DE ACO GALVANIZADO, PARA 24 DISJUNTORES DIN, 100 A</t>
  </si>
  <si>
    <t>788,98</t>
  </si>
  <si>
    <t>QUADRO DE DISTRIBUICAO COM BARRAMENTO TRIFASICO, DE EMBUTIR, EM CHAPA DE ACO GALVANIZADO, PARA 28 DISJUNTORES DIN, 100 A</t>
  </si>
  <si>
    <t>1.108,07</t>
  </si>
  <si>
    <t>QUADRO DE DISTRIBUICAO COM BARRAMENTO TRIFASICO, DE EMBUTIR, EM CHAPA DE ACO GALVANIZADO, PARA 30 DISJUNTORES DIN, 150 A</t>
  </si>
  <si>
    <t>904,81</t>
  </si>
  <si>
    <t>QUADRO DE DISTRIBUICAO COM BARRAMENTO TRIFASICO, DE EMBUTIR, EM CHAPA DE ACO GALVANIZADO, PARA 30 DISJUNTORES DIN, 225 A</t>
  </si>
  <si>
    <t>1.910,35</t>
  </si>
  <si>
    <t>QUADRO DE DISTRIBUICAO COM BARRAMENTO TRIFASICO, DE EMBUTIR, EM CHAPA DE ACO GALVANIZADO, PARA 36 DISJUNTORES DIN, 100 A</t>
  </si>
  <si>
    <t>909,38</t>
  </si>
  <si>
    <t>QUADRO DE DISTRIBUICAO COM BARRAMENTO TRIFASICO, DE EMBUTIR, EM CHAPA DE ACO GALVANIZADO, PARA 40 DISJUNTORES DIN, 100 A</t>
  </si>
  <si>
    <t>1.327,66</t>
  </si>
  <si>
    <t>QUADRO DE DISTRIBUICAO COM BARRAMENTO TRIFASICO, DE EMBUTIR, EM CHAPA DE ACO GALVANIZADO, PARA 48 DISJUNTORES DIN, 100 A</t>
  </si>
  <si>
    <t>1.553,85</t>
  </si>
  <si>
    <t>QUADRO DE DISTRIBUICAO COM BARRAMENTO TRIFASICO, DE SOBREPOR, EM CHAPA DE ACO GALVANIZADO, PARA *42* DISJUNTORES DIN, 100 A</t>
  </si>
  <si>
    <t>1.548,74</t>
  </si>
  <si>
    <t>QUADRO DE DISTRIBUICAO COM BARRAMENTO TRIFASICO, DE SOBREPOR, EM CHAPA DE ACO GALVANIZADO, PARA 12 DISJUNTORES DIN, 100 A</t>
  </si>
  <si>
    <t>556,09</t>
  </si>
  <si>
    <t>QUADRO DE DISTRIBUICAO COM BARRAMENTO TRIFASICO, DE SOBREPOR, EM CHAPA DE ACO GALVANIZADO, PARA 18 DISJUNTORES DIN, 100 A</t>
  </si>
  <si>
    <t>694,85</t>
  </si>
  <si>
    <t>QUADRO DE DISTRIBUICAO COM BARRAMENTO TRIFASICO, DE SOBREPOR, EM CHAPA DE ACO GALVANIZADO, PARA 28 DISJUNTORES DIN, 100 A</t>
  </si>
  <si>
    <t>642,52</t>
  </si>
  <si>
    <t>QUADRO DE DISTRIBUICAO COM BARRAMENTO TRIFASICO, DE SOBREPOR, EM CHAPA DE ACO GALVANIZADO, PARA 30 DISJUNTORES DIN, 100 A</t>
  </si>
  <si>
    <t>936,39</t>
  </si>
  <si>
    <t>QUADRO DE DISTRIBUICAO COM BARRAMENTO TRIFASICO, DE SOBREPOR, EM CHAPA DE ACO GALVANIZADO, PARA 36 DISJUNTORES DIN, 100 A</t>
  </si>
  <si>
    <t>1.156,45</t>
  </si>
  <si>
    <t>QUADRO DE DISTRIBUICAO COM BARRAMENTO TRIFASICO, DE SOBREPOR, EM CHAPA DE ACO GALVANIZADO, PARA 48 DISJUNTORES DIN, 100 A</t>
  </si>
  <si>
    <t>1.390,08</t>
  </si>
  <si>
    <t>QUADRO DE DISTRIBUICAO, EM PVC, DE EMBUTIR, COM BARRAMENTO TERRA / NEUTRO, PARA 12 DISJUNTORES NEMA OU 16 DISJUNTORES DIN</t>
  </si>
  <si>
    <t>136,06</t>
  </si>
  <si>
    <t>QUADRO DE DISTRIBUICAO, EM PVC, DE EMBUTIR, COM BARRAMENTO TERRA / NEUTRO, PARA 18 DISJUNTORES NEMA OU 24 DISJUNTORES DIN</t>
  </si>
  <si>
    <t>252,08</t>
  </si>
  <si>
    <t>QUADRO DE DISTRIBUICAO, EM PVC, DE EMBUTIR, COM BARRAMENTO TERRA / NEUTRO, PARA 27 DISJUNTORES NEMA OU 36 DISJUNTORES DIN</t>
  </si>
  <si>
    <t>546,32</t>
  </si>
  <si>
    <t>QUADRO DE DISTRIBUICAO, EM PVC, DE EMBUTIR, COM BARRAMENTO TERRA / NEUTRO, PARA 48 DISJUNTORES DIN</t>
  </si>
  <si>
    <t>427,10</t>
  </si>
  <si>
    <t>QUADRO DE DISTRIBUICAO, EM PVC, DE EMBUTIR, COM BARRAMENTO TERRA / NEUTRO, PARA 6 DISJUNTORES NEMA OU 8 DISJUNTORES DIN</t>
  </si>
  <si>
    <t>79,89</t>
  </si>
  <si>
    <t>QUADRO DE DISTRIBUICAO, SEM BARRAMENTO, EM PVC, DE EMBUTIR, PARA 12 DISJUNTORES NEMA OU 16 DISJUNTORES DIN</t>
  </si>
  <si>
    <t>82,75</t>
  </si>
  <si>
    <t>QUADRO DE DISTRIBUICAO, SEM BARRAMENTO, EM PVC, DE EMBUTIR, PARA 18 DISJUNTORES NEMA OU 24 DISJUNTORES DIN</t>
  </si>
  <si>
    <t>129,90</t>
  </si>
  <si>
    <t>QUADRO DE DISTRIBUICAO, SEM BARRAMENTO, EM PVC, DE EMBUTIR, PARA 27 DISJUNTORES NEMA OU 36 DISJUNTORES DIN</t>
  </si>
  <si>
    <t>222,82</t>
  </si>
  <si>
    <t>QUADRO DE DISTRIBUICAO, SEM BARRAMENTO, EM PVC, DE EMBUTIR, PARA 3 DISJUNTORES NEMA OU 4 DISJUNTORES DIN</t>
  </si>
  <si>
    <t>QUADRO DE DISTRIBUICAO, SEM BARRAMENTO, EM PVC, DE EMBUTIR, PARA 6 DISJUNTORES NEMA OU 8 DISJUNTORES DIN</t>
  </si>
  <si>
    <t>55,49</t>
  </si>
  <si>
    <t>QUADRO DE DISTRIBUICAO, SEM BARRAMENTO, EM PVC, DE SOBREPOR,  PARA 3 DISJUNTORES NEMA OU 4 DISJUNTORES DIN</t>
  </si>
  <si>
    <t>QUADRO DE DISTRIBUICAO, SEM BARRAMENTO, EM PVC, DE SOBREPOR, PARA 12 DISJUNTORES NEMA OU 16 DISJUNTORES DIN</t>
  </si>
  <si>
    <t>117,18</t>
  </si>
  <si>
    <t>QUADRO DE DISTRIBUICAO, SEM BARRAMENTO, EM PVC, DE SOBREPOR, PARA 18 DISJUNTORES NEMA OU 24 DISJUNTORES DIN</t>
  </si>
  <si>
    <t>QUADRO DE DISTRIBUICAO, SEM BARRAMENTO, EM PVC, DE SOBREPOR, PARA 27 DISJUNTORES NEMA OU 36 DISJUNTORES DIN</t>
  </si>
  <si>
    <t>239,61</t>
  </si>
  <si>
    <t>QUADRO DE DISTRIBUICAO, SEM BARRAMENTO, EM PVC, DE SOBREPOR, PARA 6 DISJUNTORES NEMA OU 8 DISJUNTORES DIN</t>
  </si>
  <si>
    <t>69,74</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</si>
  <si>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</si>
  <si>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</si>
  <si>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</si>
  <si>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</si>
  <si>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</si>
  <si>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</si>
  <si>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</si>
  <si>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</si>
  <si>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</si>
  <si>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</si>
  <si>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</si>
  <si>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RALO FOFO SEMIESFERICO, 150 MM, PARA LAJES/ CALHAS</t>
  </si>
  <si>
    <t>60,09</t>
  </si>
  <si>
    <t>RALO FOFO SEMIESFERICO, 200 MM, PARA LAJES/ CALHAS</t>
  </si>
  <si>
    <t>138,13</t>
  </si>
  <si>
    <t>RALO FOFO SEMIESFERICO, 75 MM, PARA LAJES/ CALHAS</t>
  </si>
  <si>
    <t>19,16</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</si>
  <si>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</si>
  <si>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</si>
  <si>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</si>
  <si>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</si>
  <si>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</si>
  <si>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</si>
  <si>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</si>
  <si>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</si>
  <si>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</si>
  <si>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39,36</t>
  </si>
  <si>
    <t>REATOR ELETRONICO BIVOLT PARA 1 LAMPADA FLUORESCENTE DE 36/40 W</t>
  </si>
  <si>
    <t>49,17</t>
  </si>
  <si>
    <t>REATOR ELETRONICO BIVOLT PARA 2 LAMPADAS FLUORESCENTES DE 14 W</t>
  </si>
  <si>
    <t>97,93</t>
  </si>
  <si>
    <t>REATOR ELETRONICO BIVOLT PARA 2 LAMPADAS FLUORESCENTES DE 18/20 W</t>
  </si>
  <si>
    <t>51,68</t>
  </si>
  <si>
    <t>REATOR ELETRONICO BIVOLT PARA 2 LAMPADAS FLUORESCENTES DE 36/40 W</t>
  </si>
  <si>
    <t>53,42</t>
  </si>
  <si>
    <t>REATOR INTERNO/INTEGRADO PARA LAMPADA VAPOR METALICO 400 W, ALTO FATOR DE POTENCIA</t>
  </si>
  <si>
    <t>108,21</t>
  </si>
  <si>
    <t>REATOR P/ LAMPADA VAPOR DE SODIO 250W USO EXT</t>
  </si>
  <si>
    <t>335,84</t>
  </si>
  <si>
    <t>REATOR P/ 1 LAMPADA VAPOR DE MERCURIO 125W USO EXT</t>
  </si>
  <si>
    <t>153,92</t>
  </si>
  <si>
    <t>REATOR P/ 1 LAMPADA VAPOR DE MERCURIO 250W USO EXT</t>
  </si>
  <si>
    <t>183,56</t>
  </si>
  <si>
    <t>REATOR P/ 1 LAMPADA VAPOR DE MERCURIO 400W USO EXT</t>
  </si>
  <si>
    <t>211,46</t>
  </si>
  <si>
    <t>REBITE DE ALUMINIO VAZADO DE REPUXO, 3,2 X 8 MM (1KG = 1025 UNIDADES)</t>
  </si>
  <si>
    <t>REBOLO ABRASIVO RETO DE USO GERAL GRAO 36, DE 6 X 1 " ( DIAMETRO X ALTURA)</t>
  </si>
  <si>
    <t>38,71</t>
  </si>
  <si>
    <t>REBOLO ABRASIVO RETO DE USO GERAL GRAO 36, DE 6 X 3/4 " (DIAMETRO X ALTURA)</t>
  </si>
  <si>
    <t>RECICLADORA DE ASFALTO A FRIO SOBRE RODAS, LARG. FRESAGEM 2,00 M, POT. 315 KW/422 HP</t>
  </si>
  <si>
    <t>6.693.491,55</t>
  </si>
  <si>
    <t>REDUCAO EXCENTRICA PVC NBR 10569 P/REDE COLET ESG PB JE 150 X 100MM</t>
  </si>
  <si>
    <t>127,09</t>
  </si>
  <si>
    <t>REDUCAO EXCENTRICA PVC NBR 10569 P/REDE COLET ESG PB JE 200 X 150MM</t>
  </si>
  <si>
    <t>244,46</t>
  </si>
  <si>
    <t>REDUCAO EXCENTRICA PVC NBR 10569 P/REDE COLET ESG PB JE 250 X 200MM</t>
  </si>
  <si>
    <t>461,10</t>
  </si>
  <si>
    <t>REDUCAO EXCENTRICA PVC P/ ESG PREDIAL DN 100 X 50MM</t>
  </si>
  <si>
    <t>REDUCAO EXCENTRICA PVC P/ ESG PREDIAL DN 100 X 75MM</t>
  </si>
  <si>
    <t>REDUCAO EXCENTRICA PVC P/ ESG PREDIAL DN 75 X 50MM</t>
  </si>
  <si>
    <t>9,66</t>
  </si>
  <si>
    <t>REDUCAO EXCENTRICA PVC, SERIE R, DN 100 X 75 MM, PARA ESGOTO OU AGUAS PLUVIAIS PREDIAIS</t>
  </si>
  <si>
    <t>REDUCAO EXCENTRICA PVC, SERIE R, DN 150 X 100 MM, PARA ESGOTO OU AGUAS PLUVIAIS PREDIAIS</t>
  </si>
  <si>
    <t>77,29</t>
  </si>
  <si>
    <t>REDUCAO EXCENTRICA PVC, SERIE R, DN 75 X 50 MM, PARA ESGOTO OU AGUAS PLUVIAIS PREDIAIS</t>
  </si>
  <si>
    <t>REDUCAO FIXA TIPO STORZ, ENGATE RAPIDO 2.1/2" X 1.1/2", EM LATAO, PARA INSTALACAO PREDIAL COMBATE A INCENDIO PREDIAL</t>
  </si>
  <si>
    <t>131,07</t>
  </si>
  <si>
    <t>REDUCAO PVC PBA, JE, BB, DN 75 X 50 / DE 85 X 60 MM, PARA REDE DE AGUA</t>
  </si>
  <si>
    <t>87,36</t>
  </si>
  <si>
    <t>REDUCAO PVC PBA, JE, PB, DN 100 X 50 / DE 110 X 60 MM, PARA REDE DE AGUA</t>
  </si>
  <si>
    <t>39,83</t>
  </si>
  <si>
    <t>REDUCAO PVC PBA, JE, PB, DN 100 X 75 / DE 110 X 85 MM, PARA REDE DE AGUA</t>
  </si>
  <si>
    <t>45,81</t>
  </si>
  <si>
    <t>REDUCAO PVC PBA, JE, PB, DN 75 X 50 / DE 85 X 60 MM, PARA REDE DE AGUA</t>
  </si>
  <si>
    <t>REFLETOR REDONDO EM ALUMINIO ANODIZADO PARA LAMPADA VAPOR DE MERCURIO/SODIO, CORPO EM ALUMINIO COM PINTURA EPOXI, PARA LAMPADA E-27 DE 300 W, COM SUPORTE REDONDO E ALCA REGULAVEL PARA FIXACAO.</t>
  </si>
  <si>
    <t>194,26</t>
  </si>
  <si>
    <t>REGISTRO DE ESFERA DE PASSEIO, PVC PARA POLIETILENO, 20 MM</t>
  </si>
  <si>
    <t>16,84</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</si>
  <si>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</si>
  <si>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</si>
  <si>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</si>
  <si>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</si>
  <si>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35,90</t>
  </si>
  <si>
    <t>REGISTRO DE ESFERA, PVC, COM VOLANTE, VS, ROSCAVEL, DN 1 1/2", COM CORPO DIVIDIDO</t>
  </si>
  <si>
    <t>78,09</t>
  </si>
  <si>
    <t>REGISTRO DE ESFERA, PVC, COM VOLANTE, VS, ROSCAVEL, DN 1 1/4", COM CORPO DIVIDIDO</t>
  </si>
  <si>
    <t>REGISTRO DE ESFERA, PVC, COM VOLANTE, VS, ROSCAVEL, DN 1/2", COM CORPO DIVIDIDO</t>
  </si>
  <si>
    <t>REGISTRO DE ESFERA, PVC, COM VOLANTE, VS, ROSCAVEL, DN 1", COM CORPO DIVIDIDO</t>
  </si>
  <si>
    <t>55,69</t>
  </si>
  <si>
    <t>REGISTRO DE ESFERA, PVC, COM VOLANTE, VS, ROSCAVEL, DN 2", COM CORPO DIVIDIDO</t>
  </si>
  <si>
    <t>REGISTRO DE ESFERA, PVC, COM VOLANTE, VS, ROSCAVEL, DN 3/4", COM CORPO DIVIDIDO</t>
  </si>
  <si>
    <t>34,13</t>
  </si>
  <si>
    <t>REGISTRO DE ESFERA, PVC, COM VOLANTE, VS, SOLDAVEL, DN 20 MM, COM CORPO DIVIDIDO</t>
  </si>
  <si>
    <t>26,88</t>
  </si>
  <si>
    <t>REGISTRO DE ESFERA, PVC, COM VOLANTE, VS, SOLDAVEL, DN 25 MM, COM CORPO DIVIDIDO</t>
  </si>
  <si>
    <t>34,61</t>
  </si>
  <si>
    <t>REGISTRO DE ESFERA, PVC, COM VOLANTE, VS, SOLDAVEL, DN 32 MM, COM CORPO DIVIDIDO</t>
  </si>
  <si>
    <t>54,95</t>
  </si>
  <si>
    <t>REGISTRO DE ESFERA, PVC, COM VOLANTE, VS, SOLDAVEL, DN 40 MM, COM CORPO DIVIDIDO</t>
  </si>
  <si>
    <t>73,50</t>
  </si>
  <si>
    <t>REGISTRO DE ESFERA, PVC, COM VOLANTE, VS, SOLDAVEL, DN 50 MM, COM CORPO DIVIDIDO</t>
  </si>
  <si>
    <t>75,90</t>
  </si>
  <si>
    <t>REGISTRO DE ESFERA, PVC, COM VOLANTE, VS, SOLDAVEL, DN 60 MM, COM CORPO DIVIDIDO</t>
  </si>
  <si>
    <t>139,01</t>
  </si>
  <si>
    <t>REGISTRO DE PRESSAO PVC, ROSCAVEL, VOLANTE SIMPLES, DE 1/2"</t>
  </si>
  <si>
    <t>8,82</t>
  </si>
  <si>
    <t>REGISTRO DE PRESSAO PVC, ROSCAVEL, VOLANTE SIMPLES, DE 3/4"</t>
  </si>
  <si>
    <t>REGISTRO DE PRESSAO PVC, SOLDAVEL, VOLANTE SIMPLES, DE 20 MM</t>
  </si>
  <si>
    <t>18,35</t>
  </si>
  <si>
    <t>REGISTRO DE PRESSAO PVC, SOLDAVEL, VOLANTE SIMPLES, DE 25 MM</t>
  </si>
  <si>
    <t>REGISTRO GAVETA BRUTO EM LATAO FORJADO, BITOLA 1 " (REF 1509)</t>
  </si>
  <si>
    <t>57,58</t>
  </si>
  <si>
    <t>REGISTRO GAVETA BRUTO EM LATAO FORJADO, BITOLA 1 1/2 " (REF 1509)</t>
  </si>
  <si>
    <t>99,08</t>
  </si>
  <si>
    <t>REGISTRO GAVETA BRUTO EM LATAO FORJADO, BITOLA 1 1/4 " (REF 1509)</t>
  </si>
  <si>
    <t>78,48</t>
  </si>
  <si>
    <t>REGISTRO GAVETA BRUTO EM LATAO FORJADO, BITOLA 1/2 " (REF 1509)</t>
  </si>
  <si>
    <t>34,58</t>
  </si>
  <si>
    <t>REGISTRO GAVETA BRUTO EM LATAO FORJADO, BITOLA 2 " (REF 1509)</t>
  </si>
  <si>
    <t>138,00</t>
  </si>
  <si>
    <t>REGISTRO GAVETA BRUTO EM LATAO FORJADO, BITOLA 2 1/2 " (REF 1509)</t>
  </si>
  <si>
    <t>286,21</t>
  </si>
  <si>
    <t>REGISTRO GAVETA BRUTO EM LATAO FORJADO, BITOLA 3 " (REF 1509)</t>
  </si>
  <si>
    <t>346,51</t>
  </si>
  <si>
    <t>REGISTRO GAVETA BRUTO EM LATAO FORJADO, BITOLA 3/4 " (REF 1509)</t>
  </si>
  <si>
    <t>REGISTRO GAVETA BRUTO EM LATAO FORJADO, BITOLA 4 " (REF 1509)</t>
  </si>
  <si>
    <t>722,00</t>
  </si>
  <si>
    <t>REGISTRO GAVETA COM ACABAMENTO E CANOPLA CROMADOS, SIMPLES, BITOLA 1 " (REF 1509)</t>
  </si>
  <si>
    <t>108,95</t>
  </si>
  <si>
    <t>REGISTRO GAVETA COM ACABAMENTO E CANOPLA CROMADOS, SIMPLES, BITOLA 1 1/2 " (REF 1509)</t>
  </si>
  <si>
    <t>158,43</t>
  </si>
  <si>
    <t>REGISTRO GAVETA COM ACABAMENTO E CANOPLA CROMADOS, SIMPLES, BITOLA 1 1/4 " (REF 1509)</t>
  </si>
  <si>
    <t>151,47</t>
  </si>
  <si>
    <t>REGISTRO GAVETA COM ACABAMENTO E CANOPLA CROMADOS, SIMPLES, BITOLA 1/2 " (REF 1509)</t>
  </si>
  <si>
    <t>78,89</t>
  </si>
  <si>
    <t>REGISTRO GAVETA COM ACABAMENTO E CANOPLA CROMADOS, SIMPLES, BITOLA 3/4 " (REF 1509)</t>
  </si>
  <si>
    <t>89,00</t>
  </si>
  <si>
    <t>REGISTRO OU REGULADOR DE GAS COZINHA, VAZAO DE 2 KG/H, 2,8 KPA</t>
  </si>
  <si>
    <t>42,50</t>
  </si>
  <si>
    <t>REGISTRO OU VALVULA GLOBO ANGULAR EM LATAO, PARA HIDRANTES EM INSTALACAO PREDIAL DE INCENDIO, 45 GRAUS, DIAMETRO DE 2 1/2", COM VOLANTE, CLASSE DE PRESSAO DE ATE 200 PSI</t>
  </si>
  <si>
    <t>183,50</t>
  </si>
  <si>
    <t>REGISTRO PRESSAO BRUTO EM LATAO FORJADO, BITOLA 1/2 " (REF 1400)</t>
  </si>
  <si>
    <t>REGISTRO PRESSAO BRUTO EM LATAO FORJADO, BITOLA 3/4 " (REF 1400)</t>
  </si>
  <si>
    <t>29,26</t>
  </si>
  <si>
    <t>REGISTRO PRESSAO COM ACABAMENTO E CANOPLA CROMADA, SIMPLES, BITOLA 1/2 " (REF 1416)</t>
  </si>
  <si>
    <t>81,20</t>
  </si>
  <si>
    <t>REGISTRO PRESSAO COM ACABAMENTO E CANOPLA CROMADA, SIMPLES, BITOLA 3/4 " (REF 1416)</t>
  </si>
  <si>
    <t>83,94</t>
  </si>
  <si>
    <t>REGUA DE ALUMINIO PARA PEDREIRO 2 X 1 "</t>
  </si>
  <si>
    <t>57,55</t>
  </si>
  <si>
    <t>REGUA VIBRADORA DUPLA PARA CONCRETO A GASOLINA 5,5 HP, PESO DE 60 KG, COMPRIMENTO 4 M</t>
  </si>
  <si>
    <t>6.131,58</t>
  </si>
  <si>
    <t>REGUA VIBRATORIA DE CONCRETO TRELICADA, EQUIPADA COM MOTOR A GASOLINA DE 9 HP</t>
  </si>
  <si>
    <t>13.279,73</t>
  </si>
  <si>
    <t>REJUNTE CIMENTICIO, QUALQUER COR</t>
  </si>
  <si>
    <t>3,17</t>
  </si>
  <si>
    <t>REJUNTE EPOXI, QUALQUER COR</t>
  </si>
  <si>
    <t>RELE FOTOELETRICO INTERNO E EXTERNO BIVOLT 1000 W, DE CONECTOR, SEM BASE</t>
  </si>
  <si>
    <t>RELE TERMICO BIMETAL PARA USO EM MOTORES TRIFASICOS, TENSAO 380 V, POTENCIA ATE 15 CV, CORRENTE NOMINAL MAXIMA 22 A</t>
  </si>
  <si>
    <t>227,94</t>
  </si>
  <si>
    <t>RESINA ACRILICA PREMIUM BASE AGUA - COR BRANCA</t>
  </si>
  <si>
    <t>RESPIRADOR DESCARTAVEL SEM VALVULA DE EXALACAO, PFF 1</t>
  </si>
  <si>
    <t>RETARDO PARA CORDEL DETONANTE</t>
  </si>
  <si>
    <t>137,99</t>
  </si>
  <si>
    <t>RETROESCAVADEIRA SOBRE RODAS COM CARREGADEIRA, TRACAO 4 X 2, POTENCIA LIQUIDA 79 HP, PESO OPERACIONAL MINIMO DE 6570 KG, CAPACIDADE DA CARREGADEIRA DE 1,00 M3 E DA  RETROESCAVADEIRA MINIMA DE 0,20 M3, PROFUNDIDADE DE ESCAVACAO MAXIMA DE 4,37 M</t>
  </si>
  <si>
    <t>405.658,52</t>
  </si>
  <si>
    <t>RETROESCAVADEIRA SOBRE RODAS COM CARREGADEIRA, TRACAO 4 X 4, POTENCIA LIQUIDA 72 HP, PESO OPERACIONAL MINIMO DE 7140 KG, CAPACIDADE MINIMA DA CARREGADEIRA DE 0,79 M3 E DA RETROESCAVADEIRA MINIMA DE 0,18 M3, PROFUNDIDADE DE ESCAVACAO MAXIMA DE 4,50 M</t>
  </si>
  <si>
    <t>440.000,00</t>
  </si>
  <si>
    <t>RETROESCAVADEIRA SOBRE RODAS COM CARREGADEIRA, TRACAO 4 X 4, POTENCIA LIQUIDA 88 HP, PESO OPERACIONAL MINIMO DE 6674 KG, CAPACIDADE DA CARREGADEIRA DE 1,00 M3 E DA  RETROESCAVADEIRA MINIMA DE 0,26 M3, PROFUNDIDADE DE ESCAVACAO MAXIMA DE 4,37 M</t>
  </si>
  <si>
    <t>456.097,53</t>
  </si>
  <si>
    <t>REVESTIMENTO DE PAREDE EM GRANILITE, MARMORITE OU GRANITINA - ESP = 5 MM (INCLUSO EXECUCAO)</t>
  </si>
  <si>
    <t>186,85</t>
  </si>
  <si>
    <t>REVESTIMENTO DE PAREDE EM GRANILITE, MARMORITE OU GRANITINA COLORIDO - ESP = 5 MM (INCLUSO EXECUCAO)</t>
  </si>
  <si>
    <t>116,78</t>
  </si>
  <si>
    <t>REVESTIMENTO EM CERAMICA ESMALTADA COMERCIAL, PEI MENOR OU IGUAL A 3, FORMATO MENOR OU IGUAL A 2025 CM2</t>
  </si>
  <si>
    <t>28,57</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</si>
  <si>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</si>
  <si>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</si>
  <si>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</si>
  <si>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85,38</t>
  </si>
  <si>
    <t>REVESTIMENTO PARA ESCADA EM GRANILITE, MARMORITE OU GRANITINA ESP = 8 MM (INCLUSO EXECUCAO)</t>
  </si>
  <si>
    <t>89,30</t>
  </si>
  <si>
    <t>RIPA  APARELHADA *1,5 X 5* CM, EM MACARANDUBA, ANGELIM OU EQUIVALENTE DA REGIAO</t>
  </si>
  <si>
    <t>RIPA NAO APARELHADA  *1 X 3* CM, EM MACARANDUBA, ANGELIM OU EQUIVALENTE DA REGIAO - BRUTA</t>
  </si>
  <si>
    <t>2,52</t>
  </si>
  <si>
    <t>RIPA NAO APARELHADA,  *1,5 X 5* CM, EM MACARANDUBA, ANGELIM OU EQUIVALENTE DA REGIAO -  BRUTA</t>
  </si>
  <si>
    <t>3,14</t>
  </si>
  <si>
    <t>RODAFORRO EM PVC, PARA FORRO DE PVC, COMPRIMENTO 6 M</t>
  </si>
  <si>
    <t>RODAPE ARDOSIA, CINZA, 10 CM, E= *1CM</t>
  </si>
  <si>
    <t>RODAPE DE BORRACHA LISO, H = 70 MM, E = *2* MM, PARA ARGAMASSA, PRETO</t>
  </si>
  <si>
    <t>30,84</t>
  </si>
  <si>
    <t>RODAPE DE MADEIRA MACICA CUMARU/IPE CHAMPANHE OU EQUIVALENTE DA REGIAO, *1,5 X 7 CM</t>
  </si>
  <si>
    <t>RODAPE EM MARMORE, POLIDO, BRANCO COMUM, L= *7* CM, E=  *2* CM, CORTE RETO</t>
  </si>
  <si>
    <t>RODAPE EM POLIESTIRENO, BRANCO, H = *5* CM, E = *1,5* CM</t>
  </si>
  <si>
    <t>33,60</t>
  </si>
  <si>
    <t>RODAPE OU RODABANCADA EM GRANITO, POLIDO, TIPO ANDORINHA/ QUARTZ/ CASTELO/ CORUMBA OU OUTROS EQUIVALENTES DA REGIAO, H= 10 CM, E=  *2,0* CM</t>
  </si>
  <si>
    <t>27,90</t>
  </si>
  <si>
    <t>RODAPE PLANO PARA PISO VINILICO, H = 5 CM</t>
  </si>
  <si>
    <t>RODAPE PRE-MOLDADO DE GRANILITE, MARMORITE OU GRANITINA L = 10 CM</t>
  </si>
  <si>
    <t>RODIZIO TIPO NAPOLEAO PARA JANELAS DE CORRER, EM ZAMAC, COMPRIMENTO DE APROX 60 CM, COM ROLAMENTO EM ACO</t>
  </si>
  <si>
    <t>RODO PARA CHAO 40 CM COM CABO</t>
  </si>
  <si>
    <t>9,49</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</si>
  <si>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</si>
  <si>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</si>
  <si>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</si>
  <si>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</si>
  <si>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969.058,32</t>
  </si>
  <si>
    <t>ROLO COMPACTADOR DE PNEUS, ESTATICO, PRESSAO VARIAVEL, POTENCIA 111 HP, PESO SEM/COM LASTRO 9,5/26,0 T, LARGURA DE ROLAGEM 1,90 M</t>
  </si>
  <si>
    <t>912.900,00</t>
  </si>
  <si>
    <t>ROLO COMPACTADOR PE DE CARNEIRO VIBRATORIO, POTENCIA 125 HP, PESO OPERACIONAL SEM/COM LASTRO 11,95/13,30 T, IMPACTO DINAMICO 38,5/22,5 T, LARGURA DE TRABALHO 2,15 M</t>
  </si>
  <si>
    <t>809.725,32</t>
  </si>
  <si>
    <t>ROLO COMPACTADOR PE DE CARNEIRO VIBRATORIO, POTENCIA 80 HP, PESO OPERACIONAL SEM/COM LASTRO 7,4/8,8 T, LARGURA DE TRABALHO 1,68 M</t>
  </si>
  <si>
    <t>607.313,20</t>
  </si>
  <si>
    <t>ROLO COMPACTADOR VIBRATORIO DE UM CILINDRO LISO DE ACO, POTENCIA 125 HP, PESO SEM/COM LASTRO 10,75/12,92 T, IMPACTO DINAMICO 31,5/18,5 T, LARGURA TRABALHO 2,15 M</t>
  </si>
  <si>
    <t>783.605,06</t>
  </si>
  <si>
    <t>ROLO COMPACTADOR VIBRATORIO DE UM CILINDRO, ACO LISO, POTENCIA 80 HP, PESO OPERACIONAL MAXIMO 8,1 T, IMPACTO DINAMICO 16,15/9,5 T, LARGURA TRABALHO 1,68 M</t>
  </si>
  <si>
    <t>584.125,36</t>
  </si>
  <si>
    <t>ROLO COMPACTADOR VIBRATORIO PE DE CARNEIRO, COM CONTROLE REMOTO POR RADIO, POTENCIA  12,5 KW, PESO OPERACIONAL DE 1,675 T, LARGURA DE TRABALHO 0,85 M</t>
  </si>
  <si>
    <t>798.135,41</t>
  </si>
  <si>
    <t>ROLO COMPACTADOR VIBRATORIO REBOCAVEL, CILINDRO DE ACO LISO, POTENCIA DE TRACAO DE 65 CV, PESO DE 4,7 T, IMPACTO DINAMICO TOTAL DE 18,3 T, LARGURA DO ROLO 1,67 M</t>
  </si>
  <si>
    <t>176.320,15</t>
  </si>
  <si>
    <t>ROLO COMPACTADOR VIBRATORIO TANDEM, ACO LISO, POTENCIA 125 HP, PESO SEM/COM LASTRO 10,20/11,65 T, LARGURA DE TRABALHO 1,73 M</t>
  </si>
  <si>
    <t>873.775,75</t>
  </si>
  <si>
    <t>ROLO COMPACTADOR VIBRATORIO TANDEM, ACO LISO, POTENCIA 58 CV, PESO SEM/COM LASTRO 6,5/9,4 T, LARGURA DE TRABALHO 1,20 M</t>
  </si>
  <si>
    <t>717.278,58</t>
  </si>
  <si>
    <t>ROLO DE ESPUMA POLIESTER 23 CM (SEM CABO)</t>
  </si>
  <si>
    <t>ROLO DE LA DE CARNEIRO 23 CM (SEM CABO)</t>
  </si>
  <si>
    <t>ROMPEDOR ELETRICO PESO 26 KG, POTENCIA OPERACIONAL DE 2,5 KW</t>
  </si>
  <si>
    <t>19.965,91</t>
  </si>
  <si>
    <t>ROSETA QUADRADA, SEM FUROS, EM ACO INOX POLIDO, LARGURA APROXIMADA DE 50 MM, PARA FECHADURA DE PORTA - PARAFUSOS INCLUIDOS</t>
  </si>
  <si>
    <t>11,26</t>
  </si>
  <si>
    <t>ROSETA REDONDA DE SOBREPOR, SEM FUROS, EM ACO INOX POLIDO, DIAMETRO APROXIMADO DE 50 MM, PARA FECHADURA DE PORTA - PARAFUSOS INCLUIDOS</t>
  </si>
  <si>
    <t>10,75</t>
  </si>
  <si>
    <t>ROTACAO DIAGONAL DUPLA, APARELHO TRIPLO, EM TUBO DE ACO CARBONO, PINTURA NO PROCESSO ELETROSTATICO - EQUIPAMENTO DE GINASTICA PARA ACADEMIA AO AR LIVRE / ACADEMIA DA TERCEIRA IDADE - ATI</t>
  </si>
  <si>
    <t>2.128,90</t>
  </si>
  <si>
    <t>ROTACAO VERTICAL DUPLO, EM TUBO DE ACO CARBONO, PINTURA NO PROCESSO ELETROSTATICO - EQUIPAMENTO DE GINASTICA PARA ACADEMIA AO AR LIVRE / ACADEMIA DA TERCEIRA IDADE - ATI</t>
  </si>
  <si>
    <t>1.618,53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</si>
  <si>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</si>
  <si>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</si>
  <si>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</si>
  <si>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</si>
  <si>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</si>
  <si>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</si>
  <si>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</si>
  <si>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58,30</t>
  </si>
  <si>
    <t>SABONETEIRA DE PAREDE EM METAL CROMADO</t>
  </si>
  <si>
    <t>29,90</t>
  </si>
  <si>
    <t>SABONETEIRA PLASTICA TIPO DISPENSER PARA SABONETE LIQUIDO COM RESERVATORIO 800 A 1500 ML</t>
  </si>
  <si>
    <t>SACO DE RAFIA PARA ENTULHO, NOVO, LISO (SEM CLICHE), *60 x 90* CM</t>
  </si>
  <si>
    <t>SAIBRO PARA ARGAMASSA (COLETADO NO COMERCIO)</t>
  </si>
  <si>
    <t>SAPATA DE PVC ADITIVADO NERVURADO D = 6"</t>
  </si>
  <si>
    <t>277,13</t>
  </si>
  <si>
    <t>SAPATA DE PVC ADITIVADO NERVURADO D = 8"</t>
  </si>
  <si>
    <t>364,72</t>
  </si>
  <si>
    <t>SAPATILHA EM ACO GALVANIZADO PARA CABOS COM DIAMETRO NOMINAL ATE 5/8"</t>
  </si>
  <si>
    <t>3,76</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</si>
  <si>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</si>
  <si>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</si>
  <si>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</si>
  <si>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</si>
  <si>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</si>
  <si>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</si>
  <si>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</si>
  <si>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</si>
  <si>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</si>
  <si>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</si>
  <si>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331,42</t>
  </si>
  <si>
    <t>SELADOR ACRILICO OPACO PREMIUM INTERIOR/EXTERIOR</t>
  </si>
  <si>
    <t>SELADOR HORIZONTAL PARA FITA DE ACO 1 "</t>
  </si>
  <si>
    <t>504,40</t>
  </si>
  <si>
    <t>SELANTE A BASE DE ALCATRAO E POLIURETANO PARA JUNTAS HORIZONTAIS</t>
  </si>
  <si>
    <t>64,33</t>
  </si>
  <si>
    <t>SELANTE ACRILICO PARA TRATAMENTO / ACABAMENTO SUPERFICIAL DE CONCRETO ESTAMPADO, APARENTE, PEDRAS E OUTROS</t>
  </si>
  <si>
    <t>SELANTE DE BASE ASFALTICA PARA VEDACAO</t>
  </si>
  <si>
    <t>37,66</t>
  </si>
  <si>
    <t>SELANTE ELASTICO MONOCOMPONENTE A BASE DE POLIURETANO (PU) PARA JUNTAS DIVERSAS</t>
  </si>
  <si>
    <t xml:space="preserve">310ML </t>
  </si>
  <si>
    <t>SELANTE MONOCOMPONENTE A BASE DE SILICONE DE BAIXO MODULO, PARA JUNTAS DE PAVIMENTACAO</t>
  </si>
  <si>
    <t>137,89</t>
  </si>
  <si>
    <t>SELANTE TIPO VEDA CALHA PARA METAL E FIBROCIMENTO</t>
  </si>
  <si>
    <t>68,47</t>
  </si>
  <si>
    <t>SELIM COMPACTO EM PVC, SEM TRAVA,  DN 150 X 100 MM, PARA REDE COLETORA ESGOTO (NBR 10569)</t>
  </si>
  <si>
    <t>SELIM COMPACTO EM PVC, SEM TRAVA,  DN 200 X 100 MM, PARA REDE COLETORA ESGOTO (NBR 10569)</t>
  </si>
  <si>
    <t>105,02</t>
  </si>
  <si>
    <t>SELIM COMPACTO EM PVC, SEM TRAVAS,  DN 300 X 100 MM, PARA REDE COLETORA ESGOTO (NBR 10569)</t>
  </si>
  <si>
    <t>136,10</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</si>
  <si>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</si>
  <si>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</si>
  <si>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</si>
  <si>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217.162,48</t>
  </si>
  <si>
    <t>SEMIRREBOQUE COM TRES EIXOS EM TANDEM TIPO BASCULANTE COM CACAMBA METALICA 18 M3 (INCLUI MONTAGEM, NAO INCLUI CAVALO MECANICO)</t>
  </si>
  <si>
    <t>255.342,23</t>
  </si>
  <si>
    <t>SEMIRREBOQUE COM TRES EIXOS, PARA TRANSPORTE DE CARGA SECA, DIMENSOES APROXIMADAS 2,60 X 12,50 X 0,50 M (NAO INCLUI CAVALO MECANICO)</t>
  </si>
  <si>
    <t>197.464,65</t>
  </si>
  <si>
    <t>SENSOR DE PRESENCA BIVOLT COM FOTOCELULA PARA QUALQUER TIPO DE LAMPADA, POTENCIA MAXIMA *1000* W, USO EXTERNO</t>
  </si>
  <si>
    <t>95,27</t>
  </si>
  <si>
    <t>SENSOR DE PRESENCA BIVOLT DE PAREDE COM FOTOCELULA PARA QUALQUER TIPO DE LAMPADA POTENCIA MAXIMA *1000* W, USO INTERNO</t>
  </si>
  <si>
    <t>107,47</t>
  </si>
  <si>
    <t>SENSOR DE PRESENCA BIVOLT DE PAREDE SEM FOTOCELULA PARA QUALQUER TIPO DE LAMPADA POTENCIA MAXIMA *1000* W, USO INTERNO</t>
  </si>
  <si>
    <t>SENSOR DE PRESENCA BIVOLT DE TETO COM FOTOCELULA PARA QUALQUER TIPO DE LAMPADA POTENCIA MAXIMA *1000* W, USO INTERNO</t>
  </si>
  <si>
    <t>74,80</t>
  </si>
  <si>
    <t>SENSOR DE PRESENCA BIVOLT DE TETO SEM FOTOCELULA PARA QUALQUER TIPO DE LAMPADA POTENCIA MAXIMA *900* W, USO INTERNO</t>
  </si>
  <si>
    <t>69,56</t>
  </si>
  <si>
    <t>SERRA CIRCULAR DE BANCADA COM MOTOR ELETRICO, POTENCIA DE *1600* W, PARA DISCO DE DIAMETRO DE 10" (250 MM)</t>
  </si>
  <si>
    <t>1.811,60</t>
  </si>
  <si>
    <t>SERRA CIRCULAR DE BANCADA, MODELO PICA-PAU, DIAMETRO DE 350 MM. CARACTERISTICAS DO MOTOR: TRIFASICO, POTENCIA DE 5 HP, FREQUENCIA DE 60 HZ</t>
  </si>
  <si>
    <t>7.298,81</t>
  </si>
  <si>
    <t>SERRALHEIRO (HORISTA)</t>
  </si>
  <si>
    <t>21,97</t>
  </si>
  <si>
    <t>SERRALHEIRO (MENSALISTA)</t>
  </si>
  <si>
    <t>3.867,18</t>
  </si>
  <si>
    <t>SERVENTE DE OBRAS</t>
  </si>
  <si>
    <t>SERVENTE DE OBRAS (MENSALISTA)</t>
  </si>
  <si>
    <t>SERVICO DE BOMBEAMENTO DE CONCRETO COM CONSUMO MINIMO DE 40  M3</t>
  </si>
  <si>
    <t>38,55</t>
  </si>
  <si>
    <t>SIFAO EM METAL CROMADO PARA PIA AMERICANA, 1.1/2 X 1.1/2 "</t>
  </si>
  <si>
    <t>213,39</t>
  </si>
  <si>
    <t>SIFAO EM METAL CROMADO PARA PIA AMERICANA, 1.1/2 X 2 "</t>
  </si>
  <si>
    <t>SIFAO EM METAL CROMADO PARA PIA OU LAVATORIO, 1 X 1.1/2 "</t>
  </si>
  <si>
    <t>169,79</t>
  </si>
  <si>
    <t>SIFAO EM METAL CROMADO PARA TANQUE, 1.1/4 X 1.1/2 "</t>
  </si>
  <si>
    <t>179,82</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</si>
  <si>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</si>
  <si>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</si>
  <si>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</si>
  <si>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</si>
  <si>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</si>
  <si>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14,76</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</si>
  <si>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</si>
  <si>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</si>
  <si>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</si>
  <si>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4.205,03</t>
  </si>
  <si>
    <t>SIMULADOR DE CAVALGADA TRIPLO, EM TUBO DE ACO CARBONO, PINTURA NO PROCESSO ELETROSTATICO - EQUIPAMENTO DE GINASTICA PARA ACADEMIA AO AR LIVRE / ACADEMIA DA TERCEIRA IDADE - ATI</t>
  </si>
  <si>
    <t>4.544,14</t>
  </si>
  <si>
    <t>SIMULADOR DE REMO INDIVIDUAL, EM TUBO DE ACO CARBONO, PINTURA NO PROCESSO ELETROSTATICO - EQUIPAMENTO DE GINASTICA PARA ACADEMIA AO AR LIVRE / ACADEMIA DA TERCEIRA IDADE - ATI</t>
  </si>
  <si>
    <t>2.265,99</t>
  </si>
  <si>
    <t>SINALIZADOR NOTURNO SIMPLES PARA PARA-RAIOS, SEM RELE FOTOELETRICO</t>
  </si>
  <si>
    <t>36,19</t>
  </si>
  <si>
    <t>SISAL EM FIBRA</t>
  </si>
  <si>
    <t>SOLDA EM BARRA DE ESTANHO-CHUMBO 50/50</t>
  </si>
  <si>
    <t>149,88</t>
  </si>
  <si>
    <t>SOLDA EM VARETA FOSCOPER, D = *2,5* MM  X COMPRIMENTO 500 MM</t>
  </si>
  <si>
    <t>289,41</t>
  </si>
  <si>
    <t>SOLDA ESTANHO/COBRE PARA CONEXOES DE COBRE, FIO 2,5 MM, CARRETEL 500 GR (SEM CHUMBO)</t>
  </si>
  <si>
    <t>333,94</t>
  </si>
  <si>
    <t>SOLDADOR</t>
  </si>
  <si>
    <t>SOLDADOR (MENSALISTA)</t>
  </si>
  <si>
    <t>3.750,20</t>
  </si>
  <si>
    <t>SOLDADOR ELETRICO (PARA SOLDA A SER TESTADA COM RAIOS "X")</t>
  </si>
  <si>
    <t>SOLDADOR ELETRICO (PARA SOLDA A SER TESTADA COM RAIOS "X") (MENSALISTA)</t>
  </si>
  <si>
    <t>4.085,01</t>
  </si>
  <si>
    <t>SOLEIRA EM GRANITO, POLIDO, TIPO ANDORINHA/ QUARTZ/ CASTELO/ CORUMBA OU OUTROS EQUIVALENTES DA REGIAO, L= *15* CM, E=  *2,0* CM</t>
  </si>
  <si>
    <t>SOLEIRA PRE-MOLDADA EM GRANILITE, MARMORITE OU GRANITINA, L = *15 CM</t>
  </si>
  <si>
    <t>75,56</t>
  </si>
  <si>
    <t>SOLEIRA/ PEITORIL EM MARMORE, POLIDO, BRANCO COMUM, L= *15* CM, E=  *2* CM,  CORTE RETO</t>
  </si>
  <si>
    <t>48,86</t>
  </si>
  <si>
    <t>SOLEIRA/ TABEIRA EM MARMORE, POLIDO, BRANCO COMUM, L= 5 CM, E=  *2,0* CM</t>
  </si>
  <si>
    <t>26,75</t>
  </si>
  <si>
    <t>SOLUCAO ASFALTICA ELASTOMERICA PARA IMPRIMACAO, APLICACAO A FRIO</t>
  </si>
  <si>
    <t>SOLUCAO PREPARADORA / LIMPADORA PARA PVC, FRASCO COM 1000 CM3</t>
  </si>
  <si>
    <t>82,81</t>
  </si>
  <si>
    <t>SOLVENTE PARA COLA (PARA LAMINADO MELAMINICO) A BASE DE RESINA SINTETICA</t>
  </si>
  <si>
    <t>42,60</t>
  </si>
  <si>
    <t>SOQUETE DE BAQUELITE BASE E27, PARA LAMPADAS</t>
  </si>
  <si>
    <t>SOQUETE DE PORCELANA BASE E27, FIXO DE TETO, PARA LAMPADAS</t>
  </si>
  <si>
    <t>SOQUETE DE PVC / TERMOPLASTICO BASE E27, COM CHAVE, PARA LAMPADAS</t>
  </si>
  <si>
    <t>SOQUETE DE PVC / TERMOPLASTICO BASE E27, COM RABICHO, PARA LAMPADAS</t>
  </si>
  <si>
    <t>SPRINKLER TIPO PENDENTE, 68 GRAUS CELSIUS (BULBO VERMELHO), ACABAMENTO CROMADO, 1/2" - 15 MM</t>
  </si>
  <si>
    <t>40,88</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</si>
  <si>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</si>
  <si>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</si>
  <si>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</si>
  <si>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</si>
  <si>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60,26</t>
  </si>
  <si>
    <t>SPRINKLER TIPO PENDENTE, 79 GRAUS CELSIUS (BULBO AMARELO), ACABAMENTO NATURAL, 3/4" - 20 MM</t>
  </si>
  <si>
    <t>58,67</t>
  </si>
  <si>
    <t>SPRINKLER TIPO PENDENTE, 79 GRAUS CELSIUS (BULBO AMARELO,) ACABAMENTO NATURAL OU CROMADO, 1/2" - 15 MM</t>
  </si>
  <si>
    <t>46,45</t>
  </si>
  <si>
    <t>SUPORTE "Y" PARA FITA PERFURADA</t>
  </si>
  <si>
    <t>188,84</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</si>
  <si>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</si>
  <si>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</si>
  <si>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</si>
  <si>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</si>
  <si>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154,58</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</si>
  <si>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</si>
  <si>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</si>
  <si>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</si>
  <si>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</si>
  <si>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</si>
  <si>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</si>
  <si>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15,21</t>
  </si>
  <si>
    <t>SUPORTE PARA CALHA DE 150 MM EM FERRO GALVANIZADO</t>
  </si>
  <si>
    <t>9,11</t>
  </si>
  <si>
    <t>SUPORTE PARA TUBO DIAMETRO NOMINAL 2", COM ROSCA MECANICA</t>
  </si>
  <si>
    <t>SURF DUPLO, EM TUBO DE ACO CARBONO, PINTURA NO PROCESSO ELETROSTATICO - EQUIPAMENTO DE GINASTICA PARA ACADEMIA AO AR LIVRE / ACADEMIA DA TERCEIRA IDADE - ATI</t>
  </si>
  <si>
    <t>2.371,85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</si>
  <si>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</si>
  <si>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</si>
  <si>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</si>
  <si>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</si>
  <si>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</si>
  <si>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150,71</t>
  </si>
  <si>
    <t>TABUA APARELHADA *2,5 X 25* CM, EM MACARANDUBA, ANGELIM OU EQUIVALENTE DA REGIAO</t>
  </si>
  <si>
    <t>28,36</t>
  </si>
  <si>
    <t>TABUA APARELHADA *2,5 X 30* CM, EM MACARANDUBA, ANGELIM OU EQUIVALENTE DA REGIAO</t>
  </si>
  <si>
    <t>38,28</t>
  </si>
  <si>
    <t>TABUA DE  MADEIRA PARA PISO, CUMARU/IPE CHAMPANHE OU EQUIVALENTE DA REGIAO, ENCAIXE MACHO/FEMEA, *10 X 2* CM</t>
  </si>
  <si>
    <t>231,64</t>
  </si>
  <si>
    <t>TABUA DE  MADEIRA PARA PISO, CUMARU/IPE CHAMPANHE OU EQUIVALENTE DA REGIAO, ENCAIXE MACHO/FEMEA, *15 X 2* CM</t>
  </si>
  <si>
    <t>250,00</t>
  </si>
  <si>
    <t>TABUA DE  MADEIRA PARA PISO, IPE (CERNE) OU EQUIVALENTE DA REGIAO, ENCAIXE MACHO/FEMEA, *20 X 2* CM</t>
  </si>
  <si>
    <t>310,31</t>
  </si>
  <si>
    <t>TABUA NAO APARELHADA *2,5 X 15* CM, EM MACARANDUBA, ANGELIM OU EQUIVALENTE DA REGIAO - BRUTA</t>
  </si>
  <si>
    <t>TABUA NAO APARELHADA *2,5 X 30* CM, EM MACARANDUBA, ANGELIM OU EQUIVALENTE DA REGIAO - BRUTA</t>
  </si>
  <si>
    <t>34,03</t>
  </si>
  <si>
    <t>TACO DE MADEIRA PARA PISO, IPE (CERNE) OU EQUIVALENTE DA REGIAO, 7 X 42 CM, E = 2 CM</t>
  </si>
  <si>
    <t>145,10</t>
  </si>
  <si>
    <t>TALABARTE DE SEGURANCA, 2 MOSQUETOES TRAVA DUPLA *53* MM DE ABERTURA, COM ABSORVEDOR DE ENERGIA</t>
  </si>
  <si>
    <t>199,28</t>
  </si>
  <si>
    <t>TALHA ELETRICA 3 T, VELOCIDADE  2,1 M / MIN, POTENCIA 1,3 KW</t>
  </si>
  <si>
    <t>10.540,61</t>
  </si>
  <si>
    <t>TALHA MANUAL DE CORRENTE, CAPACIDADE DE 1 T COM ELEVACAO DE 3 M</t>
  </si>
  <si>
    <t>762,65</t>
  </si>
  <si>
    <t>TALHA MANUAL DE CORRENTE, CAPACIDADE DE 2 T COM ELEVACAO DE 3 M</t>
  </si>
  <si>
    <t>1.112,34</t>
  </si>
  <si>
    <t>TALHADEIRA COM PUNHO DE PROTECAO *20 X 250* MM</t>
  </si>
  <si>
    <t>TAMPA CEGA EM PVC PARA CONDULETE 4 X 2"</t>
  </si>
  <si>
    <t>TAMPA DE CONCRETO ARMADO PARA FOSSA SEPTICA, DIAMETRO NOMINAL DE 3,00 M E ESPESSURA MINIMA DE 100 MM</t>
  </si>
  <si>
    <t>1.175,23</t>
  </si>
  <si>
    <t>TAMPA DE CONCRETO ARMADO PARA FOSSA, D = *0,90* M, E = 0,05 M</t>
  </si>
  <si>
    <t>75,54</t>
  </si>
  <si>
    <t>TAMPA DE CONCRETO ARMADO PARA FOSSA, D = *1,10* M, E = 0,05 M</t>
  </si>
  <si>
    <t>96,26</t>
  </si>
  <si>
    <t>TAMPA DE CONCRETO ARMADO PARA FOSSA, D = *1,35* M, E = 0,05 M</t>
  </si>
  <si>
    <t>148,77</t>
  </si>
  <si>
    <t>TAMPA DE CONCRETO ARMADO PARA FOSSA, D = 1,50 M, E = 0,05 M</t>
  </si>
  <si>
    <t>222,29</t>
  </si>
  <si>
    <t>TAMPA DE CONCRETO ARMADO PARA FOSSA, D = 2,00 M, E = 0,05 M</t>
  </si>
  <si>
    <t>442,00</t>
  </si>
  <si>
    <t>TAMPA DE CONCRETO ARMADO PARA FOSSA, D = 2,50 M, E = 0,05 M</t>
  </si>
  <si>
    <t>813,70</t>
  </si>
  <si>
    <t>TAMPA DE CONCRETO ARMADO PARA POCO DE INSPECAO, COM FURO E TAMPINHA, DIAMETRO NOMINAL DE 3,00 M E ESPESSURA MINIMA DE 100 MM</t>
  </si>
  <si>
    <t>1.429,28</t>
  </si>
  <si>
    <t>TAMPA DE CONCRETO ARMADO PARA POCO, COM  FURO E TAMPINHA, D = *0,90* M, E = 0,05 M</t>
  </si>
  <si>
    <t>TAMPA DE CONCRETO ARMADO PARA POCO, COM  FURO E TAMPINHA, D = *1,10* M, E = 0,05 M</t>
  </si>
  <si>
    <t>TAMPA DE CONCRETO ARMADO PARA POCO, COM  FURO E TAMPINHA, D = *1,35* M, E = 0,05 M</t>
  </si>
  <si>
    <t>202,87</t>
  </si>
  <si>
    <t>TAMPA DE CONCRETO ARMADO PARA POCO, COM  FURO E TAMPINHA, D = 1,50 M, E = 0,05 M</t>
  </si>
  <si>
    <t>311,93</t>
  </si>
  <si>
    <t>TAMPA DE CONCRETO ARMADO PARA POCO, COM  FURO E TAMPINHA, D = 2,00 M, E = 0,05 M</t>
  </si>
  <si>
    <t>584,87</t>
  </si>
  <si>
    <t>TAMPA DE CONCRETO ARMADO PARA POCO, COM  FURO E TAMPINHA, D = 2,50 M, E = 0,05 M</t>
  </si>
  <si>
    <t>899,85</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</si>
  <si>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</si>
  <si>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</si>
  <si>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</si>
  <si>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</si>
  <si>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</si>
  <si>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</si>
  <si>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6,37</t>
  </si>
  <si>
    <t>TAMPAO / CAP, ROSCA MACHO, PARA TUBO PEX, DN 1/2"</t>
  </si>
  <si>
    <t>5,72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</si>
  <si>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</si>
  <si>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</si>
  <si>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</si>
  <si>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</si>
  <si>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</si>
  <si>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</si>
  <si>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14,37</t>
  </si>
  <si>
    <t>TAMPAO COM CORRENTE, EM LATAO, ENGATE RAPIDO 1 1/2", PARA INSTALACAO PREDIAL DE COMBATE A INCENDIO</t>
  </si>
  <si>
    <t>71,65</t>
  </si>
  <si>
    <t>TAMPAO COM CORRENTE, EM LATAO, ENGATE RAPIDO 2 1/2", PARA INSTALACAO PREDIAL DE COMBATE A INCENDIO</t>
  </si>
  <si>
    <t>TAMPAO COMPLETO PARA TIL, EM PVC, OCRE, DN 100 MM, PARA REDE COLETORA DE ESGOTO</t>
  </si>
  <si>
    <t>115,65</t>
  </si>
  <si>
    <t>TAMPAO COMPLETO PARA TIL, EM PVC, OCRE, DN 150 MM, PARA REDE COLETORA DE ESGOTO</t>
  </si>
  <si>
    <t>177,54</t>
  </si>
  <si>
    <t>TAMPAO COMPLETO PARA TIL, EM PVC, OCRE, DN 200 MM, PARA REDE COLETORA DE ESGOTO</t>
  </si>
  <si>
    <t>226,52</t>
  </si>
  <si>
    <t>TAMPAO COMPLETO PARA TIL, EM PVC, OCRE, DN 250 MM, PARA REDE COLETORA DE ESGOTO</t>
  </si>
  <si>
    <t>280,54</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</si>
  <si>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</si>
  <si>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</si>
  <si>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</si>
  <si>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</si>
  <si>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</si>
  <si>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</si>
  <si>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</si>
  <si>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</si>
  <si>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</si>
  <si>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</si>
  <si>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</si>
  <si>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</si>
  <si>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</si>
  <si>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</si>
  <si>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</si>
  <si>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</si>
  <si>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</si>
  <si>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</si>
  <si>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</si>
  <si>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</si>
  <si>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</si>
  <si>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</si>
  <si>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</si>
  <si>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</si>
  <si>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TANQUE ACO INOXIDAVEL (ACO 304) COM ESFREGADOR E VALVULA, DE *50 X 40 X 22* CM</t>
  </si>
  <si>
    <t>488,87</t>
  </si>
  <si>
    <t>TANQUE DE ACO CARBONO NAO REVESTIDO, PARA TRANSPORTE DE AGUA COM CAPACIDADE DE 10 M3, COM BOMBA CENTRIFUGA POR TOMADA DE FORCA, VAZAO MAXIMA *75* M3/H (INCLUI MONTAGEM, NAO INCLUI CAMINHAO)</t>
  </si>
  <si>
    <t>88.800,00</t>
  </si>
  <si>
    <t>TANQUE DE ACO PARA TRANSPORTE DE AGUA COM CAPACIDADE DE 14 M3 (INCLUI MONTAGEM, NAO INCLUI CAMINHAO)</t>
  </si>
  <si>
    <t>109.292,30</t>
  </si>
  <si>
    <t>TANQUE DE ACO PARA TRANSPORTE DE AGUA COM CAPACIDADE DE 4 M3 (INCLUI MONTAGEM, NAO INCLUI CAMINHAO)</t>
  </si>
  <si>
    <t>62.367,88</t>
  </si>
  <si>
    <t>TANQUE DE ACO PARA TRANSPORTE DE AGUA COM CAPACIDADE DE 6 M3 (INCLUI MONTAGEM, NAO INCLUI CAMINHAO)</t>
  </si>
  <si>
    <t>74.099,00</t>
  </si>
  <si>
    <t>TANQUE DE ACO PARA TRANSPORTE DE AGUA COM CAPACIDADE DE 8 M3 (INCLUI MONTAGEM, NAO INCLUI CAMINHAO)</t>
  </si>
  <si>
    <t>58.952,50</t>
  </si>
  <si>
    <t>TANQUE DE ASFALTO ESTACIONARIO COM MACARICO, CAPACIDADE 20.000 L</t>
  </si>
  <si>
    <t>123.473,57</t>
  </si>
  <si>
    <t>TANQUE DE ASFALTO ESTACIONARIO COM SERPENTINA, CAPACIDADE 20.000 L</t>
  </si>
  <si>
    <t>129.413,38</t>
  </si>
  <si>
    <t>TANQUE DE ASFALTO ESTACIONARIO COM SERPENTINA, CAPACIDADE 30.000 L</t>
  </si>
  <si>
    <t>151.910,36</t>
  </si>
  <si>
    <t>TANQUE DE LOUCA BRANCA, COM COLUNA, *30* L</t>
  </si>
  <si>
    <t>417,11</t>
  </si>
  <si>
    <t>TANQUE DE LOUCA BRANCA, SUSPENSO, *20* L</t>
  </si>
  <si>
    <t>306,26</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</si>
  <si>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</si>
  <si>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</si>
  <si>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</si>
  <si>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</si>
  <si>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</si>
  <si>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</si>
  <si>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</si>
  <si>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</si>
  <si>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t>
  </si>
  <si>
    <t>23,14</t>
  </si>
  <si>
    <t>TAQUEADOR OU TAQUEIRO (MENSALISTA)</t>
  </si>
  <si>
    <t>4.071,55</t>
  </si>
  <si>
    <t>TARIFA "A" ENTRE  0 E 20M3 FORNECIMENTO  D'AGUA</t>
  </si>
  <si>
    <t>TARJETA LIVRE / OCUPADO PARA PORTA DE BANHEIRO, CORPO EM ZAMAC E ESPELHO EM LATAO</t>
  </si>
  <si>
    <t>42,63</t>
  </si>
  <si>
    <t>TARUGO DELIMITADOR DE PROFUNDIDADE EM ESPUMA DE POLIETILENO DE BAIXA DENSIDADE 10 MM, CINZA</t>
  </si>
  <si>
    <t>TE CPVC, SOLDAVEL, 90 GRAUS, 15 MM, PARA AGUA QUENTE PREDIAL</t>
  </si>
  <si>
    <t>4,35</t>
  </si>
  <si>
    <t>TE CPVC, SOLDAVEL, 90 GRAUS, 22 MM, PARA AGUA QUENTE PREDIAL</t>
  </si>
  <si>
    <t>7,12</t>
  </si>
  <si>
    <t>TE CPVC, SOLDAVEL, 90 GRAUS, 28 MM, PARA AGUA QUENTE PREDIAL</t>
  </si>
  <si>
    <t>TE CPVC, SOLDAVEL, 90 GRAUS, 35 MM, PARA AGUA QUENTE PREDIAL</t>
  </si>
  <si>
    <t>TE CPVC, SOLDAVEL, 90 GRAUS, 42 MM, PARA AGUA QUENTE PREDIAL</t>
  </si>
  <si>
    <t>58,29</t>
  </si>
  <si>
    <t>TE CPVC, SOLDAVEL, 90 GRAUS, 54 MM, PARA AGUA QUENTE PREDIAL</t>
  </si>
  <si>
    <t>94,85</t>
  </si>
  <si>
    <t>TE CPVC, SOLDAVEL, 90 GRAUS, 73 MM, PARA AGUA QUENTE PREDIAL</t>
  </si>
  <si>
    <t>229,05</t>
  </si>
  <si>
    <t>TE CPVC, SOLDAVEL, 90 GRAUS, 89 MM, PARA AGUA QUENTE PREDIAL</t>
  </si>
  <si>
    <t>278,69</t>
  </si>
  <si>
    <t>TE DE COBRE (REF 611) SEM ANEL DE SOLDA, BOLSA X BOLSA X BOLSA, 104 MM</t>
  </si>
  <si>
    <t>1.603,48</t>
  </si>
  <si>
    <t>TE DE COBRE (REF 611) SEM ANEL DE SOLDA, BOLSA X BOLSA X BOLSA, 15 MM</t>
  </si>
  <si>
    <t>8,07</t>
  </si>
  <si>
    <t>TE DE COBRE (REF 611) SEM ANEL DE SOLDA, BOLSA X BOLSA X BOLSA, 22 MM</t>
  </si>
  <si>
    <t>TE DE COBRE (REF 611) SEM ANEL DE SOLDA, BOLSA X BOLSA X BOLSA, 28 MM</t>
  </si>
  <si>
    <t>TE DE COBRE (REF 611) SEM ANEL DE SOLDA, BOLSA X BOLSA X BOLSA, 35 MM</t>
  </si>
  <si>
    <t>64,67</t>
  </si>
  <si>
    <t>TE DE COBRE (REF 611) SEM ANEL DE SOLDA, BOLSA X BOLSA X BOLSA, 42 MM</t>
  </si>
  <si>
    <t>83,31</t>
  </si>
  <si>
    <t>TE DE COBRE (REF 611) SEM ANEL DE SOLDA, BOLSA X BOLSA X BOLSA, 54 MM</t>
  </si>
  <si>
    <t>164,67</t>
  </si>
  <si>
    <t>TE DE COBRE (REF 611) SEM ANEL DE SOLDA, BOLSA X BOLSA X BOLSA, 66 MM</t>
  </si>
  <si>
    <t>TE DE COBRE (REF 611) SEM ANEL DE SOLDA, BOLSA X BOLSA X BOLSA, 79 MM</t>
  </si>
  <si>
    <t>733,37</t>
  </si>
  <si>
    <t>TE DE FERRO GALVANIZADO, DE 1 1/2"</t>
  </si>
  <si>
    <t>37,59</t>
  </si>
  <si>
    <t>TE DE FERRO GALVANIZADO, DE 1 1/4"</t>
  </si>
  <si>
    <t>TE DE FERRO GALVANIZADO, DE 1/2"</t>
  </si>
  <si>
    <t>8,46</t>
  </si>
  <si>
    <t>TE DE FERRO GALVANIZADO, DE 1"</t>
  </si>
  <si>
    <t>19,38</t>
  </si>
  <si>
    <t>TE DE FERRO GALVANIZADO, DE 2 1/2"</t>
  </si>
  <si>
    <t>113,05</t>
  </si>
  <si>
    <t>TE DE FERRO GALVANIZADO, DE 2"</t>
  </si>
  <si>
    <t>59,54</t>
  </si>
  <si>
    <t>TE DE FERRO GALVANIZADO, DE 3/4"</t>
  </si>
  <si>
    <t>TE DE FERRO GALVANIZADO, DE 3"</t>
  </si>
  <si>
    <t>151,41</t>
  </si>
  <si>
    <t>TE DE FERRO GALVANIZADO, DE 4"</t>
  </si>
  <si>
    <t>279,15</t>
  </si>
  <si>
    <t>TE DE FERRO GALVANIZADO, DE 5"</t>
  </si>
  <si>
    <t>398,75</t>
  </si>
  <si>
    <t>TE DE FERRO GALVANIZADO, DE 6"</t>
  </si>
  <si>
    <t>934,62</t>
  </si>
  <si>
    <t>TE DE INSPECAO, PVC,  100 X 75 MM, SERIE NORMAL PARA ESGOTO PREDIAL</t>
  </si>
  <si>
    <t>61,52</t>
  </si>
  <si>
    <t>TE DE INSPECAO, PVC, SERIE R, 100 X 75 MM, PARA ESGOTO OU AGUAS PLUVIAIS PREDIAIS</t>
  </si>
  <si>
    <t>81,00</t>
  </si>
  <si>
    <t>TE DE INSPECAO, PVC, SERIE R, 150 X 100 MM, PARA ESGOTO OU AGUAS PLUVIAIS PREDIAIS</t>
  </si>
  <si>
    <t>380,58</t>
  </si>
  <si>
    <t>TE DE INSPECAO, PVC, SERIE R, 75 X 75 MM, PARA ESGOTO OU AGUAS PLUVIAIS PREDIAIS</t>
  </si>
  <si>
    <t>46,24</t>
  </si>
  <si>
    <t>TE DE REDUCAO COM ROSCA, PVC, 90 GRAUS, 1 X 3/4", PARA AGUA FRIA PREDIAL</t>
  </si>
  <si>
    <t>TE DE REDUCAO COM ROSCA, PVC, 90 GRAUS, 3/4 X 1/2", PARA AGUA FRIA PREDIAL</t>
  </si>
  <si>
    <t>TE DE REDUCAO DE FERRO GALVANIZADO, COM ROSCA BSP, DE 1 1/2" X 1"</t>
  </si>
  <si>
    <t>44,16</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</si>
  <si>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</si>
  <si>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</si>
  <si>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</si>
  <si>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</si>
  <si>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</si>
  <si>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122,19</t>
  </si>
  <si>
    <t>TE DE REDUCAO DE FERRO GALVANIZADO, COM ROSCA BSP, DE 2 1/2" X 1 1/4"</t>
  </si>
  <si>
    <t>TE DE REDUCAO DE FERRO GALVANIZADO, COM ROSCA BSP, DE 2 1/2" X 1"</t>
  </si>
  <si>
    <t>TE DE REDUCAO DE FERRO GALVANIZADO, COM ROSCA BSP, DE 2 1/2" X 2"</t>
  </si>
  <si>
    <t>125,74</t>
  </si>
  <si>
    <t>TE DE REDUCAO DE FERRO GALVANIZADO, COM ROSCA BSP, DE 2" X 1 1/2"</t>
  </si>
  <si>
    <t>65,91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</si>
  <si>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</si>
  <si>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</si>
  <si>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</si>
  <si>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</si>
  <si>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175,76</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</si>
  <si>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</si>
  <si>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</si>
  <si>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</si>
  <si>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</si>
  <si>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</si>
  <si>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332,79</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</si>
  <si>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</si>
  <si>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</si>
  <si>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</si>
  <si>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</si>
  <si>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</si>
  <si>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</si>
  <si>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</si>
  <si>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32,96</t>
  </si>
  <si>
    <t>TE DE REDUCAO METALICO, PARA CONEXAO COM ANEL DESLIZANTE EM TUBO PEX, DN 25 X 16 X 16 MM</t>
  </si>
  <si>
    <t>35,78</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</si>
  <si>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</si>
  <si>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</si>
  <si>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</si>
  <si>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33,55</t>
  </si>
  <si>
    <t>TE DE REDUCAO METALICO, PARA CONEXAO COM ANEL DESLIZANTE EM TUBO PEX, DN 25 X 20 X 25 MM</t>
  </si>
  <si>
    <t>TE DE REDUCAO METALICO, PARA CONEXAO COM ANEL DESLIZANTE EM TUBO PEX, DN 25 X 32 X 25 MM</t>
  </si>
  <si>
    <t>59,29</t>
  </si>
  <si>
    <t>TE DE REDUCAO METALICO, PARA CONEXAO COM ANEL DESLIZANTE EM TUBO PEX, DN 32 X 20 X 32 MM</t>
  </si>
  <si>
    <t>47,68</t>
  </si>
  <si>
    <t>TE DE REDUCAO METALICO, PARA CONEXAO COM ANEL DESLIZANTE EM TUBO PEX, DN 32 X 25 X 25 MM</t>
  </si>
  <si>
    <t>60,55</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</si>
  <si>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</si>
  <si>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</si>
  <si>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</si>
  <si>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</si>
  <si>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</si>
  <si>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56,99</t>
  </si>
  <si>
    <t>TE DE REDUCAO, PVC LEVE, CURTO, 90 GRAUS, COM BOLSA PARA ANEL, 150 X 100 MM, PARA ESGOTO</t>
  </si>
  <si>
    <t>TE DE REDUCAO, PVC PBA, BBB, JE, DN 100 X 50 / DE 110 X 60 MM, PARA REDE AGUA (NBR 10351)</t>
  </si>
  <si>
    <t>124,59</t>
  </si>
  <si>
    <t>TE DE REDUCAO, PVC PBA, BBB, JE, DN 100 X 75 / DE 110 X 85 MM, PARA REDE AGUA (NBR 10351)</t>
  </si>
  <si>
    <t>105,28</t>
  </si>
  <si>
    <t>TE DE REDUCAO, PVC PBA, BBB, JE, DN 75 X 50 / DE 85 X 60 MM, PARA REDE AGUA (NBR 10351)</t>
  </si>
  <si>
    <t>TE DE REDUCAO, PVC, BBB, JE, 90 GRAUS, DN 200 X 150 MM, PARA TUBO CORRUGADO E/OU LISO, REDE COLETORA ESGOTO (NBR 10569)</t>
  </si>
  <si>
    <t>688,26</t>
  </si>
  <si>
    <t>TE DE REDUCAO, PVC, BBB, JE, 90 GRAUS, DN 250 X 150 MM, PARA TUBO CORRUGADO E/OU LISO, REDE COLETORA ESGOTO (NBR 10569)</t>
  </si>
  <si>
    <t>764,11</t>
  </si>
  <si>
    <t>TE DE REDUCAO, PVC, SOLDAVEL, 90 GRAUS, 110 MM X 60 MM, PARA AGUA FRIA PREDIAL</t>
  </si>
  <si>
    <t>256,13</t>
  </si>
  <si>
    <t>TE DE REDUCAO, PVC, SOLDAVEL, 90 GRAUS, 25 MM X 20 MM, PARA AGUA FRIA PREDIAL</t>
  </si>
  <si>
    <t>TE DE REDUCAO, PVC, SOLDAVEL, 90 GRAUS, 32 MM X 25 MM, PARA AGUA FRIA PREDIAL</t>
  </si>
  <si>
    <t>TE DE REDUCAO, PVC, SOLDAVEL, 90 GRAUS, 40 MM X 32 MM, PARA AGUA FRIA PREDIAL</t>
  </si>
  <si>
    <t>16,45</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</si>
  <si>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</si>
  <si>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</si>
  <si>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</si>
  <si>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</si>
  <si>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</si>
  <si>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81,28</t>
  </si>
  <si>
    <t>TE DE REDUCAO, PVC, SOLDAVEL, 90 GRAUS, 85 MM X 60 MM, PARA AGUA FRIA PREDIAL</t>
  </si>
  <si>
    <t>126,24</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</si>
  <si>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</si>
  <si>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</si>
  <si>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</si>
  <si>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</si>
  <si>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</si>
  <si>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61,42</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</si>
  <si>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</si>
  <si>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</si>
  <si>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</si>
  <si>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</si>
  <si>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</si>
  <si>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</si>
  <si>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</si>
  <si>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</si>
  <si>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</si>
  <si>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358,72</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</si>
  <si>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</si>
  <si>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</si>
  <si>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</si>
  <si>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</si>
  <si>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</si>
  <si>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</si>
  <si>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</si>
  <si>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</si>
  <si>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</si>
  <si>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</si>
  <si>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58,25</t>
  </si>
  <si>
    <t>TE DUPLA CURVA BRONZE/LATAO (REF 764) SEM ANEL DE SOLDA, ROSCA F X BOLSA X ROSCA F, 3/4" X 22 X 3/4"</t>
  </si>
  <si>
    <t>85,37</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</si>
  <si>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</si>
  <si>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</si>
  <si>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</si>
  <si>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</si>
  <si>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53,69</t>
  </si>
  <si>
    <t>TE MISTURADOR COM INSERTO METALICO, FEMEA, PPR, DN 25 MM X 3/4", PARA AGUA QUENTE E FRIA PREDIAL</t>
  </si>
  <si>
    <t>45,17</t>
  </si>
  <si>
    <t>TE MISTURADOR DE TRANSICAO, CPVC, COM ROSCA, 22 MM X 3/4", PARA AGUA QUENTE</t>
  </si>
  <si>
    <t>47,74</t>
  </si>
  <si>
    <t>TE MISTURADOR METALICO, PARA CONEXAO COM ANEL DESLIZANTE EM TUBO PEX, DN 16 MM X 1/2"</t>
  </si>
  <si>
    <t>66,59</t>
  </si>
  <si>
    <t>TE MISTURADOR METALICO, PARA CONEXAO COM ANEL DESLIZANTE EM TUBO PEX, DN 20 MM X 3/4"</t>
  </si>
  <si>
    <t>84,62</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</si>
  <si>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</si>
  <si>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</si>
  <si>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</si>
  <si>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</si>
  <si>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</si>
  <si>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213,00</t>
  </si>
  <si>
    <t>TE NORMAL, PPR, SOLDAVEL, 90 GRAUS, DN 20 X 20 X 20 MM, PARA AGUA QUENTE PREDIAL</t>
  </si>
  <si>
    <t>TE NORMAL, PPR, SOLDAVEL, 90 GRAUS, DN 25 X 25 X 25 MM, PARA AGUA QUENTE PREDIAL</t>
  </si>
  <si>
    <t>4,81</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</si>
  <si>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</si>
  <si>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</si>
  <si>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</si>
  <si>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</si>
  <si>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41,77</t>
  </si>
  <si>
    <t>TE NORMAL, PPR, SOLDAVEL, 90 GRAUS, DN 75 X 75 X 75 MM, PARA AGUA QUENTE PREDIAL</t>
  </si>
  <si>
    <t>87,25</t>
  </si>
  <si>
    <t>TE NORMAL, PPR, SOLDAVEL, 90 GRAUS, DN 90 X 90 X 90 MM, PARA AGUA QUENTE PREDIAL</t>
  </si>
  <si>
    <t>133,10</t>
  </si>
  <si>
    <t>TE PVC ROSCAVEL 90 GRAUS, 1", PARA  AGUA FRIA PREDIAL</t>
  </si>
  <si>
    <t>18,45</t>
  </si>
  <si>
    <t>TE PVC SOLDAVEL, BBB, 90 GRAUS, DN 40 MM, PARA ESGOTO SECUNDARIO PREDIAL</t>
  </si>
  <si>
    <t>TE PVC, ROSCAVEL, 90 GRAUS, 1 1/2", AGUA FRIA PREDIAL</t>
  </si>
  <si>
    <t>40,73</t>
  </si>
  <si>
    <t>TE PVC, ROSCAVEL, 90 GRAUS, 1 1/4", AGUA FRIA PREDIAL</t>
  </si>
  <si>
    <t>TE PVC, ROSCAVEL, 90 GRAUS, 1/2",  AGUA FRIA PREDIAL</t>
  </si>
  <si>
    <t>5,05</t>
  </si>
  <si>
    <t>TE PVC, ROSCAVEL, 90 GRAUS, 2",  AGUA FRIA PREDIAL</t>
  </si>
  <si>
    <t>88,57</t>
  </si>
  <si>
    <t>TE PVC, ROSCAVEL, 90 GRAUS, 3/4", AGUA FRIA PREDIAL</t>
  </si>
  <si>
    <t>TE PVC, SOLDAVEL, COM BUCHA DE LATAO NA BOLSA CENTRAL, 90 GRAUS, 20 MM X 1/2", PARA AGUA FRIA PREDIAL</t>
  </si>
  <si>
    <t>16,00</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</si>
  <si>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</si>
  <si>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</si>
  <si>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</si>
  <si>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27,76</t>
  </si>
  <si>
    <t>TE PVC, SOLDAVEL, COM ROSCA NA BOLSA CENTRAL, 90 GRAUS, 20 MM X 1/2", PARA AGUA FRIA PREDIAL</t>
  </si>
  <si>
    <t>4,86</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</si>
  <si>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</si>
  <si>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</si>
  <si>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</si>
  <si>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</si>
  <si>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48,71</t>
  </si>
  <si>
    <t>TE RANHURADO EM FERRO FUNDIDO, DN 65 (2 1/2")</t>
  </si>
  <si>
    <t>71,07</t>
  </si>
  <si>
    <t>TE RANHURADO EM FERRO FUNDIDO, DN 80 (3")</t>
  </si>
  <si>
    <t>75,65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</si>
  <si>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</si>
  <si>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</si>
  <si>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</si>
  <si>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</si>
  <si>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</si>
  <si>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35,92</t>
  </si>
  <si>
    <t>TE ROSCA FEMEA, METALICO, PARA CONEXAO COM ANEL DESLIZANTE EM TUBO PEX, DN 25 MM X 3/4"</t>
  </si>
  <si>
    <t>38,79</t>
  </si>
  <si>
    <t>TE ROSCA MACHO, METALICO, PARA CONEXAO COM ANEL DESLIZANTE EM TUBO PEX, DN 16 MM X 1/2"</t>
  </si>
  <si>
    <t>20,95</t>
  </si>
  <si>
    <t>TE ROSCA MACHO, METALICO, PARA CONEXAO COM ANEL DESLIZANTE EM TUBO PEX, DN 20 MM X 1/2"</t>
  </si>
  <si>
    <t>23,57</t>
  </si>
  <si>
    <t>TE ROSCA MACHO, METALICO, PARA CONEXAO COM ANEL DESLIZANTE EM TUBO PEX, DN 20 MM X 3/4"</t>
  </si>
  <si>
    <t>24,57</t>
  </si>
  <si>
    <t>TE ROSCA MACHO, METALICO, PARA CONEXAO COM ANEL DESLIZANTE EM TUBO PEX, DN 25 MM X 3/4"</t>
  </si>
  <si>
    <t>40,20</t>
  </si>
  <si>
    <t>TE ROSCA MACHO, METALICO, PARA CONEXAO COM ANEL DESLIZANTE EM TUBO PEX, DN 32 MM X 1"</t>
  </si>
  <si>
    <t>65,30</t>
  </si>
  <si>
    <t>TE ROSCA MACHO, METALICO, PARA CONEXAO COM ANEL DESLIZANTE EM TUBO PEX, DN 32 MM X 3/4"</t>
  </si>
  <si>
    <t>64,89</t>
  </si>
  <si>
    <t>TE SANITARIO, PVC, DN 100 X 100 MM, SERIE NORMAL, PARA ESGOTO PREDIAL</t>
  </si>
  <si>
    <t>TE SANITARIO, PVC, DN 100 X 50 MM, SERIE NORMAL, PARA ESGOTO PREDIAL</t>
  </si>
  <si>
    <t>23,47</t>
  </si>
  <si>
    <t>TE SANITARIO, PVC, DN 100 X 75 MM, SERIE NORMAL PARA ESGOTO PREDIAL</t>
  </si>
  <si>
    <t>TE SANITARIO, PVC, DN 40 X 40 MM, SERIE NORMAL, PARA ESGOTO PREDIAL</t>
  </si>
  <si>
    <t>TE SANITARIO, PVC, DN 50 X 50 MM, SERIE NORMAL, PARA ESGOTO PREDIAL</t>
  </si>
  <si>
    <t>10,91</t>
  </si>
  <si>
    <t>TE SANITARIO, PVC, DN 75 X 50 MM, SERIE NORMAL PARA ESGOTO PREDIAL</t>
  </si>
  <si>
    <t>TE SANITARIO, PVC, DN 75 X 75 MM, SERIE NORMAL PARA ESGOTO PREDIAL</t>
  </si>
  <si>
    <t>TE SOLDAVEL, PVC, 90 GRAUS, 110 MM, PARA AGUA FRIA PREDIAL (NBR 5648)</t>
  </si>
  <si>
    <t>274,28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</si>
  <si>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</si>
  <si>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</si>
  <si>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</si>
  <si>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</si>
  <si>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14,80</t>
  </si>
  <si>
    <t>TE SOLDAVEL, PVC, 90 GRAUS, 60 MM, PARA AGUA FRIA PREDIAL (NBR 5648)</t>
  </si>
  <si>
    <t>TE SOLDAVEL, PVC, 90 GRAUS, 75 MM, PARA AGUA FRIA PREDIAL (NBR 5648)</t>
  </si>
  <si>
    <t>98,62</t>
  </si>
  <si>
    <t>TE SOLDAVEL, PVC, 90 GRAUS, 85 MM, PARA AGUA FRIA PREDIAL (NBR 5648)</t>
  </si>
  <si>
    <t>161,73</t>
  </si>
  <si>
    <t>TE SOLDAVEL, PVC, 90 GRAUS,50 MM, PARA AGUA FRIA PREDIAL (NBR 5648)</t>
  </si>
  <si>
    <t>16,54</t>
  </si>
  <si>
    <t>TE 45 GRAUS DE FERRO GALVANIZADO, COM ROSCA BSP, DE 1 1/2"</t>
  </si>
  <si>
    <t>TE 45 GRAUS DE FERRO GALVANIZADO, COM ROSCA BSP, DE 1 1/4"</t>
  </si>
  <si>
    <t>62,88</t>
  </si>
  <si>
    <t>TE 45 GRAUS DE FERRO GALVANIZADO, COM ROSCA BSP, DE 1/2"</t>
  </si>
  <si>
    <t>TE 45 GRAUS DE FERRO GALVANIZADO, COM ROSCA BSP, DE 1"</t>
  </si>
  <si>
    <t>TE 45 GRAUS DE FERRO GALVANIZADO, COM ROSCA BSP, DE 2 1/2"</t>
  </si>
  <si>
    <t>231,62</t>
  </si>
  <si>
    <t>TE 45 GRAUS DE FERRO GALVANIZADO, COM ROSCA BSP, DE 2"</t>
  </si>
  <si>
    <t>124,32</t>
  </si>
  <si>
    <t>TE 45 GRAUS DE FERRO GALVANIZADO, COM ROSCA BSP, DE 3/4"</t>
  </si>
  <si>
    <t>TE 45 GRAUS DE FERRO GALVANIZADO, COM ROSCA BSP, DE 3"</t>
  </si>
  <si>
    <t>366,12</t>
  </si>
  <si>
    <t>TE 45 GRAUS DE FERRO GALVANIZADO, COM ROSCA BSP, DE 4"</t>
  </si>
  <si>
    <t>586,91</t>
  </si>
  <si>
    <t>TE 90 GRAUS EM ACO CARBONO, SOLDAVEL, PRESSAO 3.000 LBS, DN 1 1/2"</t>
  </si>
  <si>
    <t>104,45</t>
  </si>
  <si>
    <t>TE 90 GRAUS EM ACO CARBONO, SOLDAVEL, PRESSAO 3.000 LBS, DN 1 1/4"</t>
  </si>
  <si>
    <t>80,16</t>
  </si>
  <si>
    <t>TE 90 GRAUS EM ACO CARBONO, SOLDAVEL, PRESSAO 3.000 LBS, DN 1/2"</t>
  </si>
  <si>
    <t>25,79</t>
  </si>
  <si>
    <t>TE 90 GRAUS EM ACO CARBONO, SOLDAVEL, PRESSAO 3.000 LBS, DN 1"</t>
  </si>
  <si>
    <t>TE 90 GRAUS EM ACO CARBONO, SOLDAVEL, PRESSAO 3.000 LBS, DN 2 1/2"</t>
  </si>
  <si>
    <t>335,12</t>
  </si>
  <si>
    <t>TE 90 GRAUS EM ACO CARBONO, SOLDAVEL, PRESSAO 3.000 LBS, DN 2"</t>
  </si>
  <si>
    <t>171,62</t>
  </si>
  <si>
    <t>TE 90 GRAUS EM ACO CARBONO, SOLDAVEL, PRESSAO 3.000 LBS, DN 3/4"</t>
  </si>
  <si>
    <t>33,22</t>
  </si>
  <si>
    <t>TE 90 GRAUS EM ACO CARBONO, SOLDAVEL, PRESSAO 3.000 LBS, DN 3"</t>
  </si>
  <si>
    <t>548,24</t>
  </si>
  <si>
    <t>TE, PLASTICO, DN 16 MM, PARA CONEXAO COM CRIMPAGEM EM TUBO PEX</t>
  </si>
  <si>
    <t>25,31</t>
  </si>
  <si>
    <t>TE, PLASTICO, DN 20 MM, PARA CONEXAO COM CRIMPAGEM EM TUBO PEX</t>
  </si>
  <si>
    <t>30,32</t>
  </si>
  <si>
    <t>TE, PLASTICO, DN 25 MM, PARA CONEXAO COM CRIMPAGEM EM TUBO PEX</t>
  </si>
  <si>
    <t>51,47</t>
  </si>
  <si>
    <t>TE, PLASTICO, DN 32 MM, PARA CONEXAO COM CRIMPAGEM EM TUBO PEX</t>
  </si>
  <si>
    <t>77,05</t>
  </si>
  <si>
    <t>TE, PVC LEVE, CURTO, 90 GRAUS, 150 MM, PARA ESGOTO</t>
  </si>
  <si>
    <t>59,87</t>
  </si>
  <si>
    <t>TE, PVC PBA, BBB, 90 GRAUS, DN 100 / DE 110 MM, PARA REDE  AGUA (NBR 10351)</t>
  </si>
  <si>
    <t>156,78</t>
  </si>
  <si>
    <t>TE, PVC PBA, BBB, 90 GRAUS, DN 50 / DE 60 MM, PARA REDE AGUA (NBR 10351)</t>
  </si>
  <si>
    <t>33,84</t>
  </si>
  <si>
    <t>TE, PVC PBA, BBB, 90 GRAUS, DN 75 / DE 85 MM, PARA REDE AGUA (NBR 10351)</t>
  </si>
  <si>
    <t>TE, PVC, SERIE R, 100 X 100 MM, PARA ESGOTO OU AGUAS PLUVIAIS PREDIAIS</t>
  </si>
  <si>
    <t>80,59</t>
  </si>
  <si>
    <t>TE, PVC, SERIE R, 100 X 75 MM, PARA ESGOTO OU AGUAS PLUVIAIS PREDIAIS</t>
  </si>
  <si>
    <t>TE, PVC, SERIE R, 150 X 100 MM, PARA ESGOTO OU AGUAS PLUVIAIS PREDIAIS</t>
  </si>
  <si>
    <t>130,88</t>
  </si>
  <si>
    <t>TE, PVC, SERIE R, 150 X 150 MM, PARA ESGOTO OU AGUAS PLUVIAIS PREDIAIS</t>
  </si>
  <si>
    <t>194,15</t>
  </si>
  <si>
    <t>TE, PVC, SERIE R, 75 X 75 MM, PARA ESGOTO OU AGUAS PLUVIAIS PREDIAIS</t>
  </si>
  <si>
    <t>46,68</t>
  </si>
  <si>
    <t>TE, PVC, 90 GRAUS, BBB, JE, DN 100 MM, PARA REDE COLETORA ESGOTO (NBR 10569)</t>
  </si>
  <si>
    <t>TE, PVC, 90 GRAUS, BBB, JE, DN 100 MM, PARA TUBO CORRUGADO E/OU LISO, REDE COLETORA ESGOTO (NBR 10569</t>
  </si>
  <si>
    <t>201,34</t>
  </si>
  <si>
    <t>TE, PVC, 90 GRAUS, BBB, JE, DN 150 MM, PARA REDE COLETORA ESGOTO (NBR 10569)</t>
  </si>
  <si>
    <t>164,55</t>
  </si>
  <si>
    <t>TE, PVC, 90 GRAUS, BBB, JE, DN 150 MM, PARA TUBO CORRUGADO E/OU LISO, REDE COLETORA ESGOTO (NBR 10569)</t>
  </si>
  <si>
    <t>528,47</t>
  </si>
  <si>
    <t>TE, PVC, 90 GRAUS, BBB, JE, DN 200 MM, PARA REDE COLETORA ESGOTO (NBR 10569)</t>
  </si>
  <si>
    <t>235,63</t>
  </si>
  <si>
    <t>TE, PVC, 90 GRAUS, BBB, JE, DN 200 MM, PARA TUBO CORRUGADO E/OU LISO, REDE COLETORA ESGOTO (NBR 10569)</t>
  </si>
  <si>
    <t>790,36</t>
  </si>
  <si>
    <t>TE, PVC, 90 GRAUS, BBB, JE, DN 250 MM, PARA TUBO CORRUGADO E/OU LISO, REDE COLETORA ESGOTO (NBR 10569)</t>
  </si>
  <si>
    <t>2.271,91</t>
  </si>
  <si>
    <t>TE, PVC, 90 GRAUS, BBB, JE, DN 300 MM, PARA TUBO CORRUGADO E/OU LISO, REDE COLETORA ESGOTO (NBR 10569)</t>
  </si>
  <si>
    <t>2.827,78</t>
  </si>
  <si>
    <t>TE, PVC, 90 GRAUS, BBP, JE, DN 100 MM, PARA REDE COLETORA ESGOTO (NBR 10569)</t>
  </si>
  <si>
    <t>54,38</t>
  </si>
  <si>
    <t>TECNICO DE EDIFICACOES</t>
  </si>
  <si>
    <t>25,03</t>
  </si>
  <si>
    <t>TECNICO DE EDIFICACOES (MENSALISTA)</t>
  </si>
  <si>
    <t>4.405,69</t>
  </si>
  <si>
    <t>TECNICO EM LABORATORIO E CAMPO DE CONSTRUCAO CIVIL</t>
  </si>
  <si>
    <t>38,90</t>
  </si>
  <si>
    <t>TECNICO EM LABORATORIO E CAMPO DE CONSTRUCAO CIVIL (MENSALISTA)</t>
  </si>
  <si>
    <t>6.844,03</t>
  </si>
  <si>
    <t>TECNICO EM SEGURANCA DO TRABALHO</t>
  </si>
  <si>
    <t>TECNICO EM SEGURANCA DO TRABALHO (MENSALISTA)</t>
  </si>
  <si>
    <t>6.051,00</t>
  </si>
  <si>
    <t>TECNICO EM SONDAGEM</t>
  </si>
  <si>
    <t>26,15</t>
  </si>
  <si>
    <t>TECNICO EM SONDAGEM (MENSALISTA)</t>
  </si>
  <si>
    <t>4.601,32</t>
  </si>
  <si>
    <t>TELA ARAME GALVANIZADO REVESTIDO COM POLIMERO, MALHA HEXAGONAL DUPLA TORCAO, 8 X 10 CM (ZN/AL REVESTIDO COM POLIMERO), FIO *2,4* MM</t>
  </si>
  <si>
    <t>67,77</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</si>
  <si>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</si>
  <si>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</si>
  <si>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</si>
  <si>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</si>
  <si>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</si>
  <si>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</si>
  <si>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34,41</t>
  </si>
  <si>
    <t>TELA DE ACO SOLDADA NERVURADA, CA-60, L-159, (1,69 KG/M2), DIAMETRO DO FIO = 4,5 MM, LARGURA = 2,45 M, ESPACAMENTO DA MALHA = 30 X 10 CM</t>
  </si>
  <si>
    <t>TELA DE ACO SOLDADA NERVURADA, CA-60, Q-113, (1,8 KG/M2), DIAMETRO DO FIO = 3,8 MM, LARGURA = 2,45 M, ESPACAMENTO DA MALHA = 10 X 10 CM</t>
  </si>
  <si>
    <t>28,84</t>
  </si>
  <si>
    <t>TELA DE ACO SOLDADA NERVURADA, CA-60, Q-138, (2,20 KG/M2), DIAMETRO DO FIO = 4,2 MM, LARGURA = 2,45 M, ESPACAMENTO DA MALHA = 10  X 10 CM</t>
  </si>
  <si>
    <t>37,02</t>
  </si>
  <si>
    <t>TELA DE ACO SOLDADA NERVURADA, CA-60, Q-159, (2,52 KG/M2), DIAMETRO DO FIO = 4,5 MM, LARGURA =  2,45 M, ESPACAMENTO DA MALHA = 10 X 10 CM</t>
  </si>
  <si>
    <t>42,44</t>
  </si>
  <si>
    <t>TELA DE ACO SOLDADA NERVURADA, CA-60, Q-196, (3,11 KG/M2), DIAMETRO DO FIO = 5,0 MM, LARGURA = 2,45 M, ESPACAMENTO DA MALHA = 10 X 10 CM</t>
  </si>
  <si>
    <t>53,11</t>
  </si>
  <si>
    <t>TELA DE ACO SOLDADA NERVURADA, CA-60, Q-283 (4,48 KG/M2), DIAMETRO DO FIO = 6,0 MM, LARGURA = 2,45 X 6,00 M DE COMPRIMENTO, ESPACAMENTO DA MALHA = 10 X 10 CM</t>
  </si>
  <si>
    <t>76,01</t>
  </si>
  <si>
    <t>TELA DE ACO SOLDADA NERVURADA, CA-60, Q-61, (0,97 KG/M2), DIAMETRO DO FIO = 3,4 MM, LARGURA = 2,45 M, ESPACAMENTO DA MALHA = 15 X 15 CM</t>
  </si>
  <si>
    <t>16,04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</si>
  <si>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</si>
  <si>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</si>
  <si>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</si>
  <si>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</si>
  <si>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26,44</t>
  </si>
  <si>
    <t>TELA DE ARAME GALVANIZADA QUADRANGULAR / LOSANGULAR, FIO 2,11 MM (14 BWG), MALHA 8 X 8 CM, H = 2 M</t>
  </si>
  <si>
    <t>TELA DE ARAME GALVANIZADA QUADRANGULAR / LOSANGULAR, FIO 2,77 MM (12 BWG), MALHA 10 X 10 CM, H = 2 M</t>
  </si>
  <si>
    <t>22,92</t>
  </si>
  <si>
    <t>TELA DE ARAME GALVANIZADA QUADRANGULAR / LOSANGULAR, FIO 2,77 MM (12 BWG), MALHA 5 X 5 CM, H = 2 M</t>
  </si>
  <si>
    <t>TELA DE ARAME GALVANIZADA QUADRANGULAR / LOSANGULAR, FIO 2,77 MM (12 BWG), MALHA 8 X 8 CM, H = 2 M</t>
  </si>
  <si>
    <t>24,86</t>
  </si>
  <si>
    <t>TELA DE ARAME GALVANIZADA QUADRANGULAR / LOSANGULAR, FIO 3,4 MM (10 BWG), MALHA 5 X 5 CM, H = 2 M</t>
  </si>
  <si>
    <t>TELA DE ARAME GALVANIZADA QUADRANGULAR / LOSANGULAR, FIO 4,19 MM (8 BWG), MALHA 5 X 5 CM, H = 2 M</t>
  </si>
  <si>
    <t>105,80</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</si>
  <si>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</si>
  <si>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</si>
  <si>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47,16</t>
  </si>
  <si>
    <t>TELA DE ARAME GALVANIZADA, HEXAGONAL, FIO 0,56 MM (24 BWG), MALHA 1/2", H = 1 M</t>
  </si>
  <si>
    <t>TELA DE ARAME ONDULADA, FIO *2,77* MM (12 BWG), MALHA 5 X 5 CM, H = 2 M</t>
  </si>
  <si>
    <t>43,90</t>
  </si>
  <si>
    <t>TELA DE FIBRA DE VIDRO, ACABAMENTO ANTI-ALCALINO, MALHA 10 X 10 MM</t>
  </si>
  <si>
    <t>TELA EM MALHA HEXAGONAL DE DUPLA TORCAO 8 X 10 CM (ZN/AL REVESTIDO COM POLIMERO), FIO 2,7 MM, COM GEOMANTA OU BIOMANTA, DIMENSOES 4,0 X 2,0 X 0,6 M, COM INCLINACAO DE 70 GRAUS, PARA SOLO REFORCADO</t>
  </si>
  <si>
    <t>1.101,52</t>
  </si>
  <si>
    <t>TELA EM METAL PARA ESTUQUE (DEPLOYE)</t>
  </si>
  <si>
    <t>TELA FACHADEIRA EM POLIETILENO, ROLO DE 3 X 100 M (L X C), COR BRANCA, SEM LOGOMARCA - PARA PROTECAO DE OBRAS</t>
  </si>
  <si>
    <t>2,57</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</si>
  <si>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</si>
  <si>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</si>
  <si>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</si>
  <si>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</si>
  <si>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775,00</t>
  </si>
  <si>
    <t>TELHA DE BARRO / CERAMICA, NAO ESMALTADA, TIPO ROMANA, AMERICANA, PORTUGUESA, FRANCESA, COMPRIMENTO DE *41* CM,  RENDIMENTO DE *16* TELHAS/M2</t>
  </si>
  <si>
    <t>TELHA DE CONCRETO TIPO CLASSICA, COR CINZA, COMPRIMENTO DE *42* CM,  RENDIMENTO DE *10* TELHAS/M2</t>
  </si>
  <si>
    <t>2,17</t>
  </si>
  <si>
    <t>TELHA DE FIBRA DE VIDRO ONDULADA INCOLOR, E = 0,6 MM, DE *0,50 X 2,44* M</t>
  </si>
  <si>
    <t>TELHA DE FIBROCIMENTO E = 6 MM, DE 3,00 X 1,06 M (SEM AMIANTO)</t>
  </si>
  <si>
    <t>162,65</t>
  </si>
  <si>
    <t>TELHA DE FIBROCIMENTO E = 6 MM, DE 4,10 X 1,06 M (SEM AMIANTO)</t>
  </si>
  <si>
    <t>242,11</t>
  </si>
  <si>
    <t>TELHA DE FIBROCIMENTO E = 6 MM, DE 4,60 X 1,06 M (SEM AMIANTO)</t>
  </si>
  <si>
    <t>305,24</t>
  </si>
  <si>
    <t>TELHA DE FIBROCIMENTO E = 8 MM, DE 3,00 X 1,06 M (SEM AMIANTO)</t>
  </si>
  <si>
    <t>185,16</t>
  </si>
  <si>
    <t>TELHA DE FIBROCIMENTO E = 8 MM, DE 4,10 X 1,06 M (SEM AMIANTO)</t>
  </si>
  <si>
    <t>342,19</t>
  </si>
  <si>
    <t>TELHA DE FIBROCIMENTO E = 8 MM, DE 4,60 X 1,06 M (SEM AMIANTO)</t>
  </si>
  <si>
    <t>405,14</t>
  </si>
  <si>
    <t>TELHA DE FIBROCIMENTO ONDULADA E = 4 MM, DE 1,22 X 0,50 M (SEM AMIANTO)</t>
  </si>
  <si>
    <t>13,52</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</si>
  <si>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</si>
  <si>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</si>
  <si>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</si>
  <si>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</si>
  <si>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63,49</t>
  </si>
  <si>
    <t>TELHA DE FIBROCIMENTO ONDULADA E = 6 MM, DE 2,44 X 1,10 M (SEM AMIANTO)</t>
  </si>
  <si>
    <t>TELHA DE FIBROCIMENTO ONDULADA E = 6 MM, DE 3,66 X 1,10 M (SEM AMIANTO)</t>
  </si>
  <si>
    <t>123,55</t>
  </si>
  <si>
    <t>TELHA DE FIBROCIMENTO ONDULADA E = 8 MM, DE 1,53 X 1,10 M (SEM AMIANTO)</t>
  </si>
  <si>
    <t>110,69</t>
  </si>
  <si>
    <t>TELHA DE FIBROCIMENTO ONDULADA E = 8 MM, DE 1,83 X 1,10 M (SEM AMIANTO)</t>
  </si>
  <si>
    <t>124,62</t>
  </si>
  <si>
    <t>TELHA DE FIBROCIMENTO ONDULADA E = 8 MM, DE 2,44 X 1,10 M (SEM AMIANTO)</t>
  </si>
  <si>
    <t>144,82</t>
  </si>
  <si>
    <t>TELHA DE FIBROCIMENTO ONDULADA E = 8 MM, DE 3,66 X 1,10 M (SEM AMIANTO)</t>
  </si>
  <si>
    <t>TELHA DE VIDRO TIPO FRANCESA, *39 X 23* CM</t>
  </si>
  <si>
    <t>TELHA ESTRUTURAL DE FIBROCIMENTO 1 ABA, DE 0,52 X 2,00 M (SEM AMIANTO)</t>
  </si>
  <si>
    <t>131,34</t>
  </si>
  <si>
    <t>TELHA ESTRUTURAL DE FIBROCIMENTO 1 ABA, DE 0,52 X 2,50 M (SEM AMIANTO)</t>
  </si>
  <si>
    <t>146,37</t>
  </si>
  <si>
    <t>TELHA ESTRUTURAL DE FIBROCIMENTO 1 ABA, DE 0,52 X 3,60 M (SEM AMIANTO)</t>
  </si>
  <si>
    <t>220,87</t>
  </si>
  <si>
    <t>TELHA ESTRUTURAL DE FIBROCIMENTO 1 ABA, DE 0,52 X 4,00 M (SEM AMIANTO)</t>
  </si>
  <si>
    <t>269,08</t>
  </si>
  <si>
    <t>TELHA ESTRUTURAL DE FIBROCIMENTO 1 ABA, DE 0,52 X 5,00 M (SEM AMIANTO)</t>
  </si>
  <si>
    <t>288,53</t>
  </si>
  <si>
    <t>TELHA ESTRUTURAL DE FIBROCIMENTO 1 ABA, DE 0,52 X 5,50 M (SEM AMIANTO)</t>
  </si>
  <si>
    <t>307,90</t>
  </si>
  <si>
    <t>TELHA ESTRUTURAL DE FIBROCIMENTO 1 ABA, DE 0,52 X 6,50 M (SEM AMIANTO)</t>
  </si>
  <si>
    <t>350,47</t>
  </si>
  <si>
    <t>TELHA ESTRUTURAL DE FIBROCIMENTO 1 ABA, DE 0,52 X 7,20 M (SEM AMIANTO)</t>
  </si>
  <si>
    <t>385,08</t>
  </si>
  <si>
    <t>TELHA ESTRUTURAL DE FIBROCIMENTO 2 ABAS, DE 1,00 X 3,00 M (SEM AMIANTO)</t>
  </si>
  <si>
    <t>244,09</t>
  </si>
  <si>
    <t>TELHA ESTRUTURAL DE FIBROCIMENTO 2 ABAS, DE 1,00 X 4,60 M (SEM AMIANTO)</t>
  </si>
  <si>
    <t>406,36</t>
  </si>
  <si>
    <t>TELHA ESTRUTURAL DE FIBROCIMENTO 2 ABAS, DE 1,00 X 6,00 M (SEM AMIANTO)</t>
  </si>
  <si>
    <t>576,46</t>
  </si>
  <si>
    <t>TELHA ESTRUTURAL DE FIBROCIMENTO 2 ABAS, DE 1,00 X 7,40 M (SEM AMIANTO)</t>
  </si>
  <si>
    <t>711,58</t>
  </si>
  <si>
    <t>TELHA ESTRUTURAL DE FIBROCIMENTO 2 ABAS, DE 1,00 X 8,20 M (SEM AMIANTO)</t>
  </si>
  <si>
    <t>795,65</t>
  </si>
  <si>
    <t>TELHA ESTRUTURAL DE FIBROCIMENTO 2 ABAS, DE 1,00 X 9,20 M (SEM AMIANTO)</t>
  </si>
  <si>
    <t>912,73</t>
  </si>
  <si>
    <t>TELHA GALVALUME COM ISOLAMENTO TERMOACUSTICO EM ESPUMA RIGIDA DE POLIURETANO (PU) INJETADO, ESPESSURA DE 30 MM, DENSIDADE DE 35 KG/M3, REVESTIMENTO EM TELHA TRAPEZOIDAL NAS DUAS FACES COM ESPESSURA DE 0,50 MM CADA, ACABAMENTO NATURAL (NAO INCLUI ACESSORIOS DE FIXACAO)</t>
  </si>
  <si>
    <t>227,96</t>
  </si>
  <si>
    <t>TELHA ONDULADA EM ACO ZINCADO, ALTURA DE 17 MM, ESPESSURA DE 0,50 MM, LARGURA UTIL DE APROXIMADAMENTE 985 MM, SEM PINTURA</t>
  </si>
  <si>
    <t>65,23</t>
  </si>
  <si>
    <t>TELHA TERMOISOLANTE REVESTIDA EM ACO GALVALUME, FACE SUPERIOR TRAPEZOIDAL E FACE INFERIOR PLANA (NAO INCLUI ACESSORIOS DE FIXACAO), REVEST COM ESPESSURA DE 0,50 MM, COM PRE-PINTURA DE COR BRANCA NAS DUAS FACES, NUCLEO EM POLIIOCIANURATO (PIR) COM ESPESSURA DE 50 MM</t>
  </si>
  <si>
    <t>256,68</t>
  </si>
  <si>
    <t>TELHA TERMOISOLANTE REVESTIDA EM ACO GALVANIZADO, FACE SUPERIOR EM TELHA TRAPEZOIDAL E FACE INFERIOR EM CHAPA PLANA (SEM ACESSORIOS DE FIXACAO), REVESTIMENTO COM ESPESSURA DE 0,50 MM COM PRE-PINTURA NAS DUAS FACES, NUCLEO EM POLIESTIRENO (EPS) DE 30 MM</t>
  </si>
  <si>
    <t>209,41</t>
  </si>
  <si>
    <t>TELHA TERMOISOLANTE REVESTIDA EM ACO GALVANIZADO, FACE SUPERIOR EM TELHA TRAPEZOIDAL E FACE INFERIOR EM CHAPA PLANA (SEM ACESSORIOS DE FIXACAO), REVESTIMENTO COM ESPESSURA DE 0,50 MM COM PRE-PINTURA NAS DUAS FACES, NUCLEO EM POLIESTIRENO (EPS) DE 50 MM</t>
  </si>
  <si>
    <t>216,25</t>
  </si>
  <si>
    <t>TELHA TERMOISOLANTE REVESTIDA EM ACO GALVANIZADO, FACES SUPERIOR E INFERIOR EM TELHA TRAPEZOIDAL (SEM ACESSORIOS DE FIXACAO), REVESTIMENTO COM ESPESSURA DE 0,50 MM COM PRE-PINTURA NAS DUAS FACES, NUCLEO EM POLIESTIRENO (EPS) DE 50 MM</t>
  </si>
  <si>
    <t>223,30</t>
  </si>
  <si>
    <t>TELHA TRAPEZOIDAL EM ACO ZINCADO, SEM PINTURA, ALTURA DE APROXIMADAMENTE 40 MM, ESPESSURA DE 0,50 MM E LARGURA UTIL DE 980 MM</t>
  </si>
  <si>
    <t>TELHA TRAPEZOIDAL EM ALUMINIO, ALTURA DE *38* MM E ESPESSURA DE 0,5 MM (LARGURA TOTAL DE 1056 MM E COMPRIMENTO DE 5000 MM)</t>
  </si>
  <si>
    <t>464,52</t>
  </si>
  <si>
    <t>TELHA TRAPEZOIDAL EM ALUMINIO, ALTURA DE *38* MM E ESPESSURA DE 0,7 MM (LARGURA TOTAL DE 1056 MM E COMPRIMENTO DE 5000 MM)</t>
  </si>
  <si>
    <t>586,85</t>
  </si>
  <si>
    <t>TELHA VIDRO TIPO CANAL OU COLONIAL, C = 46 A 50 CM</t>
  </si>
  <si>
    <t>TELHADOR</t>
  </si>
  <si>
    <t>TELHADOR  (MENSALISTA)</t>
  </si>
  <si>
    <t>2.927,99</t>
  </si>
  <si>
    <t>TERMINAL A COMPRESSAO EM COBRE ESTANHADO PARA CABO 10 MM2, 1 FURO E 1 COMPRESSAO, PARA PARAFUSO DE FIXACAO M6</t>
  </si>
  <si>
    <t>TERMINAL A COMPRESSAO EM COBRE ESTANHADO PARA CABO 120 MM2, 1 FURO E 1 COMPRESSAO, PARA PARAFUSO DE FIXACAO M12</t>
  </si>
  <si>
    <t>11,06</t>
  </si>
  <si>
    <t>TERMINAL A COMPRESSAO EM COBRE ESTANHADO PARA CABO 16 MM2, 1 FURO E 1 COMPRESSAO, PARA PARAFUSO DE FIXACAO M6</t>
  </si>
  <si>
    <t>1,89</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</si>
  <si>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</si>
  <si>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</si>
  <si>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</si>
  <si>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2,95</t>
  </si>
  <si>
    <t>TERMINAL A COMPRESSAO EM COBRE ESTANHADO PARA CABO 4 MM2, 1 FURO E 1 COMPRESSAO, PARA PARAFUSO DE FIXACAO M5</t>
  </si>
  <si>
    <t>TERMINAL A COMPRESSAO EM COBRE ESTANHADO PARA CABO 50 MM2, 1 FURO E 1 COMPRESSAO, PARA PARAFUSO DE FIXACAO M8</t>
  </si>
  <si>
    <t>5,12</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</si>
  <si>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</si>
  <si>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</si>
  <si>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</si>
  <si>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</si>
  <si>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</si>
  <si>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</si>
  <si>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</si>
  <si>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</si>
  <si>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127,86</t>
  </si>
  <si>
    <t>TERMINAL METALICO A PRESSAO PARA 1 CABO DE 150 MM2, COM 1 FURO DE FIXACAO</t>
  </si>
  <si>
    <t>24,90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</si>
  <si>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</si>
  <si>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</si>
  <si>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</si>
  <si>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</si>
  <si>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</si>
  <si>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36,30</t>
  </si>
  <si>
    <t>TERMINAL METALICO A PRESSAO PARA 1 CABO DE 25 MM2, COM 1 FURO DE FIXACAO</t>
  </si>
  <si>
    <t>TERMINAL METALICO A PRESSAO PARA 1 CABO DE 300 MM2, COM 1 FURO DE FIXACAO</t>
  </si>
  <si>
    <t>52,25</t>
  </si>
  <si>
    <t>TERMINAL METALICO A PRESSAO PARA 1 CABO DE 35 MM2, COM 1 FURO DE FIXACAO</t>
  </si>
  <si>
    <t>6,60</t>
  </si>
  <si>
    <t>TERMINAL METALICO A PRESSAO PARA 1 CABO DE 50 A 70 MM2, COM 2 FUROS PARA FIXACAO</t>
  </si>
  <si>
    <t>62,70</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</si>
  <si>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</si>
  <si>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</si>
  <si>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</si>
  <si>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</si>
  <si>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</si>
  <si>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</si>
  <si>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21,80</t>
  </si>
  <si>
    <t>TERMOFUSORA PARA TUBOS E CONEXOES EM PPR COM DIAMETROS DE 20 A 63 MM, POTENCIA DE 800 W, TENSAO 220 V</t>
  </si>
  <si>
    <t>1.343,38</t>
  </si>
  <si>
    <t>TERMOFUSORA PARA TUBOS E CONEXOES EM PPR COM DIAMETROS DE 75 A 110 MM, POTENCIA DE *1100* W, TENSAO 220 V</t>
  </si>
  <si>
    <t>1.885,45</t>
  </si>
  <si>
    <t>TERRA VEGETAL (ENSACADA)</t>
  </si>
  <si>
    <t>TERRA VEGETAL (GRANEL)</t>
  </si>
  <si>
    <t>145,71</t>
  </si>
  <si>
    <t>TESTEIRA ANTIDERRAPANTE PARA PISO VINILICO *5 X 2,5* CM, E = 2 MM</t>
  </si>
  <si>
    <t>17,90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</si>
  <si>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</si>
  <si>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</si>
  <si>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</si>
  <si>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</si>
  <si>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</si>
  <si>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</si>
  <si>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</si>
  <si>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65,43</t>
  </si>
  <si>
    <t>TIL TUBO QUEDA, EM PVC, JE, BBB, DN 100 X 100 MM, PARA REDE COLETORA DE ESGOTO (NBR 10569)</t>
  </si>
  <si>
    <t>538,22</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</si>
  <si>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</si>
  <si>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</si>
  <si>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</si>
  <si>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</si>
  <si>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</si>
  <si>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</si>
  <si>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19,89</t>
  </si>
  <si>
    <t>TINTA ASFALTICA IMPERMEABILIZANTE DISPERSA EM AGUA, PARA MATERIAIS CIMENTICIOS</t>
  </si>
  <si>
    <t>TINTA BORRACHA CLORADA, ACABAMENTO SEMIBRILHO, QUALQUER COR</t>
  </si>
  <si>
    <t>79,19</t>
  </si>
  <si>
    <t>TINTA EPOXI BASE AGUA PREMIUM, BRANCA</t>
  </si>
  <si>
    <t>70,84</t>
  </si>
  <si>
    <t>TINTA ESMALTE BASE AGUA PREMIUM ACETINADO</t>
  </si>
  <si>
    <t>TINTA ESMALTE BASE AGUA PREMIUM BRILHANTE</t>
  </si>
  <si>
    <t>34,62</t>
  </si>
  <si>
    <t>TINTA ESMALTE SINTETICO PREMIUM ACETINADO</t>
  </si>
  <si>
    <t>TINTA ESMALTE SINTETICO PREMIUM BRILHANTE</t>
  </si>
  <si>
    <t>34,34</t>
  </si>
  <si>
    <t>TINTA ESMALTE SINTETICO PREMIUM DE DUPLA ACAO GRAFITE FOSCO PARA SUPERFICIES METALICAS FERROSAS</t>
  </si>
  <si>
    <t>37,99</t>
  </si>
  <si>
    <t>TINTA ESMALTE SINTETICO PREMIUM DE EFEITO PROTETOR DE SUPERFICIE METALICA ALUMINIO</t>
  </si>
  <si>
    <t>41,92</t>
  </si>
  <si>
    <t>TINTA ESMALTE SINTETICO PREMIUM FOSCO</t>
  </si>
  <si>
    <t>34,81</t>
  </si>
  <si>
    <t>TINTA ESMALTE SINTETICO STANDARD ACETINADO</t>
  </si>
  <si>
    <t>28,11</t>
  </si>
  <si>
    <t>TINTA ESMALTE SINTETICO STANDARD BRILHANTE</t>
  </si>
  <si>
    <t>TINTA ESMALTE SINTETICO STANDARD FOSCO</t>
  </si>
  <si>
    <t>TINTA LATEX ACRILICA ECONOMICA, COR BRANCA</t>
  </si>
  <si>
    <t>9,34</t>
  </si>
  <si>
    <t>TINTA LATEX ACRILICA PREMIUM, COR BRANCO FOSCO</t>
  </si>
  <si>
    <t>TINTA LATEX ACRILICA STANDARD, COR BRANCA</t>
  </si>
  <si>
    <t>TINTA LATEX ACRILICA SUPER PREMIUM, COR BRANCO FOSCO</t>
  </si>
  <si>
    <t>27,29</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</si>
  <si>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</si>
  <si>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</si>
  <si>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</si>
  <si>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</si>
  <si>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</si>
  <si>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</si>
  <si>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41,85</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</si>
  <si>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</si>
  <si>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</si>
  <si>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</si>
  <si>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</si>
  <si>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</si>
  <si>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18,73</t>
  </si>
  <si>
    <t>TOMADA RJ45, 8 FIOS, CAT 5E (APENAS MODULO)</t>
  </si>
  <si>
    <t>29,78</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</si>
  <si>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</si>
  <si>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</si>
  <si>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</si>
  <si>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</si>
  <si>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12,96</t>
  </si>
  <si>
    <t>TOMADA 2P+T 20A 250V, CONJUNTO MONTADO PARA EMBUTIR 4" X 2" (PLACA + SUPORTE + MODULO)</t>
  </si>
  <si>
    <t>14,72</t>
  </si>
  <si>
    <t>TOMADA 2P+T 20A, 250V  (APENAS MODULO)</t>
  </si>
  <si>
    <t>9,25</t>
  </si>
  <si>
    <t>TOMADAS (2 MODULOS) 2P+T 10A, 250V, CONJUNTO MONTADO PARA EMBUTIR 4" X 2" (PLACA + SUPORTE + MODULOS)</t>
  </si>
  <si>
    <t>TOPOGRAFO</t>
  </si>
  <si>
    <t>TOPOGRAFO (MENSALISTA)</t>
  </si>
  <si>
    <t>4.618,55</t>
  </si>
  <si>
    <t>TORNEIRA DE BOIA BALAO METALICO, VAZAO TOTAL, PARA CAIXA D'AGUA, AGUA QUENTE, ROSCA 1/2 ", COM HASTE, TORNEIRA E BALAO METALICOS</t>
  </si>
  <si>
    <t>58,59</t>
  </si>
  <si>
    <t>TORNEIRA DE BOIA BALAO METALICO, VAZAO TOTAL, PARA CAIXA D'AGUA, AGUA QUENTE, ROSCA 3/4 ", COM HASTE, TORNEIRA E BALAO METALICOS</t>
  </si>
  <si>
    <t>70,46</t>
  </si>
  <si>
    <t>TORNEIRA DE BOIA CONVENCIONAL PARA CAIXA D'AGUA, AGUA FRIA, 1.1/2", COM HASTE E TORNEIRA METALICOS E BALAO PLASTICO</t>
  </si>
  <si>
    <t>153,87</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</si>
  <si>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</si>
  <si>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</si>
  <si>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</si>
  <si>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32,95</t>
  </si>
  <si>
    <t>TORNEIRA DE BOIA CONVENCIONAL PARA CAIXA D'AGUA, 1", AGUA FRIA, COM HASTE E TORNEIRA METALICOS E BALAO PLASTICO</t>
  </si>
  <si>
    <t>74,12</t>
  </si>
  <si>
    <t>TORNEIRA DE BOIA CONVENCIONAL PARA CAIXA D'AGUA, 2", AGUA FRIA, COM HASTE E TORNEIRA METALICOS E BALAO PLASTICO</t>
  </si>
  <si>
    <t>197,42</t>
  </si>
  <si>
    <t>TORNEIRA DE BOIA VAZAO TOTAL PARA CAIXA D'AGUA, AGUA FRIA, BITOLA 1/2", COM HASTE E TORNEIRA METALICOS E BALAO PLASTICO</t>
  </si>
  <si>
    <t>46,02</t>
  </si>
  <si>
    <t>TORNEIRA DE BOIA VAZAO TOTAL PARA CAIXA D'AGUA, AGUA FRIA, BITOLA 1", COM HASTE E TORNEIRA METALICOS E BALAO PLASTICO</t>
  </si>
  <si>
    <t>84,13</t>
  </si>
  <si>
    <t>TORNEIRA DE BOIA VAZAO TOTAL PARA CAIXA D'AGUA, AGUA FRIA, BITOLA 3/4", COM HASTE E TORNEIRA METALICOS E BALAO PLASTICO</t>
  </si>
  <si>
    <t>54,13</t>
  </si>
  <si>
    <t>TORNEIRA DE MESA PARA LAVATORIO, METALICA CROMADA, COM MISTURADOR MONOCOMANDO, BICA BAIXA (REF 2875)</t>
  </si>
  <si>
    <t>228,85</t>
  </si>
  <si>
    <t>TORNEIRA DE MESA PARA LAVATORIO, METALICA CROMADA, COM SENSOR DE APROXIMACAO ELETRICO, BIVOLT</t>
  </si>
  <si>
    <t>1.519,91</t>
  </si>
  <si>
    <t>TORNEIRA DE MESA/BANCADA, PARA LAVATORIO, FIXA, METALICA CROMADA, PADRAO POPULAR, 1/2 " OU 3/4 " (REF 1193)</t>
  </si>
  <si>
    <t>49,90</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</si>
  <si>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</si>
  <si>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</si>
  <si>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</si>
  <si>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140,94</t>
  </si>
  <si>
    <t>TORNEIRA METALICA CROMADA CANO CURTO, SEM BICO, SEM AREJADOR, DE PAREDE, PARA TANQUE E USO GERAL, 1/2 " OU 3/4 " (REF 1143)</t>
  </si>
  <si>
    <t>TORNEIRA METALICA CROMADA DE MESA PARA LAVATORIO, BICA ALTA, COM AREJADOR (REF 1195)</t>
  </si>
  <si>
    <t>97,54</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</si>
  <si>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</si>
  <si>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</si>
  <si>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</si>
  <si>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</si>
  <si>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86,42</t>
  </si>
  <si>
    <t>TORNEIRA METALICA CROMADA PARA JARDIM / TANQUE, COM BICO PLASTICO, CANO LONGO, DE PAREDE, PADRAO POPULAR / USO GERAL , 1/2 " OU 3/4 " (REF 1153 / 1130)</t>
  </si>
  <si>
    <t>40,99</t>
  </si>
  <si>
    <t>TORNEIRA METALICA CROMADA PARA TANQUE / JARDIM, SEM BICO , CANO LONGO, DE PAREDE, PADRAO POPULAR / USO GERAL, 1/2 " OU 3/4 " (REF 1126)</t>
  </si>
  <si>
    <t>34,70</t>
  </si>
  <si>
    <t>TORNEIRA METALICA CROMADA, CANO CURTO, COM AREJADOR, SEM BICO PLASTICO, DE PAREDE, PARA USO GERAL, 1/2 " OU 3/4 " (REF 1152 / 1154)</t>
  </si>
  <si>
    <t>TORNEIRA METALICA CROMADA, DE MESA/BANCADA, PARA COZINHA, BICA MOVEL, COM AREJADOR, 1/2 " OU 3/4 " (REF 1167 / 1168)</t>
  </si>
  <si>
    <t>86,69</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</si>
  <si>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</si>
  <si>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</si>
  <si>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</si>
  <si>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19,12</t>
  </si>
  <si>
    <t>TORNEIRA PLASTICA DE BOIA PARA CAIXA DE DESCARGA,  1/2", BALAO E TORNEIRA PLASTICOS, COM HASTE METALICA</t>
  </si>
  <si>
    <t>TORNEIRA PLASTICA DE MESA, BICA MOVEL, PARA COZINHA 1/2 "</t>
  </si>
  <si>
    <t>TORNEIRA PLASTICA PARA TANQUE 1/2 " OU 3/4 " COM BICO PARA MANGUEIRA</t>
  </si>
  <si>
    <t>30,71</t>
  </si>
  <si>
    <t>TRANSFORMADOR TRIFASICO DE DISTRIBUICAO, POTENCIA DE 1000 KVA, TENSAO NOMINAL DE 15 KV, TENSAO SECUNDARIA DE 220/127V, EM OLEO ISOLANTE TIPO MINERAL</t>
  </si>
  <si>
    <t>100.300,55</t>
  </si>
  <si>
    <t>TRANSFORMADOR TRIFASICO DE DISTRIBUICAO, POTENCIA DE 112,5 KVA, TENSAO NOMINAL DE 15 KV, TENSAO SECUNDARIA DE 220/127V, EM OLEO ISOLANTE TIPO MINERAL</t>
  </si>
  <si>
    <t>15.504,32</t>
  </si>
  <si>
    <t>TRANSFORMADOR TRIFASICO DE DISTRIBUICAO, POTENCIA DE 15 KVA, TENSAO NOMINAL DE 15 KV, TENSAO SECUNDARIA DE 220/127V, EM OLEO ISOLANTE TIPO MINERAL</t>
  </si>
  <si>
    <t>7.112,07</t>
  </si>
  <si>
    <t>TRANSFORMADOR TRIFASICO DE DISTRIBUICAO, POTENCIA DE 150 KVA, TENSAO NOMINAL DE 15 KV, TENSAO SECUNDARIA DE 220/127V, EM OLEO ISOLANTE TIPO MINERAL</t>
  </si>
  <si>
    <t>19.554,64</t>
  </si>
  <si>
    <t>TRANSFORMADOR TRIFASICO DE DISTRIBUICAO, POTENCIA DE 1500 KVA, TENSAO NOMINAL DE 15 KV, TENSAO SECUNDARIA DE 220/127V, EM OLEO ISOLANTE TIPO MINERAL</t>
  </si>
  <si>
    <t>126.826,56</t>
  </si>
  <si>
    <t>TRANSFORMADOR TRIFASICO DE DISTRIBUICAO, POTENCIA DE 225 KVA, TENSAO NOMINAL DE 15 KV, TENSAO SECUNDARIA DE 220/127V, EM OLEO ISOLANTE TIPO MINERAL</t>
  </si>
  <si>
    <t>27.432,28</t>
  </si>
  <si>
    <t>TRANSFORMADOR TRIFASICO DE DISTRIBUICAO, POTENCIA DE 30 KVA, TENSAO NOMINAL DE 15 KV, TENSAO SECUNDARIA DE 220/127V, EM OLEO ISOLANTE TIPO MINERAL</t>
  </si>
  <si>
    <t>8.686,88</t>
  </si>
  <si>
    <t>TRANSFORMADOR TRIFASICO DE DISTRIBUICAO, POTENCIA DE 300 KVA, TENSAO NOMINAL DE 15 KV, TENSAO SECUNDARIA DE 220/127V, EM OLEO ISOLANTE TIPO MINERAL</t>
  </si>
  <si>
    <t>32.004,33</t>
  </si>
  <si>
    <t>TRANSFORMADOR TRIFASICO DE DISTRIBUICAO, POTENCIA DE 45 KVA, TENSAO NOMINAL DE 15 KV, TENSAO SECUNDARIA DE 220/127V, EM OLEO ISOLANTE TIPO MINERAL</t>
  </si>
  <si>
    <t>9.702,89</t>
  </si>
  <si>
    <t>TRANSFORMADOR TRIFASICO DE DISTRIBUICAO, POTENCIA DE 500 KVA, TENSAO NOMINAL DE 15 KV, TENSAO SECUNDARIA DE 220/127V, EM OLEO ISOLANTE TIPO MINERAL</t>
  </si>
  <si>
    <t>52.225,98</t>
  </si>
  <si>
    <t>TRANSFORMADOR TRIFASICO DE DISTRIBUICAO, POTENCIA DE 75 KVA, TENSAO NOMINAL DE 15 KV, TENSAO SECUNDARIA DE 220/127V, EM OLEO ISOLANTE TIPO MINERAL</t>
  </si>
  <si>
    <t>12.547,73</t>
  </si>
  <si>
    <t>TRANSFORMADOR TRIFASICO DE DISTRIBUICAO, POTENCIA DE 750 KVA, TENSAO NOMINAL DE 15 KV, TENSAO SECUNDARIA DE 220/127V, EM OLEO ISOLANTE TIPO MINERAL</t>
  </si>
  <si>
    <t>71.636,86</t>
  </si>
  <si>
    <t>TRANSPORTE - HORISTA (COLETADO CAIXA)</t>
  </si>
  <si>
    <t>TRANSPORTE - MENSALISTA (COLETADO CAIXA)</t>
  </si>
  <si>
    <t>117,52</t>
  </si>
  <si>
    <t>TRATOR DE ESTEIRAS, POTENCIA BRUTA DE 133 HP, PESO OPERACIONAL DE 14 T, COM LAMINA COM CAPACIDADE DE 3,00 M3</t>
  </si>
  <si>
    <t>879.448,23</t>
  </si>
  <si>
    <t>TRATOR DE ESTEIRAS, POTENCIA BRUTA DE 347 HP, PESO OPERACIONAL DE 38,5 T, COM ESCARIFICADOR E LAMINA COM CAPACIDADE DE 4,70M3</t>
  </si>
  <si>
    <t>3.623.017,32</t>
  </si>
  <si>
    <t>TRATOR DE ESTEIRAS, POTENCIA DE 100 HP, PESO OPERACIONAL DE 9,4 T, COM LAMINA COM CAPACIDADE DE 2,19 M3</t>
  </si>
  <si>
    <t>853.193,32</t>
  </si>
  <si>
    <t>TRATOR DE ESTEIRAS, POTENCIA DE 150 HP, PESO OPERACIONAL DE 16,7 T, COM RODA MOTRIZ ELEVADA E LAMINA COM CONTATO DE 3,18M3</t>
  </si>
  <si>
    <t>1.106.075,33</t>
  </si>
  <si>
    <t>TRATOR DE ESTEIRAS, POTENCIA DE 170 HP, PESO OPERACIONAL DE 19 T, COM LAMINA COM CAPACIDADE DE 5,2 M3</t>
  </si>
  <si>
    <t>1.099.310,24</t>
  </si>
  <si>
    <t>TRATOR DE ESTEIRAS, POTENCIA DE 347 HP, PESO OPERACIONAL DE 38,5 T, COM LAMINA COM CAPACIDADE DE 8,70M3</t>
  </si>
  <si>
    <t>TRATOR DE ESTEIRAS, POTENCIA NO VOLANTE DE 200 HP, PESO OPERACIONAL DE 20,1 T, COM RODA MOTRIZ ELEVADA E LAMINA COM CAPACIDADE DE 3,89 M3</t>
  </si>
  <si>
    <t>1.629.414,65</t>
  </si>
  <si>
    <t>TRATOR DE ESTEIRAS, POTENCIA 125 HP, PESO OPERACIONAL DE 12,9 T, COM LAMINA COM CAPACIDADE DE 2,7 M3</t>
  </si>
  <si>
    <t>892.978,19</t>
  </si>
  <si>
    <t>TRATOR DE PNEUS COM POTENCIA DE 105 CV, TRACAO 4 X 4, PESO COM LASTRO DE 5775 KG</t>
  </si>
  <si>
    <t>281.439,23</t>
  </si>
  <si>
    <t>TRATOR DE PNEUS COM POTENCIA DE 122 CV, TRACAO 4 X 4, PESO COM LASTRO DE 4510 KG</t>
  </si>
  <si>
    <t>326.112,13</t>
  </si>
  <si>
    <t>TRATOR DE PNEUS COM POTENCIA DE 15 CV, PESO COM LASTRO DE 1160 KG</t>
  </si>
  <si>
    <t>96.046,71</t>
  </si>
  <si>
    <t>TRATOR DE PNEUS COM POTENCIA DE 50 CV, TRACAO 4 X 2, PESO COM LASTRO DE 2714 KG</t>
  </si>
  <si>
    <t>155.754,26</t>
  </si>
  <si>
    <t>TRATOR DE PNEUS COM POTENCIA DE 85 CV, TRACAO 4 X 4, PESO COM LASTRO DE 4675 KG</t>
  </si>
  <si>
    <t>239.000,00</t>
  </si>
  <si>
    <t>TRATOR DE PNEUS COM POTENCIA DE 85 CV, TURBO,  PESO COM LASTRO DE 4900 KG</t>
  </si>
  <si>
    <t>230.232,93</t>
  </si>
  <si>
    <t>TRATOR DE PNEUS COM POTENCIA DE 95 CV, TRACAO 4 X 4, PESO MAXIMO DE 5225 KG</t>
  </si>
  <si>
    <t>256.869,14</t>
  </si>
  <si>
    <t>TRAVA / PRENDEDOR DE PORTA, EM LATAO CROMADO, MONTADO EM PISO</t>
  </si>
  <si>
    <t>TRAVA-QUEDAS EM ACO PARA CORDA DE 12 MM, EXTENSOR DE 25 X 300 MM, COM MOSQUETAO TIPO GANCHO TRAVA DUPLA</t>
  </si>
  <si>
    <t>175,07</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</si>
  <si>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</si>
  <si>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</si>
  <si>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</si>
  <si>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39,14</t>
  </si>
  <si>
    <t>TRILHO QUADRADO FRIZADO PARA RODIZIO (VERGALHAO MACICO), EM ALUMINIO, COM DIMENSOES DE *6 X 6* MM</t>
  </si>
  <si>
    <t>7,67</t>
  </si>
  <si>
    <t>TROLEY MANUAL CAPACIDADE 1 T</t>
  </si>
  <si>
    <t>615,80</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</si>
  <si>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</si>
  <si>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</si>
  <si>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</si>
  <si>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</si>
  <si>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75,33</t>
  </si>
  <si>
    <t>TUBO ACO CARBONO COM COSTURA, NBR 5580, CLASSE L, DN = 80 MM, E = 3,35 MM, 7,07 KG/M</t>
  </si>
  <si>
    <t>159,86</t>
  </si>
  <si>
    <t>TUBO ACO CARBONO COM COSTURA, NBR 5580, CLASSE M, DN = 25 MM, E = 3,35 MM, *2,50* KG//M</t>
  </si>
  <si>
    <t>TUBO ACO CARBONO COM COSTURA, NBR 5580, CLASSE M, DN = 40 MM, E = 3,35 MM, *3,71* KG//M</t>
  </si>
  <si>
    <t>87,85</t>
  </si>
  <si>
    <t>TUBO ACO CARBONO COM COSTURA, NBR 5580, CLASSE M, DN = 80 MM, E = 4,05 MM, *8,47* KG/M</t>
  </si>
  <si>
    <t>188,22</t>
  </si>
  <si>
    <t>TUBO ACO CARBONO SEM COSTURA 1 1/2", E= *3,68 MM, SCHEDULE 40, 4,05 KG/M</t>
  </si>
  <si>
    <t>110,01</t>
  </si>
  <si>
    <t>TUBO ACO CARBONO SEM COSTURA 1 1/4", E= *3,56 MM, SCHEDULE 40, *3,38* KG/M</t>
  </si>
  <si>
    <t>TUBO ACO CARBONO SEM COSTURA 1/2", E= *2,77 MM, SCHEDULE 40, *1,27 KG/M</t>
  </si>
  <si>
    <t>49,07</t>
  </si>
  <si>
    <t>TUBO ACO CARBONO SEM COSTURA 1/2", E= *3,73 MM, SCHEDULE 80, *1,62 KG/M</t>
  </si>
  <si>
    <t>65,11</t>
  </si>
  <si>
    <t>TUBO ACO CARBONO SEM COSTURA 1", E= *3,38 MM, SCHEDULE 40, *2,50* KG/M</t>
  </si>
  <si>
    <t>TUBO ACO CARBONO SEM COSTURA 14", E= *11,13 MM, SCHEDULE 40, *94,55 KG/M</t>
  </si>
  <si>
    <t>2.332,66</t>
  </si>
  <si>
    <t>TUBO ACO CARBONO SEM COSTURA 2 1/2", E = 5,16 MM, SCHEDULE 40 (8,62 KG/M)</t>
  </si>
  <si>
    <t>TUBO ACO CARBONO SEM COSTURA 2", E= *3,91* MM, SCHEDULE 40, *5,43* KG/M</t>
  </si>
  <si>
    <t>134,99</t>
  </si>
  <si>
    <t>TUBO ACO CARBONO SEM COSTURA 20", E= *12,70 MM, SCHEDULE 30, *154,97 KG/M</t>
  </si>
  <si>
    <t>4.475,92</t>
  </si>
  <si>
    <t>TUBO ACO CARBONO SEM COSTURA 20", E= *6,35 MM,  SCHEDULE 10, *78,46 KG/M</t>
  </si>
  <si>
    <t>2.480,32</t>
  </si>
  <si>
    <t>TUBO ACO CARBONO SEM COSTURA 3/4", E= *2,87 MM, SCHEDULE 40, *1,69 KG/M</t>
  </si>
  <si>
    <t>66,93</t>
  </si>
  <si>
    <t>TUBO ACO CARBONO SEM COSTURA 3/4", E= *3,91 MM, SCHEDULE 80, *2,19 KG/M.</t>
  </si>
  <si>
    <t>84,33</t>
  </si>
  <si>
    <t>TUBO ACO CARBONO SEM COSTURA 3", E= *5,49 MM, SCHEDULE 40, *11,28* KG/M</t>
  </si>
  <si>
    <t>275,36</t>
  </si>
  <si>
    <t>TUBO ACO CARBONO SEM COSTURA 4", E= *6,02 MM, SCHEDULE 40, *16,06 KG/M</t>
  </si>
  <si>
    <t>400,65</t>
  </si>
  <si>
    <t>TUBO ACO CARBONO SEM COSTURA 4", E= *8,56 MM, SCHEDULE 80, *22,31 KG/M</t>
  </si>
  <si>
    <t>572,76</t>
  </si>
  <si>
    <t>TUBO ACO CARBONO SEM COSTURA 5", E= *6,55 MM, SCHEDULE 40, *21,75* KG/M</t>
  </si>
  <si>
    <t>628,47</t>
  </si>
  <si>
    <t>TUBO ACO CARBONO SEM COSTURA 6", E= *10,97 MM, SCHEDULE 80, *42,56 KG/M</t>
  </si>
  <si>
    <t>1.079,90</t>
  </si>
  <si>
    <t>TUBO ACO CARBONO SEM COSTURA 6", E= 7,11 MM,  SCHEDULE 40, *28,26 KG/M</t>
  </si>
  <si>
    <t>707,45</t>
  </si>
  <si>
    <t>TUBO ACO CARBONO SEM COSTURA 8", E= *12,70 MM, SCHEDULE 80, *64,64 KG/M</t>
  </si>
  <si>
    <t>1.419,19</t>
  </si>
  <si>
    <t>TUBO ACO CARBONO SEM COSTURA 8", E= *6,35 MM,  SCHEDULE 20, *33,27 KG/M</t>
  </si>
  <si>
    <t>820,81</t>
  </si>
  <si>
    <t>TUBO ACO CARBONO SEM COSTURA 8", E= *7,04 MM, SCHEDULE 30, *36,75 KG/M</t>
  </si>
  <si>
    <t>895,43</t>
  </si>
  <si>
    <t>TUBO ACO CARBONO SEM COSTURA 8", E= *8,18 MM, SCHEDULE 40, *42,55 KG/M</t>
  </si>
  <si>
    <t>1.065,19</t>
  </si>
  <si>
    <t>TUBO ACO GALVANIZADO COM COSTURA, CLASSE LEVE, DN 100 MM ( 4"),  E = 3,75 MM,  *10,55* KG/M (NBR 5580)</t>
  </si>
  <si>
    <t>261,18</t>
  </si>
  <si>
    <t>TUBO ACO GALVANIZADO COM COSTURA, CLASSE LEVE, DN 15 MM ( 1/2"),  E = 2,25 MM,  *1,2* KG/M (NBR 5580)</t>
  </si>
  <si>
    <t>TUBO ACO GALVANIZADO COM COSTURA, CLASSE LEVE, DN 20 MM ( 3/4"),  E = 2,25 MM,  *1,3* KG/M (NBR 5580)</t>
  </si>
  <si>
    <t>39,73</t>
  </si>
  <si>
    <t>TUBO ACO GALVANIZADO COM COSTURA, CLASSE LEVE, DN 25 MM ( 1"),  E = 2,65 MM,  *2,11* KG/M (NBR 5580)</t>
  </si>
  <si>
    <t>TUBO ACO GALVANIZADO COM COSTURA, CLASSE LEVE, DN 32 MM ( 1 1/4"),  E = 2,65 MM,  *2,71* KG/M (NBR 5580)</t>
  </si>
  <si>
    <t>77,74</t>
  </si>
  <si>
    <t>TUBO ACO GALVANIZADO COM COSTURA, CLASSE LEVE, DN 40 MM ( 1 1/2"),  E = 3,00 MM,  *3,48* KG/M (NBR 5580)</t>
  </si>
  <si>
    <t>TUBO ACO GALVANIZADO COM COSTURA, CLASSE LEVE, DN 50 MM ( 2"),  E = 3,00 MM,  *4,40* KG/M (NBR 5580)</t>
  </si>
  <si>
    <t>112,11</t>
  </si>
  <si>
    <t>TUBO ACO GALVANIZADO COM COSTURA, CLASSE LEVE, DN 65 MM ( 2 1/2"),  E = 3,35 MM, * 6,23* KG/M (NBR 5580)</t>
  </si>
  <si>
    <t>156,87</t>
  </si>
  <si>
    <t>TUBO ACO GALVANIZADO COM COSTURA, CLASSE LEVE, DN 80 MM ( 3"),  E = 3,35 MM, *7,32* KG/M (NBR 5580)</t>
  </si>
  <si>
    <t>180,22</t>
  </si>
  <si>
    <t>TUBO ACO GALVANIZADO COM COSTURA, CLASSE MEDIA, DN 1.1/2", E = *3,25* MM, PESO *3,61* KG/M (NBR 5580)</t>
  </si>
  <si>
    <t>86,00</t>
  </si>
  <si>
    <t>TUBO ACO GALVANIZADO COM COSTURA, CLASSE MEDIA, DN 1.1/4", E = *3,25* MM, PESO *3,14* KG/M (NBR 5580)</t>
  </si>
  <si>
    <t>74,03</t>
  </si>
  <si>
    <t>TUBO ACO GALVANIZADO COM COSTURA, CLASSE MEDIA, DN 1/2", E = *2,65* MM, PESO *1,22* KG/M (NBR 5580)</t>
  </si>
  <si>
    <t>31,28</t>
  </si>
  <si>
    <t>TUBO ACO GALVANIZADO COM COSTURA, CLASSE MEDIA, DN 1", E = 3,38 MM, PESO 2,50 KG/M (NBR 5580)</t>
  </si>
  <si>
    <t>TUBO ACO GALVANIZADO COM COSTURA, CLASSE MEDIA, DN 2.1/2", E = *3,65* MM, PESO *6,51* KG/M (NBR 5580)</t>
  </si>
  <si>
    <t>153,90</t>
  </si>
  <si>
    <t>TUBO ACO GALVANIZADO COM COSTURA, CLASSE MEDIA, DN 2", E = *3,65* MM, PESO *5,10* KG/M (NBR 5580)</t>
  </si>
  <si>
    <t>124,01</t>
  </si>
  <si>
    <t>TUBO ACO GALVANIZADO COM COSTURA, CLASSE MEDIA, DN 3/4", E = *2,65* MM, PESO *1,58* KG/M (NBR 5580)</t>
  </si>
  <si>
    <t>39,56</t>
  </si>
  <si>
    <t>TUBO ACO GALVANIZADO COM COSTURA, CLASSE MEDIA, DN 3", E = *4,05* MM, PESO *8,47* KG/M (NBR 5580)</t>
  </si>
  <si>
    <t>207,10</t>
  </si>
  <si>
    <t>TUBO ACO GALVANIZADO COM COSTURA, CLASSE MEDIA, DN 4", E = 4,50* MM, PESO 12,10* KG/M (NBR 5580)</t>
  </si>
  <si>
    <t>TUBO ACO GALVANIZADO COM COSTURA, CLASSE MEDIA, DN 5", E = *5,40* MM, PESO *17,80* KG/M (NBR 5580)</t>
  </si>
  <si>
    <t>427,01</t>
  </si>
  <si>
    <t>TUBO ACO GALVANIZADO COM COSTURA, CLASSE MEDIA, DN 6", E = 4,85* MM, PESO 19,68* KG/M (NBR 5580)</t>
  </si>
  <si>
    <t>463,11</t>
  </si>
  <si>
    <t>TUBO ACO INDUSTRIAL DN 2" (50,8 MM) E=1,50MM, PESO= 1,8237 KG/M</t>
  </si>
  <si>
    <t>33,58</t>
  </si>
  <si>
    <t>TUBO COLETOR DE ESGOTO PVC, JEI, DN 100 MM (NBR  7362)</t>
  </si>
  <si>
    <t>40,03</t>
  </si>
  <si>
    <t>TUBO COLETOR DE ESGOTO PVC, JEI, DN 200 MM (NBR 7362)</t>
  </si>
  <si>
    <t>129,58</t>
  </si>
  <si>
    <t>TUBO COLETOR DE ESGOTO PVC, JEI, DN 250 MM (NBR 7362)</t>
  </si>
  <si>
    <t>220,97</t>
  </si>
  <si>
    <t>TUBO COLETOR DE ESGOTO PVC, JEI, DN 300 MM (NBR 7362)</t>
  </si>
  <si>
    <t>356,90</t>
  </si>
  <si>
    <t>TUBO COLETOR DE ESGOTO PVC, JEI, DN 350 MM (NBR 7362)</t>
  </si>
  <si>
    <t>442,02</t>
  </si>
  <si>
    <t>TUBO COLETOR DE ESGOTO PVC, JEI, DN 400 MM (NBR 7362)</t>
  </si>
  <si>
    <t>572,53</t>
  </si>
  <si>
    <t>TUBO COLETOR DE ESGOTO, PVC, JEI, DN 150 MM  (NBR 7362)</t>
  </si>
  <si>
    <t>TUBO CORRUGADO PEAD, PAREDE DUPLA, INTERNA LISA, JEI, DN/DI *1000* MM, PARA SANEAMENTO (DRENAGEM/ESGOTO)</t>
  </si>
  <si>
    <t>2.282,27</t>
  </si>
  <si>
    <t>TUBO CORRUGADO PEAD, PAREDE DUPLA, INTERNA LISA, JEI, DN/DI *400* MM, PARA SANEAMENTO (DRENAGEM/ESGOTO)</t>
  </si>
  <si>
    <t>650,69</t>
  </si>
  <si>
    <t>TUBO CORRUGADO PEAD, PAREDE DUPLA, INTERNA LISA, JEI, DN/DI *800* MM, PARA SANEAMENTO (DRENAGEM/ESGOTO)</t>
  </si>
  <si>
    <t>1.717,07</t>
  </si>
  <si>
    <t>TUBO CORRUGADO PEAD, PAREDE DUPLA, INTERNA LISA, JEI, DN/DI 1200 MM, PARA SANEAMENTO (DRENAGEM/ESGOTO)</t>
  </si>
  <si>
    <t>3.582,00</t>
  </si>
  <si>
    <t>TUBO CORRUGADO PEAD, PAREDE DUPLA, INTERNA LISA, JEI, DN/DI 250 MM, PARA SANEAMENTO (DRENAGEM/ESGOTO)</t>
  </si>
  <si>
    <t>249,56</t>
  </si>
  <si>
    <t>TUBO CORRUGADO PEAD, PAREDE DUPLA, INTERNA LISA, JEI, DN/DI 300 MM, PARA SANEAMENTO (DRENAGEM/ESGOTO)</t>
  </si>
  <si>
    <t>295,16</t>
  </si>
  <si>
    <t>TUBO CORRUGADO PEAD, PAREDE DUPLA, INTERNA LISA, JEI, DN/DI 600 MM, PARA SANEAMENTO (DRENAGEM/ESGOTO)</t>
  </si>
  <si>
    <t>1.216,75</t>
  </si>
  <si>
    <t>TUBO CPVC SOLDAVEL, 35 MM, AGUA QUENTE PREDIAL (NBR 15884)</t>
  </si>
  <si>
    <t>43,94</t>
  </si>
  <si>
    <t>TUBO CPVC, SOLDAVEL, 15 MM, AGUA QUENTE PREDIAL (NBR 15884)</t>
  </si>
  <si>
    <t>TUBO CPVC, SOLDAVEL, 22 MM, AGUA QUENTE PREDIAL (NBR 15884)</t>
  </si>
  <si>
    <t>TUBO CPVC, SOLDAVEL, 28 MM, AGUA QUENTE PREDIAL (NBR 15884)</t>
  </si>
  <si>
    <t>TUBO CPVC, SOLDAVEL, 42 MM, AGUA QUENTE PREDIAL (NBR 15884)</t>
  </si>
  <si>
    <t>60,22</t>
  </si>
  <si>
    <t>TUBO CPVC, SOLDAVEL, 54 MM, AGUA QUENTE PREDIAL (NBR 15884)</t>
  </si>
  <si>
    <t>91,80</t>
  </si>
  <si>
    <t>TUBO CPVC, SOLDAVEL, 73 MM, AGUA QUENTE PREDIAL (NBR 15884)</t>
  </si>
  <si>
    <t>141,00</t>
  </si>
  <si>
    <t>TUBO CPVC, SOLDAVEL, 89 MM, AGUA QUENTE PREDIAL (NBR 15884)</t>
  </si>
  <si>
    <t>223,43</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</si>
  <si>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</si>
  <si>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</si>
  <si>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81,31</t>
  </si>
  <si>
    <t>TUBO DE BORRACHA ELASTOMERICA FLEXIVEL, PRETA, PARA ISOLAMENTO TERMICO DE TUBULACAO, DN 1 5/8" (42 MM), E= 32 MM, COEFICIENTE DE CONDUTIVIDADE TERMICA 0,036W/mK, VAPOR DE AGUA MAIOR OU IGUAL A 10.000</t>
  </si>
  <si>
    <t>92,79</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</si>
  <si>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</si>
  <si>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</si>
  <si>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4,51</t>
  </si>
  <si>
    <t>TUBO DE BORRACHA ELASTOMERICA FLEXIVEL, PRETA, PARA ISOLAMENTO TERMICO DE TUBULACAO, DN 1" (25 MM), E= 32 MM, COEFICIENTE DE CONDUTIVIDADE TERMICA 0,036W/mK, VAPOR DE AGUA MAIOR OU IGUAL A 10.000</t>
  </si>
  <si>
    <t>64,17</t>
  </si>
  <si>
    <t>TUBO DE BORRACHA ELASTOMERICA FLEXIVEL, PRETA, PARA ISOLAMENTO TERMICO DE TUBULACAO, DN 2 1/8" (54 MM), E= 32 MM, COEFICIENTE DE CONDUTIVIDADE TERMICA 0,036W/mK, VAPOR DE AGUA MAIOR OU IGUAL A 10.000</t>
  </si>
  <si>
    <t>111,05</t>
  </si>
  <si>
    <t>TUBO DE BORRACHA ELASTOMERICA FLEXIVEL, PRETA, PARA ISOLAMENTO TERMICO DE TUBULACAO, DN 2 5/8" (*64* MM), E= *32* MM, COEFICIENTE DE CONDUTIVIDADE TERMICA 0,036W/MK, VAPOR DE AGUA MAIOR OU IGUAL A 10.000</t>
  </si>
  <si>
    <t>112,62</t>
  </si>
  <si>
    <t>TUBO DE BORRACHA ELASTOMERICA FLEXIVEL, PRETA, PARA ISOLAMENTO TERMICO DE TUBULACAO, DN 3/4" (18 MM), E= 32 MM, COEFICIENTE DE CONDUTIVIDADE TERMICA 0,036W/mK, VAPOR DE AGUA MAIOR OU IGUAL A 10.000</t>
  </si>
  <si>
    <t>61,62</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</si>
  <si>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</si>
  <si>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</si>
  <si>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</si>
  <si>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</si>
  <si>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112,56</t>
  </si>
  <si>
    <t>TUBO DE COBRE CLASSE "A", DN = 1 1/2 " (42 MM), PARA INSTALACOES DE MEDIA PRESSAO PARA GASES COMBUSTIVEIS E MEDICINAIS</t>
  </si>
  <si>
    <t>204,54</t>
  </si>
  <si>
    <t>TUBO DE COBRE CLASSE "A", DN = 1 1/4 " (35 MM), PARA INSTALACOES DE MEDIA PRESSAO PARA GASES COMBUSTIVEIS E MEDICINAIS</t>
  </si>
  <si>
    <t>170,01</t>
  </si>
  <si>
    <t>TUBO DE COBRE CLASSE "A", DN = 1/2 " (15 MM), PARA INSTALACOES DE MEDIA PRESSAO PARA GASES COMBUSTIVEIS E MEDICINAIS</t>
  </si>
  <si>
    <t>54,68</t>
  </si>
  <si>
    <t>TUBO DE COBRE CLASSE "A", DN = 2 1/2 " (66 MM), PARA INSTALACOES DE MEDIA PRESSAO PARA GASES COMBUSTIVEIS E MEDICINAIS</t>
  </si>
  <si>
    <t>376,50</t>
  </si>
  <si>
    <t>TUBO DE COBRE CLASSE "A", DN = 3 " (79 MM), PARA INSTALACOES DE MEDIA PRESSAO PARA GASES COMBUSTIVEIS E MEDICINAIS</t>
  </si>
  <si>
    <t>554,69</t>
  </si>
  <si>
    <t>TUBO DE COBRE CLASSE "A", DN = 3/4 " (22 MM), PARA INSTALACOES DE MEDIA PRESSAO PARA GASES COMBUSTIVEIS E MEDICINAIS</t>
  </si>
  <si>
    <t>88,48</t>
  </si>
  <si>
    <t>TUBO DE COBRE CLASSE "A", DN = 4 " (104 MM), PARA INSTALACOES DE MEDIA PRESSAO PARA GASES COMBUSTIVEIS E MEDICINAIS</t>
  </si>
  <si>
    <t>841,04</t>
  </si>
  <si>
    <t>TUBO DE COBRE CLASSE "E", DN = 104 MM, PARA INSTALACAO HIDRAULICA PREDIAL</t>
  </si>
  <si>
    <t>665,96</t>
  </si>
  <si>
    <t>TUBO DE COBRE CLASSE "E", DN = 15 MM, PARA INSTALACAO HIDRAULICA PREDIAL</t>
  </si>
  <si>
    <t>35,32</t>
  </si>
  <si>
    <t>TUBO DE COBRE CLASSE "E", DN = 22 MM, PARA INSTALACAO HIDRAULICA PREDIAL</t>
  </si>
  <si>
    <t>60,76</t>
  </si>
  <si>
    <t>TUBO DE COBRE CLASSE "E", DN = 28 MM, PARA INSTALACAO HIDRAULICA PREDIAL</t>
  </si>
  <si>
    <t>77,11</t>
  </si>
  <si>
    <t>TUBO DE COBRE CLASSE "E", DN = 35 MM, PARA INSTALACAO HIDRAULICA PREDIAL</t>
  </si>
  <si>
    <t>111,98</t>
  </si>
  <si>
    <t>TUBO DE COBRE CLASSE "E", DN = 42 MM, PARA INSTALACAO HIDRAULICA PREDIAL</t>
  </si>
  <si>
    <t>151,22</t>
  </si>
  <si>
    <t>TUBO DE COBRE CLASSE "E", DN = 54 MM, PARA INSTALACAO HIDRAULICA PREDIAL</t>
  </si>
  <si>
    <t>219,30</t>
  </si>
  <si>
    <t>TUBO DE COBRE CLASSE "E", DN = 66 MM, PARA INSTALACAO HIDRAULICA PREDIAL</t>
  </si>
  <si>
    <t>308,95</t>
  </si>
  <si>
    <t>TUBO DE COBRE CLASSE "E", DN = 79 MM, PARA INSTALACAO HIDRAULICA PREDIAL</t>
  </si>
  <si>
    <t>451,63</t>
  </si>
  <si>
    <t>TUBO DE COBRE CLASSE "I", DN = 1 " (28 MM), PARA INSTALACOES INDUSTRIAIS DE ALTA PRESSAO E VAPOR</t>
  </si>
  <si>
    <t>148,34</t>
  </si>
  <si>
    <t>TUBO DE COBRE CLASSE "I", DN = 1 1/2 " (42 MM), PARA INSTALACOES INDUSTRIAIS DE ALTA PRESSAO E VAPOR</t>
  </si>
  <si>
    <t>260,72</t>
  </si>
  <si>
    <t>TUBO DE COBRE CLASSE "I", DN = 1 1/4 " (35 MM), PARA INSTALACOES INDUSTRIAIS DE ALTA PRESSAO E VAPOR</t>
  </si>
  <si>
    <t>214,55</t>
  </si>
  <si>
    <t>TUBO DE COBRE CLASSE "I", DN = 1/2 " (15 MM), PARA INSTALACOES INDUSTRIAIS DE ALTA PRESSAO E VAPOR</t>
  </si>
  <si>
    <t>TUBO DE COBRE CLASSE "I", DN = 2 " (54 MM), PARA INSTALACOES INDUSTRIAIS DE ALTA PRESSAO E VAPOR</t>
  </si>
  <si>
    <t>361,04</t>
  </si>
  <si>
    <t>TUBO DE COBRE CLASSE "I", DN = 2 1/2 " (66 MM), PARA INSTALACOES INDUSTRIAIS DE ALTA PRESSAO E VAPOR</t>
  </si>
  <si>
    <t>468,44</t>
  </si>
  <si>
    <t>TUBO DE COBRE CLASSE "I", DN = 3 " (79 MM), PARA INSTALACOES INDUSTRIAIS DE ALTA PRESSAO E VAPOR</t>
  </si>
  <si>
    <t>693,79</t>
  </si>
  <si>
    <t>TUBO DE COBRE CLASSE "I", DN = 3/4 " (22 MM), PARA INSTALACOES INDUSTRIAIS DE ALTA PRESSAO E VAPOR</t>
  </si>
  <si>
    <t>107,07</t>
  </si>
  <si>
    <t>TUBO DE COBRE CLASSE "I", DN = 4" (104 MM), PARA INSTALACOES INDUSTRIAIS DE ALTA PRESSAO E VAPOR</t>
  </si>
  <si>
    <t>1.021,22</t>
  </si>
  <si>
    <t>TUBO DE COBRE FLEXIVEL, D = 1/2 ", E = 0,79 MM, PARA AR-CONDICIONADO/ INSTALACOES GAS RESIDENCIAIS E COMERCIAIS</t>
  </si>
  <si>
    <t>TUBO DE COBRE FLEXIVEL, D = 1/4 ", E = 0,79 MM, PARA AR-CONDICIONADO/ INSTALACOES GAS RESIDENCIAIS E COMERCIAIS</t>
  </si>
  <si>
    <t>22,30</t>
  </si>
  <si>
    <t>TUBO DE COBRE FLEXIVEL, D = 3/16 ", E = 0,79 MM, PARA AR-CONDICIONADO/ INSTALACOES GAS RESIDENCIAIS E COMERCIAIS</t>
  </si>
  <si>
    <t>TUBO DE COBRE FLEXIVEL, D = 3/4 ", E = 0,79 MM, PARA AR-CONDICIONADO/ INSTALACOES GAS RESIDENCIAIS E COMERCIAIS</t>
  </si>
  <si>
    <t>70,00</t>
  </si>
  <si>
    <t>TUBO DE COBRE FLEXIVEL, D = 3/8 ", E = 0,79 MM, PARA AR-CONDICIONADO/ INSTALACOES GAS RESIDENCIAIS E COMERCIAIS</t>
  </si>
  <si>
    <t>34,31</t>
  </si>
  <si>
    <t>TUBO DE COBRE FLEXIVEL, D = 5/16 ", E = 0,79 MM, PARA AR-CONDICIONADO/ INSTALACOES GAS RESIDENCIAIS E COMERCIAIS</t>
  </si>
  <si>
    <t>TUBO DE COBRE FLEXIVEL, D = 5/8 ", E = 0,79 MM, PARA AR-CONDICIONADO/ INSTALACOES GAS RESIDENCIAIS E COMERCIAIS</t>
  </si>
  <si>
    <t>57,88</t>
  </si>
  <si>
    <t>TUBO DE COBRE, CLASSE "A", DN = 2" (54 MM), PARA INSTALACOES DE MEDIA PRESSAO PARA GASES COMBUSTIVEIS E MEDICINAIS</t>
  </si>
  <si>
    <t>291,04</t>
  </si>
  <si>
    <t>TUBO DE CONCRETO ARMADO PARA AGUAS PLUVIAIS, CLASSE PA-1, COM ENCAIXE PONTA E BOLSA, DIAMETRO NOMINAL DE = 600 MM</t>
  </si>
  <si>
    <t>145,00</t>
  </si>
  <si>
    <t>TUBO DE CONCRETO ARMADO PARA AGUAS PLUVIAIS, CLASSE PA-1, COM ENCAIXE PONTA E BOLSA, DIAMETRO NOMINAL DE 1000 MM</t>
  </si>
  <si>
    <t>282,68</t>
  </si>
  <si>
    <t>TUBO DE CONCRETO ARMADO PARA AGUAS PLUVIAIS, CLASSE PA-1, COM ENCAIXE PONTA E BOLSA, DIAMETRO NOMINAL DE 1100 MM</t>
  </si>
  <si>
    <t>396,00</t>
  </si>
  <si>
    <t>TUBO DE CONCRETO ARMADO PARA AGUAS PLUVIAIS, CLASSE PA-1, COM ENCAIXE PONTA E BOLSA, DIAMETRO NOMINAL DE 1200 MM</t>
  </si>
  <si>
    <t>422,20</t>
  </si>
  <si>
    <t>TUBO DE CONCRETO ARMADO PARA AGUAS PLUVIAIS, CLASSE PA-1, COM ENCAIXE PONTA E BOLSA, DIAMETRO NOMINAL DE 1500 MM</t>
  </si>
  <si>
    <t>611,68</t>
  </si>
  <si>
    <t>TUBO DE CONCRETO ARMADO PARA AGUAS PLUVIAIS, CLASSE PA-1, COM ENCAIXE PONTA E BOLSA, DIAMETRO NOMINAL DE 2000 MM</t>
  </si>
  <si>
    <t>1.694,96</t>
  </si>
  <si>
    <t>TUBO DE CONCRETO ARMADO PARA AGUAS PLUVIAIS, CLASSE PA-1, COM ENCAIXE PONTA E BOLSA, DIAMETRO NOMINAL DE 300 MM</t>
  </si>
  <si>
    <t>66,40</t>
  </si>
  <si>
    <t>TUBO DE CONCRETO ARMADO PARA AGUAS PLUVIAIS, CLASSE PA-1, COM ENCAIXE PONTA E BOLSA, DIAMETRO NOMINAL DE 400 MM</t>
  </si>
  <si>
    <t>74,93</t>
  </si>
  <si>
    <t>TUBO DE CONCRETO ARMADO PARA AGUAS PLUVIAIS, CLASSE PA-1, COM ENCAIXE PONTA E BOLSA, DIAMETRO NOMINAL DE 500 MM</t>
  </si>
  <si>
    <t>TUBO DE CONCRETO ARMADO PARA AGUAS PLUVIAIS, CLASSE PA-1, COM ENCAIXE PONTA E BOLSA, DIAMETRO NOMINAL DE 700 MM</t>
  </si>
  <si>
    <t>197,63</t>
  </si>
  <si>
    <t>TUBO DE CONCRETO ARMADO PARA AGUAS PLUVIAIS, CLASSE PA-1, COM ENCAIXE PONTA E BOLSA, DIAMETRO NOMINAL DE 800 MM</t>
  </si>
  <si>
    <t>241,26</t>
  </si>
  <si>
    <t>TUBO DE CONCRETO ARMADO PARA AGUAS PLUVIAIS, CLASSE PA-1, COM ENCAIXE PONTA E BOLSA, DIAMETRO NOMINAL DE 900 MM</t>
  </si>
  <si>
    <t>277,20</t>
  </si>
  <si>
    <t>TUBO DE CONCRETO ARMADO PARA AGUAS PLUVIAIS, CLASSE PA-2, COM ENCAIXE PONTA E BOLSA, DIAMETRO NOMINAL DE 1000 MM</t>
  </si>
  <si>
    <t>310,71</t>
  </si>
  <si>
    <t>TUBO DE CONCRETO ARMADO PARA AGUAS PLUVIAIS, CLASSE PA-2, COM ENCAIXE PONTA E BOLSA, DIAMETRO NOMINAL DE 1100 MM</t>
  </si>
  <si>
    <t>428,90</t>
  </si>
  <si>
    <t>TUBO DE CONCRETO ARMADO PARA AGUAS PLUVIAIS, CLASSE PA-2, COM ENCAIXE PONTA E BOLSA, DIAMETRO NOMINAL DE 1200 MM</t>
  </si>
  <si>
    <t>455,71</t>
  </si>
  <si>
    <t>TUBO DE CONCRETO ARMADO PARA AGUAS PLUVIAIS, CLASSE PA-2, COM ENCAIXE PONTA E BOLSA, DIAMETRO NOMINAL DE 1500 MM</t>
  </si>
  <si>
    <t>654,32</t>
  </si>
  <si>
    <t>TUBO DE CONCRETO ARMADO PARA AGUAS PLUVIAIS, CLASSE PA-2, COM ENCAIXE PONTA E BOLSA, DIAMETRO NOMINAL DE 2000 MM</t>
  </si>
  <si>
    <t>1.900,84</t>
  </si>
  <si>
    <t>TUBO DE CONCRETO ARMADO PARA AGUAS PLUVIAIS, CLASSE PA-2, COM ENCAIXE PONTA E BOLSA, DIAMETRO NOMINAL DE 300 MM</t>
  </si>
  <si>
    <t>TUBO DE CONCRETO ARMADO PARA AGUAS PLUVIAIS, CLASSE PA-2, COM ENCAIXE PONTA E BOLSA, DIAMETRO NOMINAL DE 400 MM</t>
  </si>
  <si>
    <t>79,20</t>
  </si>
  <si>
    <t>TUBO DE CONCRETO ARMADO PARA AGUAS PLUVIAIS, CLASSE PA-2, COM ENCAIXE PONTA E BOLSA, DIAMETRO NOMINAL DE 500 MM</t>
  </si>
  <si>
    <t>TUBO DE CONCRETO ARMADO PARA AGUAS PLUVIAIS, CLASSE PA-2, COM ENCAIXE PONTA E BOLSA, DIAMETRO NOMINAL DE 600 MM</t>
  </si>
  <si>
    <t>125,80</t>
  </si>
  <si>
    <t>TUBO DE CONCRETO ARMADO PARA AGUAS PLUVIAIS, CLASSE PA-2, COM ENCAIXE PONTA E BOLSA, DIAMETRO NOMINAL DE 700 MM</t>
  </si>
  <si>
    <t>192,52</t>
  </si>
  <si>
    <t>TUBO DE CONCRETO ARMADO PARA AGUAS PLUVIAIS, CLASSE PA-2, COM ENCAIXE PONTA E BOLSA, DIAMETRO NOMINAL DE 800 MM</t>
  </si>
  <si>
    <t>TUBO DE CONCRETO ARMADO PARA AGUAS PLUVIAIS, CLASSE PA-2, COM ENCAIXE PONTA E BOLSA, DIAMETRO NOMINAL DE 900 MM</t>
  </si>
  <si>
    <t>280,25</t>
  </si>
  <si>
    <t>TUBO DE CONCRETO ARMADO PARA AGUAS PLUVIAIS, CLASSE PA-3, COM ENCAIXE PONTA E BOLSA, DIAMETRO NOMINAL DE 1000 MM</t>
  </si>
  <si>
    <t>TUBO DE CONCRETO ARMADO PARA AGUAS PLUVIAIS, CLASSE PA-3, COM ENCAIXE PONTA E BOLSA, DIAMETRO NOMINAL DE 1100 MM</t>
  </si>
  <si>
    <t>520,90</t>
  </si>
  <si>
    <t>TUBO DE CONCRETO ARMADO PARA AGUAS PLUVIAIS, CLASSE PA-3, COM ENCAIXE PONTA E BOLSA, DIAMETRO NOMINAL DE 1200 MM</t>
  </si>
  <si>
    <t>629,83</t>
  </si>
  <si>
    <t>TUBO DE CONCRETO ARMADO PARA AGUAS PLUVIAIS, CLASSE PA-3, COM ENCAIXE PONTA E BOLSA, DIAMETRO NOMINAL DE 1500 MM</t>
  </si>
  <si>
    <t>956,51</t>
  </si>
  <si>
    <t>TUBO DE CONCRETO ARMADO PARA AGUAS PLUVIAIS, CLASSE PA-3, COM ENCAIXE PONTA E BOLSA, DIAMETRO NOMINAL DE 400 MM</t>
  </si>
  <si>
    <t>115,75</t>
  </si>
  <si>
    <t>TUBO DE CONCRETO ARMADO PARA AGUAS PLUVIAIS, CLASSE PA-3, COM ENCAIXE PONTA E BOLSA, DIAMETRO NOMINAL DE 500 MM</t>
  </si>
  <si>
    <t>155,96</t>
  </si>
  <si>
    <t>TUBO DE CONCRETO ARMADO PARA AGUAS PLUVIAIS, CLASSE PA-3, COM ENCAIXE PONTA E BOLSA, DIAMETRO NOMINAL DE 600 MM</t>
  </si>
  <si>
    <t>TUBO DE CONCRETO ARMADO PARA AGUAS PLUVIAIS, CLASSE PA-3, COM ENCAIXE PONTA E BOLSA, DIAMETRO NOMINAL DE 700 MM</t>
  </si>
  <si>
    <t>325,33</t>
  </si>
  <si>
    <t>TUBO DE CONCRETO ARMADO PARA AGUAS PLUVIAIS, CLASSE PA-3, COM ENCAIXE PONTA E BOLSA, DIAMETRO NOMINAL DE 800 MM</t>
  </si>
  <si>
    <t>338,98</t>
  </si>
  <si>
    <t>TUBO DE CONCRETO ARMADO PARA AGUAS PLUVIAIS, CLASSE PA-3, COM ENCAIXE PONTA E BOLSA, DIAMETRO NOMINAL DE 900 MM</t>
  </si>
  <si>
    <t>363,10</t>
  </si>
  <si>
    <t>TUBO DE CONCRETO ARMADO PARA ESGOTO SANITARIO, CLASSE EA-2, COM ENCAIXE PONTA E BOLSA, COM JUNTA ELASTICA, DIAMETRO NOMINAL DE 1000 MM</t>
  </si>
  <si>
    <t>567,81</t>
  </si>
  <si>
    <t>TUBO DE CONCRETO ARMADO PARA ESGOTO SANITARIO, CLASSE EA-2, COM ENCAIXE PONTA E BOLSA, COM JUNTA ELASTICA, DIAMETRO NOMINAL DE 300 MM</t>
  </si>
  <si>
    <t>118,80</t>
  </si>
  <si>
    <t>TUBO DE CONCRETO ARMADO PARA ESGOTO SANITARIO, CLASSE EA-2, COM ENCAIXE PONTA E BOLSA, COM JUNTA ELASTICA, DIAMETRO NOMINAL DE 400 MM</t>
  </si>
  <si>
    <t>121,84</t>
  </si>
  <si>
    <t>TUBO DE CONCRETO ARMADO PARA ESGOTO SANITARIO, CLASSE EA-2, COM ENCAIXE PONTA E BOLSA, COM JUNTA ELASTICA, DIAMETRO NOMINAL DE 500 MM</t>
  </si>
  <si>
    <t>225,42</t>
  </si>
  <si>
    <t>TUBO DE CONCRETO ARMADO PARA ESGOTO SANITARIO, CLASSE EA-2, COM ENCAIXE PONTA E BOLSA, COM JUNTA ELASTICA, DIAMETRO NOMINAL DE 600 MM</t>
  </si>
  <si>
    <t>276,59</t>
  </si>
  <si>
    <t>TUBO DE CONCRETO ARMADO PARA ESGOTO SANITARIO, CLASSE EA-2, COM ENCAIXE PONTA E BOLSA, COM JUNTA ELASTICA, DIAMETRO NOMINAL DE 700 MM</t>
  </si>
  <si>
    <t>361,28</t>
  </si>
  <si>
    <t>TUBO DE CONCRETO ARMADO PARA ESGOTO SANITARIO, CLASSE EA-2, COM ENCAIXE PONTA E BOLSA, COM JUNTA ELASTICA, DIAMETRO NOMINAL DE 800 MM</t>
  </si>
  <si>
    <t>369,26</t>
  </si>
  <si>
    <t>TUBO DE CONCRETO ARMADO PARA ESGOTO SANITARIO, CLASSE EA-2, COM ENCAIXE PONTA E BOLSA, COM JUNTA ELASTICA, DIAMETRO NOMINAL DE 900 MM</t>
  </si>
  <si>
    <t>559,89</t>
  </si>
  <si>
    <t>TUBO DE CONCRETO ARMADO PARA ESGOTO SANITARIO, CLASSE EA-3, COM ENCAIXE PONTA E BOLSA, COM JUNTA ELASTICA, DIAMETRO NOMINAL DE 1000 MM</t>
  </si>
  <si>
    <t>725,00</t>
  </si>
  <si>
    <t>TUBO DE CONCRETO ARMADO PARA ESGOTO SANITARIO, CLASSE EA-3, COM ENCAIXE PONTA E BOLSA, COM JUNTA ELASTICA, DIAMETRO NOMINAL DE 400 MM</t>
  </si>
  <si>
    <t>143,78</t>
  </si>
  <si>
    <t>TUBO DE CONCRETO ARMADO PARA ESGOTO SANITARIO, CLASSE EA-3, COM ENCAIXE PONTA E BOLSA, COM JUNTA ELASTICA, DIAMETRO NOMINAL DE 500 MM</t>
  </si>
  <si>
    <t>299,74</t>
  </si>
  <si>
    <t>TUBO DE CONCRETO ARMADO PARA ESGOTO SANITARIO, CLASSE EA-3, COM ENCAIXE PONTA E BOLSA, COM JUNTA ELASTICA, DIAMETRO NOMINAL DE 600 MM</t>
  </si>
  <si>
    <t>317,41</t>
  </si>
  <si>
    <t>TUBO DE CONCRETO ARMADO PARA ESGOTO SANITARIO, CLASSE EA-3, COM ENCAIXE PONTA E BOLSA, COM JUNTA ELASTICA, DIAMETRO NOMINAL DE 700 MM</t>
  </si>
  <si>
    <t>414,28</t>
  </si>
  <si>
    <t>TUBO DE CONCRETO ARMADO PARA ESGOTO SANITARIO, CLASSE EA-3, COM ENCAIXE PONTA E BOLSA, COM JUNTA ELASTICA, DIAMETRO NOMINAL DE 800 MM</t>
  </si>
  <si>
    <t>453,88</t>
  </si>
  <si>
    <t>TUBO DE CONCRETO ARMADO PARA ESGOTO SANITARIO, CLASSE EA-3, COM ENCAIXE PONTA E BOLSA, COM JUNTA ELASTICA, DIAMETRO NOMINAL DE 900 MM</t>
  </si>
  <si>
    <t>642,75</t>
  </si>
  <si>
    <t>TUBO DE CONCRETO SIMPLES PARA AGUAS PLUVIAIS, CLASSE PS1, COM ENCAIXE MACHO E FEMEA, DIAMETRO NOMINAL DE 200 MM</t>
  </si>
  <si>
    <t>24,96</t>
  </si>
  <si>
    <t>TUBO DE CONCRETO SIMPLES PARA AGUAS PLUVIAIS, CLASSE PS1, COM ENCAIXE MACHO E FEMEA, DIAMETRO NOMINAL DE 300 MM</t>
  </si>
  <si>
    <t>34,95</t>
  </si>
  <si>
    <t>TUBO DE CONCRETO SIMPLES PARA AGUAS PLUVIAIS, CLASSE PS1, COM ENCAIXE MACHO E FEMEA, DIAMETRO NOMINAL DE 400 MM</t>
  </si>
  <si>
    <t>48,79</t>
  </si>
  <si>
    <t>TUBO DE CONCRETO SIMPLES PARA AGUAS PLUVIAIS, CLASSE PS1, COM ENCAIXE MACHO E FEMEA, DIAMETRO NOMINAL DE 500 MM</t>
  </si>
  <si>
    <t>70,92</t>
  </si>
  <si>
    <t>TUBO DE CONCRETO SIMPLES PARA AGUAS PLUVIAIS, CLASSE PS1, COM ENCAIXE MACHO E FEMEA, DIAMETRO NOMINAL DE 600 MM</t>
  </si>
  <si>
    <t>81,68</t>
  </si>
  <si>
    <t>TUBO DE CONCRETO SIMPLES PARA AGUAS PLUVIAIS, CLASSE PS1, COM ENCAIXE PONTA E BOLSA, DIAMETRO NOMINAL DE 200 MM</t>
  </si>
  <si>
    <t>30,64</t>
  </si>
  <si>
    <t>TUBO DE CONCRETO SIMPLES PARA AGUAS PLUVIAIS, CLASSE PS1, COM ENCAIXE PONTA E BOLSA, DIAMETRO NOMINAL DE 300 MM</t>
  </si>
  <si>
    <t>41,99</t>
  </si>
  <si>
    <t>TUBO DE CONCRETO SIMPLES PARA AGUAS PLUVIAIS, CLASSE PS1, COM ENCAIXE PONTA E BOLSA, DIAMETRO NOMINAL DE 400 MM</t>
  </si>
  <si>
    <t>49,62</t>
  </si>
  <si>
    <t>TUBO DE CONCRETO SIMPLES PARA AGUAS PLUVIAIS, CLASSE PS1, COM ENCAIXE PONTA E BOLSA, DIAMETRO NOMINAL DE 500 MM</t>
  </si>
  <si>
    <t>TUBO DE CONCRETO SIMPLES PARA AGUAS PLUVIAIS, CLASSE PS1, COM ENCAIXE PONTA E BOLSA, DIAMETRO NOMINAL DE 600 MM</t>
  </si>
  <si>
    <t>88,40</t>
  </si>
  <si>
    <t>TUBO DE CONCRETO SIMPLES PARA AGUAS PLUVIAIS, CLASSE PS2, COM ENCAIXE PONTA E BOLSA, DIAMETRO NOMINAL DE 200 MM</t>
  </si>
  <si>
    <t>31,32</t>
  </si>
  <si>
    <t>TUBO DE CONCRETO SIMPLES PARA AGUAS PLUVIAIS, CLASSE PS2, COM ENCAIXE PONTA E BOLSA, DIAMETRO NOMINAL DE 300 MM</t>
  </si>
  <si>
    <t>49,36</t>
  </si>
  <si>
    <t>TUBO DE CONCRETO SIMPLES PARA AGUAS PLUVIAIS, CLASSE PS2, COM ENCAIXE PONTA E BOLSA, DIAMETRO NOMINAL DE 400 MM</t>
  </si>
  <si>
    <t>54,47</t>
  </si>
  <si>
    <t>TUBO DE CONCRETO SIMPLES PARA AGUAS PLUVIAIS, CLASSE PS2, COM ENCAIXE PONTA E BOLSA, DIAMETRO NOMINAL DE 500 MM</t>
  </si>
  <si>
    <t>77,25</t>
  </si>
  <si>
    <t>TUBO DE CONCRETO SIMPLES PARA AGUAS PLUVIAIS, CLASSE PS2, COM ENCAIXE PONTA E BOLSA, DIAMETRO NOMINAL DE 600 MM</t>
  </si>
  <si>
    <t>91,24</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</si>
  <si>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</si>
  <si>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</si>
  <si>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96,46</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</si>
  <si>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</si>
  <si>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</si>
  <si>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</si>
  <si>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TUBO DE CONCRETO SIMPLES POROSO PARA DRENAGEM (DRENO POROSO), COM ENCAIXE MACHO E FEMEA, DIAMETRO NOMINAL DE 300 MM</t>
  </si>
  <si>
    <t>34,04</t>
  </si>
  <si>
    <t>TUBO DE DESCARGA, TIPO BENGALA, PARA LIGACAO CAIXA DE DESCARGA - EMBUTIR, PVC, 40 MM X 150 CM</t>
  </si>
  <si>
    <t>TUBO DE DESCIDA EXTERNO DE PVC PARA CAIXA DE DESCARGA EXTERNA ALTA - 40 MM X 1,60 M</t>
  </si>
  <si>
    <t>16,36</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</si>
  <si>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</si>
  <si>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</si>
  <si>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</si>
  <si>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</si>
  <si>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</si>
  <si>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</si>
  <si>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</si>
  <si>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</si>
  <si>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1,84</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</si>
  <si>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</si>
  <si>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</si>
  <si>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</si>
  <si>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</si>
  <si>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</si>
  <si>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</si>
  <si>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</si>
  <si>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</si>
  <si>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</si>
  <si>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</si>
  <si>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</si>
  <si>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</si>
  <si>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</si>
  <si>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</si>
  <si>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</si>
  <si>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</si>
  <si>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</si>
  <si>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</si>
  <si>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</si>
  <si>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</si>
  <si>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</si>
  <si>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</si>
  <si>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</si>
  <si>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</si>
  <si>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</si>
  <si>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</si>
  <si>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</si>
  <si>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</si>
  <si>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</si>
  <si>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</si>
  <si>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</si>
  <si>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</si>
  <si>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</si>
  <si>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</si>
  <si>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</si>
  <si>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</si>
  <si>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</si>
  <si>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34,50</t>
  </si>
  <si>
    <t>TUBO DE PVC, PBL, TIPO LEVE, DN = 250 MM,  PARA VENTILACAO</t>
  </si>
  <si>
    <t>120,86</t>
  </si>
  <si>
    <t>TUBO DE PVC, PBL, TIPO LEVE, DN = 300 MM,  PARA VENTILACAO</t>
  </si>
  <si>
    <t>157,43</t>
  </si>
  <si>
    <t>TUBO DE PVC, PBL, TIPO LEVE, DN = 400 MM,  PARA VENTILACAO</t>
  </si>
  <si>
    <t>375,76</t>
  </si>
  <si>
    <t>TUBO DE REVESTIMENTO, EM ACO, CORPO SCHEDULE 40, PONTEIRA SCHEDULE 80, ROSQUEAVEL E SEGMENTADO PARA PERFURACAO, DIAMETRO 10'' (310 MM)</t>
  </si>
  <si>
    <t>4.221,77</t>
  </si>
  <si>
    <t>TUBO DE REVESTIMENTO, EM ACO, CORPO SCHEDULE 40, PONTEIRA SCHEDULE 80, ROSQUEAVEL E SEGMENTADO PARA PERFURACAO, DIAMETRO 12" (320 MM)</t>
  </si>
  <si>
    <t>5.177,59</t>
  </si>
  <si>
    <t>TUBO DE REVESTIMENTO, EM ACO, CORPO SCHEDULE 40, PONTEIRA SCHEDULE 80, ROSQUEAVEL E SEGMENTADO PARA PERFURACAO, DIAMETRO 14'' (400 MM)</t>
  </si>
  <si>
    <t>6.001,26</t>
  </si>
  <si>
    <t>TUBO DE REVESTIMENTO, EM ACO, CORPO SCHEDULE 40, PONTEIRA SCHEDULE 80, ROSQUEAVEL E SEGMENTADO PARA PERFURACAO, DIAMETRO 16'' (450 MM)</t>
  </si>
  <si>
    <t>7.926,81</t>
  </si>
  <si>
    <t>TUBO DE REVESTIMENTO, EM ACO, CORPO SCHEDULE 40, PONTEIRA SCHEDULE 80, ROSQUEAVEL E SEGMENTADO PARA PERFURACAO, DIAMETRO 4'' (450 MM)</t>
  </si>
  <si>
    <t>1.405,00</t>
  </si>
  <si>
    <t>TUBO DE REVESTIMENTO, EM ACO, CORPO SCHEDULE 40, PONTEIRA SCHEDULE 80, ROSQUEAVEL E SEGMENTADO PARA PERFURACAO, DIAMETRO 6'' (200 MM)</t>
  </si>
  <si>
    <t>1.956,79</t>
  </si>
  <si>
    <t>TUBO DE REVESTIMENTO, EM ACO, CORPO SCHEDULE 40, PONTEIRA SCHEDULE 80, ROSQUEAVEL E SEGMENTADO PARA PERFURACAO, DIAMETRO 8'' (200 MM)</t>
  </si>
  <si>
    <t>2.786,37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</si>
  <si>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</si>
  <si>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</si>
  <si>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32,80</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</si>
  <si>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</si>
  <si>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</si>
  <si>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5,76</t>
  </si>
  <si>
    <t>TUBO MONOCAMADA PEX, DN 16 MM</t>
  </si>
  <si>
    <t>TUBO MONOCAMADA PEX, DN 20 MM</t>
  </si>
  <si>
    <t>TUBO MONOCAMADA PEX, DN 25 MM</t>
  </si>
  <si>
    <t>12,13</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</si>
  <si>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</si>
  <si>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</si>
  <si>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</si>
  <si>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</si>
  <si>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</si>
  <si>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38,07</t>
  </si>
  <si>
    <t>TUBO PPR PN 20, DN 20 MM, PARA AGUA QUENTE PREDIAL</t>
  </si>
  <si>
    <t>TUBO PPR PN 20, DN 25 MM, PARA AGUA QUENTE PREDIAL</t>
  </si>
  <si>
    <t>TUBO PPR, CLASSE PN 12, DN 110 MM</t>
  </si>
  <si>
    <t>207,67</t>
  </si>
  <si>
    <t>TUBO PPR, CLASSE PN 12, DN 32 MM</t>
  </si>
  <si>
    <t>TUBO PPR, CLASSE PN 12, DN 40 MM</t>
  </si>
  <si>
    <t>TUBO PPR, CLASSE PN 12, DN 50 MM</t>
  </si>
  <si>
    <t>TUBO PPR, CLASSE PN 12, DN 63 MM</t>
  </si>
  <si>
    <t>50,26</t>
  </si>
  <si>
    <t>TUBO PPR, CLASSE PN 12, DN 75 MM</t>
  </si>
  <si>
    <t>83,77</t>
  </si>
  <si>
    <t>TUBO PPR, CLASSE PN 12, DN 90 MM</t>
  </si>
  <si>
    <t>117,48</t>
  </si>
  <si>
    <t>TUBO PPR, CLASSE PN 25, DN 110 MM, PARA AGUA QUENTE E FRIA PREDIAL</t>
  </si>
  <si>
    <t>236,42</t>
  </si>
  <si>
    <t>TUBO PPR, CLASSE PN 25, DN 20 MM, PARA AGUA QUENTE E FRIA PREDIAL</t>
  </si>
  <si>
    <t>TUBO PPR, CLASSE PN 25, DN 25 MM, PARA AGUA QUENTE E FRIA PREDIAL</t>
  </si>
  <si>
    <t>TUBO PPR, CLASSE PN 25, DN 32 MM, PARA AGUA QUENTE E FRIA PREDIAL</t>
  </si>
  <si>
    <t>22,81</t>
  </si>
  <si>
    <t>TUBO PPR, CLASSE PN 25, DN 40 MM, PARA AGUA QUENTE E FRIA PREDIAL</t>
  </si>
  <si>
    <t>31,59</t>
  </si>
  <si>
    <t>TUBO PPR, CLASSE PN 25, DN 50 MM, PARA AGUA QUENTE E FRIA PREDIAL</t>
  </si>
  <si>
    <t>45,97</t>
  </si>
  <si>
    <t>TUBO PPR, CLASSE PN 25, DN 63 MM, PARA AGUA QUENTE E FRIA PREDIAL</t>
  </si>
  <si>
    <t>TUBO PPR, CLASSE PN 25, DN 75 MM, PARA AGUA QUENTE E FRIA PREDIAL</t>
  </si>
  <si>
    <t>117,56</t>
  </si>
  <si>
    <t>TUBO PPR, CLASSE PN 25, DN 90 MM, PARA AGUA QUENTE E FRIA PREDIAL</t>
  </si>
  <si>
    <t>174,03</t>
  </si>
  <si>
    <t>TUBO PVC  SERIE NORMAL, DN 100 MM, PARA ESGOTO  PREDIAL (NBR 5688)</t>
  </si>
  <si>
    <t>TUBO PVC  SERIE NORMAL, DN 150 MM, PARA ESGOTO  PREDIAL (NBR 5688)</t>
  </si>
  <si>
    <t>57,56</t>
  </si>
  <si>
    <t>TUBO PVC  SERIE NORMAL, DN 40 MM, PARA ESGOTO  PREDIAL (NBR 5688)</t>
  </si>
  <si>
    <t>8,11</t>
  </si>
  <si>
    <t>TUBO PVC CORRUGADO, PAREDE DUPLA, JE, DN 150 MM, REDE COLETORA ESGOTO</t>
  </si>
  <si>
    <t>TUBO PVC CORRUGADO, PAREDE DUPLA, JE, DN 200 MM, REDE COLETORA ESGOTO</t>
  </si>
  <si>
    <t>109,52</t>
  </si>
  <si>
    <t>TUBO PVC CORRUGADO, PAREDE DUPLA, JE, DN 250 MM, REDE COLETORA ESGOTO</t>
  </si>
  <si>
    <t>181,18</t>
  </si>
  <si>
    <t>TUBO PVC CORRUGADO, PAREDE DUPLA, JE, DN 300 MM, REDE COLETORA ESGOTO</t>
  </si>
  <si>
    <t>252,47</t>
  </si>
  <si>
    <t>TUBO PVC CORRUGADO, PAREDE DUPLA, JE, DN 350 MM, REDE COLETORA ESGOTO</t>
  </si>
  <si>
    <t>356,25</t>
  </si>
  <si>
    <t>TUBO PVC CORRUGADO, PAREDE DUPLA, JE, DN 400 MM, REDE COLETORA ESGOTO</t>
  </si>
  <si>
    <t>413,07</t>
  </si>
  <si>
    <t>TUBO PVC DE REVESTIMENTO GEOMECANICO NERVURADO REFORCADO, DN = 150 MM, COMPRIMENTO = 2 M</t>
  </si>
  <si>
    <t>TUBO PVC DE REVESTIMENTO GEOMECANICO NERVURADO REFORCADO, DN = 200 MM, COMPRIMENTO = 2 M</t>
  </si>
  <si>
    <t>268,75</t>
  </si>
  <si>
    <t>TUBO PVC DE REVESTIMENTO GEOMECANICO NERVURADO STANDARD, DN = 154 MM, COMPRIMENTO = 2 M</t>
  </si>
  <si>
    <t>117,75</t>
  </si>
  <si>
    <t>TUBO PVC DE REVESTIMENTO GEOMECANICO NERVURADO STANDARD, DN = 206 MM, COMPRIMENTO = 2 M</t>
  </si>
  <si>
    <t>204,19</t>
  </si>
  <si>
    <t>TUBO PVC DE REVESTIMENTO GEOMECANICO NERVURADO STANDARD, DN = 250 MM, COMPRIMENTO = 2 M</t>
  </si>
  <si>
    <t>341,53</t>
  </si>
  <si>
    <t>TUBO PVC DEFOFO, JEI, 1 MPA, DN 100 MM, PARA REDE DE AGUA (NBR 7665)</t>
  </si>
  <si>
    <t>63,54</t>
  </si>
  <si>
    <t>TUBO PVC DEFOFO, JEI, 1 MPA, DN 150 MM, PARA REDE DE  AGUA (NBR 7665)</t>
  </si>
  <si>
    <t>170,99</t>
  </si>
  <si>
    <t>TUBO PVC DEFOFO, JEI, 1 MPA, DN 200 MM, PARA REDE DE AGUA (NBR 7665)</t>
  </si>
  <si>
    <t>289,78</t>
  </si>
  <si>
    <t>TUBO PVC DEFOFO, JEI, 1 MPA, DN 250 MM, PARA REDE DE AGUA (NBR 7665)</t>
  </si>
  <si>
    <t>TUBO PVC DEFOFO, JEI, 1 MPA, DN 300 MM, PARA REDE DE AGUA (NBR 7665)</t>
  </si>
  <si>
    <t>626,44</t>
  </si>
  <si>
    <t>TUBO PVC PBA JEI, CLASSE 12, DN 100 MM, PARA REDE DE AGUA (NBR 5647)</t>
  </si>
  <si>
    <t>TUBO PVC PBA JEI, CLASSE 12, DN 50 MM, PARA REDE DE AGUA (NBR 5647)</t>
  </si>
  <si>
    <t>22,56</t>
  </si>
  <si>
    <t>TUBO PVC PBA JEI, CLASSE 12, DN 75 MM, PARA REDE DE AGUA (NBR 5647)</t>
  </si>
  <si>
    <t>46,85</t>
  </si>
  <si>
    <t>TUBO PVC PBA JEI, CLASSE 15, DN 100 MM, PARA REDE DE AGUA (NBR 5647)</t>
  </si>
  <si>
    <t>91,35</t>
  </si>
  <si>
    <t>TUBO PVC PBA JEI, CLASSE 15, DN 50 MM, PARA REDE DE AGUA (NBR 5647)</t>
  </si>
  <si>
    <t>TUBO PVC PBA JEI, CLASSE 15, DN 75 MM, PARA REDE DE AGUA (NBR 5647)</t>
  </si>
  <si>
    <t>54,67</t>
  </si>
  <si>
    <t>TUBO PVC PBA JEI, CLASSE 20, DN 100 MM, PARA REDE DE AGUA (NBR 5647)</t>
  </si>
  <si>
    <t>114,22</t>
  </si>
  <si>
    <t>TUBO PVC PBA JEI, CLASSE 20, DN 50 MM, PARA REDE DE AGUA (NBR 5647)</t>
  </si>
  <si>
    <t>34,22</t>
  </si>
  <si>
    <t>TUBO PVC PBA JEI, CLASSE 20, DN 75 MM, PARA REDE DE AGUA (NBR 5647)</t>
  </si>
  <si>
    <t>TUBO PVC ROSCAVEL, 3/4",  AGUA FRIA PREDIAL</t>
  </si>
  <si>
    <t>TUBO PVC SERIE NORMAL, DN 50 MM, PARA ESGOTO PREDIAL (NBR 5688)</t>
  </si>
  <si>
    <t>TUBO PVC SERIE NORMAL, DN 75 MM, PARA ESGOTO PREDIAL (NBR 5688)</t>
  </si>
  <si>
    <t>19,94</t>
  </si>
  <si>
    <t>TUBO PVC, FLEXIVEL, CORRUGADO, PERFURADO, DN 110 MM, PARA DRENAGEM, SISTEMA IRRIGACAO</t>
  </si>
  <si>
    <t>TUBO PVC, FLEXIVEL, CORRUGADO, PERFURADO, DN 65 MM, PARA DRENAGEM, SISTEMA IRRIGACAO</t>
  </si>
  <si>
    <t>TUBO PVC, RIGIDO, CORRUGADO, PERFURADO, DN 150 MM, PARA DRENAGEM, SISTEMA IRRIGACAO</t>
  </si>
  <si>
    <t>29,85</t>
  </si>
  <si>
    <t>TUBO PVC, ROSCAVEL,  2 1/2", AGUA FRIA PREDIAL</t>
  </si>
  <si>
    <t>118,29</t>
  </si>
  <si>
    <t>TUBO PVC, ROSCAVEL,  2", PARA AGUA FRIA PREDIAL</t>
  </si>
  <si>
    <t>75,94</t>
  </si>
  <si>
    <t>TUBO PVC, ROSCAVEL, 1 1/2",  AGUA FRIA PREDIAL</t>
  </si>
  <si>
    <t>TUBO PVC, ROSCAVEL, 1 1/4", AGUA FRIA PREDIAL</t>
  </si>
  <si>
    <t>43,07</t>
  </si>
  <si>
    <t>TUBO PVC, ROSCAVEL, 1/2", AGUA FRIA PREDIAL</t>
  </si>
  <si>
    <t>11,57</t>
  </si>
  <si>
    <t>TUBO PVC, ROSCAVEL, 1", AGUA FRIA PREDIAL</t>
  </si>
  <si>
    <t>TUBO PVC, ROSCAVEL, 3", AGUA FRIA PREDIAL</t>
  </si>
  <si>
    <t>152,99</t>
  </si>
  <si>
    <t>TUBO PVC, ROSCAVEL, 4",  AGUA FRIA PREDIAL</t>
  </si>
  <si>
    <t>184,69</t>
  </si>
  <si>
    <t>TUBO PVC, ROSCAVEL, 5",  AGUA FRIA PREDIAL</t>
  </si>
  <si>
    <t>265,61</t>
  </si>
  <si>
    <t>TUBO PVC, ROSCAVEL, 6",  AGUA FRIA PREDIAL</t>
  </si>
  <si>
    <t>278,47</t>
  </si>
  <si>
    <t>TUBO PVC, SERIE R, DN 100 MM, PARA ESGOTO OU AGUAS PLUVIAIS PREDIAIS (NBR 5688)</t>
  </si>
  <si>
    <t>55,53</t>
  </si>
  <si>
    <t>TUBO PVC, SERIE R, DN 150 MM, PARA ESGOTO OU AGUAS PLUVIAIS PREDIAIS (NBR 5688)</t>
  </si>
  <si>
    <t>112,86</t>
  </si>
  <si>
    <t>TUBO PVC, SERIE R, DN 40 MM, PARA ESGOTO OU AGUAS PLUVIAIS PREDIAIS (NBR 5688)</t>
  </si>
  <si>
    <t>TUBO PVC, SERIE R, DN 50 MM, PARA ESGOTO OU AGUAS PLUVIAIS PREDIAIS (NBR 5688)</t>
  </si>
  <si>
    <t>TUBO PVC, SERIE R, DN 75 MM, PARA ESGOTO OU AGUAS PLUVIAIS PREDIAIS (NBR 5688)</t>
  </si>
  <si>
    <t>31,70</t>
  </si>
  <si>
    <t>TUBO PVC, SOLDAVEL, DN 100 MM, AGUA FRIA (NBR-5648)</t>
  </si>
  <si>
    <t>128,99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</si>
  <si>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</si>
  <si>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</si>
  <si>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</si>
  <si>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</si>
  <si>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</si>
  <si>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22,77</t>
  </si>
  <si>
    <t>TUBO PVC, SOLDAVEL, DN 60 MM, AGUA FRIA (NBR-5648)</t>
  </si>
  <si>
    <t>38,41</t>
  </si>
  <si>
    <t>TUBO PVC, SOLDAVEL, DN 75 MM, AGUA FRIA (NBR-5648)</t>
  </si>
  <si>
    <t>64,35</t>
  </si>
  <si>
    <t>TUBO PVC, SOLDAVEL, DN 85 MM, AGUA FRIA (NBR-5648)</t>
  </si>
  <si>
    <t>80,40</t>
  </si>
  <si>
    <t>TUBO 26" EM CHAPA PRETA, E= 3/16", 147 KG/6 M</t>
  </si>
  <si>
    <t>3.984,55</t>
  </si>
  <si>
    <t>TUBO 30" EM CHAPA PRETA, E= 1/4", 175 KG/6 M</t>
  </si>
  <si>
    <t>5.079,35</t>
  </si>
  <si>
    <t>TUBO 30" EM CHAPA PRETA, E= 3/8", 177 KG/6 M</t>
  </si>
  <si>
    <t>5.137,40</t>
  </si>
  <si>
    <t>UNIAO COM ASSENTO CONICO DE BRONZE, DIAMETRO 1/2"</t>
  </si>
  <si>
    <t>UNIAO COM ASSENTO CONICO DE BRONZE, DIAMETRO 1"</t>
  </si>
  <si>
    <t>56,00</t>
  </si>
  <si>
    <t>UNIAO COM ASSENTO CONICO DE BRONZE, DIAMETRO 2 1/2"</t>
  </si>
  <si>
    <t>232,43</t>
  </si>
  <si>
    <t>UNIAO COM ASSENTO CONICO DE BRONZE, DIAMETRO 2'</t>
  </si>
  <si>
    <t>UNIAO COM ASSENTO CONICO DE BRONZE, DIAMETRO 3/4"</t>
  </si>
  <si>
    <t>49,97</t>
  </si>
  <si>
    <t>UNIAO COM ASSENTO CONICO DE BRONZE, DIAMETRO 3"</t>
  </si>
  <si>
    <t>375,84</t>
  </si>
  <si>
    <t>UNIAO COM ASSENTO CONICO DE BRONZE, DIAMETRO 4"</t>
  </si>
  <si>
    <t>639,62</t>
  </si>
  <si>
    <t>UNIAO COM ASSENTO CONICO DE FERRO LONGO (MACHO-FEMEA), DIAMETRO 1 1/2"</t>
  </si>
  <si>
    <t>131,55</t>
  </si>
  <si>
    <t>UNIAO COM ASSENTO CONICO DE FERRO LONGO (MACHO-FEMEA), DIAMETRO 1/2"</t>
  </si>
  <si>
    <t>42,87</t>
  </si>
  <si>
    <t>UNIAO COM ASSENTO CONICO DE FERRO LONGO (MACHO-FEMEA), DIAMETRO 1"</t>
  </si>
  <si>
    <t>83,74</t>
  </si>
  <si>
    <t>UNIAO COM ASSENTO CONICO DE FERRO LONGO (MACHO-FEMEA), DIAMETRO 2 1/2"</t>
  </si>
  <si>
    <t>259,17</t>
  </si>
  <si>
    <t>UNIAO COM ASSENTO CONICO DE FERRO LONGO (MACHO-FEMEA), DIAMETRO 2"</t>
  </si>
  <si>
    <t>209,31</t>
  </si>
  <si>
    <t>UNIAO COM ASSENTO CONICO DE FERRO LONGO (MACHO-FEMEA), DIAMETRO 3/4"</t>
  </si>
  <si>
    <t>67,18</t>
  </si>
  <si>
    <t>UNIAO COM ASSENTO CONICO DE FERRO LONGO (MACHO-FEMEA), DIAMETRO 3'</t>
  </si>
  <si>
    <t>378,79</t>
  </si>
  <si>
    <t>UNIAO COM ASSENTO CONICO DE FERRO LONGO (MACHO-FEMEA), DIAMETRO 4"</t>
  </si>
  <si>
    <t>478,49</t>
  </si>
  <si>
    <t>UNIAO COM FLANGE PPR, DN 40 MM, PARA AGUA QUENTE PREDIAL</t>
  </si>
  <si>
    <t>178,97</t>
  </si>
  <si>
    <t>UNIAO DE FERRO GALVANIZADO, COM ASSENTO CONICO DE BRONZE, DE 1 1/2"</t>
  </si>
  <si>
    <t>86,22</t>
  </si>
  <si>
    <t>UNIAO DE FERRO GALVANIZADO, COM ASSENTO CONICO DE BRONZE, DE 1 1/4"</t>
  </si>
  <si>
    <t>83,34</t>
  </si>
  <si>
    <t>UNIAO DE FERRO GALVANIZADO, COM ROSCA BSP, COM ASSENTO PLANO, DE 1 1/2"</t>
  </si>
  <si>
    <t>62,16</t>
  </si>
  <si>
    <t>UNIAO DE FERRO GALVANIZADO, COM ROSCA BSP, COM ASSENTO PLANO, DE 1 1/4"</t>
  </si>
  <si>
    <t>49,94</t>
  </si>
  <si>
    <t>UNIAO DE FERRO GALVANIZADO, COM ROSCA BSP, COM ASSENTO PLANO, DE 1/2"</t>
  </si>
  <si>
    <t>UNIAO DE FERRO GALVANIZADO, COM ROSCA BSP, COM ASSENTO PLANO, DE 1"</t>
  </si>
  <si>
    <t>UNIAO DE FERRO GALVANIZADO, COM ROSCA BSP, COM ASSENTO PLANO, DE 2 1/2"</t>
  </si>
  <si>
    <t>151,24</t>
  </si>
  <si>
    <t>UNIAO DE FERRO GALVANIZADO, COM ROSCA BSP, COM ASSENTO PLANO, DE 2"</t>
  </si>
  <si>
    <t>91,41</t>
  </si>
  <si>
    <t>UNIAO DE FERRO GALVANIZADO, COM ROSCA BSP, COM ASSENTO PLANO, DE 3/4"</t>
  </si>
  <si>
    <t>28,86</t>
  </si>
  <si>
    <t>UNIAO DE FERRO GALVANIZADO, COM ROSCA BSP, COM ASSENTO PLANO, DE 3"</t>
  </si>
  <si>
    <t>234,30</t>
  </si>
  <si>
    <t>UNIAO DE FERRO GALVANIZADO, COM ROSCA BSP, COM ASSENTO PLANO, DE 4"</t>
  </si>
  <si>
    <t>328,92</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</si>
  <si>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</si>
  <si>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</si>
  <si>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</si>
  <si>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</si>
  <si>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</si>
  <si>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</si>
  <si>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</si>
  <si>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</si>
  <si>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</si>
  <si>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</si>
  <si>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12,95</t>
  </si>
  <si>
    <t>UNIAO METALICA, PARA CONEXAO COM ANEL DESLIZANTE EM TUBO PEX, DN 25 MM</t>
  </si>
  <si>
    <t>22,82</t>
  </si>
  <si>
    <t>UNIAO METALICA, PARA CONEXAO COM ANEL DESLIZANTE EM TUBO PEX, DN 32 MM</t>
  </si>
  <si>
    <t>UNIAO PVC, ROSCAVEL 1/2",  AGUA FRIA PREDIAL</t>
  </si>
  <si>
    <t>UNIAO PVC, ROSCAVEL 2",  AGUA FRIA PREDIAL</t>
  </si>
  <si>
    <t>140,30</t>
  </si>
  <si>
    <t>UNIAO PVC, ROSCAVEL, 1 1/2",  AGUA FRIA PREDIAL</t>
  </si>
  <si>
    <t>UNIAO PVC, ROSCAVEL, 1 1/4",  AGUA FRIA PREDIAL</t>
  </si>
  <si>
    <t>56,11</t>
  </si>
  <si>
    <t>UNIAO PVC, ROSCAVEL, 1",  AGUA FRIA PREDIAL</t>
  </si>
  <si>
    <t>UNIAO PVC, ROSCAVEL, 2 1/2",  AGUA FRIA PREDIAL</t>
  </si>
  <si>
    <t>288,50</t>
  </si>
  <si>
    <t>UNIAO PVC, ROSCAVEL, 3/4",  AGUA FRIA PREDIAL</t>
  </si>
  <si>
    <t>UNIAO PVC, ROSCAVEL, 3",  AGUA FRIA PREDIAL</t>
  </si>
  <si>
    <t>365,33</t>
  </si>
  <si>
    <t>UNIAO PVC, SOLDAVEL, 110 MM,  PARA AGUA FRIA PREDIAL</t>
  </si>
  <si>
    <t>728,42</t>
  </si>
  <si>
    <t>UNIAO PVC, SOLDAVEL, 20 MM,  PARA AGUA FRIA PREDIAL</t>
  </si>
  <si>
    <t>UNIAO PVC, SOLDAVEL, 25 MM,  PARA AGUA FRIA PREDIAL</t>
  </si>
  <si>
    <t>14,58</t>
  </si>
  <si>
    <t>UNIAO PVC, SOLDAVEL, 32 MM,  PARA AGUA FRIA PREDIAL</t>
  </si>
  <si>
    <t>UNIAO PVC, SOLDAVEL, 40 MM,  PARA AGUA FRIA PREDIAL</t>
  </si>
  <si>
    <t>UNIAO PVC, SOLDAVEL, 50 MM,  PARA AGUA FRIA PREDIAL</t>
  </si>
  <si>
    <t>50,47</t>
  </si>
  <si>
    <t>UNIAO PVC, SOLDAVEL, 60 MM,  PARA AGUA FRIA PREDIAL</t>
  </si>
  <si>
    <t>UNIAO PVC, SOLDAVEL, 75 MM,  PARA AGUA FRIA PREDIAL</t>
  </si>
  <si>
    <t>256,34</t>
  </si>
  <si>
    <t>UNIAO PVC, SOLDAVEL, 85 MM,  PARA AGUA FRIA PREDIAL</t>
  </si>
  <si>
    <t>394,15</t>
  </si>
  <si>
    <t>UNIAO TIPO STORZ, COM EMPATACAO INTERNA TIPO ANEL DE EXPANSAO, ENGATE RAPIDO 1 1/2", PARA MANGUEIRA DE COMBATE A INCENDIO PREDIAL</t>
  </si>
  <si>
    <t>112,38</t>
  </si>
  <si>
    <t>UNIAO TIPO STORZ, COM EMPATACAO INTERNA TIPO ANEL DE EXPANSAO, ENGATE RAPIDO 2 1/2", PARA MANGUEIRA DE COMBATE A INCENDIO PREDIAL</t>
  </si>
  <si>
    <t>160,78</t>
  </si>
  <si>
    <t>UNIAO, CPVC, SOLDAVEL, 15 MM, PARA AGUA QUENTE PREDIAL</t>
  </si>
  <si>
    <t>UNIAO, CPVC, SOLDAVEL, 22 MM, PARA AGUA QUENTE PREDIAL</t>
  </si>
  <si>
    <t>UNIAO, CPVC, SOLDAVEL, 28 MM, PARA AGUA QUENTE PREDIAL</t>
  </si>
  <si>
    <t>UNIAO, CPVC, SOLDAVEL, 35 MM, PARA AGUA QUENTE PREDIAL</t>
  </si>
  <si>
    <t>43,79</t>
  </si>
  <si>
    <t>UNIAO, CPVC, SOLDAVEL, 42 MM, PARA AGUA QUENTE PREDIAL</t>
  </si>
  <si>
    <t>UNIAO, CPVC, SOLDAVEL, 54 MM, PARA AGUA QUENTE PREDIAL</t>
  </si>
  <si>
    <t>156,19</t>
  </si>
  <si>
    <t>UNIAO, CPVC, SOLDAVEL, 73 MM, PARA AGUA QUENTE PREDIAL</t>
  </si>
  <si>
    <t>226,69</t>
  </si>
  <si>
    <t>UNIAO, CPVC, SOLDAVEL, 89 MM, PARA AGUA QUENTE PREDIAL</t>
  </si>
  <si>
    <t>334,25</t>
  </si>
  <si>
    <t>USINA DE ASFALTO A FRIO, CAPACIDADE DE 30 A 40 T/H, ELETRICA, POTENCIA DE 30 CV</t>
  </si>
  <si>
    <t>137.267,59</t>
  </si>
  <si>
    <t>USINA DE ASFALTO A FRIO, CAPACIDADE DE 40 A 60 T/H, ELETRICA, POTENCIA DE 30 CV</t>
  </si>
  <si>
    <t>170.964,97</t>
  </si>
  <si>
    <t>USINA DE ASFALTO A QUENTE, FIXA, TIPO CONTRA FLUXO, CAPACIDADE DE 100 A 140 T/H, POTENCIA DE 280 KW, COM MISTURADOR EXTERNO ROTATIVO</t>
  </si>
  <si>
    <t>3.325.609,68</t>
  </si>
  <si>
    <t>USINA DE ASFALTO, GRAVIMETRICA, CAPACIDADE DE 150 T/H, POTENCIA DE 400  KW</t>
  </si>
  <si>
    <t>8.756.212,93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</si>
  <si>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</si>
  <si>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</si>
  <si>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</si>
  <si>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</si>
  <si>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</si>
  <si>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</si>
  <si>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</si>
  <si>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</si>
  <si>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</si>
  <si>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624.039,89</t>
  </si>
  <si>
    <t>USINA DE MISTURAS ASFALTICAS A QUENTE, MOVEL, TIPO CONTRA FLUXO, CAPACIDADE DE 40 A 80 T/H</t>
  </si>
  <si>
    <t>2.707.421,00</t>
  </si>
  <si>
    <t>USINA MISTURADORA DE SOLOS,  DOSADORES TRIPLOS, CALHA VIBRATORIA CAPACIDADE DE 200 A 500 T/H, POTENCIA DE 75 KW</t>
  </si>
  <si>
    <t>1.396.615,81</t>
  </si>
  <si>
    <t>VALVULA DE DESCARGA EM METAL CROMADO PARA MICTORIO COM ACIONAMENTO POR PRESSAO E FECHAMENTO AUTOMATICO</t>
  </si>
  <si>
    <t>204,34</t>
  </si>
  <si>
    <t>VALVULA DE DESCARGA METALICA, BASE 1 1/2 " E ACABAMENTO METALICO CROMADO</t>
  </si>
  <si>
    <t>VALVULA DE DESCARGA METALICA, BASE 1 1/4 " E ACABAMENTO METALICO CROMADO</t>
  </si>
  <si>
    <t>192,30</t>
  </si>
  <si>
    <t>VALVULA DE ESCOAMENTO PARA TANQUE, EM METAL CROMADO, 1.1/2 ", SEM LADRAO, COM TAMPAO PLASTICO</t>
  </si>
  <si>
    <t>53,41</t>
  </si>
  <si>
    <t>VALVULA DE ESFERA BRUTA EM BRONZE, BITOLA 1 " (REF 1552-B)</t>
  </si>
  <si>
    <t>80,79</t>
  </si>
  <si>
    <t>VALVULA DE ESFERA BRUTA EM BRONZE, BITOLA 1 1/2 " (REF 1552-B)</t>
  </si>
  <si>
    <t>VALVULA DE ESFERA BRUTA EM BRONZE, BITOLA 1 1/4 " (REF 1552-B)</t>
  </si>
  <si>
    <t>120,42</t>
  </si>
  <si>
    <t>VALVULA DE ESFERA BRUTA EM BRONZE, BITOLA 1/2 " (REF 1552-B)</t>
  </si>
  <si>
    <t>VALVULA DE ESFERA BRUTA EM BRONZE, BITOLA 2 " (REF 1552-B)</t>
  </si>
  <si>
    <t>223,75</t>
  </si>
  <si>
    <t>VALVULA DE ESFERA BRUTA EM BRONZE, BITOLA 3/4 " (REF 1552-B)</t>
  </si>
  <si>
    <t>59,84</t>
  </si>
  <si>
    <t>VALVULA DE RETENCAO DE BRONZE, PE COM CRIVOS, EXTREMIDADE COM ROSCA, DE 1 1/2", PARA FUNDO DE POCO</t>
  </si>
  <si>
    <t>93,66</t>
  </si>
  <si>
    <t>VALVULA DE RETENCAO DE BRONZE, PE COM CRIVOS, EXTREMIDADE COM ROSCA, DE 1 1/4", PARA FUNDO DE POCO</t>
  </si>
  <si>
    <t>87,76</t>
  </si>
  <si>
    <t>VALVULA DE RETENCAO DE BRONZE, PE COM CRIVOS, EXTREMIDADE COM ROSCA, DE 1", PARA FUNDO DE POCO</t>
  </si>
  <si>
    <t>55,28</t>
  </si>
  <si>
    <t>VALVULA DE RETENCAO DE BRONZE, PE COM CRIVOS, EXTREMIDADE COM ROSCA, DE 2 1/2", PARA FUNDO DE POCO</t>
  </si>
  <si>
    <t>253,53</t>
  </si>
  <si>
    <t>VALVULA DE RETENCAO DE BRONZE, PE COM CRIVOS, EXTREMIDADE COM ROSCA, DE 2", PARA FUNDO DE POCO</t>
  </si>
  <si>
    <t>141,87</t>
  </si>
  <si>
    <t>VALVULA DE RETENCAO DE BRONZE, PE COM CRIVOS, EXTREMIDADE COM ROSCA, DE 3/4", PARA FUNDO DE POCO</t>
  </si>
  <si>
    <t>50,00</t>
  </si>
  <si>
    <t>VALVULA DE RETENCAO DE BRONZE, PE COM CRIVOS, EXTREMIDADE COM ROSCA, DE 3", PARA FUNDO DE POCO</t>
  </si>
  <si>
    <t>347,56</t>
  </si>
  <si>
    <t>VALVULA DE RETENCAO DE BRONZE, PE COM CRIVOS, EXTREMIDADE COM ROSCA, DE 4", PARA FUNDO DE POCO</t>
  </si>
  <si>
    <t>611,67</t>
  </si>
  <si>
    <t>VALVULA DE RETENCAO HORIZONTAL, DE BRONZE (PN-25), 1 1/2", 400 PSI, TAMPA DE PORCA DE UNIAO, EXTREMIDADES COM ROSCA</t>
  </si>
  <si>
    <t>181,72</t>
  </si>
  <si>
    <t>VALVULA DE RETENCAO HORIZONTAL, DE BRONZE (PN-25), 1 1/4", 400 PSI, TAMPA DE PORCA DE UNIAO, EXTREMIDADES COM ROSCA</t>
  </si>
  <si>
    <t>162,60</t>
  </si>
  <si>
    <t>VALVULA DE RETENCAO HORIZONTAL, DE BRONZE (PN-25), 1/2", 400 PSI, TAMPA DE PORCA DE UNIAO, EXTREMIDADES COM ROSCA</t>
  </si>
  <si>
    <t>65,94</t>
  </si>
  <si>
    <t>VALVULA DE RETENCAO HORIZONTAL, DE BRONZE (PN-25), 1", 400 PSI, TAMPA DE PORCA DE UNIAO, EXTREMIDADES COM ROSCA</t>
  </si>
  <si>
    <t>108,62</t>
  </si>
  <si>
    <t>VALVULA DE RETENCAO HORIZONTAL, DE BRONZE (PN-25), 2 1/2", 400 PSI, TAMPA DE PORCA DE UNIAO, EXTREMIDADES COM ROSCA</t>
  </si>
  <si>
    <t>364,08</t>
  </si>
  <si>
    <t>VALVULA DE RETENCAO HORIZONTAL, DE BRONZE (PN-25), 2", 400 PSI, TAMPA DE PORCA DE UNIAO, EXTREMIDADES COM ROSCA</t>
  </si>
  <si>
    <t>254,59</t>
  </si>
  <si>
    <t>VALVULA DE RETENCAO HORIZONTAL, DE BRONZE (PN-25), 3/4", 400 PSI, TAMPA DE PORCA DE UNIAO, EXTREMIDADES COM ROSCA</t>
  </si>
  <si>
    <t>79,91</t>
  </si>
  <si>
    <t>VALVULA DE RETENCAO HORIZONTAL, DE BRONZE (PN-25), 3", 400 PSI, TAMPA DE PORCA DE UNIAO, EXTREMIDADES COM ROSCA</t>
  </si>
  <si>
    <t>502,86</t>
  </si>
  <si>
    <t>VALVULA DE RETENCAO HORIZONTAL, DE BRONZE (PN-25), 4", 400 PSI, TAMPA DE PORCA DE UNIAO, EXTREMIDADES COM ROSCA</t>
  </si>
  <si>
    <t>779,95</t>
  </si>
  <si>
    <t>VALVULA DE RETENCAO VERTICAL, DE BRONZE (PN-16), 1 1/2", 200 PSI, EXTREMIDADES COM ROSCA</t>
  </si>
  <si>
    <t>VALVULA DE RETENCAO VERTICAL, DE BRONZE (PN-16), 1 1/4", 200 PSI, EXTREMIDADES COM ROSCA</t>
  </si>
  <si>
    <t>83,97</t>
  </si>
  <si>
    <t>VALVULA DE RETENCAO VERTICAL, DE BRONZE (PN-16), 1/2", 200 PSI, EXTREMIDADES COM ROSCA</t>
  </si>
  <si>
    <t>VALVULA DE RETENCAO VERTICAL, DE BRONZE (PN-16), 1", 200 PSI, EXTREMIDADES COM ROSCA</t>
  </si>
  <si>
    <t>55,97</t>
  </si>
  <si>
    <t>VALVULA DE RETENCAO VERTICAL, DE BRONZE (PN-16), 2 1/2", 200 PSI, EXTREMIDADES COM ROSCA</t>
  </si>
  <si>
    <t>225,87</t>
  </si>
  <si>
    <t>VALVULA DE RETENCAO VERTICAL, DE BRONZE (PN-16), 2", 200 PSI, EXTREMIDADES COM ROSCA</t>
  </si>
  <si>
    <t>140,96</t>
  </si>
  <si>
    <t>VALVULA DE RETENCAO VERTICAL, DE BRONZE (PN-16), 3/4", 200 PSI, EXTREMIDADES COM ROSCA</t>
  </si>
  <si>
    <t>51,23</t>
  </si>
  <si>
    <t>VALVULA DE RETENCAO VERTICAL, DE BRONZE (PN-16), 3", 200 PSI, EXTREMIDADES COM ROSCA</t>
  </si>
  <si>
    <t>308,45</t>
  </si>
  <si>
    <t>VALVULA DE RETENCAO VERTICAL, DE BRONZE (PN-16), 4", 200 PSI, EXTREMIDADES COM ROSCA</t>
  </si>
  <si>
    <t>535,33</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</si>
  <si>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</si>
  <si>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</si>
  <si>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</si>
  <si>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</si>
  <si>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3,81</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</si>
  <si>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</si>
  <si>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</si>
  <si>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</si>
  <si>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</si>
  <si>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</si>
  <si>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</si>
  <si>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</si>
  <si>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</si>
  <si>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</si>
  <si>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70,75</t>
  </si>
  <si>
    <t>VARIADOR DE LUMINOSIDADE ROTATIVO (DIMMER) 220V, 600W, CONJUNTO MONTADO PARA EMBUTIR 4" X 2" (PLACA + SUPORTE + MODULO)</t>
  </si>
  <si>
    <t>74,39</t>
  </si>
  <si>
    <t>VARIADOR DE VELOCIDADE PARA VENTILADOR 127 V, 150 W (APENAS MODULO)</t>
  </si>
  <si>
    <t>VARIADOR DE VELOCIDADE PARA VENTILADOR 127V, 150W + 2 INTERRUPTORES PARALELOS, PARA REVERSAO E LAMPADA, CONJUNTO MONTADO PARA EMBUTIR 4" X 2" (PLACA + SUPORTE + MODULOS)</t>
  </si>
  <si>
    <t>47,42</t>
  </si>
  <si>
    <t>VARIADOR DE VELOCIDADE PARA VENTILADOR 220 V, 250 W (APENAS MODULO)</t>
  </si>
  <si>
    <t>VARIADOR DE VELOCIDADE PARA VENTILADOR 220V, 250W + 2 INTERRUPTORES PARALELOS, PARA REVERSAO E LAMPADA, CONJUNTO MONTADO PARA EMBUTIR 4" X 2" (PLACA + SUPORTE + MODULOS)</t>
  </si>
  <si>
    <t>49,01</t>
  </si>
  <si>
    <t>VASSOURA MECANICA REBOCAVEL COM ESCOVA CILINDRICA LARGURA UTIL DE VARRIMENTO = 2,44M</t>
  </si>
  <si>
    <t>83.150,50</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</si>
  <si>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</si>
  <si>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</si>
  <si>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</si>
  <si>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</si>
  <si>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</si>
  <si>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</si>
  <si>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</si>
  <si>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38,75</t>
  </si>
  <si>
    <t>VEU POLIESTER</t>
  </si>
  <si>
    <t>VIBRADOR DE IMERSAO, COM PONTEIRA DE *35* MM, MANGOTE DE 5 M, SEM MOTOR</t>
  </si>
  <si>
    <t>1.467,67</t>
  </si>
  <si>
    <t>VIBRADOR DE IMERSAO, COM PONTEIRA DE *45* MM, MANGOTE DE 5 M, SEM MOTOR.</t>
  </si>
  <si>
    <t>1.595,30</t>
  </si>
  <si>
    <t>VIBRADOR DE IMERSAO, COM PONTEIRA DE *60* MM, MANGOTE DE 5 M, SEM MOTOR.</t>
  </si>
  <si>
    <t>1.789,54</t>
  </si>
  <si>
    <t>VIBRADOR DE IMERSAO, DIAMETRO DA PONTEIRA DE *35* MM, COM MOTOR 4 TEMPOS A GASOLINA DE 5,5 HP (5,5 CV)</t>
  </si>
  <si>
    <t>3.850,00</t>
  </si>
  <si>
    <t>VIBRADOR DE IMERSAO, DIAMETRO DA PONTEIRA DE *45* MM, COM MOTOR ELETRICO TRIFASICO DE 2 HP (2 CV)</t>
  </si>
  <si>
    <t>3.453,78</t>
  </si>
  <si>
    <t>VIBRADOR DE IMERSAO, DIAMETRO DA PONTEIRA DE *45* MM, COM MOTOR 4 TEMPOS A GASOLINA DE 5,5 HP (5,5 CV)</t>
  </si>
  <si>
    <t>4.207,13</t>
  </si>
  <si>
    <t>VIBROACABADORA DE ASFALTO SOBRE ESTEIRAS, LARG. PAVIM. MAX. 8,00 M, POT. 100 KW/ 134 HP, CAP.  600 T/ H</t>
  </si>
  <si>
    <t>5.372.494,00</t>
  </si>
  <si>
    <t>VIBROACABADORA DE ASFALTO SOBRE ESTEIRAS, LARG. PAVIM. 2,13 M A 4,55 M, POT. 74 KW/ 100 HP, CAP. 400  T/ H</t>
  </si>
  <si>
    <t>2.261.757,62</t>
  </si>
  <si>
    <t>VIBROACABADORA DE ASFALTO SOBRE ESTEIRAS, LARG. PAVIM. 2,60 M A 5,75 M, POT. 110 HP, CAP. 450 T/ H</t>
  </si>
  <si>
    <t>2.278.147,33</t>
  </si>
  <si>
    <t>VIBROACABADORA DE ASFALTO SOBRE ESTEIRAS, LARG. PAVIMENT. 1,90 A 5,3 M, POT. 78 KW/105 HP, CAP. 450 T/H</t>
  </si>
  <si>
    <t>2.760.000,00</t>
  </si>
  <si>
    <t>VIBROACABADORA DE ASFALTO SOBRE RODAS, LARGURA DE PAVIMENTACAO DE 1,70 A 4,20 M, POTENCIA 78 KW/105 HP, CAPACIDADE 300 T/H</t>
  </si>
  <si>
    <t>2.445.320,53</t>
  </si>
  <si>
    <t>VIDRACEIRO (HORISTA)</t>
  </si>
  <si>
    <t>VIDRACEIRO (MENSALISTA)</t>
  </si>
  <si>
    <t>2.728,47</t>
  </si>
  <si>
    <t>VIDRO COMUM LAMINADO LISO INCOLOR DUPLO, ESPESSURA TOTAL 8 MM (CADA CAMADA DE 4 MM) - COLOCADO</t>
  </si>
  <si>
    <t>931,78</t>
  </si>
  <si>
    <t>VIDRO COMUM LAMINADO, LISO, INCOLOR, DUPLO, ESPESSURA TOTAL 6 MM (CADA CAMADA E= 3 MM) - COLOCADO</t>
  </si>
  <si>
    <t>811,11</t>
  </si>
  <si>
    <t>VIDRO COMUM LAMINADO, LISO, INCOLOR, TRIPLO, ESPESSURA TOTAL 12 MM (CADA CAMADA E=  4 MM) - COLOCADO</t>
  </si>
  <si>
    <t>2.108,88</t>
  </si>
  <si>
    <t>VIDRO COMUM LAMINADO, LISO, INCOLOR, TRIPLO, ESPESSURA TOTAL 15 MM (CADA CAMADA E = 5 MM) - COLOCADO</t>
  </si>
  <si>
    <t>2.465,77</t>
  </si>
  <si>
    <t>VIDRO CRISTAL COLORIDO, 10 MM, PINTADO NA COR BRANCA</t>
  </si>
  <si>
    <t>726,75</t>
  </si>
  <si>
    <t>VIDRO CRISTAL COLORIDO, 4 MM, PINTADO NA COR BRANCA</t>
  </si>
  <si>
    <t>227,11</t>
  </si>
  <si>
    <t>VIDRO CRISTAL COLORIDO, 6 MM, PINTADO NA COR BRANCA</t>
  </si>
  <si>
    <t>322,77</t>
  </si>
  <si>
    <t>VIDRO CRISTAL COLORIDO, 8 MM, PINTADO NA COR BRANCA</t>
  </si>
  <si>
    <t>523,97</t>
  </si>
  <si>
    <t>VIDRO LISO FUME E = 4MM - SEM COLOCACAO</t>
  </si>
  <si>
    <t>259,55</t>
  </si>
  <si>
    <t>VIDRO LISO FUME E = 6MM - SEM COLOCACAO</t>
  </si>
  <si>
    <t>389,33</t>
  </si>
  <si>
    <t>VIDRO LISO FUME, E = 5 MM - SEM COLOCACAO</t>
  </si>
  <si>
    <t>280,17</t>
  </si>
  <si>
    <t>VIDRO LISO INCOLOR 10 MM - SEM COLOCACAO</t>
  </si>
  <si>
    <t>486,66</t>
  </si>
  <si>
    <t>VIDRO LISO INCOLOR 2 A 3 MM - SEM COLOCACAO</t>
  </si>
  <si>
    <t>146,00</t>
  </si>
  <si>
    <t>VIDRO LISO INCOLOR 4MM - SEM COLOCACAO</t>
  </si>
  <si>
    <t>194,66</t>
  </si>
  <si>
    <t>VIDRO LISO INCOLOR 5MM - SEM COLOCACAO</t>
  </si>
  <si>
    <t>VIDRO LISO INCOLOR 6 MM - SEM COLOCACAO</t>
  </si>
  <si>
    <t>275,77</t>
  </si>
  <si>
    <t>VIDRO LISO INCOLOR 8MM  -  SEM COLOCACAO</t>
  </si>
  <si>
    <t>402,31</t>
  </si>
  <si>
    <t>VIDRO MARTELADO OU CANELADO, 4 MM - SEM COLOCACAO</t>
  </si>
  <si>
    <t>162,22</t>
  </si>
  <si>
    <t>VIDRO PLANO ARAMADO E = 6 MM - SEM COLOCACAO</t>
  </si>
  <si>
    <t>VIDRO PLANO ARMADO E = 7MM - SEM COLOCACAO</t>
  </si>
  <si>
    <t>502,88</t>
  </si>
  <si>
    <t>VIDRO TEMPERADO INCOLOR E = 10 MM, SEM COLOCACAO</t>
  </si>
  <si>
    <t>491,36</t>
  </si>
  <si>
    <t>VIDRO TEMPERADO INCOLOR E = 6 MM, SEM COLOCACAO</t>
  </si>
  <si>
    <t>289,94</t>
  </si>
  <si>
    <t>VIDRO TEMPERADO INCOLOR E = 8 MM, SEM COLOCACAO</t>
  </si>
  <si>
    <t>378,49</t>
  </si>
  <si>
    <t>VIDRO TEMPERADO INCOLOR PARA PORTA DE ABRIR, E = 10 MM (SEM FERRAGENS E SEM COLOCACAO)</t>
  </si>
  <si>
    <t>531,46</t>
  </si>
  <si>
    <t>VIDRO TEMPERADO VERDE E = 10 MM, SEM COLOCACAO</t>
  </si>
  <si>
    <t>619,27</t>
  </si>
  <si>
    <t>VIDRO TEMPERADO VERDE E = 6 MM, SEM COLOCACAO</t>
  </si>
  <si>
    <t>349,87</t>
  </si>
  <si>
    <t>VIDRO TEMPERADO VERDE E = 8 MM, SEM COLOCACAO</t>
  </si>
  <si>
    <t>472,68</t>
  </si>
  <si>
    <t>VIGA *7,5 X 10* CM EM PINUS, MISTA OU EQUIVALENTE DA REGIAO - BRUTA</t>
  </si>
  <si>
    <t>14,73</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</si>
  <si>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</si>
  <si>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</si>
  <si>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</si>
  <si>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</si>
  <si>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96,18</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</si>
  <si>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</si>
  <si>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</si>
  <si>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</si>
  <si>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</si>
  <si>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</si>
  <si>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</si>
  <si>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</si>
  <si>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5215</t>
  </si>
  <si>
    <r>
      <t>Tabela:</t>
    </r>
    <r>
      <rPr>
        <sz val="11"/>
        <color theme="1"/>
        <rFont val="Calibri"/>
        <family val="2"/>
        <scheme val="minor"/>
      </rPr>
      <t> 1171001 - TABELA CUSTOS LABOR/CT-UFES PADRÃO DER-ES JANEIRO/2022(LS=157,27; BDI=0%)</t>
    </r>
  </si>
  <si>
    <t>Categoria: Mão-de-obra</t>
  </si>
  <si>
    <t>CALCETEIRO/PINTOR (OFICIAL - SINDUSCON)</t>
  </si>
  <si>
    <t>ELETROTECNICO MONTADOR - SINTRACONST</t>
  </si>
  <si>
    <t>ARMADOR (OFICIAL - SINDUSCON)</t>
  </si>
  <si>
    <t>MONTADOR (SINTRACONST)</t>
  </si>
  <si>
    <t>ENGENHEIRO JUNIOR</t>
  </si>
  <si>
    <t>PINTOR -(OFICIAL - SINDUSCON)</t>
  </si>
  <si>
    <t>SOLDADOR - (OFICIAL - SINDUSCON)</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</si>
  <si>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</si>
  <si>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</si>
  <si>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</si>
  <si>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</si>
  <si>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</si>
  <si>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</si>
  <si>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</si>
  <si>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</si>
  <si>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</si>
  <si>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Categoria: Material</t>
  </si>
  <si>
    <t>INSUMOS BASICOS - CIVIL</t>
  </si>
  <si>
    <t>ELEMENTOS ESTRUTURAIS PRE-MOLDADOS</t>
  </si>
  <si>
    <t>MOURAO RETO DE CONCRETO BASE 10X10CM H=2.50M</t>
  </si>
  <si>
    <t>AGREGADOS, AGLOMERANTES, MISTURADOS</t>
  </si>
  <si>
    <t>CONCRETO USINADO FCK 30 MPA</t>
  </si>
  <si>
    <t>REJUNTE EPOXI COR BRANCA</t>
  </si>
  <si>
    <t>REJUNTE JUNTAPLUS FINA COR CINZA</t>
  </si>
  <si>
    <t>REJUNTE PORCELANATO QUARTZOLIT</t>
  </si>
  <si>
    <t>AGREGADOS, AGLOMERANTES E MISTURAS</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</si>
  <si>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</si>
  <si>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</si>
  <si>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</si>
  <si>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</si>
  <si>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</si>
  <si>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</si>
  <si>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</si>
  <si>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</si>
  <si>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</si>
  <si>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</si>
  <si>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</si>
  <si>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</si>
  <si>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AREIA FINA</t>
  </si>
  <si>
    <t>AREIA PARA ATERRO</t>
  </si>
  <si>
    <t>ARGAMASSA PARA GRAUTEAMENTO TIPO SIKAGROUT</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</si>
  <si>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</si>
  <si>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</si>
  <si>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</si>
  <si>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</si>
  <si>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</si>
  <si>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</si>
  <si>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</si>
  <si>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</si>
  <si>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</si>
  <si>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</si>
  <si>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</si>
  <si>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</si>
  <si>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</si>
  <si>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</si>
  <si>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</si>
  <si>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</si>
  <si>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</si>
  <si>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</si>
  <si>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</si>
  <si>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</si>
  <si>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</si>
  <si>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</si>
  <si>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</si>
  <si>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</si>
  <si>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</si>
  <si>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</si>
  <si>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</si>
  <si>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</si>
  <si>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</si>
  <si>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</si>
  <si>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</si>
  <si>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</si>
  <si>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</si>
  <si>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</si>
  <si>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</si>
  <si>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</si>
  <si>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</si>
  <si>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</si>
  <si>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</si>
  <si>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</si>
  <si>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</si>
  <si>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</si>
  <si>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</si>
  <si>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</si>
  <si>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</si>
  <si>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</si>
  <si>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</si>
  <si>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</si>
  <si>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</si>
  <si>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</si>
  <si>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</si>
  <si>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</si>
  <si>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</si>
  <si>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</si>
  <si>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</si>
  <si>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</si>
  <si>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</si>
  <si>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</si>
  <si>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</si>
  <si>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</si>
  <si>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</si>
  <si>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</si>
  <si>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</si>
  <si>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</si>
  <si>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</si>
  <si>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PAINEL/PAINEL</t>
  </si>
  <si>
    <t>PORTA P/ DIVISORIA 80X210 CM, INC DOBR/FECH INTERN</t>
  </si>
  <si>
    <t>GRANITO CINZA ANDORINHA E = 3 CM POLIDO NOS DOIS LADOS</t>
  </si>
  <si>
    <t>MATERIAIS PARA IMPERMEABILIZACAO</t>
  </si>
  <si>
    <t>ADITIVO SIKA 1</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</si>
  <si>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</si>
  <si>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</si>
  <si>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</si>
  <si>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</si>
  <si>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</si>
  <si>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</si>
  <si>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</si>
  <si>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</si>
  <si>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</si>
  <si>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</si>
  <si>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</si>
  <si>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</si>
  <si>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</si>
  <si>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</si>
  <si>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</si>
  <si>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</si>
  <si>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</si>
  <si>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</si>
  <si>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</si>
  <si>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</si>
  <si>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</si>
  <si>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</si>
  <si>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</si>
  <si>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</si>
  <si>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</si>
  <si>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</si>
  <si>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</si>
  <si>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</si>
  <si>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</si>
  <si>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</si>
  <si>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</si>
  <si>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</si>
  <si>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</si>
  <si>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</si>
  <si>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</si>
  <si>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</si>
  <si>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</si>
  <si>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</si>
  <si>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</si>
  <si>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</si>
  <si>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</si>
  <si>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</si>
  <si>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</si>
  <si>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</si>
  <si>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</si>
  <si>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</si>
  <si>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</si>
  <si>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</si>
  <si>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</si>
  <si>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</si>
  <si>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</si>
  <si>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</si>
  <si>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</si>
  <si>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</si>
  <si>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</si>
  <si>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</si>
  <si>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</si>
  <si>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</si>
  <si>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</si>
  <si>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</si>
  <si>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</si>
  <si>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</si>
  <si>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</si>
  <si>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</si>
  <si>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</si>
  <si>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</si>
  <si>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</si>
  <si>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</si>
  <si>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</si>
  <si>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</si>
  <si>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</si>
  <si>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</si>
  <si>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</si>
  <si>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</si>
  <si>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</si>
  <si>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</si>
  <si>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</si>
  <si>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</si>
  <si>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</si>
  <si>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</si>
  <si>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</si>
  <si>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</si>
  <si>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</si>
  <si>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</si>
  <si>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</si>
  <si>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</si>
  <si>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</si>
  <si>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</si>
  <si>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</si>
  <si>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</si>
  <si>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</si>
  <si>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</si>
  <si>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</si>
  <si>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</si>
  <si>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</si>
  <si>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</si>
  <si>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</si>
  <si>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</si>
  <si>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</si>
  <si>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</si>
  <si>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</si>
  <si>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</si>
  <si>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</si>
  <si>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</si>
  <si>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</si>
  <si>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BARRA APOIO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</si>
  <si>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</si>
  <si>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</si>
  <si>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</si>
  <si>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</si>
  <si>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</si>
  <si>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</si>
  <si>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</si>
  <si>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</si>
  <si>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</si>
  <si>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</si>
  <si>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</si>
  <si>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</si>
  <si>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</si>
  <si>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</si>
  <si>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</si>
  <si>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</si>
  <si>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</si>
  <si>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</si>
  <si>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</si>
  <si>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</si>
  <si>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</si>
  <si>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</si>
  <si>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</si>
  <si>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</si>
  <si>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</si>
  <si>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</si>
  <si>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</si>
  <si>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</si>
  <si>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</si>
  <si>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</si>
  <si>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</si>
  <si>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</si>
  <si>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</si>
  <si>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</si>
  <si>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</si>
  <si>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</si>
  <si>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</si>
  <si>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</si>
  <si>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</si>
  <si>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</si>
  <si>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</si>
  <si>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</si>
  <si>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</si>
  <si>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</si>
  <si>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</si>
  <si>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</si>
  <si>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</si>
  <si>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</si>
  <si>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</si>
  <si>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</si>
  <si>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</si>
  <si>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</si>
  <si>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</si>
  <si>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</si>
  <si>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</si>
  <si>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</si>
  <si>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</si>
  <si>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</si>
  <si>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</si>
  <si>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</si>
  <si>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</si>
  <si>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</si>
  <si>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</si>
  <si>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</si>
  <si>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</si>
  <si>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</si>
  <si>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</si>
  <si>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</si>
  <si>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</si>
  <si>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</si>
  <si>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</si>
  <si>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</si>
  <si>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</si>
  <si>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</si>
  <si>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</si>
  <si>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</si>
  <si>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</si>
  <si>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</si>
  <si>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</si>
  <si>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</si>
  <si>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</si>
  <si>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</si>
  <si>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</si>
  <si>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</si>
  <si>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</si>
  <si>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</si>
  <si>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</si>
  <si>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</si>
  <si>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</si>
  <si>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</si>
  <si>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</si>
  <si>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</si>
  <si>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</si>
  <si>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PISO CERAMICO 45X45CM PEI5 CARGO PLUS GRAY ELIANE</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</si>
  <si>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</si>
  <si>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</si>
  <si>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</si>
  <si>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</si>
  <si>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</si>
  <si>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</si>
  <si>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POLIDO PANNA PLUS PO 50X50CM</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</si>
  <si>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</si>
  <si>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</si>
  <si>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</si>
  <si>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</si>
  <si>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</si>
  <si>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</si>
  <si>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</si>
  <si>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 PAVIFLEX CHROMA CONCEPT 30X30CM - ESP.2MM</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</si>
  <si>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</si>
  <si>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</si>
  <si>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</si>
  <si>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</si>
  <si>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</si>
  <si>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</si>
  <si>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</si>
  <si>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</si>
  <si>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</si>
  <si>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</si>
  <si>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</si>
  <si>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</si>
  <si>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</si>
  <si>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</si>
  <si>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</si>
  <si>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</si>
  <si>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</si>
  <si>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</si>
  <si>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</si>
  <si>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VIDROS E ACESSORIOS</t>
  </si>
  <si>
    <t>VIDRO TRANSPARENTE LISO ESP.4MM,COLOCADO</t>
  </si>
  <si>
    <t>VIDRO MINI-BOREAL ESP.4MM, COLOCADO</t>
  </si>
  <si>
    <t>ESPELHO PRATA ESPESSURA 4 MM</t>
  </si>
  <si>
    <t>BOTAO FRANCES P/FIXACAO DE ESPELHOS, CROMADO</t>
  </si>
  <si>
    <t>VIDROS E ACESSORIOS (CONTINUAÇÃO)</t>
  </si>
  <si>
    <t>VIDRO ARAMADO ESP. 6MM, COLOCADO</t>
  </si>
  <si>
    <t>TINTAS (CONT.)</t>
  </si>
  <si>
    <t>ESMALTE SINTETICO</t>
  </si>
  <si>
    <t>TINTA EPOXI CATALISAVEL PARA ACABAMENTO</t>
  </si>
  <si>
    <t>TINTA LATEX PVA</t>
  </si>
  <si>
    <t>TINTA LATEX ACRILICA FOSCA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</si>
  <si>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</si>
  <si>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</si>
  <si>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</si>
  <si>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</si>
  <si>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</si>
  <si>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</si>
  <si>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</si>
  <si>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</si>
  <si>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</si>
  <si>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</si>
  <si>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</si>
  <si>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</si>
  <si>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ACRILICA</t>
  </si>
  <si>
    <t>MASSA PARA MADEIRA</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</si>
  <si>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</si>
  <si>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</si>
  <si>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</si>
  <si>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</si>
  <si>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</si>
  <si>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</si>
  <si>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</si>
  <si>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</si>
  <si>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</si>
  <si>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</si>
  <si>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</si>
  <si>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GRAMA EM PLACAS TIPO ESMERALDA</t>
  </si>
  <si>
    <t>PLACA DE OBRA - ADESIVADA COM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</si>
  <si>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</si>
  <si>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</si>
  <si>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</si>
  <si>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</si>
  <si>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</si>
  <si>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</si>
  <si>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</si>
  <si>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</si>
  <si>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</si>
  <si>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</si>
  <si>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</si>
  <si>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</si>
  <si>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</si>
  <si>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</si>
  <si>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</si>
  <si>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</si>
  <si>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</si>
  <si>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</si>
  <si>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</si>
  <si>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DT PADRAO TRIFASICO 16MM AEREO 63A H=7M/100DAN</t>
  </si>
  <si>
    <t>POSTE (CONT)</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</si>
  <si>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</si>
  <si>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</si>
  <si>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</si>
  <si>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</si>
  <si>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</si>
  <si>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</si>
  <si>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</si>
  <si>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</si>
  <si>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</si>
  <si>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</si>
  <si>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</si>
  <si>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</si>
  <si>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</si>
  <si>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LAMPADA TUBULAR LED T8 9W 600MM BIVOLT CERTIFICADA INMETRO</t>
  </si>
  <si>
    <t>LUMINARIAS - CONT</t>
  </si>
  <si>
    <t>LUMINARIA BETA E40 250/400 IP66/44 CT SR TECNOWATT OU EQUIVALENTE</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</si>
  <si>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</si>
  <si>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</si>
  <si>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</si>
  <si>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</si>
  <si>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</si>
  <si>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</si>
  <si>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</si>
  <si>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</si>
  <si>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</si>
  <si>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</si>
  <si>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</si>
  <si>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</si>
  <si>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</si>
  <si>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</si>
  <si>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</si>
  <si>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</si>
  <si>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</si>
  <si>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</si>
  <si>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</si>
  <si>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</si>
  <si>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</si>
  <si>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</si>
  <si>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</si>
  <si>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</si>
  <si>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</si>
  <si>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</si>
  <si>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</si>
  <si>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</si>
  <si>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</si>
  <si>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</si>
  <si>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DE FERRO GALVANIZADO 6"</t>
  </si>
  <si>
    <t>ELETRODUTO FERRO GALV LEVE - 2.1/2"</t>
  </si>
  <si>
    <t>ELETRODUTO DE FERRO GALVANIZADO 4"</t>
  </si>
  <si>
    <t>CURVA 90º DE FERRO GALVANIZADO 3"</t>
  </si>
  <si>
    <t>ELETRODUTO DE FERRO GALVANIZADO 3"</t>
  </si>
  <si>
    <t>REDUÇÃO DE FERRO GALVANIZADO Ø 50X32MM (2X1 1/4")</t>
  </si>
  <si>
    <t>CAIXAS DE PASSAGEM E ECONDULETES (CONTINUAÇÃO)</t>
  </si>
  <si>
    <t>ELETRODUTOS (PVC RIGIDO E CONEXÕES)</t>
  </si>
  <si>
    <t>ELETRODUTO DE PVC RIGIDO 1/2"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</si>
  <si>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</si>
  <si>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</si>
  <si>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</si>
  <si>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</si>
  <si>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</si>
  <si>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</si>
  <si>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</si>
  <si>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</si>
  <si>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</si>
  <si>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</si>
  <si>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</si>
  <si>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</si>
  <si>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</si>
  <si>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</si>
  <si>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</si>
  <si>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</si>
  <si>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</si>
  <si>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</si>
  <si>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</si>
  <si>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</si>
  <si>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</si>
  <si>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</si>
  <si>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</si>
  <si>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</si>
  <si>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</si>
  <si>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</si>
  <si>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</si>
  <si>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</si>
  <si>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</si>
  <si>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</si>
  <si>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</si>
  <si>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</si>
  <si>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</si>
  <si>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</si>
  <si>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</si>
  <si>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</si>
  <si>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</si>
  <si>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</si>
  <si>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</si>
  <si>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</si>
  <si>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</si>
  <si>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</si>
  <si>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</si>
  <si>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</si>
  <si>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</si>
  <si>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</si>
  <si>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</si>
  <si>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</si>
  <si>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</si>
  <si>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</si>
  <si>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</si>
  <si>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</si>
  <si>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</si>
  <si>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PP ISOLAMENTO 1000V, 3 X 4.00 MM2 - PIRELLI OU EQUIVALENTE</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</si>
  <si>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</si>
  <si>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</si>
  <si>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</si>
  <si>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</si>
  <si>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</si>
  <si>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</si>
  <si>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</si>
  <si>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</si>
  <si>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</si>
  <si>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</si>
  <si>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UTP 4P CAT.6</t>
  </si>
  <si>
    <t>FIOS E CABOS (CONTINUACAO)</t>
  </si>
  <si>
    <t>CABO TELEFONICO CI C/ 20 PARES Ø 50 MM</t>
  </si>
  <si>
    <t>FIOS E CABOS (CONT)</t>
  </si>
  <si>
    <t>CABO PP ISOLAMENTO 1000V, 2 X 2.5 MM2 - PIRELLI OU EQUIVALENTE</t>
  </si>
  <si>
    <t>CABO COAXIAL P/ TV 67 OHMS</t>
  </si>
  <si>
    <t>CABO DE COBRE PP FLEX ISOL. PVC 1000V ANTI-CHAMA 70º - 3 X 2,5MM2</t>
  </si>
  <si>
    <t>CHAVES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</si>
  <si>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</si>
  <si>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</si>
  <si>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</si>
  <si>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</si>
  <si>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</si>
  <si>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</si>
  <si>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</si>
  <si>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</si>
  <si>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</si>
  <si>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</si>
  <si>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</si>
  <si>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</si>
  <si>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</si>
  <si>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</si>
  <si>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</si>
  <si>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</si>
  <si>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</si>
  <si>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</si>
  <si>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</si>
  <si>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</si>
  <si>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</si>
  <si>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</si>
  <si>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</si>
  <si>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</si>
  <si>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</si>
  <si>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</si>
  <si>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</si>
  <si>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</si>
  <si>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</si>
  <si>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</si>
  <si>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</si>
  <si>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</si>
  <si>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</si>
  <si>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</si>
  <si>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</si>
  <si>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</si>
  <si>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</si>
  <si>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</si>
  <si>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</si>
  <si>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</si>
  <si>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</si>
  <si>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</si>
  <si>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</si>
  <si>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</si>
  <si>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</si>
  <si>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</si>
  <si>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</si>
  <si>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</si>
  <si>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</si>
  <si>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</si>
  <si>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</si>
  <si>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</si>
  <si>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</si>
  <si>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</si>
  <si>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</si>
  <si>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</si>
  <si>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</si>
  <si>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</si>
  <si>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</si>
  <si>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</si>
  <si>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</si>
  <si>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</si>
  <si>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</si>
  <si>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</si>
  <si>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</si>
  <si>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</si>
  <si>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</si>
  <si>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</si>
  <si>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</si>
  <si>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</si>
  <si>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</si>
  <si>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</si>
  <si>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</si>
  <si>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</si>
  <si>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MINI DISJUNTOR MONOPOLAR 2A CURVA C 5KA 220/127V</t>
  </si>
  <si>
    <t>CAIXA PASSAG. CH 18 C/TAMPA PARAF. 100X100X80MM</t>
  </si>
  <si>
    <t>CAIXA PASSAG. CH 18 C/TAMPA PARAF. 150X150X80MM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</si>
  <si>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</si>
  <si>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</si>
  <si>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</si>
  <si>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</si>
  <si>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</si>
  <si>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</si>
  <si>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</si>
  <si>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</si>
  <si>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</si>
  <si>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</si>
  <si>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</si>
  <si>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</si>
  <si>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</si>
  <si>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</si>
  <si>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</si>
  <si>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</si>
  <si>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</si>
  <si>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</si>
  <si>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</si>
  <si>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</si>
  <si>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</si>
  <si>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</si>
  <si>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</si>
  <si>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</si>
  <si>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</si>
  <si>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</si>
  <si>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</si>
  <si>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</si>
  <si>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</si>
  <si>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</si>
  <si>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</si>
  <si>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</si>
  <si>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PROJ. RETANGULAR PL 400 MA TECNOWATT</t>
  </si>
  <si>
    <t>LÂMPADAS</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</si>
  <si>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</si>
  <si>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</si>
  <si>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</si>
  <si>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</si>
  <si>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</si>
  <si>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</si>
  <si>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</si>
  <si>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</si>
  <si>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</si>
  <si>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</si>
  <si>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</si>
  <si>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</si>
  <si>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</si>
  <si>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</si>
  <si>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</si>
  <si>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LUMINARIAS (CONT )</t>
  </si>
  <si>
    <t>ARANDELA PROVA DE TEMPO 45º EM ALUM SILICIO, ACAB EPOXI CINZA (E-27) - VISOR POLICARB. C/ GRADE</t>
  </si>
  <si>
    <t>LUMINARIA SOBR 4X16W CORPO CH ACO PINT ELETROST REFLETOR E ALETAS - REF. CS416AL-N - AMES, 665 - LUMAVI OU EQUIVALENTE</t>
  </si>
  <si>
    <t>LUMINARIA EMB 2X16W CORPO CH ACO PINT ELETROST REFLETOR E ALETAS - REF. CE216AL-N - AMES, 901 - LUMAVI - SO-001 000 -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</si>
  <si>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</si>
  <si>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</si>
  <si>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</si>
  <si>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</si>
  <si>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</si>
  <si>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</si>
  <si>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</si>
  <si>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</si>
  <si>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</si>
  <si>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</si>
  <si>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</si>
  <si>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</si>
  <si>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</si>
  <si>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</si>
  <si>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</si>
  <si>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</si>
  <si>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</si>
  <si>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</si>
  <si>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</si>
  <si>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</si>
  <si>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</si>
  <si>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</si>
  <si>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</si>
  <si>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</si>
  <si>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</si>
  <si>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</si>
  <si>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</si>
  <si>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</si>
  <si>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</si>
  <si>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</si>
  <si>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</si>
  <si>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</si>
  <si>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</si>
  <si>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</si>
  <si>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</si>
  <si>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</si>
  <si>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</si>
  <si>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</si>
  <si>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</si>
  <si>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</si>
  <si>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</si>
  <si>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</si>
  <si>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</si>
  <si>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</si>
  <si>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</si>
  <si>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</si>
  <si>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</si>
  <si>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</si>
  <si>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</si>
  <si>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</si>
  <si>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</si>
  <si>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</si>
  <si>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</si>
  <si>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 QUADRADA ACO GALV 1020 16X300MM</t>
  </si>
  <si>
    <t>ABRACADEIRA TIPO D COM CUNHA P/ ELETRODUTO Ø 1" - TEL-095</t>
  </si>
  <si>
    <t>TERMINAL CABO-BARRA EM LATÃO 2 X # 240 MM2</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</si>
  <si>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</si>
  <si>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</si>
  <si>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</si>
  <si>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</si>
  <si>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</si>
  <si>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</si>
  <si>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</si>
  <si>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</si>
  <si>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</si>
  <si>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</si>
  <si>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</si>
  <si>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</si>
  <si>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</si>
  <si>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</si>
  <si>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</si>
  <si>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</si>
  <si>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</si>
  <si>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</si>
  <si>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</si>
  <si>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</si>
  <si>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</si>
  <si>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</si>
  <si>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</si>
  <si>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</si>
  <si>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</si>
  <si>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</si>
  <si>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</si>
  <si>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</si>
  <si>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</si>
  <si>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</si>
  <si>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</si>
  <si>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</si>
  <si>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</si>
  <si>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</si>
  <si>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</si>
  <si>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</si>
  <si>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</si>
  <si>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</si>
  <si>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</si>
  <si>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</si>
  <si>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</si>
  <si>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 QUADRADA ACO GALV 1020 16 X 200 MM</t>
  </si>
  <si>
    <t>BANDEJA DESLIZANTE P/ RACK PADRAO 19" - 500MM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</si>
  <si>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</si>
  <si>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</si>
  <si>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</si>
  <si>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</si>
  <si>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</si>
  <si>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</si>
  <si>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</si>
  <si>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</si>
  <si>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</si>
  <si>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</si>
  <si>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</si>
  <si>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</si>
  <si>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</si>
  <si>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</si>
  <si>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</si>
  <si>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</si>
  <si>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</si>
  <si>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</si>
  <si>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</si>
  <si>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</si>
  <si>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</si>
  <si>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</si>
  <si>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</si>
  <si>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</si>
  <si>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</si>
  <si>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</si>
  <si>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</si>
  <si>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</si>
  <si>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</si>
  <si>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</si>
  <si>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</si>
  <si>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BOCAL PORCELANA C/ ROSCA P/ LAMPADA INCANDESCENTE</t>
  </si>
  <si>
    <t>SAPATILHA PARA CABO DE AÇO</t>
  </si>
  <si>
    <t>TAMPA DE FERRO R2 DIM. 1070X520MM PADRAO TELEBRAS (TRAFEGO LEVE)</t>
  </si>
  <si>
    <t>MAO FRANCESA PLANA GALVANIZADA 32 X 710MM</t>
  </si>
  <si>
    <t>SELA PARA CRUZETA DE MADEIRA</t>
  </si>
  <si>
    <t>CONECTOR PARAFUSO FENDIDO SPLIT-BOLT (KS-26) P/CABO 35 - 70MM2 - BURNDY OU EQUIVALENTE</t>
  </si>
  <si>
    <t>CANTONEIRA ABAS IGUAIS DE FERRO ASTM A-36 - 3/16" X 1.1/2" X 1.1/2"</t>
  </si>
  <si>
    <t>PARAFUSO CAB ABAULADA ACO GALV 1020 16X150MM</t>
  </si>
  <si>
    <t>CABECOTE DE ALUMINIO FUNDIDO 3"</t>
  </si>
  <si>
    <t>CABECOTE DE ALUMINIO FUNDIDO 3/4"</t>
  </si>
  <si>
    <t>CINTA CIRCULAR ACO GALVANIZADO 300MM</t>
  </si>
  <si>
    <t>CABECOTE DE ALUMINIO FUNDIDO 1 1/2"</t>
  </si>
  <si>
    <t>CABECOTE DE ALUMINIO FUNDIDO 1 1/4"</t>
  </si>
  <si>
    <t>REATOR EXT. P/LAMPADA VAPOR MERCURIO TECNOWATT 400W/220V</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</si>
  <si>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</si>
  <si>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</si>
  <si>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</si>
  <si>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</si>
  <si>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</si>
  <si>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</si>
  <si>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</si>
  <si>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</si>
  <si>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</si>
  <si>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</si>
  <si>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</si>
  <si>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</si>
  <si>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</si>
  <si>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CAB ABAULADA ACO GALV 1020 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</si>
  <si>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</si>
  <si>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</si>
  <si>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</si>
  <si>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</si>
  <si>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</si>
  <si>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</si>
  <si>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</si>
  <si>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</si>
  <si>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</si>
  <si>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</si>
  <si>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</si>
  <si>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</si>
  <si>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</si>
  <si>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</si>
  <si>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</si>
  <si>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DIVERSOS (CONT.)</t>
  </si>
  <si>
    <t>SUPORTE P/ TRANSFORMADOR EM LIGA DE ALUMINIO P/ POSTE CONCRETO CIRCULAR - 225MM</t>
  </si>
  <si>
    <t>TERMINAL CABO-BARRA EM LATAO 2X # 300MM2</t>
  </si>
  <si>
    <t>INSUMOS DE REDE LOGICA / TELEFONIA/ CFTV/ SOM</t>
  </si>
  <si>
    <t>CABOS E CONEXOES</t>
  </si>
  <si>
    <t>PATCH CORD U/UTP GIGALAN RJ-45 CAT 6 - 1.50 M</t>
  </si>
  <si>
    <t>PATCH CORD U/UTP MULTILAN RJ-45 CAT 5E - 1.50 M</t>
  </si>
  <si>
    <t>CONECTOR RJ45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</si>
  <si>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</si>
  <si>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</si>
  <si>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</si>
  <si>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</si>
  <si>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</si>
  <si>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</si>
  <si>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</si>
  <si>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</si>
  <si>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</si>
  <si>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</si>
  <si>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</si>
  <si>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</si>
  <si>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</si>
  <si>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</si>
  <si>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</si>
  <si>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</si>
  <si>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</si>
  <si>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</si>
  <si>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</si>
  <si>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</si>
  <si>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</si>
  <si>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</si>
  <si>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</si>
  <si>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RACK DE PISO ESTRUTURAL ABERTO 19" - 44US X 870MM - CONFECCIONADO EM ACO SAE 1020, PITURA EPOXI</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</si>
  <si>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</si>
  <si>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</si>
  <si>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</si>
  <si>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</si>
  <si>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</si>
  <si>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</si>
  <si>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</si>
  <si>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</si>
  <si>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</si>
  <si>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</si>
  <si>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</si>
  <si>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</si>
  <si>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</si>
  <si>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</si>
  <si>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</si>
  <si>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</si>
  <si>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</si>
  <si>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</si>
  <si>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</si>
  <si>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t>
  </si>
  <si>
    <t>TUBO DE CONCRETO SIMPLES DIAM. 20CM - PS1</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</si>
  <si>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</si>
  <si>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</si>
  <si>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</si>
  <si>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</si>
  <si>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</si>
  <si>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</si>
  <si>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</si>
  <si>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</si>
  <si>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</si>
  <si>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</si>
  <si>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</si>
  <si>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</si>
  <si>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</si>
  <si>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</si>
  <si>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</si>
  <si>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</si>
  <si>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</si>
  <si>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</si>
  <si>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</si>
  <si>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</si>
  <si>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</si>
  <si>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</si>
  <si>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</si>
  <si>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</si>
  <si>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</si>
  <si>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</si>
  <si>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</si>
  <si>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</si>
  <si>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</si>
  <si>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</si>
  <si>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</si>
  <si>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</si>
  <si>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</si>
  <si>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</si>
  <si>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</si>
  <si>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</si>
  <si>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</si>
  <si>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</si>
  <si>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</si>
  <si>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</si>
  <si>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</si>
  <si>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</si>
  <si>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</si>
  <si>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</si>
  <si>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</si>
  <si>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</si>
  <si>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</si>
  <si>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</si>
  <si>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</si>
  <si>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</si>
  <si>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</si>
  <si>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</si>
  <si>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</si>
  <si>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</si>
  <si>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</si>
  <si>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</si>
  <si>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</si>
  <si>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</si>
  <si>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</si>
  <si>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</si>
  <si>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</si>
  <si>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</si>
  <si>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</si>
  <si>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</si>
  <si>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</si>
  <si>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</si>
  <si>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</si>
  <si>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</si>
  <si>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</si>
  <si>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</si>
  <si>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</si>
  <si>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</si>
  <si>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</si>
  <si>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</si>
  <si>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</si>
  <si>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</si>
  <si>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</si>
  <si>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</si>
  <si>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</si>
  <si>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</si>
  <si>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</si>
  <si>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</si>
  <si>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</si>
  <si>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</si>
  <si>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</si>
  <si>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</si>
  <si>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</si>
  <si>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</si>
  <si>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</si>
  <si>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</si>
  <si>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</si>
  <si>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</si>
  <si>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</si>
  <si>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</si>
  <si>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</si>
  <si>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</si>
  <si>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</si>
  <si>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</si>
  <si>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</si>
  <si>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</si>
  <si>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</si>
  <si>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</si>
  <si>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</si>
  <si>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</si>
  <si>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</si>
  <si>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</si>
  <si>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40MM - 1.1/2"</t>
  </si>
  <si>
    <t>REGISTRO DE GAVETA BRUTO 80MM - 3"</t>
  </si>
  <si>
    <t>REGISTRO DE GAVETA CROMADO 1/2"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</si>
  <si>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</si>
  <si>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</si>
  <si>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</si>
  <si>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</si>
  <si>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</si>
  <si>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</si>
  <si>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</si>
  <si>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REGISTRO DE GAVETA BRUTO 100MM - 4"</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</si>
  <si>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</si>
  <si>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</si>
  <si>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</si>
  <si>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</si>
  <si>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</si>
  <si>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</si>
  <si>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</si>
  <si>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</si>
  <si>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</si>
  <si>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</si>
  <si>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</si>
  <si>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</si>
  <si>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</si>
  <si>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</si>
  <si>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</si>
  <si>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</si>
  <si>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</si>
  <si>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</si>
  <si>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</si>
  <si>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</si>
  <si>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</si>
  <si>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</si>
  <si>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</si>
  <si>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</si>
  <si>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</si>
  <si>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</si>
  <si>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</si>
  <si>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</si>
  <si>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</si>
  <si>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</si>
  <si>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</si>
  <si>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</si>
  <si>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</si>
  <si>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</si>
  <si>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</si>
  <si>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</si>
  <si>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</si>
  <si>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</si>
  <si>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</si>
  <si>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</si>
  <si>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</si>
  <si>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</si>
  <si>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</si>
  <si>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</si>
  <si>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</si>
  <si>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</si>
  <si>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</si>
  <si>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</si>
  <si>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</si>
  <si>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</si>
  <si>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</si>
  <si>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</si>
  <si>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</si>
  <si>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</si>
  <si>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</si>
  <si>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</si>
  <si>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</si>
  <si>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</si>
  <si>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</si>
  <si>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</si>
  <si>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</si>
  <si>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</si>
  <si>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</si>
  <si>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</si>
  <si>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</si>
  <si>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</si>
  <si>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</si>
  <si>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</si>
  <si>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</si>
  <si>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</si>
  <si>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</si>
  <si>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</si>
  <si>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</si>
  <si>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</si>
  <si>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</si>
  <si>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</si>
  <si>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</si>
  <si>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</si>
  <si>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</si>
  <si>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</si>
  <si>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</si>
  <si>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</si>
  <si>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</si>
  <si>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</si>
  <si>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</si>
  <si>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</si>
  <si>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</si>
  <si>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</si>
  <si>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</si>
  <si>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</si>
  <si>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</si>
  <si>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</si>
  <si>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</si>
  <si>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</si>
  <si>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</si>
  <si>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</si>
  <si>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</si>
  <si>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</si>
  <si>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</si>
  <si>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</si>
  <si>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</si>
  <si>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</si>
  <si>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</si>
  <si>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</si>
  <si>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</si>
  <si>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</si>
  <si>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</si>
  <si>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</si>
  <si>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</si>
  <si>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</si>
  <si>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</si>
  <si>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</si>
  <si>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</si>
  <si>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</si>
  <si>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</si>
  <si>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</si>
  <si>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</si>
  <si>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</si>
  <si>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</si>
  <si>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</si>
  <si>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</si>
  <si>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</si>
  <si>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</si>
  <si>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</si>
  <si>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</si>
  <si>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</si>
  <si>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</si>
  <si>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</si>
  <si>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</si>
  <si>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</si>
  <si>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</si>
  <si>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</si>
  <si>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</si>
  <si>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</si>
  <si>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</si>
  <si>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</si>
  <si>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</si>
  <si>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</si>
  <si>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</si>
  <si>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</si>
  <si>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</si>
  <si>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</si>
  <si>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</si>
  <si>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</si>
  <si>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</si>
  <si>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</si>
  <si>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</si>
  <si>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</si>
  <si>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</si>
  <si>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</si>
  <si>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</si>
  <si>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</si>
  <si>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</si>
  <si>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</si>
  <si>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</si>
  <si>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</si>
  <si>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</si>
  <si>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</si>
  <si>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</si>
  <si>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</si>
  <si>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</si>
  <si>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</si>
  <si>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</si>
  <si>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</si>
  <si>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</si>
  <si>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</si>
  <si>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</si>
  <si>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</si>
  <si>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</si>
  <si>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</si>
  <si>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</si>
  <si>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</si>
  <si>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</si>
  <si>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</si>
  <si>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</si>
  <si>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</si>
  <si>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</si>
  <si>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</si>
  <si>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</si>
  <si>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</si>
  <si>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</si>
  <si>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</si>
  <si>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</si>
  <si>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</si>
  <si>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</si>
  <si>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</si>
  <si>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</si>
  <si>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</si>
  <si>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</si>
  <si>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</si>
  <si>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</si>
  <si>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</si>
  <si>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</si>
  <si>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</si>
  <si>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</si>
  <si>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</si>
  <si>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</si>
  <si>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</si>
  <si>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</si>
  <si>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</si>
  <si>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</si>
  <si>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</si>
  <si>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</si>
  <si>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</si>
  <si>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</si>
  <si>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</si>
  <si>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</si>
  <si>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</si>
  <si>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</si>
  <si>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</si>
  <si>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</si>
  <si>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</si>
  <si>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</si>
  <si>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</si>
  <si>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</si>
  <si>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</si>
  <si>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</si>
  <si>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</si>
  <si>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</si>
  <si>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</si>
  <si>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</si>
  <si>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</si>
  <si>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</si>
  <si>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</si>
  <si>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</si>
  <si>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</si>
  <si>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</si>
  <si>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</si>
  <si>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</si>
  <si>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</si>
  <si>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</si>
  <si>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</si>
  <si>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</si>
  <si>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</si>
  <si>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</si>
  <si>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</si>
  <si>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</si>
  <si>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</si>
  <si>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</si>
  <si>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</si>
  <si>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</si>
  <si>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</si>
  <si>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</si>
  <si>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</si>
  <si>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</si>
  <si>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</si>
  <si>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</si>
  <si>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</si>
  <si>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</si>
  <si>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</si>
  <si>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</si>
  <si>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</si>
  <si>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</si>
  <si>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</si>
  <si>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</si>
  <si>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</si>
  <si>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</si>
  <si>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</si>
  <si>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</si>
  <si>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</si>
  <si>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4X16W CORPO CH ACO PINT ELETROST REFLETOR E ALETAS - REF. CE416AL-N - AMES, 6026 - LUMAVI OU EQUIVALENTE</t>
  </si>
  <si>
    <t>QUADRO DISTRIB. PVC DE EMBUTIR P/ 6 CIRCUITOS C/ BARRAMENTO C/ TRINCO</t>
  </si>
  <si>
    <t>QUADRO DISTRIB. PVC DE EMBUTIR P/ 12 CIRCUITOS S/ BARRAMENTO C/ TRINCO</t>
  </si>
  <si>
    <t>LAMPADA TUBULAR LED T8 18W 1200MM BIVOLT CERTIFICADA INMETRO</t>
  </si>
  <si>
    <t>INSUMOS ACABAMENTOS - CIVIL</t>
  </si>
  <si>
    <t>REVESTIMENTOS CERAMICOS (PAREDES)</t>
  </si>
  <si>
    <t>CERAMICA LISA BRANCA REF POLAR 33X61 A - INCESA OU EQUIVALENE</t>
  </si>
  <si>
    <t>ESQUADRIAS METALICAS</t>
  </si>
  <si>
    <t>PORTA CORTA FOGO COM BARRA ANTIPANICO 1.00 X 2.10</t>
  </si>
  <si>
    <t>ROD. FEDERAL - CONSTRUCAO</t>
  </si>
  <si>
    <t>CONTINUACAO - CONSTRUCAO DE ESTRADAS</t>
  </si>
  <si>
    <t>SOLO BRITA</t>
  </si>
  <si>
    <t>OFICINA</t>
  </si>
  <si>
    <t>COMBUSTIVEL</t>
  </si>
  <si>
    <t>MATERIAL DE CONSUMO I</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</si>
  <si>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</si>
  <si>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</si>
  <si>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</si>
  <si>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</si>
  <si>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</si>
  <si>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</si>
  <si>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</si>
  <si>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</si>
  <si>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</si>
  <si>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</si>
  <si>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</si>
  <si>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</si>
  <si>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</si>
  <si>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</si>
  <si>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</si>
  <si>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</si>
  <si>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</si>
  <si>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</si>
  <si>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</si>
  <si>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</si>
  <si>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</si>
  <si>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</si>
  <si>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</si>
  <si>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</si>
  <si>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</si>
  <si>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</si>
  <si>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</si>
  <si>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</si>
  <si>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</si>
  <si>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MÃO DE OBRAS (SALARIO-MENSAL)</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</si>
  <si>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</si>
  <si>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</si>
  <si>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</si>
  <si>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</si>
  <si>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</si>
  <si>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</si>
  <si>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</si>
  <si>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</si>
  <si>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</si>
  <si>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</si>
  <si>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</si>
  <si>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</si>
  <si>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</si>
  <si>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</si>
  <si>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</si>
  <si>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</si>
  <si>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</si>
  <si>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</si>
  <si>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</si>
  <si>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</si>
  <si>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</si>
  <si>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</si>
  <si>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</si>
  <si>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</si>
  <si>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</si>
  <si>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</si>
  <si>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</si>
  <si>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</si>
  <si>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</si>
  <si>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</si>
  <si>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</si>
  <si>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</si>
  <si>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</si>
  <si>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</si>
  <si>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</si>
  <si>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</si>
  <si>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</si>
  <si>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</si>
  <si>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</si>
  <si>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</si>
  <si>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</si>
  <si>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</si>
  <si>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</si>
  <si>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</si>
  <si>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</si>
  <si>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</si>
  <si>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</si>
  <si>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</si>
  <si>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</si>
  <si>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</si>
  <si>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</si>
  <si>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</si>
  <si>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</si>
  <si>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</si>
  <si>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</si>
  <si>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</si>
  <si>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</si>
  <si>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EQUIPAMENTOS - CUSTO HORARIO</t>
  </si>
  <si>
    <t>RETROESCAVADEIRA MASSEY FERGUSON MF-86HF (E011)</t>
  </si>
  <si>
    <t>BETONEIRA 320 L (E301)</t>
  </si>
  <si>
    <t>VIBRADOR DE IMERSAO ELETRICO 2HP (E306)</t>
  </si>
  <si>
    <t>EQUIPAMENTOS (CUSTO HORARIO - CONT)</t>
  </si>
  <si>
    <t>TEODOLITO C/ PRECISAO +/- 6 SEGUNDOS (SINAPI 7247)</t>
  </si>
  <si>
    <t>NIVEL OTICO C/ PRECISAO +/- 0,7MM (SINAPI 7252)</t>
  </si>
  <si>
    <t>KOMBI STANDER A GASOLINA (PREÇO DE AQUISICAO)</t>
  </si>
  <si>
    <t>EQUIPAMENTOS CUSTO AQUISIÇÃO</t>
  </si>
  <si>
    <t>MACARICO DE CORTE E SOLDA ? WH 200 (ACETILENO E OXIGÊNIO) - FOX, WHITE MARTINS OU EQUIVALENTE</t>
  </si>
  <si>
    <t>EQUIPAMENTOS - CUSTO HORARIO (CONT)</t>
  </si>
  <si>
    <t>GOL 1.0 TOTAL FLEX 4 PORTAS BASICO GASOLINA (PRECO AQUIS)</t>
  </si>
  <si>
    <t>EQUIPAMENTOS ROD. FEDERAL CONSERVACAO</t>
  </si>
  <si>
    <t>CAMINHAO BASC M BENZ LK1620 6 M3 (10,5T) - (E403)</t>
  </si>
  <si>
    <t>COMPACTADOR MANUAL MOTOR DIESEL POT.5HP (E906)</t>
  </si>
  <si>
    <t>CONDULETE ALUMINIO SEM ROSCA, TIPO 0B0 DIAMETRO 3/4" C/ TAMPA C/ VEDACAO</t>
  </si>
  <si>
    <t>CONDULETE ALUMINIO SEM ROSCA TIPO 0LR0 DIAM 3/4" C/ TAMPA C/ VEDACAO</t>
  </si>
  <si>
    <t>CONDULETE ALUMINIO SEM ROSCA TIPO 0X0 DIAM 3/4" C/ TAMPA COM VEDACAO</t>
  </si>
  <si>
    <t>CONJ AR COND SPLIT INVERTER PISO TETO 48000 BTU0S - CICLO QUENTE/FRIO - CLASSIFICACAO A OU B - 220V TRIFASICO</t>
  </si>
  <si>
    <t>PLACA CEGA FRONTAL 2U0S P/ RACK 19"</t>
  </si>
  <si>
    <t>CONJ AR COND SPLIT INVERTER PISO TETO 36000 BTU0S - CICLO QUENTE/FRIO - CLASSIFICACAO A OU B - 220V</t>
  </si>
  <si>
    <t>BANDEJA FIXACAO SIMPLES 19" - 2 U0S X 390MM</t>
  </si>
  <si>
    <t>GUIA DE CABOS VERTICAL P/ RACK ABERTO 40 U0S</t>
  </si>
  <si>
    <t>GUIA DE CABOS VERTICAL P/ RACK ABERTO 44 U0S</t>
  </si>
  <si>
    <t>VALVULA DE ESCOAMENTO P/ PIA AMERICANA 1.1/2 X 3.3/40</t>
  </si>
  <si>
    <t>VALVULA RETENCAO HORIZONTAL BRONZE - 15MM (1/20)</t>
  </si>
  <si>
    <t>VALVULA RETENCAO HORIZONTAL BRONZE - 20MM (3/40)</t>
  </si>
  <si>
    <t>VALVULA RETENCAO HORIZONTAL BRONZE - 25MM (10)</t>
  </si>
  <si>
    <t>VALVULA RETENCAO HORIZONTAL BRONZE - 32MM (1 1/40)</t>
  </si>
  <si>
    <t>VALVULA RETENCAO HORIZONTAL BRONZE - 40MM (1 1/20)</t>
  </si>
  <si>
    <t>VALVULA RETENCAO HORIZONTAL BRONZE - 50MM (20)</t>
  </si>
  <si>
    <t>VALVULA RETENCAO HORIZONTAL BRONZE - 65MM (2 1/20)</t>
  </si>
  <si>
    <t>VALVULA RETENCAO HORIZONTAL BRONZE - 100MM (40)</t>
  </si>
  <si>
    <t>VALVULA DE ESCOAMENTO P/ PIA AMERICANA 3.1/20 CROMADA</t>
  </si>
  <si>
    <t>TORNEIRA DE PRESSAO CROMADA DE USO GERAL 1/20</t>
  </si>
  <si>
    <t>TORN.DE BOIA EM LATAO (BOIA PLAST) DN 25MM (10)</t>
  </si>
  <si>
    <t>TORN.DE BOIA EM LATAO (BOIA PLAST)DN 32MM (1 1/40)</t>
  </si>
  <si>
    <t>EPI 0S</t>
  </si>
  <si>
    <t>EPI 0 S DE SEGURANCA</t>
  </si>
  <si>
    <t>SISTEMA DE CUSTOS REFERENCIAIS DE OBRAS - SICRO - EQUIPAMENTOS</t>
  </si>
  <si>
    <t>Custo Produtivo</t>
  </si>
  <si>
    <t>Custo Improdutivo</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</si>
  <si>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</si>
  <si>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</si>
  <si>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</si>
  <si>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</si>
  <si>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</si>
  <si>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</si>
  <si>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</si>
  <si>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</si>
  <si>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</si>
  <si>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</si>
  <si>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</si>
  <si>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</si>
  <si>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</si>
  <si>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</si>
  <si>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</si>
  <si>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</si>
  <si>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</si>
  <si>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</si>
  <si>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</si>
  <si>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com mesa de 75 x 75 cm com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</si>
  <si>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</si>
  <si>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</si>
  <si>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</si>
  <si>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</si>
  <si>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</si>
  <si>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</si>
  <si>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</si>
  <si>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 kW</t>
  </si>
  <si>
    <t>E9017</t>
  </si>
  <si>
    <t>Escavadeira hidráulica sobre esteira com capacidade de 0,4 m³ - 64 kW</t>
  </si>
  <si>
    <t>E9019</t>
  </si>
  <si>
    <t>Câmara hiperbárica com filtro, serpentina e reservatório de ar - D = 1,80 m e H = 2 m</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</si>
  <si>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</si>
  <si>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</si>
  <si>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</si>
  <si>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</si>
  <si>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</si>
  <si>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</si>
  <si>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</si>
  <si>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</si>
  <si>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</si>
  <si>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</si>
  <si>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</si>
  <si>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</si>
  <si>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</si>
  <si>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</si>
  <si>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</si>
  <si>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</si>
  <si>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</si>
  <si>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</si>
  <si>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</si>
  <si>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</si>
  <si>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</si>
  <si>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</si>
  <si>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</si>
  <si>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</si>
  <si>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</si>
  <si>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</si>
  <si>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</si>
  <si>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</si>
  <si>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</si>
  <si>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</si>
  <si>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</si>
  <si>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</si>
  <si>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</si>
  <si>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</si>
  <si>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</si>
  <si>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</si>
  <si>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</si>
  <si>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</si>
  <si>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</si>
  <si>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</si>
  <si>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</si>
  <si>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</si>
  <si>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</si>
  <si>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</si>
  <si>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</si>
  <si>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</si>
  <si>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</si>
  <si>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</si>
  <si>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</si>
  <si>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</si>
  <si>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</si>
  <si>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</si>
  <si>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</si>
  <si>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</si>
  <si>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</si>
  <si>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- 75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</si>
  <si>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</si>
  <si>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</si>
  <si>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</si>
  <si>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</si>
  <si>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</si>
  <si>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</si>
  <si>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</si>
  <si>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</si>
  <si>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</si>
  <si>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</si>
  <si>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</si>
  <si>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</si>
  <si>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</si>
  <si>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</si>
  <si>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</si>
  <si>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</si>
  <si>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</si>
  <si>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</si>
  <si>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</si>
  <si>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</si>
  <si>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</si>
  <si>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</si>
  <si>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</si>
  <si>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</si>
  <si>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</si>
  <si>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</si>
  <si>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</si>
  <si>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</si>
  <si>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</si>
  <si>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</si>
  <si>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</si>
  <si>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- 13/14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</si>
  <si>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</si>
  <si>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</si>
  <si>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</si>
  <si>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</si>
  <si>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</si>
  <si>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</si>
  <si>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</si>
  <si>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</si>
  <si>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</si>
  <si>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</si>
  <si>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</si>
  <si>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</si>
  <si>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</si>
  <si>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</si>
  <si>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</si>
  <si>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</si>
  <si>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</si>
  <si>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</si>
  <si>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</si>
  <si>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</si>
  <si>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</si>
  <si>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</si>
  <si>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</si>
  <si>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</si>
  <si>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</si>
  <si>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</si>
  <si>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</si>
  <si>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</si>
  <si>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</si>
  <si>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</si>
  <si>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</si>
  <si>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</si>
  <si>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</si>
  <si>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</si>
  <si>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</si>
  <si>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</si>
  <si>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</si>
  <si>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</si>
  <si>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</si>
  <si>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</si>
  <si>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E9091</t>
  </si>
  <si>
    <t>Embarcação empurradora fluvial - 372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</si>
  <si>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</si>
  <si>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</si>
  <si>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</si>
  <si>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</si>
  <si>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</si>
  <si>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</si>
  <si>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</si>
  <si>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</si>
  <si>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</si>
  <si>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</si>
  <si>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</si>
  <si>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</si>
  <si>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</si>
  <si>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</si>
  <si>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</si>
  <si>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</si>
  <si>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</si>
  <si>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</si>
  <si>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</si>
  <si>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</si>
  <si>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</si>
  <si>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</si>
  <si>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</si>
  <si>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</si>
  <si>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</si>
  <si>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</si>
  <si>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</si>
  <si>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</si>
  <si>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</si>
  <si>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</si>
  <si>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</si>
  <si>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</si>
  <si>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</si>
  <si>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</si>
  <si>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</si>
  <si>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</si>
  <si>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</si>
  <si>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</si>
  <si>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</si>
  <si>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</si>
  <si>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E9121</t>
  </si>
  <si>
    <t>Plataforma elevatória articulada elétrica com alcance de 6 m com capacidade de 500 kg - 1,5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</si>
  <si>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</si>
  <si>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</si>
  <si>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</si>
  <si>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</si>
  <si>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</si>
  <si>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</si>
  <si>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</si>
  <si>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</si>
  <si>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</si>
  <si>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</si>
  <si>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</si>
  <si>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</si>
  <si>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</si>
  <si>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</si>
  <si>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</si>
  <si>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</si>
  <si>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</si>
  <si>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</si>
  <si>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</si>
  <si>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</si>
  <si>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</si>
  <si>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</si>
  <si>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</si>
  <si>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</si>
  <si>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</si>
  <si>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</si>
  <si>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</si>
  <si>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</si>
  <si>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</si>
  <si>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</si>
  <si>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</si>
  <si>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</si>
  <si>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</si>
  <si>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</si>
  <si>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</si>
  <si>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</si>
  <si>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</si>
  <si>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</si>
  <si>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</si>
  <si>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</si>
  <si>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</si>
  <si>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</si>
  <si>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</si>
  <si>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</si>
  <si>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</si>
  <si>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</si>
  <si>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</si>
  <si>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</si>
  <si>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</si>
  <si>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</si>
  <si>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</si>
  <si>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</si>
  <si>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</si>
  <si>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</si>
  <si>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</si>
  <si>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</si>
  <si>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</si>
  <si>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</si>
  <si>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</si>
  <si>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</si>
  <si>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</si>
  <si>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</si>
  <si>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</si>
  <si>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</si>
  <si>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</si>
  <si>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</si>
  <si>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</si>
  <si>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</si>
  <si>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</si>
  <si>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</si>
  <si>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</si>
  <si>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</si>
  <si>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</si>
  <si>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</si>
  <si>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</si>
  <si>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</si>
  <si>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</si>
  <si>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</si>
  <si>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</si>
  <si>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</si>
  <si>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</si>
  <si>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</si>
  <si>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</si>
  <si>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</si>
  <si>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</si>
  <si>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</si>
  <si>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</si>
  <si>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</si>
  <si>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</si>
  <si>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</si>
  <si>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</si>
  <si>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</si>
  <si>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</si>
  <si>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</si>
  <si>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</si>
  <si>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</si>
  <si>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</si>
  <si>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</si>
  <si>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</si>
  <si>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</si>
  <si>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</si>
  <si>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</si>
  <si>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E9517</t>
  </si>
  <si>
    <t>Compressor de ar portátil de 430,42 l/s (912 PCM) - 242 kW</t>
  </si>
  <si>
    <t>E9518</t>
  </si>
  <si>
    <t>Grade de 24 discos rebocável de D = 60 cm (24")</t>
  </si>
  <si>
    <t>E9519</t>
  </si>
  <si>
    <t>Betoneira com motor a gasolina com capacidade de 600 l - 10 kW</t>
  </si>
  <si>
    <t>E9521</t>
  </si>
  <si>
    <t>Grupo gerador - 2,5/3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</si>
  <si>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</si>
  <si>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</si>
  <si>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</si>
  <si>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</si>
  <si>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</si>
  <si>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</si>
  <si>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</si>
  <si>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</si>
  <si>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</si>
  <si>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Retroescavadeira de pneus com capacidade de 0,76 m³ - 58 kW</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</si>
  <si>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</si>
  <si>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</si>
  <si>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</si>
  <si>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</si>
  <si>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</si>
  <si>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</si>
  <si>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</si>
  <si>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</si>
  <si>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</si>
  <si>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</si>
  <si>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</si>
  <si>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</si>
  <si>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</si>
  <si>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</si>
  <si>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</si>
  <si>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</si>
  <si>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</si>
  <si>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</si>
  <si>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</si>
  <si>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</si>
  <si>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</si>
  <si>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</si>
  <si>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E9544</t>
  </si>
  <si>
    <t>Vassoura mecânica rebocável com largura de 2,44 m</t>
  </si>
  <si>
    <t>E9545</t>
  </si>
  <si>
    <t>Vibroacabadora de asfalto sobre esteiras - 82 kW</t>
  </si>
  <si>
    <t>E9547</t>
  </si>
  <si>
    <t>Máquina de solda elétrica transformadora 250 A - 9,20 kW</t>
  </si>
  <si>
    <t>E9548</t>
  </si>
  <si>
    <t>Bomba centrífuga com capacidade de 8,6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</si>
  <si>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</si>
  <si>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</si>
  <si>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</si>
  <si>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</si>
  <si>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</si>
  <si>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</si>
  <si>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</si>
  <si>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</si>
  <si>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</si>
  <si>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</si>
  <si>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</si>
  <si>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</si>
  <si>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</si>
  <si>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</si>
  <si>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</si>
  <si>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</si>
  <si>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</si>
  <si>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</si>
  <si>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</si>
  <si>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</si>
  <si>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</si>
  <si>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</si>
  <si>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</si>
  <si>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</si>
  <si>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</si>
  <si>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</si>
  <si>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</si>
  <si>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</si>
  <si>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</si>
  <si>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</si>
  <si>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</si>
  <si>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</si>
  <si>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</si>
  <si>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</si>
  <si>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</si>
  <si>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</si>
  <si>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</si>
  <si>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</si>
  <si>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</si>
  <si>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</si>
  <si>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</si>
  <si>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</si>
  <si>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</si>
  <si>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</si>
  <si>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</si>
  <si>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</si>
  <si>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</si>
  <si>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</si>
  <si>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</si>
  <si>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</si>
  <si>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</si>
  <si>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</si>
  <si>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</si>
  <si>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</si>
  <si>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</si>
  <si>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</si>
  <si>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</si>
  <si>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Maquina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</si>
  <si>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</si>
  <si>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</si>
  <si>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</si>
  <si>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</si>
  <si>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</si>
  <si>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</si>
  <si>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</si>
  <si>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</si>
  <si>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</si>
  <si>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</si>
  <si>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</si>
  <si>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</si>
  <si>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</si>
  <si>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</si>
  <si>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</si>
  <si>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</si>
  <si>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</si>
  <si>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</si>
  <si>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</si>
  <si>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</si>
  <si>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</si>
  <si>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</si>
  <si>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</si>
  <si>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</si>
  <si>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</si>
  <si>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</si>
  <si>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</si>
  <si>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</si>
  <si>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</si>
  <si>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</si>
  <si>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</si>
  <si>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</si>
  <si>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</si>
  <si>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</si>
  <si>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</si>
  <si>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</si>
  <si>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</si>
  <si>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</si>
  <si>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</si>
  <si>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</si>
  <si>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</si>
  <si>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 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</si>
  <si>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</si>
  <si>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</si>
  <si>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</si>
  <si>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</si>
  <si>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</si>
  <si>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</si>
  <si>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</si>
  <si>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</si>
  <si>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</si>
  <si>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</si>
  <si>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</si>
  <si>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</si>
  <si>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</si>
  <si>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</si>
  <si>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</si>
  <si>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</si>
  <si>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</si>
  <si>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</si>
  <si>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</si>
  <si>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</si>
  <si>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</si>
  <si>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</si>
  <si>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</si>
  <si>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</si>
  <si>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</si>
  <si>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</si>
  <si>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</si>
  <si>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</si>
  <si>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</si>
  <si>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</si>
  <si>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</si>
  <si>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</si>
  <si>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</si>
  <si>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</si>
  <si>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</si>
  <si>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</si>
  <si>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</si>
  <si>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</si>
  <si>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</si>
  <si>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</si>
  <si>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</si>
  <si>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</si>
  <si>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</si>
  <si>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</si>
  <si>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</si>
  <si>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</si>
  <si>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</si>
  <si>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</si>
  <si>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</si>
  <si>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</si>
  <si>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</si>
  <si>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</si>
  <si>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</si>
  <si>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</si>
  <si>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</si>
  <si>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</si>
  <si>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</si>
  <si>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</si>
  <si>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</si>
  <si>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</si>
  <si>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</si>
  <si>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</si>
  <si>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</si>
  <si>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</si>
  <si>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</si>
  <si>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</si>
  <si>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</si>
  <si>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</si>
  <si>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</si>
  <si>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</si>
  <si>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</si>
  <si>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</si>
  <si>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E9659</t>
  </si>
  <si>
    <t>Campânula de ar comprimido com capacidade de 3 m³</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</si>
  <si>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</si>
  <si>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</si>
  <si>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</si>
  <si>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</si>
  <si>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</si>
  <si>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</si>
  <si>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</si>
  <si>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</si>
  <si>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</si>
  <si>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</si>
  <si>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</si>
  <si>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</si>
  <si>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</si>
  <si>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</si>
  <si>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</si>
  <si>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</si>
  <si>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</si>
  <si>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</si>
  <si>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</si>
  <si>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</si>
  <si>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</si>
  <si>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</si>
  <si>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</si>
  <si>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- 410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</si>
  <si>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</si>
  <si>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</si>
  <si>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</si>
  <si>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</si>
  <si>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</si>
  <si>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</si>
  <si>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</si>
  <si>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</si>
  <si>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</si>
  <si>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</si>
  <si>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</si>
  <si>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</si>
  <si>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</si>
  <si>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</si>
  <si>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</si>
  <si>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</si>
  <si>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</si>
  <si>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</si>
  <si>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</si>
  <si>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</si>
  <si>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</si>
  <si>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</si>
  <si>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</si>
  <si>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</si>
  <si>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</si>
  <si>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</si>
  <si>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</si>
  <si>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</si>
  <si>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</si>
  <si>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</si>
  <si>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</si>
  <si>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</si>
  <si>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</si>
  <si>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</si>
  <si>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</si>
  <si>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</si>
  <si>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</si>
  <si>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</si>
  <si>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</si>
  <si>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</si>
  <si>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</si>
  <si>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</si>
  <si>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</si>
  <si>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</si>
  <si>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</si>
  <si>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</si>
  <si>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</si>
  <si>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</si>
  <si>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</si>
  <si>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</si>
  <si>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</si>
  <si>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</si>
  <si>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</si>
  <si>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</si>
  <si>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</si>
  <si>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</si>
  <si>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</si>
  <si>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</si>
  <si>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</si>
  <si>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</si>
  <si>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</si>
  <si>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</si>
  <si>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</si>
  <si>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</si>
  <si>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</si>
  <si>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</si>
  <si>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</si>
  <si>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</si>
  <si>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</si>
  <si>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</si>
  <si>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</si>
  <si>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</si>
  <si>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</si>
  <si>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</si>
  <si>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</si>
  <si>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</si>
  <si>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</si>
  <si>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</si>
  <si>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</si>
  <si>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</si>
  <si>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</si>
  <si>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</si>
  <si>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</si>
  <si>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</si>
  <si>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</si>
  <si>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</si>
  <si>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</si>
  <si>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</si>
  <si>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</si>
  <si>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</si>
  <si>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E9740</t>
  </si>
  <si>
    <t>Quadro tubular contraventado para andaime de 1 x 1 x 1 m com capacidade de 2 t</t>
  </si>
  <si>
    <t>E9745</t>
  </si>
  <si>
    <t>Trator agrícola sobre pneus com roçadeira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</si>
  <si>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</si>
  <si>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</si>
  <si>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</si>
  <si>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</si>
  <si>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</si>
  <si>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</si>
  <si>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</si>
  <si>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</si>
  <si>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</si>
  <si>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</si>
  <si>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E9755</t>
  </si>
  <si>
    <t>Bomba de alta pressão para jet grouting de até 45 MPa - 150 kW</t>
  </si>
  <si>
    <t>E9756</t>
  </si>
  <si>
    <t>Calandra para chapas de aço até 25 mm - 22 kW</t>
  </si>
  <si>
    <t>E9758</t>
  </si>
  <si>
    <t>Vibroacabadora de asfalto sobre pneus - 82 kW</t>
  </si>
  <si>
    <t>E9760</t>
  </si>
  <si>
    <t>Perfuratriz manual para coroa diamantada - 1,60 kW</t>
  </si>
  <si>
    <t>E9761</t>
  </si>
  <si>
    <t>Guincho de coluna com capacidade de 200 kg - 0,92 kW</t>
  </si>
  <si>
    <t>E9762</t>
  </si>
  <si>
    <t>Rolo compactador de pneus autopropelido de 27 t - 85 kW</t>
  </si>
  <si>
    <t>E9763</t>
  </si>
  <si>
    <t>Grupo gerador - 36/40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</si>
  <si>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</si>
  <si>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</si>
  <si>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</si>
  <si>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</si>
  <si>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</si>
  <si>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</si>
  <si>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</si>
  <si>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</si>
  <si>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E9775</t>
  </si>
  <si>
    <t>Escavadeira hidráulica com martelo hidráulico de 1.700 kg - 103 kW</t>
  </si>
  <si>
    <t>E9776</t>
  </si>
  <si>
    <t>Grupo gerador - 145/160 kVA</t>
  </si>
  <si>
    <t>E9777</t>
  </si>
  <si>
    <t>Extrusora de barreira de concreto - 74 kW</t>
  </si>
  <si>
    <t>E9778</t>
  </si>
  <si>
    <t>Grupo gerador - 310/340 kVA</t>
  </si>
  <si>
    <t>E9779</t>
  </si>
  <si>
    <t>Grupo gerador - 100/110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</si>
  <si>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</si>
  <si>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</si>
  <si>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</si>
  <si>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</si>
  <si>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</si>
  <si>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</si>
  <si>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</si>
  <si>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</si>
  <si>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</si>
  <si>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</si>
  <si>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</si>
  <si>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</si>
  <si>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</si>
  <si>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</si>
  <si>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</si>
  <si>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</si>
  <si>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</si>
  <si>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</si>
  <si>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</si>
  <si>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</si>
  <si>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</si>
  <si>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</si>
  <si>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</si>
  <si>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</si>
  <si>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</si>
  <si>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</si>
  <si>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</si>
  <si>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</si>
  <si>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</si>
  <si>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</si>
  <si>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</si>
  <si>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</si>
  <si>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</si>
  <si>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</si>
  <si>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</si>
  <si>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</si>
  <si>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</si>
  <si>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</si>
  <si>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</si>
  <si>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</si>
  <si>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</si>
  <si>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</si>
  <si>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</si>
  <si>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</si>
  <si>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</si>
  <si>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</si>
  <si>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</si>
  <si>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</si>
  <si>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</si>
  <si>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</si>
  <si>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</si>
  <si>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</si>
  <si>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</si>
  <si>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</si>
  <si>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</si>
  <si>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</si>
  <si>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</si>
  <si>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</si>
  <si>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</si>
  <si>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</si>
  <si>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</si>
  <si>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</si>
  <si>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</si>
  <si>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</si>
  <si>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</si>
  <si>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</si>
  <si>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</si>
  <si>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</si>
  <si>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</si>
  <si>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</si>
  <si>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</si>
  <si>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</si>
  <si>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</si>
  <si>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</si>
  <si>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</si>
  <si>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</si>
  <si>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</si>
  <si>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</si>
  <si>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</si>
  <si>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</si>
  <si>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</si>
  <si>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</si>
  <si>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</si>
  <si>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</si>
  <si>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</si>
  <si>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</si>
  <si>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</si>
  <si>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</si>
  <si>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</si>
  <si>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</si>
  <si>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</si>
  <si>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</si>
  <si>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</si>
  <si>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</si>
  <si>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</si>
  <si>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</si>
  <si>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</si>
  <si>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</si>
  <si>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</si>
  <si>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</si>
  <si>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</si>
  <si>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- 188 kW</t>
  </si>
  <si>
    <t>A9316</t>
  </si>
  <si>
    <t>Caminhão plataforma 8 x 2, PBT 29.000 kg e distância entre eixos 4,8 m - 188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</si>
  <si>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</si>
  <si>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</si>
  <si>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</si>
  <si>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</si>
  <si>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</si>
  <si>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</si>
  <si>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</si>
  <si>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</si>
  <si>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</si>
  <si>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</si>
  <si>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</si>
  <si>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</si>
  <si>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</si>
  <si>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</si>
  <si>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</si>
  <si>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</si>
  <si>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</si>
  <si>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</si>
  <si>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</si>
  <si>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</si>
  <si>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</si>
  <si>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</si>
  <si>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</si>
  <si>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</si>
  <si>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</si>
  <si>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</si>
  <si>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</si>
  <si>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</si>
  <si>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</si>
  <si>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</si>
  <si>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</si>
  <si>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</si>
  <si>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</si>
  <si>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</si>
  <si>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</si>
  <si>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</si>
  <si>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</si>
  <si>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</si>
  <si>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</si>
  <si>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</si>
  <si>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</si>
  <si>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</si>
  <si>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</si>
  <si>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</si>
  <si>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</si>
  <si>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</si>
  <si>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</si>
  <si>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</si>
  <si>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</si>
  <si>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</si>
  <si>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</si>
  <si>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</si>
  <si>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</si>
  <si>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</si>
  <si>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</si>
  <si>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</si>
  <si>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</si>
  <si>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</si>
  <si>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</si>
  <si>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</si>
  <si>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</si>
  <si>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</si>
  <si>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</si>
  <si>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</si>
  <si>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</si>
  <si>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</si>
  <si>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</si>
  <si>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</si>
  <si>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</si>
  <si>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- 188 kW</t>
  </si>
  <si>
    <t>A9317</t>
  </si>
  <si>
    <t>Caminhão plataforma 8 x 2, PBT 29.000 kg e distância entre eixos 4,8 m - 188 kW - Motorista de veículo especial</t>
  </si>
  <si>
    <t>A9345</t>
  </si>
  <si>
    <t>Caçamba basculante estanque com capacidade de 14 m³</t>
  </si>
  <si>
    <t>E9579</t>
  </si>
  <si>
    <t>Caminhão basculante com capacidade de 10 m³ - 188 kW</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</si>
  <si>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</si>
  <si>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</si>
  <si>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</si>
  <si>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</si>
  <si>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</si>
  <si>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</si>
  <si>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</si>
  <si>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</si>
  <si>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</si>
  <si>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</si>
  <si>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</si>
  <si>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</si>
  <si>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</si>
  <si>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</si>
  <si>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</si>
  <si>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</si>
  <si>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</si>
  <si>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</si>
  <si>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</si>
  <si>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</si>
  <si>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</si>
  <si>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</si>
  <si>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</si>
  <si>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</si>
  <si>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</si>
  <si>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</si>
  <si>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</si>
  <si>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</si>
  <si>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</si>
  <si>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</si>
  <si>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</si>
  <si>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</si>
  <si>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</si>
  <si>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</si>
  <si>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</si>
  <si>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</si>
  <si>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</si>
  <si>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</si>
  <si>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</si>
  <si>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</si>
  <si>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</si>
  <si>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</si>
  <si>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</si>
  <si>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</si>
  <si>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</si>
  <si>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</si>
  <si>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</si>
  <si>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</si>
  <si>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</si>
  <si>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</si>
  <si>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</si>
  <si>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</si>
  <si>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</si>
  <si>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</si>
  <si>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</si>
  <si>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- 188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</si>
  <si>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</si>
  <si>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</si>
  <si>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</si>
  <si>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</si>
  <si>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</si>
  <si>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</si>
  <si>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</si>
  <si>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</si>
  <si>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</si>
  <si>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</si>
  <si>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</si>
  <si>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</si>
  <si>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</si>
  <si>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</si>
  <si>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E9672</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</si>
  <si>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</si>
  <si>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</si>
  <si>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</si>
  <si>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</si>
  <si>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</si>
  <si>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</si>
  <si>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</si>
  <si>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</si>
  <si>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</si>
  <si>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</si>
  <si>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</si>
  <si>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</si>
  <si>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</si>
  <si>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</si>
  <si>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</si>
  <si>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</si>
  <si>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</si>
  <si>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</si>
  <si>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</si>
  <si>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</si>
  <si>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</si>
  <si>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</si>
  <si>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</si>
  <si>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</si>
  <si>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</si>
  <si>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</si>
  <si>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</si>
  <si>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</si>
  <si>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</si>
  <si>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</si>
  <si>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</si>
  <si>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</si>
  <si>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</si>
  <si>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</si>
  <si>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</si>
  <si>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</si>
  <si>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</si>
  <si>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</si>
  <si>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</si>
  <si>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</si>
  <si>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</si>
  <si>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</si>
  <si>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</si>
  <si>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</si>
  <si>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</si>
  <si>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</si>
  <si>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</si>
  <si>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</si>
  <si>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</si>
  <si>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SISTEMA DE CUSTOS REFERENCIAIS DE OBRAS - SICRO - MATERIAIS</t>
  </si>
  <si>
    <t>Preço Unitário (R$)</t>
  </si>
  <si>
    <t>M0003</t>
  </si>
  <si>
    <t>Aço CA 25</t>
  </si>
  <si>
    <t>M0004</t>
  </si>
  <si>
    <t>Aço CA 50</t>
  </si>
  <si>
    <t>M0005</t>
  </si>
  <si>
    <t>Brita 0</t>
  </si>
  <si>
    <t>M0006</t>
  </si>
  <si>
    <t>Fibra de poliamida para concreto</t>
  </si>
  <si>
    <t>M0007</t>
  </si>
  <si>
    <t>Fibra de aço para concreto</t>
  </si>
  <si>
    <t>M0008</t>
  </si>
  <si>
    <t>Detergente líquido neutro</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</si>
  <si>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</si>
  <si>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</si>
  <si>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</si>
  <si>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</si>
  <si>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</si>
  <si>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</si>
  <si>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</si>
  <si>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</si>
  <si>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</si>
  <si>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</si>
  <si>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</si>
  <si>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</si>
  <si>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</si>
  <si>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</si>
  <si>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</si>
  <si>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</si>
  <si>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</si>
  <si>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</si>
  <si>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</si>
  <si>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</si>
  <si>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</si>
  <si>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</si>
  <si>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</si>
  <si>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</si>
  <si>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</si>
  <si>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</si>
  <si>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</si>
  <si>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</si>
  <si>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</si>
  <si>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</si>
  <si>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</si>
  <si>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</si>
  <si>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</si>
  <si>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</si>
  <si>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</si>
  <si>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</si>
  <si>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</si>
  <si>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</si>
  <si>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</si>
  <si>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</si>
  <si>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</si>
  <si>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</si>
  <si>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</si>
  <si>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Container com 2 banheiros - L = 2,44 m e C = 6,09 m (1 TEU)</t>
  </si>
  <si>
    <t>M0042</t>
  </si>
  <si>
    <t>Container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</si>
  <si>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</si>
  <si>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</si>
  <si>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</si>
  <si>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</si>
  <si>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</si>
  <si>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</si>
  <si>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</si>
  <si>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</si>
  <si>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</si>
  <si>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</si>
  <si>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</si>
  <si>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</si>
  <si>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</si>
  <si>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</si>
  <si>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</si>
  <si>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</si>
  <si>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</si>
  <si>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</si>
  <si>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</si>
  <si>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</si>
  <si>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</si>
  <si>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</si>
  <si>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</si>
  <si>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</si>
  <si>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</si>
  <si>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</si>
  <si>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</si>
  <si>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</si>
  <si>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</si>
  <si>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Container com janela - L = 4,88 m e C = 6,09 m (1 TEU duplo)</t>
  </si>
  <si>
    <t>M0058</t>
  </si>
  <si>
    <t>Container com janela e 2 banheiros - L = 4,88 m e C = 6,09 m (1 TEU duplo)</t>
  </si>
  <si>
    <t>M0059</t>
  </si>
  <si>
    <t>Container com revestimento térmico, janela e banheiro - L = 2,44 m e C = 6,09 m (1 TEU)</t>
  </si>
  <si>
    <t>M0060</t>
  </si>
  <si>
    <t>Container com janela - L = 2,44 m e C = 4,58 m (3/4 TEU)</t>
  </si>
  <si>
    <t>M0065</t>
  </si>
  <si>
    <t>Container com janela e banheiro - L = 2,44 m e 4,58 m (3/4 TEU)</t>
  </si>
  <si>
    <t>M0066</t>
  </si>
  <si>
    <t>Container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</si>
  <si>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</si>
  <si>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</si>
  <si>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</si>
  <si>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</si>
  <si>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</si>
  <si>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</si>
  <si>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</si>
  <si>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Container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</si>
  <si>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</si>
  <si>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</si>
  <si>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</si>
  <si>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</si>
  <si>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</si>
  <si>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</si>
  <si>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</si>
  <si>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</si>
  <si>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</si>
  <si>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</si>
  <si>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</si>
  <si>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</si>
  <si>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</si>
  <si>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</si>
  <si>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</si>
  <si>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</si>
  <si>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</si>
  <si>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</si>
  <si>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</si>
  <si>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</si>
  <si>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</si>
  <si>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</si>
  <si>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</si>
  <si>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</si>
  <si>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</si>
  <si>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</si>
  <si>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</si>
  <si>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</si>
  <si>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</si>
  <si>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</si>
  <si>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</si>
  <si>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</si>
  <si>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</si>
  <si>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</si>
  <si>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</si>
  <si>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</si>
  <si>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</si>
  <si>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</si>
  <si>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</si>
  <si>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</si>
  <si>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</si>
  <si>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</si>
  <si>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</si>
  <si>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</si>
  <si>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</si>
  <si>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</si>
  <si>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</si>
  <si>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</si>
  <si>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</si>
  <si>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</si>
  <si>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</si>
  <si>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</si>
  <si>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</si>
  <si>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</si>
  <si>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</si>
  <si>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</si>
  <si>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</si>
  <si>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</si>
  <si>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</si>
  <si>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</si>
  <si>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</si>
  <si>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</si>
  <si>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</si>
  <si>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</si>
  <si>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</si>
  <si>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</si>
  <si>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</si>
  <si>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</si>
  <si>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</si>
  <si>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</si>
  <si>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</si>
  <si>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</si>
  <si>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</si>
  <si>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</si>
  <si>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</si>
  <si>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</si>
  <si>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</si>
  <si>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</si>
  <si>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</si>
  <si>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</si>
  <si>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</si>
  <si>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</si>
  <si>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</si>
  <si>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</si>
  <si>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</si>
  <si>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</si>
  <si>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</si>
  <si>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</si>
  <si>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</si>
  <si>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</si>
  <si>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</si>
  <si>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</si>
  <si>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</si>
  <si>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</si>
  <si>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</si>
  <si>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</si>
  <si>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</si>
  <si>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</si>
  <si>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</si>
  <si>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</si>
  <si>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</si>
  <si>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</si>
  <si>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</si>
  <si>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</si>
  <si>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</si>
  <si>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</si>
  <si>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</si>
  <si>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</si>
  <si>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</si>
  <si>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</si>
  <si>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</si>
  <si>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</si>
  <si>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</si>
  <si>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</si>
  <si>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</si>
  <si>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</si>
  <si>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</si>
  <si>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</si>
  <si>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</si>
  <si>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</si>
  <si>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</si>
  <si>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</si>
  <si>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</si>
  <si>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</si>
  <si>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</si>
  <si>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</si>
  <si>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</si>
  <si>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</si>
  <si>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</si>
  <si>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</si>
  <si>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</si>
  <si>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</si>
  <si>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</si>
  <si>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</si>
  <si>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</si>
  <si>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</si>
  <si>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</si>
  <si>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</si>
  <si>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</si>
  <si>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</si>
  <si>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</si>
  <si>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</si>
  <si>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</si>
  <si>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</si>
  <si>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</si>
  <si>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</si>
  <si>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</si>
  <si>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</si>
  <si>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</si>
  <si>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</si>
  <si>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</si>
  <si>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</si>
  <si>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</si>
  <si>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</si>
  <si>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</si>
  <si>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</si>
  <si>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</si>
  <si>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</si>
  <si>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</si>
  <si>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</si>
  <si>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</si>
  <si>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</si>
  <si>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</si>
  <si>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</si>
  <si>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</si>
  <si>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</si>
  <si>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</si>
  <si>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</si>
  <si>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</si>
  <si>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</si>
  <si>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</si>
  <si>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</si>
  <si>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</si>
  <si>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</si>
  <si>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</si>
  <si>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</si>
  <si>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</si>
  <si>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</si>
  <si>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</si>
  <si>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</si>
  <si>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</si>
  <si>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</si>
  <si>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</si>
  <si>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</si>
  <si>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</si>
  <si>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</si>
  <si>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</si>
  <si>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</si>
  <si>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</si>
  <si>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</si>
  <si>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</si>
  <si>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</si>
  <si>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</si>
  <si>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</si>
  <si>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</si>
  <si>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</si>
  <si>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</si>
  <si>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</si>
  <si>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</si>
  <si>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</si>
  <si>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</si>
  <si>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</si>
  <si>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</si>
  <si>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</si>
  <si>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</si>
  <si>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</si>
  <si>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</si>
  <si>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</si>
  <si>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</si>
  <si>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</si>
  <si>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</si>
  <si>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</si>
  <si>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</si>
  <si>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</si>
  <si>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</si>
  <si>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</si>
  <si>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</si>
  <si>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</si>
  <si>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</si>
  <si>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</si>
  <si>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</si>
  <si>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</si>
  <si>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</si>
  <si>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</si>
  <si>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</si>
  <si>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</si>
  <si>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</si>
  <si>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</si>
  <si>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</si>
  <si>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</si>
  <si>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</si>
  <si>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</si>
  <si>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</si>
  <si>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</si>
  <si>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</si>
  <si>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</si>
  <si>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</si>
  <si>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</si>
  <si>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</si>
  <si>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</si>
  <si>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</si>
  <si>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</si>
  <si>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</si>
  <si>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</si>
  <si>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</si>
  <si>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</si>
  <si>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</si>
  <si>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</si>
  <si>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cremalheira</t>
  </si>
  <si>
    <t>M0268</t>
  </si>
  <si>
    <t>Módulo de ancoragem da torre do elevador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</si>
  <si>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</si>
  <si>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</si>
  <si>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</si>
  <si>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</si>
  <si>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</si>
  <si>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</si>
  <si>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</si>
  <si>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</si>
  <si>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</si>
  <si>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</si>
  <si>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</si>
  <si>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</si>
  <si>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</si>
  <si>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</si>
  <si>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</si>
  <si>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</si>
  <si>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</si>
  <si>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</si>
  <si>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</si>
  <si>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</si>
  <si>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</si>
  <si>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</si>
  <si>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</si>
  <si>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</si>
  <si>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</si>
  <si>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</si>
  <si>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</si>
  <si>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</si>
  <si>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</si>
  <si>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</si>
  <si>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</si>
  <si>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</si>
  <si>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</si>
  <si>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</si>
  <si>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</si>
  <si>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</si>
  <si>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</si>
  <si>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</si>
  <si>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</si>
  <si>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</si>
  <si>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</si>
  <si>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</si>
  <si>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</si>
  <si>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</si>
  <si>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</si>
  <si>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</si>
  <si>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</si>
  <si>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</si>
  <si>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</si>
  <si>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</si>
  <si>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</si>
  <si>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</si>
  <si>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</si>
  <si>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</si>
  <si>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</si>
  <si>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</si>
  <si>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</si>
  <si>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</si>
  <si>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</si>
  <si>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</si>
  <si>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</si>
  <si>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</si>
  <si>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</si>
  <si>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</si>
  <si>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</si>
  <si>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</si>
  <si>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</si>
  <si>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</si>
  <si>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</si>
  <si>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</si>
  <si>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</si>
  <si>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</si>
  <si>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</si>
  <si>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</si>
  <si>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</si>
  <si>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</si>
  <si>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</si>
  <si>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</si>
  <si>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</si>
  <si>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</si>
  <si>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</si>
  <si>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</si>
  <si>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</si>
  <si>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</si>
  <si>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</si>
  <si>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</si>
  <si>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</si>
  <si>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</si>
  <si>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M0465</t>
  </si>
  <si>
    <t>Barra redonda em aço SAE 1020 - D = 15,88 mm (5/8")</t>
  </si>
  <si>
    <t>M0466</t>
  </si>
  <si>
    <t>Luva de PVC rosqueável - D = 42,1 mm (1 1/4")</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</si>
  <si>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</si>
  <si>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</si>
  <si>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</si>
  <si>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</si>
  <si>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</si>
  <si>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</si>
  <si>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</si>
  <si>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</si>
  <si>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</si>
  <si>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</si>
  <si>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</si>
  <si>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</si>
  <si>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</si>
  <si>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</si>
  <si>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</si>
  <si>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</si>
  <si>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</si>
  <si>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</si>
  <si>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</si>
  <si>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</si>
  <si>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</si>
  <si>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</si>
  <si>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</si>
  <si>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</si>
  <si>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</si>
  <si>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</si>
  <si>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</si>
  <si>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</si>
  <si>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</si>
  <si>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</si>
  <si>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</si>
  <si>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</si>
  <si>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</si>
  <si>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</si>
  <si>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</si>
  <si>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</si>
  <si>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</si>
  <si>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</si>
  <si>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</si>
  <si>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</si>
  <si>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</si>
  <si>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</si>
  <si>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</si>
  <si>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</si>
  <si>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</si>
  <si>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</si>
  <si>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</si>
  <si>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</si>
  <si>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</si>
  <si>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</si>
  <si>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</si>
  <si>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</si>
  <si>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</si>
  <si>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</si>
  <si>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</si>
  <si>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39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</si>
  <si>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</si>
  <si>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</si>
  <si>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</si>
  <si>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</si>
  <si>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</si>
  <si>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</si>
  <si>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</si>
  <si>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</si>
  <si>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</si>
  <si>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</si>
  <si>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</si>
  <si>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</si>
  <si>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</si>
  <si>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</si>
  <si>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</si>
  <si>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</si>
  <si>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</si>
  <si>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</si>
  <si>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</si>
  <si>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</si>
  <si>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</si>
  <si>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</si>
  <si>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</si>
  <si>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</si>
  <si>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</si>
  <si>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</si>
  <si>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</si>
  <si>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</si>
  <si>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</si>
  <si>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</si>
  <si>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</si>
  <si>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</si>
  <si>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</si>
  <si>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</si>
  <si>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</si>
  <si>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</si>
  <si>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</si>
  <si>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</si>
  <si>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</si>
  <si>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</si>
  <si>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</si>
  <si>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</si>
  <si>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</si>
  <si>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</si>
  <si>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</si>
  <si>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</si>
  <si>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</si>
  <si>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</si>
  <si>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</si>
  <si>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</si>
  <si>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</si>
  <si>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</si>
  <si>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</si>
  <si>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</si>
  <si>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</si>
  <si>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</si>
  <si>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</si>
  <si>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</si>
  <si>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</si>
  <si>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</si>
  <si>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</si>
  <si>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</si>
  <si>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</si>
  <si>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</si>
  <si>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</si>
  <si>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</si>
  <si>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</si>
  <si>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</si>
  <si>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</si>
  <si>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</si>
  <si>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</si>
  <si>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</si>
  <si>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</si>
  <si>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</si>
  <si>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</si>
  <si>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</si>
  <si>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</si>
  <si>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</si>
  <si>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</si>
  <si>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</si>
  <si>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</si>
  <si>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</si>
  <si>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</si>
  <si>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</si>
  <si>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</si>
  <si>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</si>
  <si>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</si>
  <si>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</si>
  <si>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</si>
  <si>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</si>
  <si>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</si>
  <si>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</si>
  <si>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</si>
  <si>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</si>
  <si>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</si>
  <si>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</si>
  <si>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</si>
  <si>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</si>
  <si>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</si>
  <si>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</si>
  <si>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</si>
  <si>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</si>
  <si>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</si>
  <si>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</si>
  <si>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</si>
  <si>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</si>
  <si>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</si>
  <si>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</si>
  <si>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</si>
  <si>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</si>
  <si>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</si>
  <si>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</si>
  <si>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</si>
  <si>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</si>
  <si>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</si>
  <si>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</si>
  <si>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</si>
  <si>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</si>
  <si>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</si>
  <si>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</si>
  <si>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</si>
  <si>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</si>
  <si>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</si>
  <si>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</si>
  <si>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</si>
  <si>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</si>
  <si>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</si>
  <si>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</si>
  <si>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</si>
  <si>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</si>
  <si>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</si>
  <si>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</si>
  <si>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</si>
  <si>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</si>
  <si>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</si>
  <si>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</si>
  <si>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</si>
  <si>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</si>
  <si>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</si>
  <si>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</si>
  <si>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</si>
  <si>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</si>
  <si>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</si>
  <si>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</si>
  <si>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</si>
  <si>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</si>
  <si>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</si>
  <si>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</si>
  <si>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</si>
  <si>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</si>
  <si>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</si>
  <si>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</si>
  <si>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</si>
  <si>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</si>
  <si>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</si>
  <si>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</si>
  <si>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</si>
  <si>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</si>
  <si>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</si>
  <si>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</si>
  <si>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</si>
  <si>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</si>
  <si>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</si>
  <si>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</si>
  <si>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</si>
  <si>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</si>
  <si>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</si>
  <si>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</si>
  <si>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</si>
  <si>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</si>
  <si>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</si>
  <si>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</si>
  <si>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</si>
  <si>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</si>
  <si>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</si>
  <si>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</si>
  <si>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</si>
  <si>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</si>
  <si>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</si>
  <si>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</si>
  <si>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</si>
  <si>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</si>
  <si>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</si>
  <si>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</si>
  <si>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</si>
  <si>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</si>
  <si>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</si>
  <si>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</si>
  <si>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</si>
  <si>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</si>
  <si>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</si>
  <si>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</si>
  <si>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</si>
  <si>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</si>
  <si>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</si>
  <si>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</si>
  <si>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</si>
  <si>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</si>
  <si>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</si>
  <si>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</si>
  <si>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</si>
  <si>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</si>
  <si>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</si>
  <si>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</si>
  <si>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</si>
  <si>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</si>
  <si>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</si>
  <si>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</si>
  <si>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</si>
  <si>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</si>
  <si>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</si>
  <si>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</si>
  <si>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</si>
  <si>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</si>
  <si>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</si>
  <si>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</si>
  <si>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</si>
  <si>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</si>
  <si>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</si>
  <si>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</si>
  <si>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</si>
  <si>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</si>
  <si>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</si>
  <si>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</si>
  <si>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</si>
  <si>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</si>
  <si>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 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</si>
  <si>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</si>
  <si>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</si>
  <si>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</si>
  <si>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</si>
  <si>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</si>
  <si>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</si>
  <si>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</si>
  <si>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</si>
  <si>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</si>
  <si>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</si>
  <si>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</si>
  <si>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</si>
  <si>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</si>
  <si>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</si>
  <si>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</si>
  <si>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</si>
  <si>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</si>
  <si>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</si>
  <si>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</si>
  <si>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</si>
  <si>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</si>
  <si>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</si>
  <si>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</si>
  <si>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</si>
  <si>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</si>
  <si>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</si>
  <si>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</si>
  <si>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</si>
  <si>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</si>
  <si>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</si>
  <si>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</si>
  <si>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</si>
  <si>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</si>
  <si>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</si>
  <si>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</si>
  <si>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</si>
  <si>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</si>
  <si>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</si>
  <si>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</si>
  <si>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</si>
  <si>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</si>
  <si>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</si>
  <si>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</si>
  <si>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</si>
  <si>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</si>
  <si>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</si>
  <si>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</si>
  <si>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</si>
  <si>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</si>
  <si>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</si>
  <si>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</si>
  <si>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</si>
  <si>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</si>
  <si>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</si>
  <si>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</si>
  <si>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</si>
  <si>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</si>
  <si>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</si>
  <si>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</si>
  <si>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</si>
  <si>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</si>
  <si>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</si>
  <si>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</si>
  <si>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</si>
  <si>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</si>
  <si>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</si>
  <si>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</si>
  <si>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</si>
  <si>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</si>
  <si>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</si>
  <si>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</si>
  <si>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</si>
  <si>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</si>
  <si>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</si>
  <si>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</si>
  <si>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</si>
  <si>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</si>
  <si>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</si>
  <si>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</si>
  <si>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</si>
  <si>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</si>
  <si>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</si>
  <si>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</si>
  <si>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</si>
  <si>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</si>
  <si>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</si>
  <si>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</si>
  <si>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</si>
  <si>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cutter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</si>
  <si>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</si>
  <si>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</si>
  <si>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</si>
  <si>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</si>
  <si>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</si>
  <si>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</si>
  <si>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</si>
  <si>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</si>
  <si>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</si>
  <si>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</si>
  <si>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</si>
  <si>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</si>
  <si>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</si>
  <si>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</si>
  <si>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</si>
  <si>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</si>
  <si>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</si>
  <si>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</si>
  <si>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</si>
  <si>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</si>
  <si>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</si>
  <si>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</si>
  <si>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</si>
  <si>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</si>
  <si>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</si>
  <si>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</si>
  <si>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</si>
  <si>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</si>
  <si>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</si>
  <si>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</si>
  <si>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</si>
  <si>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</si>
  <si>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</si>
  <si>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</si>
  <si>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</si>
  <si>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</si>
  <si>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</si>
  <si>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</si>
  <si>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</si>
  <si>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</si>
  <si>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</si>
  <si>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</si>
  <si>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</si>
  <si>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</si>
  <si>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</si>
  <si>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</si>
  <si>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</si>
  <si>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</si>
  <si>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</si>
  <si>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</si>
  <si>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</si>
  <si>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</si>
  <si>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</si>
  <si>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</si>
  <si>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</si>
  <si>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</si>
  <si>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</si>
  <si>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</si>
  <si>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</si>
  <si>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</si>
  <si>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</si>
  <si>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</si>
  <si>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</si>
  <si>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</si>
  <si>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</si>
  <si>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</si>
  <si>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</si>
  <si>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</si>
  <si>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</si>
  <si>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</si>
  <si>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</si>
  <si>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</si>
  <si>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</si>
  <si>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</si>
  <si>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</si>
  <si>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</si>
  <si>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</si>
  <si>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</si>
  <si>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</si>
  <si>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</si>
  <si>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</si>
  <si>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</si>
  <si>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</si>
  <si>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</si>
  <si>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</si>
  <si>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</si>
  <si>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</si>
  <si>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</si>
  <si>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</si>
  <si>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</si>
  <si>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</si>
  <si>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</si>
  <si>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</si>
  <si>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</si>
  <si>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</si>
  <si>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</si>
  <si>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</si>
  <si>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</si>
  <si>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</si>
  <si>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</si>
  <si>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</si>
  <si>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</si>
  <si>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</si>
  <si>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</si>
  <si>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</si>
  <si>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 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</si>
  <si>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</si>
  <si>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</si>
  <si>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</si>
  <si>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</si>
  <si>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</si>
  <si>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</si>
  <si>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</si>
  <si>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 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</si>
  <si>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</si>
  <si>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</si>
  <si>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</si>
  <si>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</si>
  <si>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</si>
  <si>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</si>
  <si>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</si>
  <si>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</si>
  <si>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</si>
  <si>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</si>
  <si>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</si>
  <si>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</si>
  <si>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</si>
  <si>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</si>
  <si>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</si>
  <si>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</si>
  <si>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</si>
  <si>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</si>
  <si>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</si>
  <si>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</si>
  <si>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</si>
  <si>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</si>
  <si>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</si>
  <si>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</si>
  <si>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</si>
  <si>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</si>
  <si>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</si>
  <si>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</si>
  <si>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</si>
  <si>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</si>
  <si>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</si>
  <si>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</si>
  <si>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</si>
  <si>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</si>
  <si>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</si>
  <si>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</si>
  <si>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</si>
  <si>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</si>
  <si>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</si>
  <si>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</si>
  <si>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</si>
  <si>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</si>
  <si>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</si>
  <si>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</si>
  <si>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</si>
  <si>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</si>
  <si>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</si>
  <si>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</si>
  <si>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</si>
  <si>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</si>
  <si>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</si>
  <si>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</si>
  <si>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</si>
  <si>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</si>
  <si>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</si>
  <si>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</si>
  <si>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</si>
  <si>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</si>
  <si>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</si>
  <si>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</si>
  <si>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</si>
  <si>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</si>
  <si>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</si>
  <si>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</si>
  <si>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</si>
  <si>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</si>
  <si>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</si>
  <si>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</si>
  <si>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</si>
  <si>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</si>
  <si>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</si>
  <si>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</si>
  <si>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</si>
  <si>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</si>
  <si>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</si>
  <si>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</si>
  <si>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</si>
  <si>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</si>
  <si>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</si>
  <si>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</si>
  <si>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</si>
  <si>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</si>
  <si>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</si>
  <si>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</si>
  <si>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</si>
  <si>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</si>
  <si>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</si>
  <si>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</si>
  <si>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</si>
  <si>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</si>
  <si>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</si>
  <si>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</si>
  <si>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</si>
  <si>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</si>
  <si>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</si>
  <si>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</si>
  <si>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</si>
  <si>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</si>
  <si>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</si>
  <si>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</si>
  <si>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</si>
  <si>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</si>
  <si>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</si>
  <si>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</si>
  <si>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</si>
  <si>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</si>
  <si>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</si>
  <si>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</si>
  <si>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</si>
  <si>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</si>
  <si>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</si>
  <si>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</si>
  <si>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</si>
  <si>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</si>
  <si>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</si>
  <si>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</si>
  <si>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</si>
  <si>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</si>
  <si>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</si>
  <si>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</si>
  <si>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</si>
  <si>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</si>
  <si>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</si>
  <si>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</si>
  <si>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</si>
  <si>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</si>
  <si>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</si>
  <si>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</si>
  <si>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</si>
  <si>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</si>
  <si>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</si>
  <si>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</si>
  <si>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</si>
  <si>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</si>
  <si>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</si>
  <si>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</si>
  <si>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</si>
  <si>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</si>
  <si>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</si>
  <si>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</si>
  <si>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</si>
  <si>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</si>
  <si>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</si>
  <si>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</si>
  <si>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</si>
  <si>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</si>
  <si>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</si>
  <si>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</si>
  <si>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</si>
  <si>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</si>
  <si>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</si>
  <si>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</si>
  <si>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</si>
  <si>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</si>
  <si>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</si>
  <si>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</si>
  <si>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</si>
  <si>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</si>
  <si>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</si>
  <si>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</si>
  <si>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</si>
  <si>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</si>
  <si>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</si>
  <si>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</si>
  <si>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</si>
  <si>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</si>
  <si>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</si>
  <si>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</si>
  <si>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</si>
  <si>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</si>
  <si>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</si>
  <si>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</si>
  <si>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</si>
  <si>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</si>
  <si>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</si>
  <si>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</si>
  <si>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</si>
  <si>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</si>
  <si>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</si>
  <si>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</si>
  <si>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</si>
  <si>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</si>
  <si>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</si>
  <si>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</si>
  <si>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</si>
  <si>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</si>
  <si>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</si>
  <si>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</si>
  <si>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</si>
  <si>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</si>
  <si>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</si>
  <si>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</si>
  <si>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</si>
  <si>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</si>
  <si>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</si>
  <si>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</si>
  <si>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</si>
  <si>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</si>
  <si>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</si>
  <si>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</si>
  <si>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</si>
  <si>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</si>
  <si>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</si>
  <si>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</si>
  <si>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</si>
  <si>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</si>
  <si>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</si>
  <si>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</si>
  <si>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</si>
  <si>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</si>
  <si>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</si>
  <si>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</si>
  <si>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</si>
  <si>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</si>
  <si>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</si>
  <si>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</si>
  <si>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</si>
  <si>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</si>
  <si>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</si>
  <si>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</si>
  <si>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</si>
  <si>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</si>
  <si>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</si>
  <si>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</si>
  <si>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</si>
  <si>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</si>
  <si>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</si>
  <si>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antiraiz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</si>
  <si>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</si>
  <si>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</si>
  <si>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</si>
  <si>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</si>
  <si>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</si>
  <si>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</si>
  <si>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</si>
  <si>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</si>
  <si>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</si>
  <si>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</si>
  <si>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</si>
  <si>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</si>
  <si>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</si>
  <si>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</si>
  <si>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</si>
  <si>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</si>
  <si>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</si>
  <si>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</si>
  <si>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</si>
  <si>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para martelo de fundo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</si>
  <si>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</si>
  <si>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</si>
  <si>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</si>
  <si>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</si>
  <si>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</si>
  <si>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</si>
  <si>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</si>
  <si>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</si>
  <si>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</si>
  <si>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</si>
  <si>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</si>
  <si>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</si>
  <si>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</si>
  <si>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</si>
  <si>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</si>
  <si>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</si>
  <si>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</si>
  <si>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</si>
  <si>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</si>
  <si>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</si>
  <si>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</si>
  <si>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</si>
  <si>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</si>
  <si>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</si>
  <si>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</si>
  <si>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</si>
  <si>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</si>
  <si>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</si>
  <si>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</si>
  <si>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</si>
  <si>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</si>
  <si>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</si>
  <si>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</si>
  <si>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</si>
  <si>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</si>
  <si>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</si>
  <si>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</si>
  <si>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</si>
  <si>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</si>
  <si>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</si>
  <si>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</si>
  <si>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</si>
  <si>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</si>
  <si>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</si>
  <si>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</si>
  <si>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</si>
  <si>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</si>
  <si>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</si>
  <si>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</si>
  <si>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</si>
  <si>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</si>
  <si>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</si>
  <si>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</si>
  <si>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</si>
  <si>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</si>
  <si>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</si>
  <si>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</si>
  <si>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</si>
  <si>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</si>
  <si>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</si>
  <si>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</si>
  <si>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</si>
  <si>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</si>
  <si>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</si>
  <si>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</si>
  <si>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</si>
  <si>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</si>
  <si>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</si>
  <si>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</si>
  <si>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</si>
  <si>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</si>
  <si>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</si>
  <si>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</si>
  <si>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</si>
  <si>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</si>
  <si>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</si>
  <si>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</si>
  <si>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</si>
  <si>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</si>
  <si>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</si>
  <si>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</si>
  <si>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</si>
  <si>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</si>
  <si>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</si>
  <si>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</si>
  <si>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</si>
  <si>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</si>
  <si>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</si>
  <si>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</si>
  <si>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</si>
  <si>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</si>
  <si>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</si>
  <si>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</si>
  <si>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</si>
  <si>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</si>
  <si>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</si>
  <si>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</si>
  <si>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</si>
  <si>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</si>
  <si>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410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</si>
  <si>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</si>
  <si>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</si>
  <si>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</si>
  <si>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</si>
  <si>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</si>
  <si>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</si>
  <si>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</si>
  <si>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</si>
  <si>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</si>
  <si>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</si>
  <si>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</si>
  <si>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</si>
  <si>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</si>
  <si>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</si>
  <si>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</si>
  <si>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</si>
  <si>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</si>
  <si>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</si>
  <si>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</si>
  <si>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</si>
  <si>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</si>
  <si>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</si>
  <si>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</si>
  <si>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</si>
  <si>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</si>
  <si>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</si>
  <si>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</si>
  <si>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</si>
  <si>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</si>
  <si>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</si>
  <si>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</si>
  <si>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</si>
  <si>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</si>
  <si>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</si>
  <si>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</si>
  <si>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</si>
  <si>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</si>
  <si>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</si>
  <si>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</si>
  <si>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</si>
  <si>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</si>
  <si>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</si>
  <si>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</si>
  <si>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</si>
  <si>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</si>
  <si>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</si>
  <si>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</si>
  <si>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</si>
  <si>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</si>
  <si>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</si>
  <si>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</si>
  <si>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</si>
  <si>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</si>
  <si>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</si>
  <si>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</si>
  <si>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</si>
  <si>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</si>
  <si>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</si>
  <si>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</si>
  <si>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</si>
  <si>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</si>
  <si>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</si>
  <si>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</si>
  <si>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</si>
  <si>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</si>
  <si>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</si>
  <si>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</si>
  <si>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</si>
  <si>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</si>
  <si>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</si>
  <si>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</si>
  <si>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</si>
  <si>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</si>
  <si>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</si>
  <si>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</si>
  <si>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</si>
  <si>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</si>
  <si>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</si>
  <si>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</si>
  <si>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</si>
  <si>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</si>
  <si>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</si>
  <si>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</si>
  <si>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</si>
  <si>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</si>
  <si>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</si>
  <si>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</si>
  <si>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</si>
  <si>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</si>
  <si>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</si>
  <si>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</si>
  <si>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</si>
  <si>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</si>
  <si>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</si>
  <si>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</si>
  <si>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</si>
  <si>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</si>
  <si>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</si>
  <si>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</si>
  <si>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</si>
  <si>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</si>
  <si>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</si>
  <si>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</si>
  <si>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</si>
  <si>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</si>
  <si>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</si>
  <si>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</si>
  <si>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</si>
  <si>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</si>
  <si>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</si>
  <si>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</si>
  <si>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</si>
  <si>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</si>
  <si>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</si>
  <si>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</si>
  <si>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</si>
  <si>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</si>
  <si>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</si>
  <si>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</si>
  <si>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</si>
  <si>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</si>
  <si>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</si>
  <si>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</si>
  <si>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</si>
  <si>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</si>
  <si>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</si>
  <si>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</si>
  <si>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</si>
  <si>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</si>
  <si>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</si>
  <si>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</si>
  <si>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</si>
  <si>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</si>
  <si>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</si>
  <si>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</si>
  <si>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</si>
  <si>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</si>
  <si>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</si>
  <si>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</si>
  <si>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</si>
  <si>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</si>
  <si>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</si>
  <si>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</si>
  <si>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</si>
  <si>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</si>
  <si>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</si>
  <si>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</si>
  <si>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</si>
  <si>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</si>
  <si>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</si>
  <si>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</si>
  <si>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</si>
  <si>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</si>
  <si>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</si>
  <si>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</si>
  <si>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</si>
  <si>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</si>
  <si>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</si>
  <si>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</si>
  <si>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</si>
  <si>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</si>
  <si>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</si>
  <si>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</si>
  <si>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</si>
  <si>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</si>
  <si>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</si>
  <si>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</si>
  <si>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</si>
  <si>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</si>
  <si>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</si>
  <si>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</si>
  <si>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</si>
  <si>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</si>
  <si>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</si>
  <si>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</si>
  <si>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</si>
  <si>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</si>
  <si>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</si>
  <si>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</si>
  <si>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</si>
  <si>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</si>
  <si>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</si>
  <si>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</si>
  <si>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</si>
  <si>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</si>
  <si>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</si>
  <si>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</si>
  <si>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</si>
  <si>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</si>
  <si>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</si>
  <si>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</si>
  <si>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</si>
  <si>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</si>
  <si>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</si>
  <si>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</si>
  <si>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</si>
  <si>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</si>
  <si>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</si>
  <si>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</si>
  <si>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</si>
  <si>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</si>
  <si>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</si>
  <si>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</si>
  <si>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</si>
  <si>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</si>
  <si>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</si>
  <si>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</si>
  <si>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</si>
  <si>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</si>
  <si>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</si>
  <si>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</si>
  <si>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</si>
  <si>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</si>
  <si>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</si>
  <si>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</si>
  <si>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</si>
  <si>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</si>
  <si>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</si>
  <si>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</si>
  <si>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</si>
  <si>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</si>
  <si>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</si>
  <si>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</si>
  <si>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</si>
  <si>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</si>
  <si>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</si>
  <si>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</si>
  <si>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</si>
  <si>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</si>
  <si>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</si>
  <si>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</si>
  <si>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</si>
  <si>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</si>
  <si>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</si>
  <si>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</si>
  <si>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</si>
  <si>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</si>
  <si>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</si>
  <si>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</si>
  <si>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</si>
  <si>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</si>
  <si>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</si>
  <si>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</si>
  <si>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</si>
  <si>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</si>
  <si>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</si>
  <si>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</si>
  <si>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</si>
  <si>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</si>
  <si>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</si>
  <si>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</si>
  <si>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</si>
  <si>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</si>
  <si>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</si>
  <si>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</si>
  <si>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</si>
  <si>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</si>
  <si>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</si>
  <si>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</si>
  <si>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</si>
  <si>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</si>
  <si>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 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</si>
  <si>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</si>
  <si>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</si>
  <si>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</si>
  <si>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</si>
  <si>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</si>
  <si>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</si>
  <si>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</si>
  <si>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</si>
  <si>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</si>
  <si>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</si>
  <si>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</si>
  <si>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</si>
  <si>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</si>
  <si>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</si>
  <si>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</si>
  <si>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</si>
  <si>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</si>
  <si>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</si>
  <si>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</si>
  <si>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</si>
  <si>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</si>
  <si>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</si>
  <si>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</si>
  <si>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</si>
  <si>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</si>
  <si>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</si>
  <si>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</si>
  <si>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</si>
  <si>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</si>
  <si>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</si>
  <si>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</si>
  <si>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</si>
  <si>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</si>
  <si>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</si>
  <si>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</si>
  <si>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</si>
  <si>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</si>
  <si>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</si>
  <si>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</si>
  <si>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</si>
  <si>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</si>
  <si>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</si>
  <si>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</si>
  <si>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</si>
  <si>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</si>
  <si>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</si>
  <si>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</si>
  <si>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</si>
  <si>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</si>
  <si>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</si>
  <si>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</si>
  <si>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</si>
  <si>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</si>
  <si>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</si>
  <si>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</si>
  <si>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</si>
  <si>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</si>
  <si>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</si>
  <si>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</si>
  <si>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</si>
  <si>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</si>
  <si>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</si>
  <si>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</si>
  <si>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</si>
  <si>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</si>
  <si>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</si>
  <si>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</si>
  <si>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</si>
  <si>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</si>
  <si>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</si>
  <si>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</si>
  <si>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</si>
  <si>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</si>
  <si>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</si>
  <si>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</si>
  <si>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</si>
  <si>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</si>
  <si>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</si>
  <si>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</si>
  <si>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</si>
  <si>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</si>
  <si>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</si>
  <si>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</si>
  <si>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</si>
  <si>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</si>
  <si>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</si>
  <si>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</si>
  <si>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</si>
  <si>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</si>
  <si>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</si>
  <si>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</si>
  <si>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</si>
  <si>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</si>
  <si>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</si>
  <si>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</si>
  <si>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</si>
  <si>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</si>
  <si>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</si>
  <si>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</si>
  <si>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</si>
  <si>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</si>
  <si>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</si>
  <si>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</si>
  <si>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</si>
  <si>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</si>
  <si>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</si>
  <si>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</si>
  <si>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</si>
  <si>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</si>
  <si>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</si>
  <si>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</si>
  <si>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</si>
  <si>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</si>
  <si>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</si>
  <si>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</si>
  <si>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</si>
  <si>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</si>
  <si>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</si>
  <si>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</si>
  <si>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</si>
  <si>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</si>
  <si>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</si>
  <si>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</si>
  <si>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</si>
  <si>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</si>
  <si>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</si>
  <si>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</si>
  <si>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</si>
  <si>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</si>
  <si>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</si>
  <si>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</si>
  <si>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</si>
  <si>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</si>
  <si>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</si>
  <si>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</si>
  <si>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</si>
  <si>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</si>
  <si>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</si>
  <si>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</si>
  <si>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</si>
  <si>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</si>
  <si>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</si>
  <si>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</si>
  <si>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</si>
  <si>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</si>
  <si>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</si>
  <si>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</si>
  <si>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</si>
  <si>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</si>
  <si>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</si>
  <si>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</si>
  <si>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</si>
  <si>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</si>
  <si>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</si>
  <si>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</si>
  <si>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</si>
  <si>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</si>
  <si>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</si>
  <si>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</si>
  <si>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</si>
  <si>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</si>
  <si>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</si>
  <si>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</si>
  <si>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</si>
  <si>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</si>
  <si>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</si>
  <si>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</si>
  <si>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</si>
  <si>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</si>
  <si>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</si>
  <si>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</si>
  <si>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</si>
  <si>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</si>
  <si>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</si>
  <si>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</si>
  <si>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</si>
  <si>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</si>
  <si>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</si>
  <si>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</si>
  <si>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</si>
  <si>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</si>
  <si>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</si>
  <si>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</si>
  <si>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</si>
  <si>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</si>
  <si>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</si>
  <si>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</si>
  <si>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</si>
  <si>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</si>
  <si>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</si>
  <si>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</si>
  <si>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</si>
  <si>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</si>
  <si>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</si>
  <si>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</si>
  <si>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</si>
  <si>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</si>
  <si>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</si>
  <si>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</si>
  <si>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</si>
  <si>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</si>
  <si>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</si>
  <si>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</si>
  <si>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</si>
  <si>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</si>
  <si>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</si>
  <si>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</si>
  <si>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</si>
  <si>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</si>
  <si>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</si>
  <si>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</si>
  <si>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</si>
  <si>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</si>
  <si>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</si>
  <si>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</si>
  <si>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</si>
  <si>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</si>
  <si>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</si>
  <si>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</si>
  <si>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</si>
  <si>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</si>
  <si>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</si>
  <si>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</si>
  <si>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</si>
  <si>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</si>
  <si>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</si>
  <si>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</si>
  <si>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</si>
  <si>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</si>
  <si>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</si>
  <si>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</si>
  <si>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</si>
  <si>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</si>
  <si>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</si>
  <si>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</si>
  <si>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</si>
  <si>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</si>
  <si>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</si>
  <si>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</si>
  <si>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</si>
  <si>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</si>
  <si>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</si>
  <si>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</si>
  <si>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</si>
  <si>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</si>
  <si>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</si>
  <si>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</si>
  <si>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</si>
  <si>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</si>
  <si>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</si>
  <si>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</si>
  <si>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</si>
  <si>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</si>
  <si>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</si>
  <si>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</si>
  <si>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</si>
  <si>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</si>
  <si>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</si>
  <si>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</si>
  <si>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</si>
  <si>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</si>
  <si>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</si>
  <si>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</si>
  <si>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</si>
  <si>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</si>
  <si>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</si>
  <si>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</si>
  <si>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</si>
  <si>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</si>
  <si>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</si>
  <si>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</si>
  <si>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</si>
  <si>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</si>
  <si>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</si>
  <si>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</si>
  <si>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</si>
  <si>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</si>
  <si>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</si>
  <si>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</si>
  <si>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</si>
  <si>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</si>
  <si>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</si>
  <si>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</si>
  <si>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</si>
  <si>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</si>
  <si>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</si>
  <si>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</si>
  <si>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</si>
  <si>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</si>
  <si>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</si>
  <si>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</si>
  <si>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</si>
  <si>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</si>
  <si>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</si>
  <si>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</si>
  <si>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</si>
  <si>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</si>
  <si>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</si>
  <si>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</si>
  <si>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</si>
  <si>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</si>
  <si>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</si>
  <si>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</si>
  <si>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</si>
  <si>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</si>
  <si>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</si>
  <si>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</si>
  <si>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</si>
  <si>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</si>
  <si>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</si>
  <si>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</si>
  <si>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</si>
  <si>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</si>
  <si>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</si>
  <si>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</si>
  <si>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</si>
  <si>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</si>
  <si>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</si>
  <si>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</si>
  <si>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</si>
  <si>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</si>
  <si>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</si>
  <si>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</si>
  <si>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</si>
  <si>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</si>
  <si>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</si>
  <si>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</si>
  <si>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</si>
  <si>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</si>
  <si>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</si>
  <si>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</si>
  <si>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</si>
  <si>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</si>
  <si>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</si>
  <si>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</si>
  <si>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</si>
  <si>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</si>
  <si>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</si>
  <si>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</si>
  <si>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</si>
  <si>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</si>
  <si>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</si>
  <si>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</si>
  <si>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</si>
  <si>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</si>
  <si>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</si>
  <si>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</si>
  <si>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</si>
  <si>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</si>
  <si>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</si>
  <si>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</si>
  <si>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</si>
  <si>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</si>
  <si>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</si>
  <si>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</si>
  <si>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</si>
  <si>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</si>
  <si>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</si>
  <si>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</si>
  <si>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</si>
  <si>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</si>
  <si>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</si>
  <si>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</si>
  <si>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</si>
  <si>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</si>
  <si>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</si>
  <si>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</si>
  <si>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</si>
  <si>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</si>
  <si>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</si>
  <si>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</si>
  <si>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</si>
  <si>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</si>
  <si>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</si>
  <si>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</si>
  <si>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</si>
  <si>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</si>
  <si>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</si>
  <si>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</si>
  <si>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</si>
  <si>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</si>
  <si>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</si>
  <si>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</si>
  <si>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</si>
  <si>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</si>
  <si>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</si>
  <si>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</si>
  <si>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</si>
  <si>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</si>
  <si>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</si>
  <si>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</si>
  <si>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</si>
  <si>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</si>
  <si>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</si>
  <si>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</si>
  <si>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</si>
  <si>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</si>
  <si>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</si>
  <si>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</si>
  <si>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</si>
  <si>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</si>
  <si>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</si>
  <si>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</si>
  <si>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</si>
  <si>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</si>
  <si>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</si>
  <si>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</si>
  <si>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</si>
  <si>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</si>
  <si>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</si>
  <si>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</si>
  <si>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</si>
  <si>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</si>
  <si>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</si>
  <si>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</si>
  <si>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</si>
  <si>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</si>
  <si>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</si>
  <si>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</si>
  <si>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</si>
  <si>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</si>
  <si>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</si>
  <si>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</si>
  <si>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</si>
  <si>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</si>
  <si>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</si>
  <si>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</si>
  <si>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</si>
  <si>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</si>
  <si>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</si>
  <si>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</si>
  <si>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</si>
  <si>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</si>
  <si>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</si>
  <si>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</si>
  <si>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</si>
  <si>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</si>
  <si>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</si>
  <si>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</si>
  <si>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</si>
  <si>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</si>
  <si>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</si>
  <si>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</si>
  <si>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</si>
  <si>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</si>
  <si>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</si>
  <si>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</si>
  <si>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</si>
  <si>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</si>
  <si>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</si>
  <si>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</si>
  <si>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</si>
  <si>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</si>
  <si>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</si>
  <si>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</si>
  <si>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</si>
  <si>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</si>
  <si>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</si>
  <si>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</si>
  <si>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</si>
  <si>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</si>
  <si>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</si>
  <si>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</si>
  <si>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</si>
  <si>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</si>
  <si>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</si>
  <si>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</si>
  <si>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</si>
  <si>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</si>
  <si>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</si>
  <si>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</si>
  <si>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</si>
  <si>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</si>
  <si>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</si>
  <si>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</si>
  <si>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</si>
  <si>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</si>
  <si>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</si>
  <si>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</si>
  <si>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</si>
  <si>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</si>
  <si>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</si>
  <si>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</si>
  <si>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</si>
  <si>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</si>
  <si>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</si>
  <si>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</si>
  <si>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</si>
  <si>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</si>
  <si>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</si>
  <si>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</si>
  <si>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</si>
  <si>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</si>
  <si>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</si>
  <si>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</si>
  <si>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</si>
  <si>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</si>
  <si>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</si>
  <si>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</si>
  <si>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</si>
  <si>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</si>
  <si>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</si>
  <si>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</si>
  <si>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</si>
  <si>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</si>
  <si>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</si>
  <si>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</si>
  <si>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</si>
  <si>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</si>
  <si>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</si>
  <si>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</si>
  <si>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</si>
  <si>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</si>
  <si>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</si>
  <si>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</si>
  <si>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</si>
  <si>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</si>
  <si>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</si>
  <si>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</si>
  <si>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</si>
  <si>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</si>
  <si>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</si>
  <si>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</si>
  <si>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</si>
  <si>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</si>
  <si>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</si>
  <si>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</si>
  <si>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</si>
  <si>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</si>
  <si>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</si>
  <si>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</si>
  <si>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</si>
  <si>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</si>
  <si>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</si>
  <si>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</si>
  <si>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</si>
  <si>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</si>
  <si>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</si>
  <si>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</si>
  <si>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</si>
  <si>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</si>
  <si>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</si>
  <si>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</si>
  <si>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</si>
  <si>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</si>
  <si>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</si>
  <si>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</si>
  <si>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</si>
  <si>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</si>
  <si>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</si>
  <si>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</si>
  <si>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</si>
  <si>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</si>
  <si>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</si>
  <si>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</si>
  <si>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</si>
  <si>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</si>
  <si>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</si>
  <si>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</si>
  <si>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</si>
  <si>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</si>
  <si>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</si>
  <si>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</si>
  <si>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</si>
  <si>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</si>
  <si>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</si>
  <si>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</si>
  <si>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</si>
  <si>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</si>
  <si>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</si>
  <si>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</si>
  <si>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</si>
  <si>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</si>
  <si>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</si>
  <si>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</si>
  <si>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</si>
  <si>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</si>
  <si>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</si>
  <si>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</si>
  <si>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</si>
  <si>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</si>
  <si>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</si>
  <si>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</si>
  <si>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</si>
  <si>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</si>
  <si>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</si>
  <si>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</si>
  <si>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</si>
  <si>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</si>
  <si>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</si>
  <si>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</si>
  <si>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</si>
  <si>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</si>
  <si>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</si>
  <si>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</si>
  <si>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</si>
  <si>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</si>
  <si>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</si>
  <si>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</si>
  <si>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</si>
  <si>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</si>
  <si>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</si>
  <si>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</si>
  <si>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</si>
  <si>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</si>
  <si>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</si>
  <si>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</si>
  <si>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</si>
  <si>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</si>
  <si>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</si>
  <si>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</si>
  <si>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</si>
  <si>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</si>
  <si>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</si>
  <si>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</si>
  <si>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</si>
  <si>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</si>
  <si>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</si>
  <si>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</si>
  <si>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</si>
  <si>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</si>
  <si>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</si>
  <si>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</si>
  <si>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</si>
  <si>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</si>
  <si>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</si>
  <si>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</si>
  <si>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</si>
  <si>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</si>
  <si>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</si>
  <si>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</si>
  <si>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</si>
  <si>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</si>
  <si>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</si>
  <si>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</si>
  <si>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</si>
  <si>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</si>
  <si>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</si>
  <si>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</si>
  <si>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</si>
  <si>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</si>
  <si>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</si>
  <si>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</si>
  <si>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</si>
  <si>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</si>
  <si>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</si>
  <si>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</si>
  <si>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</si>
  <si>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</si>
  <si>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</si>
  <si>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</si>
  <si>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</si>
  <si>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</si>
  <si>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</si>
  <si>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</si>
  <si>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</si>
  <si>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</si>
  <si>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</si>
  <si>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</si>
  <si>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</si>
  <si>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</si>
  <si>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 grelha metálica - C = 1,00 m e L = 0,15 m</t>
  </si>
  <si>
    <t>M2634</t>
  </si>
  <si>
    <t>Grelha metálica para canaletas - C = 1,00 m e L = 0,20 m</t>
  </si>
  <si>
    <t>M2635</t>
  </si>
  <si>
    <t>Porta grelha metálica - C = 1,00 m e L = 0,20 m</t>
  </si>
  <si>
    <t>M2636</t>
  </si>
  <si>
    <t>Porta 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</si>
  <si>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</si>
  <si>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</si>
  <si>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</si>
  <si>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</si>
  <si>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</si>
  <si>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</si>
  <si>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</si>
  <si>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</si>
  <si>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</si>
  <si>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</si>
  <si>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</si>
  <si>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</si>
  <si>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</si>
  <si>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</si>
  <si>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</si>
  <si>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</si>
  <si>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</si>
  <si>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</si>
  <si>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</si>
  <si>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</si>
  <si>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</si>
  <si>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</si>
  <si>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</si>
  <si>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</si>
  <si>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</si>
  <si>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</si>
  <si>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</si>
  <si>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</si>
  <si>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</si>
  <si>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</si>
  <si>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</si>
  <si>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</si>
  <si>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</si>
  <si>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</si>
  <si>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</si>
  <si>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</si>
  <si>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</si>
  <si>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</si>
  <si>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</si>
  <si>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</si>
  <si>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</si>
  <si>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</si>
  <si>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</si>
  <si>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</si>
  <si>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</si>
  <si>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</si>
  <si>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</si>
  <si>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</si>
  <si>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</si>
  <si>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</si>
  <si>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</si>
  <si>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</si>
  <si>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</si>
  <si>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</si>
  <si>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</si>
  <si>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</si>
  <si>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</si>
  <si>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</si>
  <si>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</si>
  <si>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</si>
  <si>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</si>
  <si>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</si>
  <si>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</si>
  <si>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</si>
  <si>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</si>
  <si>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</si>
  <si>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</si>
  <si>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</si>
  <si>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</si>
  <si>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</si>
  <si>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</si>
  <si>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</si>
  <si>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</si>
  <si>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</si>
  <si>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</si>
  <si>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</si>
  <si>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</si>
  <si>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</si>
  <si>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</si>
  <si>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</si>
  <si>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</si>
  <si>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</si>
  <si>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</si>
  <si>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</si>
  <si>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</si>
  <si>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</si>
  <si>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</si>
  <si>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</si>
  <si>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</si>
  <si>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</si>
  <si>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</si>
  <si>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</si>
  <si>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</si>
  <si>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</si>
  <si>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</si>
  <si>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</si>
  <si>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</si>
  <si>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</si>
  <si>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</si>
  <si>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</si>
  <si>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</si>
  <si>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</si>
  <si>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</si>
  <si>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</si>
  <si>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</si>
  <si>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</si>
  <si>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</si>
  <si>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</si>
  <si>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</si>
  <si>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</si>
  <si>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</si>
  <si>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</si>
  <si>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</si>
  <si>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</si>
  <si>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</si>
  <si>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</si>
  <si>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</si>
  <si>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</si>
  <si>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</si>
  <si>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</si>
  <si>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</si>
  <si>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</si>
  <si>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</si>
  <si>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</si>
  <si>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</si>
  <si>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</si>
  <si>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</si>
  <si>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</si>
  <si>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</si>
  <si>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</si>
  <si>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</si>
  <si>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</si>
  <si>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</si>
  <si>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</si>
  <si>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</si>
  <si>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</si>
  <si>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</si>
  <si>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</si>
  <si>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</si>
  <si>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</si>
  <si>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</si>
  <si>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</si>
  <si>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</si>
  <si>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</si>
  <si>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</si>
  <si>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</si>
  <si>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</si>
  <si>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</si>
  <si>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</si>
  <si>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</si>
  <si>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</si>
  <si>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</si>
  <si>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</si>
  <si>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</si>
  <si>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</si>
  <si>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</si>
  <si>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</si>
  <si>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</si>
  <si>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</si>
  <si>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</si>
  <si>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</si>
  <si>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</si>
  <si>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</si>
  <si>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</si>
  <si>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</si>
  <si>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</si>
  <si>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</si>
  <si>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</si>
  <si>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</si>
  <si>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</si>
  <si>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</si>
  <si>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</si>
  <si>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</si>
  <si>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</si>
  <si>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</si>
  <si>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</si>
  <si>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</si>
  <si>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</si>
  <si>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</si>
  <si>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</si>
  <si>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</si>
  <si>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</si>
  <si>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</si>
  <si>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</si>
  <si>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</si>
  <si>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</si>
  <si>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</si>
  <si>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</si>
  <si>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</si>
  <si>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</si>
  <si>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</si>
  <si>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</si>
  <si>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</si>
  <si>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</si>
  <si>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</si>
  <si>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</si>
  <si>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</si>
  <si>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</si>
  <si>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</si>
  <si>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</si>
  <si>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</si>
  <si>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</si>
  <si>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</si>
  <si>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</si>
  <si>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</si>
  <si>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</si>
  <si>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</si>
  <si>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</si>
  <si>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</si>
  <si>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</si>
  <si>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</si>
  <si>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</si>
  <si>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</si>
  <si>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</si>
  <si>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</si>
  <si>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</si>
  <si>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</si>
  <si>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</si>
  <si>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</si>
  <si>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</si>
  <si>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</si>
  <si>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</si>
  <si>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</si>
  <si>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</si>
  <si>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</si>
  <si>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</si>
  <si>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</si>
  <si>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</si>
  <si>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</si>
  <si>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</si>
  <si>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</si>
  <si>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</si>
  <si>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</si>
  <si>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</si>
  <si>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</si>
  <si>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</si>
  <si>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</si>
  <si>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</si>
  <si>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</si>
  <si>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</si>
  <si>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</si>
  <si>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</si>
  <si>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</si>
  <si>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</si>
  <si>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</si>
  <si>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</si>
  <si>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</si>
  <si>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</si>
  <si>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</si>
  <si>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</si>
  <si>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</si>
  <si>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</si>
  <si>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</si>
  <si>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</si>
  <si>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</si>
  <si>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</si>
  <si>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</si>
  <si>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</si>
  <si>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</si>
  <si>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</si>
  <si>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</si>
  <si>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</si>
  <si>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</si>
  <si>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</si>
  <si>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</si>
  <si>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</si>
  <si>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</si>
  <si>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</si>
  <si>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</si>
  <si>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</si>
  <si>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</si>
  <si>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</si>
  <si>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</si>
  <si>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</si>
  <si>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</si>
  <si>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</si>
  <si>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</si>
  <si>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</si>
  <si>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</si>
  <si>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</si>
  <si>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</si>
  <si>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</si>
  <si>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</si>
  <si>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</si>
  <si>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</si>
  <si>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</si>
  <si>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</si>
  <si>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</si>
  <si>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</si>
  <si>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</si>
  <si>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</si>
  <si>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</si>
  <si>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</si>
  <si>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</si>
  <si>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</si>
  <si>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</si>
  <si>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</si>
  <si>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</si>
  <si>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</si>
  <si>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</si>
  <si>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</si>
  <si>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</si>
  <si>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</si>
  <si>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</si>
  <si>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</si>
  <si>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</si>
  <si>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</si>
  <si>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</si>
  <si>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</si>
  <si>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</si>
  <si>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</si>
  <si>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</si>
  <si>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</si>
  <si>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</si>
  <si>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</si>
  <si>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</si>
  <si>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</si>
  <si>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</si>
  <si>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</si>
  <si>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</si>
  <si>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</si>
  <si>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</si>
  <si>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</si>
  <si>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</si>
  <si>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</si>
  <si>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</si>
  <si>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</si>
  <si>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</si>
  <si>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</si>
  <si>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</si>
  <si>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</si>
  <si>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</si>
  <si>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</si>
  <si>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</si>
  <si>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</si>
  <si>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</si>
  <si>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</si>
  <si>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</si>
  <si>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</si>
  <si>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</si>
  <si>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</si>
  <si>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</si>
  <si>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</si>
  <si>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</si>
  <si>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</si>
  <si>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</si>
  <si>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</si>
  <si>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</si>
  <si>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</si>
  <si>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</si>
  <si>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</si>
  <si>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</si>
  <si>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</si>
  <si>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</si>
  <si>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</si>
  <si>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</si>
  <si>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</si>
  <si>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</si>
  <si>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</si>
  <si>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</si>
  <si>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</si>
  <si>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</si>
  <si>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</si>
  <si>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</si>
  <si>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</si>
  <si>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</si>
  <si>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</si>
  <si>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</si>
  <si>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</si>
  <si>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</si>
  <si>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</si>
  <si>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</si>
  <si>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</si>
  <si>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</si>
  <si>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</si>
  <si>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</si>
  <si>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</si>
  <si>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</si>
  <si>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</si>
  <si>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</si>
  <si>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</si>
  <si>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</si>
  <si>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</si>
  <si>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</si>
  <si>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</si>
  <si>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</si>
  <si>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</si>
  <si>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</si>
  <si>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</si>
  <si>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</si>
  <si>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</si>
  <si>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</si>
  <si>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</si>
  <si>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</si>
  <si>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</si>
  <si>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</si>
  <si>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</si>
  <si>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</si>
  <si>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</si>
  <si>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</si>
  <si>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</si>
  <si>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</si>
  <si>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</si>
  <si>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</si>
  <si>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</si>
  <si>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</si>
  <si>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</si>
  <si>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</si>
  <si>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</si>
  <si>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</si>
  <si>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</si>
  <si>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</si>
  <si>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</si>
  <si>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</si>
  <si>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</si>
  <si>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</si>
  <si>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</si>
  <si>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</si>
  <si>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</si>
  <si>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</si>
  <si>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</si>
  <si>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</si>
  <si>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</si>
  <si>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</si>
  <si>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</si>
  <si>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</si>
  <si>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</si>
  <si>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</si>
  <si>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</si>
  <si>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</si>
  <si>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</si>
  <si>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</si>
  <si>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</si>
  <si>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</si>
  <si>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</si>
  <si>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</si>
  <si>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</si>
  <si>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</si>
  <si>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</si>
  <si>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</si>
  <si>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</si>
  <si>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</si>
  <si>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</si>
  <si>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</si>
  <si>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</si>
  <si>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</si>
  <si>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</si>
  <si>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</si>
  <si>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</si>
  <si>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</si>
  <si>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</si>
  <si>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</si>
  <si>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</si>
  <si>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</si>
  <si>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</si>
  <si>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</si>
  <si>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</si>
  <si>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</si>
  <si>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</si>
  <si>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</si>
  <si>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</si>
  <si>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</si>
  <si>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</si>
  <si>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</si>
  <si>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</si>
  <si>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</si>
  <si>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</si>
  <si>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</si>
  <si>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</si>
  <si>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</si>
  <si>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</si>
  <si>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</si>
  <si>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</si>
  <si>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</si>
  <si>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</si>
  <si>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</si>
  <si>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</si>
  <si>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</si>
  <si>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</si>
  <si>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</si>
  <si>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</si>
  <si>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</si>
  <si>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</si>
  <si>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</si>
  <si>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</si>
  <si>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</si>
  <si>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</si>
  <si>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</si>
  <si>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</si>
  <si>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</si>
  <si>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</si>
  <si>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</si>
  <si>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</si>
  <si>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</si>
  <si>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</si>
  <si>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</si>
  <si>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</si>
  <si>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</si>
  <si>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</si>
  <si>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</si>
  <si>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</si>
  <si>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</si>
  <si>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</si>
  <si>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</si>
  <si>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</si>
  <si>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</si>
  <si>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</si>
  <si>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</si>
  <si>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</si>
  <si>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</si>
  <si>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</si>
  <si>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</si>
  <si>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</si>
  <si>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</si>
  <si>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</si>
  <si>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</si>
  <si>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</si>
  <si>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</si>
  <si>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</si>
  <si>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</si>
  <si>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</si>
  <si>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</si>
  <si>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</si>
  <si>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</si>
  <si>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</si>
  <si>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</si>
  <si>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</si>
  <si>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</si>
  <si>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</si>
  <si>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</si>
  <si>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</si>
  <si>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</si>
  <si>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</si>
  <si>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</si>
  <si>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</si>
  <si>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</si>
  <si>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</si>
  <si>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</si>
  <si>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</si>
  <si>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</si>
  <si>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</si>
  <si>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</si>
  <si>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</si>
  <si>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</si>
  <si>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</si>
  <si>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</si>
  <si>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</si>
  <si>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</si>
  <si>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</si>
  <si>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</si>
  <si>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</si>
  <si>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</si>
  <si>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</si>
  <si>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</si>
  <si>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</si>
  <si>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</si>
  <si>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</si>
  <si>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</si>
  <si>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</si>
  <si>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</si>
  <si>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</si>
  <si>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</si>
  <si>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</si>
  <si>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</si>
  <si>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</si>
  <si>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</si>
  <si>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</si>
  <si>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</si>
  <si>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</si>
  <si>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</si>
  <si>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</si>
  <si>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</si>
  <si>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</si>
  <si>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</si>
  <si>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</si>
  <si>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</si>
  <si>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</si>
  <si>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</si>
  <si>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</si>
  <si>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</si>
  <si>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</si>
  <si>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</si>
  <si>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</si>
  <si>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</si>
  <si>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</si>
  <si>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</si>
  <si>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</si>
  <si>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</si>
  <si>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</si>
  <si>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</si>
  <si>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</si>
  <si>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</si>
  <si>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</si>
  <si>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</si>
  <si>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</si>
  <si>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</si>
  <si>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</si>
  <si>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</si>
  <si>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</si>
  <si>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</si>
  <si>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</si>
  <si>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</si>
  <si>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</si>
  <si>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</si>
  <si>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</si>
  <si>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</si>
  <si>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</si>
  <si>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</si>
  <si>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</si>
  <si>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</si>
  <si>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</si>
  <si>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</si>
  <si>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</si>
  <si>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</si>
  <si>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</si>
  <si>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</si>
  <si>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</si>
  <si>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</si>
  <si>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</si>
  <si>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</si>
  <si>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</si>
  <si>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</si>
  <si>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</si>
  <si>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</si>
  <si>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</si>
  <si>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</si>
  <si>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</si>
  <si>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</si>
  <si>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</si>
  <si>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</si>
  <si>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</si>
  <si>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</si>
  <si>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</si>
  <si>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</si>
  <si>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</si>
  <si>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</si>
  <si>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</si>
  <si>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</si>
  <si>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</si>
  <si>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</si>
  <si>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</si>
  <si>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</si>
  <si>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</si>
  <si>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</si>
  <si>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</si>
  <si>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</si>
  <si>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</si>
  <si>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</si>
  <si>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</si>
  <si>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</si>
  <si>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</si>
  <si>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</si>
  <si>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</si>
  <si>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</si>
  <si>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</si>
  <si>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</si>
  <si>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</si>
  <si>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</si>
  <si>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</si>
  <si>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</si>
  <si>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</si>
  <si>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</si>
  <si>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</si>
  <si>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</si>
  <si>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</si>
  <si>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</si>
  <si>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</si>
  <si>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</si>
  <si>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</si>
  <si>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</si>
  <si>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</si>
  <si>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</si>
  <si>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</si>
  <si>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</si>
  <si>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</si>
  <si>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</si>
  <si>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</si>
  <si>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</si>
  <si>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</si>
  <si>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</si>
  <si>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</si>
  <si>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</si>
  <si>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</si>
  <si>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</si>
  <si>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</si>
  <si>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</si>
  <si>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</si>
  <si>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</si>
  <si>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</si>
  <si>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</si>
  <si>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</si>
  <si>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</si>
  <si>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M3227</t>
  </si>
  <si>
    <t>Tubo de revestimento em aço-carbono schedule 40 - DN = 101,6 mm (4")</t>
  </si>
  <si>
    <t>M3228</t>
  </si>
  <si>
    <t>Cimento asfáltico de petróleo com borracha - CAP 50/70 com 15% de borracha de pneu</t>
  </si>
  <si>
    <t>M3229</t>
  </si>
  <si>
    <t>Película retrorrefletiva tipo I + SI</t>
  </si>
  <si>
    <t>M3230</t>
  </si>
  <si>
    <t>Chapa de poliéster reforçada com fibra de vidro - E = 2,0 mm</t>
  </si>
  <si>
    <t>M3231</t>
  </si>
  <si>
    <t>Chapa de alumínio composto (ACM) - E = 3,0 mm</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</si>
  <si>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</si>
  <si>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</si>
  <si>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</si>
  <si>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</si>
  <si>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</si>
  <si>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</si>
  <si>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</si>
  <si>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</si>
  <si>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</si>
  <si>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</si>
  <si>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</si>
  <si>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</si>
  <si>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</si>
  <si>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</si>
  <si>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</si>
  <si>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</si>
  <si>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</si>
  <si>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</si>
  <si>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</si>
  <si>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</si>
  <si>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</si>
  <si>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</si>
  <si>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</si>
  <si>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</si>
  <si>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</si>
  <si>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</si>
  <si>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</si>
  <si>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</si>
  <si>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</si>
  <si>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</si>
  <si>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</si>
  <si>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</si>
  <si>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</si>
  <si>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</si>
  <si>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</si>
  <si>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</si>
  <si>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</si>
  <si>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</si>
  <si>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</si>
  <si>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</si>
  <si>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</si>
  <si>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</si>
  <si>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</si>
  <si>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</si>
  <si>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</si>
  <si>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</si>
  <si>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</si>
  <si>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</si>
  <si>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</si>
  <si>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</si>
  <si>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</si>
  <si>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</si>
  <si>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</si>
  <si>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</si>
  <si>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</si>
  <si>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</si>
  <si>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</si>
  <si>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</si>
  <si>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</si>
  <si>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</si>
  <si>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</si>
  <si>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</si>
  <si>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</si>
  <si>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</si>
  <si>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</si>
  <si>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</si>
  <si>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</si>
  <si>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</si>
  <si>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</si>
  <si>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</si>
  <si>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</si>
  <si>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</si>
  <si>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</si>
  <si>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</si>
  <si>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</si>
  <si>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</si>
  <si>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</si>
  <si>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</si>
  <si>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</si>
  <si>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</si>
  <si>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</si>
  <si>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</si>
  <si>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</si>
  <si>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</si>
  <si>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Remendo profundo</t>
  </si>
  <si>
    <t>M3510</t>
  </si>
  <si>
    <t>Material demolido - alvenaria</t>
  </si>
  <si>
    <t>M3511</t>
  </si>
  <si>
    <t>Acessórios e materiais metálicos</t>
  </si>
  <si>
    <t>M3512</t>
  </si>
  <si>
    <t>Material demolido - concreto armado</t>
  </si>
  <si>
    <t>M3513</t>
  </si>
  <si>
    <t>M3514</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</si>
  <si>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</si>
  <si>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</si>
  <si>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</si>
  <si>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</si>
  <si>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</si>
  <si>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</si>
  <si>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</si>
  <si>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</si>
  <si>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</si>
  <si>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</si>
  <si>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</si>
  <si>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</si>
  <si>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</si>
  <si>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</si>
  <si>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</si>
  <si>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</si>
  <si>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</si>
  <si>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</si>
  <si>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</si>
  <si>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</si>
  <si>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</si>
  <si>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</si>
  <si>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</si>
  <si>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</si>
  <si>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</si>
  <si>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</si>
  <si>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</si>
  <si>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</si>
  <si>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</si>
  <si>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</si>
  <si>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</si>
  <si>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</si>
  <si>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</si>
  <si>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</si>
  <si>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</si>
  <si>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</si>
  <si>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</si>
  <si>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</si>
  <si>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</si>
  <si>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</si>
  <si>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</si>
  <si>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</si>
  <si>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</si>
  <si>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</si>
  <si>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</si>
  <si>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</si>
  <si>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</si>
  <si>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</si>
  <si>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</si>
  <si>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</si>
  <si>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</si>
  <si>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</si>
  <si>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</si>
  <si>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</si>
  <si>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</si>
  <si>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</si>
  <si>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</si>
  <si>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</si>
  <si>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</si>
  <si>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</si>
  <si>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</si>
  <si>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</si>
  <si>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</si>
  <si>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</si>
  <si>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</si>
  <si>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</si>
  <si>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</si>
  <si>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</si>
  <si>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</si>
  <si>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</si>
  <si>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</si>
  <si>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</si>
  <si>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</si>
  <si>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</si>
  <si>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</si>
  <si>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</si>
  <si>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</si>
  <si>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</si>
  <si>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</si>
  <si>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</si>
  <si>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</si>
  <si>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</si>
  <si>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</si>
  <si>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</si>
  <si>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</si>
  <si>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</si>
  <si>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</si>
  <si>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</si>
  <si>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</si>
  <si>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</si>
  <si>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</si>
  <si>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</si>
  <si>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</si>
  <si>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</si>
  <si>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</si>
  <si>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</si>
  <si>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</si>
  <si>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</si>
  <si>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</si>
  <si>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</si>
  <si>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</si>
  <si>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</si>
  <si>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</si>
  <si>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</si>
  <si>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</si>
  <si>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</si>
  <si>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</si>
  <si>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</si>
  <si>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</si>
  <si>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</si>
  <si>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</si>
  <si>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</si>
  <si>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</si>
  <si>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</si>
  <si>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</si>
  <si>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</si>
  <si>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</si>
  <si>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</si>
  <si>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</si>
  <si>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</si>
  <si>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</si>
  <si>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</si>
  <si>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</si>
  <si>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</si>
  <si>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</si>
  <si>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</si>
  <si>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</si>
  <si>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</si>
  <si>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</si>
  <si>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</si>
  <si>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</si>
  <si>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</si>
  <si>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</si>
  <si>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</si>
  <si>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</si>
  <si>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</si>
  <si>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</si>
  <si>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</si>
  <si>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</si>
  <si>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</si>
  <si>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</si>
  <si>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</si>
  <si>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</si>
  <si>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</si>
  <si>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</si>
  <si>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</si>
  <si>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</si>
  <si>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</si>
  <si>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</si>
  <si>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</si>
  <si>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</si>
  <si>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</si>
  <si>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</si>
  <si>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</si>
  <si>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</si>
  <si>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</si>
  <si>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</si>
  <si>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</si>
  <si>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</si>
  <si>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</si>
  <si>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</si>
  <si>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</si>
  <si>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</si>
  <si>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</si>
  <si>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</si>
  <si>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</si>
  <si>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</si>
  <si>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</si>
  <si>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</si>
  <si>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</si>
  <si>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</si>
  <si>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</si>
  <si>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</si>
  <si>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</si>
  <si>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</si>
  <si>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</si>
  <si>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</si>
  <si>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</si>
  <si>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</si>
  <si>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</si>
  <si>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</si>
  <si>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</si>
  <si>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</si>
  <si>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</si>
  <si>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</si>
  <si>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</si>
  <si>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</si>
  <si>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</si>
  <si>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</si>
  <si>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</si>
  <si>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</si>
  <si>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</si>
  <si>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</si>
  <si>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</si>
  <si>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</si>
  <si>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</si>
  <si>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</si>
  <si>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</si>
  <si>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</si>
  <si>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</si>
  <si>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</si>
  <si>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</si>
  <si>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</si>
  <si>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</si>
  <si>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</si>
  <si>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</si>
  <si>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</si>
  <si>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</si>
  <si>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</si>
  <si>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</si>
  <si>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</si>
  <si>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</si>
  <si>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</si>
  <si>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</si>
  <si>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</si>
  <si>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</si>
  <si>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</si>
  <si>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</si>
  <si>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</si>
  <si>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</si>
  <si>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</si>
  <si>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</si>
  <si>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</si>
  <si>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</si>
  <si>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</si>
  <si>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</si>
  <si>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</si>
  <si>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</si>
  <si>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</si>
  <si>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</si>
  <si>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</si>
  <si>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</si>
  <si>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</si>
  <si>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</si>
  <si>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</si>
  <si>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</si>
  <si>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</si>
  <si>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</si>
  <si>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</si>
  <si>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</si>
  <si>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</si>
  <si>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</si>
  <si>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</si>
  <si>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</si>
  <si>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</si>
  <si>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</si>
  <si>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</si>
  <si>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</si>
  <si>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</si>
  <si>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</si>
  <si>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</si>
  <si>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</si>
  <si>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</si>
  <si>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</si>
  <si>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</si>
  <si>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</si>
  <si>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</si>
  <si>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</si>
  <si>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</si>
  <si>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</si>
  <si>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</si>
  <si>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</si>
  <si>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</si>
  <si>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</si>
  <si>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</si>
  <si>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</si>
  <si>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</si>
  <si>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</si>
  <si>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</si>
  <si>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</si>
  <si>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</si>
  <si>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</si>
  <si>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</si>
  <si>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</si>
  <si>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</si>
  <si>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</si>
  <si>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</si>
  <si>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</si>
  <si>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</si>
  <si>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</si>
  <si>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</si>
  <si>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</si>
  <si>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</si>
  <si>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</si>
  <si>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</si>
  <si>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</si>
  <si>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</si>
  <si>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</si>
  <si>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</si>
  <si>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</si>
  <si>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</si>
  <si>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</si>
  <si>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</si>
  <si>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</si>
  <si>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</si>
  <si>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</si>
  <si>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SISTEMA DE CUSTOS REFERENCIAIS DE OBRAS - SICRO - MÃO DE OBRA</t>
  </si>
  <si>
    <t>Com desoneração</t>
  </si>
  <si>
    <t>Salário (R$)</t>
  </si>
  <si>
    <t>P9801</t>
  </si>
  <si>
    <t>Ajudante</t>
  </si>
  <si>
    <t>P9802</t>
  </si>
  <si>
    <t>Ajudante especializado</t>
  </si>
  <si>
    <t>P9803</t>
  </si>
  <si>
    <t>Almoxarife</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</si>
  <si>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</si>
  <si>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</si>
  <si>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</si>
  <si>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</si>
  <si>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</si>
  <si>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</si>
  <si>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</si>
  <si>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</si>
  <si>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</si>
  <si>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</si>
  <si>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</si>
  <si>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</si>
  <si>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</si>
  <si>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</si>
  <si>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</si>
  <si>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</si>
  <si>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</si>
  <si>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</si>
  <si>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</si>
  <si>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</si>
  <si>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P9815</t>
  </si>
  <si>
    <t>Jardineiro</t>
  </si>
  <si>
    <t>P9816</t>
  </si>
  <si>
    <t>Encarregado de mergulho</t>
  </si>
  <si>
    <t>P9819</t>
  </si>
  <si>
    <t>Engenheiro supervisor</t>
  </si>
  <si>
    <t>P9821</t>
  </si>
  <si>
    <t>Pedreiro</t>
  </si>
  <si>
    <t>P9822</t>
  </si>
  <si>
    <t>Pintor</t>
  </si>
  <si>
    <t>P9823</t>
  </si>
  <si>
    <t>Serralheiro</t>
  </si>
  <si>
    <t>P9824</t>
  </si>
  <si>
    <t>Servente</t>
  </si>
  <si>
    <t>P9825</t>
  </si>
  <si>
    <t>Soldador</t>
  </si>
  <si>
    <t>P9826</t>
  </si>
  <si>
    <t>Chefe setor de finanças</t>
  </si>
  <si>
    <t>P9827</t>
  </si>
  <si>
    <t>Vigia</t>
  </si>
  <si>
    <t>P9830</t>
  </si>
  <si>
    <t>Montador</t>
  </si>
  <si>
    <t>P9833</t>
  </si>
  <si>
    <t>Auxiliar de laboratório</t>
  </si>
  <si>
    <t>P9835</t>
  </si>
  <si>
    <t>Perfurador de tubulão a ar comprimido com insalubridade</t>
  </si>
  <si>
    <t>P9836</t>
  </si>
  <si>
    <t>Geólogo</t>
  </si>
  <si>
    <t>P9837</t>
  </si>
  <si>
    <t>Oceanógrafo</t>
  </si>
  <si>
    <t>P9840</t>
  </si>
  <si>
    <t>Encarregado geral</t>
  </si>
  <si>
    <t>P9842</t>
  </si>
  <si>
    <t>Faxineiro</t>
  </si>
  <si>
    <t>P9843</t>
  </si>
  <si>
    <t>Operador de equipamento leve</t>
  </si>
  <si>
    <t>P9844</t>
  </si>
  <si>
    <t>Capitão fluvial</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</si>
  <si>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</si>
  <si>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</si>
  <si>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</si>
  <si>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</si>
  <si>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</si>
  <si>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</si>
  <si>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</si>
  <si>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</si>
  <si>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</si>
  <si>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</si>
  <si>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</si>
  <si>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</si>
  <si>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</si>
  <si>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</si>
  <si>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</si>
  <si>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</si>
  <si>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</si>
  <si>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</si>
  <si>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</si>
  <si>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</si>
  <si>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</si>
  <si>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</si>
  <si>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</si>
  <si>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</si>
  <si>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</si>
  <si>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</si>
  <si>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</si>
  <si>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</si>
  <si>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</si>
  <si>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</si>
  <si>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P9860</t>
  </si>
  <si>
    <t>Mergulhador</t>
  </si>
  <si>
    <t>P9861</t>
  </si>
  <si>
    <t>Selecionador de material pétreo</t>
  </si>
  <si>
    <t>P9864</t>
  </si>
  <si>
    <t>Engenheiro de segurança do trabalho</t>
  </si>
  <si>
    <t>P9865</t>
  </si>
  <si>
    <t>Técnico em enfermagem</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</si>
  <si>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</si>
  <si>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</si>
  <si>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</si>
  <si>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</si>
  <si>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</si>
  <si>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</si>
  <si>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</si>
  <si>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</si>
  <si>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</si>
  <si>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</si>
  <si>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</si>
  <si>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</si>
  <si>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</si>
  <si>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</si>
  <si>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</si>
  <si>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</si>
  <si>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</si>
  <si>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</si>
  <si>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</si>
  <si>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</si>
  <si>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</si>
  <si>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</si>
  <si>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</si>
  <si>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</si>
  <si>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</si>
  <si>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</si>
  <si>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</si>
  <si>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</si>
  <si>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P9891</t>
  </si>
  <si>
    <t>Engenheiro mecânico</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</si>
  <si>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</si>
  <si>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</si>
  <si>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</si>
  <si>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</si>
  <si>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</si>
  <si>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</si>
  <si>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</si>
  <si>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</si>
  <si>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</si>
  <si>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</si>
  <si>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</si>
  <si>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</si>
  <si>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</si>
  <si>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</si>
  <si>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</si>
  <si>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</si>
  <si>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</si>
  <si>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</si>
  <si>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</si>
  <si>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</si>
  <si>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</si>
  <si>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</si>
  <si>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P9911</t>
  </si>
  <si>
    <t>Condutor de máquinas</t>
  </si>
  <si>
    <t>P9912</t>
  </si>
  <si>
    <t>Capitão fluvial com periculosidade</t>
  </si>
  <si>
    <t>P9913</t>
  </si>
  <si>
    <t>Draguista</t>
  </si>
  <si>
    <t>P9915</t>
  </si>
  <si>
    <t>Maquinista</t>
  </si>
  <si>
    <t>P9916</t>
  </si>
  <si>
    <t>Encarregado de conservação rodoviária</t>
  </si>
  <si>
    <t>P9920</t>
  </si>
  <si>
    <t>Mestre fluvial</t>
  </si>
  <si>
    <t>P9923</t>
  </si>
  <si>
    <t>Mergulhador com periculosidade</t>
  </si>
  <si>
    <t>P9927</t>
  </si>
  <si>
    <t>Frentista de túnel com periculosidade</t>
  </si>
  <si>
    <t>P9928</t>
  </si>
  <si>
    <t>Servente com periculosidade</t>
  </si>
  <si>
    <t>P9929</t>
  </si>
  <si>
    <t>Bombeiro hidráulico com periculosidade</t>
  </si>
  <si>
    <t>P9930</t>
  </si>
  <si>
    <t>Eletricista com periculosidade</t>
  </si>
  <si>
    <t>P9932</t>
  </si>
  <si>
    <t>Operador de equipamento pesado com periculosidade</t>
  </si>
  <si>
    <t>P9934</t>
  </si>
  <si>
    <t>Motorista de veículo especial com periculosidade</t>
  </si>
  <si>
    <t>P9938</t>
  </si>
  <si>
    <t>Operador de equipamento leve com periculosidade</t>
  </si>
  <si>
    <t>P9939</t>
  </si>
  <si>
    <t>Operador de equipamento leve com insalubridade</t>
  </si>
  <si>
    <t>P9940</t>
  </si>
  <si>
    <t>Piloto fluvial com periculosidade</t>
  </si>
  <si>
    <t>P9941</t>
  </si>
  <si>
    <t>Mestre fluvial com periculosidade</t>
  </si>
  <si>
    <t>P9942</t>
  </si>
  <si>
    <t>Marinheiro de convés com periculosidade</t>
  </si>
  <si>
    <t>P9943</t>
  </si>
  <si>
    <t>Técnico de batimetria com periculosidade</t>
  </si>
  <si>
    <t>P9944</t>
  </si>
  <si>
    <t>Operador de equipamento especial com periculosidade</t>
  </si>
  <si>
    <t>P9945</t>
  </si>
  <si>
    <t>Draguista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</si>
  <si>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</si>
  <si>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</si>
  <si>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</si>
  <si>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</si>
  <si>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</si>
  <si>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</si>
  <si>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</si>
  <si>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</si>
  <si>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</si>
  <si>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</si>
  <si>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</si>
  <si>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</si>
  <si>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</si>
  <si>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</si>
  <si>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</si>
  <si>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</si>
  <si>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</si>
  <si>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</si>
  <si>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</si>
  <si>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</si>
  <si>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</si>
  <si>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</si>
  <si>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</si>
  <si>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</si>
  <si>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Horas improdutivas</t>
  </si>
  <si>
    <t>Valor improdutivo</t>
  </si>
  <si>
    <t>Horas Produtivas</t>
  </si>
  <si>
    <t>Valor Produtivo</t>
  </si>
  <si>
    <r>
      <rPr>
        <b/>
        <sz val="7"/>
        <rFont val="Arial"/>
        <family val="2"/>
      </rPr>
      <t>Cód. Padrão</t>
    </r>
  </si>
  <si>
    <r>
      <rPr>
        <b/>
        <sz val="7"/>
        <rFont val="Arial"/>
        <family val="2"/>
      </rPr>
      <t>Descrição do equipamento</t>
    </r>
  </si>
  <si>
    <r>
      <rPr>
        <b/>
        <sz val="7"/>
        <rFont val="Arial"/>
        <family val="2"/>
      </rPr>
      <t>Hora prod.</t>
    </r>
  </si>
  <si>
    <r>
      <rPr>
        <b/>
        <sz val="7"/>
        <rFont val="Arial"/>
        <family val="2"/>
      </rPr>
      <t>Hora improd.</t>
    </r>
  </si>
  <si>
    <r>
      <rPr>
        <sz val="7"/>
        <rFont val="Arial MT"/>
        <family val="2"/>
      </rPr>
      <t>Acabadora de asfalto AF 5000, esteira, CIBER ou equivalente</t>
    </r>
  </si>
  <si>
    <r>
      <rPr>
        <sz val="7"/>
        <rFont val="Arial MT"/>
        <family val="2"/>
      </rPr>
      <t>Acabadora de superficie de concreto, rotativa PT 36" B c/ motor de 9 hp, Petrotec ou equivalente</t>
    </r>
  </si>
  <si>
    <r>
      <rPr>
        <sz val="7"/>
        <rFont val="Arial MT"/>
        <family val="2"/>
      </rPr>
      <t>Aplicador de material termoplástico por extrusão, marca de referência Elgimaq ou equivalente</t>
    </r>
  </si>
  <si>
    <r>
      <rPr>
        <sz val="7"/>
        <rFont val="Arial MT"/>
        <family val="2"/>
      </rPr>
      <t>Automóvel - VW  Gol (flex), 1.6 Total Flex 4 P ou equivalente</t>
    </r>
  </si>
  <si>
    <r>
      <rPr>
        <sz val="7"/>
        <rFont val="Arial MT"/>
        <family val="2"/>
      </rPr>
      <t>Automóvel Utilitário - GM/S 10 cabine dupla, ou equivalente</t>
    </r>
  </si>
  <si>
    <r>
      <rPr>
        <sz val="7"/>
        <rFont val="Arial MT"/>
        <family val="2"/>
      </rPr>
      <t>Automóvel Utilitário - VW/ Kombi  (flex)</t>
    </r>
  </si>
  <si>
    <r>
      <rPr>
        <sz val="7"/>
        <rFont val="Arial MT"/>
        <family val="2"/>
      </rPr>
      <t>Barco de aluminio compr. 4,20 metros motor 15HP</t>
    </r>
  </si>
  <si>
    <r>
      <rPr>
        <sz val="7"/>
        <rFont val="Arial MT"/>
        <family val="2"/>
      </rPr>
      <t>Bate-estaca (martelo 2.500  kg)</t>
    </r>
  </si>
  <si>
    <r>
      <rPr>
        <sz val="7"/>
        <rFont val="Arial MT"/>
        <family val="2"/>
      </rPr>
      <t>Betoneira 600 l com carregador (elétrica)</t>
    </r>
  </si>
  <si>
    <r>
      <rPr>
        <sz val="7"/>
        <rFont val="Arial MT"/>
        <family val="2"/>
      </rPr>
      <t>Bomba d'água 3,0 CV</t>
    </r>
  </si>
  <si>
    <r>
      <rPr>
        <sz val="7"/>
        <rFont val="Arial MT"/>
        <family val="2"/>
      </rPr>
      <t>Bomba de concreto BSF 1406 D (diesel)  60m3/h</t>
    </r>
  </si>
  <si>
    <r>
      <rPr>
        <sz val="7"/>
        <rFont val="Arial MT"/>
        <family val="2"/>
      </rPr>
      <t>Bomba hidraulica tipo MT 200</t>
    </r>
  </si>
  <si>
    <r>
      <rPr>
        <sz val="7"/>
        <rFont val="Arial MT"/>
        <family val="2"/>
      </rPr>
      <t>Bomba triplex MT-100, motor diesel de 12CV, 122 l/min, 250rpm, Maquessonda ou equivalente</t>
    </r>
  </si>
  <si>
    <r>
      <rPr>
        <sz val="7"/>
        <rFont val="Arial MT"/>
        <family val="2"/>
      </rPr>
      <t>Calandra para chapas de aço até 25mm - 22KW</t>
    </r>
  </si>
  <si>
    <r>
      <rPr>
        <sz val="7"/>
        <rFont val="Arial MT"/>
        <family val="2"/>
      </rPr>
      <t>Caminhão basculante L 2324/41 PBT=22,0t (TRUCK 15,0t)</t>
    </r>
  </si>
  <si>
    <r>
      <rPr>
        <sz val="7"/>
        <rFont val="Arial MT"/>
        <family val="2"/>
      </rPr>
      <t>Caminhão basculante L 2324/51 PBT - 22,0 t</t>
    </r>
  </si>
  <si>
    <r>
      <rPr>
        <sz val="7"/>
        <rFont val="Arial MT"/>
        <family val="2"/>
      </rPr>
      <t>Caminhão basculante 1315C PBT=12,9t (TOCO 8,0t)</t>
    </r>
  </si>
  <si>
    <r>
      <rPr>
        <sz val="7"/>
        <rFont val="Arial MT"/>
        <family val="2"/>
      </rPr>
      <t>Caminhão basculante 1518/48C PBT=19,0t (TRUCK 12,0t)</t>
    </r>
  </si>
  <si>
    <r>
      <rPr>
        <sz val="7"/>
        <rFont val="Arial MT"/>
        <family val="2"/>
      </rPr>
      <t>Caminhão carroceria L 1319 PBT=13,9t (TOCO 8,0t)</t>
    </r>
  </si>
  <si>
    <r>
      <rPr>
        <sz val="7"/>
        <rFont val="Arial MT"/>
        <family val="2"/>
      </rPr>
      <t>Caminhão carroceria 1518/48 PBT=19,0t (TRUCK 15,0t)</t>
    </r>
  </si>
  <si>
    <r>
      <rPr>
        <sz val="7"/>
        <rFont val="Arial MT"/>
        <family val="2"/>
      </rPr>
      <t>Caminhão carroceria 815/37 PBT=8,3t (TOCO 4,0t)</t>
    </r>
  </si>
  <si>
    <r>
      <rPr>
        <sz val="7"/>
        <rFont val="Arial MT"/>
        <family val="2"/>
      </rPr>
      <t>Caminhao para hidrossemeadura L 1319 - (6.000 L)</t>
    </r>
  </si>
  <si>
    <r>
      <rPr>
        <sz val="7"/>
        <rFont val="Arial MT"/>
        <family val="2"/>
      </rPr>
      <t>Caminhão tanque L 1319/48 PBT=12,9t (6.000L)</t>
    </r>
  </si>
  <si>
    <r>
      <rPr>
        <sz val="7"/>
        <rFont val="Arial MT"/>
        <family val="2"/>
      </rPr>
      <t>Carregadeira de rodas ref. Caterpillar modelo 924H (1,9 m3) ( cab + ar ) ou equivalente</t>
    </r>
  </si>
  <si>
    <r>
      <rPr>
        <sz val="7"/>
        <rFont val="Arial MT"/>
        <family val="2"/>
      </rPr>
      <t>Carregadeira de rodas ref. Caterpillar modelo 950H (3,10 m3) ( cab + ar ) ou equivalente</t>
    </r>
  </si>
  <si>
    <r>
      <rPr>
        <sz val="7"/>
        <rFont val="Arial MT"/>
        <family val="2"/>
      </rPr>
      <t>Carreta com prancha 2040 45,0 t</t>
    </r>
  </si>
  <si>
    <r>
      <rPr>
        <sz val="7"/>
        <rFont val="Arial MT"/>
        <family val="2"/>
      </rPr>
      <t>Carrinho de mão</t>
    </r>
  </si>
  <si>
    <r>
      <rPr>
        <sz val="7"/>
        <rFont val="Arial MT"/>
        <family val="2"/>
      </rPr>
      <t>Compactador manual LF-100 gasol marca de referência Honda asfal 500mm ou equivalente</t>
    </r>
  </si>
  <si>
    <r>
      <rPr>
        <sz val="7"/>
        <rFont val="Arial MT"/>
        <family val="2"/>
      </rPr>
      <t>Compressor de ar  XA 187/400 PCM, ATLAS ou equivalente</t>
    </r>
  </si>
  <si>
    <r>
      <rPr>
        <sz val="7"/>
        <rFont val="Arial MT"/>
        <family val="2"/>
      </rPr>
      <t>Compressor de ar  XA 360/763 pcm (ATLAS) ou equivalente</t>
    </r>
  </si>
  <si>
    <r>
      <rPr>
        <sz val="7"/>
        <rFont val="Arial MT"/>
        <family val="2"/>
      </rPr>
      <t>Conjunto acoplado para manômetro para bomba injetora manual Putzmeister ou equivalente</t>
    </r>
  </si>
  <si>
    <r>
      <rPr>
        <sz val="7"/>
        <rFont val="Arial MT"/>
        <family val="2"/>
      </rPr>
      <t>Conjunto de campânula para fundação a ar comprimido</t>
    </r>
  </si>
  <si>
    <r>
      <rPr>
        <sz val="7"/>
        <rFont val="Arial MT"/>
        <family val="2"/>
      </rPr>
      <t>Conjunto de manômetro O-100 bar, para bomba injetora manual Putzmeister ou similar.</t>
    </r>
  </si>
  <si>
    <r>
      <rPr>
        <sz val="7"/>
        <rFont val="Arial MT"/>
        <family val="2"/>
      </rPr>
      <t>Conjunto moto bomba diam. 4"</t>
    </r>
  </si>
  <si>
    <r>
      <rPr>
        <sz val="7"/>
        <rFont val="Arial MT"/>
        <family val="2"/>
      </rPr>
      <t>Conjunto móvel de britagem (produção de 80 a 100m3/h)</t>
    </r>
  </si>
  <si>
    <r>
      <rPr>
        <sz val="7"/>
        <rFont val="Arial MT"/>
        <family val="2"/>
      </rPr>
      <t>Demarcador de faixas a gasolina referência Elgimaq EGM CAF 800 L ou equivalente</t>
    </r>
  </si>
  <si>
    <r>
      <rPr>
        <sz val="7"/>
        <rFont val="Arial MT"/>
        <family val="2"/>
      </rPr>
      <t>Distribuidor de agregado DA 3660 D, CMV ou equivalente</t>
    </r>
  </si>
  <si>
    <r>
      <rPr>
        <sz val="7"/>
        <rFont val="Arial MT"/>
        <family val="2"/>
      </rPr>
      <t>Equipamento espargidor de asfalto 1315C DA-6C 6.500L (CONSMAQ) ou equivalente</t>
    </r>
  </si>
  <si>
    <r>
      <rPr>
        <sz val="7"/>
        <rFont val="Arial MT"/>
        <family val="2"/>
      </rPr>
      <t>Equipamento lama asfáltica LA-6, CONSMAQ ou equivalente, montado em caminhão</t>
    </r>
  </si>
  <si>
    <r>
      <rPr>
        <sz val="7"/>
        <rFont val="Arial MT"/>
        <family val="2"/>
      </rPr>
      <t>Equipamento Vácuo SEWER JET e  combinado de jato d'água à alta pressão ou equivalente</t>
    </r>
  </si>
  <si>
    <r>
      <rPr>
        <sz val="7"/>
        <rFont val="Arial MT"/>
        <family val="2"/>
      </rPr>
      <t>Escavadeira EC 240 VOLVO ou equivalente</t>
    </r>
  </si>
  <si>
    <r>
      <rPr>
        <sz val="7"/>
        <rFont val="Arial MT"/>
        <family val="2"/>
      </rPr>
      <t>Escavadeira hidráulica sobre esteiras mod. C X 220 (22t), Case ou equivalente</t>
    </r>
  </si>
  <si>
    <r>
      <rPr>
        <sz val="7"/>
        <rFont val="Arial MT"/>
        <family val="2"/>
      </rPr>
      <t>Esmerilhadeira Angular 7" marca de referência BOSCH - 1755 ou equivalente</t>
    </r>
  </si>
  <si>
    <r>
      <rPr>
        <sz val="7"/>
        <rFont val="Arial MT"/>
        <family val="2"/>
      </rPr>
      <t>Fresadora de pav. asfalt. W 1000 ou equivalente</t>
    </r>
  </si>
  <si>
    <r>
      <rPr>
        <sz val="7"/>
        <rFont val="Arial MT"/>
        <family val="2"/>
      </rPr>
      <t>Furadeira elétrica de bancada</t>
    </r>
  </si>
  <si>
    <r>
      <rPr>
        <sz val="7"/>
        <rFont val="Arial MT"/>
        <family val="2"/>
      </rPr>
      <t>Furadeira elétrica de impacto BOSCH 1184 ou equivalente</t>
    </r>
  </si>
  <si>
    <r>
      <rPr>
        <sz val="7"/>
        <rFont val="Arial MT"/>
        <family val="2"/>
      </rPr>
      <t>Grade de disco GA-24x24 (TATU) ou equivalente</t>
    </r>
  </si>
  <si>
    <r>
      <rPr>
        <sz val="7"/>
        <rFont val="Arial MT"/>
        <family val="2"/>
      </rPr>
      <t>Grupo Gerador - 25,0 / 18,0 kVA (20kW) ou equivalente</t>
    </r>
  </si>
  <si>
    <r>
      <rPr>
        <sz val="7"/>
        <rFont val="Arial MT"/>
        <family val="2"/>
      </rPr>
      <t>Grupo gerador GEHM 200/187 kva  (HEIMER) ou equivalente</t>
    </r>
  </si>
  <si>
    <r>
      <rPr>
        <sz val="7"/>
        <rFont val="Arial MT"/>
        <family val="2"/>
      </rPr>
      <t>Grupo Gerador Stemac ou equivalente, montado em contêiner , 500 KVa</t>
    </r>
  </si>
  <si>
    <r>
      <rPr>
        <sz val="7"/>
        <rFont val="Arial MT"/>
        <family val="2"/>
      </rPr>
      <t>Grupo gerador 114/109 kva (STEMAC) ou equivalente</t>
    </r>
  </si>
  <si>
    <r>
      <rPr>
        <sz val="7"/>
        <rFont val="Arial MT"/>
        <family val="2"/>
      </rPr>
      <t>Grupo gerador 2,5 a 3,0 kva a gasolina</t>
    </r>
  </si>
  <si>
    <r>
      <rPr>
        <sz val="7"/>
        <rFont val="Arial MT"/>
        <family val="2"/>
      </rPr>
      <t>Grupo gerador 40/35 kva (STEMAC) ou equivalente</t>
    </r>
  </si>
  <si>
    <r>
      <rPr>
        <sz val="7"/>
        <rFont val="Arial MT"/>
        <family val="2"/>
      </rPr>
      <t>Guilhotina para corte em chapa de aço até 2mm</t>
    </r>
  </si>
  <si>
    <r>
      <rPr>
        <sz val="7"/>
        <rFont val="Arial MT"/>
        <family val="2"/>
      </rPr>
      <t>Guindaste de esteira para 40.0t (KOEHRING BANTAM) ou equivalente</t>
    </r>
  </si>
  <si>
    <r>
      <rPr>
        <sz val="7"/>
        <rFont val="Arial MT"/>
        <family val="2"/>
      </rPr>
      <t>Guindaste 97 T (PBT) sobre esteira com lança de 15m</t>
    </r>
  </si>
  <si>
    <r>
      <rPr>
        <sz val="7"/>
        <rFont val="Arial MT"/>
        <family val="2"/>
      </rPr>
      <t>Guindauto 6t, Madal-Palfinger ou equivalente</t>
    </r>
  </si>
  <si>
    <r>
      <rPr>
        <sz val="7"/>
        <rFont val="Arial MT"/>
        <family val="2"/>
      </rPr>
      <t>Macaco Freyssinet modelo K101 ou similar, 7 cordoalhas de 1/2" ou equivalente</t>
    </r>
  </si>
  <si>
    <r>
      <rPr>
        <sz val="7"/>
        <rFont val="Arial MT"/>
        <family val="2"/>
      </rPr>
      <t>Macaco hidraúlico p/ protensao (12 cordoalhas)</t>
    </r>
  </si>
  <si>
    <r>
      <rPr>
        <sz val="7"/>
        <rFont val="Arial MT"/>
        <family val="2"/>
      </rPr>
      <t>Máquina de cortar ferro</t>
    </r>
  </si>
  <si>
    <r>
      <rPr>
        <sz val="7"/>
        <rFont val="Arial MT"/>
        <family val="2"/>
      </rPr>
      <t>Máquina de hidrojateamento</t>
    </r>
  </si>
  <si>
    <r>
      <rPr>
        <sz val="7"/>
        <rFont val="Arial MT"/>
        <family val="2"/>
      </rPr>
      <t>Máquina de jateamento de areia</t>
    </r>
  </si>
  <si>
    <r>
      <rPr>
        <sz val="7"/>
        <rFont val="Arial MT"/>
        <family val="2"/>
      </rPr>
      <t>Máquina de solda 425 A, pot=33A</t>
    </r>
  </si>
  <si>
    <r>
      <rPr>
        <sz val="7"/>
        <rFont val="Arial MT"/>
        <family val="2"/>
      </rPr>
      <t>Máquina injetora de nata de cimento</t>
    </r>
  </si>
  <si>
    <r>
      <rPr>
        <sz val="7"/>
        <rFont val="Arial MT"/>
        <family val="2"/>
      </rPr>
      <t>Máquina para fio diamantado, Guidoni, modelo TSY, 15 cv/11kw, ou equivalente</t>
    </r>
  </si>
  <si>
    <r>
      <rPr>
        <sz val="7"/>
        <rFont val="Arial MT"/>
        <family val="2"/>
      </rPr>
      <t>Martelete man. e mec. RH 658  110 pcm/24kg (ATLAS) ou equivalente</t>
    </r>
  </si>
  <si>
    <r>
      <rPr>
        <sz val="7"/>
        <rFont val="Arial MT"/>
        <family val="2"/>
      </rPr>
      <t>Moto Escavo carregador ref. Caterpillar modelo 621G ou equivalente</t>
    </r>
  </si>
  <si>
    <r>
      <rPr>
        <sz val="7"/>
        <rFont val="Arial MT"/>
        <family val="2"/>
      </rPr>
      <t>Moto serra 15" (gas.)</t>
    </r>
  </si>
  <si>
    <r>
      <rPr>
        <sz val="7"/>
        <rFont val="Arial MT"/>
        <family val="2"/>
      </rPr>
      <t>Motoniveladora Caterpillar modelo 120K ( cab + ar + ríper) ou equivalente</t>
    </r>
  </si>
  <si>
    <r>
      <rPr>
        <sz val="7"/>
        <rFont val="Arial MT"/>
        <family val="2"/>
      </rPr>
      <t>Multi distribuidor de agregados referência MDR 9 Romanelli ou equivalente</t>
    </r>
  </si>
  <si>
    <r>
      <rPr>
        <sz val="7"/>
        <rFont val="Arial MT"/>
        <family val="2"/>
      </rPr>
      <t>Perfuratriz de 22,4 kg de peso para uso subterrâneo</t>
    </r>
  </si>
  <si>
    <r>
      <rPr>
        <sz val="7"/>
        <rFont val="Arial MT"/>
        <family val="2"/>
      </rPr>
      <t>Perfuratriz Mach 16 montada em esteira auto propulsora, incl. conj. de haste ou equivalente</t>
    </r>
  </si>
  <si>
    <r>
      <rPr>
        <sz val="7"/>
        <rFont val="Arial MT"/>
        <family val="2"/>
      </rPr>
      <t>Recicladora ref. Caterpillar modelo RM500 ou equivalente</t>
    </r>
  </si>
  <si>
    <r>
      <rPr>
        <sz val="7"/>
        <rFont val="Arial MT"/>
        <family val="2"/>
      </rPr>
      <t>Retroescavadeira MF 86 TM (MASSEY FERGUSSON) ou equivalente</t>
    </r>
  </si>
  <si>
    <r>
      <rPr>
        <sz val="7"/>
        <rFont val="Arial MT"/>
        <family val="2"/>
      </rPr>
      <t>Roçadeira deslocavel adaptavel ao trator agrícola</t>
    </r>
  </si>
  <si>
    <r>
      <rPr>
        <sz val="7"/>
        <rFont val="Arial MT"/>
        <family val="2"/>
      </rPr>
      <t>Roçadeira mecânica costal, Stihl - F 220 ou equivalente</t>
    </r>
  </si>
  <si>
    <r>
      <rPr>
        <sz val="7"/>
        <rFont val="Arial MT"/>
        <family val="2"/>
      </rPr>
      <t>Rolo AP de pneus AP-26 (8,9t) (MULLER) ou equivalente</t>
    </r>
  </si>
  <si>
    <r>
      <rPr>
        <sz val="7"/>
        <rFont val="Arial MT"/>
        <family val="2"/>
      </rPr>
      <t>Rolo AP liso de aço CA 2505 STD Dynapac ou equivalente</t>
    </r>
  </si>
  <si>
    <r>
      <rPr>
        <sz val="7"/>
        <rFont val="Arial MT"/>
        <family val="2"/>
      </rPr>
      <t>Rolo AP liso de aço RT-82H (6,5t) (MULLER) ou equivalente</t>
    </r>
  </si>
  <si>
    <r>
      <rPr>
        <sz val="7"/>
        <rFont val="Arial MT"/>
        <family val="2"/>
      </rPr>
      <t>Rolo AP liso de aço TH-10 (6,3t) (TEMA TERRA) ou equivalente</t>
    </r>
  </si>
  <si>
    <r>
      <rPr>
        <sz val="7"/>
        <rFont val="Arial MT"/>
        <family val="2"/>
      </rPr>
      <t>Rolo AP vib. liso de aço CA-15  STD (DYNAPAC) ou equivalente</t>
    </r>
  </si>
  <si>
    <r>
      <rPr>
        <sz val="7"/>
        <rFont val="Arial MT"/>
        <family val="2"/>
      </rPr>
      <t>Rolo AP vib. liso de aço VAP-70 L (MULLER) ou equivalente</t>
    </r>
  </si>
  <si>
    <r>
      <rPr>
        <sz val="7"/>
        <rFont val="Arial MT"/>
        <family val="2"/>
      </rPr>
      <t>Rolo AP vib. patas 100 mm CA-25P (DYNAPAC) ou equivalente</t>
    </r>
  </si>
  <si>
    <r>
      <rPr>
        <sz val="7"/>
        <rFont val="Arial MT"/>
        <family val="2"/>
      </rPr>
      <t>Rolo AP vib. patas 128 mm CA-15P (DYNAPAC) ou equivalente</t>
    </r>
  </si>
  <si>
    <r>
      <rPr>
        <sz val="7"/>
        <rFont val="Arial MT"/>
        <family val="2"/>
      </rPr>
      <t>Rolo compactador de pneus CP 224, Dynapac ou equivalente</t>
    </r>
  </si>
  <si>
    <r>
      <rPr>
        <sz val="7"/>
        <rFont val="Arial MT"/>
        <family val="2"/>
      </rPr>
      <t>Serra circular manual</t>
    </r>
  </si>
  <si>
    <r>
      <rPr>
        <sz val="7"/>
        <rFont val="Arial MT"/>
        <family val="2"/>
      </rPr>
      <t>Serra circular (WEG) ou equivalente</t>
    </r>
  </si>
  <si>
    <r>
      <rPr>
        <sz val="7"/>
        <rFont val="Arial MT"/>
        <family val="2"/>
      </rPr>
      <t>Serra de juntas para concreto, Clipper, mod. C-844 ou equivalente</t>
    </r>
  </si>
  <si>
    <r>
      <rPr>
        <sz val="7"/>
        <rFont val="Arial MT"/>
        <family val="2"/>
      </rPr>
      <t>Sonda rotativa Mach 850, com motor a diesel de 30HP, Maquesonda ou equivalente</t>
    </r>
  </si>
  <si>
    <r>
      <rPr>
        <sz val="7"/>
        <rFont val="Arial MT"/>
        <family val="2"/>
      </rPr>
      <t>Sonda rotativa tipo Mach 700 ou equivalente</t>
    </r>
  </si>
  <si>
    <r>
      <rPr>
        <sz val="7"/>
        <rFont val="Arial MT"/>
        <family val="2"/>
      </rPr>
      <t>Talha de 4 toneladas, elétrica ref. Tirfor ou equivalente,</t>
    </r>
  </si>
  <si>
    <r>
      <rPr>
        <sz val="7"/>
        <rFont val="Arial MT"/>
        <family val="2"/>
      </rPr>
      <t>Tanque estacionário 20.000 L</t>
    </r>
  </si>
  <si>
    <r>
      <rPr>
        <sz val="7"/>
        <rFont val="Arial MT"/>
        <family val="2"/>
      </rPr>
      <t>Tanque estacionário 30.000 L</t>
    </r>
  </si>
  <si>
    <r>
      <rPr>
        <sz val="7"/>
        <rFont val="Arial MT"/>
        <family val="2"/>
      </rPr>
      <t>Tanque pre-aquecedor 30.000L (s/óleo)</t>
    </r>
  </si>
  <si>
    <r>
      <rPr>
        <sz val="7"/>
        <rFont val="Arial MT"/>
        <family val="2"/>
      </rPr>
      <t>Trator agrícola MF 297/4 -4 X 4 (MASSEY FERGUSSON) ou equivalente</t>
    </r>
  </si>
  <si>
    <r>
      <rPr>
        <sz val="7"/>
        <rFont val="Arial MT"/>
        <family val="2"/>
      </rPr>
      <t>Trator de esteiras c/ placa emp. D-8R (CAT) ou equivalente</t>
    </r>
  </si>
  <si>
    <r>
      <rPr>
        <sz val="7"/>
        <rFont val="Arial MT"/>
        <family val="2"/>
      </rPr>
      <t>Trator de esteiras ref. Caterpillar cm lâmina modelo D5K ou equivalente</t>
    </r>
  </si>
  <si>
    <r>
      <rPr>
        <sz val="7"/>
        <rFont val="Arial MT"/>
        <family val="2"/>
      </rPr>
      <t>Trator de esteiras ref. Caterpillar cm lâmina modelo D6N ou equivalente</t>
    </r>
  </si>
  <si>
    <r>
      <rPr>
        <sz val="7"/>
        <rFont val="Arial MT"/>
        <family val="2"/>
      </rPr>
      <t>Trator de esteiras ref. Caterpillar cm lâmina modelo D6T ou equivalente</t>
    </r>
  </si>
  <si>
    <r>
      <rPr>
        <sz val="7"/>
        <rFont val="Arial MT"/>
        <family val="2"/>
      </rPr>
      <t>Trator de esteiras ref. Caterpillar com lâmina  modelo D8T, sem ríper ou equivalente</t>
    </r>
  </si>
  <si>
    <r>
      <rPr>
        <sz val="7"/>
        <rFont val="Arial MT"/>
        <family val="2"/>
      </rPr>
      <t>Trator de esteiras ref. Caterpillar com lâmina e ripper modelo D8T ou equivalente</t>
    </r>
  </si>
  <si>
    <r>
      <rPr>
        <sz val="7"/>
        <rFont val="Arial MT"/>
        <family val="2"/>
      </rPr>
      <t>Usina de asfalto UA-2  60/80 t/h - CBUQ (CIBER) ou equivalente</t>
    </r>
  </si>
  <si>
    <r>
      <rPr>
        <sz val="7"/>
        <rFont val="Arial MT"/>
        <family val="2"/>
      </rPr>
      <t>Usina de asfalto 33-E 40/60 t/h - PMF (ALMEIDA) ou equivalente</t>
    </r>
  </si>
  <si>
    <r>
      <rPr>
        <sz val="7"/>
        <rFont val="Arial MT"/>
        <family val="2"/>
      </rPr>
      <t>Usina de solos USC-2 dos. triplo 100/200t (CIBER) ou equivalente</t>
    </r>
  </si>
  <si>
    <r>
      <rPr>
        <sz val="7"/>
        <rFont val="Arial MT"/>
        <family val="2"/>
      </rPr>
      <t>Vassoura mecânica VM-2440 (CMV) ou equivalente</t>
    </r>
  </si>
  <si>
    <r>
      <rPr>
        <sz val="7"/>
        <rFont val="Arial MT"/>
        <family val="2"/>
      </rPr>
      <t>Vibrador de imersao AA67 c/ mangote, marca de referência ATLAS COPCO ou equivalente</t>
    </r>
  </si>
  <si>
    <r>
      <rPr>
        <b/>
        <sz val="7"/>
        <rFont val="Arial"/>
        <family val="2"/>
      </rPr>
      <t>Descrição do material</t>
    </r>
  </si>
  <si>
    <r>
      <rPr>
        <b/>
        <sz val="7"/>
        <rFont val="Arial"/>
        <family val="2"/>
      </rPr>
      <t>Unidade</t>
    </r>
  </si>
  <si>
    <r>
      <rPr>
        <b/>
        <sz val="7"/>
        <rFont val="Arial"/>
        <family val="2"/>
      </rPr>
      <t>Custo Unitário</t>
    </r>
  </si>
  <si>
    <r>
      <rPr>
        <sz val="7"/>
        <rFont val="Arial MT"/>
        <family val="2"/>
      </rPr>
      <t>Abraçadeira para fixação de eletroduto diâm. 3/4"</t>
    </r>
  </si>
  <si>
    <r>
      <rPr>
        <sz val="7"/>
        <rFont val="Arial MT"/>
        <family val="2"/>
      </rPr>
      <t>Ud</t>
    </r>
  </si>
  <si>
    <r>
      <rPr>
        <sz val="7"/>
        <rFont val="Arial MT"/>
        <family val="2"/>
      </rPr>
      <t>Abraçadeira para fixação de semáforo em braço/coluna  de diâmetro 101 ou 114mm</t>
    </r>
  </si>
  <si>
    <r>
      <rPr>
        <sz val="7"/>
        <rFont val="Arial MT"/>
        <family val="2"/>
      </rPr>
      <t>Acetileno</t>
    </r>
  </si>
  <si>
    <r>
      <rPr>
        <sz val="7"/>
        <rFont val="Arial MT"/>
        <family val="2"/>
      </rPr>
      <t>kg</t>
    </r>
  </si>
  <si>
    <r>
      <rPr>
        <sz val="7"/>
        <rFont val="Arial MT"/>
        <family val="2"/>
      </rPr>
      <t>Aço (barra) GEWI ou equivalente, ST 85/105, de 32mm</t>
    </r>
  </si>
  <si>
    <r>
      <rPr>
        <sz val="7"/>
        <rFont val="Arial MT"/>
        <family val="2"/>
      </rPr>
      <t>M</t>
    </r>
  </si>
  <si>
    <r>
      <rPr>
        <sz val="7"/>
        <rFont val="Arial MT"/>
        <family val="2"/>
      </rPr>
      <t>Aço (barra) GEWI ou similar,ST 50/55 diâmetro de 32mm</t>
    </r>
  </si>
  <si>
    <r>
      <rPr>
        <sz val="7"/>
        <rFont val="Arial MT"/>
        <family val="2"/>
      </rPr>
      <t>Aço CA-25 (granel) - (preço médio)</t>
    </r>
  </si>
  <si>
    <r>
      <rPr>
        <sz val="7"/>
        <rFont val="Arial MT"/>
        <family val="2"/>
      </rPr>
      <t>Aço CA-25 (granel) D=1/2"</t>
    </r>
  </si>
  <si>
    <r>
      <rPr>
        <sz val="7"/>
        <rFont val="Arial MT"/>
        <family val="2"/>
      </rPr>
      <t>Aço CA-25 (granel) D=3/8"</t>
    </r>
  </si>
  <si>
    <r>
      <rPr>
        <sz val="7"/>
        <rFont val="Arial MT"/>
        <family val="2"/>
      </rPr>
      <t>Aço CA-50 (carreta 20 t) D=1/2" a 3/8"</t>
    </r>
  </si>
  <si>
    <r>
      <rPr>
        <sz val="7"/>
        <rFont val="Arial MT"/>
        <family val="2"/>
      </rPr>
      <t>Aço CA-50 diam 12.5 a 25 mm</t>
    </r>
  </si>
  <si>
    <r>
      <rPr>
        <sz val="7"/>
        <rFont val="Arial MT"/>
        <family val="2"/>
      </rPr>
      <t>Aço CA-50 diam. 6.3 a 10 mm</t>
    </r>
  </si>
  <si>
    <r>
      <rPr>
        <sz val="7"/>
        <rFont val="Arial MT"/>
        <family val="2"/>
      </rPr>
      <t>Aço CA-50 (granel) - (preço médio)</t>
    </r>
  </si>
  <si>
    <r>
      <rPr>
        <sz val="7"/>
        <rFont val="Arial MT"/>
        <family val="2"/>
      </rPr>
      <t>Aço CA-50 (granel) diam. 1/2"</t>
    </r>
  </si>
  <si>
    <r>
      <rPr>
        <sz val="7"/>
        <rFont val="Arial MT"/>
        <family val="2"/>
      </rPr>
      <t>Aço CA-50 (granel) diam. 3/8"</t>
    </r>
  </si>
  <si>
    <r>
      <rPr>
        <sz val="7"/>
        <rFont val="Arial MT"/>
        <family val="2"/>
      </rPr>
      <t>Aço CA-60 (granel) (preço médio)</t>
    </r>
  </si>
  <si>
    <r>
      <rPr>
        <sz val="7"/>
        <rFont val="Arial MT"/>
        <family val="2"/>
      </rPr>
      <t>Aço (cordoalha de 7 fios)  CP 190 RB-12,7 mm</t>
    </r>
  </si>
  <si>
    <r>
      <rPr>
        <sz val="7"/>
        <rFont val="Arial MT"/>
        <family val="2"/>
      </rPr>
      <t>Aço diâmetro 29,3mm para tirante, referência Rocsolo ou equivalente</t>
    </r>
  </si>
  <si>
    <r>
      <rPr>
        <sz val="7"/>
        <rFont val="Arial MT"/>
        <family val="2"/>
      </rPr>
      <t>Adesivo epoxi bicomponente para fissuras, em latas de 1kg, Sikadur 32 ou equivalente</t>
    </r>
  </si>
  <si>
    <r>
      <rPr>
        <sz val="7"/>
        <rFont val="Arial MT"/>
        <family val="2"/>
      </rPr>
      <t>LAT</t>
    </r>
  </si>
  <si>
    <r>
      <rPr>
        <sz val="7"/>
        <rFont val="Arial MT"/>
        <family val="2"/>
      </rPr>
      <t>Adesivo estrutural tixotrópico a base de epoxi para colagem de pré-moldados em latas de 1kg -Sikadur 31</t>
    </r>
  </si>
  <si>
    <r>
      <rPr>
        <sz val="7"/>
        <rFont val="Arial MT"/>
        <family val="2"/>
      </rPr>
      <t>Adesivo para PVC soldável</t>
    </r>
  </si>
  <si>
    <r>
      <rPr>
        <sz val="7"/>
        <rFont val="Arial MT"/>
        <family val="2"/>
      </rPr>
      <t>Kg</t>
    </r>
  </si>
  <si>
    <r>
      <rPr>
        <sz val="7"/>
        <rFont val="Arial MT"/>
        <family val="2"/>
      </rPr>
      <t>Adubo NPK</t>
    </r>
  </si>
  <si>
    <r>
      <rPr>
        <sz val="7"/>
        <rFont val="Arial MT"/>
        <family val="2"/>
      </rPr>
      <t>Agua potável tratada (CESAN)</t>
    </r>
  </si>
  <si>
    <r>
      <rPr>
        <sz val="7"/>
        <rFont val="Arial MT"/>
        <family val="2"/>
      </rPr>
      <t>M3</t>
    </r>
  </si>
  <si>
    <r>
      <rPr>
        <sz val="7"/>
        <rFont val="Arial MT"/>
        <family val="2"/>
      </rPr>
      <t>Aguarráz mineral</t>
    </r>
  </si>
  <si>
    <r>
      <rPr>
        <sz val="7"/>
        <rFont val="Arial MT"/>
        <family val="2"/>
      </rPr>
      <t>L</t>
    </r>
  </si>
  <si>
    <r>
      <rPr>
        <sz val="7"/>
        <rFont val="Arial MT"/>
        <family val="2"/>
      </rPr>
      <t>Alcool etílico hidratado</t>
    </r>
  </si>
  <si>
    <r>
      <rPr>
        <sz val="7"/>
        <rFont val="Arial MT"/>
        <family val="2"/>
      </rPr>
      <t>Aluguel  mensal de máquina fotográfica (20.1 MP)</t>
    </r>
  </si>
  <si>
    <r>
      <rPr>
        <sz val="7"/>
        <rFont val="Arial MT"/>
        <family val="2"/>
      </rPr>
      <t>Mes</t>
    </r>
  </si>
  <si>
    <r>
      <rPr>
        <sz val="7"/>
        <rFont val="Arial MT"/>
        <family val="2"/>
      </rPr>
      <t xml:space="preserve">Aluguel computador com : Processador 2,80 GHz , Memória RAM 4,00 GB, Sistema Operacional 32 Bits, Windows
</t>
    </r>
    <r>
      <rPr>
        <sz val="7"/>
        <rFont val="Arial MT"/>
        <family val="2"/>
      </rPr>
      <t>com Pacote Office</t>
    </r>
  </si>
  <si>
    <r>
      <rPr>
        <sz val="7"/>
        <rFont val="Arial MT"/>
        <family val="2"/>
      </rPr>
      <t>Aluguel de tubo equipado completo para andaime com h=10,0 m</t>
    </r>
  </si>
  <si>
    <r>
      <rPr>
        <sz val="7"/>
        <rFont val="Arial MT"/>
        <family val="2"/>
      </rPr>
      <t>Aluguel mensal de escritório até 50m2</t>
    </r>
  </si>
  <si>
    <r>
      <rPr>
        <sz val="7"/>
        <rFont val="Arial MT"/>
        <family val="2"/>
      </rPr>
      <t>m²xmês</t>
    </r>
  </si>
  <si>
    <r>
      <rPr>
        <sz val="7"/>
        <rFont val="Arial MT"/>
        <family val="2"/>
      </rPr>
      <t>Aluguel mensal de GPS Geodésico dupla frequência (L1/L2)</t>
    </r>
  </si>
  <si>
    <r>
      <rPr>
        <sz val="7"/>
        <rFont val="Arial MT"/>
        <family val="2"/>
      </rPr>
      <t>Aluguel mensal de instrumento de topografia ( Estação Total )</t>
    </r>
  </si>
  <si>
    <r>
      <rPr>
        <sz val="7"/>
        <rFont val="Arial MT"/>
        <family val="2"/>
      </rPr>
      <t>Aluguel mensal de laboratório de betume</t>
    </r>
  </si>
  <si>
    <r>
      <rPr>
        <sz val="7"/>
        <rFont val="Arial MT"/>
        <family val="2"/>
      </rPr>
      <t>Aluguel mensal de laboratório de concreto</t>
    </r>
  </si>
  <si>
    <r>
      <rPr>
        <sz val="7"/>
        <rFont val="Arial MT"/>
        <family val="2"/>
      </rPr>
      <t>Aluguel mensal de laboratório de solos</t>
    </r>
  </si>
  <si>
    <r>
      <rPr>
        <sz val="7"/>
        <rFont val="Arial MT"/>
        <family val="2"/>
      </rPr>
      <t>Aluguel mensal de mobiliário - escritório (nº ocupantes x mês)</t>
    </r>
  </si>
  <si>
    <r>
      <rPr>
        <sz val="7"/>
        <rFont val="Arial MT"/>
        <family val="2"/>
      </rPr>
      <t>Nxmês</t>
    </r>
  </si>
  <si>
    <r>
      <rPr>
        <sz val="7"/>
        <rFont val="Arial MT"/>
        <family val="2"/>
      </rPr>
      <t>Aluguel mensal de residência - engenheiro, incluindo despesas gerais e mobiliário</t>
    </r>
  </si>
  <si>
    <r>
      <rPr>
        <sz val="7"/>
        <rFont val="Arial MT"/>
        <family val="2"/>
      </rPr>
      <t>Aluguel mensal de utilitário exclusive motorista e combustível</t>
    </r>
  </si>
  <si>
    <r>
      <rPr>
        <sz val="7"/>
        <rFont val="Arial MT"/>
        <family val="2"/>
      </rPr>
      <t>Aluguel mensal de veículos tipo Gol  1.6, exclusive motorista e combustível</t>
    </r>
  </si>
  <si>
    <r>
      <rPr>
        <sz val="7"/>
        <rFont val="Arial MT"/>
        <family val="2"/>
      </rPr>
      <t>Aluguel multifuncional A4  monocromática</t>
    </r>
  </si>
  <si>
    <r>
      <rPr>
        <sz val="7"/>
        <rFont val="Arial MT"/>
        <family val="2"/>
      </rPr>
      <t>Anéis de borracha para PVC PBA  75mm</t>
    </r>
  </si>
  <si>
    <r>
      <rPr>
        <sz val="7"/>
        <rFont val="Arial MT"/>
        <family val="2"/>
      </rPr>
      <t>Anéis de borracha para PVC PBA 100mm</t>
    </r>
  </si>
  <si>
    <r>
      <rPr>
        <sz val="7"/>
        <rFont val="Arial MT"/>
        <family val="2"/>
      </rPr>
      <t>Anel para compensação angular até 45°</t>
    </r>
  </si>
  <si>
    <r>
      <rPr>
        <sz val="7"/>
        <rFont val="Arial MT"/>
        <family val="2"/>
      </rPr>
      <t>Anel pré moldado para bueiro celular 1,50 x 1,50 x 1,00m CL45</t>
    </r>
  </si>
  <si>
    <r>
      <rPr>
        <sz val="7"/>
        <rFont val="Arial MT"/>
        <family val="2"/>
      </rPr>
      <t>Anel pré moldado para bueiro celular 2,00 x 2,00 x 1,00m CL 45</t>
    </r>
  </si>
  <si>
    <r>
      <rPr>
        <sz val="7"/>
        <rFont val="Arial MT"/>
        <family val="2"/>
      </rPr>
      <t>Anel pré moldado para bueiro celular 2,50 x 2,50 x 1,00m CL 45</t>
    </r>
  </si>
  <si>
    <r>
      <rPr>
        <sz val="7"/>
        <rFont val="Arial MT"/>
        <family val="2"/>
      </rPr>
      <t>Anel pré-moldado em concreto para sumidouro diam. 2,0m MF</t>
    </r>
  </si>
  <si>
    <r>
      <rPr>
        <sz val="7"/>
        <rFont val="Arial MT"/>
        <family val="2"/>
      </rPr>
      <t>Anel pré-moldado para bueiro celular 3,00 x 3,00 x 1,00m CL 45</t>
    </r>
  </si>
  <si>
    <r>
      <rPr>
        <sz val="7"/>
        <rFont val="Arial MT"/>
        <family val="2"/>
      </rPr>
      <t>Anteparo 3 x 300 mm</t>
    </r>
  </si>
  <si>
    <r>
      <rPr>
        <sz val="7"/>
        <rFont val="Arial MT"/>
        <family val="2"/>
      </rPr>
      <t>Anti-óxido de base de resina alquídica modificada</t>
    </r>
  </si>
  <si>
    <r>
      <rPr>
        <sz val="7"/>
        <rFont val="Arial MT"/>
        <family val="2"/>
      </rPr>
      <t>GL</t>
    </r>
  </si>
  <si>
    <r>
      <rPr>
        <sz val="7"/>
        <rFont val="Arial MT"/>
        <family val="2"/>
      </rPr>
      <t>Aquisição de máquina fotográfica (12.1 MP)</t>
    </r>
  </si>
  <si>
    <r>
      <rPr>
        <sz val="7"/>
        <rFont val="Arial MT"/>
        <family val="2"/>
      </rPr>
      <t>Arame farpado fio 16 rolo 500 m</t>
    </r>
  </si>
  <si>
    <r>
      <rPr>
        <sz val="7"/>
        <rFont val="Arial MT"/>
        <family val="2"/>
      </rPr>
      <t>rl</t>
    </r>
  </si>
  <si>
    <r>
      <rPr>
        <sz val="7"/>
        <rFont val="Arial MT"/>
        <family val="2"/>
      </rPr>
      <t>Arame nº 06 galvanizado</t>
    </r>
  </si>
  <si>
    <r>
      <rPr>
        <sz val="7"/>
        <rFont val="Arial MT"/>
        <family val="2"/>
      </rPr>
      <t>Arame nº 10 galvanizado</t>
    </r>
  </si>
  <si>
    <r>
      <rPr>
        <sz val="7"/>
        <rFont val="Arial MT"/>
        <family val="2"/>
      </rPr>
      <t>Arame nº 12 galvanizado</t>
    </r>
  </si>
  <si>
    <r>
      <rPr>
        <sz val="7"/>
        <rFont val="Arial MT"/>
        <family val="2"/>
      </rPr>
      <t>Arame nº 16 galvanizado</t>
    </r>
  </si>
  <si>
    <r>
      <rPr>
        <sz val="7"/>
        <rFont val="Arial MT"/>
        <family val="2"/>
      </rPr>
      <t>Arame ovalado liso (cerca) 45 kg - 1.000m</t>
    </r>
  </si>
  <si>
    <r>
      <rPr>
        <sz val="7"/>
        <rFont val="Arial MT"/>
        <family val="2"/>
      </rPr>
      <t>Arame recozido 18</t>
    </r>
  </si>
  <si>
    <r>
      <rPr>
        <sz val="7"/>
        <rFont val="Arial MT"/>
        <family val="2"/>
      </rPr>
      <t>Areia de rio (preço médio)</t>
    </r>
  </si>
  <si>
    <r>
      <rPr>
        <sz val="7"/>
        <rFont val="Arial MT"/>
        <family val="2"/>
      </rPr>
      <t>Areia grossa jazida com carregamento mecânico</t>
    </r>
  </si>
  <si>
    <r>
      <rPr>
        <sz val="7"/>
        <rFont val="Arial MT"/>
        <family val="2"/>
      </rPr>
      <t>m3</t>
    </r>
  </si>
  <si>
    <r>
      <rPr>
        <sz val="7"/>
        <rFont val="Arial MT"/>
        <family val="2"/>
      </rPr>
      <t>Areia grossa rio com carregamento mecânico</t>
    </r>
  </si>
  <si>
    <r>
      <rPr>
        <sz val="7"/>
        <rFont val="Arial MT"/>
        <family val="2"/>
      </rPr>
      <t>Areia média jazida com carregamento mecânico</t>
    </r>
  </si>
  <si>
    <r>
      <rPr>
        <sz val="7"/>
        <rFont val="Arial MT"/>
        <family val="2"/>
      </rPr>
      <t>Areia suja jazida com carregamento mecânico</t>
    </r>
  </si>
  <si>
    <r>
      <rPr>
        <sz val="7"/>
        <rFont val="Arial MT"/>
        <family val="2"/>
      </rPr>
      <t>Argamassa expansiva</t>
    </r>
  </si>
  <si>
    <r>
      <rPr>
        <sz val="7"/>
        <rFont val="Arial MT"/>
        <family val="2"/>
      </rPr>
      <t>Argamassa polimérica de reparo estrutural, bicomponente</t>
    </r>
  </si>
  <si>
    <r>
      <rPr>
        <sz val="7"/>
        <rFont val="Arial MT"/>
        <family val="2"/>
      </rPr>
      <t>Argila (barreiras comerciais - saibreiras)</t>
    </r>
  </si>
  <si>
    <r>
      <rPr>
        <sz val="7"/>
        <rFont val="Arial MT"/>
        <family val="2"/>
      </rPr>
      <t>Armação secundária para isolador de porcelana 3 x 16</t>
    </r>
  </si>
  <si>
    <r>
      <rPr>
        <sz val="7"/>
        <rFont val="Arial MT"/>
        <family val="2"/>
      </rPr>
      <t>ARMCO BDTM D=1,20 m - T.L. esp. 2,7 mm</t>
    </r>
  </si>
  <si>
    <r>
      <rPr>
        <sz val="7"/>
        <rFont val="Arial MT"/>
        <family val="2"/>
      </rPr>
      <t>ARMCO BDTM D=1,40 m - T.L. esp. 2,7 mm</t>
    </r>
  </si>
  <si>
    <r>
      <rPr>
        <sz val="7"/>
        <rFont val="Arial MT"/>
        <family val="2"/>
      </rPr>
      <t>ARMCO BDTM D=1,60 m - T.L. esp. 2,7 mm</t>
    </r>
  </si>
  <si>
    <r>
      <rPr>
        <sz val="7"/>
        <rFont val="Arial MT"/>
        <family val="2"/>
      </rPr>
      <t>ARMCO BDTM D=2,00 m - T.L. esp. 2,7 mm</t>
    </r>
  </si>
  <si>
    <r>
      <rPr>
        <sz val="7"/>
        <rFont val="Arial MT"/>
        <family val="2"/>
      </rPr>
      <t>ARMCO BDTM D=2,20 m - T.L. esp. 2,7 mm</t>
    </r>
  </si>
  <si>
    <r>
      <rPr>
        <sz val="7"/>
        <rFont val="Arial MT"/>
        <family val="2"/>
      </rPr>
      <t>ARMCO BDTM D=2,40 m - T.L. esp. 2,7 mm</t>
    </r>
  </si>
  <si>
    <r>
      <rPr>
        <sz val="7"/>
        <rFont val="Arial MT"/>
        <family val="2"/>
      </rPr>
      <t>ARMCO BDTM D=2,60 m - T.L. esp. 3,4 mm</t>
    </r>
  </si>
  <si>
    <r>
      <rPr>
        <sz val="7"/>
        <rFont val="Arial MT"/>
        <family val="2"/>
      </rPr>
      <t>ARMCO BSTM D=1,20 m - T.L. esp. 2,7 mm</t>
    </r>
  </si>
  <si>
    <r>
      <rPr>
        <sz val="7"/>
        <rFont val="Arial MT"/>
        <family val="2"/>
      </rPr>
      <t>ARMCO BSTM D=1,40 m - T.L. esp. 2,7 mm</t>
    </r>
  </si>
  <si>
    <r>
      <rPr>
        <sz val="7"/>
        <rFont val="Arial MT"/>
        <family val="2"/>
      </rPr>
      <t>ARMCO BSTM D=1,60 m - T.L. esp. 2,7 mm</t>
    </r>
  </si>
  <si>
    <r>
      <rPr>
        <sz val="7"/>
        <rFont val="Arial MT"/>
        <family val="2"/>
      </rPr>
      <t>ARMCO BSTM D=2,00 m - T.L. esp. 2,7 mm</t>
    </r>
  </si>
  <si>
    <r>
      <rPr>
        <sz val="7"/>
        <rFont val="Arial MT"/>
        <family val="2"/>
      </rPr>
      <t>ARMCO BSTM D=2,20 m - T.L. esp. 2,7 mm</t>
    </r>
  </si>
  <si>
    <r>
      <rPr>
        <sz val="7"/>
        <rFont val="Arial MT"/>
        <family val="2"/>
      </rPr>
      <t>ARMCO BSTM D=2,40 m - T.L. esp. 2,7 mm</t>
    </r>
  </si>
  <si>
    <r>
      <rPr>
        <sz val="7"/>
        <rFont val="Arial MT"/>
        <family val="2"/>
      </rPr>
      <t>ARMCO BSTM D=2,60 m - T.L. esp. 3,4 mm</t>
    </r>
  </si>
  <si>
    <r>
      <rPr>
        <sz val="7"/>
        <rFont val="Arial MT"/>
        <family val="2"/>
      </rPr>
      <t>ARMCO BSTM D=3,00 m - T.L. esp. 2,7 mm</t>
    </r>
  </si>
  <si>
    <r>
      <rPr>
        <sz val="7"/>
        <rFont val="Arial MT"/>
        <family val="2"/>
      </rPr>
      <t>ARMCO STACO BDTM D=3,05 m - MPI52 esp.2,7mm</t>
    </r>
  </si>
  <si>
    <r>
      <rPr>
        <sz val="7"/>
        <rFont val="Arial MT"/>
        <family val="2"/>
      </rPr>
      <t>ARMCO STACO BSTM D=3,05 m - MPI52 esp.2,7mm</t>
    </r>
  </si>
  <si>
    <r>
      <rPr>
        <sz val="7"/>
        <rFont val="Arial MT"/>
        <family val="2"/>
      </rPr>
      <t>Arruela de alumínio fundido 3/4"</t>
    </r>
  </si>
  <si>
    <r>
      <rPr>
        <sz val="7"/>
        <rFont val="Arial MT"/>
        <family val="2"/>
      </rPr>
      <t>Bainha de aço galvanizado diam. interno= 65 mm</t>
    </r>
  </si>
  <si>
    <r>
      <rPr>
        <sz val="7"/>
        <rFont val="Arial MT"/>
        <family val="2"/>
      </rPr>
      <t>Bainha metálica preta, diâmetro de 75mm</t>
    </r>
  </si>
  <si>
    <r>
      <rPr>
        <sz val="7"/>
        <rFont val="Arial MT"/>
        <family val="2"/>
      </rPr>
      <t>Bainha Plástica de PEAD (tubo de polietileno de alta densidade )</t>
    </r>
  </si>
  <si>
    <r>
      <rPr>
        <sz val="7"/>
        <rFont val="Arial MT"/>
        <family val="2"/>
      </rPr>
      <t>Balde plástico para sinalização (vermelho)</t>
    </r>
  </si>
  <si>
    <r>
      <rPr>
        <sz val="7"/>
        <rFont val="Arial MT"/>
        <family val="2"/>
      </rPr>
      <t>Bica corrida sem frete</t>
    </r>
  </si>
  <si>
    <r>
      <rPr>
        <sz val="7"/>
        <rFont val="Arial MT"/>
        <family val="2"/>
      </rPr>
      <t>Bloco de concreto estrutural 14 x 19 x 39 cm, FBK 10Mpa (NBR 6136)</t>
    </r>
  </si>
  <si>
    <r>
      <rPr>
        <sz val="7"/>
        <rFont val="Arial MT"/>
        <family val="2"/>
      </rPr>
      <t>Bloco de concreto para alvenaria 39 X 19 X 09 cm</t>
    </r>
  </si>
  <si>
    <r>
      <rPr>
        <sz val="7"/>
        <rFont val="Arial MT"/>
        <family val="2"/>
      </rPr>
      <t>Bloco de concreto para alvenaria 39 X 19 X 14 cm</t>
    </r>
  </si>
  <si>
    <r>
      <rPr>
        <sz val="7"/>
        <rFont val="Arial MT"/>
        <family val="2"/>
      </rPr>
      <t>Bloco de concreto para alvenaria 39 X 19 X 19 cm</t>
    </r>
  </si>
  <si>
    <r>
      <rPr>
        <sz val="7"/>
        <rFont val="Arial MT"/>
        <family val="2"/>
      </rPr>
      <t>Bloco de concreto 19 x 19 x 39 cm ( estrutural )</t>
    </r>
  </si>
  <si>
    <r>
      <rPr>
        <sz val="7"/>
        <rFont val="Arial MT"/>
        <family val="2"/>
      </rPr>
      <t>Bloco para pavimentaçao intertravado - esp= 06 cm, resistência 35 MPa</t>
    </r>
  </si>
  <si>
    <r>
      <rPr>
        <sz val="7"/>
        <rFont val="Arial MT"/>
        <family val="2"/>
      </rPr>
      <t>M2</t>
    </r>
  </si>
  <si>
    <r>
      <rPr>
        <sz val="7"/>
        <rFont val="Arial MT"/>
        <family val="2"/>
      </rPr>
      <t>Bloco para pavimentação intertravado - esp= 06cm, colorido, resistência 35 MPa</t>
    </r>
  </si>
  <si>
    <r>
      <rPr>
        <sz val="7"/>
        <rFont val="Arial MT"/>
        <family val="2"/>
      </rPr>
      <t>Bloco para pavimentaçao intertravado - esp= 08 cm, resistência 35 MPa</t>
    </r>
  </si>
  <si>
    <r>
      <rPr>
        <sz val="7"/>
        <rFont val="Arial MT"/>
        <family val="2"/>
      </rPr>
      <t>Bloco para pavimentaçao intertravado - esp= 10 cm, resistência 35 MPa</t>
    </r>
  </si>
  <si>
    <r>
      <rPr>
        <sz val="7"/>
        <rFont val="Arial MT"/>
        <family val="2"/>
      </rPr>
      <t>Bocal com rabicho</t>
    </r>
  </si>
  <si>
    <r>
      <rPr>
        <sz val="7"/>
        <rFont val="Arial MT"/>
        <family val="2"/>
      </rPr>
      <t>Bombeamento de concreto</t>
    </r>
  </si>
  <si>
    <r>
      <rPr>
        <sz val="7"/>
        <rFont val="Arial MT"/>
        <family val="2"/>
      </rPr>
      <t>Bonificação de 15,28 % sobre material betuminoso</t>
    </r>
  </si>
  <si>
    <r>
      <rPr>
        <sz val="7"/>
        <rFont val="Arial MT"/>
        <family val="2"/>
      </rPr>
      <t>%</t>
    </r>
  </si>
  <si>
    <r>
      <rPr>
        <sz val="7"/>
        <rFont val="Arial MT"/>
        <family val="2"/>
      </rPr>
      <t>Botoeira com sinal sonoro</t>
    </r>
  </si>
  <si>
    <r>
      <rPr>
        <sz val="7"/>
        <rFont val="Arial MT"/>
        <family val="2"/>
      </rPr>
      <t>Braço galvanizado 101 mm - projeção 4,70 m, para sustentação de semáforos</t>
    </r>
  </si>
  <si>
    <r>
      <rPr>
        <sz val="7"/>
        <rFont val="Arial MT"/>
        <family val="2"/>
      </rPr>
      <t>Brita graduada, especificada sem pó, sem frete</t>
    </r>
  </si>
  <si>
    <r>
      <rPr>
        <sz val="7"/>
        <rFont val="Arial MT"/>
        <family val="2"/>
      </rPr>
      <t>Brita 0 (incl. 0% IUM) sem frete</t>
    </r>
  </si>
  <si>
    <r>
      <rPr>
        <sz val="7"/>
        <rFont val="Arial MT"/>
        <family val="2"/>
      </rPr>
      <t>Brita 1 (incl. 0% IUM) sem frete</t>
    </r>
  </si>
  <si>
    <r>
      <rPr>
        <sz val="7"/>
        <rFont val="Arial MT"/>
        <family val="2"/>
      </rPr>
      <t>Brita 2 (incl. 0% IUM) sem frete</t>
    </r>
  </si>
  <si>
    <r>
      <rPr>
        <sz val="7"/>
        <rFont val="Arial MT"/>
        <family val="2"/>
      </rPr>
      <t>Brita 3 (incl. 0% IUM) sem frete</t>
    </r>
  </si>
  <si>
    <r>
      <rPr>
        <sz val="7"/>
        <rFont val="Arial MT"/>
        <family val="2"/>
      </rPr>
      <t>Brita 4 (incl. 0% IUM) sem frete</t>
    </r>
  </si>
  <si>
    <r>
      <rPr>
        <sz val="7"/>
        <rFont val="Arial MT"/>
        <family val="2"/>
      </rPr>
      <t>Broca para perfuratriz 714.0441 (S-12)</t>
    </r>
  </si>
  <si>
    <r>
      <rPr>
        <sz val="7"/>
        <rFont val="Arial MT"/>
        <family val="2"/>
      </rPr>
      <t>Broca para perfuratriz 714.0840 (S-12)</t>
    </r>
  </si>
  <si>
    <r>
      <rPr>
        <sz val="7"/>
        <rFont val="Arial MT"/>
        <family val="2"/>
      </rPr>
      <t>Broca para perfuratriz 714.1639 (S-12)</t>
    </r>
  </si>
  <si>
    <r>
      <rPr>
        <sz val="7"/>
        <rFont val="Arial MT"/>
        <family val="2"/>
      </rPr>
      <t>Broca para perfuratriz 714.2438 (S-12)</t>
    </r>
  </si>
  <si>
    <r>
      <rPr>
        <sz val="7"/>
        <rFont val="Arial MT"/>
        <family val="2"/>
      </rPr>
      <t>Broca para perfuratriz 714.3237 (S-12)</t>
    </r>
  </si>
  <si>
    <r>
      <rPr>
        <sz val="7"/>
        <rFont val="Arial MT"/>
        <family val="2"/>
      </rPr>
      <t>Broca para perfuratriz 714.4036 (S-12)</t>
    </r>
  </si>
  <si>
    <r>
      <rPr>
        <sz val="7"/>
        <rFont val="Arial MT"/>
        <family val="2"/>
      </rPr>
      <t>Broca para perfuratriz 714.4835 (S-12)</t>
    </r>
  </si>
  <si>
    <r>
      <rPr>
        <sz val="7"/>
        <rFont val="Arial MT"/>
        <family val="2"/>
      </rPr>
      <t>Broca para perfuratriz 714.5634 (S-12)</t>
    </r>
  </si>
  <si>
    <r>
      <rPr>
        <sz val="7"/>
        <rFont val="Arial MT"/>
        <family val="2"/>
      </rPr>
      <t>Broca para perfuratriz 714.6433 (S-12)</t>
    </r>
  </si>
  <si>
    <r>
      <rPr>
        <sz val="7"/>
        <rFont val="Arial MT"/>
        <family val="2"/>
      </rPr>
      <t>Bucha de alumínio fundido 3/4"</t>
    </r>
  </si>
  <si>
    <r>
      <rPr>
        <sz val="7"/>
        <rFont val="Arial MT"/>
        <family val="2"/>
      </rPr>
      <t>Bucha de nylon S16</t>
    </r>
  </si>
  <si>
    <r>
      <rPr>
        <sz val="7"/>
        <rFont val="Arial MT"/>
        <family val="2"/>
      </rPr>
      <t>Bucha plástica com parafuso - 8 mm</t>
    </r>
  </si>
  <si>
    <r>
      <rPr>
        <sz val="7"/>
        <rFont val="Arial MT"/>
        <family val="2"/>
      </rPr>
      <t>Cabo blindado 2 x 20 AWG (sincronismo)</t>
    </r>
  </si>
  <si>
    <r>
      <rPr>
        <sz val="7"/>
        <rFont val="Arial MT"/>
        <family val="2"/>
      </rPr>
      <t>m</t>
    </r>
  </si>
  <si>
    <r>
      <rPr>
        <sz val="7"/>
        <rFont val="Arial MT"/>
        <family val="2"/>
      </rPr>
      <t>Cabo de aço polido com alma de fibra, 6 pernas 19 fios, diâm. 3/8"</t>
    </r>
  </si>
  <si>
    <r>
      <rPr>
        <sz val="7"/>
        <rFont val="Arial MT"/>
        <family val="2"/>
      </rPr>
      <t>Cabo de cobre com isolamento para 1000V (1KV), seção  2,5 mm2</t>
    </r>
  </si>
  <si>
    <r>
      <rPr>
        <sz val="7"/>
        <rFont val="Arial MT"/>
        <family val="2"/>
      </rPr>
      <t>Cabo de cobre com isolamento para 1000V (1KV), seção  4,0 mm2</t>
    </r>
  </si>
  <si>
    <r>
      <rPr>
        <sz val="7"/>
        <rFont val="Arial MT"/>
        <family val="2"/>
      </rPr>
      <t>Cabo de cobre com isolamento para 1000V (1KV), seção  6,0 mm2</t>
    </r>
  </si>
  <si>
    <r>
      <rPr>
        <sz val="7"/>
        <rFont val="Arial MT"/>
        <family val="2"/>
      </rPr>
      <t>Cabo de cobre com isolamento para 1000V (1KV), seção 10,0 mm2</t>
    </r>
  </si>
  <si>
    <r>
      <rPr>
        <sz val="7"/>
        <rFont val="Arial MT"/>
        <family val="2"/>
      </rPr>
      <t>Cabo de cobre com isolamento para 1000V (1KV), seção 25,0 mm2</t>
    </r>
  </si>
  <si>
    <r>
      <rPr>
        <sz val="7"/>
        <rFont val="Arial MT"/>
        <family val="2"/>
      </rPr>
      <t>Cabo de cobre com isolamento para 1000V (1KV), seção 35,0 mm2</t>
    </r>
  </si>
  <si>
    <r>
      <rPr>
        <sz val="7"/>
        <rFont val="Arial MT"/>
        <family val="2"/>
      </rPr>
      <t>Cabo de cobre nú seção 35mm2</t>
    </r>
  </si>
  <si>
    <r>
      <rPr>
        <sz val="7"/>
        <rFont val="Arial MT"/>
        <family val="2"/>
      </rPr>
      <t>Cabo flexivel 2 x 1,5mm²</t>
    </r>
  </si>
  <si>
    <r>
      <rPr>
        <sz val="7"/>
        <rFont val="Arial MT"/>
        <family val="2"/>
      </rPr>
      <t>Cabo flexivel 2 x 2,5 mm²</t>
    </r>
  </si>
  <si>
    <r>
      <rPr>
        <sz val="7"/>
        <rFont val="Arial MT"/>
        <family val="2"/>
      </rPr>
      <t>Cabo flexivel 3 x 1,5 mm2</t>
    </r>
  </si>
  <si>
    <r>
      <rPr>
        <sz val="7"/>
        <rFont val="Arial MT"/>
        <family val="2"/>
      </rPr>
      <t>Cabo flexivel 4 x 1,5mm²</t>
    </r>
  </si>
  <si>
    <r>
      <rPr>
        <sz val="7"/>
        <rFont val="Arial MT"/>
        <family val="2"/>
      </rPr>
      <t>Cabo isolado 750V - 4 x 4,00 mm²</t>
    </r>
  </si>
  <si>
    <r>
      <rPr>
        <sz val="7"/>
        <rFont val="Arial MT"/>
        <family val="2"/>
      </rPr>
      <t>Cadeado de 40mm</t>
    </r>
  </si>
  <si>
    <r>
      <rPr>
        <sz val="7"/>
        <rFont val="Arial MT"/>
        <family val="2"/>
      </rPr>
      <t>Caibros abrigo passag. 8pç 15x7x240 / 2pç 25x7x620 cm</t>
    </r>
  </si>
  <si>
    <r>
      <rPr>
        <sz val="7"/>
        <rFont val="Arial MT"/>
        <family val="2"/>
      </rPr>
      <t>CJ</t>
    </r>
  </si>
  <si>
    <r>
      <rPr>
        <sz val="7"/>
        <rFont val="Arial MT"/>
        <family val="2"/>
      </rPr>
      <t>Caibros abrigo passag. 8pç 15x7x300 / 2pç 25x7x620cm</t>
    </r>
  </si>
  <si>
    <r>
      <rPr>
        <sz val="7"/>
        <rFont val="Arial MT"/>
        <family val="2"/>
      </rPr>
      <t>Caibros 7 X 7 cm</t>
    </r>
  </si>
  <si>
    <r>
      <rPr>
        <sz val="7"/>
        <rFont val="Arial MT"/>
        <family val="2"/>
      </rPr>
      <t>Caibros 7 X 7 cm (pontalete)</t>
    </r>
  </si>
  <si>
    <r>
      <rPr>
        <sz val="7"/>
        <rFont val="Arial MT"/>
        <family val="2"/>
      </rPr>
      <t>Caixa ralo sup e inf p/ carga média</t>
    </r>
  </si>
  <si>
    <r>
      <rPr>
        <sz val="7"/>
        <rFont val="Arial MT"/>
        <family val="2"/>
      </rPr>
      <t>Cal (saco de 7 kg)</t>
    </r>
  </si>
  <si>
    <r>
      <rPr>
        <sz val="7"/>
        <rFont val="Arial MT"/>
        <family val="2"/>
      </rPr>
      <t>Cambotas de 1" (taipá de 1ª com 2,5cm)</t>
    </r>
  </si>
  <si>
    <r>
      <rPr>
        <sz val="7"/>
        <rFont val="Arial MT"/>
        <family val="2"/>
      </rPr>
      <t>Cantoneira de aço seção - 2" X 2" x 1/8"</t>
    </r>
  </si>
  <si>
    <r>
      <rPr>
        <sz val="7"/>
        <rFont val="Arial MT"/>
        <family val="2"/>
      </rPr>
      <t>Cantoneira de aço seçao - 3" X 3" X 3/8"</t>
    </r>
  </si>
  <si>
    <r>
      <rPr>
        <sz val="7"/>
        <rFont val="Arial MT"/>
        <family val="2"/>
      </rPr>
      <t>Cantoneira de aço seção - 4" X 4" X 3/8"</t>
    </r>
  </si>
  <si>
    <r>
      <rPr>
        <sz val="7"/>
        <rFont val="Arial MT"/>
        <family val="2"/>
      </rPr>
      <t>Cantoneira de aço seção 2 1/2"x 2 1/2" x 5/16"</t>
    </r>
  </si>
  <si>
    <r>
      <rPr>
        <sz val="7"/>
        <rFont val="Arial MT"/>
        <family val="2"/>
      </rPr>
      <t>CAP AB 8</t>
    </r>
  </si>
  <si>
    <r>
      <rPr>
        <sz val="7"/>
        <rFont val="Arial MT"/>
        <family val="2"/>
      </rPr>
      <t>t</t>
    </r>
  </si>
  <si>
    <r>
      <rPr>
        <sz val="7"/>
        <rFont val="Arial MT"/>
        <family val="2"/>
      </rPr>
      <t>CAP 50/70</t>
    </r>
  </si>
  <si>
    <r>
      <rPr>
        <sz val="7"/>
        <rFont val="Arial MT"/>
        <family val="2"/>
      </rPr>
      <t>Chapa compensada resinada 06mm (dim. 2,20 x 1,10m)</t>
    </r>
  </si>
  <si>
    <r>
      <rPr>
        <sz val="7"/>
        <rFont val="Arial MT"/>
        <family val="2"/>
      </rPr>
      <t>Chapa compensada resinada 10mm (dim. 2,20 x 1,10m)</t>
    </r>
  </si>
  <si>
    <r>
      <rPr>
        <sz val="7"/>
        <rFont val="Arial MT"/>
        <family val="2"/>
      </rPr>
      <t>CH</t>
    </r>
  </si>
  <si>
    <r>
      <rPr>
        <sz val="7"/>
        <rFont val="Arial MT"/>
        <family val="2"/>
      </rPr>
      <t>Chapa compensada resinada 12mm (dim. 2,20 x 1,10m)</t>
    </r>
  </si>
  <si>
    <r>
      <rPr>
        <sz val="7"/>
        <rFont val="Arial MT"/>
        <family val="2"/>
      </rPr>
      <t>Chapa compensada resinada 14mm (dim. 2,20 x 1,10m)</t>
    </r>
  </si>
  <si>
    <r>
      <rPr>
        <sz val="7"/>
        <rFont val="Arial MT"/>
        <family val="2"/>
      </rPr>
      <t>Chapa compensada resinada 17mm (dim. 2,20 x 1,10m)</t>
    </r>
  </si>
  <si>
    <r>
      <rPr>
        <sz val="7"/>
        <rFont val="Arial MT"/>
        <family val="2"/>
      </rPr>
      <t>Chapa de aço ASTM A572, grau 50 esp.=12,50mm,</t>
    </r>
  </si>
  <si>
    <r>
      <rPr>
        <sz val="7"/>
        <rFont val="Arial MT"/>
        <family val="2"/>
      </rPr>
      <t>Chapa de aço esp.= 25mm</t>
    </r>
  </si>
  <si>
    <r>
      <rPr>
        <sz val="7"/>
        <rFont val="Arial MT"/>
        <family val="2"/>
      </rPr>
      <t>Chapa de aço esp.= 5mm</t>
    </r>
  </si>
  <si>
    <r>
      <rPr>
        <sz val="7"/>
        <rFont val="Arial MT"/>
        <family val="2"/>
      </rPr>
      <t>Chapa de aço espessura 2mm</t>
    </r>
  </si>
  <si>
    <r>
      <rPr>
        <sz val="7"/>
        <rFont val="Arial MT"/>
        <family val="2"/>
      </rPr>
      <t>Chapa de aço fina-frio nº 16, esp.1,5mm SAE 1008/1010</t>
    </r>
  </si>
  <si>
    <r>
      <rPr>
        <sz val="7"/>
        <rFont val="Arial MT"/>
        <family val="2"/>
      </rPr>
      <t>Chapa de aço 1/2"</t>
    </r>
  </si>
  <si>
    <r>
      <rPr>
        <sz val="7"/>
        <rFont val="Arial MT"/>
        <family val="2"/>
      </rPr>
      <t>Chapa de aço 1/8"</t>
    </r>
  </si>
  <si>
    <r>
      <rPr>
        <sz val="7"/>
        <rFont val="Arial MT"/>
        <family val="2"/>
      </rPr>
      <t>Chapa de aço 3/8"</t>
    </r>
  </si>
  <si>
    <r>
      <rPr>
        <sz val="7"/>
        <rFont val="Arial MT"/>
        <family val="2"/>
      </rPr>
      <t>Chapa de aço 6.3 mm</t>
    </r>
  </si>
  <si>
    <r>
      <rPr>
        <sz val="7"/>
        <rFont val="Arial MT"/>
        <family val="2"/>
      </rPr>
      <t>Chapa de poliéster reforçado, com fibra de vidro de 2mm, para sinalização viária vertical</t>
    </r>
  </si>
  <si>
    <r>
      <rPr>
        <sz val="7"/>
        <rFont val="Arial MT"/>
        <family val="2"/>
      </rPr>
      <t>Chapa xadrez espessura=1/4"</t>
    </r>
  </si>
  <si>
    <r>
      <rPr>
        <sz val="7"/>
        <rFont val="Arial MT"/>
        <family val="2"/>
      </rPr>
      <t>Cimento CP III</t>
    </r>
  </si>
  <si>
    <r>
      <rPr>
        <sz val="7"/>
        <rFont val="Arial MT"/>
        <family val="2"/>
      </rPr>
      <t>Clips (grampo) pesado para cabo de aço diam. 3/8"</t>
    </r>
  </si>
  <si>
    <r>
      <rPr>
        <sz val="7"/>
        <rFont val="Arial MT"/>
        <family val="2"/>
      </rPr>
      <t>CM 30</t>
    </r>
  </si>
  <si>
    <r>
      <rPr>
        <sz val="7"/>
        <rFont val="Arial MT"/>
        <family val="2"/>
      </rPr>
      <t>Cola a base de poliester</t>
    </r>
  </si>
  <si>
    <r>
      <rPr>
        <sz val="7"/>
        <rFont val="Arial MT"/>
        <family val="2"/>
      </rPr>
      <t>Concreto pronto - 15 MPa - DT = 50 km</t>
    </r>
  </si>
  <si>
    <r>
      <rPr>
        <sz val="7"/>
        <rFont val="Arial MT"/>
        <family val="2"/>
      </rPr>
      <t>Concreto pronto - 20 MPa - DT = 50 km</t>
    </r>
  </si>
  <si>
    <r>
      <rPr>
        <sz val="7"/>
        <rFont val="Arial MT"/>
        <family val="2"/>
      </rPr>
      <t>Concreto pronto - 25 MPa - DT = 50 km</t>
    </r>
  </si>
  <si>
    <r>
      <rPr>
        <sz val="7"/>
        <rFont val="Arial MT"/>
        <family val="2"/>
      </rPr>
      <t>Concreto pronto - 30 MPa - DT = 50 km</t>
    </r>
  </si>
  <si>
    <r>
      <rPr>
        <sz val="7"/>
        <rFont val="Arial MT"/>
        <family val="2"/>
      </rPr>
      <t>Concreto pronto - 35 MPa - DT = 50 km</t>
    </r>
  </si>
  <si>
    <r>
      <rPr>
        <sz val="7"/>
        <rFont val="Arial MT"/>
        <family val="2"/>
      </rPr>
      <t>Concreto pronto - 40 MPa - DT = 50 km</t>
    </r>
  </si>
  <si>
    <r>
      <rPr>
        <sz val="7"/>
        <rFont val="Arial MT"/>
        <family val="2"/>
      </rPr>
      <t>Cone de ancoragem ativo 12 fios de 1/2"</t>
    </r>
  </si>
  <si>
    <r>
      <rPr>
        <sz val="7"/>
        <rFont val="Arial MT"/>
        <family val="2"/>
      </rPr>
      <t>Cone para sinalizaçao ( NBR-15.071, h=75cm)</t>
    </r>
  </si>
  <si>
    <r>
      <rPr>
        <sz val="7"/>
        <rFont val="Arial MT"/>
        <family val="2"/>
      </rPr>
      <t>Contra porca sextavada</t>
    </r>
  </si>
  <si>
    <r>
      <rPr>
        <sz val="7"/>
        <rFont val="Arial MT"/>
        <family val="2"/>
      </rPr>
      <t>Controlador eletronico microprocessado 6/6 fases</t>
    </r>
  </si>
  <si>
    <r>
      <rPr>
        <sz val="7"/>
        <rFont val="Arial MT"/>
        <family val="2"/>
      </rPr>
      <t>Controlador microprocessado 4 fases</t>
    </r>
  </si>
  <si>
    <r>
      <rPr>
        <sz val="7"/>
        <rFont val="Arial MT"/>
        <family val="2"/>
      </rPr>
      <t>Cópia Xerox - formato A4</t>
    </r>
  </si>
  <si>
    <r>
      <rPr>
        <sz val="7"/>
        <rFont val="Arial MT"/>
        <family val="2"/>
      </rPr>
      <t>Cordel detonante</t>
    </r>
  </si>
  <si>
    <r>
      <rPr>
        <sz val="7"/>
        <rFont val="Arial MT"/>
        <family val="2"/>
      </rPr>
      <t>Coroa para diamante NX D=75 mm</t>
    </r>
  </si>
  <si>
    <r>
      <rPr>
        <sz val="7"/>
        <rFont val="Arial MT"/>
        <family val="2"/>
      </rPr>
      <t>Curva de aço 90° para eletroduto 3/4"</t>
    </r>
  </si>
  <si>
    <r>
      <rPr>
        <sz val="7"/>
        <rFont val="Arial MT"/>
        <family val="2"/>
      </rPr>
      <t>Curva de PVC rígido para eletroduto 3/4"</t>
    </r>
  </si>
  <si>
    <r>
      <rPr>
        <sz val="7"/>
        <rFont val="Arial MT"/>
        <family val="2"/>
      </rPr>
      <t>Defensa (lâmina 4 m, espessura = 3 mm) - semi maleável</t>
    </r>
  </si>
  <si>
    <r>
      <rPr>
        <sz val="7"/>
        <rFont val="Arial MT"/>
        <family val="2"/>
      </rPr>
      <t>Desengraxante alcalino (Solupan)</t>
    </r>
  </si>
  <si>
    <r>
      <rPr>
        <sz val="7"/>
        <rFont val="Arial MT"/>
        <family val="2"/>
      </rPr>
      <t>Diária</t>
    </r>
  </si>
  <si>
    <r>
      <rPr>
        <sz val="7"/>
        <rFont val="Arial MT"/>
        <family val="2"/>
      </rPr>
      <t>DIA</t>
    </r>
  </si>
  <si>
    <r>
      <rPr>
        <sz val="7"/>
        <rFont val="Arial MT"/>
        <family val="2"/>
      </rPr>
      <t>Dinamite a 60%</t>
    </r>
  </si>
  <si>
    <r>
      <rPr>
        <sz val="7"/>
        <rFont val="Arial MT"/>
        <family val="2"/>
      </rPr>
      <t>Dope</t>
    </r>
  </si>
  <si>
    <r>
      <rPr>
        <sz val="7"/>
        <rFont val="Arial MT"/>
        <family val="2"/>
      </rPr>
      <t>Dope AT</t>
    </r>
  </si>
  <si>
    <r>
      <rPr>
        <sz val="7"/>
        <rFont val="Arial MT"/>
        <family val="2"/>
      </rPr>
      <t>Eletrodo para soldas - OK 4804</t>
    </r>
  </si>
  <si>
    <r>
      <rPr>
        <sz val="7"/>
        <rFont val="Arial MT"/>
        <family val="2"/>
      </rPr>
      <t>Eletroduto de aço com costura galvanizada 3/4"</t>
    </r>
  </si>
  <si>
    <r>
      <rPr>
        <sz val="7"/>
        <rFont val="Arial MT"/>
        <family val="2"/>
      </rPr>
      <t>Eletroduto de aço galvanizado d=1 1/4"</t>
    </r>
  </si>
  <si>
    <r>
      <rPr>
        <sz val="7"/>
        <rFont val="Arial MT"/>
        <family val="2"/>
      </rPr>
      <t>Eletroduto de ferro galvanizado DN 4"</t>
    </r>
  </si>
  <si>
    <r>
      <rPr>
        <sz val="7"/>
        <rFont val="Arial MT"/>
        <family val="2"/>
      </rPr>
      <t>Eletroduto de ferro galvanizado d=2"</t>
    </r>
  </si>
  <si>
    <r>
      <rPr>
        <sz val="7"/>
        <rFont val="Arial MT"/>
        <family val="2"/>
      </rPr>
      <t>vr</t>
    </r>
  </si>
  <si>
    <r>
      <rPr>
        <sz val="7"/>
        <rFont val="Arial MT"/>
        <family val="2"/>
      </rPr>
      <t>Eletroduto de PVC rígido d=3/4"</t>
    </r>
  </si>
  <si>
    <r>
      <rPr>
        <sz val="7"/>
        <rFont val="Arial MT"/>
        <family val="2"/>
      </rPr>
      <t>Eletroduto de PVC rígido d=4"</t>
    </r>
  </si>
  <si>
    <r>
      <rPr>
        <sz val="7"/>
        <rFont val="Arial MT"/>
        <family val="2"/>
      </rPr>
      <t>Eletroduto de PVC rígido roscável diâm.50mm</t>
    </r>
  </si>
  <si>
    <r>
      <rPr>
        <sz val="7"/>
        <rFont val="Arial MT"/>
        <family val="2"/>
      </rPr>
      <t>Eletroduto de PVC rígido roscável diâm.75mm</t>
    </r>
  </si>
  <si>
    <r>
      <rPr>
        <sz val="7"/>
        <rFont val="Arial MT"/>
        <family val="2"/>
      </rPr>
      <t>Eletroduto Kanaflex diâmetro 1 1/2</t>
    </r>
  </si>
  <si>
    <r>
      <rPr>
        <sz val="7"/>
        <rFont val="Arial MT"/>
        <family val="2"/>
      </rPr>
      <t>Eletroduto Kanaflex diâmetro 1 1/4</t>
    </r>
  </si>
  <si>
    <r>
      <rPr>
        <sz val="7"/>
        <rFont val="Arial MT"/>
        <family val="2"/>
      </rPr>
      <t>Eletroduto Kanaflex diâmetro 2</t>
    </r>
  </si>
  <si>
    <r>
      <rPr>
        <sz val="7"/>
        <rFont val="Arial MT"/>
        <family val="2"/>
      </rPr>
      <t>Eletroduto Kanaflex diâmetro 4</t>
    </r>
  </si>
  <si>
    <r>
      <rPr>
        <sz val="7"/>
        <rFont val="Arial MT"/>
        <family val="2"/>
      </rPr>
      <t>Emulsão Asfáltica para Imprimação (EAI)</t>
    </r>
  </si>
  <si>
    <r>
      <rPr>
        <sz val="7"/>
        <rFont val="Arial MT"/>
        <family val="2"/>
      </rPr>
      <t>Emulsão RC 1C-E</t>
    </r>
  </si>
  <si>
    <r>
      <rPr>
        <sz val="7"/>
        <rFont val="Arial MT"/>
        <family val="2"/>
      </rPr>
      <t>Emulsao RL 1C</t>
    </r>
  </si>
  <si>
    <r>
      <rPr>
        <sz val="7"/>
        <rFont val="Arial MT"/>
        <family val="2"/>
      </rPr>
      <t>Emulsão RL 1C-E</t>
    </r>
  </si>
  <si>
    <r>
      <rPr>
        <sz val="7"/>
        <rFont val="Arial MT"/>
        <family val="2"/>
      </rPr>
      <t>Emulsao RM 1C</t>
    </r>
  </si>
  <si>
    <r>
      <rPr>
        <sz val="7"/>
        <rFont val="Arial MT"/>
        <family val="2"/>
      </rPr>
      <t>Emulsão RR 1C</t>
    </r>
  </si>
  <si>
    <r>
      <rPr>
        <sz val="7"/>
        <rFont val="Arial MT"/>
        <family val="2"/>
      </rPr>
      <t>Emulsão RR 1C-E</t>
    </r>
  </si>
  <si>
    <r>
      <rPr>
        <sz val="7"/>
        <rFont val="Arial MT"/>
        <family val="2"/>
      </rPr>
      <t>Emulsao RR 2C</t>
    </r>
  </si>
  <si>
    <r>
      <rPr>
        <sz val="7"/>
        <rFont val="Arial MT"/>
        <family val="2"/>
      </rPr>
      <t>Emulsão RR 2C-E</t>
    </r>
  </si>
  <si>
    <r>
      <rPr>
        <sz val="7"/>
        <rFont val="Arial MT"/>
        <family val="2"/>
      </rPr>
      <t>Endurecedor químico de superfícies de concreto aplicado, referência -Sikafloor Cure Hard 24  da Sika</t>
    </r>
  </si>
  <si>
    <r>
      <rPr>
        <sz val="7"/>
        <rFont val="Arial MT"/>
        <family val="2"/>
      </rPr>
      <t>Escoras de eucalipto (4,00m - D=0,10m)</t>
    </r>
  </si>
  <si>
    <r>
      <rPr>
        <sz val="7"/>
        <rFont val="Arial MT"/>
        <family val="2"/>
      </rPr>
      <t>DZ</t>
    </r>
  </si>
  <si>
    <r>
      <rPr>
        <sz val="7"/>
        <rFont val="Arial MT"/>
        <family val="2"/>
      </rPr>
      <t>Escória de aciaria, posto em Vitória</t>
    </r>
  </si>
  <si>
    <r>
      <rPr>
        <sz val="7"/>
        <rFont val="Arial MT"/>
        <family val="2"/>
      </rPr>
      <t>Escova de Aço 18 x 6 cm</t>
    </r>
  </si>
  <si>
    <r>
      <rPr>
        <sz val="7"/>
        <rFont val="Arial MT"/>
        <family val="2"/>
      </rPr>
      <t>Esmalte sintético brilhante secagem rápida</t>
    </r>
  </si>
  <si>
    <r>
      <rPr>
        <sz val="7"/>
        <rFont val="Arial MT"/>
        <family val="2"/>
      </rPr>
      <t>Esmalte sintético fosco secagem rápida</t>
    </r>
  </si>
  <si>
    <r>
      <rPr>
        <sz val="7"/>
        <rFont val="Arial MT"/>
        <family val="2"/>
      </rPr>
      <t>Espoleta elétrica nº  8 - 3 metros</t>
    </r>
  </si>
  <si>
    <r>
      <rPr>
        <sz val="7"/>
        <rFont val="Arial MT"/>
        <family val="2"/>
      </rPr>
      <t>Espoleta simples</t>
    </r>
  </si>
  <si>
    <r>
      <rPr>
        <sz val="7"/>
        <rFont val="Arial MT"/>
        <family val="2"/>
      </rPr>
      <t>Estaca de concreto pré-moldada, carga 40T</t>
    </r>
  </si>
  <si>
    <r>
      <rPr>
        <sz val="7"/>
        <rFont val="Arial MT"/>
        <family val="2"/>
      </rPr>
      <t>Estaca de concreto pré-moldada, carga 60T</t>
    </r>
  </si>
  <si>
    <r>
      <rPr>
        <sz val="7"/>
        <rFont val="Arial MT"/>
        <family val="2"/>
      </rPr>
      <t>Estaca de concreto pré-moldada, carga 90T</t>
    </r>
  </si>
  <si>
    <r>
      <rPr>
        <sz val="7"/>
        <rFont val="Arial MT"/>
        <family val="2"/>
      </rPr>
      <t>Estaca prancha de aço até 400 mm</t>
    </r>
  </si>
  <si>
    <r>
      <rPr>
        <sz val="7"/>
        <rFont val="Arial MT"/>
        <family val="2"/>
      </rPr>
      <t>Esticador com catraca</t>
    </r>
  </si>
  <si>
    <r>
      <rPr>
        <sz val="7"/>
        <rFont val="Arial MT"/>
        <family val="2"/>
      </rPr>
      <t>Estopa branca de 2ª (pacote de 10kg)</t>
    </r>
  </si>
  <si>
    <r>
      <rPr>
        <sz val="7"/>
        <rFont val="Arial MT"/>
        <family val="2"/>
      </rPr>
      <t>Estopim simples</t>
    </r>
  </si>
  <si>
    <r>
      <rPr>
        <sz val="7"/>
        <rFont val="Arial MT"/>
        <family val="2"/>
      </rPr>
      <t>Filler</t>
    </r>
  </si>
  <si>
    <r>
      <rPr>
        <sz val="7"/>
        <rFont val="Arial MT"/>
        <family val="2"/>
      </rPr>
      <t>Filmagem para Consulta / Audiência Publica</t>
    </r>
  </si>
  <si>
    <r>
      <rPr>
        <sz val="7"/>
        <rFont val="Arial MT"/>
        <family val="2"/>
      </rPr>
      <t>Fio diamantado</t>
    </r>
  </si>
  <si>
    <r>
      <rPr>
        <sz val="7"/>
        <rFont val="Arial MT"/>
        <family val="2"/>
      </rPr>
      <t>Fio isolado de PVC 705V -70°C - baixa tensão 6mm²</t>
    </r>
  </si>
  <si>
    <r>
      <rPr>
        <sz val="7"/>
        <rFont val="Arial MT"/>
        <family val="2"/>
      </rPr>
      <t>Fio isolado em PVC 4,00 mm² - 750V</t>
    </r>
  </si>
  <si>
    <r>
      <rPr>
        <sz val="7"/>
        <rFont val="Arial MT"/>
        <family val="2"/>
      </rPr>
      <t>Fio paralelo de cobre (2,50mm²)</t>
    </r>
  </si>
  <si>
    <r>
      <rPr>
        <sz val="7"/>
        <rFont val="Arial MT"/>
        <family val="2"/>
      </rPr>
      <t>Fita isolante NR 33 19m x 20mm</t>
    </r>
  </si>
  <si>
    <r>
      <rPr>
        <sz val="7"/>
        <rFont val="Arial MT"/>
        <family val="2"/>
      </rPr>
      <t>Formicida - referência:macro e microgranulado tipo Mirex</t>
    </r>
  </si>
  <si>
    <r>
      <rPr>
        <sz val="7"/>
        <rFont val="Arial MT"/>
        <family val="2"/>
      </rPr>
      <t>Fundo preparador de superfície</t>
    </r>
  </si>
  <si>
    <r>
      <rPr>
        <sz val="7"/>
        <rFont val="Arial MT"/>
        <family val="2"/>
      </rPr>
      <t>Gabião malha hex. 8X10mm PVC, e= 2,4mm, dimensões = 1,00 m</t>
    </r>
  </si>
  <si>
    <r>
      <rPr>
        <sz val="7"/>
        <rFont val="Arial MT"/>
        <family val="2"/>
      </rPr>
      <t>Gabião malha hex. 8X10mm PVC, e-&gt; 2,7mm, h-&gt; 0,50m</t>
    </r>
  </si>
  <si>
    <r>
      <rPr>
        <sz val="7"/>
        <rFont val="Arial MT"/>
        <family val="2"/>
      </rPr>
      <t>Gabião malha hex. 8X10mm ZN/AL, e-&gt; 2,7mm, h-&gt; 0,50m</t>
    </r>
  </si>
  <si>
    <r>
      <rPr>
        <sz val="7"/>
        <rFont val="Arial MT"/>
        <family val="2"/>
      </rPr>
      <t>Gabião malha hex. 8X10mm ZN/AL, e= 2,7mm, h =1,00m</t>
    </r>
  </si>
  <si>
    <r>
      <rPr>
        <sz val="7"/>
        <rFont val="Arial MT"/>
        <family val="2"/>
      </rPr>
      <t>Gabião manta hex. 6X8mm Zn-Al/PVC, e=2,8mm, h=0,23m, para revestimento de canal</t>
    </r>
  </si>
  <si>
    <r>
      <rPr>
        <sz val="7"/>
        <rFont val="Arial MT"/>
        <family val="2"/>
      </rPr>
      <t>Gabião tipo saco malha hex. de dupla torção  8x10mm PVC e=2,7mm e diâmetro 0,65m</t>
    </r>
  </si>
  <si>
    <r>
      <rPr>
        <sz val="7"/>
        <rFont val="Arial MT"/>
        <family val="2"/>
      </rPr>
      <t>Gasolina</t>
    </r>
  </si>
  <si>
    <r>
      <rPr>
        <sz val="7"/>
        <rFont val="Arial MT"/>
        <family val="2"/>
      </rPr>
      <t>Gelatina a 75%</t>
    </r>
  </si>
  <si>
    <r>
      <rPr>
        <sz val="7"/>
        <rFont val="Arial MT"/>
        <family val="2"/>
      </rPr>
      <t>Geodreno vertical, em forma de fita</t>
    </r>
  </si>
  <si>
    <r>
      <rPr>
        <sz val="7"/>
        <rFont val="Arial MT"/>
        <family val="2"/>
      </rPr>
      <t>Geogrelha com resistência longit. a tração 300 kN, resist. transv. a tração 30 kN</t>
    </r>
  </si>
  <si>
    <r>
      <rPr>
        <sz val="7"/>
        <rFont val="Arial MT"/>
        <family val="2"/>
      </rPr>
      <t>Geogrelha com resistência longit. tração 35 a 40 kN, resist. transv. a tração de 25 a 30 kN e deformação de 5%</t>
    </r>
  </si>
  <si>
    <r>
      <rPr>
        <sz val="7"/>
        <rFont val="Arial MT"/>
        <family val="2"/>
      </rPr>
      <t>Geogrelha com resistência longit. tração 55 a 60 kN, resist. transv. a tração de 25 a 30 kN e deformação de 5%</t>
    </r>
  </si>
  <si>
    <r>
      <rPr>
        <sz val="7"/>
        <rFont val="Arial MT"/>
        <family val="2"/>
      </rPr>
      <t>Geogrelha com resistência longit. tração 80 a 90 kN, resist. transv. a tração de 25 a 30 kN e deformação 5%</t>
    </r>
  </si>
  <si>
    <r>
      <rPr>
        <sz val="7"/>
        <rFont val="Arial MT"/>
        <family val="2"/>
      </rPr>
      <t xml:space="preserve">Geogrelha com resistência longitudinal a tração de 35 a 40 KN e resistência transversal a tração de 25 a 30 KN com
</t>
    </r>
    <r>
      <rPr>
        <sz val="7"/>
        <rFont val="Arial MT"/>
        <family val="2"/>
      </rPr>
      <t>deformação de 10%</t>
    </r>
  </si>
  <si>
    <r>
      <rPr>
        <sz val="7"/>
        <rFont val="Arial MT"/>
        <family val="2"/>
      </rPr>
      <t>m²</t>
    </r>
  </si>
  <si>
    <r>
      <rPr>
        <sz val="7"/>
        <rFont val="Arial MT"/>
        <family val="2"/>
      </rPr>
      <t xml:space="preserve">Geogrelha com resistência longitudinal a tração de 55 a 60 KN e resistência transversal a tração de 25 a 30 KN com
</t>
    </r>
    <r>
      <rPr>
        <sz val="7"/>
        <rFont val="Arial MT"/>
        <family val="2"/>
      </rPr>
      <t>deformação de 10%</t>
    </r>
  </si>
  <si>
    <r>
      <rPr>
        <sz val="7"/>
        <rFont val="Arial MT"/>
        <family val="2"/>
      </rPr>
      <t xml:space="preserve">Geogrelha com resistência longitudinal a tração de 80 a 90 KN e resistência transversal a tração de 25 a 30 KN com
</t>
    </r>
    <r>
      <rPr>
        <sz val="7"/>
        <rFont val="Arial MT"/>
        <family val="2"/>
      </rPr>
      <t>deformação de 10%</t>
    </r>
  </si>
  <si>
    <r>
      <rPr>
        <sz val="7"/>
        <rFont val="Arial MT"/>
        <family val="2"/>
      </rPr>
      <t>Geogrelha de poliéster monodirecional com resistência de 200KN na longitudinal e 25kN na transversal</t>
    </r>
  </si>
  <si>
    <r>
      <rPr>
        <sz val="7"/>
        <rFont val="Arial MT"/>
        <family val="2"/>
      </rPr>
      <t>Geogrelha em  polipropileno (PP) módulo de rigidez nominal 400KN/m nas duas direções</t>
    </r>
  </si>
  <si>
    <r>
      <rPr>
        <sz val="7"/>
        <rFont val="Arial MT"/>
        <family val="2"/>
      </rPr>
      <t>Grama esmeralda em placas</t>
    </r>
  </si>
  <si>
    <r>
      <rPr>
        <sz val="7"/>
        <rFont val="Arial MT"/>
        <family val="2"/>
      </rPr>
      <t>Grampo para cerca (galvanizado)</t>
    </r>
  </si>
  <si>
    <r>
      <rPr>
        <sz val="7"/>
        <rFont val="Arial MT"/>
        <family val="2"/>
      </rPr>
      <t>Graxa comum (chassis 2), tambores com 170kg</t>
    </r>
  </si>
  <si>
    <r>
      <rPr>
        <sz val="7"/>
        <rFont val="Arial MT"/>
        <family val="2"/>
      </rPr>
      <t>Grelha articulada, inclusive caixilho em ferro fundido</t>
    </r>
  </si>
  <si>
    <r>
      <rPr>
        <sz val="7"/>
        <rFont val="Arial MT"/>
        <family val="2"/>
      </rPr>
      <t>Grelha e caixilho de concreto (cx. ralo)</t>
    </r>
  </si>
  <si>
    <r>
      <rPr>
        <sz val="7"/>
        <rFont val="Arial MT"/>
        <family val="2"/>
      </rPr>
      <t>Grupo focal gradativo veicular 200 x 200 x 200mm, com lâmpada tipo LED</t>
    </r>
  </si>
  <si>
    <r>
      <rPr>
        <sz val="7"/>
        <rFont val="Arial MT"/>
        <family val="2"/>
      </rPr>
      <t>Grupo focal repetidor 2 x 200mm, com lâmpada LED, pedestre, inclusive abraçadeira para fixação</t>
    </r>
  </si>
  <si>
    <r>
      <rPr>
        <sz val="7"/>
        <rFont val="Arial MT"/>
        <family val="2"/>
      </rPr>
      <t>Grupo focal repetidor 3x200mm, com lâmpada tipo LED, inclusive suporte de fixação</t>
    </r>
  </si>
  <si>
    <r>
      <rPr>
        <sz val="7"/>
        <rFont val="Arial MT"/>
        <family val="2"/>
      </rPr>
      <t>Grupo focal repetidor 3x300mm, com lâmpada tipo LED, inclusive suporte para fixação</t>
    </r>
  </si>
  <si>
    <r>
      <rPr>
        <sz val="7"/>
        <rFont val="Arial MT"/>
        <family val="2"/>
      </rPr>
      <t>Guia pré-moldada para caixa boca de lobo</t>
    </r>
  </si>
  <si>
    <r>
      <rPr>
        <sz val="7"/>
        <rFont val="Arial MT"/>
        <family val="2"/>
      </rPr>
      <t>Haste cobreada para aterramento diam. 5/8" x 2,40m</t>
    </r>
  </si>
  <si>
    <r>
      <rPr>
        <sz val="7"/>
        <rFont val="Arial MT"/>
        <family val="2"/>
      </rPr>
      <t>Imposto sobre serviços (ISS)</t>
    </r>
  </si>
  <si>
    <r>
      <rPr>
        <sz val="7"/>
        <rFont val="Arial MT"/>
        <family val="2"/>
      </rPr>
      <t>vb</t>
    </r>
  </si>
  <si>
    <r>
      <rPr>
        <sz val="7"/>
        <rFont val="Arial MT"/>
        <family val="2"/>
      </rPr>
      <t>Interruptor</t>
    </r>
  </si>
  <si>
    <r>
      <rPr>
        <sz val="7"/>
        <rFont val="Arial MT"/>
        <family val="2"/>
      </rPr>
      <t>Isolador de porcelana tipo roldana</t>
    </r>
  </si>
  <si>
    <r>
      <rPr>
        <sz val="7"/>
        <rFont val="Arial MT"/>
        <family val="2"/>
      </rPr>
      <t>Jogo de brocas p/ perfuratriz (S-12)</t>
    </r>
  </si>
  <si>
    <r>
      <rPr>
        <sz val="7"/>
        <rFont val="Arial MT"/>
        <family val="2"/>
      </rPr>
      <t>JG</t>
    </r>
  </si>
  <si>
    <r>
      <rPr>
        <sz val="7"/>
        <rFont val="Arial MT"/>
        <family val="2"/>
      </rPr>
      <t xml:space="preserve">Junta de dilatação elástica prémoldada tipo fungenband em perfil O-12, de PVC de alta densidade, Uniontech ou
</t>
    </r>
    <r>
      <rPr>
        <sz val="7"/>
        <rFont val="Arial MT"/>
        <family val="2"/>
      </rPr>
      <t>equivalente</t>
    </r>
  </si>
  <si>
    <r>
      <rPr>
        <sz val="7"/>
        <rFont val="Arial MT"/>
        <family val="2"/>
      </rPr>
      <t>Ladrilho hidráulico podotátil</t>
    </r>
  </si>
  <si>
    <r>
      <rPr>
        <sz val="7"/>
        <rFont val="Arial MT"/>
        <family val="2"/>
      </rPr>
      <t>Ladrilho hidráulico 2 cores p/ calçada</t>
    </r>
  </si>
  <si>
    <r>
      <rPr>
        <sz val="7"/>
        <rFont val="Arial MT"/>
        <family val="2"/>
      </rPr>
      <t>Lajota de 20 X 20 X 10 cm</t>
    </r>
  </si>
  <si>
    <r>
      <rPr>
        <sz val="7"/>
        <rFont val="Arial MT"/>
        <family val="2"/>
      </rPr>
      <t>MIL</t>
    </r>
  </si>
  <si>
    <r>
      <rPr>
        <sz val="7"/>
        <rFont val="Arial MT"/>
        <family val="2"/>
      </rPr>
      <t>Lâmpada de LED equivalente a incandescente (60Watts)</t>
    </r>
  </si>
  <si>
    <r>
      <rPr>
        <sz val="7"/>
        <rFont val="Arial MT"/>
        <family val="2"/>
      </rPr>
      <t>Lanche (coffee break)  p/ pessoa</t>
    </r>
  </si>
  <si>
    <r>
      <rPr>
        <sz val="7"/>
        <rFont val="Arial MT"/>
        <family val="2"/>
      </rPr>
      <t>Lixa d'água</t>
    </r>
  </si>
  <si>
    <r>
      <rPr>
        <sz val="7"/>
        <rFont val="Arial MT"/>
        <family val="2"/>
      </rPr>
      <t>Lixa d'água nº 80</t>
    </r>
  </si>
  <si>
    <r>
      <rPr>
        <sz val="7"/>
        <rFont val="Arial MT"/>
        <family val="2"/>
      </rPr>
      <t>Lixa para madeira nº 100</t>
    </r>
  </si>
  <si>
    <r>
      <rPr>
        <sz val="7"/>
        <rFont val="Arial MT"/>
        <family val="2"/>
      </rPr>
      <t>Lixa para superfície metálica</t>
    </r>
  </si>
  <si>
    <r>
      <rPr>
        <sz val="7"/>
        <rFont val="Arial MT"/>
        <family val="2"/>
      </rPr>
      <t>Lona plástica preta para isolamento de concretagem  sobre solo</t>
    </r>
  </si>
  <si>
    <r>
      <rPr>
        <sz val="7"/>
        <rFont val="Arial MT"/>
        <family val="2"/>
      </rPr>
      <t>Luva de PVC rígido para eletroduto 3/4"</t>
    </r>
  </si>
  <si>
    <r>
      <rPr>
        <sz val="7"/>
        <rFont val="Arial MT"/>
        <family val="2"/>
      </rPr>
      <t>Luva de PVC rígido, roscável de 3/4"</t>
    </r>
  </si>
  <si>
    <r>
      <rPr>
        <sz val="7"/>
        <rFont val="Arial MT"/>
        <family val="2"/>
      </rPr>
      <t>Luva DN 4" ferro galvanizado</t>
    </r>
  </si>
  <si>
    <r>
      <rPr>
        <sz val="7"/>
        <rFont val="Arial MT"/>
        <family val="2"/>
      </rPr>
      <t>Luva para tirante referência Rocsolo d=50mm</t>
    </r>
  </si>
  <si>
    <r>
      <rPr>
        <sz val="7"/>
        <rFont val="Arial MT"/>
        <family val="2"/>
      </rPr>
      <t>Madeira roliça (aprox. 8,00m - D=0,15m)</t>
    </r>
  </si>
  <si>
    <r>
      <rPr>
        <sz val="7"/>
        <rFont val="Arial MT"/>
        <family val="2"/>
      </rPr>
      <t>Madeira roliça (aprox. 8,00m - D=0,20m)</t>
    </r>
  </si>
  <si>
    <r>
      <rPr>
        <sz val="7"/>
        <rFont val="Arial MT"/>
        <family val="2"/>
      </rPr>
      <t>Madeira serrada (passadeira 30 X 8 cm)</t>
    </r>
  </si>
  <si>
    <r>
      <rPr>
        <sz val="7"/>
        <rFont val="Arial MT"/>
        <family val="2"/>
      </rPr>
      <t>Madeira serrada (pranchões 20 X 8 cm)</t>
    </r>
  </si>
  <si>
    <r>
      <rPr>
        <sz val="7"/>
        <rFont val="Arial MT"/>
        <family val="2"/>
      </rPr>
      <t>Madeira tratada (aprox. 4,00m - D=0,15m)</t>
    </r>
  </si>
  <si>
    <r>
      <rPr>
        <sz val="7"/>
        <rFont val="Arial MT"/>
        <family val="2"/>
      </rPr>
      <t>Mangueira para bomba injetora manual Putzmeister de 10, diam. 35mm</t>
    </r>
  </si>
  <si>
    <r>
      <rPr>
        <sz val="7"/>
        <rFont val="Arial MT"/>
        <family val="2"/>
      </rPr>
      <t>Mangueira para bomba injetora manual Putzmeister de 10, diam. 50mm</t>
    </r>
  </si>
  <si>
    <r>
      <rPr>
        <sz val="7"/>
        <rFont val="Arial MT"/>
        <family val="2"/>
      </rPr>
      <t>Manta de fibras vegetais, 0,5kg/m², fornecimento e aplicação, inclusive grampos</t>
    </r>
  </si>
  <si>
    <r>
      <rPr>
        <sz val="7"/>
        <rFont val="Arial MT"/>
        <family val="2"/>
      </rPr>
      <t>m2</t>
    </r>
  </si>
  <si>
    <r>
      <rPr>
        <sz val="7"/>
        <rFont val="Arial MT"/>
        <family val="2"/>
      </rPr>
      <t>Manta Geotêxtil não tecida RT- 07 (07 kN/m)</t>
    </r>
  </si>
  <si>
    <r>
      <rPr>
        <sz val="7"/>
        <rFont val="Arial MT"/>
        <family val="2"/>
      </rPr>
      <t>Manta Geotêxtil não tecida RT-10 (10kN/m)</t>
    </r>
  </si>
  <si>
    <r>
      <rPr>
        <sz val="7"/>
        <rFont val="Arial MT"/>
        <family val="2"/>
      </rPr>
      <t>Manta Geotêxtil não tecida RT-16 (16kN/m)</t>
    </r>
  </si>
  <si>
    <r>
      <rPr>
        <sz val="7"/>
        <rFont val="Arial MT"/>
        <family val="2"/>
      </rPr>
      <t>Massa asfáltica CBUQ - usina comercial</t>
    </r>
  </si>
  <si>
    <r>
      <rPr>
        <sz val="7"/>
        <rFont val="Arial MT"/>
        <family val="2"/>
      </rPr>
      <t>Material termoplástico (extrusão)</t>
    </r>
  </si>
  <si>
    <r>
      <rPr>
        <sz val="7"/>
        <rFont val="Arial MT"/>
        <family val="2"/>
      </rPr>
      <t>SC</t>
    </r>
  </si>
  <si>
    <r>
      <rPr>
        <sz val="7"/>
        <rFont val="Arial MT"/>
        <family val="2"/>
      </rPr>
      <t>Material termoplástico (SPRAY) (25 kg)</t>
    </r>
  </si>
  <si>
    <r>
      <rPr>
        <sz val="7"/>
        <rFont val="Arial MT"/>
        <family val="2"/>
      </rPr>
      <t>Meio fio 12 X 30 X 15 cm X 1 m</t>
    </r>
  </si>
  <si>
    <r>
      <rPr>
        <sz val="7"/>
        <rFont val="Arial MT"/>
        <family val="2"/>
      </rPr>
      <t>PÇ</t>
    </r>
  </si>
  <si>
    <r>
      <rPr>
        <sz val="7"/>
        <rFont val="Arial MT"/>
        <family val="2"/>
      </rPr>
      <t>Micro esfera (DROP-ON) saco 25 kg</t>
    </r>
  </si>
  <si>
    <r>
      <rPr>
        <sz val="7"/>
        <rFont val="Arial MT"/>
        <family val="2"/>
      </rPr>
      <t>Micro-esfera (preço médio)</t>
    </r>
  </si>
  <si>
    <r>
      <rPr>
        <sz val="7"/>
        <rFont val="Arial MT"/>
        <family val="2"/>
      </rPr>
      <t>Micro-esfera (PRE-MIX) saco 25 kg</t>
    </r>
  </si>
  <si>
    <r>
      <rPr>
        <sz val="7"/>
        <rFont val="Arial MT"/>
        <family val="2"/>
      </rPr>
      <t>Mourão de concreto 2,50m "T"</t>
    </r>
  </si>
  <si>
    <r>
      <rPr>
        <sz val="7"/>
        <rFont val="Arial MT"/>
        <family val="2"/>
      </rPr>
      <t>Mourao p/ cerca (2,20m - D=0,10m) m. branca</t>
    </r>
  </si>
  <si>
    <r>
      <rPr>
        <sz val="7"/>
        <rFont val="Arial MT"/>
        <family val="2"/>
      </rPr>
      <t>Mourão p/ cerca (2,50m - D=0,20m) madeira branca (estic.)</t>
    </r>
  </si>
  <si>
    <r>
      <rPr>
        <sz val="7"/>
        <rFont val="Arial MT"/>
        <family val="2"/>
      </rPr>
      <t>Mourão para cerca (2,80 - D=0,20m) m. branca (esticador)</t>
    </r>
  </si>
  <si>
    <r>
      <rPr>
        <sz val="7"/>
        <rFont val="Arial MT"/>
        <family val="2"/>
      </rPr>
      <t>Mourao quadrado (tipo DNIT) 10 X 10 cm X 2,20 m</t>
    </r>
  </si>
  <si>
    <r>
      <rPr>
        <sz val="7"/>
        <rFont val="Arial MT"/>
        <family val="2"/>
      </rPr>
      <t>Mourao triangular (tipo DNIT) 10 cm X 2,00 m</t>
    </r>
  </si>
  <si>
    <r>
      <rPr>
        <sz val="7"/>
        <rFont val="Arial MT"/>
        <family val="2"/>
      </rPr>
      <t>Muda de árvore (altura até 1,50m)</t>
    </r>
  </si>
  <si>
    <r>
      <rPr>
        <sz val="7"/>
        <rFont val="Arial MT"/>
        <family val="2"/>
      </rPr>
      <t>Muda de árvore grande (altura maior que 150cm)</t>
    </r>
  </si>
  <si>
    <r>
      <rPr>
        <sz val="7"/>
        <rFont val="Arial MT"/>
        <family val="2"/>
      </rPr>
      <t>Muda de árvore/arbusto espécies da Mata Atlântica (mudas em sacolas ou tubetes)</t>
    </r>
  </si>
  <si>
    <r>
      <rPr>
        <sz val="7"/>
        <rFont val="Arial MT"/>
        <family val="2"/>
      </rPr>
      <t>Óleo combustível BPF - baixo pto. fusão</t>
    </r>
  </si>
  <si>
    <r>
      <rPr>
        <sz val="7"/>
        <rFont val="Arial MT"/>
        <family val="2"/>
      </rPr>
      <t>Oleo de linhaça</t>
    </r>
  </si>
  <si>
    <r>
      <rPr>
        <sz val="7"/>
        <rFont val="Arial MT"/>
        <family val="2"/>
      </rPr>
      <t>Óleo diesel</t>
    </r>
  </si>
  <si>
    <r>
      <rPr>
        <sz val="7"/>
        <rFont val="Arial MT"/>
        <family val="2"/>
      </rPr>
      <t>Oxigênio</t>
    </r>
  </si>
  <si>
    <r>
      <rPr>
        <sz val="7"/>
        <rFont val="Arial MT"/>
        <family val="2"/>
      </rPr>
      <t>Parafuso c/ porca e arruela (3/16x1 1/2")</t>
    </r>
  </si>
  <si>
    <r>
      <rPr>
        <sz val="7"/>
        <rFont val="Arial MT"/>
        <family val="2"/>
      </rPr>
      <t>Parafuso de 1/2 X 230 mm (galvanizado)</t>
    </r>
  </si>
  <si>
    <r>
      <rPr>
        <sz val="7"/>
        <rFont val="Arial MT"/>
        <family val="2"/>
      </rPr>
      <t>Parafuso em aço galvanizado comp. 250mm, diâmetro = 16mm</t>
    </r>
  </si>
  <si>
    <r>
      <rPr>
        <sz val="7"/>
        <rFont val="Arial MT"/>
        <family val="2"/>
      </rPr>
      <t>Parafuso sextavado, soberba 5/8" x 6" com porca e arruela</t>
    </r>
  </si>
  <si>
    <r>
      <rPr>
        <sz val="7"/>
        <rFont val="Arial MT"/>
        <family val="2"/>
      </rPr>
      <t>Parafusos completos 5/16 X 65 mm</t>
    </r>
  </si>
  <si>
    <r>
      <rPr>
        <sz val="7"/>
        <rFont val="Arial MT"/>
        <family val="2"/>
      </rPr>
      <t>Paralelepípedo de pedra (milheiro)</t>
    </r>
  </si>
  <si>
    <r>
      <rPr>
        <sz val="7"/>
        <rFont val="Arial MT"/>
        <family val="2"/>
      </rPr>
      <t>Peça em madeira de 1ª qualidade 10,0 x 2,5 cm</t>
    </r>
  </si>
  <si>
    <r>
      <rPr>
        <sz val="7"/>
        <rFont val="Arial MT"/>
        <family val="2"/>
      </rPr>
      <t>Peça em madeira de 1ª qualidade 7,0 x 2,0 cm</t>
    </r>
  </si>
  <si>
    <r>
      <rPr>
        <sz val="7"/>
        <rFont val="Arial MT"/>
        <family val="2"/>
      </rPr>
      <t>Peça em madeira de 1ª qualidade 8,0 x 8,0 cm</t>
    </r>
  </si>
  <si>
    <r>
      <rPr>
        <sz val="7"/>
        <rFont val="Arial MT"/>
        <family val="2"/>
      </rPr>
      <t>Pedra britada p/ concreto, sem frete</t>
    </r>
  </si>
  <si>
    <r>
      <rPr>
        <sz val="7"/>
        <rFont val="Arial MT"/>
        <family val="2"/>
      </rPr>
      <t>Pedra de mao (incl. 0% IUM) s/ frete</t>
    </r>
  </si>
  <si>
    <r>
      <rPr>
        <sz val="7"/>
        <rFont val="Arial MT"/>
        <family val="2"/>
      </rPr>
      <t>Pedra p/ enrocamento</t>
    </r>
  </si>
  <si>
    <r>
      <rPr>
        <sz val="7"/>
        <rFont val="Arial MT"/>
        <family val="2"/>
      </rPr>
      <t>Pedra portuguesa (só a pedra)</t>
    </r>
  </si>
  <si>
    <r>
      <rPr>
        <sz val="7"/>
        <rFont val="Arial MT"/>
        <family val="2"/>
      </rPr>
      <t>Pedrisco</t>
    </r>
  </si>
  <si>
    <r>
      <rPr>
        <sz val="7"/>
        <rFont val="Arial MT"/>
        <family val="2"/>
      </rPr>
      <t>Película preto legenda</t>
    </r>
  </si>
  <si>
    <r>
      <rPr>
        <sz val="7"/>
        <rFont val="Arial MT"/>
        <family val="2"/>
      </rPr>
      <t>Película refletiva grau técnico todas as cores</t>
    </r>
  </si>
  <si>
    <r>
      <rPr>
        <sz val="7"/>
        <rFont val="Arial MT"/>
        <family val="2"/>
      </rPr>
      <t>Película refletiva lentes inclusas</t>
    </r>
  </si>
  <si>
    <r>
      <rPr>
        <sz val="7"/>
        <rFont val="Arial MT"/>
        <family val="2"/>
      </rPr>
      <t xml:space="preserve">Perfil elastomérico de vedação em juntas de pontes com abertura média de 25 mm ±  10 mm, inclusive lábios
</t>
    </r>
    <r>
      <rPr>
        <sz val="7"/>
        <rFont val="Arial MT"/>
        <family val="2"/>
      </rPr>
      <t>poliméricos e mão de obra para colocação (Ref. JEENE JJ2540 VV)</t>
    </r>
  </si>
  <si>
    <r>
      <rPr>
        <sz val="7"/>
        <rFont val="Arial MT"/>
        <family val="2"/>
      </rPr>
      <t xml:space="preserve">Perfil elastomérico de vedação em juntas de pontes com abertura média de 50 mm ±  25 mm, inclusive lábios
</t>
    </r>
    <r>
      <rPr>
        <sz val="7"/>
        <rFont val="Arial MT"/>
        <family val="2"/>
      </rPr>
      <t>poliméricos e mão de obra para colocação</t>
    </r>
  </si>
  <si>
    <r>
      <rPr>
        <sz val="7"/>
        <rFont val="Arial MT"/>
        <family val="2"/>
      </rPr>
      <t>Perfil laminado W 250 x 44.80, Perfil I</t>
    </r>
  </si>
  <si>
    <r>
      <rPr>
        <sz val="7"/>
        <rFont val="Arial MT"/>
        <family val="2"/>
      </rPr>
      <t>Perfil metálico seção I</t>
    </r>
  </si>
  <si>
    <r>
      <rPr>
        <sz val="7"/>
        <rFont val="Arial MT"/>
        <family val="2"/>
      </rPr>
      <t>Pescoço p/ PV  H= 0,30 m diam= 0,60 m (anel de concreto pré-moldado)</t>
    </r>
  </si>
  <si>
    <r>
      <rPr>
        <sz val="7"/>
        <rFont val="Arial MT"/>
        <family val="2"/>
      </rPr>
      <t>PIS/COFINS</t>
    </r>
  </si>
  <si>
    <r>
      <rPr>
        <sz val="7"/>
        <rFont val="Arial MT"/>
        <family val="2"/>
      </rPr>
      <t>Placa de neoprene fretado esp = 5 cm (18% I.P.I. e embalagem)</t>
    </r>
  </si>
  <si>
    <r>
      <rPr>
        <sz val="7"/>
        <rFont val="Arial MT"/>
        <family val="2"/>
      </rPr>
      <t>dm3</t>
    </r>
  </si>
  <si>
    <r>
      <rPr>
        <sz val="7"/>
        <rFont val="Arial MT"/>
        <family val="2"/>
      </rPr>
      <t>Placa em alumínio espessura = 1,5mm</t>
    </r>
  </si>
  <si>
    <r>
      <rPr>
        <sz val="7"/>
        <rFont val="Arial MT"/>
        <family val="2"/>
      </rPr>
      <t>Placa metálica para ancoragem, sextavada, de (160x160x19)mm</t>
    </r>
  </si>
  <si>
    <r>
      <rPr>
        <sz val="7"/>
        <rFont val="Arial MT"/>
        <family val="2"/>
      </rPr>
      <t>Placa sinalizaçao pronta - chapa de ferro N. 20</t>
    </r>
  </si>
  <si>
    <r>
      <rPr>
        <sz val="7"/>
        <rFont val="Arial MT"/>
        <family val="2"/>
      </rPr>
      <t>Placa 160 x 160 x 10mm</t>
    </r>
  </si>
  <si>
    <r>
      <rPr>
        <sz val="7"/>
        <rFont val="Arial MT"/>
        <family val="2"/>
      </rPr>
      <t>Placa 20 x 20 x 3/4" para tirante Rocsolo</t>
    </r>
  </si>
  <si>
    <r>
      <rPr>
        <sz val="7"/>
        <rFont val="Arial MT"/>
        <family val="2"/>
      </rPr>
      <t>Plastiment VZ (10% I.P.I. e 8% frete), marca de referência Sika</t>
    </r>
  </si>
  <si>
    <r>
      <rPr>
        <sz val="7"/>
        <rFont val="Arial MT"/>
        <family val="2"/>
      </rPr>
      <t>Plotagem de desenho P/B em papel Sulfit</t>
    </r>
  </si>
  <si>
    <r>
      <rPr>
        <sz val="7"/>
        <rFont val="Arial MT"/>
        <family val="2"/>
      </rPr>
      <t>Pó calcáreo dolomítico</t>
    </r>
  </si>
  <si>
    <r>
      <rPr>
        <sz val="7"/>
        <rFont val="Arial MT"/>
        <family val="2"/>
      </rPr>
      <t>Pó de pedra (incl. 0% IUM) s/ frete</t>
    </r>
  </si>
  <si>
    <r>
      <rPr>
        <sz val="7"/>
        <rFont val="Arial MT"/>
        <family val="2"/>
      </rPr>
      <t>Pontalete de Pinho de 1ª de 3" x 3", sem aparelhamento</t>
    </r>
  </si>
  <si>
    <r>
      <rPr>
        <sz val="7"/>
        <rFont val="Arial MT"/>
        <family val="2"/>
      </rPr>
      <t>Pontalete de Pinho de 3ª ou similar de 3" x 3", sem aparelhamento</t>
    </r>
  </si>
  <si>
    <r>
      <rPr>
        <sz val="7"/>
        <rFont val="Arial MT"/>
        <family val="2"/>
      </rPr>
      <t>Porca de ancoragem de aço, sextavada, para protensão, com altura de 50mm</t>
    </r>
  </si>
  <si>
    <r>
      <rPr>
        <sz val="7"/>
        <rFont val="Arial MT"/>
        <family val="2"/>
      </rPr>
      <t>Porca sextavada esférica H=70mm, chave 55mm</t>
    </r>
  </si>
  <si>
    <r>
      <rPr>
        <sz val="7"/>
        <rFont val="Arial MT"/>
        <family val="2"/>
      </rPr>
      <t>Poste galvanizado reto com 4,0m e base</t>
    </r>
  </si>
  <si>
    <r>
      <rPr>
        <sz val="7"/>
        <rFont val="Arial MT"/>
        <family val="2"/>
      </rPr>
      <t>Poste galvanizado 101mm simples, h= 6,0 m para semáforo</t>
    </r>
  </si>
  <si>
    <r>
      <rPr>
        <sz val="7"/>
        <rFont val="Arial MT"/>
        <family val="2"/>
      </rPr>
      <t>Poste galvanizado 114mm - 1 boca, h = 6,00 m para semáforo</t>
    </r>
  </si>
  <si>
    <r>
      <rPr>
        <sz val="7"/>
        <rFont val="Arial MT"/>
        <family val="2"/>
      </rPr>
      <t>Poste galvanizado 114mm - 2 bocas, h = 6,00 m para semáforo</t>
    </r>
  </si>
  <si>
    <r>
      <rPr>
        <sz val="7"/>
        <rFont val="Arial MT"/>
        <family val="2"/>
      </rPr>
      <t>Poste Intermediário 40x60 mm, para Gradil Nylofor</t>
    </r>
  </si>
  <si>
    <r>
      <rPr>
        <sz val="7"/>
        <rFont val="Arial MT"/>
        <family val="2"/>
      </rPr>
      <t>Pranchoes 30 X 5 cm (p/ ensecadeira)</t>
    </r>
  </si>
  <si>
    <r>
      <rPr>
        <sz val="7"/>
        <rFont val="Arial MT"/>
        <family val="2"/>
      </rPr>
      <t>Prego 18 X 24</t>
    </r>
  </si>
  <si>
    <r>
      <rPr>
        <sz val="7"/>
        <rFont val="Arial MT"/>
        <family val="2"/>
      </rPr>
      <t>Prego 25 X 72 (para pontes de madeira)</t>
    </r>
  </si>
  <si>
    <r>
      <rPr>
        <sz val="7"/>
        <rFont val="Arial MT"/>
        <family val="2"/>
      </rPr>
      <t>Primer base cromato de zinco</t>
    </r>
  </si>
  <si>
    <r>
      <rPr>
        <sz val="7"/>
        <rFont val="Arial MT"/>
        <family val="2"/>
      </rPr>
      <t>Primer epoxi tipo Quinnducot 5800/14 na cor vermelha. Química União ou similar</t>
    </r>
  </si>
  <si>
    <r>
      <rPr>
        <sz val="7"/>
        <rFont val="Arial MT"/>
        <family val="2"/>
      </rPr>
      <t>Primer epoxi tipo Quinnducot 5806 na cor branca, Química União ou similar</t>
    </r>
  </si>
  <si>
    <r>
      <rPr>
        <sz val="7"/>
        <rFont val="Arial MT"/>
        <family val="2"/>
      </rPr>
      <t>Primer (PCF)</t>
    </r>
  </si>
  <si>
    <r>
      <rPr>
        <sz val="7"/>
        <rFont val="Arial MT"/>
        <family val="2"/>
      </rPr>
      <t>Redutor  tipo 2002 primeira qualidade</t>
    </r>
  </si>
  <si>
    <r>
      <rPr>
        <sz val="7"/>
        <rFont val="Arial MT"/>
        <family val="2"/>
      </rPr>
      <t>Reservatório de polietileno 1000 litros tampa redonda</t>
    </r>
  </si>
  <si>
    <r>
      <rPr>
        <sz val="7"/>
        <rFont val="Arial MT"/>
        <family val="2"/>
      </rPr>
      <t>Retardo</t>
    </r>
  </si>
  <si>
    <r>
      <rPr>
        <sz val="7"/>
        <rFont val="Arial MT"/>
        <family val="2"/>
      </rPr>
      <t>Ripão de 2,5  X 7.0 cm</t>
    </r>
  </si>
  <si>
    <r>
      <rPr>
        <sz val="7"/>
        <rFont val="Arial MT"/>
        <family val="2"/>
      </rPr>
      <t>Ripas de 2,5cm x 5,0cm</t>
    </r>
  </si>
  <si>
    <r>
      <rPr>
        <sz val="7"/>
        <rFont val="Arial MT"/>
        <family val="2"/>
      </rPr>
      <t>Saco de propileno (RIP RAP)</t>
    </r>
  </si>
  <si>
    <r>
      <rPr>
        <sz val="7"/>
        <rFont val="Arial MT"/>
        <family val="2"/>
      </rPr>
      <t>Sapata de widea NW</t>
    </r>
  </si>
  <si>
    <r>
      <rPr>
        <sz val="7"/>
        <rFont val="Arial MT"/>
        <family val="2"/>
      </rPr>
      <t>Sarrafo 10 X 2,5 cm</t>
    </r>
  </si>
  <si>
    <r>
      <rPr>
        <sz val="7"/>
        <rFont val="Arial MT"/>
        <family val="2"/>
      </rPr>
      <t>SBS 55 75 (CAP FLEX 55/75)</t>
    </r>
  </si>
  <si>
    <r>
      <rPr>
        <sz val="7"/>
        <rFont val="Arial MT"/>
        <family val="2"/>
      </rPr>
      <t>SBS 60 85 (CAP FLEX 60/85)</t>
    </r>
  </si>
  <si>
    <r>
      <rPr>
        <sz val="7"/>
        <rFont val="Arial MT"/>
        <family val="2"/>
      </rPr>
      <t>SBS 65 90 (CAP FLEX 65/90)</t>
    </r>
  </si>
  <si>
    <r>
      <rPr>
        <sz val="7"/>
        <rFont val="Arial MT"/>
        <family val="2"/>
      </rPr>
      <t>Sementes</t>
    </r>
  </si>
  <si>
    <r>
      <rPr>
        <sz val="7"/>
        <rFont val="Arial MT"/>
        <family val="2"/>
      </rPr>
      <t>Serviços gráficos e materiais de consumo</t>
    </r>
  </si>
  <si>
    <r>
      <rPr>
        <sz val="7"/>
        <rFont val="Arial MT"/>
        <family val="2"/>
      </rPr>
      <t>Sigunit STM-35 AF, Aditivo de pega, Sika ou similar</t>
    </r>
  </si>
  <si>
    <r>
      <rPr>
        <sz val="7"/>
        <rFont val="Arial MT"/>
        <family val="2"/>
      </rPr>
      <t>Sikacrete BR</t>
    </r>
  </si>
  <si>
    <r>
      <rPr>
        <sz val="7"/>
        <rFont val="Arial MT"/>
        <family val="2"/>
      </rPr>
      <t>Sikadur 43 (argamassa epoxídica)</t>
    </r>
  </si>
  <si>
    <r>
      <rPr>
        <sz val="7"/>
        <rFont val="Arial MT"/>
        <family val="2"/>
      </rPr>
      <t>Sikagrout</t>
    </r>
  </si>
  <si>
    <r>
      <rPr>
        <sz val="7"/>
        <rFont val="Arial MT"/>
        <family val="2"/>
      </rPr>
      <t>Silica ativa (micro-silica) saco 15 kg</t>
    </r>
  </si>
  <si>
    <r>
      <rPr>
        <sz val="7"/>
        <rFont val="Arial MT"/>
        <family val="2"/>
      </rPr>
      <t xml:space="preserve">Sistema  de cercamento tipo Gradil Nylofor Pintura Simples (preto, verde ou branco), #50x200mm, fio 5mm, L=2,50m,
</t>
    </r>
    <r>
      <rPr>
        <sz val="7"/>
        <rFont val="Arial MT"/>
        <family val="2"/>
      </rPr>
      <t>H=2,03m</t>
    </r>
  </si>
  <si>
    <r>
      <rPr>
        <sz val="7"/>
        <rFont val="Arial MT"/>
        <family val="2"/>
      </rPr>
      <t>Solo brita (incl. 0% IUM) sem frete</t>
    </r>
  </si>
  <si>
    <r>
      <rPr>
        <sz val="7"/>
        <rFont val="Arial MT"/>
        <family val="2"/>
      </rPr>
      <t>Solvente epoxi</t>
    </r>
  </si>
  <si>
    <r>
      <rPr>
        <sz val="7"/>
        <rFont val="Arial MT"/>
        <family val="2"/>
      </rPr>
      <t>Suporte em madeira de 1ª qualidade (8x8x320cm)</t>
    </r>
  </si>
  <si>
    <r>
      <rPr>
        <sz val="7"/>
        <rFont val="Arial MT"/>
        <family val="2"/>
      </rPr>
      <t>Suporte para placa de sinalização vertical em madeira de 1ª qualidade, tratada e pintada (8x8) com 3,40m</t>
    </r>
  </si>
  <si>
    <r>
      <rPr>
        <sz val="7"/>
        <rFont val="Arial MT"/>
        <family val="2"/>
      </rPr>
      <t>Tábua de pinho de 1ª de 1" x 12"</t>
    </r>
  </si>
  <si>
    <r>
      <rPr>
        <sz val="7"/>
        <rFont val="Arial MT"/>
        <family val="2"/>
      </rPr>
      <t>Tábuas de 2,5 cm (Não Aparelhada)</t>
    </r>
  </si>
  <si>
    <r>
      <rPr>
        <sz val="7"/>
        <rFont val="Arial MT"/>
        <family val="2"/>
      </rPr>
      <t>Tábuas de 30 X 2,5 cm (Aparelhada)</t>
    </r>
  </si>
  <si>
    <r>
      <rPr>
        <sz val="7"/>
        <rFont val="Arial MT"/>
        <family val="2"/>
      </rPr>
      <t>Tacha bidirecional</t>
    </r>
  </si>
  <si>
    <r>
      <rPr>
        <sz val="7"/>
        <rFont val="Arial MT"/>
        <family val="2"/>
      </rPr>
      <t>Tacha monodirecional</t>
    </r>
  </si>
  <si>
    <r>
      <rPr>
        <sz val="7"/>
        <rFont val="Arial MT"/>
        <family val="2"/>
      </rPr>
      <t>Tachao bidirecional</t>
    </r>
  </si>
  <si>
    <r>
      <rPr>
        <sz val="7"/>
        <rFont val="Arial MT"/>
        <family val="2"/>
      </rPr>
      <t>Tachao monodirecional</t>
    </r>
  </si>
  <si>
    <r>
      <rPr>
        <sz val="7"/>
        <rFont val="Arial MT"/>
        <family val="2"/>
      </rPr>
      <t>Taipá de 1ª com 2,5 cm</t>
    </r>
  </si>
  <si>
    <r>
      <rPr>
        <sz val="7"/>
        <rFont val="Arial MT"/>
        <family val="2"/>
      </rPr>
      <t>Tampa pré-moldada em concreto para sumidouro d=2,00m</t>
    </r>
  </si>
  <si>
    <r>
      <rPr>
        <sz val="7"/>
        <rFont val="Arial MT"/>
        <family val="2"/>
      </rPr>
      <t>Tampão de aço galvanizado D=3"</t>
    </r>
  </si>
  <si>
    <r>
      <rPr>
        <sz val="7"/>
        <rFont val="Arial MT"/>
        <family val="2"/>
      </rPr>
      <t>Tampao F.F. articulado pesado p / poço visita Classe D400 (carga 400kN)</t>
    </r>
  </si>
  <si>
    <r>
      <rPr>
        <sz val="7"/>
        <rFont val="Arial MT"/>
        <family val="2"/>
      </rPr>
      <t>Tampão simples 1,07x0,62 Padrão R2 Telemar</t>
    </r>
  </si>
  <si>
    <r>
      <rPr>
        <sz val="7"/>
        <rFont val="Arial MT"/>
        <family val="2"/>
      </rPr>
      <t>Tela de aço galvanizada 8 x 10 cm , d=2,70mm, dupla torção</t>
    </r>
  </si>
  <si>
    <r>
      <rPr>
        <sz val="7"/>
        <rFont val="Arial MT"/>
        <family val="2"/>
      </rPr>
      <t>Tela de aço soldada Telcon Q-138 ou similar</t>
    </r>
  </si>
  <si>
    <r>
      <rPr>
        <sz val="7"/>
        <rFont val="Arial MT"/>
        <family val="2"/>
      </rPr>
      <t>Tela de aço soldada Telcon Q-196 ou similar</t>
    </r>
  </si>
  <si>
    <r>
      <rPr>
        <sz val="7"/>
        <rFont val="Arial MT"/>
        <family val="2"/>
      </rPr>
      <t>Tela de PVC na cor laranja, para proteção de segurança (tapume), rolo com 50,00 m</t>
    </r>
  </si>
  <si>
    <r>
      <rPr>
        <sz val="7"/>
        <rFont val="Arial MT"/>
        <family val="2"/>
      </rPr>
      <t>Tela losangular fio 10 galvanizado, malha 3"</t>
    </r>
  </si>
  <si>
    <r>
      <rPr>
        <sz val="7"/>
        <rFont val="Arial MT"/>
        <family val="2"/>
      </rPr>
      <t>Tela losangular fio 12 galvanizado, malha 3"</t>
    </r>
  </si>
  <si>
    <r>
      <rPr>
        <sz val="7"/>
        <rFont val="Arial MT"/>
        <family val="2"/>
      </rPr>
      <t>Tela losangular fio 12, revestido em PVC, malha 3"</t>
    </r>
  </si>
  <si>
    <r>
      <rPr>
        <sz val="7"/>
        <rFont val="Arial MT"/>
        <family val="2"/>
      </rPr>
      <t>Telha de fribrocimento ondulada de 6 mm</t>
    </r>
  </si>
  <si>
    <r>
      <rPr>
        <sz val="7"/>
        <rFont val="Arial MT"/>
        <family val="2"/>
      </rPr>
      <t>Telha fibrocimento - Canalete normal 49 - Comp. = 2,50 m</t>
    </r>
  </si>
  <si>
    <r>
      <rPr>
        <sz val="7"/>
        <rFont val="Arial MT"/>
        <family val="2"/>
      </rPr>
      <t>Telha fibrocimento - Canalete normal 49 - Comp. = 3,60 m</t>
    </r>
  </si>
  <si>
    <r>
      <rPr>
        <sz val="7"/>
        <rFont val="Arial MT"/>
        <family val="2"/>
      </rPr>
      <t>Telha fibrocimento - Canalete terminal 49 - Comp. = 2,50 m</t>
    </r>
  </si>
  <si>
    <r>
      <rPr>
        <sz val="7"/>
        <rFont val="Arial MT"/>
        <family val="2"/>
      </rPr>
      <t>Telha fibrocimento - Canalete terminal 49 - Comp. = 3,60 m</t>
    </r>
  </si>
  <si>
    <r>
      <rPr>
        <sz val="7"/>
        <rFont val="Arial MT"/>
        <family val="2"/>
      </rPr>
      <t>Terra vegetal</t>
    </r>
  </si>
  <si>
    <r>
      <rPr>
        <sz val="7"/>
        <rFont val="Arial MT"/>
        <family val="2"/>
      </rPr>
      <t>Terramesh System malha hexagonal 8x10mm, PVC, diâmetro 2,7 mm, 0,50x1,00x6,00m</t>
    </r>
  </si>
  <si>
    <r>
      <rPr>
        <sz val="7"/>
        <rFont val="Arial MT"/>
        <family val="2"/>
      </rPr>
      <t>Terramesh System malha hexagonal 8x10mm, PVC, diâmetro 2,7mm, 0,50x1,00x4,00m</t>
    </r>
  </si>
  <si>
    <r>
      <rPr>
        <sz val="7"/>
        <rFont val="Arial MT"/>
        <family val="2"/>
      </rPr>
      <t>Terramesh System malha hexagonal 8x10mm, PVC, diâmetro 2,7mm, 0,50x1,00x7,00m</t>
    </r>
  </si>
  <si>
    <r>
      <rPr>
        <sz val="7"/>
        <rFont val="Arial MT"/>
        <family val="2"/>
      </rPr>
      <t>Terramesh System malha hexagonal, 8x10mm, PVC, diâmetro 2,7mm, 1,00x1,00x4,00m</t>
    </r>
  </si>
  <si>
    <r>
      <rPr>
        <sz val="7"/>
        <rFont val="Arial MT"/>
        <family val="2"/>
      </rPr>
      <t>Terramesh System malha hexagonal 8x10mm, PVC, diâmetro 2,7mm, 1,00x1,00x5,00m</t>
    </r>
  </si>
  <si>
    <r>
      <rPr>
        <sz val="7"/>
        <rFont val="Arial MT"/>
        <family val="2"/>
      </rPr>
      <t>Tijolinho a vista (placa de revestimento)</t>
    </r>
  </si>
  <si>
    <r>
      <rPr>
        <sz val="7"/>
        <rFont val="Arial MT"/>
        <family val="2"/>
      </rPr>
      <t>Tijolo cerâmico maciço 5x10x20 cm</t>
    </r>
  </si>
  <si>
    <r>
      <rPr>
        <sz val="7"/>
        <rFont val="Arial MT"/>
        <family val="2"/>
      </rPr>
      <t>Tinner comum</t>
    </r>
  </si>
  <si>
    <r>
      <rPr>
        <sz val="7"/>
        <rFont val="Arial MT"/>
        <family val="2"/>
      </rPr>
      <t>Tinta a base de borracha clorada para acabamento a cores</t>
    </r>
  </si>
  <si>
    <r>
      <rPr>
        <sz val="7"/>
        <rFont val="Arial MT"/>
        <family val="2"/>
      </rPr>
      <t>Tinta à base de epóxi, Coral (Wandepóxi), Suvinil (Esmalte Epóxi) ou equivalente</t>
    </r>
  </si>
  <si>
    <r>
      <rPr>
        <sz val="7"/>
        <rFont val="Arial MT"/>
        <family val="2"/>
      </rPr>
      <t>Tinta a óleo</t>
    </r>
  </si>
  <si>
    <r>
      <rPr>
        <sz val="7"/>
        <rFont val="Arial MT"/>
        <family val="2"/>
      </rPr>
      <t>Tinta acrílica</t>
    </r>
  </si>
  <si>
    <r>
      <rPr>
        <sz val="7"/>
        <rFont val="Arial MT"/>
        <family val="2"/>
      </rPr>
      <t>BD</t>
    </r>
  </si>
  <si>
    <r>
      <rPr>
        <sz val="7"/>
        <rFont val="Arial MT"/>
        <family val="2"/>
      </rPr>
      <t>Tinta base água (preço médio)</t>
    </r>
  </si>
  <si>
    <r>
      <rPr>
        <sz val="7"/>
        <rFont val="Arial MT"/>
        <family val="2"/>
      </rPr>
      <t>Tinta epóxica isenta de solvente</t>
    </r>
  </si>
  <si>
    <r>
      <rPr>
        <sz val="7"/>
        <rFont val="Arial MT"/>
        <family val="2"/>
      </rPr>
      <t>Tinta látex acrílica</t>
    </r>
  </si>
  <si>
    <r>
      <rPr>
        <sz val="7"/>
        <rFont val="Arial MT"/>
        <family val="2"/>
      </rPr>
      <t>Tinta para demarc.viária à base de resina acrílica emuls. água (Preço médio)</t>
    </r>
  </si>
  <si>
    <r>
      <rPr>
        <sz val="7"/>
        <rFont val="Arial MT"/>
        <family val="2"/>
      </rPr>
      <t>Trilho usado</t>
    </r>
  </si>
  <si>
    <r>
      <rPr>
        <sz val="7"/>
        <rFont val="Arial MT"/>
        <family val="2"/>
      </rPr>
      <t>Tubo de aço galvanizado D=1 1/2"</t>
    </r>
  </si>
  <si>
    <r>
      <rPr>
        <sz val="7"/>
        <rFont val="Arial MT"/>
        <family val="2"/>
      </rPr>
      <t>Tubo de aço galvanizado D=3"</t>
    </r>
  </si>
  <si>
    <r>
      <rPr>
        <sz val="7"/>
        <rFont val="Arial MT"/>
        <family val="2"/>
      </rPr>
      <t>Tubo de aço galvanizado, semi-pesado d=2"</t>
    </r>
  </si>
  <si>
    <r>
      <rPr>
        <sz val="7"/>
        <rFont val="Arial MT"/>
        <family val="2"/>
      </rPr>
      <t>Tubo de aço redondo preto DIN2440 diâm. 2"</t>
    </r>
  </si>
  <si>
    <r>
      <rPr>
        <sz val="7"/>
        <rFont val="Arial MT"/>
        <family val="2"/>
      </rPr>
      <t>Tubo de concreto armado D=0,30m CA-1 MF</t>
    </r>
  </si>
  <si>
    <r>
      <rPr>
        <sz val="7"/>
        <rFont val="Arial MT"/>
        <family val="2"/>
      </rPr>
      <t>Tubo de concreto armado D=0,40m CA-1 MF</t>
    </r>
  </si>
  <si>
    <r>
      <rPr>
        <sz val="7"/>
        <rFont val="Arial MT"/>
        <family val="2"/>
      </rPr>
      <t>Tubo de concreto armado D=0,40m CA-2 MF</t>
    </r>
  </si>
  <si>
    <r>
      <rPr>
        <sz val="7"/>
        <rFont val="Arial MT"/>
        <family val="2"/>
      </rPr>
      <t>Tubo de concreto armado D=0,60m CA-1 MF</t>
    </r>
  </si>
  <si>
    <r>
      <rPr>
        <sz val="7"/>
        <rFont val="Arial MT"/>
        <family val="2"/>
      </rPr>
      <t>Tubo de concreto armado D=0,60m CA-1 PB</t>
    </r>
  </si>
  <si>
    <r>
      <rPr>
        <sz val="7"/>
        <rFont val="Arial MT"/>
        <family val="2"/>
      </rPr>
      <t>Tubo de concreto armado D=0,60m CA-2 MF</t>
    </r>
  </si>
  <si>
    <r>
      <rPr>
        <sz val="7"/>
        <rFont val="Arial MT"/>
        <family val="2"/>
      </rPr>
      <t>Tubo de concreto armado D=0,60m CA-2 PB</t>
    </r>
  </si>
  <si>
    <r>
      <rPr>
        <sz val="7"/>
        <rFont val="Arial MT"/>
        <family val="2"/>
      </rPr>
      <t>Tubo de concreto armado D=0,80m CA-1 MF</t>
    </r>
  </si>
  <si>
    <r>
      <rPr>
        <sz val="7"/>
        <rFont val="Arial MT"/>
        <family val="2"/>
      </rPr>
      <t>Tubo de concreto armado D=0,80m CA-1 PB</t>
    </r>
  </si>
  <si>
    <r>
      <rPr>
        <sz val="7"/>
        <rFont val="Arial MT"/>
        <family val="2"/>
      </rPr>
      <t>Tubo de concreto armado D=0,80m CA-2 MF</t>
    </r>
  </si>
  <si>
    <r>
      <rPr>
        <sz val="7"/>
        <rFont val="Arial MT"/>
        <family val="2"/>
      </rPr>
      <t>Tubo de concreto armado D=0,80m CA-2 PB</t>
    </r>
  </si>
  <si>
    <r>
      <rPr>
        <sz val="7"/>
        <rFont val="Arial MT"/>
        <family val="2"/>
      </rPr>
      <t>Tubo de concreto armado D=1,00m CA-1 MF</t>
    </r>
  </si>
  <si>
    <r>
      <rPr>
        <sz val="7"/>
        <rFont val="Arial MT"/>
        <family val="2"/>
      </rPr>
      <t>Tubo de concreto armado D=1,00m CA-1 PB</t>
    </r>
  </si>
  <si>
    <r>
      <rPr>
        <sz val="7"/>
        <rFont val="Arial MT"/>
        <family val="2"/>
      </rPr>
      <t>Tubo de concreto armado D=1,00m CA-2 MF</t>
    </r>
  </si>
  <si>
    <r>
      <rPr>
        <sz val="7"/>
        <rFont val="Arial MT"/>
        <family val="2"/>
      </rPr>
      <t>Tubo de concreto armado D=1,00m CA-2 PB</t>
    </r>
  </si>
  <si>
    <r>
      <rPr>
        <sz val="7"/>
        <rFont val="Arial MT"/>
        <family val="2"/>
      </rPr>
      <t>Tubo de concreto armado D=1,00m CA-3 MF</t>
    </r>
  </si>
  <si>
    <r>
      <rPr>
        <sz val="7"/>
        <rFont val="Arial MT"/>
        <family val="2"/>
      </rPr>
      <t>Tubo de concreto armado D=1,20m CA-1 MF</t>
    </r>
  </si>
  <si>
    <r>
      <rPr>
        <sz val="7"/>
        <rFont val="Arial MT"/>
        <family val="2"/>
      </rPr>
      <t>Tubo de concreto armado D=1,20m CA-1 PB</t>
    </r>
  </si>
  <si>
    <r>
      <rPr>
        <sz val="7"/>
        <rFont val="Arial MT"/>
        <family val="2"/>
      </rPr>
      <t>Tubo de concreto armado D=1,20m CA-2 MF</t>
    </r>
  </si>
  <si>
    <r>
      <rPr>
        <sz val="7"/>
        <rFont val="Arial MT"/>
        <family val="2"/>
      </rPr>
      <t>Tubo de concreto armado D=1,20m CA-2 PB</t>
    </r>
  </si>
  <si>
    <r>
      <rPr>
        <sz val="7"/>
        <rFont val="Arial MT"/>
        <family val="2"/>
      </rPr>
      <t>Tubo de concreto armado D=1,20m CA-3 MF</t>
    </r>
  </si>
  <si>
    <r>
      <rPr>
        <sz val="7"/>
        <rFont val="Arial MT"/>
        <family val="2"/>
      </rPr>
      <t>Tubo de concreto armado D=1,50m CA-1 MF</t>
    </r>
  </si>
  <si>
    <r>
      <rPr>
        <sz val="7"/>
        <rFont val="Arial MT"/>
        <family val="2"/>
      </rPr>
      <t>Tubo de concreto armado D=1,50m CA-1 PB</t>
    </r>
  </si>
  <si>
    <r>
      <rPr>
        <sz val="7"/>
        <rFont val="Arial MT"/>
        <family val="2"/>
      </rPr>
      <t>Tubo de concreto armado D=1,50m CA-2 MF</t>
    </r>
  </si>
  <si>
    <r>
      <rPr>
        <sz val="7"/>
        <rFont val="Arial MT"/>
        <family val="2"/>
      </rPr>
      <t>Tubo de concreto armado D=1,50m CA-2 PB</t>
    </r>
  </si>
  <si>
    <r>
      <rPr>
        <sz val="7"/>
        <rFont val="Arial MT"/>
        <family val="2"/>
      </rPr>
      <t>Tubo de concreto armado D=1,50m CA-3 MF</t>
    </r>
  </si>
  <si>
    <r>
      <rPr>
        <sz val="7"/>
        <rFont val="Arial MT"/>
        <family val="2"/>
      </rPr>
      <t>Tubo de concreto poroso D=0,20 m</t>
    </r>
  </si>
  <si>
    <r>
      <rPr>
        <sz val="7"/>
        <rFont val="Arial MT"/>
        <family val="2"/>
      </rPr>
      <t>Tubo de concreto s/ armaçao D=0,20m MF</t>
    </r>
  </si>
  <si>
    <r>
      <rPr>
        <sz val="7"/>
        <rFont val="Arial MT"/>
        <family val="2"/>
      </rPr>
      <t>Tubo de concreto s/ armaçao D=0,20m PB</t>
    </r>
  </si>
  <si>
    <r>
      <rPr>
        <sz val="7"/>
        <rFont val="Arial MT"/>
        <family val="2"/>
      </rPr>
      <t>Tubo de concreto s/ armaçao D=0,30m MF</t>
    </r>
  </si>
  <si>
    <r>
      <rPr>
        <sz val="7"/>
        <rFont val="Arial MT"/>
        <family val="2"/>
      </rPr>
      <t>Tubo de concreto s/ armaçao D=0,30m PB</t>
    </r>
  </si>
  <si>
    <r>
      <rPr>
        <sz val="7"/>
        <rFont val="Arial MT"/>
        <family val="2"/>
      </rPr>
      <t>Tubo de concreto s/ armaçao D=0,40m MF</t>
    </r>
  </si>
  <si>
    <r>
      <rPr>
        <sz val="7"/>
        <rFont val="Arial MT"/>
        <family val="2"/>
      </rPr>
      <t>Tubo de concreto s/ armaçao D=0,40m PB</t>
    </r>
  </si>
  <si>
    <r>
      <rPr>
        <sz val="7"/>
        <rFont val="Arial MT"/>
        <family val="2"/>
      </rPr>
      <t>Tubo de concreto s/ armaçao D=0,60m MF</t>
    </r>
  </si>
  <si>
    <r>
      <rPr>
        <sz val="7"/>
        <rFont val="Arial MT"/>
        <family val="2"/>
      </rPr>
      <t>Tubo de concreto s/ armaçao D=0,60m PB</t>
    </r>
  </si>
  <si>
    <r>
      <rPr>
        <sz val="7"/>
        <rFont val="Arial MT"/>
        <family val="2"/>
      </rPr>
      <t>Tubo de PVC de 100mm para esgoto</t>
    </r>
  </si>
  <si>
    <r>
      <rPr>
        <sz val="7"/>
        <rFont val="Arial MT"/>
        <family val="2"/>
      </rPr>
      <t>Tubo de PVC PBA CL 15 DN  75mm</t>
    </r>
  </si>
  <si>
    <r>
      <rPr>
        <sz val="7"/>
        <rFont val="Arial MT"/>
        <family val="2"/>
      </rPr>
      <t>Tubo de PVC PBA CL 15 DN 100mm</t>
    </r>
  </si>
  <si>
    <r>
      <rPr>
        <sz val="7"/>
        <rFont val="Arial MT"/>
        <family val="2"/>
      </rPr>
      <t>Tubo de PVC PBA, JEI (junta elástica) Classe 12 - NBR 5647,  diam. 75mm</t>
    </r>
  </si>
  <si>
    <r>
      <rPr>
        <sz val="7"/>
        <rFont val="Arial MT"/>
        <family val="2"/>
      </rPr>
      <t>Tubo de PVC PBA, JEI (junta elástica) Classe 12 - NBR 5647 diâm. 50mm</t>
    </r>
  </si>
  <si>
    <r>
      <rPr>
        <sz val="7"/>
        <rFont val="Arial MT"/>
        <family val="2"/>
      </rPr>
      <t>Tubo de PVC rígido D=  50mm (dreno) - vara 6m</t>
    </r>
  </si>
  <si>
    <r>
      <rPr>
        <sz val="7"/>
        <rFont val="Arial MT"/>
        <family val="2"/>
      </rPr>
      <t>Tubo de PVC rígido D=  75mm (dreno) - vara 6m</t>
    </r>
  </si>
  <si>
    <r>
      <rPr>
        <sz val="7"/>
        <rFont val="Arial MT"/>
        <family val="2"/>
      </rPr>
      <t>Tubo de PVC rígido D= 100mm (dreno) - vara 6m</t>
    </r>
  </si>
  <si>
    <r>
      <rPr>
        <sz val="7"/>
        <rFont val="Arial MT"/>
        <family val="2"/>
      </rPr>
      <t>Tubo de PVC rígido, PBV, Série R, vara com 3m, diâmetro nominal de 50mm</t>
    </r>
  </si>
  <si>
    <r>
      <rPr>
        <sz val="7"/>
        <rFont val="Arial MT"/>
        <family val="2"/>
      </rPr>
      <t>Tubo de PVC rígido, roscável, vara com 6m de 3/4"</t>
    </r>
  </si>
  <si>
    <r>
      <rPr>
        <sz val="7"/>
        <rFont val="Arial MT"/>
        <family val="2"/>
      </rPr>
      <t>Tubo de PVC rígido, série R NBR5688, diam.100mm</t>
    </r>
  </si>
  <si>
    <r>
      <rPr>
        <sz val="7"/>
        <rFont val="Arial MT"/>
        <family val="2"/>
      </rPr>
      <t>Tubo de PVC soldável DN 20mm</t>
    </r>
  </si>
  <si>
    <r>
      <rPr>
        <sz val="7"/>
        <rFont val="Arial MT"/>
        <family val="2"/>
      </rPr>
      <t>Tubo de PVC soldável DN 25mm</t>
    </r>
  </si>
  <si>
    <r>
      <rPr>
        <sz val="7"/>
        <rFont val="Arial MT"/>
        <family val="2"/>
      </rPr>
      <t>Tubo de PVC soldável DN 32mm</t>
    </r>
  </si>
  <si>
    <r>
      <rPr>
        <sz val="7"/>
        <rFont val="Arial MT"/>
        <family val="2"/>
      </rPr>
      <t>Tubo de PVC soldável DN 50 mm (água)</t>
    </r>
  </si>
  <si>
    <r>
      <rPr>
        <sz val="7"/>
        <rFont val="Arial MT"/>
        <family val="2"/>
      </rPr>
      <t>Tubo IRRIFORT agropecuário diâmetro 32</t>
    </r>
  </si>
  <si>
    <r>
      <rPr>
        <sz val="7"/>
        <rFont val="Arial MT"/>
        <family val="2"/>
      </rPr>
      <t>Tubo para irrigação linha fixa PN40, diâm. 50mm</t>
    </r>
  </si>
  <si>
    <r>
      <rPr>
        <sz val="7"/>
        <rFont val="Arial MT"/>
        <family val="2"/>
      </rPr>
      <t>Tubo para irrigação linha fixa PN40, diam. 75mm</t>
    </r>
  </si>
  <si>
    <r>
      <rPr>
        <sz val="7"/>
        <rFont val="Arial MT"/>
        <family val="2"/>
      </rPr>
      <t>Tubo plástico, corrugado, perfurado de PEAD (polietileno de alta densidade), padrão NBR, diâmetro 100mm</t>
    </r>
  </si>
  <si>
    <r>
      <rPr>
        <sz val="7"/>
        <rFont val="Arial MT"/>
        <family val="2"/>
      </rPr>
      <t>Tubo plástico, corrugado, perfurado de PEAD (polietileno de alta densidade), padrão NBR, diâmetro 65mm</t>
    </r>
  </si>
  <si>
    <r>
      <rPr>
        <sz val="7"/>
        <rFont val="Arial MT"/>
        <family val="2"/>
      </rPr>
      <t>TX 10,00% de custos diretos</t>
    </r>
  </si>
  <si>
    <r>
      <rPr>
        <sz val="7"/>
        <rFont val="Arial MT"/>
        <family val="2"/>
      </rPr>
      <t>TX 2,00% de custos diretos + remuneraçao</t>
    </r>
  </si>
  <si>
    <r>
      <rPr>
        <sz val="7"/>
        <rFont val="Arial MT"/>
        <family val="2"/>
      </rPr>
      <t>TX 25.00% s/ mao obra/equip. projeto</t>
    </r>
  </si>
  <si>
    <r>
      <rPr>
        <sz val="7"/>
        <rFont val="Arial MT"/>
        <family val="2"/>
      </rPr>
      <t>TX 80,40 s/ mao obra/equip. projeto</t>
    </r>
  </si>
  <si>
    <r>
      <rPr>
        <sz val="7"/>
        <rFont val="Arial MT"/>
        <family val="2"/>
      </rPr>
      <t>Vassoura tipo gari</t>
    </r>
  </si>
  <si>
    <r>
      <rPr>
        <sz val="7"/>
        <rFont val="Arial MT"/>
        <family val="2"/>
      </rPr>
      <t>Verniz (para tijolinho a vista)</t>
    </r>
  </si>
  <si>
    <r>
      <rPr>
        <sz val="7"/>
        <rFont val="Arial MT"/>
        <family val="2"/>
      </rPr>
      <t>Zarcão, Suvinil ou equivalente</t>
    </r>
  </si>
  <si>
    <r>
      <rPr>
        <b/>
        <sz val="7"/>
        <rFont val="Arial"/>
        <family val="2"/>
      </rPr>
      <t>Descrição da mão de obra</t>
    </r>
  </si>
  <si>
    <r>
      <rPr>
        <b/>
        <sz val="7"/>
        <rFont val="Arial"/>
        <family val="2"/>
      </rPr>
      <t>Valor sem encargos</t>
    </r>
  </si>
  <si>
    <r>
      <rPr>
        <b/>
        <sz val="7"/>
        <rFont val="Arial"/>
        <family val="2"/>
      </rPr>
      <t>003 - ENCARGOS SOCIAIS E COMPLEMENTARES</t>
    </r>
  </si>
  <si>
    <r>
      <rPr>
        <sz val="7"/>
        <rFont val="Arial MT"/>
        <family val="2"/>
      </rPr>
      <t>Ajudante de carpinteiro</t>
    </r>
  </si>
  <si>
    <r>
      <rPr>
        <sz val="7"/>
        <rFont val="Arial MT"/>
        <family val="2"/>
      </rPr>
      <t>h</t>
    </r>
  </si>
  <si>
    <r>
      <rPr>
        <sz val="7"/>
        <rFont val="Arial MT"/>
        <family val="2"/>
      </rPr>
      <t>Ajudante de carpinteiro de O.A.C.</t>
    </r>
  </si>
  <si>
    <r>
      <rPr>
        <sz val="7"/>
        <rFont val="Arial MT"/>
        <family val="2"/>
      </rPr>
      <t>Ajudante de eletricista</t>
    </r>
  </si>
  <si>
    <r>
      <rPr>
        <sz val="7"/>
        <rFont val="Arial MT"/>
        <family val="2"/>
      </rPr>
      <t>Ajudante de máquina</t>
    </r>
  </si>
  <si>
    <r>
      <rPr>
        <sz val="7"/>
        <rFont val="Arial MT"/>
        <family val="2"/>
      </rPr>
      <t>Ajudante de pedreiro O.A.C.</t>
    </r>
  </si>
  <si>
    <r>
      <rPr>
        <sz val="7"/>
        <rFont val="Arial MT"/>
        <family val="2"/>
      </rPr>
      <t>Ajudante de pedreiro O.A.E.</t>
    </r>
  </si>
  <si>
    <r>
      <rPr>
        <sz val="7"/>
        <rFont val="Arial MT"/>
        <family val="2"/>
      </rPr>
      <t>Almoxarife</t>
    </r>
  </si>
  <si>
    <r>
      <rPr>
        <sz val="7"/>
        <rFont val="Arial MT"/>
        <family val="2"/>
      </rPr>
      <t>Apontador</t>
    </r>
  </si>
  <si>
    <r>
      <rPr>
        <sz val="7"/>
        <rFont val="Arial MT"/>
        <family val="2"/>
      </rPr>
      <t>Armador</t>
    </r>
  </si>
  <si>
    <r>
      <rPr>
        <sz val="7"/>
        <rFont val="Arial MT"/>
        <family val="2"/>
      </rPr>
      <t>Auxiliar de almoxarife</t>
    </r>
  </si>
  <si>
    <r>
      <rPr>
        <sz val="7"/>
        <rFont val="Arial MT"/>
        <family val="2"/>
      </rPr>
      <t>Auxiliar de serviços gerais</t>
    </r>
  </si>
  <si>
    <r>
      <rPr>
        <sz val="7"/>
        <rFont val="Arial MT"/>
        <family val="2"/>
      </rPr>
      <t>Blaster</t>
    </r>
  </si>
  <si>
    <r>
      <rPr>
        <sz val="7"/>
        <rFont val="Arial MT"/>
        <family val="2"/>
      </rPr>
      <t>Cabo de fogo</t>
    </r>
  </si>
  <si>
    <r>
      <rPr>
        <sz val="7"/>
        <rFont val="Arial MT"/>
        <family val="2"/>
      </rPr>
      <t>Calceteiro</t>
    </r>
  </si>
  <si>
    <r>
      <rPr>
        <sz val="7"/>
        <rFont val="Arial MT"/>
        <family val="2"/>
      </rPr>
      <t>Capataz de ar comprimido</t>
    </r>
  </si>
  <si>
    <r>
      <rPr>
        <sz val="7"/>
        <rFont val="Arial MT"/>
        <family val="2"/>
      </rPr>
      <t>Carpinteiro de O.A.C.</t>
    </r>
  </si>
  <si>
    <r>
      <rPr>
        <sz val="7"/>
        <rFont val="Arial MT"/>
        <family val="2"/>
      </rPr>
      <t>Carpinteiro de O.A.E.</t>
    </r>
  </si>
  <si>
    <r>
      <rPr>
        <sz val="7"/>
        <rFont val="Arial MT"/>
        <family val="2"/>
      </rPr>
      <t>Cavouqueiro</t>
    </r>
  </si>
  <si>
    <r>
      <rPr>
        <sz val="7"/>
        <rFont val="Arial MT"/>
        <family val="2"/>
      </rPr>
      <t>Compressorista</t>
    </r>
  </si>
  <si>
    <r>
      <rPr>
        <sz val="7"/>
        <rFont val="Arial MT"/>
        <family val="2"/>
      </rPr>
      <t>Eletricista</t>
    </r>
  </si>
  <si>
    <r>
      <rPr>
        <sz val="7"/>
        <rFont val="Arial MT"/>
        <family val="2"/>
      </rPr>
      <t>Encarregado de britador</t>
    </r>
  </si>
  <si>
    <r>
      <rPr>
        <sz val="7"/>
        <rFont val="Arial MT"/>
        <family val="2"/>
      </rPr>
      <t>Encarregado de escritório</t>
    </r>
  </si>
  <si>
    <r>
      <rPr>
        <sz val="7"/>
        <rFont val="Arial MT"/>
        <family val="2"/>
      </rPr>
      <t>Encarregado de fundação</t>
    </r>
  </si>
  <si>
    <r>
      <rPr>
        <sz val="7"/>
        <rFont val="Arial MT"/>
        <family val="2"/>
      </rPr>
      <t>Encarregado de O.A.C.</t>
    </r>
  </si>
  <si>
    <r>
      <rPr>
        <sz val="7"/>
        <rFont val="Arial MT"/>
        <family val="2"/>
      </rPr>
      <t>Encarregado de pavimentação</t>
    </r>
  </si>
  <si>
    <r>
      <rPr>
        <sz val="7"/>
        <rFont val="Arial MT"/>
        <family val="2"/>
      </rPr>
      <t>Encarregado de pesagem</t>
    </r>
  </si>
  <si>
    <r>
      <rPr>
        <sz val="7"/>
        <rFont val="Arial MT"/>
        <family val="2"/>
      </rPr>
      <t>Encarregado de pista</t>
    </r>
  </si>
  <si>
    <r>
      <rPr>
        <sz val="7"/>
        <rFont val="Arial MT"/>
        <family val="2"/>
      </rPr>
      <t>Encarregado de protensao</t>
    </r>
  </si>
  <si>
    <r>
      <rPr>
        <sz val="7"/>
        <rFont val="Arial MT"/>
        <family val="2"/>
      </rPr>
      <t>Encarregado de terraplenagem</t>
    </r>
  </si>
  <si>
    <r>
      <rPr>
        <sz val="7"/>
        <rFont val="Arial MT"/>
        <family val="2"/>
      </rPr>
      <t>Encarregado de usina</t>
    </r>
  </si>
  <si>
    <r>
      <rPr>
        <sz val="7"/>
        <rFont val="Arial MT"/>
        <family val="2"/>
      </rPr>
      <t>Encarregado Geral</t>
    </r>
  </si>
  <si>
    <r>
      <rPr>
        <sz val="7"/>
        <rFont val="Arial MT"/>
        <family val="2"/>
      </rPr>
      <t>Encarregado O.A.E.</t>
    </r>
  </si>
  <si>
    <r>
      <rPr>
        <sz val="7"/>
        <rFont val="Arial MT"/>
        <family val="2"/>
      </rPr>
      <t>Escavadeirista</t>
    </r>
  </si>
  <si>
    <r>
      <rPr>
        <sz val="7"/>
        <rFont val="Arial MT"/>
        <family val="2"/>
      </rPr>
      <t>Feitor</t>
    </r>
  </si>
  <si>
    <r>
      <rPr>
        <sz val="7"/>
        <rFont val="Arial MT"/>
        <family val="2"/>
      </rPr>
      <t>Greidista</t>
    </r>
  </si>
  <si>
    <r>
      <rPr>
        <sz val="7"/>
        <rFont val="Arial MT"/>
        <family val="2"/>
      </rPr>
      <t>Laboratorista de Usina</t>
    </r>
  </si>
  <si>
    <r>
      <rPr>
        <sz val="7"/>
        <rFont val="Arial MT"/>
        <family val="2"/>
      </rPr>
      <t>Marroeiro</t>
    </r>
  </si>
  <si>
    <r>
      <rPr>
        <sz val="7"/>
        <rFont val="Arial MT"/>
        <family val="2"/>
      </rPr>
      <t>Marteleteiro</t>
    </r>
  </si>
  <si>
    <r>
      <rPr>
        <sz val="7"/>
        <rFont val="Arial MT"/>
        <family val="2"/>
      </rPr>
      <t>Meio Oficial</t>
    </r>
  </si>
  <si>
    <r>
      <rPr>
        <sz val="7"/>
        <rFont val="Arial MT"/>
        <family val="2"/>
      </rPr>
      <t>Montador</t>
    </r>
  </si>
  <si>
    <r>
      <rPr>
        <sz val="7"/>
        <rFont val="Arial MT"/>
        <family val="2"/>
      </rPr>
      <t>Motorista</t>
    </r>
  </si>
  <si>
    <r>
      <rPr>
        <sz val="7"/>
        <rFont val="Arial MT"/>
        <family val="2"/>
      </rPr>
      <t>Oficial</t>
    </r>
  </si>
  <si>
    <r>
      <rPr>
        <sz val="7"/>
        <rFont val="Arial MT"/>
        <family val="2"/>
      </rPr>
      <t>Operador de bate-estacas</t>
    </r>
  </si>
  <si>
    <r>
      <rPr>
        <sz val="7"/>
        <rFont val="Arial MT"/>
        <family val="2"/>
      </rPr>
      <t>Operador de betoneira</t>
    </r>
  </si>
  <si>
    <r>
      <rPr>
        <sz val="7"/>
        <rFont val="Arial MT"/>
        <family val="2"/>
      </rPr>
      <t>Operador de campânula p/ tubulaçao</t>
    </r>
  </si>
  <si>
    <r>
      <rPr>
        <sz val="7"/>
        <rFont val="Arial MT"/>
        <family val="2"/>
      </rPr>
      <t>Operador de máquina</t>
    </r>
  </si>
  <si>
    <r>
      <rPr>
        <sz val="7"/>
        <rFont val="Arial MT"/>
        <family val="2"/>
      </rPr>
      <t>Operador de protensão</t>
    </r>
  </si>
  <si>
    <r>
      <rPr>
        <sz val="7"/>
        <rFont val="Arial MT"/>
        <family val="2"/>
      </rPr>
      <t>Operador de roçadeira</t>
    </r>
  </si>
  <si>
    <r>
      <rPr>
        <sz val="7"/>
        <rFont val="Arial MT"/>
        <family val="2"/>
      </rPr>
      <t>Operador de usina</t>
    </r>
  </si>
  <si>
    <r>
      <rPr>
        <sz val="7"/>
        <rFont val="Arial MT"/>
        <family val="2"/>
      </rPr>
      <t>Operário braçal</t>
    </r>
  </si>
  <si>
    <r>
      <rPr>
        <sz val="7"/>
        <rFont val="Arial MT"/>
        <family val="2"/>
      </rPr>
      <t>Patrolista</t>
    </r>
  </si>
  <si>
    <r>
      <rPr>
        <sz val="7"/>
        <rFont val="Arial MT"/>
        <family val="2"/>
      </rPr>
      <t>Pedreiro de O.A.C.</t>
    </r>
  </si>
  <si>
    <r>
      <rPr>
        <sz val="7"/>
        <rFont val="Arial MT"/>
        <family val="2"/>
      </rPr>
      <t>Pedreiro de O.A.E.</t>
    </r>
  </si>
  <si>
    <r>
      <rPr>
        <sz val="7"/>
        <rFont val="Arial MT"/>
        <family val="2"/>
      </rPr>
      <t>Pintor</t>
    </r>
  </si>
  <si>
    <r>
      <rPr>
        <sz val="7"/>
        <rFont val="Arial MT"/>
        <family val="2"/>
      </rPr>
      <t>Poceiro</t>
    </r>
  </si>
  <si>
    <r>
      <rPr>
        <sz val="7"/>
        <rFont val="Arial MT"/>
        <family val="2"/>
      </rPr>
      <t>Rasteleiro</t>
    </r>
  </si>
  <si>
    <r>
      <rPr>
        <sz val="7"/>
        <rFont val="Arial MT"/>
        <family val="2"/>
      </rPr>
      <t>Serralheiro</t>
    </r>
  </si>
  <si>
    <r>
      <rPr>
        <sz val="7"/>
        <rFont val="Arial MT"/>
        <family val="2"/>
      </rPr>
      <t>Servente</t>
    </r>
  </si>
  <si>
    <r>
      <rPr>
        <sz val="7"/>
        <rFont val="Arial MT"/>
        <family val="2"/>
      </rPr>
      <t>Servente de usina</t>
    </r>
  </si>
  <si>
    <r>
      <rPr>
        <sz val="7"/>
        <rFont val="Arial MT"/>
        <family val="2"/>
      </rPr>
      <t>Sinaleiro</t>
    </r>
  </si>
  <si>
    <r>
      <rPr>
        <sz val="7"/>
        <rFont val="Arial MT"/>
        <family val="2"/>
      </rPr>
      <t>Soldador</t>
    </r>
  </si>
  <si>
    <r>
      <rPr>
        <sz val="7"/>
        <rFont val="Arial MT"/>
        <family val="2"/>
      </rPr>
      <t>Sondador</t>
    </r>
  </si>
  <si>
    <r>
      <rPr>
        <sz val="7"/>
        <rFont val="Arial MT"/>
        <family val="2"/>
      </rPr>
      <t>Supervisor Técnico de Montagem</t>
    </r>
  </si>
  <si>
    <r>
      <rPr>
        <sz val="7"/>
        <rFont val="Arial MT"/>
        <family val="2"/>
      </rPr>
      <t>Trabalhador sob ar comprimido</t>
    </r>
  </si>
  <si>
    <r>
      <rPr>
        <sz val="7"/>
        <rFont val="Arial MT"/>
        <family val="2"/>
      </rPr>
      <t>Tratorista</t>
    </r>
  </si>
  <si>
    <r>
      <rPr>
        <sz val="7"/>
        <rFont val="Arial MT"/>
        <family val="2"/>
      </rPr>
      <t>Vigia</t>
    </r>
  </si>
  <si>
    <r>
      <rPr>
        <b/>
        <sz val="7"/>
        <rFont val="Arial"/>
        <family val="2"/>
      </rPr>
      <t>004 - CONSULTORIA</t>
    </r>
  </si>
  <si>
    <r>
      <rPr>
        <sz val="7"/>
        <rFont val="Arial MT"/>
        <family val="2"/>
      </rPr>
      <t>Advogado</t>
    </r>
  </si>
  <si>
    <r>
      <rPr>
        <sz val="7"/>
        <rFont val="Arial MT"/>
        <family val="2"/>
      </rPr>
      <t>Analista de sistemas (júnior)</t>
    </r>
  </si>
  <si>
    <r>
      <rPr>
        <sz val="7"/>
        <rFont val="Arial MT"/>
        <family val="2"/>
      </rPr>
      <t>Analista de sistemas (sênior)</t>
    </r>
  </si>
  <si>
    <r>
      <rPr>
        <sz val="7"/>
        <rFont val="Arial MT"/>
        <family val="2"/>
      </rPr>
      <t>Arqueólogo (Pleno)</t>
    </r>
  </si>
  <si>
    <r>
      <rPr>
        <sz val="7"/>
        <rFont val="Arial MT"/>
        <family val="2"/>
      </rPr>
      <t>Assistente Social (Pleno)</t>
    </r>
  </si>
  <si>
    <r>
      <rPr>
        <sz val="7"/>
        <rFont val="Arial MT"/>
        <family val="2"/>
      </rPr>
      <t>Auxiliar de administraçao</t>
    </r>
  </si>
  <si>
    <r>
      <rPr>
        <sz val="7"/>
        <rFont val="Arial MT"/>
        <family val="2"/>
      </rPr>
      <t>Auxiliar de engenharia</t>
    </r>
  </si>
  <si>
    <r>
      <rPr>
        <sz val="7"/>
        <rFont val="Arial MT"/>
        <family val="2"/>
      </rPr>
      <t>Auxiliar de escritório</t>
    </r>
  </si>
  <si>
    <r>
      <rPr>
        <sz val="7"/>
        <rFont val="Arial MT"/>
        <family val="2"/>
      </rPr>
      <t>Auxiliar de laboratório</t>
    </r>
  </si>
  <si>
    <r>
      <rPr>
        <sz val="7"/>
        <rFont val="Arial MT"/>
        <family val="2"/>
      </rPr>
      <t>Auxiliar de Serviços Gerais</t>
    </r>
  </si>
  <si>
    <r>
      <rPr>
        <sz val="7"/>
        <rFont val="Arial MT"/>
        <family val="2"/>
      </rPr>
      <t>Auxiliar de topografia</t>
    </r>
  </si>
  <si>
    <r>
      <rPr>
        <sz val="7"/>
        <rFont val="Arial MT"/>
        <family val="2"/>
      </rPr>
      <t>Auxiliar técnico</t>
    </r>
  </si>
  <si>
    <r>
      <rPr>
        <sz val="7"/>
        <rFont val="Arial MT"/>
        <family val="2"/>
      </rPr>
      <t>Biólogo (Pleno)</t>
    </r>
  </si>
  <si>
    <r>
      <rPr>
        <sz val="7"/>
        <rFont val="Arial MT"/>
        <family val="2"/>
      </rPr>
      <t>Contador de nível superior</t>
    </r>
  </si>
  <si>
    <r>
      <rPr>
        <sz val="7"/>
        <rFont val="Arial MT"/>
        <family val="2"/>
      </rPr>
      <t>Desenhista</t>
    </r>
  </si>
  <si>
    <r>
      <rPr>
        <sz val="7"/>
        <rFont val="Arial MT"/>
        <family val="2"/>
      </rPr>
      <t>Desenhista projetista</t>
    </r>
  </si>
  <si>
    <r>
      <rPr>
        <sz val="7"/>
        <rFont val="Arial MT"/>
        <family val="2"/>
      </rPr>
      <t>Digitador</t>
    </r>
  </si>
  <si>
    <r>
      <rPr>
        <sz val="7"/>
        <rFont val="Arial MT"/>
        <family val="2"/>
      </rPr>
      <t>Economista</t>
    </r>
  </si>
  <si>
    <r>
      <rPr>
        <sz val="7"/>
        <rFont val="Arial MT"/>
        <family val="2"/>
      </rPr>
      <t>Engenheiro auxiliar</t>
    </r>
  </si>
  <si>
    <r>
      <rPr>
        <sz val="7"/>
        <rFont val="Arial MT"/>
        <family val="2"/>
      </rPr>
      <t>Engenheiro coordenador</t>
    </r>
  </si>
  <si>
    <r>
      <rPr>
        <sz val="7"/>
        <rFont val="Arial MT"/>
        <family val="2"/>
      </rPr>
      <t>Engenheiro junior</t>
    </r>
  </si>
  <si>
    <r>
      <rPr>
        <sz val="7"/>
        <rFont val="Arial MT"/>
        <family val="2"/>
      </rPr>
      <t>Engenheiro pleno</t>
    </r>
  </si>
  <si>
    <r>
      <rPr>
        <sz val="7"/>
        <rFont val="Arial MT"/>
        <family val="2"/>
      </rPr>
      <t>Engenheiro sênior</t>
    </r>
  </si>
  <si>
    <r>
      <rPr>
        <sz val="7"/>
        <rFont val="Arial MT"/>
        <family val="2"/>
      </rPr>
      <t>Especialista Ambiental (Coordenador de Estudos)</t>
    </r>
  </si>
  <si>
    <r>
      <rPr>
        <sz val="7"/>
        <rFont val="Arial MT"/>
        <family val="2"/>
      </rPr>
      <t>Especialista em meio ambiente</t>
    </r>
  </si>
  <si>
    <r>
      <rPr>
        <sz val="7"/>
        <rFont val="Arial MT"/>
        <family val="2"/>
      </rPr>
      <t>Historiador (Pleno)</t>
    </r>
  </si>
  <si>
    <r>
      <rPr>
        <sz val="7"/>
        <rFont val="Arial MT"/>
        <family val="2"/>
      </rPr>
      <t>Laboratorista</t>
    </r>
  </si>
  <si>
    <r>
      <rPr>
        <sz val="7"/>
        <rFont val="Arial MT"/>
        <family val="2"/>
      </rPr>
      <t>Laboratorista auxiliar</t>
    </r>
  </si>
  <si>
    <r>
      <rPr>
        <sz val="7"/>
        <rFont val="Arial MT"/>
        <family val="2"/>
      </rPr>
      <t>Laboratorista chefe</t>
    </r>
  </si>
  <si>
    <r>
      <rPr>
        <sz val="7"/>
        <rFont val="Arial MT"/>
        <family val="2"/>
      </rPr>
      <t>Nivelador</t>
    </r>
  </si>
  <si>
    <r>
      <rPr>
        <sz val="7"/>
        <rFont val="Arial MT"/>
        <family val="2"/>
      </rPr>
      <t>Pedagogo (Pleno)</t>
    </r>
  </si>
  <si>
    <r>
      <rPr>
        <sz val="7"/>
        <rFont val="Arial MT"/>
        <family val="2"/>
      </rPr>
      <t>Secretária</t>
    </r>
  </si>
  <si>
    <r>
      <rPr>
        <sz val="7"/>
        <rFont val="Arial MT"/>
        <family val="2"/>
      </rPr>
      <t>Servente consultoria</t>
    </r>
  </si>
  <si>
    <r>
      <rPr>
        <sz val="7"/>
        <rFont val="Arial MT"/>
        <family val="2"/>
      </rPr>
      <t>Técnico de campo</t>
    </r>
  </si>
  <si>
    <r>
      <rPr>
        <sz val="7"/>
        <rFont val="Arial MT"/>
        <family val="2"/>
      </rPr>
      <t>Técnico de estradas I</t>
    </r>
  </si>
  <si>
    <r>
      <rPr>
        <sz val="7"/>
        <rFont val="Arial MT"/>
        <family val="2"/>
      </rPr>
      <t>Técnico de Estradas II</t>
    </r>
  </si>
  <si>
    <r>
      <rPr>
        <sz val="7"/>
        <rFont val="Arial MT"/>
        <family val="2"/>
      </rPr>
      <t>Técnico de Estradas III</t>
    </r>
  </si>
  <si>
    <r>
      <rPr>
        <sz val="7"/>
        <rFont val="Arial MT"/>
        <family val="2"/>
      </rPr>
      <t>Técnico de nível médio</t>
    </r>
  </si>
  <si>
    <r>
      <rPr>
        <sz val="7"/>
        <rFont val="Arial MT"/>
        <family val="2"/>
      </rPr>
      <t>Técnico de Segurança</t>
    </r>
  </si>
  <si>
    <r>
      <rPr>
        <sz val="7"/>
        <rFont val="Arial MT"/>
        <family val="2"/>
      </rPr>
      <t>Técnico em meio ambiente</t>
    </r>
  </si>
  <si>
    <r>
      <rPr>
        <sz val="7"/>
        <rFont val="Arial MT"/>
        <family val="2"/>
      </rPr>
      <t>Técnico Especial</t>
    </r>
  </si>
  <si>
    <r>
      <rPr>
        <sz val="7"/>
        <rFont val="Arial MT"/>
        <family val="2"/>
      </rPr>
      <t>Topógrafo</t>
    </r>
  </si>
  <si>
    <r>
      <rPr>
        <sz val="7"/>
        <rFont val="Arial MT"/>
        <family val="2"/>
      </rPr>
      <t>Topógrafo auxiliar (nivelador)</t>
    </r>
  </si>
  <si>
    <r>
      <rPr>
        <sz val="7"/>
        <rFont val="Arial MT"/>
        <family val="2"/>
      </rPr>
      <t>Topógrafo chefe</t>
    </r>
  </si>
  <si>
    <r>
      <rPr>
        <sz val="7"/>
        <rFont val="Arial MT"/>
        <family val="2"/>
      </rPr>
      <t>Veterinário</t>
    </r>
  </si>
  <si>
    <t>200 m2 de limpeza para execução do trecho final da drenagem</t>
  </si>
  <si>
    <t>8 unidades para construção do trecho final da drenagem</t>
  </si>
  <si>
    <t>1 mês para locação da geometria e drenagem do trecho</t>
  </si>
  <si>
    <t>DRENAGEM</t>
  </si>
  <si>
    <t>DRENAGEM PROFUNDA</t>
  </si>
  <si>
    <t>PINI</t>
  </si>
  <si>
    <t>Poço de visita com anéis concreto Ø 1 m profundidade 1,2 m para galerias pluviais</t>
  </si>
  <si>
    <t>'3R 23 15 00 00 00 00 65 07</t>
  </si>
  <si>
    <t>'3R 23 15 00 00 00 00 65 08</t>
  </si>
  <si>
    <t>'3R 23 15 00 00 00 00 65 09</t>
  </si>
  <si>
    <t>3R 23 15 00 00 00 00 65 18</t>
  </si>
  <si>
    <t>3R 23 15 00 00 00 00 65 19</t>
  </si>
  <si>
    <t>Poço de visita com anéis concreto Ø 1 m profundidade 1,7 m para galerias pluviais</t>
  </si>
  <si>
    <t>Poço de visita com anéis concreto Ø 1 m profundidade 2,2 m para galerias pluviais</t>
  </si>
  <si>
    <t>Poço de visita com anéis concreto Ø 1 m profundidade 2,7 m para galerias pluviais</t>
  </si>
  <si>
    <t>Poço de visita com anéis concreto Ø 1 m profundidade 3,2 m para galerias pluviais</t>
  </si>
  <si>
    <t>Poço de visita com anéis concreto Ø 1 m profundidade 3,7 m para galerias pluviais</t>
  </si>
  <si>
    <t>DRENAGEM SUPERFICIAL (SARJETAS)</t>
  </si>
  <si>
    <t>3.26</t>
  </si>
  <si>
    <t>3.27</t>
  </si>
  <si>
    <t>DRENAGEM SUPERFICIAL (DISSIPADOR DE ENERGIA - ESCADA)</t>
  </si>
  <si>
    <t>3.28</t>
  </si>
  <si>
    <t>3.29</t>
  </si>
  <si>
    <t>3.30</t>
  </si>
  <si>
    <t>3.31</t>
  </si>
  <si>
    <t>3.32</t>
  </si>
  <si>
    <t>3.33</t>
  </si>
  <si>
    <t>3.34</t>
  </si>
  <si>
    <t>3.35</t>
  </si>
  <si>
    <t>3.36</t>
  </si>
  <si>
    <t>3.37</t>
  </si>
  <si>
    <t>3.38</t>
  </si>
  <si>
    <t>CALÇADA E CICLOVIA</t>
  </si>
  <si>
    <t>6.2</t>
  </si>
  <si>
    <t>SERVIÇOS COMPLEMENTARES</t>
  </si>
  <si>
    <t>TRANSPORTE COM CAMINHÃO BASCULANTE DE 6 M³, EM VIA URBANA EM LEITO NATURAL</t>
  </si>
  <si>
    <t>SINAPI</t>
  </si>
  <si>
    <t>5.2</t>
  </si>
  <si>
    <t>CP-003</t>
  </si>
  <si>
    <t>CP-004</t>
  </si>
  <si>
    <t>CP-005</t>
  </si>
  <si>
    <t>Caixa ralo em bloco pré-moldado e grelha articulada em FFA</t>
  </si>
  <si>
    <t>Encarregado de O.A.C.</t>
  </si>
  <si>
    <t>Pedreiro de O.A.C.</t>
  </si>
  <si>
    <t>Ferramentas Manuais</t>
  </si>
  <si>
    <t>X</t>
  </si>
  <si>
    <t>Grelha articulada, inclusive caixilho em ferro fundido</t>
  </si>
  <si>
    <t>Escavação mecânica em material de 1ª cat. H= 1
,50 a 3,00 m</t>
  </si>
  <si>
    <t>Formas planas de madeirit meso e superestrutura com 2 reaproveitamentos esp. =
17 mm, inclusive fornecimento e transporte das madeiras</t>
  </si>
  <si>
    <t>CP 003</t>
  </si>
  <si>
    <t>Corpo BSTC diâmetro 0,30 m C.S. PB</t>
  </si>
  <si>
    <t xml:space="preserve">Sevente </t>
  </si>
  <si>
    <t>Tubo de concreto s/ armação D=0,30 m C.S. PB</t>
  </si>
  <si>
    <t>CP 004</t>
  </si>
  <si>
    <t>Corpo BSTC diâmetro 0,40 m C.S. PB</t>
  </si>
  <si>
    <t>Tubo de concreto s/ armação D=0,40m PB</t>
  </si>
  <si>
    <t>CP 005</t>
  </si>
  <si>
    <t>Corpo BSTC diãmetro 0,60 m CA-2 PB</t>
  </si>
  <si>
    <t>Tubo de concreto armado D=0,60m CA-2  PB</t>
  </si>
  <si>
    <t>CP 008</t>
  </si>
  <si>
    <t>FORNECIMENTO E INSTALAÇÃO DE SUPORTE PARA UMA LUMINARIA TIPO PETALA SL1, INCLUSIVE: LUMINÁRIA, LAMPADA, REATOR, RELE E CABOS EM POSTES EXISTENTES</t>
  </si>
  <si>
    <t>080170</t>
  </si>
  <si>
    <t>CAMINHAO CARR MBENZ L1620/51 C/GUIND. 6T X M(E434) (LABOR)</t>
  </si>
  <si>
    <t>010115</t>
  </si>
  <si>
    <t>010101</t>
  </si>
  <si>
    <t>ELETRICISTA (OFICIAL - SINDUSCON) (LABOR)</t>
  </si>
  <si>
    <t>AJUDANTE (AJUDANTE PRATICO - SINDUSCON)
(LABOR)</t>
  </si>
  <si>
    <t>CABO FLEX ISOL. TERMOPLAST. 750V - 4,00 MM2 - 70º (LABOR)</t>
  </si>
  <si>
    <t>043007</t>
  </si>
  <si>
    <t>046513</t>
  </si>
  <si>
    <t>040761</t>
  </si>
  <si>
    <t>049143</t>
  </si>
  <si>
    <t>046027</t>
  </si>
  <si>
    <t>046689</t>
  </si>
  <si>
    <t>CABO FLEX ISOL. TERMOPLAST. 750V - 6,00 MM2 - 70º (LABOR)</t>
  </si>
  <si>
    <t>LAMPADA VS 400W/220V MOD. SON PHILLIPS/SIMILAR - OVOIDE (LABOR)</t>
  </si>
  <si>
    <t>LUMINARIA BETA E40 250/400 IP66/44 CT SR TECNOWATT OU EQUIVALENTE (LABOR)</t>
  </si>
  <si>
    <t>REATOR AFP INT. LÂMPADA VAPOR SÓDIO 400W/220V
(LABOR)</t>
  </si>
  <si>
    <t>RELE FOTOELETRICO MAG. MOD. RM10A / 220V (LABOR)</t>
  </si>
  <si>
    <t>SUPORTE PARA UMA LUMINARIA TIPO PETALA - SL1 (LABOR)</t>
  </si>
  <si>
    <t>UND</t>
  </si>
  <si>
    <t>043006</t>
  </si>
  <si>
    <t>CP-008</t>
  </si>
  <si>
    <t>Blocos pré-moldados de concreto tipo pavi-s ou equivalente, espessura de 8 cm e resistência a compressão mínima de 35MPa, assentados sobre colchão de pó de pedra na espessura de 5 cm</t>
  </si>
  <si>
    <t>010146</t>
  </si>
  <si>
    <t>CALCETEIRO/PINTOR (OFICIAL - SINDUSCON) (LABOR)</t>
  </si>
  <si>
    <t>SERVENTE (AUXILIAR DE OBRAS - SINDUSCON) (LABOR)</t>
  </si>
  <si>
    <t>036512</t>
  </si>
  <si>
    <t>020524</t>
  </si>
  <si>
    <t>BLOCO CONCRETO TIPO PAVI-S ESP.8CM,35MPA(48UND/M2) (LABOR)</t>
  </si>
  <si>
    <t>PO DE PEDRA (LABOR)</t>
  </si>
  <si>
    <t>3R 23 15 00 00 00 00 65 06</t>
  </si>
  <si>
    <t xml:space="preserve">Servente </t>
  </si>
  <si>
    <t>3.1 a) interligação Caixas Ralo</t>
  </si>
  <si>
    <t>DESCRIÇÃO DO ITEM</t>
  </si>
  <si>
    <t>QTD</t>
  </si>
  <si>
    <t>Comp. (m)</t>
  </si>
  <si>
    <t>Φtubo (m)</t>
  </si>
  <si>
    <t>Larg. (m)</t>
  </si>
  <si>
    <t>H Maior (m)</t>
  </si>
  <si>
    <t>H Menor (m)</t>
  </si>
  <si>
    <t>Volume (m3)</t>
  </si>
  <si>
    <t>Vol. De escavação de Cx Ralo e PV. Escavações ref a instalação de tubulações de rede coletora e de interligação Cx ralo p/ PV, inclusas no item de execução dos trechos e interligações</t>
  </si>
  <si>
    <t>Acrescido 0,1m na profundidade devido a escavação do berço</t>
  </si>
  <si>
    <t>CR -&gt; PV (c=2,85m)</t>
  </si>
  <si>
    <t>0,3</t>
  </si>
  <si>
    <t>CR -&gt; PV (c=4,70m)</t>
  </si>
  <si>
    <t>CR -&gt; PV (c=4,10m)</t>
  </si>
  <si>
    <t>CR -&gt; PV (c=4,08m)</t>
  </si>
  <si>
    <t>CR -&gt; PV (c=3,32m)</t>
  </si>
  <si>
    <t>CR -&gt; PV (c=4,50m)</t>
  </si>
  <si>
    <t>CR -&gt; PV (c=2,60m)</t>
  </si>
  <si>
    <t>CR -&gt; PV (c=2,55m)</t>
  </si>
  <si>
    <t>Sub Total CR -&gt; PV (BSTC 300mm)</t>
  </si>
  <si>
    <t>3.1 b) BSTC 400mm</t>
  </si>
  <si>
    <t>DE</t>
  </si>
  <si>
    <t>PARA</t>
  </si>
  <si>
    <t>L  (m)</t>
  </si>
  <si>
    <r>
      <rPr>
        <sz val="12"/>
        <rFont val="Calibri"/>
        <family val="2"/>
      </rPr>
      <t>Φ</t>
    </r>
    <r>
      <rPr>
        <sz val="12"/>
        <rFont val="Arial"/>
        <family val="2"/>
      </rPr>
      <t>tubo (m)</t>
    </r>
  </si>
  <si>
    <t>T01</t>
  </si>
  <si>
    <t>PV1</t>
  </si>
  <si>
    <t>PV2</t>
  </si>
  <si>
    <t>T02</t>
  </si>
  <si>
    <t>PV3</t>
  </si>
  <si>
    <t>T03</t>
  </si>
  <si>
    <t>PV4</t>
  </si>
  <si>
    <t>T04</t>
  </si>
  <si>
    <t>PV5</t>
  </si>
  <si>
    <t>T05</t>
  </si>
  <si>
    <t>PV6</t>
  </si>
  <si>
    <t>T17</t>
  </si>
  <si>
    <t>PV17</t>
  </si>
  <si>
    <t>PV18</t>
  </si>
  <si>
    <t>T18</t>
  </si>
  <si>
    <t>PV19</t>
  </si>
  <si>
    <t>T19</t>
  </si>
  <si>
    <t>PV20</t>
  </si>
  <si>
    <t>T20</t>
  </si>
  <si>
    <t>PV21</t>
  </si>
  <si>
    <t>T21</t>
  </si>
  <si>
    <t>PV22</t>
  </si>
  <si>
    <t>T22</t>
  </si>
  <si>
    <t>PV23</t>
  </si>
  <si>
    <t>T23</t>
  </si>
  <si>
    <t>PV24</t>
  </si>
  <si>
    <t>T24</t>
  </si>
  <si>
    <t>PV25</t>
  </si>
  <si>
    <t>T25</t>
  </si>
  <si>
    <t>PV26</t>
  </si>
  <si>
    <t>T26</t>
  </si>
  <si>
    <t>PV27</t>
  </si>
  <si>
    <t>T27</t>
  </si>
  <si>
    <t>PV-FIM</t>
  </si>
  <si>
    <t>Sub Total BSTC 400mm</t>
  </si>
  <si>
    <t>3.1 c) BSTC 600mm</t>
  </si>
  <si>
    <t>T06</t>
  </si>
  <si>
    <t>PV7</t>
  </si>
  <si>
    <t>T07</t>
  </si>
  <si>
    <t>PV8</t>
  </si>
  <si>
    <t>T08</t>
  </si>
  <si>
    <t>PV9</t>
  </si>
  <si>
    <t>T09</t>
  </si>
  <si>
    <t>PV10</t>
  </si>
  <si>
    <t>T10</t>
  </si>
  <si>
    <t>PV11</t>
  </si>
  <si>
    <t>T11</t>
  </si>
  <si>
    <t>PV12</t>
  </si>
  <si>
    <t>T12</t>
  </si>
  <si>
    <t>PV13</t>
  </si>
  <si>
    <t>T13</t>
  </si>
  <si>
    <t>PV14</t>
  </si>
  <si>
    <t>T14</t>
  </si>
  <si>
    <t>PV15</t>
  </si>
  <si>
    <t>T15</t>
  </si>
  <si>
    <t>PV16</t>
  </si>
  <si>
    <t>T16</t>
  </si>
  <si>
    <t>T28</t>
  </si>
  <si>
    <t>BLC-01</t>
  </si>
  <si>
    <t>T29</t>
  </si>
  <si>
    <t>BOCA BSTC</t>
  </si>
  <si>
    <t>Sub Total BSTC 600mm</t>
  </si>
  <si>
    <t>3.2) Poço de Visita</t>
  </si>
  <si>
    <t>QTD.</t>
  </si>
  <si>
    <r>
      <rPr>
        <sz val="12"/>
        <color rgb="FF000000"/>
        <rFont val="Calibri"/>
        <family val="2"/>
      </rPr>
      <t>Φ</t>
    </r>
    <r>
      <rPr>
        <sz val="12"/>
        <color rgb="FF000000"/>
        <rFont val="Arial"/>
        <family val="2"/>
        <charset val="1"/>
      </rPr>
      <t xml:space="preserve"> (m)</t>
    </r>
  </si>
  <si>
    <t>Area (m2)</t>
  </si>
  <si>
    <t>H (m)</t>
  </si>
  <si>
    <t>VOLUME (m3)</t>
  </si>
  <si>
    <t>OBS</t>
  </si>
  <si>
    <t>PV-01</t>
  </si>
  <si>
    <t>Acrescido 0,10m de profundidade devido ao piso para a caixa</t>
  </si>
  <si>
    <t>PV-02</t>
  </si>
  <si>
    <t>PV-03</t>
  </si>
  <si>
    <t>PV-04</t>
  </si>
  <si>
    <t>PV-05</t>
  </si>
  <si>
    <t>PV-06</t>
  </si>
  <si>
    <t>PV-07</t>
  </si>
  <si>
    <t>PV-08</t>
  </si>
  <si>
    <t>PV-09</t>
  </si>
  <si>
    <t>PV-10</t>
  </si>
  <si>
    <t>PV-11</t>
  </si>
  <si>
    <t>PV-12</t>
  </si>
  <si>
    <t>PV-13</t>
  </si>
  <si>
    <t>PV-14</t>
  </si>
  <si>
    <t>PV-15</t>
  </si>
  <si>
    <t>PV-16</t>
  </si>
  <si>
    <t>PV-17</t>
  </si>
  <si>
    <t>PV-18</t>
  </si>
  <si>
    <t>PV-19</t>
  </si>
  <si>
    <t>PV-20</t>
  </si>
  <si>
    <t>PV-21</t>
  </si>
  <si>
    <t>PV-22</t>
  </si>
  <si>
    <t>PV-23</t>
  </si>
  <si>
    <t>PV-24</t>
  </si>
  <si>
    <t>PV-25</t>
  </si>
  <si>
    <t>PV-26</t>
  </si>
  <si>
    <t>PV-27</t>
  </si>
  <si>
    <t>Sub Total PV</t>
  </si>
  <si>
    <t>3.3 a) Caixas Ralo</t>
  </si>
  <si>
    <t>c (m)</t>
  </si>
  <si>
    <t>l (m)</t>
  </si>
  <si>
    <t>VOLUME</t>
  </si>
  <si>
    <t>CR-01 / CR-02 / CR-03 / CR-05 / CR-06 / CR-07... CR-55</t>
  </si>
  <si>
    <t>Sub total CR</t>
  </si>
  <si>
    <t>3.3 c) Vala de interligação CR -&gt; PV</t>
  </si>
  <si>
    <r>
      <rPr>
        <sz val="12"/>
        <rFont val="Calibri"/>
        <family val="2"/>
      </rPr>
      <t>Φ</t>
    </r>
    <r>
      <rPr>
        <sz val="12"/>
        <rFont val="Arial"/>
        <family val="2"/>
        <charset val="1"/>
      </rPr>
      <t>(m)</t>
    </r>
  </si>
  <si>
    <t>V. (tubo) (m3)</t>
  </si>
  <si>
    <t>l(vala) (m)</t>
  </si>
  <si>
    <t>V. (berço) (m3)</t>
  </si>
  <si>
    <t>50cm Para cada lado do tubo 
Legenda: CR -&gt; PV c= X.XXm</t>
  </si>
  <si>
    <t>Sub Total CR p/ PV BSTC 300mm</t>
  </si>
  <si>
    <t>Vol. De material escavado para posicionamento dos dispositivos de drenagem (Cx Ralo, PV e tubulação</t>
  </si>
  <si>
    <t>3.3 d) Trechos BSTC 400mm</t>
  </si>
  <si>
    <t>L (m)</t>
  </si>
  <si>
    <t>PV28</t>
  </si>
  <si>
    <t>Sub total Trechos BSTC 400mm</t>
  </si>
  <si>
    <t>3.3 e) Trechos BSTC 600mm</t>
  </si>
  <si>
    <t>l (vala) (m)</t>
  </si>
  <si>
    <t>BLC01</t>
  </si>
  <si>
    <t>Sub total Trechos BSTC 600mm</t>
  </si>
  <si>
    <t>3.3 e) Boca de Lobo Simples</t>
  </si>
  <si>
    <t>Acrescido 0,15m de profundidade devido ao piso para a caixa</t>
  </si>
  <si>
    <t>Volume Total</t>
  </si>
  <si>
    <t>Empolamento Adotado</t>
  </si>
  <si>
    <t>Volume de bota fora s/ empolamento</t>
  </si>
  <si>
    <t>Densidade adotada do solo</t>
  </si>
  <si>
    <t>T/m3</t>
  </si>
  <si>
    <r>
      <rPr>
        <sz val="10"/>
        <rFont val="Calibri"/>
        <family val="2"/>
      </rPr>
      <t>Φ</t>
    </r>
    <r>
      <rPr>
        <sz val="8.5"/>
        <rFont val="Arial"/>
        <family val="2"/>
      </rPr>
      <t>tubo (m)</t>
    </r>
  </si>
  <si>
    <t>Vol. Tubo</t>
  </si>
  <si>
    <t>Total reaterro manual</t>
  </si>
  <si>
    <t>Escavação</t>
  </si>
  <si>
    <t>Exceto CR e BLC pois os mesmos já contemplam este item em sua COMP.</t>
  </si>
  <si>
    <t>Bota fora</t>
  </si>
  <si>
    <t>Poço de  Visita</t>
  </si>
  <si>
    <t>C. ESC</t>
  </si>
  <si>
    <t>C.DIR</t>
  </si>
  <si>
    <t>TOTAL</t>
  </si>
  <si>
    <t>Trecho N°</t>
  </si>
  <si>
    <t>Comprimento (m)</t>
  </si>
  <si>
    <t>BLC1</t>
  </si>
  <si>
    <t>Reaterro das Cx Ralo e dos PV's, reaterro dos BSTC já inclusos no item de execução</t>
  </si>
  <si>
    <t>Raterro manual apiloado com soquete. af_10/2017</t>
  </si>
  <si>
    <t>Reaterro das Cx Ralo e BLC já inclusos no item de execução</t>
  </si>
  <si>
    <t>Tubulção de ligação entre Caixas Ralo e Poço de Visita</t>
  </si>
  <si>
    <t>Tubulção 600mm entre poços de visita</t>
  </si>
  <si>
    <t>H média (m)</t>
  </si>
  <si>
    <t>Comp. de meio-fio</t>
  </si>
  <si>
    <t>Trechos</t>
  </si>
  <si>
    <t>Dir.</t>
  </si>
  <si>
    <t>Esq.</t>
  </si>
  <si>
    <t>TOTAL:</t>
  </si>
  <si>
    <t>Altura da Forma</t>
  </si>
  <si>
    <t>Comp. Da sargeta</t>
  </si>
  <si>
    <t>Altura da Sarjeta</t>
  </si>
  <si>
    <t>Larg. Da sarjeta</t>
  </si>
  <si>
    <t>Comp. Da sarjeta</t>
  </si>
  <si>
    <t>1) ESCAVAÇÃO DOS TRECHOS PARA INCERÇÃO DA ESCADA</t>
  </si>
  <si>
    <t>h. (m)</t>
  </si>
  <si>
    <t>Vol.   (m3)</t>
  </si>
  <si>
    <t>Obs: h=0,20m 0,05m = concreto magro</t>
  </si>
  <si>
    <t>TRECHO 1 (ESCADA 01)</t>
  </si>
  <si>
    <t>TRECHO 2 (RAMPA COM PEDRA ARGAMASSADA)</t>
  </si>
  <si>
    <t>TRECHO 3 (ESCADA 2)</t>
  </si>
  <si>
    <t>TRECHO 4 (FINAL DA ESCADA COM PEDRAS ARRUMADAS</t>
  </si>
  <si>
    <t>Area (m2):</t>
  </si>
  <si>
    <t>PROTEÇÃO LATERAL DE PEDRAS DE MÃO</t>
  </si>
  <si>
    <t>Total de escavação (m³):</t>
  </si>
  <si>
    <t>Obs: Compactação e alinhamento  do terreno para recebimento da escada</t>
  </si>
  <si>
    <t>TRECHO</t>
  </si>
  <si>
    <t>Vol. Total concreto magro (m³)</t>
  </si>
  <si>
    <t>OBS: Armaduras com bitola de 5,00mm</t>
  </si>
  <si>
    <t>OBS: Armaduras com bitola de 6,3mm</t>
  </si>
  <si>
    <t>Resumo de Ferros por Bitola</t>
  </si>
  <si>
    <t>Φ (mm)</t>
  </si>
  <si>
    <t>Tipo</t>
  </si>
  <si>
    <t>Peso total (kg)</t>
  </si>
  <si>
    <t>OBS: retirada de planilha de calculo dos quantitativos de aço</t>
  </si>
  <si>
    <t>CA-60</t>
  </si>
  <si>
    <t>CA-50</t>
  </si>
  <si>
    <t>OBS: Concretagem dos trechos da escada</t>
  </si>
  <si>
    <t>6.6 a) Concreto na laje da escada (base diagonal)</t>
  </si>
  <si>
    <t>Sub total laje de concreto</t>
  </si>
  <si>
    <t xml:space="preserve">6.6 b) Degraus escada </t>
  </si>
  <si>
    <t>Piso (m)</t>
  </si>
  <si>
    <t>Espelho (m)</t>
  </si>
  <si>
    <t>ESCADA 01 (0,56x0,88X1,2 m)</t>
  </si>
  <si>
    <t>ESCADA 02 (0,55x1,08x1,2 m)</t>
  </si>
  <si>
    <t>Sub total degraus</t>
  </si>
  <si>
    <t>6.6 c) Mureta de concreto</t>
  </si>
  <si>
    <t>Sub total muretas</t>
  </si>
  <si>
    <t>Total de Concreto (m³)</t>
  </si>
  <si>
    <t>6.7 a) Formas para as muretas</t>
  </si>
  <si>
    <t>Perim. total (m)</t>
  </si>
  <si>
    <t>Area de Forma (m)</t>
  </si>
  <si>
    <t>Sub total formas murertas</t>
  </si>
  <si>
    <t>6.7 b) Espelhos</t>
  </si>
  <si>
    <t>Area de Forma (m2)</t>
  </si>
  <si>
    <t>Sub total formas espelhos</t>
  </si>
  <si>
    <t>Total formas escada</t>
  </si>
  <si>
    <t>Vol. (m3)</t>
  </si>
  <si>
    <t>Proteção externa da mureta da escada (total)</t>
  </si>
  <si>
    <t>Proteção externa da muretada Boca BSTC</t>
  </si>
  <si>
    <t>Rampa de transição entre escada 1 e 2 (dissipador de energia por pedra argamassada)</t>
  </si>
  <si>
    <t>Final de trecho (Vala com pedras marroadas)</t>
  </si>
  <si>
    <t>Total de pedras marroadas</t>
  </si>
  <si>
    <t>– ESTACA BROCA DE CONCRETO, DIÂMETRO DE
25 CM, ESCAVAÇÃO MANUAL COM TRADO CONCHA,
COM ARMADURA DE ARRANQUE AF_05/2020</t>
  </si>
  <si>
    <t>H.Total (m)</t>
  </si>
  <si>
    <t>ESTACAS 1 A 28 D=20cm</t>
  </si>
  <si>
    <t>Area (m):</t>
  </si>
  <si>
    <t>Empolamento (m3)</t>
  </si>
  <si>
    <t>Escavação conforme quadro de cubagem da terraplenagem</t>
  </si>
  <si>
    <t>Mesmo volume de escavação</t>
  </si>
  <si>
    <t>Espalhamento para aterro conforme quadro de cubagem da terraplenagem</t>
  </si>
  <si>
    <t>Espalhamento para aterro para execução das faixas elevadas</t>
  </si>
  <si>
    <t>Prancha 23/23 - Projeto de Terraplenagem</t>
  </si>
  <si>
    <t>Estaca - inicio</t>
  </si>
  <si>
    <t>Estaca - final</t>
  </si>
  <si>
    <t>Largura</t>
  </si>
  <si>
    <t>Total</t>
  </si>
  <si>
    <t>Largura considerando sarjetas</t>
  </si>
  <si>
    <t>0 + 0,00m</t>
  </si>
  <si>
    <t>28 + 0,00m</t>
  </si>
  <si>
    <t>39 + 12,45m</t>
  </si>
  <si>
    <t>Mesma área da base</t>
  </si>
  <si>
    <t>Complementar ao item 4.3</t>
  </si>
  <si>
    <t>Mesmo comprimento da sarjeta</t>
  </si>
  <si>
    <t>Confinamento da ciclovia * 2 lados</t>
  </si>
  <si>
    <t>Material excedente entre a escavação e o aterro necessário para a conformação da via: 3361,48 m3 * 1,75t/m3</t>
  </si>
  <si>
    <t>Total para bota-fora</t>
  </si>
  <si>
    <t xml:space="preserve">Peso específico: </t>
  </si>
  <si>
    <t>t/m3</t>
  </si>
  <si>
    <t>Total escavado para bota-fora</t>
  </si>
  <si>
    <t>Comprimento de meio-fio do lado esquerdo x largura de 2,50m</t>
  </si>
  <si>
    <t>Comprimento de meio-fio do lado esquerdo x largura de 3,00m</t>
  </si>
  <si>
    <t>conforme projeto de sinalização</t>
  </si>
  <si>
    <t>Faixa Elev.</t>
  </si>
  <si>
    <t>Área Pintura triangulo (m2)</t>
  </si>
  <si>
    <t>Área Pintura retangulo (m2)</t>
  </si>
  <si>
    <t>Area pintura total (m2)</t>
  </si>
  <si>
    <t>Área eleveda (m2)</t>
  </si>
  <si>
    <t>B (m)</t>
  </si>
  <si>
    <t>h (m)</t>
  </si>
  <si>
    <t>area (m2)</t>
  </si>
  <si>
    <t>L1 (m)</t>
  </si>
  <si>
    <t>L2 (m)</t>
  </si>
  <si>
    <t xml:space="preserve">L1 (m) </t>
  </si>
  <si>
    <t>Faixa Elev.1</t>
  </si>
  <si>
    <t>Faixa Elev.2</t>
  </si>
  <si>
    <t>Faixa 1</t>
  </si>
  <si>
    <t>Faixa Elev.3</t>
  </si>
  <si>
    <t>Faixa Elev.4</t>
  </si>
  <si>
    <t>Faixa Elev.5</t>
  </si>
  <si>
    <t>Faixa Elev.6</t>
  </si>
  <si>
    <t>Faixa Elev.7</t>
  </si>
  <si>
    <t>Faixa Elev.8</t>
  </si>
  <si>
    <t>Placa</t>
  </si>
  <si>
    <t>Codigo</t>
  </si>
  <si>
    <t>Dimensões</t>
  </si>
  <si>
    <t>Area unt. (m2)</t>
  </si>
  <si>
    <t>Area total (m2)</t>
  </si>
  <si>
    <t>Faixa elevada</t>
  </si>
  <si>
    <t>A-32b</t>
  </si>
  <si>
    <t>Retangular 70x50 cm</t>
  </si>
  <si>
    <t>Faixa de pedestre</t>
  </si>
  <si>
    <t>A33b</t>
  </si>
  <si>
    <t>Quadrada 50x50 cm</t>
  </si>
  <si>
    <t>Limite de velocidade</t>
  </si>
  <si>
    <t>R-19</t>
  </si>
  <si>
    <t>Circular D=60 cm</t>
  </si>
  <si>
    <t>153 arvores conforme projeto de paisagismo e urbanismo</t>
  </si>
  <si>
    <t>761,46 m2 de grama conforme projeto de paisagismo e urbanismo</t>
  </si>
  <si>
    <t>conforme quantitativo de projeto elétrico</t>
  </si>
  <si>
    <t>10 cones para a sinalização da obra, considerando a perda durante os meses</t>
  </si>
  <si>
    <t>30 metros para a sinalização da obra, considerando a perda durante os meses</t>
  </si>
  <si>
    <t>PAVIMENTAÇÃO E DRENAGEM DE VIA DE ACESSO AO RESIDENCIAL VILLAGE, SÃO MATEUS-ES</t>
  </si>
  <si>
    <t>SECRETARIA DE ESTADO DE SANEAMENTO, HABITAÇÃO E DESENVOLVIMENTO URBANO</t>
  </si>
  <si>
    <t>SÃO MATEUS-ES</t>
  </si>
  <si>
    <t>MÊS 08</t>
  </si>
  <si>
    <t>MÊS 09</t>
  </si>
  <si>
    <t>MÊS 10</t>
  </si>
  <si>
    <t>MÊS 11</t>
  </si>
  <si>
    <t>PRESTAÇÃO DE CONTA</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</si>
  <si>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</si>
  <si>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</si>
  <si>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</si>
  <si>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</si>
  <si>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</si>
  <si>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</si>
  <si>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</si>
  <si>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</si>
  <si>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</si>
  <si>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</si>
  <si>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</si>
  <si>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</si>
  <si>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</si>
  <si>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</si>
  <si>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</si>
  <si>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</si>
  <si>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</si>
  <si>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</si>
  <si>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</si>
  <si>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</si>
  <si>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</si>
  <si>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</si>
  <si>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</si>
  <si>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</si>
  <si>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</si>
  <si>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2.1</t>
  </si>
  <si>
    <t>2.2</t>
  </si>
  <si>
    <t>2.3</t>
  </si>
  <si>
    <t>4.1</t>
  </si>
  <si>
    <t>4.2</t>
  </si>
  <si>
    <t>4.3</t>
  </si>
  <si>
    <t>4.4</t>
  </si>
  <si>
    <t>4.5</t>
  </si>
  <si>
    <t>4.6</t>
  </si>
  <si>
    <t>4.7</t>
  </si>
  <si>
    <t>4.8</t>
  </si>
  <si>
    <t>4.9</t>
  </si>
  <si>
    <t>4.10</t>
  </si>
  <si>
    <t>5.1</t>
  </si>
  <si>
    <t>6.1</t>
  </si>
  <si>
    <t>6.3</t>
  </si>
  <si>
    <t>7.1</t>
  </si>
  <si>
    <t>7.2</t>
  </si>
  <si>
    <t>7.3</t>
  </si>
  <si>
    <t xml:space="preserve"> CURVA ABC</t>
  </si>
  <si>
    <t>ud</t>
  </si>
  <si>
    <t>Pavimentação e drenagem de via de acesso ao Residencial Village, São Mateus - ES</t>
  </si>
  <si>
    <t>Secretaria de Estado de Saneamento, Habitação e Desenvolvimento Urbano</t>
  </si>
  <si>
    <t>São Mateus - ES</t>
  </si>
  <si>
    <t>CP-006</t>
  </si>
  <si>
    <t>CP 006</t>
  </si>
  <si>
    <t>CP-007</t>
  </si>
  <si>
    <t>CP 007</t>
  </si>
  <si>
    <t xml:space="preserve">ESTACA BROCA DE CONCRETO, DIÂMETRO DE 25 CM, ESCAVAÇÃO MANUAL COM TRADO CONCHA, COM ARMADURA DE ARRANQUE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</si>
</sst>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R$&quot;\ * #,##0.00_-;\-&quot;R$&quot;\ * #,##0.00_-;_-&quot;R$&quot;\ * &quot;-&quot;??_-;_-@_-"/>
    <numFmt numFmtId="43" formatCode="_-* #,##0.00_-;\-* #,##0.00_-;_-* &quot;-&quot;??_-;_-@_-"/>
    <numFmt numFmtId="164" formatCode="_(* #,##0.00_);_(* \(#,##0.00\);_(* &quot;-&quot;??_);_(@_)"/>
    <numFmt numFmtId="165" formatCode="_-[$R$-416]\ * #,##0.00_-;\-[$R$-416]\ * #,##0.00_-;_-[$R$-416]\ * &quot;-&quot;??_-;_-@_-"/>
    <numFmt numFmtId="166" formatCode="0.0%"/>
    <numFmt numFmtId="167" formatCode="0.000%"/>
    <numFmt numFmtId="168" formatCode="00\ "/>
    <numFmt numFmtId="169" formatCode="#,##0.00000"/>
    <numFmt numFmtId="170" formatCode="&quot;R$&quot;\ #,##0.00"/>
    <numFmt numFmtId="171" formatCode="&quot;BDI: &quot;0.0000&quot;%&quot;"/>
    <numFmt numFmtId="172" formatCode="&quot;R$ &quot;#,##0.00"/>
    <numFmt numFmtId="173" formatCode="00"/>
    <numFmt numFmtId="174" formatCode="0.000"/>
    <numFmt numFmtId="175" formatCode="#,##0.0000"/>
    <numFmt numFmtId="176" formatCode="0.00000"/>
  </numFmts>
  <fonts count="67">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b/>
      <sz val="11"/>
      <color theme="1"/>
      <name val="Calibri"/>
      <family val="2"/>
      <scheme val="minor"/>
    </font>
    <font>
      <sz val="8"/>
      <name val="Calibri"/>
      <family val="2"/>
      <scheme val="minor"/>
    </font>
    <font>
      <sz val="11"/>
      <color indexed="8"/>
      <name val="Calibri"/>
      <family val="2"/>
    </font>
    <font>
      <sz val="10"/>
      <name val="Times New Roman"/>
      <family val="1"/>
      <charset val="204"/>
    </font>
    <font>
      <b/>
      <sz val="7"/>
      <color rgb="FF000000"/>
      <name val="Arial"/>
      <family val="2"/>
    </font>
    <font>
      <sz val="7"/>
      <color rgb="FF000000"/>
      <name val="Arial"/>
      <family val="2"/>
    </font>
    <font>
      <sz val="9"/>
      <color theme="1"/>
      <name val="Calibri"/>
      <family val="2"/>
      <scheme val="minor"/>
    </font>
    <font>
      <b/>
      <sz val="9"/>
      <color rgb="FF000000"/>
      <name val="Calibri"/>
      <family val="2"/>
      <scheme val="minor"/>
    </font>
    <font>
      <sz val="9"/>
      <color rgb="FF000000"/>
      <name val="Calibri"/>
      <family val="2"/>
      <scheme val="minor"/>
    </font>
    <font>
      <b/>
      <sz val="10"/>
      <name val="Arial"/>
      <family val="2"/>
    </font>
    <font>
      <sz val="10"/>
      <name val="Courier New"/>
      <family val="3"/>
    </font>
    <font>
      <b/>
      <sz val="11"/>
      <color rgb="FF000000"/>
      <name val="Montserrat"/>
    </font>
    <font>
      <sz val="11"/>
      <color rgb="FF000000"/>
      <name val="Arial"/>
      <family val="2"/>
    </font>
    <font>
      <b/>
      <sz val="10"/>
      <color rgb="FF000000"/>
      <name val="Montserrat"/>
    </font>
    <font>
      <sz val="10"/>
      <color rgb="FF000000"/>
      <name val="Montserrat"/>
    </font>
    <font>
      <sz val="10"/>
      <name val="Montserrat"/>
    </font>
    <font>
      <b/>
      <sz val="10"/>
      <name val="Montserrat"/>
    </font>
    <font>
      <b/>
      <sz val="10"/>
      <color theme="1"/>
      <name val="Montserrat"/>
    </font>
    <font>
      <sz val="10"/>
      <color theme="1"/>
      <name val="Montserrat"/>
    </font>
    <font>
      <b/>
      <sz val="12"/>
      <name val="Montserrat"/>
    </font>
    <font>
      <sz val="12"/>
      <name val="Montserrat"/>
    </font>
    <font>
      <i/>
      <sz val="10"/>
      <color theme="1"/>
      <name val="Montserrat"/>
    </font>
    <font>
      <sz val="10"/>
      <color rgb="FFFF0000"/>
      <name val="Montserrat"/>
    </font>
    <font>
      <b/>
      <sz val="12"/>
      <color theme="1"/>
      <name val="Montserrat"/>
    </font>
    <font>
      <sz val="12"/>
      <color theme="1"/>
      <name val="Montserrat"/>
    </font>
    <font>
      <sz val="12"/>
      <color rgb="FF00B050"/>
      <name val="Montserrat"/>
    </font>
    <font>
      <i/>
      <sz val="12"/>
      <color theme="1"/>
      <name val="Montserrat"/>
    </font>
    <font>
      <i/>
      <sz val="10"/>
      <name val="Montserrat"/>
    </font>
    <font>
      <b/>
      <sz val="12"/>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10"/>
      <name val="Arial"/>
      <family val="2"/>
    </font>
    <font>
      <b/>
      <i/>
      <sz val="10"/>
      <color rgb="FF002060"/>
      <name val="Arial Black"/>
      <family val="2"/>
    </font>
    <font>
      <b/>
      <sz val="10"/>
      <color indexed="56"/>
      <name val="Arial Black"/>
      <family val="2"/>
    </font>
    <font>
      <b/>
      <sz val="15"/>
      <color indexed="56"/>
      <name val="Arial Black"/>
      <family val="2"/>
    </font>
    <font>
      <b/>
      <sz val="15"/>
      <color theme="1"/>
      <name val="Calibri"/>
      <family val="2"/>
      <scheme val="minor"/>
    </font>
    <font>
      <b/>
      <sz val="8"/>
      <color theme="1"/>
      <name val="Arial"/>
      <family val="2"/>
    </font>
    <font>
      <sz val="8"/>
      <color theme="1"/>
      <name val="Calibri"/>
      <family val="2"/>
      <scheme val="minor"/>
    </font>
    <font>
      <sz val="8"/>
      <color theme="1"/>
      <name val="Arial"/>
      <family val="2"/>
    </font>
    <font>
      <sz val="10"/>
      <color rgb="FF000000"/>
      <name val="Times New Roman"/>
      <family val="1"/>
    </font>
    <font>
      <b/>
      <sz val="7"/>
      <name val="Arial"/>
      <family val="2"/>
    </font>
    <font>
      <sz val="7"/>
      <color rgb="FF000000"/>
      <name val="Arial MT"/>
      <family val="2"/>
    </font>
    <font>
      <sz val="7"/>
      <name val="Arial MT"/>
    </font>
    <font>
      <sz val="7"/>
      <name val="Arial MT"/>
      <family val="2"/>
    </font>
    <font>
      <sz val="12"/>
      <name val="Arial"/>
      <family val="2"/>
    </font>
    <font>
      <sz val="12"/>
      <name val="Calibri"/>
      <family val="2"/>
    </font>
    <font>
      <sz val="12"/>
      <color rgb="FF000000"/>
      <name val="Arial"/>
      <family val="2"/>
      <charset val="1"/>
    </font>
    <font>
      <sz val="12"/>
      <color rgb="FF000000"/>
      <name val="Calibri"/>
      <family val="2"/>
    </font>
    <font>
      <b/>
      <sz val="16"/>
      <name val="Arial"/>
      <family val="2"/>
    </font>
    <font>
      <sz val="12"/>
      <color rgb="FFFF0000"/>
      <name val="Arial"/>
      <family val="2"/>
    </font>
    <font>
      <sz val="10"/>
      <color rgb="FFFF0000"/>
      <name val="Arial"/>
      <family val="2"/>
    </font>
    <font>
      <sz val="12"/>
      <name val="Arial"/>
      <family val="2"/>
      <charset val="1"/>
    </font>
    <font>
      <b/>
      <sz val="12"/>
      <color rgb="FFFF0000"/>
      <name val="Arial"/>
      <family val="2"/>
    </font>
    <font>
      <b/>
      <sz val="14"/>
      <name val="Arial"/>
      <family val="2"/>
    </font>
    <font>
      <b/>
      <sz val="14"/>
      <name val="Calibri"/>
      <family val="2"/>
    </font>
    <font>
      <sz val="10"/>
      <name val="Calibri"/>
      <family val="2"/>
    </font>
    <font>
      <sz val="8.5"/>
      <name val="Arial"/>
      <family val="2"/>
    </font>
    <font>
      <b/>
      <sz val="11"/>
      <name val="Arial"/>
      <family val="2"/>
    </font>
    <font>
      <b/>
      <sz val="11"/>
      <name val="Calibri"/>
      <family val="2"/>
    </font>
    <font>
      <sz val="11"/>
      <name val="Arial"/>
      <family val="2"/>
    </font>
  </fonts>
  <fills count="20">
    <fill>
      <patternFill patternType="none"/>
    </fill>
    <fill>
      <patternFill patternType="gray125"/>
    </fill>
    <fill>
      <patternFill patternType="solid">
        <fgColor rgb="FFCFCFCF"/>
        <bgColor indexed="64"/>
      </patternFill>
    </fill>
    <fill>
      <patternFill patternType="solid">
        <fgColor rgb="FFE6E6E6"/>
        <bgColor indexed="64"/>
      </patternFill>
    </fill>
    <fill>
      <patternFill patternType="solid">
        <fgColor theme="0"/>
        <bgColor indexed="64"/>
      </patternFill>
    </fill>
    <fill>
      <patternFill patternType="solid">
        <fgColor rgb="FFE6E7E8"/>
      </patternFill>
    </fill>
    <fill>
      <patternFill patternType="solid">
        <fgColor theme="0" tint="-0.249977111117893"/>
        <bgColor indexed="64"/>
      </patternFill>
    </fill>
    <fill>
      <patternFill patternType="solid">
        <fgColor indexed="9"/>
        <bgColor indexed="64"/>
      </patternFill>
    </fill>
    <fill>
      <patternFill patternType="solid">
        <fgColor rgb="FFFFFFCC"/>
        <bgColor indexed="64"/>
      </patternFill>
    </fill>
    <fill>
      <patternFill patternType="solid">
        <fgColor rgb="FFA4B6B5"/>
        <bgColor indexed="64"/>
      </patternFill>
    </fill>
    <fill>
      <patternFill patternType="solid">
        <fgColor rgb="FFF7F6EB"/>
        <bgColor indexed="64"/>
      </patternFill>
    </fill>
    <fill>
      <patternFill patternType="solid">
        <fgColor rgb="FF9BE2D9"/>
        <bgColor indexed="64"/>
      </patternFill>
    </fill>
    <fill>
      <patternFill patternType="solid">
        <fgColor rgb="FFCDF1EC"/>
        <bgColor indexed="64"/>
      </patternFill>
    </fill>
    <fill>
      <patternFill patternType="solid">
        <fgColor rgb="FFFFFF00"/>
        <bgColor indexed="64"/>
      </patternFill>
    </fill>
    <fill>
      <patternFill patternType="solid">
        <fgColor rgb="FFE5E5E5"/>
      </patternFill>
    </fill>
    <fill>
      <patternFill patternType="solid">
        <fgColor theme="4" tint="0.79998168889431442"/>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9" tint="0.39997558519241921"/>
        <bgColor indexed="64"/>
      </patternFill>
    </fill>
  </fills>
  <borders count="79">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rgb="FF000000"/>
      </right>
      <top/>
      <bottom style="thin">
        <color rgb="FF000000"/>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21">
    <xf numFmtId="0" fontId="0" fillId="0" borderId="0"/>
    <xf numFmtId="43" fontId="1" fillId="0" borderId="0" applyFont="0" applyFill="0" applyBorder="0" applyAlignment="0" applyProtection="0"/>
    <xf numFmtId="164" fontId="4" fillId="0" borderId="0" applyFont="0" applyFill="0" applyBorder="0" applyAlignment="0" applyProtection="0"/>
    <xf numFmtId="0" fontId="8" fillId="0" borderId="0" applyNumberFormat="0" applyFill="0" applyBorder="0" applyProtection="0">
      <alignment vertical="top" wrapText="1"/>
    </xf>
    <xf numFmtId="43" fontId="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9" fontId="7"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38" fillId="0" borderId="0"/>
    <xf numFmtId="0" fontId="46" fillId="0" borderId="0"/>
    <xf numFmtId="43" fontId="7" fillId="0" borderId="0" applyFont="0" applyFill="0" applyBorder="0" applyAlignment="0" applyProtection="0"/>
    <xf numFmtId="43" fontId="7" fillId="0" borderId="0" applyFont="0" applyFill="0" applyBorder="0" applyAlignment="0" applyProtection="0"/>
  </cellStyleXfs>
  <cellXfs count="1342">
    <xf numFmtId="0" fontId="0" fillId="0" borderId="0" xfId="0"/>
    <xf numFmtId="0" fontId="3" fillId="0" borderId="0" xfId="0" applyFont="1" applyAlignment="1">
      <alignment horizontal="center"/>
    </xf>
    <xf numFmtId="0" fontId="3" fillId="0" borderId="0" xfId="0" applyFont="1" applyBorder="1" applyAlignment="1">
      <alignment wrapText="1"/>
    </xf>
    <xf numFmtId="43" fontId="3" fillId="0" borderId="0" xfId="1" applyFont="1" applyBorder="1"/>
    <xf numFmtId="0" fontId="0" fillId="0" borderId="0" xfId="0" applyBorder="1"/>
    <xf numFmtId="43" fontId="0" fillId="0" borderId="0" xfId="1" applyFont="1"/>
    <xf numFmtId="43" fontId="0" fillId="0" borderId="0" xfId="0" applyNumberFormat="1"/>
    <xf numFmtId="0" fontId="0" fillId="0" borderId="0" xfId="0"/>
    <xf numFmtId="0" fontId="0" fillId="0" borderId="10" xfId="0" applyBorder="1" applyAlignment="1">
      <alignment vertical="top" wrapText="1"/>
    </xf>
    <xf numFmtId="0" fontId="0" fillId="0" borderId="10" xfId="0" applyBorder="1" applyAlignment="1">
      <alignment horizontal="center" vertical="top" wrapText="1"/>
    </xf>
    <xf numFmtId="0" fontId="0" fillId="0" borderId="10" xfId="0" applyBorder="1" applyAlignment="1">
      <alignment horizontal="right" vertical="top" wrapText="1"/>
    </xf>
    <xf numFmtId="0" fontId="5" fillId="2" borderId="10" xfId="0" applyFont="1" applyFill="1" applyBorder="1" applyAlignment="1">
      <alignment horizontal="left" wrapText="1"/>
    </xf>
    <xf numFmtId="0" fontId="5" fillId="2" borderId="10" xfId="0" applyFont="1" applyFill="1" applyBorder="1" applyAlignment="1">
      <alignment horizontal="center" wrapText="1"/>
    </xf>
    <xf numFmtId="0" fontId="0" fillId="0" borderId="0" xfId="0"/>
    <xf numFmtId="0" fontId="0" fillId="0" borderId="11" xfId="0" applyBorder="1"/>
    <xf numFmtId="0" fontId="3" fillId="0" borderId="5" xfId="0" applyFont="1" applyBorder="1" applyAlignment="1">
      <alignment horizontal="center"/>
    </xf>
    <xf numFmtId="0" fontId="5" fillId="2" borderId="10" xfId="0" applyFont="1" applyFill="1" applyBorder="1" applyAlignment="1">
      <alignment horizontal="right" wrapText="1"/>
    </xf>
    <xf numFmtId="0" fontId="5" fillId="0" borderId="10" xfId="0" applyFont="1" applyBorder="1" applyAlignment="1">
      <alignment horizontal="left" vertical="top" wrapText="1"/>
    </xf>
    <xf numFmtId="0" fontId="0" fillId="0" borderId="10" xfId="0" quotePrefix="1" applyBorder="1" applyAlignment="1">
      <alignment horizontal="left" vertical="top" wrapText="1"/>
    </xf>
    <xf numFmtId="0" fontId="0" fillId="0" borderId="10" xfId="0" applyBorder="1" applyAlignment="1">
      <alignment horizontal="left" vertical="top" wrapText="1"/>
    </xf>
    <xf numFmtId="0" fontId="5" fillId="0" borderId="10" xfId="0" quotePrefix="1" applyFont="1" applyBorder="1" applyAlignment="1">
      <alignment horizontal="left" vertical="top" wrapText="1"/>
    </xf>
    <xf numFmtId="4" fontId="0" fillId="0" borderId="10" xfId="0" applyNumberFormat="1" applyBorder="1" applyAlignment="1">
      <alignment horizontal="right" vertical="top" wrapText="1"/>
    </xf>
    <xf numFmtId="0" fontId="0" fillId="0" borderId="0" xfId="0" quotePrefix="1"/>
    <xf numFmtId="0" fontId="9" fillId="0" borderId="0" xfId="0" applyFont="1" applyFill="1" applyBorder="1" applyAlignment="1">
      <alignment vertical="center" wrapText="1"/>
    </xf>
    <xf numFmtId="10" fontId="0" fillId="0" borderId="0" xfId="0" applyNumberFormat="1" applyBorder="1"/>
    <xf numFmtId="0" fontId="9" fillId="3" borderId="2" xfId="0" applyFont="1" applyFill="1" applyBorder="1" applyAlignment="1">
      <alignment vertical="center" wrapText="1"/>
    </xf>
    <xf numFmtId="165" fontId="0" fillId="0" borderId="0" xfId="0" applyNumberFormat="1" applyBorder="1"/>
    <xf numFmtId="0" fontId="9" fillId="3" borderId="14" xfId="0" applyFont="1" applyFill="1" applyBorder="1" applyAlignment="1">
      <alignment vertical="center" wrapText="1"/>
    </xf>
    <xf numFmtId="165" fontId="9" fillId="3" borderId="14" xfId="0" applyNumberFormat="1" applyFont="1" applyFill="1" applyBorder="1" applyAlignment="1">
      <alignment horizontal="right" vertical="center" wrapText="1"/>
    </xf>
    <xf numFmtId="0" fontId="10" fillId="0" borderId="15" xfId="0" applyFont="1" applyBorder="1" applyAlignment="1">
      <alignment horizontal="right" vertical="center" wrapText="1"/>
    </xf>
    <xf numFmtId="0" fontId="10" fillId="0" borderId="15" xfId="0" applyFont="1" applyBorder="1" applyAlignment="1">
      <alignment vertical="center" wrapText="1"/>
    </xf>
    <xf numFmtId="0" fontId="10" fillId="0" borderId="15" xfId="0" applyFont="1" applyBorder="1" applyAlignment="1">
      <alignment horizontal="center" vertical="center" wrapText="1"/>
    </xf>
    <xf numFmtId="165" fontId="10" fillId="0" borderId="15" xfId="0" applyNumberFormat="1" applyFont="1" applyBorder="1" applyAlignment="1">
      <alignment horizontal="right" vertical="center" wrapText="1"/>
    </xf>
    <xf numFmtId="165" fontId="0" fillId="0" borderId="15" xfId="0" applyNumberFormat="1" applyBorder="1"/>
    <xf numFmtId="0" fontId="10" fillId="0" borderId="15" xfId="0" applyFont="1" applyBorder="1" applyAlignment="1">
      <alignment horizontal="justify" vertical="center" wrapText="1"/>
    </xf>
    <xf numFmtId="165" fontId="11" fillId="0" borderId="0" xfId="0" applyNumberFormat="1" applyFont="1" applyBorder="1"/>
    <xf numFmtId="165" fontId="12" fillId="3" borderId="14" xfId="0" applyNumberFormat="1" applyFont="1" applyFill="1" applyBorder="1" applyAlignment="1">
      <alignment horizontal="center" vertical="center" wrapText="1"/>
    </xf>
    <xf numFmtId="165" fontId="11" fillId="0" borderId="15" xfId="0" applyNumberFormat="1" applyFont="1" applyBorder="1"/>
    <xf numFmtId="0" fontId="13" fillId="0" borderId="15" xfId="0" applyFont="1" applyBorder="1" applyAlignment="1">
      <alignment vertical="center" wrapText="1"/>
    </xf>
    <xf numFmtId="167" fontId="0" fillId="0" borderId="0" xfId="6" applyNumberFormat="1" applyFont="1"/>
    <xf numFmtId="0" fontId="4" fillId="0" borderId="0" xfId="7"/>
    <xf numFmtId="0" fontId="4" fillId="0" borderId="0" xfId="7" applyAlignment="1">
      <alignment horizontal="center"/>
    </xf>
    <xf numFmtId="0" fontId="10" fillId="0" borderId="15" xfId="0" applyFont="1" applyBorder="1" applyAlignment="1">
      <alignment horizontal="right" vertical="center" wrapText="1"/>
    </xf>
    <xf numFmtId="0" fontId="10" fillId="0" borderId="15" xfId="0" applyFont="1" applyBorder="1" applyAlignment="1">
      <alignment horizontal="center" vertical="center" wrapText="1"/>
    </xf>
    <xf numFmtId="0" fontId="17" fillId="0" borderId="0" xfId="0" applyFont="1" applyAlignment="1">
      <alignment horizontal="center" vertical="center"/>
    </xf>
    <xf numFmtId="0" fontId="18" fillId="0" borderId="5" xfId="0" applyFont="1" applyBorder="1" applyAlignment="1">
      <alignment horizontal="right" vertical="center"/>
    </xf>
    <xf numFmtId="0" fontId="19" fillId="4" borderId="40" xfId="0" applyFont="1" applyFill="1" applyBorder="1" applyAlignment="1">
      <alignment vertical="center" wrapText="1"/>
    </xf>
    <xf numFmtId="0" fontId="19" fillId="4" borderId="21" xfId="0" applyFont="1" applyFill="1" applyBorder="1" applyAlignment="1">
      <alignment vertical="center" wrapText="1"/>
    </xf>
    <xf numFmtId="0" fontId="19" fillId="0" borderId="6" xfId="0" applyFont="1" applyBorder="1" applyAlignment="1">
      <alignment horizontal="center" vertical="center"/>
    </xf>
    <xf numFmtId="0" fontId="19" fillId="0" borderId="3" xfId="0" applyFont="1" applyBorder="1" applyAlignment="1">
      <alignment horizontal="center" vertical="center"/>
    </xf>
    <xf numFmtId="4" fontId="18" fillId="5" borderId="45" xfId="0" applyNumberFormat="1" applyFont="1" applyFill="1" applyBorder="1" applyAlignment="1">
      <alignment horizontal="center" vertical="center" wrapText="1"/>
    </xf>
    <xf numFmtId="4" fontId="19" fillId="0" borderId="1" xfId="0" applyNumberFormat="1" applyFont="1" applyBorder="1" applyAlignment="1">
      <alignment horizontal="center" vertical="center"/>
    </xf>
    <xf numFmtId="10" fontId="19" fillId="4" borderId="15" xfId="8" applyNumberFormat="1" applyFont="1" applyFill="1" applyBorder="1" applyAlignment="1">
      <alignment horizontal="center" vertical="center" wrapText="1"/>
    </xf>
    <xf numFmtId="0" fontId="19" fillId="4" borderId="38" xfId="0" applyFont="1" applyFill="1" applyBorder="1" applyAlignment="1">
      <alignment horizontal="center" vertical="center" wrapText="1"/>
    </xf>
    <xf numFmtId="4" fontId="19" fillId="0" borderId="39" xfId="0" applyNumberFormat="1" applyFont="1" applyBorder="1" applyAlignment="1">
      <alignment horizontal="center" vertical="center" wrapText="1"/>
    </xf>
    <xf numFmtId="0" fontId="19" fillId="0" borderId="47" xfId="0" applyFont="1" applyBorder="1" applyAlignment="1">
      <alignment horizontal="center" vertical="center"/>
    </xf>
    <xf numFmtId="0" fontId="19" fillId="0" borderId="27" xfId="0" applyFont="1" applyBorder="1" applyAlignment="1">
      <alignment horizontal="center" vertical="center"/>
    </xf>
    <xf numFmtId="0" fontId="18" fillId="0" borderId="27" xfId="0" applyFont="1" applyBorder="1" applyAlignment="1">
      <alignment horizontal="right" vertical="center"/>
    </xf>
    <xf numFmtId="4" fontId="17" fillId="0" borderId="0" xfId="0" applyNumberFormat="1" applyFont="1" applyAlignment="1">
      <alignment horizontal="center" vertical="center"/>
    </xf>
    <xf numFmtId="44" fontId="19" fillId="4" borderId="15" xfId="0" applyNumberFormat="1" applyFont="1" applyFill="1" applyBorder="1" applyAlignment="1">
      <alignment horizontal="center" vertical="center" wrapText="1"/>
    </xf>
    <xf numFmtId="0" fontId="19" fillId="4" borderId="27" xfId="0" applyFont="1" applyFill="1" applyBorder="1" applyAlignment="1">
      <alignment vertical="center" wrapText="1"/>
    </xf>
    <xf numFmtId="0" fontId="19" fillId="4" borderId="43" xfId="0" applyFont="1" applyFill="1" applyBorder="1" applyAlignment="1">
      <alignment vertical="center" wrapText="1"/>
    </xf>
    <xf numFmtId="0" fontId="19" fillId="4" borderId="1" xfId="0" applyFont="1" applyFill="1" applyBorder="1" applyAlignment="1">
      <alignment vertical="center" wrapText="1"/>
    </xf>
    <xf numFmtId="10" fontId="17" fillId="0" borderId="0" xfId="0" applyNumberFormat="1" applyFont="1" applyAlignment="1">
      <alignment horizontal="center" vertical="center"/>
    </xf>
    <xf numFmtId="44" fontId="17" fillId="0" borderId="0" xfId="0" applyNumberFormat="1" applyFont="1" applyAlignment="1">
      <alignment horizontal="center" vertical="center"/>
    </xf>
    <xf numFmtId="4" fontId="19" fillId="4" borderId="15" xfId="0" applyNumberFormat="1" applyFont="1" applyFill="1" applyBorder="1" applyAlignment="1">
      <alignment horizontal="center" vertical="center" wrapText="1"/>
    </xf>
    <xf numFmtId="4" fontId="19" fillId="4" borderId="39" xfId="0" applyNumberFormat="1" applyFont="1" applyFill="1" applyBorder="1" applyAlignment="1">
      <alignment horizontal="center" vertical="center" wrapText="1"/>
    </xf>
    <xf numFmtId="0" fontId="18" fillId="0" borderId="3" xfId="0" applyFont="1" applyBorder="1" applyAlignment="1">
      <alignment vertical="center" wrapText="1"/>
    </xf>
    <xf numFmtId="0" fontId="19" fillId="4" borderId="40" xfId="0" applyFont="1" applyFill="1" applyBorder="1" applyAlignment="1">
      <alignment horizontal="center" vertical="center" wrapText="1"/>
    </xf>
    <xf numFmtId="169" fontId="19" fillId="4" borderId="15" xfId="0" applyNumberFormat="1" applyFont="1" applyFill="1" applyBorder="1" applyAlignment="1">
      <alignment horizontal="center" vertical="center" wrapText="1"/>
    </xf>
    <xf numFmtId="0" fontId="19" fillId="0" borderId="15" xfId="0" applyFont="1" applyBorder="1" applyAlignment="1">
      <alignment horizontal="center" vertical="center" wrapText="1"/>
    </xf>
    <xf numFmtId="0" fontId="18" fillId="0" borderId="27" xfId="0" applyFont="1" applyBorder="1" applyAlignment="1">
      <alignment vertical="center" wrapText="1"/>
    </xf>
    <xf numFmtId="0" fontId="10" fillId="0" borderId="15" xfId="0" applyFont="1" applyBorder="1" applyAlignment="1">
      <alignment horizontal="center" vertical="center" wrapText="1"/>
    </xf>
    <xf numFmtId="0" fontId="19" fillId="0" borderId="5" xfId="0" applyFont="1" applyBorder="1" applyAlignment="1">
      <alignment horizontal="center" vertical="center"/>
    </xf>
    <xf numFmtId="0" fontId="19" fillId="4" borderId="27" xfId="0" applyFont="1" applyFill="1" applyBorder="1" applyAlignment="1">
      <alignment vertical="center"/>
    </xf>
    <xf numFmtId="0" fontId="20" fillId="0" borderId="15" xfId="0" applyFont="1" applyBorder="1" applyAlignment="1">
      <alignment horizontal="center" vertical="center" wrapText="1"/>
    </xf>
    <xf numFmtId="0" fontId="23" fillId="0" borderId="0" xfId="0" applyFont="1" applyBorder="1" applyAlignment="1">
      <alignment horizontal="center" vertical="center" wrapText="1"/>
    </xf>
    <xf numFmtId="0" fontId="22" fillId="0" borderId="0" xfId="0" applyFont="1" applyBorder="1" applyAlignment="1">
      <alignment horizontal="center" vertical="center" wrapText="1"/>
    </xf>
    <xf numFmtId="43" fontId="23" fillId="0" borderId="0" xfId="1" applyFont="1" applyBorder="1" applyAlignment="1">
      <alignment horizontal="center" vertical="center"/>
    </xf>
    <xf numFmtId="0" fontId="23" fillId="0" borderId="5" xfId="0" applyFont="1" applyBorder="1" applyAlignment="1">
      <alignment horizontal="center" vertical="center"/>
    </xf>
    <xf numFmtId="0" fontId="23" fillId="0" borderId="3" xfId="0" applyFont="1" applyBorder="1" applyAlignment="1">
      <alignment horizontal="center" vertical="center" wrapText="1"/>
    </xf>
    <xf numFmtId="0" fontId="24" fillId="0" borderId="0" xfId="0" applyNumberFormat="1" applyFont="1" applyAlignment="1" applyProtection="1">
      <alignment vertical="center"/>
    </xf>
    <xf numFmtId="0" fontId="25" fillId="0" borderId="0" xfId="0" applyNumberFormat="1" applyFont="1" applyProtection="1"/>
    <xf numFmtId="0" fontId="24" fillId="0" borderId="0" xfId="0" applyNumberFormat="1" applyFont="1" applyProtection="1"/>
    <xf numFmtId="0" fontId="24" fillId="0" borderId="0" xfId="0" applyFont="1" applyAlignment="1" applyProtection="1">
      <alignment horizontal="center" vertical="center" wrapText="1"/>
    </xf>
    <xf numFmtId="43" fontId="25" fillId="4" borderId="15" xfId="4" applyFont="1" applyFill="1" applyBorder="1" applyAlignment="1" applyProtection="1">
      <alignment horizontal="left" vertical="center" wrapText="1"/>
      <protection locked="0"/>
    </xf>
    <xf numFmtId="43" fontId="25" fillId="4" borderId="15" xfId="4" applyFont="1" applyFill="1" applyBorder="1" applyAlignment="1" applyProtection="1">
      <alignment horizontal="center" vertical="center" wrapText="1"/>
      <protection locked="0"/>
    </xf>
    <xf numFmtId="2" fontId="25" fillId="4" borderId="15" xfId="4" applyNumberFormat="1" applyFont="1" applyFill="1" applyBorder="1" applyAlignment="1" applyProtection="1">
      <alignment horizontal="center" vertical="center" wrapText="1"/>
      <protection locked="0"/>
    </xf>
    <xf numFmtId="0" fontId="25" fillId="4" borderId="0" xfId="0" applyNumberFormat="1" applyFont="1" applyFill="1" applyAlignment="1" applyProtection="1">
      <alignment horizontal="center" vertical="center"/>
    </xf>
    <xf numFmtId="168" fontId="25" fillId="4" borderId="22" xfId="4" applyNumberFormat="1" applyFont="1" applyFill="1" applyBorder="1" applyAlignment="1" applyProtection="1">
      <alignment horizontal="center" vertical="center" wrapText="1"/>
      <protection locked="0"/>
    </xf>
    <xf numFmtId="0" fontId="25" fillId="4" borderId="0" xfId="0" applyNumberFormat="1" applyFont="1" applyFill="1" applyProtection="1"/>
    <xf numFmtId="43" fontId="25" fillId="0" borderId="15" xfId="4" applyFont="1" applyFill="1" applyBorder="1" applyAlignment="1" applyProtection="1">
      <alignment horizontal="left" vertical="center" wrapText="1"/>
      <protection locked="0"/>
    </xf>
    <xf numFmtId="43" fontId="25" fillId="0" borderId="15" xfId="4" applyFont="1" applyFill="1" applyBorder="1" applyAlignment="1" applyProtection="1">
      <alignment horizontal="center" vertical="center" wrapText="1"/>
      <protection locked="0"/>
    </xf>
    <xf numFmtId="2" fontId="25" fillId="0" borderId="15" xfId="4" applyNumberFormat="1" applyFont="1" applyFill="1" applyBorder="1" applyAlignment="1" applyProtection="1">
      <alignment horizontal="center" vertical="center" wrapText="1"/>
      <protection locked="0"/>
    </xf>
    <xf numFmtId="0" fontId="25" fillId="0" borderId="0" xfId="0" applyNumberFormat="1" applyFont="1" applyFill="1" applyProtection="1"/>
    <xf numFmtId="0" fontId="24" fillId="0" borderId="0" xfId="0" applyNumberFormat="1" applyFont="1" applyFill="1" applyProtection="1"/>
    <xf numFmtId="0" fontId="25" fillId="0" borderId="0" xfId="0" applyNumberFormat="1" applyFont="1" applyAlignment="1" applyProtection="1">
      <alignment horizontal="center" vertical="center"/>
    </xf>
    <xf numFmtId="0" fontId="25" fillId="0" borderId="0" xfId="0" applyNumberFormat="1" applyFont="1" applyAlignment="1" applyProtection="1">
      <alignment horizontal="center"/>
    </xf>
    <xf numFmtId="49" fontId="25" fillId="0" borderId="0" xfId="4" applyNumberFormat="1" applyFont="1" applyAlignment="1" applyProtection="1">
      <alignment horizontal="center"/>
    </xf>
    <xf numFmtId="43" fontId="25" fillId="0" borderId="0" xfId="4" applyFont="1" applyAlignment="1" applyProtection="1">
      <alignment horizontal="center"/>
    </xf>
    <xf numFmtId="2" fontId="25" fillId="0" borderId="0" xfId="0" applyNumberFormat="1" applyFont="1" applyAlignment="1" applyProtection="1">
      <alignment horizontal="left" vertical="center"/>
    </xf>
    <xf numFmtId="0" fontId="25" fillId="0" borderId="0" xfId="0" applyNumberFormat="1" applyFont="1" applyAlignment="1" applyProtection="1">
      <alignment horizontal="center" wrapText="1"/>
    </xf>
    <xf numFmtId="43" fontId="22" fillId="0" borderId="0" xfId="1" applyFont="1" applyBorder="1" applyAlignment="1">
      <alignment horizontal="center" vertical="center"/>
    </xf>
    <xf numFmtId="0" fontId="25" fillId="0" borderId="5" xfId="0" applyNumberFormat="1" applyFont="1" applyBorder="1" applyProtection="1"/>
    <xf numFmtId="0" fontId="25" fillId="0" borderId="0" xfId="0" applyNumberFormat="1" applyFont="1" applyBorder="1" applyAlignment="1" applyProtection="1">
      <alignment horizontal="center"/>
    </xf>
    <xf numFmtId="49" fontId="25" fillId="0" borderId="0" xfId="4" applyNumberFormat="1" applyFont="1" applyBorder="1" applyAlignment="1" applyProtection="1">
      <alignment horizontal="center"/>
    </xf>
    <xf numFmtId="0" fontId="25" fillId="0" borderId="0" xfId="0" applyNumberFormat="1" applyFont="1" applyBorder="1" applyProtection="1"/>
    <xf numFmtId="43" fontId="25" fillId="0" borderId="0" xfId="4" applyFont="1" applyBorder="1" applyAlignment="1" applyProtection="1">
      <alignment horizontal="center"/>
    </xf>
    <xf numFmtId="2" fontId="25" fillId="0" borderId="0" xfId="0" applyNumberFormat="1" applyFont="1" applyBorder="1" applyAlignment="1" applyProtection="1">
      <alignment horizontal="left" vertical="center"/>
    </xf>
    <xf numFmtId="0" fontId="25" fillId="0" borderId="0" xfId="0" applyNumberFormat="1" applyFont="1" applyBorder="1" applyAlignment="1" applyProtection="1">
      <alignment horizontal="center" wrapText="1"/>
    </xf>
    <xf numFmtId="0" fontId="25" fillId="0" borderId="6" xfId="0" applyNumberFormat="1" applyFont="1" applyBorder="1" applyProtection="1"/>
    <xf numFmtId="0" fontId="25" fillId="0" borderId="3" xfId="0" applyNumberFormat="1" applyFont="1" applyBorder="1" applyAlignment="1" applyProtection="1">
      <alignment horizontal="center"/>
    </xf>
    <xf numFmtId="49" fontId="25" fillId="0" borderId="3" xfId="4" applyNumberFormat="1" applyFont="1" applyBorder="1" applyAlignment="1" applyProtection="1">
      <alignment horizontal="center"/>
    </xf>
    <xf numFmtId="43" fontId="25" fillId="0" borderId="3" xfId="4" applyFont="1" applyBorder="1" applyAlignment="1" applyProtection="1">
      <alignment horizontal="center"/>
    </xf>
    <xf numFmtId="2" fontId="25" fillId="0" borderId="3" xfId="0" applyNumberFormat="1" applyFont="1" applyBorder="1" applyAlignment="1" applyProtection="1">
      <alignment horizontal="left" vertical="center"/>
    </xf>
    <xf numFmtId="43" fontId="23" fillId="0" borderId="3" xfId="1" applyFont="1" applyBorder="1" applyAlignment="1">
      <alignment horizontal="center" vertical="center"/>
    </xf>
    <xf numFmtId="0" fontId="20" fillId="0" borderId="0" xfId="0" applyFont="1"/>
    <xf numFmtId="0" fontId="20" fillId="0" borderId="38" xfId="0" quotePrefix="1" applyFont="1" applyBorder="1" applyAlignment="1">
      <alignment horizontal="center" vertical="center" wrapText="1"/>
    </xf>
    <xf numFmtId="0" fontId="20" fillId="0" borderId="20" xfId="0" applyFont="1" applyBorder="1" applyAlignment="1">
      <alignment horizontal="center" vertical="center" wrapText="1"/>
    </xf>
    <xf numFmtId="17" fontId="20" fillId="0" borderId="15" xfId="0" applyNumberFormat="1" applyFont="1" applyBorder="1" applyAlignment="1">
      <alignment horizontal="center" vertical="center"/>
    </xf>
    <xf numFmtId="2" fontId="20" fillId="0" borderId="39" xfId="0" applyNumberFormat="1" applyFont="1" applyBorder="1" applyAlignment="1">
      <alignment horizontal="center" vertical="center" wrapText="1"/>
    </xf>
    <xf numFmtId="0" fontId="20" fillId="0" borderId="5" xfId="0" quotePrefix="1" applyFont="1" applyBorder="1" applyAlignment="1">
      <alignment horizontal="center" vertical="center" wrapText="1"/>
    </xf>
    <xf numFmtId="44" fontId="20" fillId="0" borderId="39" xfId="5"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5" xfId="0" applyFont="1" applyBorder="1" applyAlignment="1">
      <alignment horizontal="center" vertical="center"/>
    </xf>
    <xf numFmtId="170" fontId="20" fillId="0" borderId="15" xfId="0" applyNumberFormat="1" applyFont="1" applyBorder="1" applyAlignment="1">
      <alignment horizontal="center" vertical="center"/>
    </xf>
    <xf numFmtId="0" fontId="20" fillId="0" borderId="39" xfId="0" applyFont="1" applyBorder="1" applyAlignment="1">
      <alignment horizontal="center" vertical="center"/>
    </xf>
    <xf numFmtId="170" fontId="20" fillId="0" borderId="50" xfId="0" applyNumberFormat="1" applyFont="1" applyBorder="1" applyAlignment="1">
      <alignment horizontal="center" vertical="center"/>
    </xf>
    <xf numFmtId="0" fontId="20" fillId="0" borderId="50" xfId="0" applyFont="1" applyBorder="1" applyAlignment="1">
      <alignment horizontal="center" vertical="center"/>
    </xf>
    <xf numFmtId="0" fontId="20" fillId="0" borderId="46" xfId="0" applyFont="1" applyBorder="1" applyAlignment="1">
      <alignment horizontal="center" vertical="center"/>
    </xf>
    <xf numFmtId="0" fontId="23" fillId="0" borderId="0" xfId="0" applyFont="1"/>
    <xf numFmtId="0" fontId="22" fillId="0" borderId="0" xfId="0" applyFont="1"/>
    <xf numFmtId="0" fontId="21" fillId="0" borderId="38" xfId="0" applyFont="1" applyBorder="1" applyAlignment="1">
      <alignment horizontal="center" vertical="center"/>
    </xf>
    <xf numFmtId="0" fontId="20" fillId="0" borderId="22" xfId="0" applyFont="1" applyBorder="1" applyAlignment="1">
      <alignment horizontal="center" vertical="center"/>
    </xf>
    <xf numFmtId="170" fontId="21" fillId="0" borderId="49" xfId="0" applyNumberFormat="1" applyFont="1" applyBorder="1" applyAlignment="1">
      <alignment horizontal="center" vertical="center"/>
    </xf>
    <xf numFmtId="0" fontId="4" fillId="0" borderId="5" xfId="7" applyBorder="1"/>
    <xf numFmtId="0" fontId="4" fillId="0" borderId="0" xfId="7" applyBorder="1"/>
    <xf numFmtId="0" fontId="4" fillId="0" borderId="1" xfId="7" applyBorder="1"/>
    <xf numFmtId="0" fontId="4" fillId="0" borderId="0" xfId="7" applyBorder="1" applyAlignment="1">
      <alignment horizontal="center"/>
    </xf>
    <xf numFmtId="0" fontId="4" fillId="0" borderId="6" xfId="7" applyBorder="1"/>
    <xf numFmtId="0" fontId="4" fillId="0" borderId="3" xfId="7" applyBorder="1" applyAlignment="1">
      <alignment horizontal="center"/>
    </xf>
    <xf numFmtId="0" fontId="4" fillId="0" borderId="3" xfId="7" applyBorder="1"/>
    <xf numFmtId="0" fontId="4" fillId="0" borderId="13" xfId="7" applyBorder="1"/>
    <xf numFmtId="0" fontId="23" fillId="8" borderId="0" xfId="0" applyFont="1" applyFill="1"/>
    <xf numFmtId="0" fontId="23" fillId="6" borderId="0" xfId="0" applyFont="1" applyFill="1"/>
    <xf numFmtId="0" fontId="22" fillId="0" borderId="5" xfId="0" applyFont="1" applyBorder="1" applyAlignment="1"/>
    <xf numFmtId="0" fontId="23" fillId="0" borderId="5" xfId="0" applyFont="1" applyBorder="1" applyAlignment="1"/>
    <xf numFmtId="0" fontId="22" fillId="0" borderId="0" xfId="0" applyFont="1" applyBorder="1" applyAlignment="1"/>
    <xf numFmtId="0" fontId="22" fillId="0" borderId="1" xfId="0" applyFont="1" applyBorder="1" applyAlignment="1"/>
    <xf numFmtId="0" fontId="23" fillId="0" borderId="0" xfId="0" applyFont="1" applyBorder="1" applyAlignment="1"/>
    <xf numFmtId="0" fontId="23" fillId="0" borderId="1" xfId="0" applyFont="1" applyBorder="1" applyAlignment="1"/>
    <xf numFmtId="0" fontId="23" fillId="0" borderId="6" xfId="0" applyFont="1" applyBorder="1" applyAlignment="1"/>
    <xf numFmtId="0" fontId="23" fillId="0" borderId="3" xfId="0" applyFont="1" applyBorder="1" applyAlignment="1"/>
    <xf numFmtId="0" fontId="23" fillId="0" borderId="13" xfId="0" applyFont="1" applyBorder="1" applyAlignment="1"/>
    <xf numFmtId="0" fontId="18" fillId="0" borderId="0" xfId="0" applyFont="1" applyBorder="1" applyAlignment="1">
      <alignment horizontal="right" vertical="center"/>
    </xf>
    <xf numFmtId="0" fontId="26" fillId="0" borderId="5" xfId="0" applyFont="1" applyBorder="1" applyAlignment="1">
      <alignment horizontal="right" vertical="center"/>
    </xf>
    <xf numFmtId="0" fontId="5" fillId="0" borderId="0" xfId="0" applyFont="1" applyAlignment="1">
      <alignment wrapText="1"/>
    </xf>
    <xf numFmtId="10" fontId="28" fillId="0" borderId="0" xfId="6" applyNumberFormat="1" applyFont="1" applyBorder="1" applyAlignment="1">
      <alignment horizontal="center" vertical="center"/>
    </xf>
    <xf numFmtId="0" fontId="29" fillId="0" borderId="0" xfId="0" applyFont="1" applyBorder="1" applyAlignment="1">
      <alignment vertical="center"/>
    </xf>
    <xf numFmtId="43" fontId="29" fillId="0" borderId="0" xfId="1" applyFont="1" applyAlignment="1">
      <alignment vertical="center"/>
    </xf>
    <xf numFmtId="0" fontId="29" fillId="0" borderId="0" xfId="0" applyFont="1" applyAlignment="1">
      <alignment vertical="center"/>
    </xf>
    <xf numFmtId="0" fontId="29" fillId="0" borderId="62" xfId="0" applyFont="1" applyBorder="1" applyAlignment="1">
      <alignment vertical="center"/>
    </xf>
    <xf numFmtId="0" fontId="29" fillId="0" borderId="21" xfId="0" applyFont="1" applyBorder="1" applyAlignment="1">
      <alignment vertical="center"/>
    </xf>
    <xf numFmtId="10" fontId="28" fillId="0" borderId="0" xfId="6" applyNumberFormat="1" applyFont="1" applyFill="1" applyBorder="1" applyAlignment="1">
      <alignment vertical="center"/>
    </xf>
    <xf numFmtId="0" fontId="29" fillId="0" borderId="5" xfId="0" applyFont="1" applyBorder="1" applyAlignment="1">
      <alignment horizontal="center" vertical="center"/>
    </xf>
    <xf numFmtId="0" fontId="29" fillId="0" borderId="0" xfId="0" applyFont="1" applyFill="1" applyBorder="1" applyAlignment="1">
      <alignment horizontal="center" vertical="center"/>
    </xf>
    <xf numFmtId="0" fontId="29" fillId="0" borderId="0" xfId="0" applyFont="1" applyFill="1" applyBorder="1" applyAlignment="1">
      <alignment vertical="center" wrapText="1"/>
    </xf>
    <xf numFmtId="43" fontId="29" fillId="0" borderId="0" xfId="1" applyFont="1" applyFill="1" applyBorder="1" applyAlignment="1">
      <alignment vertical="center"/>
    </xf>
    <xf numFmtId="44" fontId="29" fillId="0" borderId="0" xfId="5" applyFont="1" applyFill="1" applyBorder="1" applyAlignment="1">
      <alignment vertical="center"/>
    </xf>
    <xf numFmtId="44" fontId="29" fillId="0" borderId="1" xfId="5" applyFont="1" applyFill="1" applyBorder="1" applyAlignment="1">
      <alignment vertical="center"/>
    </xf>
    <xf numFmtId="10" fontId="29" fillId="0" borderId="0" xfId="6" applyNumberFormat="1" applyFont="1" applyFill="1" applyBorder="1" applyAlignment="1">
      <alignment vertical="center"/>
    </xf>
    <xf numFmtId="0" fontId="28" fillId="0" borderId="2" xfId="0" applyFont="1" applyFill="1" applyBorder="1" applyAlignment="1">
      <alignment horizontal="center" vertical="center" wrapText="1"/>
    </xf>
    <xf numFmtId="43" fontId="28" fillId="0" borderId="2" xfId="1" applyFont="1" applyFill="1" applyBorder="1" applyAlignment="1">
      <alignment horizontal="center" vertical="center" wrapText="1"/>
    </xf>
    <xf numFmtId="44" fontId="28" fillId="0" borderId="2" xfId="5" applyFont="1" applyFill="1" applyBorder="1" applyAlignment="1">
      <alignment horizontal="center" vertical="center" wrapText="1"/>
    </xf>
    <xf numFmtId="10" fontId="28" fillId="0" borderId="0" xfId="6" applyNumberFormat="1"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5" xfId="0" applyFont="1" applyFill="1" applyBorder="1" applyAlignment="1">
      <alignment horizontal="justify" vertical="center" wrapText="1"/>
    </xf>
    <xf numFmtId="43" fontId="25" fillId="0" borderId="15" xfId="1" applyFont="1" applyFill="1" applyBorder="1" applyAlignment="1">
      <alignment horizontal="center" vertical="center" wrapText="1"/>
    </xf>
    <xf numFmtId="44" fontId="25" fillId="0" borderId="15" xfId="5" applyFont="1" applyFill="1" applyBorder="1" applyAlignment="1">
      <alignment horizontal="right" vertical="center" wrapText="1"/>
    </xf>
    <xf numFmtId="0" fontId="30" fillId="0" borderId="0" xfId="0" applyFont="1" applyBorder="1" applyAlignment="1">
      <alignment vertical="center"/>
    </xf>
    <xf numFmtId="43" fontId="30" fillId="0" borderId="0" xfId="1" applyFont="1" applyAlignment="1">
      <alignment vertical="center"/>
    </xf>
    <xf numFmtId="0" fontId="30" fillId="0" borderId="0" xfId="0" applyFont="1" applyAlignment="1">
      <alignment vertical="center"/>
    </xf>
    <xf numFmtId="0" fontId="29" fillId="0" borderId="38"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8" fillId="0" borderId="15" xfId="0" applyFont="1" applyFill="1" applyBorder="1" applyAlignment="1">
      <alignment horizontal="left" vertical="center" wrapText="1"/>
    </xf>
    <xf numFmtId="0" fontId="28" fillId="0" borderId="15" xfId="0" applyFont="1" applyFill="1" applyBorder="1" applyAlignment="1">
      <alignment horizontal="center" vertical="center" wrapText="1"/>
    </xf>
    <xf numFmtId="43" fontId="28" fillId="0" borderId="15" xfId="1" applyFont="1" applyFill="1" applyBorder="1" applyAlignment="1">
      <alignment horizontal="center" vertical="center" wrapText="1"/>
    </xf>
    <xf numFmtId="44" fontId="28" fillId="0" borderId="15" xfId="5" applyFont="1" applyFill="1" applyBorder="1" applyAlignment="1">
      <alignment horizontal="center" vertical="center" wrapText="1"/>
    </xf>
    <xf numFmtId="44" fontId="28" fillId="0" borderId="39" xfId="5" applyFont="1" applyFill="1" applyBorder="1" applyAlignment="1">
      <alignment horizontal="center" vertical="center" wrapText="1"/>
    </xf>
    <xf numFmtId="43" fontId="29" fillId="0" borderId="0" xfId="0" applyNumberFormat="1" applyFont="1" applyAlignment="1">
      <alignment vertical="center"/>
    </xf>
    <xf numFmtId="0" fontId="28" fillId="0" borderId="0" xfId="0" applyFont="1" applyBorder="1" applyAlignment="1">
      <alignment vertical="center"/>
    </xf>
    <xf numFmtId="43" fontId="28" fillId="0" borderId="0" xfId="1" applyFont="1" applyAlignment="1">
      <alignment vertical="center"/>
    </xf>
    <xf numFmtId="0" fontId="28" fillId="0" borderId="0" xfId="0" applyFont="1" applyAlignment="1">
      <alignment vertical="center"/>
    </xf>
    <xf numFmtId="43" fontId="28" fillId="0" borderId="0" xfId="0" applyNumberFormat="1" applyFont="1" applyAlignment="1">
      <alignment vertical="center"/>
    </xf>
    <xf numFmtId="43" fontId="29" fillId="0" borderId="15" xfId="1" applyFont="1" applyFill="1" applyBorder="1" applyAlignment="1">
      <alignment horizontal="center" vertical="center" wrapText="1"/>
    </xf>
    <xf numFmtId="44" fontId="29" fillId="0" borderId="15" xfId="5" applyFont="1" applyFill="1" applyBorder="1" applyAlignment="1">
      <alignment horizontal="center" vertical="center" wrapText="1"/>
    </xf>
    <xf numFmtId="44" fontId="29" fillId="0" borderId="39" xfId="5" applyFont="1" applyFill="1" applyBorder="1" applyAlignment="1">
      <alignment horizontal="center" vertical="center" wrapText="1"/>
    </xf>
    <xf numFmtId="0" fontId="29" fillId="0" borderId="15" xfId="0" applyFont="1" applyFill="1" applyBorder="1" applyAlignment="1">
      <alignment horizontal="justify" vertical="center" wrapText="1"/>
    </xf>
    <xf numFmtId="43" fontId="29" fillId="0" borderId="15" xfId="1" applyFont="1" applyFill="1" applyBorder="1" applyAlignment="1">
      <alignment horizontal="right" vertical="center" wrapText="1"/>
    </xf>
    <xf numFmtId="44" fontId="29" fillId="0" borderId="15" xfId="5" applyFont="1" applyFill="1" applyBorder="1" applyAlignment="1">
      <alignment horizontal="right" vertical="center" wrapText="1"/>
    </xf>
    <xf numFmtId="0" fontId="25" fillId="0" borderId="0" xfId="0" applyFont="1" applyBorder="1" applyAlignment="1">
      <alignment vertical="center"/>
    </xf>
    <xf numFmtId="43" fontId="25" fillId="0" borderId="0" xfId="1" applyFont="1" applyAlignment="1">
      <alignment vertical="center"/>
    </xf>
    <xf numFmtId="0" fontId="25" fillId="0" borderId="0" xfId="0" applyFont="1" applyAlignment="1">
      <alignment vertical="center"/>
    </xf>
    <xf numFmtId="0" fontId="29" fillId="0" borderId="0" xfId="0" applyFont="1" applyFill="1" applyBorder="1" applyAlignment="1">
      <alignment vertical="center"/>
    </xf>
    <xf numFmtId="0" fontId="29" fillId="0" borderId="15" xfId="0" applyFont="1" applyBorder="1" applyAlignment="1">
      <alignment horizontal="center" vertical="center"/>
    </xf>
    <xf numFmtId="0" fontId="29" fillId="0" borderId="38" xfId="0" applyFont="1" applyBorder="1" applyAlignment="1">
      <alignment horizontal="center" vertical="center"/>
    </xf>
    <xf numFmtId="0" fontId="29" fillId="0" borderId="15" xfId="0" applyFont="1" applyBorder="1" applyAlignment="1">
      <alignment vertical="center" wrapText="1"/>
    </xf>
    <xf numFmtId="10" fontId="28" fillId="0" borderId="0" xfId="6" applyNumberFormat="1" applyFont="1" applyBorder="1" applyAlignment="1">
      <alignment vertical="center"/>
    </xf>
    <xf numFmtId="0" fontId="29" fillId="0" borderId="4" xfId="0" applyFont="1" applyBorder="1" applyAlignment="1">
      <alignment horizontal="center" vertical="center"/>
    </xf>
    <xf numFmtId="0" fontId="29" fillId="0" borderId="55" xfId="0" applyFont="1" applyBorder="1" applyAlignment="1">
      <alignment horizontal="center" vertical="center"/>
    </xf>
    <xf numFmtId="0" fontId="28" fillId="0" borderId="55" xfId="0" applyFont="1" applyBorder="1" applyAlignment="1">
      <alignment vertical="center" wrapText="1"/>
    </xf>
    <xf numFmtId="0" fontId="28" fillId="0" borderId="55" xfId="0" applyFont="1" applyBorder="1" applyAlignment="1">
      <alignment horizontal="center" vertical="center"/>
    </xf>
    <xf numFmtId="43" fontId="28" fillId="0" borderId="55" xfId="1" applyFont="1" applyBorder="1" applyAlignment="1">
      <alignment vertical="center"/>
    </xf>
    <xf numFmtId="44" fontId="28" fillId="0" borderId="55" xfId="5" applyFont="1" applyBorder="1" applyAlignment="1">
      <alignment vertical="center"/>
    </xf>
    <xf numFmtId="44" fontId="28" fillId="0" borderId="12" xfId="5" applyFont="1" applyBorder="1" applyAlignment="1">
      <alignment vertical="center"/>
    </xf>
    <xf numFmtId="10" fontId="31" fillId="0" borderId="0" xfId="6" applyNumberFormat="1" applyFont="1" applyBorder="1" applyAlignment="1">
      <alignment horizontal="left" vertical="center" wrapText="1"/>
    </xf>
    <xf numFmtId="0" fontId="31" fillId="0" borderId="0" xfId="0" applyFont="1" applyBorder="1" applyAlignment="1">
      <alignment vertical="center"/>
    </xf>
    <xf numFmtId="43" fontId="31" fillId="0" borderId="0" xfId="1" applyFont="1" applyAlignment="1">
      <alignment vertical="center"/>
    </xf>
    <xf numFmtId="0" fontId="31" fillId="0" borderId="0" xfId="0" applyFont="1" applyAlignment="1">
      <alignment vertical="center"/>
    </xf>
    <xf numFmtId="0" fontId="31" fillId="0" borderId="0" xfId="0" applyFont="1" applyBorder="1" applyAlignment="1">
      <alignment horizontal="left" vertical="center" wrapText="1"/>
    </xf>
    <xf numFmtId="0" fontId="31" fillId="0" borderId="1" xfId="0" applyFont="1" applyBorder="1" applyAlignment="1">
      <alignment horizontal="left" vertical="center" wrapText="1"/>
    </xf>
    <xf numFmtId="10" fontId="29" fillId="0" borderId="0" xfId="6" applyNumberFormat="1" applyFont="1" applyBorder="1" applyAlignment="1">
      <alignment horizontal="left" vertical="center" wrapText="1"/>
    </xf>
    <xf numFmtId="0" fontId="29" fillId="0" borderId="0" xfId="0" applyFont="1" applyBorder="1" applyAlignment="1">
      <alignment horizontal="center" vertical="center"/>
    </xf>
    <xf numFmtId="17" fontId="29" fillId="0" borderId="0" xfId="0" applyNumberFormat="1" applyFont="1" applyBorder="1" applyAlignment="1">
      <alignment horizontal="center" vertical="center"/>
    </xf>
    <xf numFmtId="0" fontId="29" fillId="0" borderId="0" xfId="0" applyFont="1" applyBorder="1" applyAlignment="1">
      <alignment vertical="center" wrapText="1"/>
    </xf>
    <xf numFmtId="43" fontId="29" fillId="0" borderId="0" xfId="1" applyFont="1" applyBorder="1" applyAlignment="1">
      <alignment vertical="center"/>
    </xf>
    <xf numFmtId="44" fontId="29" fillId="0" borderId="0" xfId="5" applyFont="1" applyBorder="1" applyAlignment="1">
      <alignment vertical="center"/>
    </xf>
    <xf numFmtId="44" fontId="29" fillId="0" borderId="1" xfId="5" applyFont="1" applyBorder="1" applyAlignment="1">
      <alignment vertical="center"/>
    </xf>
    <xf numFmtId="10" fontId="29" fillId="0" borderId="0" xfId="6" applyNumberFormat="1" applyFont="1" applyBorder="1" applyAlignment="1">
      <alignment vertical="center"/>
    </xf>
    <xf numFmtId="174" fontId="29" fillId="0" borderId="0" xfId="6" applyNumberFormat="1" applyFont="1" applyBorder="1" applyAlignment="1">
      <alignment vertical="center"/>
    </xf>
    <xf numFmtId="2" fontId="29" fillId="0" borderId="0" xfId="6" applyNumberFormat="1" applyFont="1" applyBorder="1" applyAlignment="1">
      <alignment vertical="center"/>
    </xf>
    <xf numFmtId="0" fontId="29" fillId="0" borderId="0" xfId="0" applyFont="1" applyBorder="1" applyAlignment="1">
      <alignment horizontal="left" vertical="center"/>
    </xf>
    <xf numFmtId="0" fontId="29" fillId="0" borderId="1" xfId="0" applyFont="1" applyBorder="1" applyAlignment="1">
      <alignment horizontal="left" vertical="center"/>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6" xfId="0" applyFont="1" applyBorder="1" applyAlignment="1">
      <alignment horizontal="center" vertical="center"/>
    </xf>
    <xf numFmtId="0" fontId="29" fillId="0" borderId="3" xfId="0" applyFont="1" applyBorder="1" applyAlignment="1">
      <alignment horizontal="center" vertical="center"/>
    </xf>
    <xf numFmtId="0" fontId="29" fillId="0" borderId="3" xfId="0" applyFont="1" applyBorder="1" applyAlignment="1">
      <alignment horizontal="center" vertical="center" wrapText="1"/>
    </xf>
    <xf numFmtId="44" fontId="29" fillId="0" borderId="13" xfId="5" applyFont="1" applyBorder="1" applyAlignment="1">
      <alignment vertical="center"/>
    </xf>
    <xf numFmtId="0" fontId="29" fillId="0" borderId="0" xfId="0" applyFont="1" applyAlignment="1">
      <alignment horizontal="center" vertical="center"/>
    </xf>
    <xf numFmtId="0" fontId="28" fillId="9" borderId="19" xfId="0" applyFont="1" applyFill="1" applyBorder="1" applyAlignment="1">
      <alignment horizontal="center" vertical="center" wrapText="1"/>
    </xf>
    <xf numFmtId="0" fontId="28" fillId="9" borderId="16" xfId="0" applyFont="1" applyFill="1" applyBorder="1" applyAlignment="1">
      <alignment horizontal="center" vertical="center" wrapText="1"/>
    </xf>
    <xf numFmtId="0" fontId="28" fillId="9" borderId="16" xfId="0" applyFont="1" applyFill="1" applyBorder="1" applyAlignment="1">
      <alignment horizontal="left" vertical="center" wrapText="1"/>
    </xf>
    <xf numFmtId="0" fontId="29" fillId="9" borderId="16" xfId="0" applyFont="1" applyFill="1" applyBorder="1" applyAlignment="1">
      <alignment horizontal="center" vertical="center" wrapText="1"/>
    </xf>
    <xf numFmtId="43" fontId="29" fillId="9" borderId="16" xfId="1" applyFont="1" applyFill="1" applyBorder="1" applyAlignment="1">
      <alignment horizontal="center" vertical="center" wrapText="1"/>
    </xf>
    <xf numFmtId="44" fontId="29" fillId="9" borderId="16" xfId="5" applyFont="1" applyFill="1" applyBorder="1" applyAlignment="1">
      <alignment horizontal="center" vertical="center" wrapText="1"/>
    </xf>
    <xf numFmtId="44" fontId="29" fillId="9" borderId="17" xfId="5" applyFont="1" applyFill="1" applyBorder="1" applyAlignment="1">
      <alignment horizontal="center" vertical="center" wrapText="1"/>
    </xf>
    <xf numFmtId="44" fontId="28" fillId="9" borderId="18" xfId="5" applyFont="1" applyFill="1" applyBorder="1" applyAlignment="1">
      <alignment horizontal="center" vertical="center" wrapText="1"/>
    </xf>
    <xf numFmtId="0" fontId="25" fillId="10" borderId="38" xfId="0" applyFont="1" applyFill="1" applyBorder="1" applyAlignment="1">
      <alignment horizontal="center" vertical="center" wrapText="1"/>
    </xf>
    <xf numFmtId="0" fontId="25" fillId="10" borderId="15" xfId="0" quotePrefix="1"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29" fillId="10" borderId="15" xfId="0" quotePrefix="1"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8" fillId="9" borderId="38"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8" fillId="9" borderId="15" xfId="0" applyFont="1" applyFill="1" applyBorder="1" applyAlignment="1">
      <alignment horizontal="left" vertical="center" wrapText="1"/>
    </xf>
    <xf numFmtId="43" fontId="28" fillId="9" borderId="15" xfId="1" applyFont="1" applyFill="1" applyBorder="1" applyAlignment="1">
      <alignment horizontal="center" vertical="center" wrapText="1"/>
    </xf>
    <xf numFmtId="44" fontId="28" fillId="9" borderId="15" xfId="5" applyFont="1" applyFill="1" applyBorder="1" applyAlignment="1">
      <alignment horizontal="center" vertical="center" wrapText="1"/>
    </xf>
    <xf numFmtId="44" fontId="28" fillId="9" borderId="39" xfId="5" applyFont="1" applyFill="1" applyBorder="1" applyAlignment="1">
      <alignment horizontal="center" vertical="center" wrapText="1"/>
    </xf>
    <xf numFmtId="0" fontId="29" fillId="9" borderId="15" xfId="0" applyFont="1" applyFill="1" applyBorder="1" applyAlignment="1">
      <alignment horizontal="center" vertical="center" wrapText="1"/>
    </xf>
    <xf numFmtId="43" fontId="29" fillId="9" borderId="15" xfId="1" applyFont="1" applyFill="1" applyBorder="1" applyAlignment="1">
      <alignment horizontal="center" vertical="center" wrapText="1"/>
    </xf>
    <xf numFmtId="44" fontId="29" fillId="9" borderId="15" xfId="5" applyFont="1" applyFill="1" applyBorder="1" applyAlignment="1">
      <alignment horizontal="center" vertical="center" wrapText="1"/>
    </xf>
    <xf numFmtId="0" fontId="28" fillId="9" borderId="15" xfId="0" applyFont="1" applyFill="1" applyBorder="1" applyAlignment="1">
      <alignment horizontal="justify" vertical="center" wrapText="1"/>
    </xf>
    <xf numFmtId="0" fontId="24" fillId="9" borderId="38" xfId="0" applyFont="1" applyFill="1" applyBorder="1" applyAlignment="1">
      <alignment horizontal="center" vertical="center" wrapText="1"/>
    </xf>
    <xf numFmtId="0" fontId="25" fillId="9" borderId="15" xfId="0" applyFont="1" applyFill="1" applyBorder="1" applyAlignment="1">
      <alignment horizontal="center" vertical="center" wrapText="1"/>
    </xf>
    <xf numFmtId="0" fontId="24" fillId="9" borderId="15" xfId="0" applyFont="1" applyFill="1" applyBorder="1" applyAlignment="1">
      <alignment horizontal="justify" vertical="center" wrapText="1"/>
    </xf>
    <xf numFmtId="43" fontId="25" fillId="9" borderId="15" xfId="1" applyFont="1" applyFill="1" applyBorder="1" applyAlignment="1">
      <alignment horizontal="center" vertical="center" wrapText="1"/>
    </xf>
    <xf numFmtId="44" fontId="25" fillId="9" borderId="15" xfId="5" applyFont="1" applyFill="1" applyBorder="1" applyAlignment="1">
      <alignment horizontal="right" vertical="center" wrapText="1"/>
    </xf>
    <xf numFmtId="0" fontId="29" fillId="9" borderId="51" xfId="0" applyFont="1" applyFill="1" applyBorder="1" applyAlignment="1">
      <alignment horizontal="center" vertical="center"/>
    </xf>
    <xf numFmtId="0" fontId="29" fillId="9" borderId="52" xfId="0" applyFont="1" applyFill="1" applyBorder="1" applyAlignment="1">
      <alignment horizontal="center" vertical="center"/>
    </xf>
    <xf numFmtId="0" fontId="28" fillId="9" borderId="52" xfId="0" applyFont="1" applyFill="1" applyBorder="1" applyAlignment="1">
      <alignment vertical="center" wrapText="1"/>
    </xf>
    <xf numFmtId="0" fontId="28" fillId="9" borderId="52" xfId="0" applyFont="1" applyFill="1" applyBorder="1" applyAlignment="1">
      <alignment horizontal="center" vertical="center"/>
    </xf>
    <xf numFmtId="43" fontId="28" fillId="9" borderId="52" xfId="1" applyFont="1" applyFill="1" applyBorder="1" applyAlignment="1">
      <alignment vertical="center"/>
    </xf>
    <xf numFmtId="44" fontId="28" fillId="9" borderId="52" xfId="5" applyFont="1" applyFill="1" applyBorder="1" applyAlignment="1">
      <alignment vertical="center"/>
    </xf>
    <xf numFmtId="44" fontId="28" fillId="9" borderId="60" xfId="5" applyFont="1" applyFill="1" applyBorder="1" applyAlignment="1">
      <alignment vertical="center"/>
    </xf>
    <xf numFmtId="44" fontId="28" fillId="9" borderId="45" xfId="5" applyFont="1" applyFill="1" applyBorder="1" applyAlignment="1">
      <alignment vertical="center"/>
    </xf>
    <xf numFmtId="44" fontId="25" fillId="10" borderId="39" xfId="5" applyFont="1" applyFill="1" applyBorder="1" applyAlignment="1">
      <alignment horizontal="center" vertical="center" wrapText="1"/>
    </xf>
    <xf numFmtId="44" fontId="29" fillId="10" borderId="39" xfId="5" applyFont="1" applyFill="1" applyBorder="1" applyAlignment="1">
      <alignment horizontal="center" vertical="center" wrapText="1"/>
    </xf>
    <xf numFmtId="0" fontId="28" fillId="10" borderId="61" xfId="0" applyFont="1" applyFill="1" applyBorder="1" applyAlignment="1">
      <alignment horizontal="right" vertical="center"/>
    </xf>
    <xf numFmtId="49" fontId="29" fillId="10" borderId="62" xfId="5" applyNumberFormat="1" applyFont="1" applyFill="1" applyBorder="1" applyAlignment="1">
      <alignment horizontal="center" vertical="center" wrapText="1"/>
    </xf>
    <xf numFmtId="44" fontId="28" fillId="10" borderId="62" xfId="5" applyFont="1" applyFill="1" applyBorder="1" applyAlignment="1">
      <alignment horizontal="right" vertical="center" wrapText="1"/>
    </xf>
    <xf numFmtId="17" fontId="29" fillId="10" borderId="63" xfId="5" applyNumberFormat="1" applyFont="1" applyFill="1" applyBorder="1" applyAlignment="1">
      <alignment horizontal="center" vertical="center" wrapText="1"/>
    </xf>
    <xf numFmtId="0" fontId="28" fillId="10" borderId="40" xfId="0" applyFont="1" applyFill="1" applyBorder="1" applyAlignment="1">
      <alignment horizontal="right" vertical="center"/>
    </xf>
    <xf numFmtId="49" fontId="29" fillId="10" borderId="21" xfId="5" applyNumberFormat="1" applyFont="1" applyFill="1" applyBorder="1" applyAlignment="1">
      <alignment horizontal="center" vertical="center" wrapText="1"/>
    </xf>
    <xf numFmtId="44" fontId="28" fillId="10" borderId="21" xfId="5" applyFont="1" applyFill="1" applyBorder="1" applyAlignment="1">
      <alignment horizontal="right" vertical="center" wrapText="1"/>
    </xf>
    <xf numFmtId="10" fontId="29" fillId="10" borderId="64" xfId="5" applyNumberFormat="1" applyFont="1" applyFill="1" applyBorder="1" applyAlignment="1">
      <alignment horizontal="center" vertical="center" wrapText="1"/>
    </xf>
    <xf numFmtId="0" fontId="28" fillId="10" borderId="6" xfId="0" applyFont="1" applyFill="1" applyBorder="1" applyAlignment="1">
      <alignment horizontal="right" vertical="center"/>
    </xf>
    <xf numFmtId="49" fontId="29" fillId="10" borderId="3" xfId="5" applyNumberFormat="1" applyFont="1" applyFill="1" applyBorder="1" applyAlignment="1">
      <alignment horizontal="center" vertical="center" wrapText="1"/>
    </xf>
    <xf numFmtId="44" fontId="28" fillId="10" borderId="3" xfId="5" applyFont="1" applyFill="1" applyBorder="1" applyAlignment="1">
      <alignment horizontal="right" vertical="center" wrapText="1"/>
    </xf>
    <xf numFmtId="10" fontId="29" fillId="10" borderId="13" xfId="6" applyNumberFormat="1" applyFont="1" applyFill="1" applyBorder="1" applyAlignment="1">
      <alignment horizontal="center" vertical="center"/>
    </xf>
    <xf numFmtId="10" fontId="29" fillId="0" borderId="0" xfId="6" applyNumberFormat="1" applyFont="1" applyFill="1" applyBorder="1" applyAlignment="1">
      <alignment vertical="center" wrapText="1"/>
    </xf>
    <xf numFmtId="0" fontId="25" fillId="10" borderId="40" xfId="0" applyFont="1" applyFill="1" applyBorder="1" applyAlignment="1">
      <alignment horizontal="center" vertical="center" wrapText="1"/>
    </xf>
    <xf numFmtId="0" fontId="25" fillId="10" borderId="22" xfId="0" applyFont="1" applyFill="1" applyBorder="1" applyAlignment="1">
      <alignment horizontal="center" vertical="center" wrapText="1"/>
    </xf>
    <xf numFmtId="10" fontId="28" fillId="9" borderId="38" xfId="6" applyNumberFormat="1" applyFont="1" applyFill="1" applyBorder="1" applyAlignment="1">
      <alignment horizontal="center" vertical="center" wrapText="1"/>
    </xf>
    <xf numFmtId="10" fontId="25" fillId="0" borderId="38" xfId="6" applyNumberFormat="1" applyFont="1" applyFill="1" applyBorder="1" applyAlignment="1">
      <alignment horizontal="center" vertical="center" wrapText="1"/>
    </xf>
    <xf numFmtId="10" fontId="28" fillId="0" borderId="38" xfId="6" applyNumberFormat="1" applyFont="1" applyFill="1" applyBorder="1" applyAlignment="1">
      <alignment horizontal="center" vertical="center" wrapText="1"/>
    </xf>
    <xf numFmtId="0" fontId="29" fillId="10" borderId="21" xfId="0" applyFont="1" applyFill="1" applyBorder="1" applyAlignment="1">
      <alignment vertical="center" wrapText="1"/>
    </xf>
    <xf numFmtId="0" fontId="29" fillId="10" borderId="3" xfId="0" applyFont="1" applyFill="1" applyBorder="1" applyAlignment="1">
      <alignment vertical="center" wrapText="1"/>
    </xf>
    <xf numFmtId="0" fontId="28" fillId="10" borderId="62" xfId="0" applyFont="1" applyFill="1" applyBorder="1" applyAlignment="1">
      <alignment vertical="center" wrapText="1"/>
    </xf>
    <xf numFmtId="0" fontId="28" fillId="10" borderId="21" xfId="0" applyFont="1" applyFill="1" applyBorder="1" applyAlignment="1">
      <alignment vertical="center" wrapText="1"/>
    </xf>
    <xf numFmtId="0" fontId="28" fillId="10" borderId="3" xfId="0" applyFont="1" applyFill="1" applyBorder="1" applyAlignment="1">
      <alignment vertical="center" wrapText="1"/>
    </xf>
    <xf numFmtId="0" fontId="28" fillId="0" borderId="0" xfId="0" applyFont="1" applyBorder="1" applyAlignment="1">
      <alignment horizontal="center" vertical="center"/>
    </xf>
    <xf numFmtId="0" fontId="2" fillId="0" borderId="21" xfId="0" applyFont="1" applyFill="1" applyBorder="1" applyAlignment="1">
      <alignment horizontal="left" wrapText="1"/>
    </xf>
    <xf numFmtId="10" fontId="2" fillId="0" borderId="21" xfId="6" applyNumberFormat="1" applyFont="1" applyFill="1" applyBorder="1" applyAlignment="1">
      <alignment horizontal="center" wrapText="1"/>
    </xf>
    <xf numFmtId="0" fontId="2" fillId="0" borderId="21" xfId="0" applyFont="1" applyFill="1" applyBorder="1" applyAlignment="1">
      <alignment horizontal="justify" wrapText="1"/>
    </xf>
    <xf numFmtId="0" fontId="2" fillId="0" borderId="40" xfId="0" applyFont="1" applyFill="1" applyBorder="1" applyAlignment="1">
      <alignment horizontal="center" wrapText="1"/>
    </xf>
    <xf numFmtId="43" fontId="2" fillId="0" borderId="64" xfId="1" applyFont="1" applyFill="1" applyBorder="1" applyAlignment="1">
      <alignment horizontal="center" wrapText="1"/>
    </xf>
    <xf numFmtId="0" fontId="2" fillId="0" borderId="40" xfId="0" applyFont="1" applyFill="1" applyBorder="1" applyAlignment="1">
      <alignment horizontal="center" vertical="top" wrapText="1"/>
    </xf>
    <xf numFmtId="43" fontId="3" fillId="0" borderId="1" xfId="1" applyFont="1" applyBorder="1"/>
    <xf numFmtId="0" fontId="28" fillId="10" borderId="28" xfId="0" applyFont="1" applyFill="1" applyBorder="1" applyAlignment="1">
      <alignment horizontal="right" vertical="center"/>
    </xf>
    <xf numFmtId="0" fontId="29" fillId="10" borderId="29" xfId="0" applyFont="1" applyFill="1" applyBorder="1" applyAlignment="1">
      <alignment vertical="center" wrapText="1"/>
    </xf>
    <xf numFmtId="44" fontId="28" fillId="10" borderId="29" xfId="5" applyFont="1" applyFill="1" applyBorder="1" applyAlignment="1">
      <alignment horizontal="right" vertical="center" wrapText="1"/>
    </xf>
    <xf numFmtId="17" fontId="29" fillId="10" borderId="30" xfId="5" applyNumberFormat="1" applyFont="1" applyFill="1" applyBorder="1" applyAlignment="1">
      <alignment horizontal="center" vertical="center" wrapText="1"/>
    </xf>
    <xf numFmtId="0" fontId="2" fillId="9" borderId="61" xfId="0" applyFont="1" applyFill="1" applyBorder="1" applyAlignment="1">
      <alignment horizontal="center" wrapText="1"/>
    </xf>
    <xf numFmtId="0" fontId="2" fillId="9" borderId="62" xfId="0" applyFont="1" applyFill="1" applyBorder="1" applyAlignment="1">
      <alignment horizontal="center" wrapText="1"/>
    </xf>
    <xf numFmtId="43" fontId="2" fillId="9" borderId="62" xfId="1" applyFont="1" applyFill="1" applyBorder="1" applyAlignment="1">
      <alignment horizontal="center" wrapText="1"/>
    </xf>
    <xf numFmtId="43" fontId="2" fillId="9" borderId="63" xfId="1" applyFont="1" applyFill="1" applyBorder="1" applyAlignment="1">
      <alignment horizontal="center" wrapText="1"/>
    </xf>
    <xf numFmtId="0" fontId="3" fillId="9" borderId="31" xfId="0" applyFont="1" applyFill="1" applyBorder="1" applyAlignment="1">
      <alignment horizontal="center"/>
    </xf>
    <xf numFmtId="0" fontId="2" fillId="9" borderId="32" xfId="0" applyFont="1" applyFill="1" applyBorder="1" applyAlignment="1">
      <alignment wrapText="1"/>
    </xf>
    <xf numFmtId="43" fontId="2" fillId="9" borderId="32" xfId="1" applyFont="1" applyFill="1" applyBorder="1"/>
    <xf numFmtId="43" fontId="2" fillId="9" borderId="33" xfId="1" applyFont="1" applyFill="1" applyBorder="1"/>
    <xf numFmtId="49" fontId="29" fillId="10" borderId="62" xfId="5" applyNumberFormat="1" applyFont="1" applyFill="1" applyBorder="1" applyAlignment="1">
      <alignment horizontal="left" vertical="center" wrapText="1"/>
    </xf>
    <xf numFmtId="49" fontId="29" fillId="10" borderId="3" xfId="5" applyNumberFormat="1" applyFont="1" applyFill="1" applyBorder="1" applyAlignment="1">
      <alignment horizontal="left" vertical="center" wrapText="1"/>
    </xf>
    <xf numFmtId="0" fontId="24" fillId="9" borderId="15" xfId="0" applyNumberFormat="1" applyFont="1" applyFill="1" applyBorder="1" applyAlignment="1" applyProtection="1">
      <alignment horizontal="center" vertical="center" wrapText="1"/>
    </xf>
    <xf numFmtId="49" fontId="24" fillId="9" borderId="15" xfId="0" applyNumberFormat="1" applyFont="1" applyFill="1" applyBorder="1" applyAlignment="1" applyProtection="1">
      <alignment horizontal="center" vertical="center" wrapText="1"/>
    </xf>
    <xf numFmtId="168" fontId="24" fillId="9" borderId="38" xfId="4" applyNumberFormat="1" applyFont="1" applyFill="1" applyBorder="1" applyAlignment="1" applyProtection="1">
      <alignment horizontal="center" vertical="center"/>
      <protection locked="0"/>
    </xf>
    <xf numFmtId="0" fontId="24" fillId="9" borderId="15" xfId="0" applyNumberFormat="1" applyFont="1" applyFill="1" applyBorder="1" applyAlignment="1" applyProtection="1">
      <alignment horizontal="center" vertical="center" wrapText="1"/>
      <protection locked="0"/>
    </xf>
    <xf numFmtId="49" fontId="24" fillId="9" borderId="15" xfId="0" applyNumberFormat="1" applyFont="1" applyFill="1" applyBorder="1" applyAlignment="1" applyProtection="1">
      <alignment horizontal="center" vertical="center" wrapText="1"/>
      <protection locked="0"/>
    </xf>
    <xf numFmtId="43" fontId="24" fillId="9" borderId="15" xfId="4" applyFont="1" applyFill="1" applyBorder="1" applyAlignment="1" applyProtection="1">
      <alignment horizontal="center" vertical="center" wrapText="1"/>
      <protection locked="0"/>
    </xf>
    <xf numFmtId="0" fontId="24" fillId="9" borderId="15" xfId="0" applyNumberFormat="1" applyFont="1" applyFill="1" applyBorder="1" applyAlignment="1" applyProtection="1">
      <alignment horizontal="center" wrapText="1"/>
      <protection locked="0"/>
    </xf>
    <xf numFmtId="2" fontId="24" fillId="9" borderId="15" xfId="4" applyNumberFormat="1" applyFont="1" applyFill="1" applyBorder="1" applyAlignment="1" applyProtection="1">
      <alignment horizontal="left" vertical="center"/>
      <protection locked="0"/>
    </xf>
    <xf numFmtId="2" fontId="24" fillId="9" borderId="15" xfId="0" applyNumberFormat="1" applyFont="1" applyFill="1" applyBorder="1" applyAlignment="1" applyProtection="1">
      <alignment horizontal="center" vertical="center" wrapText="1"/>
      <protection locked="0"/>
    </xf>
    <xf numFmtId="2" fontId="24" fillId="9" borderId="15" xfId="4" applyNumberFormat="1" applyFont="1" applyFill="1" applyBorder="1" applyAlignment="1" applyProtection="1">
      <alignment horizontal="center" vertical="center" wrapText="1"/>
      <protection locked="0"/>
    </xf>
    <xf numFmtId="168" fontId="25" fillId="10" borderId="38" xfId="4" applyNumberFormat="1" applyFont="1" applyFill="1" applyBorder="1" applyAlignment="1" applyProtection="1">
      <alignment horizontal="center" vertical="center"/>
      <protection locked="0"/>
    </xf>
    <xf numFmtId="2" fontId="25" fillId="10" borderId="15" xfId="0" applyNumberFormat="1" applyFont="1" applyFill="1" applyBorder="1" applyAlignment="1" applyProtection="1">
      <alignment horizontal="center" vertical="center" wrapText="1"/>
      <protection locked="0"/>
    </xf>
    <xf numFmtId="168" fontId="25" fillId="10" borderId="40" xfId="4" applyNumberFormat="1" applyFont="1" applyFill="1" applyBorder="1" applyAlignment="1" applyProtection="1">
      <alignment horizontal="center" vertical="center"/>
      <protection locked="0"/>
    </xf>
    <xf numFmtId="168" fontId="25" fillId="10" borderId="15" xfId="4" applyNumberFormat="1" applyFont="1" applyFill="1" applyBorder="1" applyAlignment="1" applyProtection="1">
      <alignment horizontal="center" vertical="center"/>
      <protection locked="0"/>
    </xf>
    <xf numFmtId="1" fontId="25" fillId="10" borderId="15" xfId="0" applyNumberFormat="1" applyFont="1" applyFill="1" applyBorder="1" applyAlignment="1" applyProtection="1">
      <alignment horizontal="center" vertical="center" wrapText="1"/>
      <protection locked="0"/>
    </xf>
    <xf numFmtId="0" fontId="25" fillId="10" borderId="15" xfId="0" applyNumberFormat="1" applyFont="1" applyFill="1" applyBorder="1" applyAlignment="1" applyProtection="1">
      <alignment horizontal="center" vertical="center" wrapText="1"/>
      <protection locked="0"/>
    </xf>
    <xf numFmtId="0" fontId="24" fillId="0" borderId="0" xfId="0" applyNumberFormat="1" applyFont="1" applyFill="1" applyAlignment="1" applyProtection="1">
      <alignment vertical="center"/>
    </xf>
    <xf numFmtId="0" fontId="24" fillId="0" borderId="0" xfId="0" applyFont="1" applyFill="1" applyAlignment="1" applyProtection="1">
      <alignment horizontal="center" vertical="center" wrapText="1"/>
    </xf>
    <xf numFmtId="0" fontId="25" fillId="0" borderId="0" xfId="0" applyNumberFormat="1" applyFont="1" applyFill="1" applyAlignment="1" applyProtection="1">
      <alignment horizontal="center" vertical="center"/>
    </xf>
    <xf numFmtId="0" fontId="21" fillId="9" borderId="38" xfId="0" applyFont="1" applyFill="1" applyBorder="1" applyAlignment="1">
      <alignment horizontal="center" vertical="center"/>
    </xf>
    <xf numFmtId="0" fontId="21" fillId="9" borderId="15" xfId="0" applyFont="1" applyFill="1" applyBorder="1" applyAlignment="1">
      <alignment horizontal="center" vertical="center"/>
    </xf>
    <xf numFmtId="172" fontId="21" fillId="9" borderId="15" xfId="0" applyNumberFormat="1" applyFont="1" applyFill="1" applyBorder="1" applyAlignment="1">
      <alignment horizontal="center" vertical="center"/>
    </xf>
    <xf numFmtId="4" fontId="21" fillId="9" borderId="15" xfId="0" applyNumberFormat="1" applyFont="1" applyFill="1" applyBorder="1" applyAlignment="1">
      <alignment horizontal="center" vertical="center" wrapText="1"/>
    </xf>
    <xf numFmtId="172" fontId="21" fillId="9" borderId="15" xfId="0" applyNumberFormat="1" applyFont="1" applyFill="1" applyBorder="1" applyAlignment="1">
      <alignment vertical="center"/>
    </xf>
    <xf numFmtId="166" fontId="21" fillId="9" borderId="15" xfId="8" applyNumberFormat="1" applyFont="1" applyFill="1" applyBorder="1" applyAlignment="1" applyProtection="1">
      <alignment horizontal="center" vertical="top" wrapText="1"/>
      <protection locked="0"/>
    </xf>
    <xf numFmtId="2" fontId="21" fillId="9" borderId="15" xfId="0" applyNumberFormat="1" applyFont="1" applyFill="1" applyBorder="1" applyAlignment="1">
      <alignment horizontal="center" wrapText="1"/>
    </xf>
    <xf numFmtId="2" fontId="21" fillId="9" borderId="39" xfId="0" applyNumberFormat="1" applyFont="1" applyFill="1" applyBorder="1" applyAlignment="1">
      <alignment horizontal="center" wrapText="1"/>
    </xf>
    <xf numFmtId="10" fontId="21" fillId="9" borderId="15" xfId="0" applyNumberFormat="1" applyFont="1" applyFill="1" applyBorder="1" applyAlignment="1">
      <alignment horizontal="center" vertical="center"/>
    </xf>
    <xf numFmtId="10" fontId="21" fillId="9" borderId="39" xfId="0" applyNumberFormat="1" applyFont="1" applyFill="1" applyBorder="1" applyAlignment="1">
      <alignment horizontal="center" vertical="center"/>
    </xf>
    <xf numFmtId="173" fontId="21" fillId="11" borderId="38" xfId="0" applyNumberFormat="1" applyFont="1" applyFill="1" applyBorder="1" applyAlignment="1">
      <alignment horizontal="center" vertical="center"/>
    </xf>
    <xf numFmtId="173" fontId="21" fillId="11" borderId="15" xfId="0" applyNumberFormat="1" applyFont="1" applyFill="1" applyBorder="1" applyAlignment="1">
      <alignment horizontal="left" vertical="top"/>
    </xf>
    <xf numFmtId="44" fontId="21" fillId="11" borderId="15" xfId="16" applyFont="1" applyFill="1" applyBorder="1"/>
    <xf numFmtId="10" fontId="21" fillId="11" borderId="15" xfId="8" applyNumberFormat="1" applyFont="1" applyFill="1" applyBorder="1" applyAlignment="1" applyProtection="1">
      <alignment horizontal="center" vertical="top" wrapText="1"/>
      <protection locked="0"/>
    </xf>
    <xf numFmtId="44" fontId="20" fillId="11" borderId="15" xfId="16" applyFont="1" applyFill="1" applyBorder="1" applyAlignment="1">
      <alignment horizontal="center" vertical="center"/>
    </xf>
    <xf numFmtId="9" fontId="20" fillId="11" borderId="15" xfId="8" applyFont="1" applyFill="1" applyBorder="1" applyAlignment="1">
      <alignment vertical="center"/>
    </xf>
    <xf numFmtId="9" fontId="20" fillId="11" borderId="39" xfId="8" applyFont="1" applyFill="1" applyBorder="1" applyAlignment="1">
      <alignment vertical="center"/>
    </xf>
    <xf numFmtId="173" fontId="21" fillId="12" borderId="40" xfId="0" applyNumberFormat="1" applyFont="1" applyFill="1" applyBorder="1" applyAlignment="1">
      <alignment horizontal="center" vertical="top"/>
    </xf>
    <xf numFmtId="43" fontId="21" fillId="12" borderId="15" xfId="0" applyNumberFormat="1" applyFont="1" applyFill="1" applyBorder="1" applyAlignment="1" applyProtection="1">
      <alignment vertical="top" wrapText="1"/>
      <protection locked="0"/>
    </xf>
    <xf numFmtId="44" fontId="21" fillId="12" borderId="15" xfId="16" applyFont="1" applyFill="1" applyBorder="1"/>
    <xf numFmtId="10" fontId="21" fillId="12" borderId="15" xfId="8" applyNumberFormat="1" applyFont="1" applyFill="1" applyBorder="1" applyAlignment="1" applyProtection="1">
      <alignment horizontal="center" vertical="top" wrapText="1"/>
      <protection locked="0"/>
    </xf>
    <xf numFmtId="44" fontId="20" fillId="12" borderId="15" xfId="16" applyFont="1" applyFill="1" applyBorder="1" applyAlignment="1">
      <alignment horizontal="center" vertical="center"/>
    </xf>
    <xf numFmtId="9" fontId="20" fillId="12" borderId="15" xfId="8" applyFont="1" applyFill="1" applyBorder="1" applyAlignment="1">
      <alignment vertical="center"/>
    </xf>
    <xf numFmtId="9" fontId="20" fillId="12" borderId="39" xfId="8" applyFont="1" applyFill="1" applyBorder="1" applyAlignment="1">
      <alignment vertical="center"/>
    </xf>
    <xf numFmtId="173" fontId="21" fillId="12" borderId="38" xfId="0" applyNumberFormat="1" applyFont="1" applyFill="1" applyBorder="1" applyAlignment="1">
      <alignment horizontal="center" vertical="center"/>
    </xf>
    <xf numFmtId="43" fontId="21" fillId="11" borderId="15" xfId="0" applyNumberFormat="1" applyFont="1" applyFill="1" applyBorder="1" applyAlignment="1" applyProtection="1">
      <alignment vertical="top" wrapText="1"/>
      <protection locked="0"/>
    </xf>
    <xf numFmtId="44" fontId="21" fillId="11" borderId="15" xfId="16" applyFont="1" applyFill="1" applyBorder="1" applyAlignment="1">
      <alignment vertical="center"/>
    </xf>
    <xf numFmtId="10" fontId="21" fillId="11" borderId="15" xfId="8" applyNumberFormat="1" applyFont="1" applyFill="1" applyBorder="1" applyAlignment="1" applyProtection="1">
      <alignment horizontal="center" vertical="center" wrapText="1"/>
      <protection locked="0"/>
    </xf>
    <xf numFmtId="0" fontId="23" fillId="0" borderId="0" xfId="0" applyFont="1" applyFill="1"/>
    <xf numFmtId="0" fontId="22" fillId="0" borderId="0" xfId="0" applyFont="1" applyFill="1"/>
    <xf numFmtId="0" fontId="18" fillId="9" borderId="28" xfId="0" applyFont="1" applyFill="1" applyBorder="1" applyAlignment="1">
      <alignment horizontal="center" vertical="center" wrapText="1"/>
    </xf>
    <xf numFmtId="0" fontId="18" fillId="9" borderId="42" xfId="0" applyFont="1" applyFill="1" applyBorder="1" applyAlignment="1">
      <alignment horizontal="center" vertical="center" wrapText="1"/>
    </xf>
    <xf numFmtId="4" fontId="18" fillId="9" borderId="44" xfId="0" applyNumberFormat="1" applyFont="1" applyFill="1" applyBorder="1" applyAlignment="1">
      <alignment horizontal="center" vertical="center" wrapText="1"/>
    </xf>
    <xf numFmtId="4" fontId="18" fillId="9" borderId="45" xfId="0" applyNumberFormat="1" applyFont="1" applyFill="1" applyBorder="1" applyAlignment="1">
      <alignment horizontal="center" vertical="center" wrapText="1"/>
    </xf>
    <xf numFmtId="4" fontId="18" fillId="9" borderId="37" xfId="0" applyNumberFormat="1" applyFont="1" applyFill="1" applyBorder="1" applyAlignment="1">
      <alignment horizontal="center" vertical="center" wrapText="1"/>
    </xf>
    <xf numFmtId="4" fontId="18" fillId="9" borderId="39" xfId="0" applyNumberFormat="1" applyFont="1" applyFill="1" applyBorder="1" applyAlignment="1">
      <alignment horizontal="center" vertical="center" wrapText="1"/>
    </xf>
    <xf numFmtId="4" fontId="18" fillId="9" borderId="46" xfId="0" applyNumberFormat="1" applyFont="1" applyFill="1" applyBorder="1" applyAlignment="1">
      <alignment horizontal="center" vertical="center" wrapText="1"/>
    </xf>
    <xf numFmtId="0" fontId="20" fillId="9" borderId="40" xfId="0" applyFont="1" applyFill="1" applyBorder="1" applyAlignment="1">
      <alignment horizontal="center" vertical="top"/>
    </xf>
    <xf numFmtId="0" fontId="20" fillId="9" borderId="21" xfId="0" applyFont="1" applyFill="1" applyBorder="1" applyAlignment="1">
      <alignment horizontal="center" vertical="top"/>
    </xf>
    <xf numFmtId="0" fontId="20" fillId="9" borderId="22" xfId="0" applyFont="1" applyFill="1" applyBorder="1" applyAlignment="1">
      <alignment horizontal="center" vertical="top"/>
    </xf>
    <xf numFmtId="0" fontId="20" fillId="9" borderId="15"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9" borderId="38" xfId="0" applyFont="1" applyFill="1" applyBorder="1" applyAlignment="1">
      <alignment horizontal="center" vertical="top"/>
    </xf>
    <xf numFmtId="0" fontId="20" fillId="9" borderId="15" xfId="0" applyFont="1" applyFill="1" applyBorder="1" applyAlignment="1">
      <alignment horizontal="center" vertical="top"/>
    </xf>
    <xf numFmtId="0" fontId="20" fillId="9" borderId="15" xfId="0" applyFont="1" applyFill="1" applyBorder="1" applyAlignment="1">
      <alignment horizontal="center"/>
    </xf>
    <xf numFmtId="0" fontId="20" fillId="9" borderId="39" xfId="0" applyFont="1" applyFill="1" applyBorder="1" applyAlignment="1">
      <alignment horizontal="center" vertical="top"/>
    </xf>
    <xf numFmtId="0" fontId="25" fillId="13" borderId="15" xfId="0" quotePrefix="1" applyFont="1" applyFill="1" applyBorder="1" applyAlignment="1">
      <alignment horizontal="center" vertical="center" wrapText="1"/>
    </xf>
    <xf numFmtId="0" fontId="25" fillId="13" borderId="15" xfId="0" applyFont="1" applyFill="1" applyBorder="1" applyAlignment="1">
      <alignment horizontal="center" vertical="center" wrapText="1"/>
    </xf>
    <xf numFmtId="0" fontId="25" fillId="13" borderId="15" xfId="0" applyFont="1" applyFill="1" applyBorder="1" applyAlignment="1">
      <alignment horizontal="justify" vertical="center" wrapText="1"/>
    </xf>
    <xf numFmtId="43" fontId="25" fillId="13" borderId="15" xfId="1" applyFont="1" applyFill="1" applyBorder="1" applyAlignment="1">
      <alignment horizontal="center" vertical="center" wrapText="1"/>
    </xf>
    <xf numFmtId="44" fontId="25" fillId="13" borderId="15" xfId="5" applyFont="1" applyFill="1" applyBorder="1" applyAlignment="1">
      <alignment horizontal="right" vertical="center" wrapText="1"/>
    </xf>
    <xf numFmtId="0" fontId="29" fillId="13" borderId="15" xfId="0" applyFont="1" applyFill="1" applyBorder="1" applyAlignment="1">
      <alignment horizontal="center" vertical="center" wrapText="1"/>
    </xf>
    <xf numFmtId="44" fontId="29" fillId="13" borderId="15" xfId="5" applyFont="1" applyFill="1" applyBorder="1" applyAlignment="1">
      <alignment horizontal="right" vertical="center" wrapText="1"/>
    </xf>
    <xf numFmtId="43" fontId="29" fillId="13" borderId="15" xfId="1" applyFont="1" applyFill="1" applyBorder="1" applyAlignment="1">
      <alignment horizontal="right" vertical="center" wrapText="1"/>
    </xf>
    <xf numFmtId="0" fontId="29" fillId="13" borderId="15" xfId="0" quotePrefix="1" applyFont="1" applyFill="1" applyBorder="1" applyAlignment="1">
      <alignment horizontal="center" vertical="center" wrapText="1"/>
    </xf>
    <xf numFmtId="0" fontId="15" fillId="0" borderId="0" xfId="7" applyFont="1" applyAlignment="1">
      <alignment horizontal="left"/>
    </xf>
    <xf numFmtId="0" fontId="15" fillId="0" borderId="0" xfId="7" quotePrefix="1" applyFont="1" applyAlignment="1">
      <alignment horizontal="left"/>
    </xf>
    <xf numFmtId="0" fontId="15" fillId="0" borderId="0" xfId="7" applyFont="1" applyAlignment="1">
      <alignment horizontal="right"/>
    </xf>
    <xf numFmtId="0" fontId="4" fillId="0" borderId="0" xfId="7" quotePrefix="1"/>
    <xf numFmtId="0" fontId="33" fillId="0" borderId="0" xfId="7" applyFont="1"/>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center" wrapText="1"/>
    </xf>
    <xf numFmtId="4" fontId="10" fillId="0" borderId="0" xfId="0" applyNumberFormat="1" applyFont="1" applyAlignment="1">
      <alignment horizontal="right" vertical="center"/>
    </xf>
    <xf numFmtId="43" fontId="29" fillId="0" borderId="0" xfId="1" applyFont="1" applyAlignment="1">
      <alignment horizontal="center" vertical="center" wrapText="1"/>
    </xf>
    <xf numFmtId="0" fontId="38" fillId="0" borderId="0" xfId="17"/>
    <xf numFmtId="0" fontId="38" fillId="0" borderId="0" xfId="17" applyAlignment="1">
      <alignment horizontal="right"/>
    </xf>
    <xf numFmtId="0" fontId="0" fillId="0" borderId="67" xfId="0" applyBorder="1"/>
    <xf numFmtId="49" fontId="5" fillId="2" borderId="10" xfId="0" applyNumberFormat="1" applyFont="1" applyFill="1" applyBorder="1" applyAlignment="1">
      <alignment horizontal="left" wrapText="1"/>
    </xf>
    <xf numFmtId="49" fontId="5" fillId="0" borderId="10" xfId="0" applyNumberFormat="1" applyFont="1" applyBorder="1" applyAlignment="1">
      <alignment vertical="top" wrapText="1"/>
    </xf>
    <xf numFmtId="49" fontId="0" fillId="0" borderId="10" xfId="0" applyNumberFormat="1" applyBorder="1" applyAlignment="1">
      <alignment vertical="top" wrapText="1"/>
    </xf>
    <xf numFmtId="49" fontId="0" fillId="0" borderId="0" xfId="0" applyNumberFormat="1"/>
    <xf numFmtId="0" fontId="19" fillId="4" borderId="5" xfId="0" quotePrefix="1" applyFont="1" applyFill="1" applyBorder="1" applyAlignment="1">
      <alignment vertical="center" wrapText="1"/>
    </xf>
    <xf numFmtId="0" fontId="19" fillId="4" borderId="0" xfId="0" applyFont="1" applyFill="1" applyBorder="1" applyAlignment="1">
      <alignment vertical="center" wrapText="1"/>
    </xf>
    <xf numFmtId="0" fontId="19" fillId="4" borderId="0" xfId="0" applyFont="1" applyFill="1" applyBorder="1" applyAlignment="1">
      <alignment horizontal="left" vertical="center" wrapText="1"/>
    </xf>
    <xf numFmtId="4" fontId="19" fillId="4" borderId="0" xfId="0" applyNumberFormat="1" applyFont="1" applyFill="1" applyBorder="1" applyAlignment="1">
      <alignment horizontal="center" vertical="center" wrapText="1"/>
    </xf>
    <xf numFmtId="4" fontId="19" fillId="4" borderId="66" xfId="0" applyNumberFormat="1" applyFont="1" applyFill="1" applyBorder="1" applyAlignment="1">
      <alignment horizontal="center" vertical="center" wrapText="1"/>
    </xf>
    <xf numFmtId="0" fontId="10" fillId="0" borderId="0" xfId="0" applyFont="1" applyAlignment="1">
      <alignment horizontal="center" vertical="center" wrapText="1"/>
    </xf>
    <xf numFmtId="175" fontId="10" fillId="0" borderId="0" xfId="0" applyNumberFormat="1" applyFont="1" applyAlignment="1">
      <alignment horizontal="right" vertical="center"/>
    </xf>
    <xf numFmtId="0" fontId="10" fillId="0" borderId="0" xfId="0" applyFont="1" applyAlignment="1">
      <alignment horizontal="left" vertical="center"/>
    </xf>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42" fillId="0" borderId="0" xfId="0" applyFont="1" applyAlignment="1">
      <alignment horizontal="center" vertical="center"/>
    </xf>
    <xf numFmtId="0" fontId="43" fillId="0" borderId="0" xfId="0" applyFont="1"/>
    <xf numFmtId="0" fontId="44" fillId="0" borderId="0" xfId="0" applyFont="1"/>
    <xf numFmtId="0" fontId="43" fillId="0" borderId="0" xfId="0" applyFont="1" applyAlignment="1">
      <alignment horizontal="center" vertical="center" wrapText="1"/>
    </xf>
    <xf numFmtId="2" fontId="45" fillId="0" borderId="0" xfId="0" applyNumberFormat="1" applyFont="1" applyAlignment="1">
      <alignment horizontal="center"/>
    </xf>
    <xf numFmtId="0" fontId="45" fillId="0" borderId="0" xfId="0" applyFont="1"/>
    <xf numFmtId="0" fontId="45" fillId="0" borderId="0" xfId="0" applyFont="1" applyAlignment="1">
      <alignment horizontal="center"/>
    </xf>
    <xf numFmtId="175" fontId="45" fillId="0" borderId="0" xfId="0" applyNumberFormat="1" applyFont="1" applyAlignment="1">
      <alignment horizontal="right"/>
    </xf>
    <xf numFmtId="0" fontId="44" fillId="0" borderId="0" xfId="0" applyFont="1" applyAlignment="1">
      <alignment horizontal="center"/>
    </xf>
    <xf numFmtId="0" fontId="0" fillId="0" borderId="0" xfId="0" applyAlignment="1">
      <alignment horizontal="center"/>
    </xf>
    <xf numFmtId="0" fontId="47" fillId="14" borderId="10" xfId="18" applyFont="1" applyFill="1" applyBorder="1" applyAlignment="1">
      <alignment horizontal="right" vertical="top" wrapText="1"/>
    </xf>
    <xf numFmtId="0" fontId="47" fillId="14" borderId="10" xfId="18" applyFont="1" applyFill="1" applyBorder="1" applyAlignment="1">
      <alignment horizontal="left" vertical="top" wrapText="1"/>
    </xf>
    <xf numFmtId="0" fontId="46" fillId="0" borderId="0" xfId="18" applyAlignment="1">
      <alignment horizontal="left" vertical="top"/>
    </xf>
    <xf numFmtId="1" fontId="48" fillId="0" borderId="10" xfId="18" applyNumberFormat="1" applyFont="1" applyBorder="1" applyAlignment="1">
      <alignment horizontal="right" vertical="top" shrinkToFit="1"/>
    </xf>
    <xf numFmtId="0" fontId="49" fillId="0" borderId="10" xfId="18" applyFont="1" applyBorder="1" applyAlignment="1">
      <alignment horizontal="left" vertical="top" wrapText="1" indent="1"/>
    </xf>
    <xf numFmtId="2" fontId="48" fillId="0" borderId="10" xfId="18" applyNumberFormat="1" applyFont="1" applyBorder="1" applyAlignment="1">
      <alignment horizontal="right" vertical="top" shrinkToFit="1"/>
    </xf>
    <xf numFmtId="4" fontId="48" fillId="0" borderId="10" xfId="18" applyNumberFormat="1" applyFont="1" applyBorder="1" applyAlignment="1">
      <alignment horizontal="right" vertical="top" shrinkToFit="1"/>
    </xf>
    <xf numFmtId="0" fontId="47" fillId="14" borderId="10" xfId="18" applyFont="1" applyFill="1" applyBorder="1" applyAlignment="1">
      <alignment horizontal="center" vertical="top" wrapText="1"/>
    </xf>
    <xf numFmtId="0" fontId="49" fillId="0" borderId="10" xfId="18" applyFont="1" applyBorder="1" applyAlignment="1">
      <alignment horizontal="left" vertical="top" wrapText="1"/>
    </xf>
    <xf numFmtId="0" fontId="49" fillId="0" borderId="10" xfId="18" applyFont="1" applyBorder="1" applyAlignment="1">
      <alignment horizontal="center" vertical="top" wrapText="1"/>
    </xf>
    <xf numFmtId="0" fontId="46" fillId="0" borderId="10" xfId="18" applyBorder="1" applyAlignment="1">
      <alignment horizontal="left" vertical="top" wrapText="1"/>
    </xf>
    <xf numFmtId="0" fontId="46" fillId="0" borderId="10" xfId="18" applyBorder="1" applyAlignment="1">
      <alignment horizontal="left" wrapText="1"/>
    </xf>
    <xf numFmtId="0" fontId="47" fillId="0" borderId="7" xfId="18" applyFont="1" applyBorder="1" applyAlignment="1">
      <alignment vertical="top" wrapText="1"/>
    </xf>
    <xf numFmtId="0" fontId="47" fillId="0" borderId="8" xfId="18" applyFont="1" applyBorder="1" applyAlignment="1">
      <alignment vertical="top" wrapText="1"/>
    </xf>
    <xf numFmtId="1" fontId="48" fillId="0" borderId="10" xfId="18" applyNumberFormat="1" applyFont="1" applyBorder="1" applyAlignment="1">
      <alignment horizontal="left" vertical="top" shrinkToFit="1"/>
    </xf>
    <xf numFmtId="0" fontId="19" fillId="4" borderId="15" xfId="0" applyFont="1" applyFill="1" applyBorder="1" applyAlignment="1">
      <alignment vertical="center" wrapText="1"/>
    </xf>
    <xf numFmtId="0" fontId="29" fillId="0" borderId="15" xfId="0" applyFont="1" applyBorder="1" applyAlignment="1">
      <alignment vertical="center"/>
    </xf>
    <xf numFmtId="0" fontId="28" fillId="15" borderId="38" xfId="0" applyFont="1" applyFill="1" applyBorder="1" applyAlignment="1">
      <alignment horizontal="center" vertical="center" wrapText="1"/>
    </xf>
    <xf numFmtId="0" fontId="28" fillId="15" borderId="15" xfId="0" applyFont="1" applyFill="1" applyBorder="1" applyAlignment="1">
      <alignment horizontal="center" vertical="center" wrapText="1"/>
    </xf>
    <xf numFmtId="0" fontId="28" fillId="15" borderId="15" xfId="0" applyFont="1" applyFill="1" applyBorder="1" applyAlignment="1">
      <alignment horizontal="left" vertical="center" wrapText="1"/>
    </xf>
    <xf numFmtId="43" fontId="28" fillId="15" borderId="15" xfId="1" applyFont="1" applyFill="1" applyBorder="1" applyAlignment="1">
      <alignment horizontal="center" vertical="center" wrapText="1"/>
    </xf>
    <xf numFmtId="44" fontId="28" fillId="15" borderId="15" xfId="5" applyFont="1" applyFill="1" applyBorder="1" applyAlignment="1">
      <alignment horizontal="center" vertical="center" wrapText="1"/>
    </xf>
    <xf numFmtId="44" fontId="28" fillId="15" borderId="39" xfId="5" applyFont="1" applyFill="1" applyBorder="1" applyAlignment="1">
      <alignment horizontal="center" vertical="center" wrapText="1"/>
    </xf>
    <xf numFmtId="10" fontId="28" fillId="15" borderId="38" xfId="6" applyNumberFormat="1" applyFont="1" applyFill="1" applyBorder="1" applyAlignment="1">
      <alignment horizontal="center" vertical="center" wrapText="1"/>
    </xf>
    <xf numFmtId="0" fontId="19" fillId="4" borderId="40" xfId="0" quotePrefix="1" applyFont="1" applyFill="1" applyBorder="1" applyAlignment="1">
      <alignment horizontal="left" vertical="center" wrapText="1"/>
    </xf>
    <xf numFmtId="2" fontId="24" fillId="9" borderId="34" xfId="4" applyNumberFormat="1" applyFont="1" applyFill="1" applyBorder="1" applyAlignment="1" applyProtection="1">
      <alignment horizontal="center" vertical="center" wrapText="1"/>
    </xf>
    <xf numFmtId="2" fontId="24" fillId="9" borderId="36" xfId="4" applyNumberFormat="1" applyFont="1" applyFill="1" applyBorder="1" applyAlignment="1" applyProtection="1">
      <alignment horizontal="center" vertical="center" wrapText="1"/>
    </xf>
    <xf numFmtId="168" fontId="24" fillId="15" borderId="38" xfId="4" applyNumberFormat="1" applyFont="1" applyFill="1" applyBorder="1" applyAlignment="1" applyProtection="1">
      <alignment horizontal="center" vertical="center"/>
      <protection locked="0"/>
    </xf>
    <xf numFmtId="2" fontId="24" fillId="15" borderId="15" xfId="0" applyNumberFormat="1" applyFont="1" applyFill="1" applyBorder="1" applyAlignment="1" applyProtection="1">
      <alignment horizontal="center" vertical="center" wrapText="1"/>
      <protection locked="0"/>
    </xf>
    <xf numFmtId="43" fontId="24" fillId="15" borderId="15" xfId="4" applyFont="1" applyFill="1" applyBorder="1" applyAlignment="1" applyProtection="1">
      <alignment horizontal="center" vertical="center" wrapText="1"/>
      <protection locked="0"/>
    </xf>
    <xf numFmtId="2" fontId="24" fillId="15" borderId="15" xfId="4" applyNumberFormat="1" applyFont="1" applyFill="1" applyBorder="1" applyAlignment="1" applyProtection="1">
      <alignment horizontal="center" vertical="center" wrapText="1"/>
      <protection locked="0"/>
    </xf>
    <xf numFmtId="0" fontId="24" fillId="15" borderId="15" xfId="0" applyNumberFormat="1" applyFont="1" applyFill="1" applyBorder="1" applyAlignment="1" applyProtection="1">
      <alignment horizontal="center" vertical="center" wrapText="1"/>
      <protection locked="0"/>
    </xf>
    <xf numFmtId="49" fontId="24" fillId="15" borderId="15" xfId="0" applyNumberFormat="1" applyFont="1" applyFill="1" applyBorder="1" applyAlignment="1" applyProtection="1">
      <alignment horizontal="center" vertical="center" wrapText="1"/>
      <protection locked="0"/>
    </xf>
    <xf numFmtId="0" fontId="24" fillId="15" borderId="15" xfId="0" applyNumberFormat="1" applyFont="1" applyFill="1" applyBorder="1" applyAlignment="1" applyProtection="1">
      <alignment horizontal="center" wrapText="1"/>
      <protection locked="0"/>
    </xf>
    <xf numFmtId="2" fontId="24" fillId="15" borderId="15" xfId="4" applyNumberFormat="1" applyFont="1" applyFill="1" applyBorder="1" applyAlignment="1" applyProtection="1">
      <alignment horizontal="left" vertical="center"/>
      <protection locked="0"/>
    </xf>
    <xf numFmtId="0" fontId="17" fillId="4" borderId="40" xfId="0" quotePrefix="1" applyFont="1" applyFill="1" applyBorder="1" applyAlignment="1">
      <alignment vertical="center" wrapText="1"/>
    </xf>
    <xf numFmtId="0" fontId="17" fillId="4" borderId="21" xfId="0" applyFont="1" applyFill="1" applyBorder="1" applyAlignment="1">
      <alignment vertical="center" wrapText="1"/>
    </xf>
    <xf numFmtId="4" fontId="17" fillId="4" borderId="15" xfId="0" applyNumberFormat="1" applyFont="1" applyFill="1" applyBorder="1" applyAlignment="1">
      <alignment horizontal="center" vertical="center" wrapText="1"/>
    </xf>
    <xf numFmtId="0" fontId="19" fillId="4" borderId="40" xfId="0" quotePrefix="1" applyFont="1" applyFill="1" applyBorder="1" applyAlignment="1">
      <alignment horizontal="center" vertical="center" wrapText="1"/>
    </xf>
    <xf numFmtId="44" fontId="19" fillId="4" borderId="15" xfId="0" applyNumberFormat="1" applyFont="1" applyFill="1" applyBorder="1" applyAlignment="1">
      <alignment horizontal="left" vertical="center" wrapText="1"/>
    </xf>
    <xf numFmtId="0" fontId="17" fillId="0" borderId="0" xfId="0" applyFont="1" applyAlignment="1">
      <alignment horizontal="left" vertical="center"/>
    </xf>
    <xf numFmtId="0" fontId="19" fillId="0" borderId="0" xfId="0" applyFont="1" applyBorder="1" applyAlignment="1">
      <alignment horizontal="center" vertical="center"/>
    </xf>
    <xf numFmtId="0" fontId="18" fillId="0" borderId="0" xfId="0" applyFont="1" applyBorder="1" applyAlignment="1">
      <alignment vertical="center" wrapText="1"/>
    </xf>
    <xf numFmtId="4" fontId="18" fillId="9" borderId="13" xfId="0" applyNumberFormat="1" applyFont="1" applyFill="1" applyBorder="1" applyAlignment="1">
      <alignment horizontal="center" vertical="center" wrapText="1"/>
    </xf>
    <xf numFmtId="0" fontId="18" fillId="0" borderId="2" xfId="0" applyFont="1" applyBorder="1" applyAlignment="1">
      <alignment horizontal="right" vertical="center"/>
    </xf>
    <xf numFmtId="44" fontId="25" fillId="0" borderId="15" xfId="5" applyNumberFormat="1" applyFont="1" applyFill="1" applyBorder="1" applyAlignment="1">
      <alignment horizontal="right" vertical="center" wrapText="1"/>
    </xf>
    <xf numFmtId="2" fontId="24" fillId="9" borderId="15" xfId="4" applyNumberFormat="1" applyFont="1" applyFill="1" applyBorder="1" applyAlignment="1" applyProtection="1">
      <alignment horizontal="center" vertical="center"/>
      <protection locked="0"/>
    </xf>
    <xf numFmtId="0" fontId="25" fillId="0" borderId="20" xfId="4" applyNumberFormat="1" applyFont="1" applyFill="1" applyBorder="1" applyAlignment="1" applyProtection="1">
      <alignment horizontal="center" vertical="center" wrapText="1"/>
      <protection locked="0"/>
    </xf>
    <xf numFmtId="2" fontId="25" fillId="0" borderId="20" xfId="4" applyNumberFormat="1" applyFont="1" applyFill="1" applyBorder="1" applyAlignment="1" applyProtection="1">
      <alignment horizontal="center" vertical="center" wrapText="1"/>
      <protection locked="0"/>
    </xf>
    <xf numFmtId="0" fontId="51" fillId="0" borderId="15" xfId="0" applyFont="1" applyBorder="1" applyAlignment="1">
      <alignment horizontal="center" vertical="center"/>
    </xf>
    <xf numFmtId="49" fontId="52" fillId="0" borderId="15" xfId="0" applyNumberFormat="1" applyFont="1" applyBorder="1" applyAlignment="1" applyProtection="1">
      <alignment horizontal="center" vertical="center" wrapText="1"/>
      <protection locked="0"/>
    </xf>
    <xf numFmtId="2" fontId="51" fillId="0" borderId="15" xfId="10" applyNumberFormat="1" applyFont="1" applyFill="1" applyBorder="1" applyAlignment="1">
      <alignment horizontal="center" vertical="center" wrapText="1"/>
    </xf>
    <xf numFmtId="49" fontId="51" fillId="0" borderId="15" xfId="0" applyNumberFormat="1" applyFont="1" applyBorder="1" applyAlignment="1" applyProtection="1">
      <alignment horizontal="center" vertical="center" wrapText="1"/>
      <protection locked="0"/>
    </xf>
    <xf numFmtId="49" fontId="51" fillId="0" borderId="15" xfId="0" applyNumberFormat="1" applyFont="1" applyBorder="1" applyAlignment="1" applyProtection="1">
      <alignment horizontal="right" vertical="center" wrapText="1"/>
      <protection locked="0"/>
    </xf>
    <xf numFmtId="1" fontId="51" fillId="0" borderId="15" xfId="0" applyNumberFormat="1" applyFont="1" applyBorder="1" applyAlignment="1" applyProtection="1">
      <alignment horizontal="center" vertical="center" wrapText="1"/>
      <protection locked="0"/>
    </xf>
    <xf numFmtId="2" fontId="51" fillId="0" borderId="15" xfId="0" applyNumberFormat="1" applyFont="1" applyBorder="1" applyAlignment="1" applyProtection="1">
      <alignment horizontal="center" vertical="center" wrapText="1"/>
      <protection locked="0"/>
    </xf>
    <xf numFmtId="2" fontId="51" fillId="0" borderId="15"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28" fillId="10" borderId="29" xfId="0" applyFont="1" applyFill="1" applyBorder="1" applyAlignment="1">
      <alignment vertical="center" wrapText="1"/>
    </xf>
    <xf numFmtId="49" fontId="29" fillId="10" borderId="29" xfId="5" applyNumberFormat="1" applyFont="1" applyFill="1" applyBorder="1" applyAlignment="1">
      <alignment horizontal="left" vertical="center" wrapText="1"/>
    </xf>
    <xf numFmtId="0" fontId="4" fillId="0" borderId="0" xfId="0" applyFont="1" applyBorder="1" applyAlignment="1">
      <alignment vertical="center"/>
    </xf>
    <xf numFmtId="168" fontId="25" fillId="10" borderId="35" xfId="4" applyNumberFormat="1" applyFont="1" applyFill="1" applyBorder="1" applyAlignment="1" applyProtection="1">
      <alignment horizontal="center" vertical="center"/>
      <protection locked="0"/>
    </xf>
    <xf numFmtId="2" fontId="25" fillId="10" borderId="36" xfId="0" applyNumberFormat="1" applyFont="1" applyFill="1" applyBorder="1" applyAlignment="1" applyProtection="1">
      <alignment horizontal="center" vertical="center" wrapText="1"/>
      <protection locked="0"/>
    </xf>
    <xf numFmtId="168" fontId="25" fillId="10" borderId="70" xfId="4" applyNumberFormat="1" applyFont="1" applyFill="1" applyBorder="1" applyAlignment="1" applyProtection="1">
      <alignment horizontal="center" vertical="center"/>
      <protection locked="0"/>
    </xf>
    <xf numFmtId="2" fontId="25" fillId="10" borderId="69" xfId="0" applyNumberFormat="1" applyFont="1" applyFill="1" applyBorder="1" applyAlignment="1" applyProtection="1">
      <alignment horizontal="center" vertical="center" wrapText="1"/>
      <protection locked="0"/>
    </xf>
    <xf numFmtId="1" fontId="25" fillId="10" borderId="69" xfId="0" applyNumberFormat="1" applyFont="1" applyFill="1" applyBorder="1" applyAlignment="1" applyProtection="1">
      <alignment horizontal="center" vertical="center" wrapText="1"/>
      <protection locked="0"/>
    </xf>
    <xf numFmtId="43" fontId="25" fillId="0" borderId="69" xfId="4" applyFont="1" applyFill="1" applyBorder="1" applyAlignment="1" applyProtection="1">
      <alignment horizontal="left" vertical="center" wrapText="1"/>
      <protection locked="0"/>
    </xf>
    <xf numFmtId="43" fontId="25" fillId="0" borderId="69" xfId="4" applyFont="1" applyFill="1" applyBorder="1" applyAlignment="1" applyProtection="1">
      <alignment horizontal="center" vertical="center" wrapText="1"/>
      <protection locked="0"/>
    </xf>
    <xf numFmtId="2" fontId="25" fillId="0" borderId="69" xfId="4" applyNumberFormat="1" applyFont="1" applyFill="1" applyBorder="1" applyAlignment="1" applyProtection="1">
      <alignment horizontal="center" vertical="center" wrapText="1"/>
      <protection locked="0"/>
    </xf>
    <xf numFmtId="0" fontId="25" fillId="0" borderId="15" xfId="0" applyNumberFormat="1" applyFont="1" applyFill="1" applyBorder="1" applyProtection="1"/>
    <xf numFmtId="0" fontId="25" fillId="0" borderId="15" xfId="0" applyNumberFormat="1" applyFont="1" applyFill="1" applyBorder="1" applyAlignment="1" applyProtection="1">
      <alignment horizontal="center" vertical="center"/>
    </xf>
    <xf numFmtId="0" fontId="4" fillId="0" borderId="15" xfId="0" applyFont="1" applyBorder="1" applyAlignment="1">
      <alignment vertical="center"/>
    </xf>
    <xf numFmtId="2" fontId="51" fillId="0" borderId="15" xfId="10" applyNumberFormat="1" applyFont="1" applyFill="1" applyBorder="1" applyAlignment="1" applyProtection="1">
      <alignment horizontal="centerContinuous" vertical="center" wrapText="1"/>
      <protection locked="0"/>
    </xf>
    <xf numFmtId="49" fontId="51" fillId="4" borderId="15" xfId="0" applyNumberFormat="1" applyFont="1" applyFill="1" applyBorder="1" applyAlignment="1" applyProtection="1">
      <alignment horizontal="center" vertical="center" wrapText="1"/>
      <protection locked="0"/>
    </xf>
    <xf numFmtId="0" fontId="4" fillId="16" borderId="50" xfId="0" applyFont="1" applyFill="1" applyBorder="1" applyAlignment="1">
      <alignment horizontal="centerContinuous" vertical="center"/>
    </xf>
    <xf numFmtId="2" fontId="33" fillId="16" borderId="50" xfId="10" applyNumberFormat="1" applyFont="1" applyFill="1" applyBorder="1" applyAlignment="1" applyProtection="1">
      <alignment horizontal="centerContinuous" vertical="center" wrapText="1"/>
      <protection locked="0"/>
    </xf>
    <xf numFmtId="2" fontId="33" fillId="16" borderId="50" xfId="0" applyNumberFormat="1" applyFont="1" applyFill="1" applyBorder="1" applyAlignment="1">
      <alignment horizontal="center" vertical="center"/>
    </xf>
    <xf numFmtId="49" fontId="51" fillId="4" borderId="27" xfId="0" applyNumberFormat="1" applyFont="1" applyFill="1" applyBorder="1" applyAlignment="1" applyProtection="1">
      <alignment horizontal="center" vertical="center" wrapText="1"/>
      <protection locked="0"/>
    </xf>
    <xf numFmtId="49" fontId="51" fillId="4" borderId="24" xfId="0" applyNumberFormat="1" applyFont="1" applyFill="1" applyBorder="1" applyAlignment="1" applyProtection="1">
      <alignment horizontal="center" vertical="center" wrapText="1"/>
      <protection locked="0"/>
    </xf>
    <xf numFmtId="49" fontId="51" fillId="4" borderId="62" xfId="0" applyNumberFormat="1" applyFont="1" applyFill="1" applyBorder="1" applyAlignment="1" applyProtection="1">
      <alignment horizontal="center" vertical="center" wrapText="1"/>
      <protection locked="0"/>
    </xf>
    <xf numFmtId="49" fontId="51" fillId="4" borderId="26" xfId="0" applyNumberFormat="1" applyFont="1" applyFill="1" applyBorder="1" applyAlignment="1" applyProtection="1">
      <alignment horizontal="center" vertical="center" wrapText="1"/>
      <protection locked="0"/>
    </xf>
    <xf numFmtId="2" fontId="33" fillId="16" borderId="15" xfId="10" applyNumberFormat="1" applyFont="1" applyFill="1" applyBorder="1" applyAlignment="1">
      <alignment horizontal="centerContinuous" vertical="center" wrapText="1"/>
    </xf>
    <xf numFmtId="0" fontId="4" fillId="16" borderId="15" xfId="0" applyFont="1" applyFill="1" applyBorder="1" applyAlignment="1">
      <alignment horizontal="centerContinuous" vertical="center"/>
    </xf>
    <xf numFmtId="2" fontId="33" fillId="16" borderId="15" xfId="10" applyNumberFormat="1" applyFont="1" applyFill="1" applyBorder="1" applyAlignment="1" applyProtection="1">
      <alignment horizontal="centerContinuous" vertical="center" wrapText="1"/>
      <protection locked="0"/>
    </xf>
    <xf numFmtId="2" fontId="33" fillId="16" borderId="15" xfId="0" applyNumberFormat="1" applyFont="1" applyFill="1" applyBorder="1" applyAlignment="1">
      <alignment horizontal="center" vertical="center"/>
    </xf>
    <xf numFmtId="0" fontId="25" fillId="0" borderId="38" xfId="0" applyNumberFormat="1" applyFont="1" applyFill="1" applyBorder="1" applyProtection="1"/>
    <xf numFmtId="168" fontId="51" fillId="0" borderId="4" xfId="4" applyNumberFormat="1" applyFont="1" applyFill="1" applyBorder="1" applyAlignment="1" applyProtection="1">
      <alignment vertical="center"/>
      <protection locked="0"/>
    </xf>
    <xf numFmtId="49" fontId="51" fillId="0" borderId="55" xfId="0" applyNumberFormat="1" applyFont="1" applyBorder="1" applyAlignment="1" applyProtection="1">
      <alignment horizontal="center" vertical="center" wrapText="1"/>
      <protection locked="0"/>
    </xf>
    <xf numFmtId="43" fontId="51" fillId="0" borderId="55" xfId="4" applyFont="1" applyFill="1" applyBorder="1" applyAlignment="1" applyProtection="1">
      <alignment horizontal="centerContinuous" vertical="center" wrapText="1"/>
      <protection locked="0"/>
    </xf>
    <xf numFmtId="2" fontId="51" fillId="0" borderId="55" xfId="10" applyNumberFormat="1" applyFont="1" applyFill="1" applyBorder="1" applyAlignment="1" applyProtection="1">
      <alignment horizontal="center" vertical="center" wrapText="1"/>
      <protection locked="0"/>
    </xf>
    <xf numFmtId="0" fontId="51" fillId="0" borderId="55" xfId="0" applyFont="1" applyBorder="1" applyAlignment="1">
      <alignment horizontal="center" vertical="center"/>
    </xf>
    <xf numFmtId="2" fontId="51" fillId="0" borderId="55" xfId="10" applyNumberFormat="1" applyFont="1" applyFill="1" applyBorder="1" applyAlignment="1" applyProtection="1">
      <alignment horizontal="centerContinuous" vertical="center" wrapText="1"/>
      <protection locked="0"/>
    </xf>
    <xf numFmtId="2" fontId="51" fillId="0" borderId="55" xfId="10" applyNumberFormat="1" applyFont="1" applyFill="1" applyBorder="1" applyAlignment="1">
      <alignment horizontal="centerContinuous" vertical="center" wrapText="1"/>
    </xf>
    <xf numFmtId="0" fontId="4" fillId="0" borderId="55" xfId="0" applyFont="1" applyBorder="1" applyAlignment="1">
      <alignment horizontal="centerContinuous" vertical="center"/>
    </xf>
    <xf numFmtId="2" fontId="33" fillId="0" borderId="55" xfId="10" applyNumberFormat="1" applyFont="1" applyFill="1" applyBorder="1" applyAlignment="1" applyProtection="1">
      <alignment horizontal="center" vertical="center" wrapText="1"/>
      <protection locked="0"/>
    </xf>
    <xf numFmtId="0" fontId="4" fillId="0" borderId="55" xfId="0" applyFont="1" applyBorder="1" applyAlignment="1">
      <alignment vertical="center"/>
    </xf>
    <xf numFmtId="0" fontId="4" fillId="0" borderId="55" xfId="0" applyFont="1" applyBorder="1" applyAlignment="1">
      <alignment horizontal="left" vertical="center"/>
    </xf>
    <xf numFmtId="168" fontId="51" fillId="4" borderId="47" xfId="4" applyNumberFormat="1" applyFont="1" applyFill="1" applyBorder="1" applyAlignment="1" applyProtection="1">
      <alignment vertical="center"/>
      <protection locked="0"/>
    </xf>
    <xf numFmtId="43" fontId="51" fillId="0" borderId="22" xfId="4" applyFont="1" applyFill="1" applyBorder="1" applyAlignment="1" applyProtection="1">
      <alignment horizontal="centerContinuous" vertical="center" wrapText="1"/>
      <protection locked="0"/>
    </xf>
    <xf numFmtId="2" fontId="51" fillId="0" borderId="15" xfId="10" applyNumberFormat="1" applyFont="1" applyFill="1" applyBorder="1" applyAlignment="1" applyProtection="1">
      <alignment horizontal="center" vertical="center" wrapText="1"/>
      <protection locked="0"/>
    </xf>
    <xf numFmtId="0" fontId="52" fillId="0" borderId="15" xfId="0" applyFont="1" applyBorder="1" applyAlignment="1">
      <alignment horizontal="center" vertical="center"/>
    </xf>
    <xf numFmtId="168" fontId="51" fillId="4" borderId="5" xfId="4" applyNumberFormat="1" applyFont="1" applyFill="1" applyBorder="1" applyAlignment="1" applyProtection="1">
      <alignment vertical="center"/>
      <protection locked="0"/>
    </xf>
    <xf numFmtId="49" fontId="51" fillId="4" borderId="0" xfId="0" applyNumberFormat="1" applyFont="1" applyFill="1" applyAlignment="1" applyProtection="1">
      <alignment horizontal="center" vertical="center" wrapText="1"/>
      <protection locked="0"/>
    </xf>
    <xf numFmtId="49" fontId="51" fillId="4" borderId="58" xfId="0" applyNumberFormat="1" applyFont="1" applyFill="1" applyBorder="1" applyAlignment="1" applyProtection="1">
      <alignment horizontal="center" vertical="center" wrapText="1"/>
      <protection locked="0"/>
    </xf>
    <xf numFmtId="0" fontId="51" fillId="4" borderId="22" xfId="0" applyFont="1" applyFill="1" applyBorder="1" applyAlignment="1">
      <alignment horizontal="right" vertical="center"/>
    </xf>
    <xf numFmtId="0" fontId="51" fillId="4" borderId="15" xfId="0" applyFont="1" applyFill="1" applyBorder="1" applyAlignment="1">
      <alignment vertical="center"/>
    </xf>
    <xf numFmtId="0" fontId="51" fillId="4" borderId="15" xfId="0" applyFont="1" applyFill="1" applyBorder="1" applyAlignment="1">
      <alignment horizontal="center" vertical="center"/>
    </xf>
    <xf numFmtId="0" fontId="52" fillId="4" borderId="15" xfId="0" applyFont="1" applyFill="1" applyBorder="1" applyAlignment="1" applyProtection="1">
      <alignment horizontal="center" vertical="center" wrapText="1"/>
      <protection locked="0"/>
    </xf>
    <xf numFmtId="2" fontId="51" fillId="4" borderId="15" xfId="10" applyNumberFormat="1" applyFont="1" applyFill="1" applyBorder="1" applyAlignment="1">
      <alignment horizontal="center" vertical="center" wrapText="1"/>
    </xf>
    <xf numFmtId="0" fontId="51" fillId="4" borderId="24" xfId="0" applyFont="1" applyFill="1" applyBorder="1" applyAlignment="1">
      <alignment horizontal="right" vertical="center"/>
    </xf>
    <xf numFmtId="0" fontId="51" fillId="4" borderId="69" xfId="0" applyFont="1" applyFill="1" applyBorder="1" applyAlignment="1">
      <alignment vertical="center"/>
    </xf>
    <xf numFmtId="0" fontId="51" fillId="4" borderId="69" xfId="0" applyFont="1" applyFill="1" applyBorder="1" applyAlignment="1">
      <alignment horizontal="center" vertical="center"/>
    </xf>
    <xf numFmtId="0" fontId="51" fillId="4" borderId="27" xfId="0" applyFont="1" applyFill="1" applyBorder="1" applyAlignment="1">
      <alignment horizontal="right" vertical="center"/>
    </xf>
    <xf numFmtId="0" fontId="51" fillId="4" borderId="27" xfId="0" applyFont="1" applyFill="1" applyBorder="1" applyAlignment="1">
      <alignment vertical="center"/>
    </xf>
    <xf numFmtId="0" fontId="51" fillId="4" borderId="27" xfId="0" applyFont="1" applyFill="1" applyBorder="1" applyAlignment="1">
      <alignment horizontal="center" vertical="center"/>
    </xf>
    <xf numFmtId="0" fontId="51" fillId="4" borderId="24" xfId="0" applyFont="1" applyFill="1" applyBorder="1" applyAlignment="1">
      <alignment horizontal="center" vertical="center"/>
    </xf>
    <xf numFmtId="0" fontId="52" fillId="4" borderId="22" xfId="0" applyFont="1" applyFill="1" applyBorder="1" applyAlignment="1" applyProtection="1">
      <alignment horizontal="center" vertical="center" wrapText="1"/>
      <protection locked="0"/>
    </xf>
    <xf numFmtId="43" fontId="51" fillId="4" borderId="62" xfId="4" applyFont="1" applyFill="1" applyBorder="1" applyAlignment="1" applyProtection="1">
      <alignment horizontal="left" vertical="center" wrapText="1"/>
      <protection locked="0"/>
    </xf>
    <xf numFmtId="43" fontId="51" fillId="4" borderId="62" xfId="4" applyFont="1" applyFill="1" applyBorder="1" applyAlignment="1" applyProtection="1">
      <alignment horizontal="center" vertical="center" wrapText="1"/>
      <protection locked="0"/>
    </xf>
    <xf numFmtId="2" fontId="51" fillId="4" borderId="62" xfId="10" applyNumberFormat="1" applyFont="1" applyFill="1" applyBorder="1" applyAlignment="1" applyProtection="1">
      <alignment horizontal="center" vertical="center" wrapText="1"/>
      <protection locked="0"/>
    </xf>
    <xf numFmtId="2" fontId="51" fillId="4" borderId="26" xfId="10" applyNumberFormat="1" applyFont="1" applyFill="1" applyBorder="1" applyAlignment="1" applyProtection="1">
      <alignment horizontal="center" vertical="center" wrapText="1"/>
      <protection locked="0"/>
    </xf>
    <xf numFmtId="2" fontId="33" fillId="4" borderId="22" xfId="10" applyNumberFormat="1" applyFont="1" applyFill="1" applyBorder="1" applyAlignment="1">
      <alignment horizontal="centerContinuous" vertical="center" wrapText="1"/>
    </xf>
    <xf numFmtId="0" fontId="4" fillId="4" borderId="15" xfId="0" applyFont="1" applyFill="1" applyBorder="1" applyAlignment="1">
      <alignment horizontal="centerContinuous" vertical="center"/>
    </xf>
    <xf numFmtId="2" fontId="33" fillId="4" borderId="15" xfId="10" applyNumberFormat="1" applyFont="1" applyFill="1" applyBorder="1" applyAlignment="1" applyProtection="1">
      <alignment horizontal="centerContinuous" vertical="center" wrapText="1"/>
      <protection locked="0"/>
    </xf>
    <xf numFmtId="2" fontId="33" fillId="4" borderId="15" xfId="10" applyNumberFormat="1" applyFont="1" applyFill="1" applyBorder="1" applyAlignment="1" applyProtection="1">
      <alignment horizontal="center" vertical="center" wrapText="1"/>
      <protection locked="0"/>
    </xf>
    <xf numFmtId="2" fontId="51" fillId="0" borderId="0" xfId="10" applyNumberFormat="1" applyFont="1" applyFill="1" applyBorder="1" applyAlignment="1" applyProtection="1">
      <alignment horizontal="center" vertical="center" wrapText="1"/>
      <protection locked="0"/>
    </xf>
    <xf numFmtId="168" fontId="51" fillId="4" borderId="6" xfId="4" applyNumberFormat="1" applyFont="1" applyFill="1" applyBorder="1" applyAlignment="1" applyProtection="1">
      <alignment vertical="center"/>
      <protection locked="0"/>
    </xf>
    <xf numFmtId="49" fontId="51" fillId="4" borderId="3" xfId="0" applyNumberFormat="1" applyFont="1" applyFill="1" applyBorder="1" applyAlignment="1" applyProtection="1">
      <alignment horizontal="center" vertical="center" wrapText="1"/>
      <protection locked="0"/>
    </xf>
    <xf numFmtId="49" fontId="51" fillId="4" borderId="48" xfId="0" applyNumberFormat="1" applyFont="1" applyFill="1" applyBorder="1" applyAlignment="1" applyProtection="1">
      <alignment horizontal="center" vertical="center" wrapText="1"/>
      <protection locked="0"/>
    </xf>
    <xf numFmtId="43" fontId="51" fillId="0" borderId="3" xfId="4" applyFont="1" applyFill="1" applyBorder="1" applyAlignment="1" applyProtection="1">
      <alignment horizontal="left" vertical="center" wrapText="1"/>
      <protection locked="0"/>
    </xf>
    <xf numFmtId="43" fontId="51" fillId="0" borderId="3" xfId="4" applyFont="1" applyFill="1" applyBorder="1" applyAlignment="1" applyProtection="1">
      <alignment horizontal="center" vertical="center" wrapText="1"/>
      <protection locked="0"/>
    </xf>
    <xf numFmtId="2" fontId="51" fillId="0" borderId="3" xfId="10" applyNumberFormat="1" applyFont="1" applyFill="1" applyBorder="1" applyAlignment="1" applyProtection="1">
      <alignment horizontal="center" vertical="center" wrapText="1"/>
      <protection locked="0"/>
    </xf>
    <xf numFmtId="49" fontId="51" fillId="4" borderId="0" xfId="0" applyNumberFormat="1" applyFont="1" applyFill="1" applyBorder="1" applyAlignment="1" applyProtection="1">
      <alignment horizontal="center" vertical="center" wrapText="1"/>
      <protection locked="0"/>
    </xf>
    <xf numFmtId="43" fontId="51" fillId="0" borderId="0" xfId="4" applyFont="1" applyFill="1" applyBorder="1" applyAlignment="1" applyProtection="1">
      <alignment horizontal="left" vertical="center" wrapText="1"/>
      <protection locked="0"/>
    </xf>
    <xf numFmtId="43" fontId="51" fillId="0" borderId="0" xfId="4" applyFont="1" applyFill="1" applyBorder="1" applyAlignment="1" applyProtection="1">
      <alignment horizontal="center" vertical="center" wrapText="1"/>
      <protection locked="0"/>
    </xf>
    <xf numFmtId="43" fontId="51" fillId="0" borderId="55" xfId="4" applyFont="1" applyFill="1" applyBorder="1" applyAlignment="1" applyProtection="1">
      <alignment horizontal="left" vertical="center" wrapText="1"/>
      <protection locked="0"/>
    </xf>
    <xf numFmtId="43" fontId="51" fillId="0" borderId="55" xfId="4" applyFont="1" applyFill="1" applyBorder="1" applyAlignment="1" applyProtection="1">
      <alignment horizontal="center" vertical="center" wrapText="1"/>
      <protection locked="0"/>
    </xf>
    <xf numFmtId="2" fontId="51" fillId="4" borderId="0" xfId="10" applyNumberFormat="1" applyFont="1" applyFill="1" applyBorder="1" applyAlignment="1" applyProtection="1">
      <alignment horizontal="center" vertical="center" wrapText="1"/>
      <protection locked="0"/>
    </xf>
    <xf numFmtId="2" fontId="51" fillId="4" borderId="58" xfId="10" applyNumberFormat="1" applyFont="1" applyFill="1" applyBorder="1" applyAlignment="1" applyProtection="1">
      <alignment horizontal="center" vertical="center" wrapText="1"/>
      <protection locked="0"/>
    </xf>
    <xf numFmtId="2" fontId="51" fillId="4" borderId="15" xfId="10" applyNumberFormat="1" applyFont="1" applyFill="1" applyBorder="1" applyAlignment="1" applyProtection="1">
      <alignment horizontal="right" vertical="center" wrapText="1"/>
      <protection locked="0"/>
    </xf>
    <xf numFmtId="2" fontId="51" fillId="4" borderId="15" xfId="10" applyNumberFormat="1" applyFont="1" applyFill="1" applyBorder="1" applyAlignment="1" applyProtection="1">
      <alignment horizontal="center" vertical="center" wrapText="1"/>
      <protection locked="0"/>
    </xf>
    <xf numFmtId="2" fontId="51" fillId="4" borderId="69" xfId="10" applyNumberFormat="1" applyFont="1" applyFill="1" applyBorder="1" applyAlignment="1" applyProtection="1">
      <alignment horizontal="right" vertical="center" wrapText="1"/>
      <protection locked="0"/>
    </xf>
    <xf numFmtId="2" fontId="51" fillId="4" borderId="69" xfId="10" applyNumberFormat="1" applyFont="1" applyFill="1" applyBorder="1" applyAlignment="1" applyProtection="1">
      <alignment horizontal="center" vertical="center" wrapText="1"/>
      <protection locked="0"/>
    </xf>
    <xf numFmtId="43" fontId="51" fillId="4" borderId="20" xfId="4" applyFont="1" applyFill="1" applyBorder="1" applyAlignment="1" applyProtection="1">
      <alignment horizontal="left" vertical="center" wrapText="1"/>
      <protection locked="0"/>
    </xf>
    <xf numFmtId="43" fontId="51" fillId="4" borderId="21" xfId="4" applyFont="1" applyFill="1" applyBorder="1" applyAlignment="1" applyProtection="1">
      <alignment horizontal="center" vertical="center" wrapText="1"/>
      <protection locked="0"/>
    </xf>
    <xf numFmtId="2" fontId="51" fillId="4" borderId="21" xfId="10" applyNumberFormat="1" applyFont="1" applyFill="1" applyBorder="1" applyAlignment="1" applyProtection="1">
      <alignment horizontal="center" vertical="center" wrapText="1"/>
      <protection locked="0"/>
    </xf>
    <xf numFmtId="2" fontId="51" fillId="4" borderId="22" xfId="10" applyNumberFormat="1" applyFont="1" applyFill="1" applyBorder="1" applyAlignment="1" applyProtection="1">
      <alignment horizontal="center" vertical="center" wrapText="1"/>
      <protection locked="0"/>
    </xf>
    <xf numFmtId="2" fontId="33" fillId="4" borderId="15" xfId="10" applyNumberFormat="1" applyFont="1" applyFill="1" applyBorder="1" applyAlignment="1">
      <alignment horizontal="centerContinuous" vertical="center" wrapText="1"/>
    </xf>
    <xf numFmtId="2" fontId="33" fillId="0" borderId="0" xfId="10" applyNumberFormat="1" applyFont="1" applyFill="1" applyBorder="1" applyAlignment="1">
      <alignment horizontal="centerContinuous" vertical="center" wrapText="1"/>
    </xf>
    <xf numFmtId="0" fontId="4" fillId="0" borderId="0" xfId="0" applyFont="1" applyAlignment="1">
      <alignment horizontal="centerContinuous" vertical="center"/>
    </xf>
    <xf numFmtId="2" fontId="33" fillId="0" borderId="0" xfId="10" applyNumberFormat="1" applyFont="1" applyFill="1" applyBorder="1" applyAlignment="1" applyProtection="1">
      <alignment horizontal="centerContinuous" vertical="center" wrapText="1"/>
      <protection locked="0"/>
    </xf>
    <xf numFmtId="168" fontId="51" fillId="4" borderId="28" xfId="4" applyNumberFormat="1" applyFont="1" applyFill="1" applyBorder="1" applyAlignment="1" applyProtection="1">
      <alignment vertical="center"/>
      <protection locked="0"/>
    </xf>
    <xf numFmtId="49" fontId="51" fillId="4" borderId="29" xfId="0" applyNumberFormat="1" applyFont="1" applyFill="1" applyBorder="1" applyAlignment="1" applyProtection="1">
      <alignment horizontal="center" vertical="center" wrapText="1"/>
      <protection locked="0"/>
    </xf>
    <xf numFmtId="49" fontId="51" fillId="4" borderId="41" xfId="0" applyNumberFormat="1" applyFont="1" applyFill="1" applyBorder="1" applyAlignment="1" applyProtection="1">
      <alignment horizontal="center" vertical="center" wrapText="1"/>
      <protection locked="0"/>
    </xf>
    <xf numFmtId="43" fontId="51" fillId="4" borderId="29" xfId="4" applyFont="1" applyFill="1" applyBorder="1" applyAlignment="1" applyProtection="1">
      <alignment horizontal="centerContinuous" vertical="center" wrapText="1"/>
      <protection locked="0"/>
    </xf>
    <xf numFmtId="2" fontId="51" fillId="4" borderId="29" xfId="10" applyNumberFormat="1" applyFont="1" applyFill="1" applyBorder="1" applyAlignment="1" applyProtection="1">
      <alignment horizontal="center" vertical="center" wrapText="1"/>
      <protection locked="0"/>
    </xf>
    <xf numFmtId="0" fontId="51" fillId="4" borderId="29" xfId="0" applyFont="1" applyFill="1" applyBorder="1" applyAlignment="1">
      <alignment horizontal="center" vertical="center"/>
    </xf>
    <xf numFmtId="2" fontId="51" fillId="4" borderId="29" xfId="10" applyNumberFormat="1" applyFont="1" applyFill="1" applyBorder="1" applyAlignment="1" applyProtection="1">
      <alignment horizontal="centerContinuous" vertical="center" wrapText="1"/>
      <protection locked="0"/>
    </xf>
    <xf numFmtId="43" fontId="33" fillId="4" borderId="29" xfId="4" applyFont="1" applyFill="1" applyBorder="1" applyAlignment="1">
      <alignment horizontal="center" vertical="center"/>
    </xf>
    <xf numFmtId="43" fontId="51" fillId="0" borderId="26" xfId="4" applyFont="1" applyBorder="1" applyAlignment="1" applyProtection="1">
      <alignment horizontal="centerContinuous" vertical="center" wrapText="1"/>
      <protection locked="0"/>
    </xf>
    <xf numFmtId="43" fontId="51" fillId="4" borderId="36" xfId="10" applyFont="1" applyFill="1" applyBorder="1" applyAlignment="1" applyProtection="1">
      <alignment horizontal="center" vertical="center" wrapText="1"/>
      <protection locked="0"/>
    </xf>
    <xf numFmtId="2" fontId="53" fillId="4" borderId="36" xfId="10" applyNumberFormat="1" applyFont="1" applyFill="1" applyBorder="1" applyAlignment="1">
      <alignment horizontal="center" vertical="center" wrapText="1"/>
    </xf>
    <xf numFmtId="2" fontId="51" fillId="0" borderId="25" xfId="10" applyNumberFormat="1" applyFont="1" applyFill="1" applyBorder="1" applyAlignment="1" applyProtection="1">
      <alignment horizontal="center" vertical="center" wrapText="1"/>
      <protection locked="0"/>
    </xf>
    <xf numFmtId="2" fontId="53" fillId="4" borderId="25" xfId="10" applyNumberFormat="1" applyFont="1" applyFill="1" applyBorder="1" applyAlignment="1">
      <alignment horizontal="centerContinuous" vertical="center" wrapText="1"/>
    </xf>
    <xf numFmtId="0" fontId="4" fillId="0" borderId="26" xfId="0" applyFont="1" applyBorder="1" applyAlignment="1">
      <alignment horizontal="centerContinuous" vertical="center"/>
    </xf>
    <xf numFmtId="2" fontId="53" fillId="4" borderId="36" xfId="10" applyNumberFormat="1" applyFont="1" applyFill="1" applyBorder="1" applyAlignment="1">
      <alignment vertical="center" wrapText="1"/>
    </xf>
    <xf numFmtId="2" fontId="51" fillId="0" borderId="62" xfId="10" applyNumberFormat="1" applyFont="1" applyFill="1" applyBorder="1" applyAlignment="1" applyProtection="1">
      <alignment horizontal="centerContinuous" vertical="center" wrapText="1"/>
      <protection locked="0"/>
    </xf>
    <xf numFmtId="43" fontId="33" fillId="0" borderId="62" xfId="4" applyFont="1" applyBorder="1" applyAlignment="1">
      <alignment horizontal="center" vertical="center"/>
    </xf>
    <xf numFmtId="2" fontId="51" fillId="0" borderId="26" xfId="10" applyNumberFormat="1" applyFont="1" applyFill="1" applyBorder="1" applyAlignment="1" applyProtection="1">
      <alignment horizontal="center" vertical="center" wrapText="1"/>
      <protection locked="0"/>
    </xf>
    <xf numFmtId="2" fontId="51" fillId="0" borderId="62" xfId="10" applyNumberFormat="1" applyFont="1" applyFill="1" applyBorder="1" applyAlignment="1" applyProtection="1">
      <alignment horizontal="center" vertical="center" wrapText="1"/>
      <protection locked="0"/>
    </xf>
    <xf numFmtId="0" fontId="4" fillId="0" borderId="21" xfId="0" applyFont="1" applyBorder="1" applyAlignment="1">
      <alignment vertical="center"/>
    </xf>
    <xf numFmtId="43" fontId="51" fillId="0" borderId="22" xfId="4" applyFont="1" applyBorder="1" applyAlignment="1" applyProtection="1">
      <alignment horizontal="centerContinuous" vertical="center" wrapText="1"/>
      <protection locked="0"/>
    </xf>
    <xf numFmtId="2" fontId="51" fillId="0" borderId="22" xfId="10" applyNumberFormat="1" applyFont="1" applyFill="1" applyBorder="1" applyAlignment="1" applyProtection="1">
      <alignment horizontal="center" vertical="center" wrapText="1"/>
      <protection locked="0"/>
    </xf>
    <xf numFmtId="2" fontId="51" fillId="0" borderId="21" xfId="10" applyNumberFormat="1" applyFont="1" applyFill="1" applyBorder="1" applyAlignment="1" applyProtection="1">
      <alignment horizontal="centerContinuous" vertical="center" wrapText="1"/>
      <protection locked="0"/>
    </xf>
    <xf numFmtId="43" fontId="51" fillId="0" borderId="24" xfId="4" applyFont="1" applyBorder="1" applyAlignment="1" applyProtection="1">
      <alignment horizontal="centerContinuous" vertical="center" wrapText="1"/>
      <protection locked="0"/>
    </xf>
    <xf numFmtId="2" fontId="51" fillId="0" borderId="24" xfId="10" applyNumberFormat="1" applyFont="1" applyFill="1" applyBorder="1" applyAlignment="1" applyProtection="1">
      <alignment horizontal="center" vertical="center" wrapText="1"/>
      <protection locked="0"/>
    </xf>
    <xf numFmtId="2" fontId="51" fillId="0" borderId="0" xfId="10" applyNumberFormat="1" applyFont="1" applyFill="1" applyBorder="1" applyAlignment="1" applyProtection="1">
      <alignment horizontal="centerContinuous" vertical="center" wrapText="1"/>
      <protection locked="0"/>
    </xf>
    <xf numFmtId="0" fontId="4" fillId="0" borderId="27" xfId="0" applyFont="1" applyBorder="1" applyAlignment="1">
      <alignment vertical="center"/>
    </xf>
    <xf numFmtId="43" fontId="51" fillId="0" borderId="53" xfId="4" applyFont="1" applyBorder="1" applyAlignment="1" applyProtection="1">
      <alignment horizontal="centerContinuous" vertical="center" wrapText="1"/>
      <protection locked="0"/>
    </xf>
    <xf numFmtId="2" fontId="51" fillId="0" borderId="60" xfId="10" applyNumberFormat="1" applyFont="1" applyFill="1" applyBorder="1" applyAlignment="1" applyProtection="1">
      <alignment horizontal="center" vertical="center" wrapText="1"/>
      <protection locked="0"/>
    </xf>
    <xf numFmtId="2" fontId="55" fillId="0" borderId="31" xfId="10" applyNumberFormat="1" applyFont="1" applyFill="1" applyBorder="1" applyAlignment="1" applyProtection="1">
      <alignment horizontal="centerContinuous" vertical="center" wrapText="1"/>
      <protection locked="0"/>
    </xf>
    <xf numFmtId="2" fontId="55" fillId="0" borderId="32" xfId="10" applyNumberFormat="1" applyFont="1" applyFill="1" applyBorder="1" applyAlignment="1" applyProtection="1">
      <alignment horizontal="centerContinuous" vertical="center" wrapText="1"/>
      <protection locked="0"/>
    </xf>
    <xf numFmtId="2" fontId="55" fillId="17" borderId="33" xfId="10" applyNumberFormat="1" applyFont="1" applyFill="1" applyBorder="1" applyAlignment="1" applyProtection="1">
      <alignment horizontal="center" vertical="center" wrapText="1"/>
      <protection locked="0"/>
    </xf>
    <xf numFmtId="0" fontId="4" fillId="0" borderId="68" xfId="0" applyFont="1" applyBorder="1" applyAlignment="1">
      <alignment vertical="center"/>
    </xf>
    <xf numFmtId="168" fontId="51" fillId="4" borderId="4" xfId="4" applyNumberFormat="1" applyFont="1" applyFill="1" applyBorder="1" applyAlignment="1" applyProtection="1">
      <alignment vertical="center"/>
      <protection locked="0"/>
    </xf>
    <xf numFmtId="49" fontId="51" fillId="4" borderId="55" xfId="0" applyNumberFormat="1" applyFont="1" applyFill="1" applyBorder="1" applyAlignment="1" applyProtection="1">
      <alignment horizontal="center" vertical="center" wrapText="1"/>
      <protection locked="0"/>
    </xf>
    <xf numFmtId="2" fontId="51" fillId="0" borderId="29" xfId="10" applyNumberFormat="1" applyFont="1" applyFill="1" applyBorder="1" applyAlignment="1" applyProtection="1">
      <alignment horizontal="center" vertical="center" wrapText="1"/>
      <protection locked="0"/>
    </xf>
    <xf numFmtId="0" fontId="4" fillId="0" borderId="29" xfId="0" applyFont="1" applyBorder="1" applyAlignment="1">
      <alignment vertical="center"/>
    </xf>
    <xf numFmtId="168" fontId="51" fillId="4" borderId="61" xfId="4" applyNumberFormat="1" applyFont="1" applyFill="1" applyBorder="1" applyAlignment="1" applyProtection="1">
      <alignment vertical="center"/>
      <protection locked="0"/>
    </xf>
    <xf numFmtId="0" fontId="4" fillId="0" borderId="62" xfId="0" applyFont="1" applyBorder="1" applyAlignment="1">
      <alignment vertical="center"/>
    </xf>
    <xf numFmtId="49" fontId="51" fillId="4" borderId="28" xfId="0" applyNumberFormat="1" applyFont="1" applyFill="1" applyBorder="1" applyAlignment="1" applyProtection="1">
      <alignment horizontal="centerContinuous" vertical="center" wrapText="1"/>
      <protection locked="0"/>
    </xf>
    <xf numFmtId="49" fontId="51" fillId="4" borderId="54" xfId="0" applyNumberFormat="1" applyFont="1" applyFill="1" applyBorder="1" applyAlignment="1" applyProtection="1">
      <alignment horizontal="centerContinuous" vertical="center" wrapText="1"/>
      <protection locked="0"/>
    </xf>
    <xf numFmtId="49" fontId="56" fillId="4" borderId="29" xfId="0" applyNumberFormat="1" applyFont="1" applyFill="1" applyBorder="1" applyAlignment="1" applyProtection="1">
      <alignment horizontal="center" vertical="center" wrapText="1"/>
      <protection locked="0"/>
    </xf>
    <xf numFmtId="43" fontId="51" fillId="0" borderId="29" xfId="4" applyFont="1" applyBorder="1" applyAlignment="1" applyProtection="1">
      <alignment horizontal="centerContinuous" vertical="center" wrapText="1"/>
      <protection locked="0"/>
    </xf>
    <xf numFmtId="2" fontId="51" fillId="0" borderId="29" xfId="10" applyNumberFormat="1" applyFont="1" applyFill="1" applyBorder="1" applyAlignment="1" applyProtection="1">
      <alignment horizontal="centerContinuous" vertical="center" wrapText="1"/>
      <protection locked="0"/>
    </xf>
    <xf numFmtId="2" fontId="51" fillId="0" borderId="41" xfId="10" applyNumberFormat="1" applyFont="1" applyFill="1" applyBorder="1" applyAlignment="1" applyProtection="1">
      <alignment horizontal="center" vertical="center" wrapText="1"/>
      <protection locked="0"/>
    </xf>
    <xf numFmtId="0" fontId="57" fillId="0" borderId="55" xfId="0" applyFont="1" applyBorder="1" applyAlignment="1">
      <alignment vertical="center"/>
    </xf>
    <xf numFmtId="43" fontId="51" fillId="0" borderId="26" xfId="4" applyFont="1" applyFill="1" applyBorder="1" applyAlignment="1" applyProtection="1">
      <alignment horizontal="centerContinuous" vertical="center" wrapText="1"/>
      <protection locked="0"/>
    </xf>
    <xf numFmtId="43" fontId="51" fillId="0" borderId="36" xfId="10" applyFont="1" applyFill="1" applyBorder="1" applyAlignment="1" applyProtection="1">
      <alignment horizontal="center" vertical="center" wrapText="1"/>
      <protection locked="0"/>
    </xf>
    <xf numFmtId="2" fontId="58" fillId="0" borderId="36" xfId="10" applyNumberFormat="1" applyFont="1" applyFill="1" applyBorder="1" applyAlignment="1">
      <alignment horizontal="center" vertical="center" wrapText="1"/>
    </xf>
    <xf numFmtId="2" fontId="58" fillId="0" borderId="25" xfId="10" applyNumberFormat="1" applyFont="1" applyFill="1" applyBorder="1" applyAlignment="1">
      <alignment horizontal="center" vertical="center" wrapText="1"/>
    </xf>
    <xf numFmtId="2" fontId="56" fillId="4" borderId="23" xfId="10" applyNumberFormat="1" applyFont="1" applyFill="1" applyBorder="1" applyAlignment="1" applyProtection="1">
      <alignment horizontal="centerContinuous" vertical="center" wrapText="1"/>
      <protection locked="0"/>
    </xf>
    <xf numFmtId="2" fontId="56" fillId="4" borderId="27" xfId="10" applyNumberFormat="1" applyFont="1" applyFill="1" applyBorder="1" applyAlignment="1" applyProtection="1">
      <alignment horizontal="centerContinuous" vertical="center" wrapText="1"/>
      <protection locked="0"/>
    </xf>
    <xf numFmtId="2" fontId="51" fillId="0" borderId="20" xfId="10" applyNumberFormat="1" applyFont="1" applyFill="1" applyBorder="1" applyAlignment="1" applyProtection="1">
      <alignment horizontal="center" vertical="center" wrapText="1"/>
      <protection locked="0"/>
    </xf>
    <xf numFmtId="0" fontId="57" fillId="4" borderId="57" xfId="0" applyFont="1" applyFill="1" applyBorder="1" applyAlignment="1">
      <alignment vertical="center"/>
    </xf>
    <xf numFmtId="0" fontId="57" fillId="4" borderId="0" xfId="0" applyFont="1" applyFill="1" applyAlignment="1">
      <alignment vertical="center"/>
    </xf>
    <xf numFmtId="0" fontId="57" fillId="4" borderId="25" xfId="0" applyFont="1" applyFill="1" applyBorder="1" applyAlignment="1">
      <alignment vertical="center"/>
    </xf>
    <xf numFmtId="0" fontId="57" fillId="4" borderId="62" xfId="0" applyFont="1" applyFill="1" applyBorder="1" applyAlignment="1">
      <alignment vertical="center"/>
    </xf>
    <xf numFmtId="2" fontId="60" fillId="0" borderId="50" xfId="10" applyNumberFormat="1" applyFont="1" applyFill="1" applyBorder="1" applyAlignment="1" applyProtection="1">
      <alignment horizontal="centerContinuous" vertical="center" wrapText="1"/>
      <protection locked="0"/>
    </xf>
    <xf numFmtId="0" fontId="4" fillId="0" borderId="50" xfId="0" applyFont="1" applyBorder="1" applyAlignment="1">
      <alignment horizontal="centerContinuous" vertical="center"/>
    </xf>
    <xf numFmtId="2" fontId="55" fillId="17" borderId="50" xfId="10" applyNumberFormat="1" applyFont="1" applyFill="1" applyBorder="1" applyAlignment="1" applyProtection="1">
      <alignment horizontal="center" vertical="center" wrapText="1"/>
      <protection locked="0"/>
    </xf>
    <xf numFmtId="0" fontId="57" fillId="0" borderId="3" xfId="0" applyFont="1" applyBorder="1" applyAlignment="1">
      <alignment vertical="center"/>
    </xf>
    <xf numFmtId="43" fontId="51" fillId="0" borderId="58" xfId="4" applyFont="1" applyBorder="1" applyAlignment="1" applyProtection="1">
      <alignment horizontal="centerContinuous" vertical="center" wrapText="1"/>
      <protection locked="0"/>
    </xf>
    <xf numFmtId="2" fontId="51" fillId="0" borderId="57" xfId="10" applyNumberFormat="1" applyFont="1" applyFill="1" applyBorder="1" applyAlignment="1" applyProtection="1">
      <alignment horizontal="center" vertical="center" wrapText="1"/>
      <protection locked="0"/>
    </xf>
    <xf numFmtId="2" fontId="55" fillId="0" borderId="0" xfId="10" applyNumberFormat="1" applyFont="1" applyFill="1" applyBorder="1" applyAlignment="1" applyProtection="1">
      <alignment horizontal="centerContinuous" vertical="center" wrapText="1"/>
      <protection locked="0"/>
    </xf>
    <xf numFmtId="1" fontId="25" fillId="10" borderId="34" xfId="0" applyNumberFormat="1" applyFont="1" applyFill="1" applyBorder="1" applyAlignment="1" applyProtection="1">
      <alignment horizontal="center" vertical="center" wrapText="1"/>
      <protection locked="0"/>
    </xf>
    <xf numFmtId="43" fontId="25" fillId="0" borderId="34" xfId="4" applyFont="1" applyFill="1" applyBorder="1" applyAlignment="1" applyProtection="1">
      <alignment horizontal="left" vertical="center" wrapText="1"/>
      <protection locked="0"/>
    </xf>
    <xf numFmtId="43" fontId="25" fillId="0" borderId="34" xfId="4" applyFont="1" applyFill="1" applyBorder="1" applyAlignment="1" applyProtection="1">
      <alignment horizontal="center" vertical="center" wrapText="1"/>
      <protection locked="0"/>
    </xf>
    <xf numFmtId="2" fontId="25" fillId="0" borderId="34" xfId="4" applyNumberFormat="1" applyFont="1" applyFill="1" applyBorder="1" applyAlignment="1" applyProtection="1">
      <alignment horizontal="center" vertical="center" wrapText="1"/>
      <protection locked="0"/>
    </xf>
    <xf numFmtId="43" fontId="51" fillId="0" borderId="15" xfId="4" applyFont="1" applyBorder="1" applyAlignment="1" applyProtection="1">
      <alignment horizontal="left" vertical="center" wrapText="1"/>
      <protection locked="0"/>
    </xf>
    <xf numFmtId="43" fontId="51" fillId="0" borderId="15" xfId="4" applyFont="1" applyBorder="1" applyAlignment="1" applyProtection="1">
      <alignment horizontal="center" vertical="center" wrapText="1"/>
      <protection locked="0"/>
    </xf>
    <xf numFmtId="43" fontId="51" fillId="0" borderId="15" xfId="4" applyFont="1" applyBorder="1" applyAlignment="1" applyProtection="1">
      <alignment horizontal="centerContinuous" vertical="center" wrapText="1"/>
      <protection locked="0"/>
    </xf>
    <xf numFmtId="43" fontId="51" fillId="4" borderId="15" xfId="10" applyFont="1" applyFill="1" applyBorder="1" applyAlignment="1" applyProtection="1">
      <alignment horizontal="center" vertical="center" wrapText="1"/>
      <protection locked="0"/>
    </xf>
    <xf numFmtId="2" fontId="51" fillId="4" borderId="15" xfId="10" applyNumberFormat="1" applyFont="1" applyFill="1" applyBorder="1" applyAlignment="1">
      <alignment horizontal="centerContinuous" vertical="center" wrapText="1"/>
    </xf>
    <xf numFmtId="0" fontId="4" fillId="0" borderId="15" xfId="0" applyFont="1" applyBorder="1" applyAlignment="1">
      <alignment horizontal="centerContinuous" vertical="center"/>
    </xf>
    <xf numFmtId="2" fontId="51" fillId="4" borderId="15" xfId="10" applyNumberFormat="1" applyFont="1" applyFill="1" applyBorder="1" applyAlignment="1">
      <alignment vertical="center" wrapText="1"/>
    </xf>
    <xf numFmtId="2" fontId="33" fillId="6" borderId="15" xfId="10" applyNumberFormat="1" applyFont="1" applyFill="1" applyBorder="1" applyAlignment="1" applyProtection="1">
      <alignment horizontal="center" vertical="center" wrapText="1"/>
      <protection locked="0"/>
    </xf>
    <xf numFmtId="43" fontId="51" fillId="0" borderId="4" xfId="4" applyFont="1" applyFill="1" applyBorder="1" applyAlignment="1" applyProtection="1">
      <alignment horizontal="fill" vertical="center" wrapText="1"/>
      <protection locked="0"/>
    </xf>
    <xf numFmtId="49" fontId="56" fillId="0" borderId="55" xfId="0" applyNumberFormat="1" applyFont="1" applyBorder="1" applyAlignment="1" applyProtection="1">
      <alignment horizontal="fill" vertical="center" wrapText="1"/>
      <protection locked="0"/>
    </xf>
    <xf numFmtId="43" fontId="51" fillId="0" borderId="55" xfId="4" applyFont="1" applyBorder="1" applyAlignment="1" applyProtection="1">
      <alignment horizontal="centerContinuous" vertical="center" wrapText="1"/>
      <protection locked="0"/>
    </xf>
    <xf numFmtId="168" fontId="56" fillId="4" borderId="47" xfId="4" applyNumberFormat="1" applyFont="1" applyFill="1" applyBorder="1" applyAlignment="1" applyProtection="1">
      <alignment vertical="center"/>
      <protection locked="0"/>
    </xf>
    <xf numFmtId="49" fontId="56" fillId="4" borderId="27" xfId="0" applyNumberFormat="1" applyFont="1" applyFill="1" applyBorder="1" applyAlignment="1" applyProtection="1">
      <alignment horizontal="center" vertical="center" wrapText="1"/>
      <protection locked="0"/>
    </xf>
    <xf numFmtId="49" fontId="56" fillId="4" borderId="24" xfId="0" applyNumberFormat="1" applyFont="1" applyFill="1" applyBorder="1" applyAlignment="1" applyProtection="1">
      <alignment horizontal="center" vertical="center" wrapText="1"/>
      <protection locked="0"/>
    </xf>
    <xf numFmtId="43" fontId="51" fillId="0" borderId="15" xfId="10" applyFont="1" applyFill="1" applyBorder="1" applyAlignment="1" applyProtection="1">
      <alignment horizontal="center" vertical="center" wrapText="1"/>
      <protection locked="0"/>
    </xf>
    <xf numFmtId="2" fontId="58" fillId="0" borderId="15" xfId="10" applyNumberFormat="1" applyFont="1" applyFill="1" applyBorder="1" applyAlignment="1">
      <alignment horizontal="center" vertical="center" wrapText="1"/>
    </xf>
    <xf numFmtId="2" fontId="52" fillId="0" borderId="15" xfId="10" applyNumberFormat="1" applyFont="1" applyFill="1" applyBorder="1" applyAlignment="1">
      <alignment horizontal="center" vertical="center" wrapText="1"/>
    </xf>
    <xf numFmtId="0" fontId="51" fillId="0" borderId="15" xfId="0" applyFont="1" applyBorder="1" applyAlignment="1">
      <alignment vertical="center"/>
    </xf>
    <xf numFmtId="0" fontId="57" fillId="0" borderId="0" xfId="0" applyFont="1" applyAlignment="1">
      <alignment vertical="center"/>
    </xf>
    <xf numFmtId="168" fontId="56" fillId="4" borderId="5" xfId="4" applyNumberFormat="1" applyFont="1" applyFill="1" applyBorder="1" applyAlignment="1" applyProtection="1">
      <alignment vertical="center"/>
      <protection locked="0"/>
    </xf>
    <xf numFmtId="49" fontId="56" fillId="4" borderId="0" xfId="0" applyNumberFormat="1" applyFont="1" applyFill="1" applyAlignment="1" applyProtection="1">
      <alignment horizontal="center" vertical="center" wrapText="1"/>
      <protection locked="0"/>
    </xf>
    <xf numFmtId="49" fontId="56" fillId="4" borderId="58" xfId="0" applyNumberFormat="1" applyFont="1" applyFill="1" applyBorder="1" applyAlignment="1" applyProtection="1">
      <alignment horizontal="center" vertical="center" wrapText="1"/>
      <protection locked="0"/>
    </xf>
    <xf numFmtId="0" fontId="51" fillId="0" borderId="22" xfId="0" applyFont="1" applyBorder="1" applyAlignment="1">
      <alignment horizontal="right" vertical="center"/>
    </xf>
    <xf numFmtId="0" fontId="52" fillId="0" borderId="15" xfId="0" applyFont="1" applyBorder="1" applyAlignment="1" applyProtection="1">
      <alignment horizontal="center" vertical="center" wrapText="1"/>
      <protection locked="0"/>
    </xf>
    <xf numFmtId="2" fontId="56" fillId="0" borderId="0" xfId="10" applyNumberFormat="1" applyFont="1" applyFill="1" applyBorder="1" applyAlignment="1">
      <alignment horizontal="center" vertical="center" wrapText="1"/>
    </xf>
    <xf numFmtId="0" fontId="57" fillId="0" borderId="0" xfId="0" applyFont="1" applyAlignment="1">
      <alignment horizontal="left" vertical="center"/>
    </xf>
    <xf numFmtId="168" fontId="56" fillId="4" borderId="6" xfId="4" applyNumberFormat="1" applyFont="1" applyFill="1" applyBorder="1" applyAlignment="1" applyProtection="1">
      <alignment vertical="center"/>
      <protection locked="0"/>
    </xf>
    <xf numFmtId="49" fontId="56" fillId="4" borderId="3" xfId="0" applyNumberFormat="1" applyFont="1" applyFill="1" applyBorder="1" applyAlignment="1" applyProtection="1">
      <alignment horizontal="center" vertical="center" wrapText="1"/>
      <protection locked="0"/>
    </xf>
    <xf numFmtId="49" fontId="56" fillId="4" borderId="48" xfId="0" applyNumberFormat="1" applyFont="1" applyFill="1" applyBorder="1" applyAlignment="1" applyProtection="1">
      <alignment horizontal="center" vertical="center" wrapText="1"/>
      <protection locked="0"/>
    </xf>
    <xf numFmtId="0" fontId="51" fillId="0" borderId="53" xfId="0" applyFont="1" applyBorder="1" applyAlignment="1">
      <alignment horizontal="right" vertical="center"/>
    </xf>
    <xf numFmtId="0" fontId="51" fillId="0" borderId="50" xfId="0" applyFont="1" applyBorder="1" applyAlignment="1">
      <alignment vertical="center"/>
    </xf>
    <xf numFmtId="0" fontId="51" fillId="0" borderId="50" xfId="0" applyFont="1" applyBorder="1" applyAlignment="1">
      <alignment horizontal="center" vertical="center"/>
    </xf>
    <xf numFmtId="0" fontId="60" fillId="0" borderId="50" xfId="0" applyFont="1" applyBorder="1" applyAlignment="1">
      <alignment horizontal="centerContinuous" vertical="center"/>
    </xf>
    <xf numFmtId="0" fontId="61" fillId="0" borderId="50" xfId="0" applyFont="1" applyBorder="1" applyAlignment="1" applyProtection="1">
      <alignment horizontal="centerContinuous" vertical="center" wrapText="1"/>
      <protection locked="0"/>
    </xf>
    <xf numFmtId="2" fontId="60" fillId="0" borderId="50" xfId="10" applyNumberFormat="1" applyFont="1" applyFill="1" applyBorder="1" applyAlignment="1">
      <alignment horizontal="centerContinuous" vertical="center" wrapText="1"/>
    </xf>
    <xf numFmtId="2" fontId="60" fillId="17" borderId="50" xfId="10" applyNumberFormat="1" applyFont="1" applyFill="1" applyBorder="1" applyAlignment="1">
      <alignment horizontal="center" vertical="center" wrapText="1"/>
    </xf>
    <xf numFmtId="2" fontId="56" fillId="0" borderId="3" xfId="10" applyNumberFormat="1" applyFont="1" applyFill="1" applyBorder="1" applyAlignment="1">
      <alignment horizontal="center" vertical="center" wrapText="1"/>
    </xf>
    <xf numFmtId="0" fontId="57" fillId="0" borderId="3" xfId="0" applyFont="1" applyBorder="1" applyAlignment="1">
      <alignment horizontal="left" vertical="center"/>
    </xf>
    <xf numFmtId="43" fontId="51" fillId="0" borderId="4" xfId="4" applyFont="1" applyBorder="1" applyAlignment="1" applyProtection="1">
      <alignment horizontal="centerContinuous" vertical="center" wrapText="1"/>
      <protection locked="0"/>
    </xf>
    <xf numFmtId="49" fontId="51" fillId="0" borderId="55" xfId="0" applyNumberFormat="1" applyFont="1" applyBorder="1" applyAlignment="1" applyProtection="1">
      <alignment horizontal="centerContinuous" vertical="center" wrapText="1"/>
      <protection locked="0"/>
    </xf>
    <xf numFmtId="0" fontId="51" fillId="0" borderId="55" xfId="0" applyFont="1" applyBorder="1" applyAlignment="1">
      <alignment horizontal="right" vertical="center"/>
    </xf>
    <xf numFmtId="0" fontId="51" fillId="0" borderId="55" xfId="0" applyFont="1" applyBorder="1" applyAlignment="1">
      <alignment vertical="center"/>
    </xf>
    <xf numFmtId="0" fontId="60" fillId="0" borderId="55" xfId="0" applyFont="1" applyBorder="1" applyAlignment="1">
      <alignment horizontal="centerContinuous" vertical="center"/>
    </xf>
    <xf numFmtId="0" fontId="61" fillId="0" borderId="55" xfId="0" applyFont="1" applyBorder="1" applyAlignment="1" applyProtection="1">
      <alignment horizontal="centerContinuous" vertical="center" wrapText="1"/>
      <protection locked="0"/>
    </xf>
    <xf numFmtId="2" fontId="60" fillId="0" borderId="55" xfId="10" applyNumberFormat="1" applyFont="1" applyFill="1" applyBorder="1" applyAlignment="1">
      <alignment horizontal="centerContinuous" vertical="center" wrapText="1"/>
    </xf>
    <xf numFmtId="2" fontId="56" fillId="0" borderId="55" xfId="10" applyNumberFormat="1" applyFont="1" applyFill="1" applyBorder="1" applyAlignment="1">
      <alignment horizontal="center" vertical="center" wrapText="1"/>
    </xf>
    <xf numFmtId="0" fontId="57" fillId="0" borderId="55" xfId="0" applyFont="1" applyBorder="1" applyAlignment="1">
      <alignment horizontal="left" vertical="center"/>
    </xf>
    <xf numFmtId="43" fontId="51" fillId="0" borderId="15" xfId="4" applyFont="1" applyFill="1" applyBorder="1" applyAlignment="1" applyProtection="1">
      <alignment horizontal="centerContinuous" vertical="center" wrapText="1"/>
      <protection locked="0"/>
    </xf>
    <xf numFmtId="2" fontId="51" fillId="4" borderId="27" xfId="10" applyNumberFormat="1" applyFont="1" applyFill="1" applyBorder="1" applyAlignment="1" applyProtection="1">
      <alignment horizontal="center" vertical="center" wrapText="1"/>
      <protection locked="0"/>
    </xf>
    <xf numFmtId="2" fontId="51" fillId="4" borderId="24" xfId="10" applyNumberFormat="1" applyFont="1" applyFill="1" applyBorder="1" applyAlignment="1" applyProtection="1">
      <alignment horizontal="center" vertical="center" wrapText="1"/>
      <protection locked="0"/>
    </xf>
    <xf numFmtId="2" fontId="51" fillId="0" borderId="15" xfId="10" applyNumberFormat="1" applyFont="1" applyFill="1" applyBorder="1" applyAlignment="1" applyProtection="1">
      <alignment horizontal="right" vertical="center" wrapText="1"/>
      <protection locked="0"/>
    </xf>
    <xf numFmtId="2" fontId="56" fillId="0" borderId="0" xfId="10" applyNumberFormat="1" applyFont="1" applyFill="1" applyBorder="1" applyAlignment="1" applyProtection="1">
      <alignment horizontal="center" vertical="center" wrapText="1"/>
      <protection locked="0"/>
    </xf>
    <xf numFmtId="0" fontId="4" fillId="4" borderId="58" xfId="0" applyFont="1" applyFill="1" applyBorder="1" applyAlignment="1">
      <alignment vertical="center" wrapText="1"/>
    </xf>
    <xf numFmtId="2" fontId="51" fillId="4" borderId="3" xfId="10" applyNumberFormat="1" applyFont="1" applyFill="1" applyBorder="1" applyAlignment="1" applyProtection="1">
      <alignment horizontal="center" vertical="center" wrapText="1"/>
      <protection locked="0"/>
    </xf>
    <xf numFmtId="2" fontId="51" fillId="4" borderId="48" xfId="10" applyNumberFormat="1" applyFont="1" applyFill="1" applyBorder="1" applyAlignment="1" applyProtection="1">
      <alignment horizontal="center" vertical="center" wrapText="1"/>
      <protection locked="0"/>
    </xf>
    <xf numFmtId="2" fontId="51" fillId="0" borderId="50" xfId="10" applyNumberFormat="1" applyFont="1" applyFill="1" applyBorder="1" applyAlignment="1" applyProtection="1">
      <alignment horizontal="right" vertical="center" wrapText="1"/>
      <protection locked="0"/>
    </xf>
    <xf numFmtId="2" fontId="51" fillId="0" borderId="50" xfId="10" applyNumberFormat="1" applyFont="1" applyFill="1" applyBorder="1" applyAlignment="1" applyProtection="1">
      <alignment horizontal="center" vertical="center" wrapText="1"/>
      <protection locked="0"/>
    </xf>
    <xf numFmtId="2" fontId="56" fillId="0" borderId="3" xfId="10" applyNumberFormat="1" applyFont="1" applyFill="1" applyBorder="1" applyAlignment="1" applyProtection="1">
      <alignment horizontal="center" vertical="center" wrapText="1"/>
      <protection locked="0"/>
    </xf>
    <xf numFmtId="2" fontId="56" fillId="0" borderId="55" xfId="10" applyNumberFormat="1" applyFont="1" applyFill="1" applyBorder="1" applyAlignment="1" applyProtection="1">
      <alignment horizontal="centerContinuous" vertical="center" wrapText="1"/>
      <protection locked="0"/>
    </xf>
    <xf numFmtId="2" fontId="56" fillId="0" borderId="55" xfId="10" applyNumberFormat="1" applyFont="1" applyFill="1" applyBorder="1" applyAlignment="1" applyProtection="1">
      <alignment horizontal="center" vertical="center" wrapText="1"/>
      <protection locked="0"/>
    </xf>
    <xf numFmtId="2" fontId="51" fillId="4" borderId="20" xfId="10" applyNumberFormat="1" applyFont="1" applyFill="1" applyBorder="1" applyAlignment="1">
      <alignment vertical="center" wrapText="1"/>
    </xf>
    <xf numFmtId="2" fontId="60" fillId="6" borderId="71" xfId="10" applyNumberFormat="1" applyFont="1" applyFill="1" applyBorder="1" applyAlignment="1">
      <alignment horizontal="center" vertical="center" wrapText="1"/>
    </xf>
    <xf numFmtId="0" fontId="57" fillId="0" borderId="27" xfId="0" applyFont="1" applyBorder="1" applyAlignment="1">
      <alignment vertical="center"/>
    </xf>
    <xf numFmtId="0" fontId="57" fillId="0" borderId="21" xfId="0" applyFont="1" applyBorder="1" applyAlignment="1">
      <alignment vertical="center"/>
    </xf>
    <xf numFmtId="2" fontId="51" fillId="0" borderId="21" xfId="10" applyNumberFormat="1" applyFont="1" applyFill="1" applyBorder="1" applyAlignment="1" applyProtection="1">
      <alignment horizontal="center" vertical="center" wrapText="1"/>
      <protection locked="0"/>
    </xf>
    <xf numFmtId="0" fontId="60" fillId="6" borderId="72" xfId="0" applyFont="1" applyFill="1" applyBorder="1" applyAlignment="1">
      <alignment horizontal="center" vertical="center"/>
    </xf>
    <xf numFmtId="2" fontId="51" fillId="0" borderId="21" xfId="10" applyNumberFormat="1" applyFont="1" applyFill="1" applyBorder="1" applyAlignment="1" applyProtection="1">
      <alignment horizontal="left" vertical="center" wrapText="1"/>
      <protection locked="0"/>
    </xf>
    <xf numFmtId="2" fontId="4" fillId="0" borderId="21" xfId="0" applyNumberFormat="1" applyFont="1" applyBorder="1" applyAlignment="1">
      <alignment vertical="center"/>
    </xf>
    <xf numFmtId="9" fontId="51" fillId="0" borderId="69" xfId="8" applyFont="1" applyBorder="1" applyAlignment="1" applyProtection="1">
      <alignment horizontal="centerContinuous" vertical="center" wrapText="1"/>
      <protection locked="0"/>
    </xf>
    <xf numFmtId="2" fontId="51" fillId="0" borderId="27" xfId="10" applyNumberFormat="1" applyFont="1" applyFill="1" applyBorder="1" applyAlignment="1" applyProtection="1">
      <alignment horizontal="center" vertical="center" wrapText="1"/>
      <protection locked="0"/>
    </xf>
    <xf numFmtId="2" fontId="51" fillId="0" borderId="27" xfId="10" applyNumberFormat="1" applyFont="1" applyFill="1" applyBorder="1" applyAlignment="1" applyProtection="1">
      <alignment horizontal="left" vertical="center" wrapText="1"/>
      <protection locked="0"/>
    </xf>
    <xf numFmtId="168" fontId="56" fillId="4" borderId="61" xfId="4" applyNumberFormat="1" applyFont="1" applyFill="1" applyBorder="1" applyAlignment="1" applyProtection="1">
      <alignment vertical="center"/>
      <protection locked="0"/>
    </xf>
    <xf numFmtId="49" fontId="56" fillId="4" borderId="62" xfId="0" applyNumberFormat="1" applyFont="1" applyFill="1" applyBorder="1" applyAlignment="1" applyProtection="1">
      <alignment horizontal="center" vertical="center" wrapText="1"/>
      <protection locked="0"/>
    </xf>
    <xf numFmtId="49" fontId="56" fillId="4" borderId="26" xfId="0" applyNumberFormat="1" applyFont="1" applyFill="1" applyBorder="1" applyAlignment="1" applyProtection="1">
      <alignment horizontal="center" vertical="center" wrapText="1"/>
      <protection locked="0"/>
    </xf>
    <xf numFmtId="43" fontId="56" fillId="0" borderId="68" xfId="4" applyFont="1" applyBorder="1" applyAlignment="1" applyProtection="1">
      <alignment horizontal="centerContinuous" vertical="center" wrapText="1"/>
      <protection locked="0"/>
    </xf>
    <xf numFmtId="9" fontId="56" fillId="0" borderId="68" xfId="8" applyFont="1" applyBorder="1" applyAlignment="1" applyProtection="1">
      <alignment horizontal="centerContinuous" vertical="center" wrapText="1"/>
      <protection locked="0"/>
    </xf>
    <xf numFmtId="2" fontId="56" fillId="0" borderId="68" xfId="10" applyNumberFormat="1" applyFont="1" applyFill="1" applyBorder="1" applyAlignment="1" applyProtection="1">
      <alignment horizontal="center" vertical="center" wrapText="1"/>
      <protection locked="0"/>
    </xf>
    <xf numFmtId="2" fontId="56" fillId="0" borderId="68" xfId="10" applyNumberFormat="1" applyFont="1" applyFill="1" applyBorder="1" applyAlignment="1" applyProtection="1">
      <alignment horizontal="left" vertical="center" wrapText="1"/>
      <protection locked="0"/>
    </xf>
    <xf numFmtId="0" fontId="57" fillId="0" borderId="68" xfId="0" applyFont="1" applyBorder="1" applyAlignment="1">
      <alignment vertical="center"/>
    </xf>
    <xf numFmtId="43" fontId="56" fillId="0" borderId="27" xfId="4" applyFont="1" applyBorder="1" applyAlignment="1" applyProtection="1">
      <alignment horizontal="centerContinuous" vertical="center" wrapText="1"/>
      <protection locked="0"/>
    </xf>
    <xf numFmtId="9" fontId="56" fillId="0" borderId="27" xfId="8" applyFont="1" applyBorder="1" applyAlignment="1" applyProtection="1">
      <alignment horizontal="centerContinuous" vertical="center" wrapText="1"/>
      <protection locked="0"/>
    </xf>
    <xf numFmtId="2" fontId="56" fillId="0" borderId="27" xfId="10" applyNumberFormat="1" applyFont="1" applyFill="1" applyBorder="1" applyAlignment="1" applyProtection="1">
      <alignment horizontal="center" vertical="center" wrapText="1"/>
      <protection locked="0"/>
    </xf>
    <xf numFmtId="2" fontId="56" fillId="0" borderId="27" xfId="10" applyNumberFormat="1" applyFont="1" applyFill="1" applyBorder="1" applyAlignment="1" applyProtection="1">
      <alignment horizontal="left" vertical="center" wrapText="1"/>
      <protection locked="0"/>
    </xf>
    <xf numFmtId="43" fontId="51" fillId="0" borderId="27" xfId="4" applyFont="1" applyBorder="1" applyAlignment="1" applyProtection="1">
      <alignment horizontal="right" vertical="center" wrapText="1"/>
      <protection locked="0"/>
    </xf>
    <xf numFmtId="2" fontId="51" fillId="0" borderId="27" xfId="8" applyNumberFormat="1" applyFont="1" applyBorder="1" applyAlignment="1" applyProtection="1">
      <alignment horizontal="right" vertical="center" wrapText="1"/>
      <protection locked="0"/>
    </xf>
    <xf numFmtId="43" fontId="51" fillId="0" borderId="29" xfId="4" applyFont="1" applyFill="1" applyBorder="1" applyAlignment="1" applyProtection="1">
      <alignment horizontal="left" vertical="center" wrapText="1"/>
      <protection locked="0"/>
    </xf>
    <xf numFmtId="43" fontId="51" fillId="0" borderId="29" xfId="4" applyFont="1" applyFill="1" applyBorder="1" applyAlignment="1" applyProtection="1">
      <alignment horizontal="center" vertical="center" wrapText="1"/>
      <protection locked="0"/>
    </xf>
    <xf numFmtId="168" fontId="51" fillId="4" borderId="40" xfId="4" applyNumberFormat="1" applyFont="1" applyFill="1" applyBorder="1" applyAlignment="1" applyProtection="1">
      <alignment vertical="center"/>
      <protection locked="0"/>
    </xf>
    <xf numFmtId="49" fontId="51" fillId="4" borderId="21" xfId="0" applyNumberFormat="1" applyFont="1" applyFill="1" applyBorder="1" applyAlignment="1" applyProtection="1">
      <alignment horizontal="center" vertical="center" wrapText="1"/>
      <protection locked="0"/>
    </xf>
    <xf numFmtId="49" fontId="51" fillId="4" borderId="22" xfId="0" applyNumberFormat="1" applyFont="1" applyFill="1" applyBorder="1" applyAlignment="1" applyProtection="1">
      <alignment horizontal="center" vertical="center" wrapText="1"/>
      <protection locked="0"/>
    </xf>
    <xf numFmtId="49" fontId="51" fillId="0" borderId="22" xfId="0" applyNumberFormat="1" applyFont="1" applyBorder="1" applyAlignment="1" applyProtection="1">
      <alignment horizontal="right" vertical="center" wrapText="1"/>
      <protection locked="0"/>
    </xf>
    <xf numFmtId="49" fontId="51" fillId="0" borderId="22" xfId="0" applyNumberFormat="1" applyFont="1" applyBorder="1" applyAlignment="1" applyProtection="1">
      <alignment horizontal="center" vertical="center" wrapText="1"/>
      <protection locked="0"/>
    </xf>
    <xf numFmtId="43" fontId="51" fillId="0" borderId="53" xfId="4" applyFont="1" applyFill="1" applyBorder="1" applyAlignment="1" applyProtection="1">
      <alignment horizontal="centerContinuous" vertical="center" wrapText="1"/>
      <protection locked="0"/>
    </xf>
    <xf numFmtId="2" fontId="51" fillId="0" borderId="50" xfId="10" applyNumberFormat="1" applyFont="1" applyFill="1" applyBorder="1" applyAlignment="1" applyProtection="1">
      <alignment horizontal="centerContinuous" vertical="center" wrapText="1"/>
      <protection locked="0"/>
    </xf>
    <xf numFmtId="2" fontId="33" fillId="16" borderId="50" xfId="10" applyNumberFormat="1" applyFont="1" applyFill="1" applyBorder="1" applyAlignment="1">
      <alignment horizontal="centerContinuous"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51" fillId="0" borderId="15" xfId="0" applyFont="1" applyBorder="1" applyAlignment="1">
      <alignment horizontal="right" vertical="center"/>
    </xf>
    <xf numFmtId="2" fontId="33" fillId="16" borderId="6" xfId="10" applyNumberFormat="1" applyFont="1" applyFill="1" applyBorder="1" applyAlignment="1">
      <alignment horizontal="centerContinuous" vertical="center" wrapText="1"/>
    </xf>
    <xf numFmtId="0" fontId="4" fillId="16" borderId="3" xfId="0" applyFont="1" applyFill="1" applyBorder="1" applyAlignment="1">
      <alignment horizontal="centerContinuous" vertical="center"/>
    </xf>
    <xf numFmtId="2" fontId="33" fillId="16" borderId="3" xfId="10" applyNumberFormat="1" applyFont="1" applyFill="1" applyBorder="1" applyAlignment="1" applyProtection="1">
      <alignment horizontal="centerContinuous" vertical="center" wrapText="1"/>
      <protection locked="0"/>
    </xf>
    <xf numFmtId="2" fontId="33" fillId="16" borderId="48" xfId="10" applyNumberFormat="1" applyFont="1" applyFill="1" applyBorder="1" applyAlignment="1" applyProtection="1">
      <alignment horizontal="center" vertical="center" wrapText="1"/>
      <protection locked="0"/>
    </xf>
    <xf numFmtId="168" fontId="51" fillId="0" borderId="22" xfId="4" applyNumberFormat="1" applyFont="1" applyFill="1" applyBorder="1" applyAlignment="1" applyProtection="1">
      <alignment horizontal="right" vertical="center"/>
      <protection locked="0"/>
    </xf>
    <xf numFmtId="168" fontId="51" fillId="0" borderId="15" xfId="4" applyNumberFormat="1" applyFont="1" applyFill="1" applyBorder="1" applyAlignment="1" applyProtection="1">
      <alignment vertical="center"/>
      <protection locked="0"/>
    </xf>
    <xf numFmtId="43" fontId="51" fillId="0" borderId="22" xfId="4" applyFont="1" applyFill="1" applyBorder="1" applyAlignment="1" applyProtection="1">
      <alignment horizontal="left" vertical="center" wrapText="1"/>
      <protection locked="0"/>
    </xf>
    <xf numFmtId="43" fontId="51" fillId="0" borderId="15" xfId="4" applyFont="1" applyFill="1" applyBorder="1" applyAlignment="1" applyProtection="1">
      <alignment horizontal="center" vertical="center" wrapText="1"/>
      <protection locked="0"/>
    </xf>
    <xf numFmtId="2" fontId="51" fillId="4" borderId="5" xfId="10" applyNumberFormat="1" applyFont="1" applyFill="1" applyBorder="1" applyAlignment="1" applyProtection="1">
      <alignment horizontal="center" vertical="center" wrapText="1"/>
      <protection locked="0"/>
    </xf>
    <xf numFmtId="0" fontId="33" fillId="16" borderId="15" xfId="0" applyFont="1" applyFill="1" applyBorder="1" applyAlignment="1">
      <alignment horizontal="centerContinuous" vertical="center"/>
    </xf>
    <xf numFmtId="2" fontId="51" fillId="4" borderId="6" xfId="10" applyNumberFormat="1" applyFont="1" applyFill="1" applyBorder="1" applyAlignment="1" applyProtection="1">
      <alignment horizontal="center" vertical="center" wrapText="1"/>
      <protection locked="0"/>
    </xf>
    <xf numFmtId="2" fontId="51" fillId="0" borderId="53" xfId="10" applyNumberFormat="1" applyFont="1" applyFill="1" applyBorder="1" applyAlignment="1" applyProtection="1">
      <alignment horizontal="center" vertical="center" wrapText="1"/>
      <protection locked="0"/>
    </xf>
    <xf numFmtId="43" fontId="51" fillId="4" borderId="47" xfId="4" applyFont="1" applyFill="1" applyBorder="1" applyAlignment="1" applyProtection="1">
      <alignment horizontal="right" vertical="center" wrapText="1"/>
      <protection locked="0"/>
    </xf>
    <xf numFmtId="43" fontId="51" fillId="4" borderId="27" xfId="4" applyFont="1" applyFill="1" applyBorder="1" applyAlignment="1" applyProtection="1">
      <alignment horizontal="right" vertical="center" wrapText="1"/>
      <protection locked="0"/>
    </xf>
    <xf numFmtId="43" fontId="51" fillId="4" borderId="24" xfId="4" applyFont="1" applyFill="1" applyBorder="1" applyAlignment="1" applyProtection="1">
      <alignment horizontal="right" vertical="center" wrapText="1"/>
      <protection locked="0"/>
    </xf>
    <xf numFmtId="43" fontId="51" fillId="0" borderId="22" xfId="4" applyFont="1" applyBorder="1" applyAlignment="1" applyProtection="1">
      <alignment horizontal="right" vertical="center" wrapText="1"/>
      <protection locked="0"/>
    </xf>
    <xf numFmtId="43" fontId="51" fillId="0" borderId="15" xfId="4" applyFont="1" applyBorder="1" applyAlignment="1" applyProtection="1">
      <alignment horizontal="right" vertical="center" wrapText="1"/>
      <protection locked="0"/>
    </xf>
    <xf numFmtId="43" fontId="51" fillId="0" borderId="20" xfId="4" applyFont="1" applyBorder="1" applyAlignment="1" applyProtection="1">
      <alignment horizontal="right" vertical="center" wrapText="1"/>
      <protection locked="0"/>
    </xf>
    <xf numFmtId="43" fontId="51" fillId="0" borderId="0" xfId="4" applyFont="1" applyBorder="1" applyAlignment="1" applyProtection="1">
      <alignment horizontal="right" vertical="center" wrapText="1"/>
      <protection locked="0"/>
    </xf>
    <xf numFmtId="43" fontId="51" fillId="4" borderId="5" xfId="4" applyFont="1" applyFill="1" applyBorder="1" applyAlignment="1" applyProtection="1">
      <alignment horizontal="right" vertical="center" wrapText="1"/>
      <protection locked="0"/>
    </xf>
    <xf numFmtId="43" fontId="51" fillId="4" borderId="0" xfId="4" applyFont="1" applyFill="1" applyBorder="1" applyAlignment="1" applyProtection="1">
      <alignment horizontal="right" vertical="center" wrapText="1"/>
      <protection locked="0"/>
    </xf>
    <xf numFmtId="43" fontId="51" fillId="4" borderId="58" xfId="4" applyFont="1" applyFill="1" applyBorder="1" applyAlignment="1" applyProtection="1">
      <alignment horizontal="right" vertical="center" wrapText="1"/>
      <protection locked="0"/>
    </xf>
    <xf numFmtId="43" fontId="51" fillId="0" borderId="0" xfId="4" applyFont="1" applyBorder="1" applyAlignment="1" applyProtection="1">
      <alignment horizontal="left" vertical="center"/>
      <protection locked="0"/>
    </xf>
    <xf numFmtId="2" fontId="56" fillId="0" borderId="62" xfId="4" applyNumberFormat="1" applyFont="1" applyFill="1" applyBorder="1" applyAlignment="1" applyProtection="1">
      <alignment horizontal="left" vertical="center" wrapText="1"/>
      <protection locked="0"/>
    </xf>
    <xf numFmtId="43" fontId="56" fillId="0" borderId="62" xfId="4" applyFont="1" applyFill="1" applyBorder="1" applyAlignment="1" applyProtection="1">
      <alignment horizontal="center" vertical="center" wrapText="1"/>
      <protection locked="0"/>
    </xf>
    <xf numFmtId="2" fontId="56" fillId="0" borderId="62" xfId="4" applyNumberFormat="1" applyFont="1" applyFill="1" applyBorder="1" applyAlignment="1" applyProtection="1">
      <alignment horizontal="center" vertical="center"/>
      <protection locked="0"/>
    </xf>
    <xf numFmtId="0" fontId="56" fillId="0" borderId="0" xfId="4" applyNumberFormat="1" applyFont="1" applyFill="1" applyBorder="1" applyAlignment="1" applyProtection="1">
      <alignment horizontal="center" vertical="center" wrapText="1"/>
      <protection locked="0"/>
    </xf>
    <xf numFmtId="0" fontId="56" fillId="0" borderId="62" xfId="4" applyNumberFormat="1" applyFont="1" applyFill="1" applyBorder="1" applyAlignment="1" applyProtection="1">
      <alignment horizontal="center" vertical="center" wrapText="1"/>
      <protection locked="0"/>
    </xf>
    <xf numFmtId="43" fontId="51" fillId="0" borderId="22" xfId="4" applyFont="1" applyBorder="1" applyAlignment="1" applyProtection="1">
      <alignment horizontal="left" vertical="center" wrapText="1"/>
      <protection locked="0"/>
    </xf>
    <xf numFmtId="2" fontId="51" fillId="4" borderId="22" xfId="4" applyNumberFormat="1" applyFont="1" applyFill="1" applyBorder="1" applyAlignment="1" applyProtection="1">
      <alignment horizontal="center" vertical="center"/>
      <protection locked="0"/>
    </xf>
    <xf numFmtId="0" fontId="51" fillId="0" borderId="20" xfId="4" applyNumberFormat="1" applyFont="1" applyBorder="1" applyAlignment="1" applyProtection="1">
      <alignment horizontal="center" vertical="center" wrapText="1"/>
      <protection locked="0"/>
    </xf>
    <xf numFmtId="0" fontId="51" fillId="0" borderId="21" xfId="4" applyNumberFormat="1" applyFont="1" applyBorder="1" applyAlignment="1" applyProtection="1">
      <alignment horizontal="center" vertical="center" wrapText="1"/>
      <protection locked="0"/>
    </xf>
    <xf numFmtId="43" fontId="33" fillId="0" borderId="22" xfId="4" applyFont="1" applyBorder="1" applyAlignment="1" applyProtection="1">
      <alignment horizontal="right" vertical="center" wrapText="1"/>
      <protection locked="0"/>
    </xf>
    <xf numFmtId="43" fontId="33" fillId="0" borderId="15" xfId="4" applyFont="1" applyBorder="1" applyAlignment="1" applyProtection="1">
      <alignment horizontal="center" vertical="center" wrapText="1"/>
      <protection locked="0"/>
    </xf>
    <xf numFmtId="2" fontId="51" fillId="4" borderId="22" xfId="4" applyNumberFormat="1" applyFont="1" applyFill="1" applyBorder="1" applyAlignment="1" applyProtection="1">
      <alignment horizontal="left" vertical="center"/>
      <protection locked="0"/>
    </xf>
    <xf numFmtId="43" fontId="60" fillId="0" borderId="22" xfId="4" applyFont="1" applyBorder="1" applyAlignment="1" applyProtection="1">
      <alignment horizontal="right" vertical="center" wrapText="1"/>
      <protection locked="0"/>
    </xf>
    <xf numFmtId="2" fontId="55" fillId="17" borderId="22" xfId="4" applyNumberFormat="1" applyFont="1" applyFill="1" applyBorder="1" applyAlignment="1" applyProtection="1">
      <alignment horizontal="centerContinuous" vertical="center"/>
      <protection locked="0"/>
    </xf>
    <xf numFmtId="2" fontId="55" fillId="4" borderId="22" xfId="4" applyNumberFormat="1" applyFont="1" applyFill="1" applyBorder="1" applyAlignment="1" applyProtection="1">
      <alignment horizontal="left" vertical="center"/>
      <protection locked="0"/>
    </xf>
    <xf numFmtId="2" fontId="55" fillId="4" borderId="22" xfId="4" applyNumberFormat="1" applyFont="1" applyFill="1" applyBorder="1" applyAlignment="1" applyProtection="1">
      <alignment horizontal="center" vertical="center"/>
      <protection locked="0"/>
    </xf>
    <xf numFmtId="0" fontId="55" fillId="0" borderId="20" xfId="4" applyNumberFormat="1" applyFont="1" applyBorder="1" applyAlignment="1" applyProtection="1">
      <alignment horizontal="center" vertical="center" wrapText="1"/>
      <protection locked="0"/>
    </xf>
    <xf numFmtId="43" fontId="51" fillId="0" borderId="24" xfId="4" applyFont="1" applyBorder="1" applyAlignment="1" applyProtection="1">
      <alignment horizontal="left" vertical="center" wrapText="1"/>
      <protection locked="0"/>
    </xf>
    <xf numFmtId="43" fontId="51" fillId="0" borderId="69" xfId="4" applyFont="1" applyBorder="1" applyAlignment="1" applyProtection="1">
      <alignment horizontal="center" vertical="center" wrapText="1"/>
      <protection locked="0"/>
    </xf>
    <xf numFmtId="2" fontId="51" fillId="4" borderId="24" xfId="4" applyNumberFormat="1" applyFont="1" applyFill="1" applyBorder="1" applyAlignment="1" applyProtection="1">
      <alignment horizontal="center" vertical="center"/>
      <protection locked="0"/>
    </xf>
    <xf numFmtId="0" fontId="51" fillId="0" borderId="23" xfId="4" applyNumberFormat="1" applyFont="1" applyBorder="1" applyAlignment="1" applyProtection="1">
      <alignment horizontal="center" vertical="center" wrapText="1"/>
      <protection locked="0"/>
    </xf>
    <xf numFmtId="0" fontId="51" fillId="0" borderId="27" xfId="4" applyNumberFormat="1" applyFont="1" applyBorder="1" applyAlignment="1" applyProtection="1">
      <alignment horizontal="center" vertical="center" wrapText="1"/>
      <protection locked="0"/>
    </xf>
    <xf numFmtId="2" fontId="51" fillId="0" borderId="20" xfId="4" applyNumberFormat="1" applyFont="1" applyBorder="1" applyAlignment="1" applyProtection="1">
      <alignment horizontal="center" vertical="center" wrapText="1"/>
      <protection locked="0"/>
    </xf>
    <xf numFmtId="2" fontId="55" fillId="0" borderId="20" xfId="4" applyNumberFormat="1" applyFont="1" applyBorder="1" applyAlignment="1" applyProtection="1">
      <alignment horizontal="center" vertical="center" wrapText="1"/>
      <protection locked="0"/>
    </xf>
    <xf numFmtId="43" fontId="33" fillId="0" borderId="37" xfId="4" applyFont="1" applyBorder="1" applyAlignment="1">
      <alignment horizontal="center" vertical="center"/>
    </xf>
    <xf numFmtId="0" fontId="51" fillId="0" borderId="20" xfId="4" applyNumberFormat="1" applyFont="1" applyBorder="1" applyAlignment="1" applyProtection="1">
      <alignment horizontal="centerContinuous" vertical="center"/>
      <protection locked="0"/>
    </xf>
    <xf numFmtId="1" fontId="25" fillId="4" borderId="15" xfId="0" applyNumberFormat="1" applyFont="1" applyFill="1" applyBorder="1" applyAlignment="1" applyProtection="1">
      <alignment horizontal="center" vertical="center" wrapText="1"/>
      <protection locked="0"/>
    </xf>
    <xf numFmtId="2" fontId="25" fillId="4" borderId="15" xfId="0" applyNumberFormat="1" applyFont="1" applyFill="1" applyBorder="1" applyAlignment="1" applyProtection="1">
      <alignment horizontal="center" vertical="center" wrapText="1"/>
      <protection locked="0"/>
    </xf>
    <xf numFmtId="168" fontId="25" fillId="4" borderId="38" xfId="4" applyNumberFormat="1" applyFont="1" applyFill="1" applyBorder="1" applyAlignment="1" applyProtection="1">
      <alignment horizontal="center" vertical="center"/>
      <protection locked="0"/>
    </xf>
    <xf numFmtId="168" fontId="51" fillId="4" borderId="27" xfId="4" applyNumberFormat="1" applyFont="1" applyFill="1" applyBorder="1" applyAlignment="1" applyProtection="1">
      <alignment vertical="center"/>
      <protection locked="0"/>
    </xf>
    <xf numFmtId="168" fontId="51" fillId="4" borderId="24" xfId="4" applyNumberFormat="1" applyFont="1" applyFill="1" applyBorder="1" applyAlignment="1" applyProtection="1">
      <alignment vertical="center"/>
      <protection locked="0"/>
    </xf>
    <xf numFmtId="168" fontId="51" fillId="0" borderId="22" xfId="4" applyNumberFormat="1" applyFont="1" applyFill="1" applyBorder="1" applyAlignment="1" applyProtection="1">
      <alignment vertical="center" wrapText="1"/>
      <protection locked="0"/>
    </xf>
    <xf numFmtId="2" fontId="51" fillId="0" borderId="22" xfId="4" applyNumberFormat="1" applyFont="1" applyFill="1" applyBorder="1" applyAlignment="1" applyProtection="1">
      <alignment horizontal="center" vertical="center"/>
      <protection locked="0"/>
    </xf>
    <xf numFmtId="0" fontId="51" fillId="0" borderId="20" xfId="4" applyNumberFormat="1" applyFont="1" applyFill="1" applyBorder="1" applyAlignment="1" applyProtection="1">
      <alignment horizontal="center" vertical="center" wrapText="1"/>
      <protection locked="0"/>
    </xf>
    <xf numFmtId="0" fontId="51" fillId="0" borderId="21" xfId="4" applyNumberFormat="1" applyFont="1" applyFill="1" applyBorder="1" applyAlignment="1" applyProtection="1">
      <alignment horizontal="center" vertical="center" wrapText="1"/>
      <protection locked="0"/>
    </xf>
    <xf numFmtId="0" fontId="51" fillId="0" borderId="22" xfId="4" applyNumberFormat="1" applyFont="1" applyFill="1" applyBorder="1" applyAlignment="1" applyProtection="1">
      <alignment horizontal="center" vertical="center" wrapText="1"/>
      <protection locked="0"/>
    </xf>
    <xf numFmtId="168" fontId="51" fillId="4" borderId="0" xfId="4" applyNumberFormat="1" applyFont="1" applyFill="1" applyBorder="1" applyAlignment="1" applyProtection="1">
      <alignment vertical="center"/>
      <protection locked="0"/>
    </xf>
    <xf numFmtId="168" fontId="51" fillId="4" borderId="58" xfId="4" applyNumberFormat="1" applyFont="1" applyFill="1" applyBorder="1" applyAlignment="1" applyProtection="1">
      <alignment vertical="center"/>
      <protection locked="0"/>
    </xf>
    <xf numFmtId="0" fontId="51" fillId="0" borderId="15" xfId="4" applyNumberFormat="1" applyFont="1" applyFill="1" applyBorder="1" applyAlignment="1" applyProtection="1">
      <alignment horizontal="center" vertical="center" wrapText="1"/>
      <protection locked="0"/>
    </xf>
    <xf numFmtId="2" fontId="51" fillId="0" borderId="20" xfId="4" applyNumberFormat="1" applyFont="1" applyFill="1" applyBorder="1" applyAlignment="1" applyProtection="1">
      <alignment horizontal="center" vertical="center" wrapText="1"/>
      <protection locked="0"/>
    </xf>
    <xf numFmtId="168" fontId="51" fillId="4" borderId="62" xfId="4" applyNumberFormat="1" applyFont="1" applyFill="1" applyBorder="1" applyAlignment="1" applyProtection="1">
      <alignment vertical="center"/>
      <protection locked="0"/>
    </xf>
    <xf numFmtId="168" fontId="51" fillId="4" borderId="26" xfId="4" applyNumberFormat="1" applyFont="1" applyFill="1" applyBorder="1" applyAlignment="1" applyProtection="1">
      <alignment vertical="center"/>
      <protection locked="0"/>
    </xf>
    <xf numFmtId="0" fontId="51" fillId="0" borderId="68" xfId="4" applyNumberFormat="1" applyFont="1" applyFill="1" applyBorder="1" applyAlignment="1" applyProtection="1">
      <alignment horizontal="center" vertical="center" wrapText="1"/>
      <protection locked="0"/>
    </xf>
    <xf numFmtId="0" fontId="51" fillId="0" borderId="59" xfId="4" applyNumberFormat="1" applyFont="1" applyFill="1" applyBorder="1" applyAlignment="1" applyProtection="1">
      <alignment horizontal="center" vertical="center" wrapText="1"/>
      <protection locked="0"/>
    </xf>
    <xf numFmtId="2" fontId="51" fillId="0" borderId="21" xfId="4" applyNumberFormat="1" applyFont="1" applyFill="1" applyBorder="1" applyAlignment="1" applyProtection="1">
      <alignment horizontal="center" vertical="center" wrapText="1"/>
      <protection locked="0"/>
    </xf>
    <xf numFmtId="2" fontId="51" fillId="0" borderId="59" xfId="4" applyNumberFormat="1" applyFont="1" applyFill="1" applyBorder="1" applyAlignment="1" applyProtection="1">
      <alignment horizontal="center" vertical="center" wrapText="1"/>
      <protection locked="0"/>
    </xf>
    <xf numFmtId="168" fontId="51" fillId="4" borderId="47" xfId="4" applyNumberFormat="1" applyFont="1" applyFill="1" applyBorder="1" applyAlignment="1" applyProtection="1">
      <alignment vertical="center" wrapText="1"/>
      <protection locked="0"/>
    </xf>
    <xf numFmtId="168" fontId="51" fillId="4" borderId="27" xfId="4" applyNumberFormat="1" applyFont="1" applyFill="1" applyBorder="1" applyAlignment="1" applyProtection="1">
      <alignment vertical="center" wrapText="1"/>
      <protection locked="0"/>
    </xf>
    <xf numFmtId="168" fontId="51" fillId="4" borderId="24" xfId="4" applyNumberFormat="1" applyFont="1" applyFill="1" applyBorder="1" applyAlignment="1" applyProtection="1">
      <alignment vertical="center" wrapText="1"/>
      <protection locked="0"/>
    </xf>
    <xf numFmtId="168" fontId="51" fillId="0" borderId="22" xfId="4" applyNumberFormat="1" applyFont="1" applyFill="1" applyBorder="1" applyAlignment="1" applyProtection="1">
      <alignment horizontal="center" vertical="center" wrapText="1"/>
      <protection locked="0"/>
    </xf>
    <xf numFmtId="168" fontId="51" fillId="4" borderId="5" xfId="4" applyNumberFormat="1" applyFont="1" applyFill="1" applyBorder="1" applyAlignment="1" applyProtection="1">
      <alignment vertical="center" wrapText="1"/>
      <protection locked="0"/>
    </xf>
    <xf numFmtId="168" fontId="51" fillId="4" borderId="61" xfId="4" applyNumberFormat="1" applyFont="1" applyFill="1" applyBorder="1" applyAlignment="1" applyProtection="1">
      <alignment vertical="center" wrapText="1"/>
      <protection locked="0"/>
    </xf>
    <xf numFmtId="168" fontId="51" fillId="4" borderId="62" xfId="4" applyNumberFormat="1" applyFont="1" applyFill="1" applyBorder="1" applyAlignment="1" applyProtection="1">
      <alignment vertical="center" wrapText="1"/>
      <protection locked="0"/>
    </xf>
    <xf numFmtId="168" fontId="51" fillId="4" borderId="26" xfId="4" applyNumberFormat="1" applyFont="1" applyFill="1" applyBorder="1" applyAlignment="1" applyProtection="1">
      <alignment vertical="center" wrapText="1"/>
      <protection locked="0"/>
    </xf>
    <xf numFmtId="168" fontId="51" fillId="4" borderId="15" xfId="4" applyNumberFormat="1" applyFont="1" applyFill="1" applyBorder="1" applyAlignment="1" applyProtection="1">
      <alignment vertical="center" wrapText="1"/>
      <protection locked="0"/>
    </xf>
    <xf numFmtId="168" fontId="51" fillId="0" borderId="15" xfId="4" applyNumberFormat="1" applyFont="1" applyFill="1" applyBorder="1" applyAlignment="1" applyProtection="1">
      <alignment horizontal="center" vertical="center" wrapText="1"/>
      <protection locked="0"/>
    </xf>
    <xf numFmtId="2" fontId="51" fillId="0" borderId="15" xfId="4" applyNumberFormat="1" applyFont="1" applyFill="1" applyBorder="1" applyAlignment="1" applyProtection="1">
      <alignment horizontal="center" vertical="center"/>
      <protection locked="0"/>
    </xf>
    <xf numFmtId="168" fontId="51" fillId="4" borderId="15" xfId="4" applyNumberFormat="1" applyFont="1" applyFill="1" applyBorder="1" applyAlignment="1" applyProtection="1">
      <alignment vertical="center"/>
      <protection locked="0"/>
    </xf>
    <xf numFmtId="2" fontId="51" fillId="0" borderId="15" xfId="4" applyNumberFormat="1" applyFont="1" applyFill="1" applyBorder="1" applyAlignment="1" applyProtection="1">
      <alignment horizontal="center" vertical="center" wrapText="1"/>
      <protection locked="0"/>
    </xf>
    <xf numFmtId="168" fontId="51" fillId="0" borderId="15" xfId="4" applyNumberFormat="1" applyFont="1" applyFill="1" applyBorder="1" applyAlignment="1" applyProtection="1">
      <alignment vertical="center" wrapText="1"/>
      <protection locked="0"/>
    </xf>
    <xf numFmtId="0" fontId="51" fillId="0" borderId="0" xfId="0" applyFont="1" applyAlignment="1">
      <alignment horizontal="centerContinuous" vertical="center"/>
    </xf>
    <xf numFmtId="43" fontId="51" fillId="0" borderId="58" xfId="4" applyFont="1" applyBorder="1" applyAlignment="1" applyProtection="1">
      <alignment horizontal="left" vertical="center" wrapText="1"/>
      <protection locked="0"/>
    </xf>
    <xf numFmtId="2" fontId="51" fillId="0" borderId="0" xfId="0" applyNumberFormat="1" applyFont="1" applyAlignment="1">
      <alignment vertical="center"/>
    </xf>
    <xf numFmtId="2" fontId="51" fillId="4" borderId="26" xfId="4" applyNumberFormat="1" applyFont="1" applyFill="1" applyBorder="1" applyAlignment="1" applyProtection="1">
      <alignment horizontal="center" vertical="center" wrapText="1"/>
      <protection locked="0"/>
    </xf>
    <xf numFmtId="2" fontId="51" fillId="4" borderId="26" xfId="4" applyNumberFormat="1" applyFont="1" applyFill="1" applyBorder="1" applyAlignment="1" applyProtection="1">
      <alignment horizontal="center" vertical="center"/>
      <protection locked="0"/>
    </xf>
    <xf numFmtId="43" fontId="51" fillId="0" borderId="26" xfId="4" applyFont="1" applyBorder="1" applyAlignment="1" applyProtection="1">
      <alignment horizontal="left" vertical="center" wrapText="1"/>
      <protection locked="0"/>
    </xf>
    <xf numFmtId="43" fontId="51" fillId="0" borderId="36" xfId="4" applyFont="1" applyBorder="1" applyAlignment="1" applyProtection="1">
      <alignment horizontal="left" vertical="center" wrapText="1"/>
      <protection locked="0"/>
    </xf>
    <xf numFmtId="43" fontId="51" fillId="0" borderId="48" xfId="4" applyFont="1" applyBorder="1" applyAlignment="1" applyProtection="1">
      <alignment horizontal="left" vertical="center" wrapText="1"/>
      <protection locked="0"/>
    </xf>
    <xf numFmtId="43" fontId="51" fillId="0" borderId="52" xfId="4" applyFont="1" applyBorder="1" applyAlignment="1" applyProtection="1">
      <alignment horizontal="left" vertical="center" wrapText="1"/>
      <protection locked="0"/>
    </xf>
    <xf numFmtId="2" fontId="51" fillId="4" borderId="53" xfId="4" applyNumberFormat="1" applyFont="1" applyFill="1" applyBorder="1" applyAlignment="1" applyProtection="1">
      <alignment horizontal="center" vertical="center"/>
      <protection locked="0"/>
    </xf>
    <xf numFmtId="0" fontId="51" fillId="0" borderId="59" xfId="4" applyNumberFormat="1" applyFont="1" applyBorder="1" applyAlignment="1" applyProtection="1">
      <alignment horizontal="center" vertical="center" wrapText="1"/>
      <protection locked="0"/>
    </xf>
    <xf numFmtId="0" fontId="51" fillId="0" borderId="68" xfId="4" applyNumberFormat="1" applyFont="1" applyBorder="1" applyAlignment="1" applyProtection="1">
      <alignment horizontal="center" vertical="center" wrapText="1"/>
      <protection locked="0"/>
    </xf>
    <xf numFmtId="168" fontId="51" fillId="0" borderId="34" xfId="4" applyNumberFormat="1" applyFont="1" applyFill="1" applyBorder="1" applyAlignment="1" applyProtection="1">
      <alignment horizontal="centerContinuous" vertical="center" wrapText="1"/>
      <protection locked="0"/>
    </xf>
    <xf numFmtId="168" fontId="51" fillId="4" borderId="40" xfId="4" applyNumberFormat="1" applyFont="1" applyFill="1" applyBorder="1" applyAlignment="1" applyProtection="1">
      <alignment horizontal="center" vertical="center" wrapText="1"/>
      <protection locked="0"/>
    </xf>
    <xf numFmtId="168" fontId="51" fillId="4" borderId="21" xfId="4" applyNumberFormat="1" applyFont="1" applyFill="1" applyBorder="1" applyAlignment="1" applyProtection="1">
      <alignment horizontal="center" vertical="center" wrapText="1"/>
      <protection locked="0"/>
    </xf>
    <xf numFmtId="168" fontId="51" fillId="4" borderId="22" xfId="4" applyNumberFormat="1" applyFont="1" applyFill="1" applyBorder="1" applyAlignment="1" applyProtection="1">
      <alignment horizontal="center" vertical="center" wrapText="1"/>
      <protection locked="0"/>
    </xf>
    <xf numFmtId="168" fontId="51" fillId="0" borderId="22" xfId="4" applyNumberFormat="1" applyFont="1" applyBorder="1" applyAlignment="1" applyProtection="1">
      <alignment horizontal="left" vertical="center" wrapText="1"/>
      <protection locked="0"/>
    </xf>
    <xf numFmtId="168" fontId="51" fillId="0" borderId="15" xfId="4" applyNumberFormat="1" applyFont="1" applyBorder="1" applyAlignment="1" applyProtection="1">
      <alignment horizontal="center" vertical="center"/>
      <protection locked="0"/>
    </xf>
    <xf numFmtId="2" fontId="51" fillId="0" borderId="15" xfId="19" applyNumberFormat="1" applyFont="1" applyFill="1" applyBorder="1" applyAlignment="1" applyProtection="1">
      <alignment horizontal="center" vertical="center" wrapText="1"/>
      <protection locked="0"/>
    </xf>
    <xf numFmtId="2" fontId="51" fillId="0" borderId="20" xfId="19" applyNumberFormat="1" applyFont="1" applyFill="1" applyBorder="1" applyAlignment="1" applyProtection="1">
      <alignment horizontal="center" vertical="center" wrapText="1"/>
      <protection locked="0"/>
    </xf>
    <xf numFmtId="2" fontId="51" fillId="0" borderId="21" xfId="19" applyNumberFormat="1" applyFont="1" applyFill="1" applyBorder="1" applyAlignment="1" applyProtection="1">
      <alignment horizontal="center" vertical="center" wrapText="1"/>
      <protection locked="0"/>
    </xf>
    <xf numFmtId="168" fontId="51" fillId="0" borderId="65" xfId="4" applyNumberFormat="1" applyFont="1" applyFill="1" applyBorder="1" applyAlignment="1" applyProtection="1">
      <alignment horizontal="left" vertical="center"/>
      <protection locked="0"/>
    </xf>
    <xf numFmtId="168" fontId="51" fillId="0" borderId="34" xfId="4" applyNumberFormat="1" applyFont="1" applyBorder="1" applyAlignment="1" applyProtection="1">
      <alignment horizontal="centerContinuous" vertical="center" wrapText="1"/>
      <protection locked="0"/>
    </xf>
    <xf numFmtId="168" fontId="51" fillId="0" borderId="15" xfId="4" applyNumberFormat="1" applyFont="1" applyBorder="1" applyAlignment="1" applyProtection="1">
      <alignment horizontal="centerContinuous" vertical="center" wrapText="1"/>
      <protection locked="0"/>
    </xf>
    <xf numFmtId="168" fontId="51" fillId="4" borderId="47" xfId="4" applyNumberFormat="1" applyFont="1" applyFill="1" applyBorder="1" applyAlignment="1" applyProtection="1">
      <alignment horizontal="center" vertical="center" wrapText="1"/>
      <protection locked="0"/>
    </xf>
    <xf numFmtId="168" fontId="51" fillId="4" borderId="27" xfId="4" applyNumberFormat="1" applyFont="1" applyFill="1" applyBorder="1" applyAlignment="1" applyProtection="1">
      <alignment horizontal="center" vertical="center" wrapText="1"/>
      <protection locked="0"/>
    </xf>
    <xf numFmtId="168" fontId="51" fillId="4" borderId="24" xfId="4" applyNumberFormat="1" applyFont="1" applyFill="1" applyBorder="1" applyAlignment="1" applyProtection="1">
      <alignment horizontal="center" vertical="center" wrapText="1"/>
      <protection locked="0"/>
    </xf>
    <xf numFmtId="168" fontId="51" fillId="0" borderId="22" xfId="4" applyNumberFormat="1" applyFont="1" applyBorder="1" applyAlignment="1" applyProtection="1">
      <alignment horizontal="center" vertical="center" wrapText="1"/>
      <protection locked="0"/>
    </xf>
    <xf numFmtId="2" fontId="51" fillId="0" borderId="21" xfId="19" applyNumberFormat="1" applyFont="1" applyFill="1" applyBorder="1" applyAlignment="1" applyProtection="1">
      <alignment horizontal="centerContinuous" vertical="center" wrapText="1"/>
      <protection locked="0"/>
    </xf>
    <xf numFmtId="168" fontId="51" fillId="4" borderId="5" xfId="4" applyNumberFormat="1" applyFont="1" applyFill="1" applyBorder="1" applyAlignment="1" applyProtection="1">
      <alignment horizontal="center" vertical="center" wrapText="1"/>
      <protection locked="0"/>
    </xf>
    <xf numFmtId="168" fontId="51" fillId="4" borderId="0" xfId="4" applyNumberFormat="1" applyFont="1" applyFill="1" applyBorder="1" applyAlignment="1" applyProtection="1">
      <alignment horizontal="center" vertical="center" wrapText="1"/>
      <protection locked="0"/>
    </xf>
    <xf numFmtId="168" fontId="51" fillId="4" borderId="58" xfId="4" applyNumberFormat="1" applyFont="1" applyFill="1" applyBorder="1" applyAlignment="1" applyProtection="1">
      <alignment horizontal="center" vertical="center" wrapText="1"/>
      <protection locked="0"/>
    </xf>
    <xf numFmtId="2" fontId="51" fillId="0" borderId="27" xfId="19" applyNumberFormat="1" applyFont="1" applyFill="1" applyBorder="1" applyAlignment="1" applyProtection="1">
      <alignment horizontal="center" vertical="center" wrapText="1"/>
      <protection locked="0"/>
    </xf>
    <xf numFmtId="2" fontId="60" fillId="16" borderId="31" xfId="19" applyNumberFormat="1" applyFont="1" applyFill="1" applyBorder="1" applyAlignment="1" applyProtection="1">
      <alignment horizontal="centerContinuous" vertical="center" wrapText="1"/>
      <protection locked="0"/>
    </xf>
    <xf numFmtId="2" fontId="60" fillId="16" borderId="32" xfId="19" applyNumberFormat="1" applyFont="1" applyFill="1" applyBorder="1" applyAlignment="1" applyProtection="1">
      <alignment horizontal="centerContinuous" vertical="center" wrapText="1"/>
      <protection locked="0"/>
    </xf>
    <xf numFmtId="2" fontId="60" fillId="16" borderId="33" xfId="19" applyNumberFormat="1" applyFont="1" applyFill="1" applyBorder="1" applyAlignment="1" applyProtection="1">
      <alignment horizontal="center" vertical="center" wrapText="1"/>
      <protection locked="0"/>
    </xf>
    <xf numFmtId="168" fontId="51" fillId="4" borderId="61" xfId="4" applyNumberFormat="1" applyFont="1" applyFill="1" applyBorder="1" applyAlignment="1" applyProtection="1">
      <alignment horizontal="center" vertical="center" wrapText="1"/>
      <protection locked="0"/>
    </xf>
    <xf numFmtId="168" fontId="51" fillId="4" borderId="62" xfId="4" applyNumberFormat="1" applyFont="1" applyFill="1" applyBorder="1" applyAlignment="1" applyProtection="1">
      <alignment horizontal="center" vertical="center" wrapText="1"/>
      <protection locked="0"/>
    </xf>
    <xf numFmtId="168" fontId="51" fillId="4" borderId="26" xfId="4" applyNumberFormat="1" applyFont="1" applyFill="1" applyBorder="1" applyAlignment="1" applyProtection="1">
      <alignment horizontal="center" vertical="center" wrapText="1"/>
      <protection locked="0"/>
    </xf>
    <xf numFmtId="2" fontId="51" fillId="0" borderId="62" xfId="19" applyNumberFormat="1" applyFont="1" applyFill="1" applyBorder="1" applyAlignment="1" applyProtection="1">
      <alignment horizontal="center" vertical="center" wrapText="1"/>
      <protection locked="0"/>
    </xf>
    <xf numFmtId="2" fontId="51" fillId="0" borderId="20" xfId="10" applyNumberFormat="1" applyFont="1" applyFill="1" applyBorder="1" applyAlignment="1" applyProtection="1">
      <alignment horizontal="centerContinuous" vertical="center" wrapText="1"/>
      <protection locked="0"/>
    </xf>
    <xf numFmtId="2" fontId="51" fillId="0" borderId="20" xfId="10" applyNumberFormat="1" applyFont="1" applyFill="1" applyBorder="1" applyAlignment="1" applyProtection="1">
      <alignment horizontal="centerContinuous" vertical="center"/>
      <protection locked="0"/>
    </xf>
    <xf numFmtId="2" fontId="51" fillId="4" borderId="47" xfId="4" applyNumberFormat="1" applyFont="1" applyFill="1" applyBorder="1" applyAlignment="1" applyProtection="1">
      <alignment horizontal="center" vertical="center"/>
      <protection locked="0"/>
    </xf>
    <xf numFmtId="2" fontId="51" fillId="4" borderId="27" xfId="4" applyNumberFormat="1" applyFont="1" applyFill="1" applyBorder="1" applyAlignment="1" applyProtection="1">
      <alignment horizontal="center" vertical="center"/>
      <protection locked="0"/>
    </xf>
    <xf numFmtId="2" fontId="51" fillId="4" borderId="21" xfId="4" applyNumberFormat="1" applyFont="1" applyFill="1" applyBorder="1" applyAlignment="1" applyProtection="1">
      <alignment horizontal="center" vertical="center"/>
      <protection locked="0"/>
    </xf>
    <xf numFmtId="2" fontId="51" fillId="4" borderId="5" xfId="4" applyNumberFormat="1" applyFont="1" applyFill="1" applyBorder="1" applyAlignment="1" applyProtection="1">
      <alignment horizontal="center" vertical="center"/>
      <protection locked="0"/>
    </xf>
    <xf numFmtId="2" fontId="51" fillId="4" borderId="0" xfId="4" applyNumberFormat="1" applyFont="1" applyFill="1" applyBorder="1" applyAlignment="1" applyProtection="1">
      <alignment horizontal="center" vertical="center"/>
      <protection locked="0"/>
    </xf>
    <xf numFmtId="2" fontId="51" fillId="4" borderId="58" xfId="4" applyNumberFormat="1" applyFont="1" applyFill="1" applyBorder="1" applyAlignment="1" applyProtection="1">
      <alignment horizontal="center" vertical="center"/>
      <protection locked="0"/>
    </xf>
    <xf numFmtId="2" fontId="51" fillId="4" borderId="61" xfId="4" applyNumberFormat="1" applyFont="1" applyFill="1" applyBorder="1" applyAlignment="1" applyProtection="1">
      <alignment horizontal="center" vertical="center"/>
      <protection locked="0"/>
    </xf>
    <xf numFmtId="2" fontId="51" fillId="4" borderId="62" xfId="4" applyNumberFormat="1" applyFont="1" applyFill="1" applyBorder="1" applyAlignment="1" applyProtection="1">
      <alignment horizontal="center" vertical="center"/>
      <protection locked="0"/>
    </xf>
    <xf numFmtId="2" fontId="51" fillId="4" borderId="21" xfId="4" applyNumberFormat="1" applyFont="1" applyFill="1" applyBorder="1" applyAlignment="1" applyProtection="1">
      <alignment horizontal="left" vertical="center"/>
      <protection locked="0"/>
    </xf>
    <xf numFmtId="168" fontId="51" fillId="4" borderId="47" xfId="4" applyNumberFormat="1" applyFont="1" applyFill="1" applyBorder="1" applyAlignment="1" applyProtection="1">
      <alignment horizontal="center" vertical="center"/>
      <protection locked="0"/>
    </xf>
    <xf numFmtId="168" fontId="51" fillId="4" borderId="27" xfId="4" applyNumberFormat="1" applyFont="1" applyFill="1" applyBorder="1" applyAlignment="1" applyProtection="1">
      <alignment horizontal="center" vertical="center"/>
      <protection locked="0"/>
    </xf>
    <xf numFmtId="168" fontId="51" fillId="0" borderId="26" xfId="4" applyNumberFormat="1" applyFont="1" applyBorder="1" applyAlignment="1" applyProtection="1">
      <alignment horizontal="center" vertical="center"/>
      <protection locked="0"/>
    </xf>
    <xf numFmtId="2" fontId="51" fillId="4" borderId="21" xfId="4" applyNumberFormat="1" applyFont="1" applyFill="1" applyBorder="1" applyAlignment="1" applyProtection="1">
      <alignment horizontal="centerContinuous" vertical="center"/>
      <protection locked="0"/>
    </xf>
    <xf numFmtId="168" fontId="51" fillId="4" borderId="5" xfId="4" applyNumberFormat="1" applyFont="1" applyFill="1" applyBorder="1" applyAlignment="1" applyProtection="1">
      <alignment horizontal="center" vertical="center"/>
      <protection locked="0"/>
    </xf>
    <xf numFmtId="168" fontId="51" fillId="4" borderId="0" xfId="4" applyNumberFormat="1" applyFont="1" applyFill="1" applyBorder="1" applyAlignment="1" applyProtection="1">
      <alignment horizontal="center" vertical="center"/>
      <protection locked="0"/>
    </xf>
    <xf numFmtId="0" fontId="64" fillId="0" borderId="22" xfId="0" applyFont="1" applyBorder="1" applyAlignment="1">
      <alignment horizontal="centerContinuous"/>
    </xf>
    <xf numFmtId="0" fontId="0" fillId="0" borderId="15" xfId="0" applyBorder="1" applyAlignment="1">
      <alignment horizontal="centerContinuous"/>
    </xf>
    <xf numFmtId="0" fontId="65" fillId="0" borderId="22" xfId="0" applyFont="1" applyBorder="1" applyAlignment="1">
      <alignment horizontal="center"/>
    </xf>
    <xf numFmtId="0" fontId="64" fillId="0" borderId="15" xfId="0" applyFont="1" applyBorder="1" applyAlignment="1">
      <alignment horizontal="center"/>
    </xf>
    <xf numFmtId="2" fontId="66" fillId="0" borderId="22" xfId="0" applyNumberFormat="1" applyFont="1" applyBorder="1" applyAlignment="1">
      <alignment horizontal="center"/>
    </xf>
    <xf numFmtId="0" fontId="66" fillId="0" borderId="15" xfId="0" applyFont="1" applyBorder="1" applyAlignment="1">
      <alignment horizontal="center"/>
    </xf>
    <xf numFmtId="0" fontId="0" fillId="0" borderId="15" xfId="0" applyBorder="1" applyAlignment="1">
      <alignment horizontal="center"/>
    </xf>
    <xf numFmtId="0" fontId="0" fillId="0" borderId="22" xfId="0" applyBorder="1" applyAlignment="1">
      <alignment horizontal="center"/>
    </xf>
    <xf numFmtId="168" fontId="51" fillId="4" borderId="61" xfId="4" applyNumberFormat="1" applyFont="1" applyFill="1" applyBorder="1" applyAlignment="1" applyProtection="1">
      <alignment horizontal="center" vertical="center"/>
      <protection locked="0"/>
    </xf>
    <xf numFmtId="168" fontId="51" fillId="4" borderId="62" xfId="4" applyNumberFormat="1" applyFont="1" applyFill="1" applyBorder="1" applyAlignment="1" applyProtection="1">
      <alignment horizontal="center" vertical="center"/>
      <protection locked="0"/>
    </xf>
    <xf numFmtId="168" fontId="51" fillId="0" borderId="40" xfId="4" applyNumberFormat="1" applyFont="1" applyBorder="1" applyAlignment="1" applyProtection="1">
      <alignment horizontal="center" vertical="center"/>
      <protection locked="0"/>
    </xf>
    <xf numFmtId="168" fontId="51" fillId="0" borderId="21" xfId="4" applyNumberFormat="1" applyFont="1" applyBorder="1" applyAlignment="1" applyProtection="1">
      <alignment horizontal="center" vertical="center"/>
      <protection locked="0"/>
    </xf>
    <xf numFmtId="168" fontId="51" fillId="0" borderId="36" xfId="4" applyNumberFormat="1" applyFont="1" applyBorder="1" applyAlignment="1" applyProtection="1">
      <alignment horizontal="center" vertical="center"/>
      <protection locked="0"/>
    </xf>
    <xf numFmtId="168" fontId="51" fillId="0" borderId="65" xfId="4" applyNumberFormat="1" applyFont="1" applyBorder="1" applyAlignment="1" applyProtection="1">
      <alignment horizontal="centerContinuous" vertical="center"/>
      <protection locked="0"/>
    </xf>
    <xf numFmtId="168" fontId="51" fillId="0" borderId="34" xfId="4" applyNumberFormat="1" applyFont="1" applyBorder="1" applyAlignment="1" applyProtection="1">
      <alignment horizontal="centerContinuous" vertical="center"/>
      <protection locked="0"/>
    </xf>
    <xf numFmtId="168" fontId="51" fillId="0" borderId="36" xfId="4" applyNumberFormat="1" applyFont="1" applyBorder="1" applyAlignment="1" applyProtection="1">
      <alignment horizontal="centerContinuous" vertical="center"/>
      <protection locked="0"/>
    </xf>
    <xf numFmtId="168" fontId="51" fillId="4" borderId="47" xfId="4" applyNumberFormat="1" applyFont="1" applyFill="1" applyBorder="1" applyAlignment="1" applyProtection="1">
      <alignment horizontal="centerContinuous" vertical="center"/>
      <protection locked="0"/>
    </xf>
    <xf numFmtId="168" fontId="51" fillId="4" borderId="27" xfId="4" applyNumberFormat="1" applyFont="1" applyFill="1" applyBorder="1" applyAlignment="1" applyProtection="1">
      <alignment horizontal="centerContinuous" vertical="center"/>
      <protection locked="0"/>
    </xf>
    <xf numFmtId="168" fontId="51" fillId="4" borderId="24" xfId="4" applyNumberFormat="1" applyFont="1" applyFill="1" applyBorder="1" applyAlignment="1" applyProtection="1">
      <alignment horizontal="centerContinuous" vertical="center" wrapText="1"/>
      <protection locked="0"/>
    </xf>
    <xf numFmtId="168" fontId="51" fillId="0" borderId="26" xfId="4" applyNumberFormat="1" applyFont="1" applyBorder="1" applyAlignment="1" applyProtection="1">
      <alignment horizontal="centerContinuous" vertical="center"/>
      <protection locked="0"/>
    </xf>
    <xf numFmtId="168" fontId="51" fillId="4" borderId="5" xfId="4" applyNumberFormat="1" applyFont="1" applyFill="1" applyBorder="1" applyAlignment="1" applyProtection="1">
      <alignment horizontal="centerContinuous" vertical="center"/>
      <protection locked="0"/>
    </xf>
    <xf numFmtId="168" fontId="51" fillId="4" borderId="0" xfId="4" applyNumberFormat="1" applyFont="1" applyFill="1" applyBorder="1" applyAlignment="1" applyProtection="1">
      <alignment horizontal="centerContinuous" vertical="center"/>
      <protection locked="0"/>
    </xf>
    <xf numFmtId="168" fontId="51" fillId="4" borderId="58" xfId="4" applyNumberFormat="1" applyFont="1" applyFill="1" applyBorder="1" applyAlignment="1" applyProtection="1">
      <alignment horizontal="centerContinuous" vertical="center" wrapText="1"/>
      <protection locked="0"/>
    </xf>
    <xf numFmtId="168" fontId="51" fillId="0" borderId="58" xfId="4" applyNumberFormat="1" applyFont="1" applyBorder="1" applyAlignment="1" applyProtection="1">
      <alignment horizontal="centerContinuous" vertical="center"/>
      <protection locked="0"/>
    </xf>
    <xf numFmtId="168" fontId="51" fillId="0" borderId="0" xfId="4" applyNumberFormat="1" applyFont="1" applyBorder="1" applyAlignment="1" applyProtection="1">
      <alignment horizontal="centerContinuous" vertical="center"/>
      <protection locked="0"/>
    </xf>
    <xf numFmtId="0" fontId="51" fillId="0" borderId="0" xfId="4" applyNumberFormat="1" applyFont="1" applyBorder="1" applyAlignment="1" applyProtection="1">
      <alignment horizontal="center" vertical="center" wrapText="1"/>
      <protection locked="0"/>
    </xf>
    <xf numFmtId="168" fontId="51" fillId="4" borderId="40" xfId="4" applyNumberFormat="1" applyFont="1" applyFill="1" applyBorder="1" applyAlignment="1" applyProtection="1">
      <alignment horizontal="centerContinuous" vertical="center"/>
      <protection locked="0"/>
    </xf>
    <xf numFmtId="168" fontId="51" fillId="4" borderId="21" xfId="4" applyNumberFormat="1" applyFont="1" applyFill="1" applyBorder="1" applyAlignment="1" applyProtection="1">
      <alignment horizontal="centerContinuous" vertical="center"/>
      <protection locked="0"/>
    </xf>
    <xf numFmtId="168" fontId="51" fillId="4" borderId="22" xfId="4" applyNumberFormat="1" applyFont="1" applyFill="1" applyBorder="1" applyAlignment="1" applyProtection="1">
      <alignment horizontal="centerContinuous" vertical="center" wrapText="1"/>
      <protection locked="0"/>
    </xf>
    <xf numFmtId="168" fontId="51" fillId="4" borderId="0" xfId="4" applyNumberFormat="1" applyFont="1" applyFill="1" applyBorder="1" applyAlignment="1" applyProtection="1">
      <alignment horizontal="centerContinuous" vertical="center" wrapText="1"/>
      <protection locked="0"/>
    </xf>
    <xf numFmtId="168" fontId="51" fillId="4" borderId="61" xfId="4" applyNumberFormat="1" applyFont="1" applyFill="1" applyBorder="1" applyAlignment="1" applyProtection="1">
      <alignment horizontal="centerContinuous" vertical="center"/>
      <protection locked="0"/>
    </xf>
    <xf numFmtId="168" fontId="51" fillId="4" borderId="62" xfId="4" applyNumberFormat="1" applyFont="1" applyFill="1" applyBorder="1" applyAlignment="1" applyProtection="1">
      <alignment horizontal="centerContinuous" vertical="center"/>
      <protection locked="0"/>
    </xf>
    <xf numFmtId="168" fontId="51" fillId="4" borderId="26" xfId="4" applyNumberFormat="1" applyFont="1" applyFill="1" applyBorder="1" applyAlignment="1" applyProtection="1">
      <alignment horizontal="centerContinuous" vertical="center" wrapText="1"/>
      <protection locked="0"/>
    </xf>
    <xf numFmtId="168" fontId="51" fillId="4" borderId="6" xfId="4" applyNumberFormat="1" applyFont="1" applyFill="1" applyBorder="1" applyAlignment="1" applyProtection="1">
      <alignment horizontal="centerContinuous" vertical="center"/>
      <protection locked="0"/>
    </xf>
    <xf numFmtId="168" fontId="51" fillId="4" borderId="3" xfId="4" applyNumberFormat="1" applyFont="1" applyFill="1" applyBorder="1" applyAlignment="1" applyProtection="1">
      <alignment horizontal="centerContinuous" vertical="center"/>
      <protection locked="0"/>
    </xf>
    <xf numFmtId="168" fontId="51" fillId="4" borderId="48" xfId="4" applyNumberFormat="1" applyFont="1" applyFill="1" applyBorder="1" applyAlignment="1" applyProtection="1">
      <alignment horizontal="centerContinuous" vertical="center" wrapText="1"/>
      <protection locked="0"/>
    </xf>
    <xf numFmtId="168" fontId="51" fillId="0" borderId="48" xfId="4" applyNumberFormat="1" applyFont="1" applyBorder="1" applyAlignment="1" applyProtection="1">
      <alignment horizontal="centerContinuous" vertical="center"/>
      <protection locked="0"/>
    </xf>
    <xf numFmtId="2" fontId="51" fillId="4" borderId="68" xfId="4" applyNumberFormat="1" applyFont="1" applyFill="1" applyBorder="1" applyAlignment="1" applyProtection="1">
      <alignment horizontal="center" vertical="center"/>
      <protection locked="0"/>
    </xf>
    <xf numFmtId="2" fontId="51" fillId="4" borderId="68" xfId="4" applyNumberFormat="1" applyFont="1" applyFill="1" applyBorder="1" applyAlignment="1" applyProtection="1">
      <alignment horizontal="centerContinuous" vertical="center"/>
      <protection locked="0"/>
    </xf>
    <xf numFmtId="168" fontId="51" fillId="4" borderId="5" xfId="4" applyNumberFormat="1" applyFont="1" applyFill="1" applyBorder="1" applyAlignment="1" applyProtection="1">
      <alignment horizontal="left" vertical="center" wrapText="1"/>
      <protection locked="0"/>
    </xf>
    <xf numFmtId="168" fontId="51" fillId="4" borderId="0" xfId="4" applyNumberFormat="1" applyFont="1" applyFill="1" applyBorder="1" applyAlignment="1" applyProtection="1">
      <alignment horizontal="left" vertical="center" wrapText="1"/>
      <protection locked="0"/>
    </xf>
    <xf numFmtId="168" fontId="51" fillId="4" borderId="58" xfId="4" applyNumberFormat="1" applyFont="1" applyFill="1" applyBorder="1" applyAlignment="1" applyProtection="1">
      <alignment horizontal="left" vertical="center" wrapText="1"/>
      <protection locked="0"/>
    </xf>
    <xf numFmtId="168" fontId="51" fillId="0" borderId="26" xfId="4" applyNumberFormat="1" applyFont="1" applyBorder="1" applyAlignment="1" applyProtection="1">
      <alignment horizontal="left" vertical="center" wrapText="1"/>
      <protection locked="0"/>
    </xf>
    <xf numFmtId="2" fontId="51" fillId="0" borderId="21" xfId="4" applyNumberFormat="1" applyFont="1" applyBorder="1" applyAlignment="1" applyProtection="1">
      <alignment horizontal="center" vertical="center"/>
      <protection locked="0"/>
    </xf>
    <xf numFmtId="168" fontId="51" fillId="4" borderId="6" xfId="4" applyNumberFormat="1" applyFont="1" applyFill="1" applyBorder="1" applyAlignment="1" applyProtection="1">
      <alignment horizontal="left" vertical="center" wrapText="1"/>
      <protection locked="0"/>
    </xf>
    <xf numFmtId="168" fontId="51" fillId="4" borderId="3" xfId="4" applyNumberFormat="1" applyFont="1" applyFill="1" applyBorder="1" applyAlignment="1" applyProtection="1">
      <alignment horizontal="left" vertical="center" wrapText="1"/>
      <protection locked="0"/>
    </xf>
    <xf numFmtId="168" fontId="51" fillId="4" borderId="48" xfId="4" applyNumberFormat="1" applyFont="1" applyFill="1" applyBorder="1" applyAlignment="1" applyProtection="1">
      <alignment horizontal="left" vertical="center" wrapText="1"/>
      <protection locked="0"/>
    </xf>
    <xf numFmtId="168" fontId="51" fillId="0" borderId="48" xfId="4" applyNumberFormat="1" applyFont="1" applyBorder="1" applyAlignment="1" applyProtection="1">
      <alignment horizontal="left" vertical="center" wrapText="1"/>
      <protection locked="0"/>
    </xf>
    <xf numFmtId="168" fontId="51" fillId="0" borderId="68" xfId="4" applyNumberFormat="1" applyFont="1" applyBorder="1" applyAlignment="1" applyProtection="1">
      <alignment horizontal="center" vertical="center"/>
      <protection locked="0"/>
    </xf>
    <xf numFmtId="2" fontId="51" fillId="0" borderId="68" xfId="4" applyNumberFormat="1" applyFont="1" applyBorder="1" applyAlignment="1" applyProtection="1">
      <alignment horizontal="center" vertical="center"/>
      <protection locked="0"/>
    </xf>
    <xf numFmtId="2" fontId="51" fillId="0" borderId="0" xfId="19" applyNumberFormat="1" applyFont="1" applyFill="1" applyBorder="1" applyAlignment="1" applyProtection="1">
      <alignment horizontal="center" vertical="center" wrapText="1"/>
      <protection locked="0"/>
    </xf>
    <xf numFmtId="168" fontId="51" fillId="0" borderId="21" xfId="4" applyNumberFormat="1" applyFont="1" applyBorder="1" applyAlignment="1" applyProtection="1">
      <alignment horizontal="center" vertical="center" wrapText="1"/>
      <protection locked="0"/>
    </xf>
    <xf numFmtId="2" fontId="60" fillId="16" borderId="0" xfId="19" applyNumberFormat="1" applyFont="1" applyFill="1" applyBorder="1" applyAlignment="1" applyProtection="1">
      <alignment horizontal="centerContinuous" vertical="center" wrapText="1"/>
      <protection locked="0"/>
    </xf>
    <xf numFmtId="2" fontId="60" fillId="16" borderId="0" xfId="19" applyNumberFormat="1" applyFont="1" applyFill="1" applyBorder="1" applyAlignment="1" applyProtection="1">
      <alignment horizontal="center" vertical="center" wrapText="1"/>
      <protection locked="0"/>
    </xf>
    <xf numFmtId="168" fontId="51" fillId="4" borderId="6" xfId="4" applyNumberFormat="1" applyFont="1" applyFill="1" applyBorder="1" applyAlignment="1" applyProtection="1">
      <alignment horizontal="center" vertical="center" wrapText="1"/>
      <protection locked="0"/>
    </xf>
    <xf numFmtId="168" fontId="51" fillId="4" borderId="3" xfId="4" applyNumberFormat="1" applyFont="1" applyFill="1" applyBorder="1" applyAlignment="1" applyProtection="1">
      <alignment horizontal="center" vertical="center" wrapText="1"/>
      <protection locked="0"/>
    </xf>
    <xf numFmtId="168" fontId="51" fillId="4" borderId="48" xfId="4" applyNumberFormat="1" applyFont="1" applyFill="1" applyBorder="1" applyAlignment="1" applyProtection="1">
      <alignment horizontal="center" vertical="center" wrapText="1"/>
      <protection locked="0"/>
    </xf>
    <xf numFmtId="2" fontId="51" fillId="0" borderId="68" xfId="19" applyNumberFormat="1" applyFont="1" applyFill="1" applyBorder="1" applyAlignment="1" applyProtection="1">
      <alignment horizontal="center" vertical="center" wrapText="1"/>
      <protection locked="0"/>
    </xf>
    <xf numFmtId="2" fontId="51" fillId="4" borderId="22" xfId="4" applyNumberFormat="1" applyFont="1" applyFill="1" applyBorder="1" applyAlignment="1" applyProtection="1">
      <alignment vertical="center" wrapText="1"/>
      <protection locked="0"/>
    </xf>
    <xf numFmtId="43" fontId="51" fillId="0" borderId="20" xfId="4" applyFont="1" applyBorder="1" applyAlignment="1" applyProtection="1">
      <alignment horizontal="center" vertical="center" wrapText="1"/>
      <protection locked="0"/>
    </xf>
    <xf numFmtId="43" fontId="51" fillId="0" borderId="21" xfId="4" applyFont="1" applyBorder="1" applyAlignment="1" applyProtection="1">
      <alignment horizontal="center" vertical="center" wrapText="1"/>
      <protection locked="0"/>
    </xf>
    <xf numFmtId="43" fontId="51" fillId="4" borderId="27" xfId="4" applyFont="1" applyFill="1" applyBorder="1" applyAlignment="1" applyProtection="1">
      <alignment horizontal="left" vertical="center" wrapText="1"/>
      <protection locked="0"/>
    </xf>
    <xf numFmtId="43" fontId="51" fillId="4" borderId="27" xfId="4" applyFont="1" applyFill="1" applyBorder="1" applyAlignment="1" applyProtection="1">
      <alignment horizontal="center" vertical="center" wrapText="1"/>
      <protection locked="0"/>
    </xf>
    <xf numFmtId="43" fontId="56" fillId="4" borderId="24" xfId="4" applyFont="1" applyFill="1" applyBorder="1" applyAlignment="1" applyProtection="1">
      <alignment vertical="center" wrapText="1"/>
      <protection locked="0"/>
    </xf>
    <xf numFmtId="43" fontId="56" fillId="4" borderId="26" xfId="4" applyFont="1" applyFill="1" applyBorder="1" applyAlignment="1" applyProtection="1">
      <alignment vertical="center" wrapText="1"/>
      <protection locked="0"/>
    </xf>
    <xf numFmtId="168" fontId="51" fillId="4" borderId="23" xfId="4" applyNumberFormat="1" applyFont="1" applyFill="1" applyBorder="1" applyAlignment="1" applyProtection="1">
      <alignment vertical="center"/>
      <protection locked="0"/>
    </xf>
    <xf numFmtId="43" fontId="51" fillId="4" borderId="24" xfId="4" applyFont="1" applyFill="1" applyBorder="1" applyAlignment="1" applyProtection="1">
      <alignment vertical="center" wrapText="1"/>
      <protection locked="0"/>
    </xf>
    <xf numFmtId="168" fontId="51" fillId="4" borderId="25" xfId="4" applyNumberFormat="1" applyFont="1" applyFill="1" applyBorder="1" applyAlignment="1" applyProtection="1">
      <alignment vertical="center"/>
      <protection locked="0"/>
    </xf>
    <xf numFmtId="0" fontId="51" fillId="0" borderId="20" xfId="0" applyFont="1" applyBorder="1" applyAlignment="1">
      <alignment horizontal="centerContinuous" vertical="center" wrapText="1"/>
    </xf>
    <xf numFmtId="0" fontId="51" fillId="0" borderId="21" xfId="0" applyFont="1" applyBorder="1" applyAlignment="1">
      <alignment horizontal="centerContinuous" vertical="center" wrapText="1"/>
    </xf>
    <xf numFmtId="168" fontId="51" fillId="4" borderId="47" xfId="4" applyNumberFormat="1" applyFont="1" applyFill="1" applyBorder="1" applyAlignment="1" applyProtection="1">
      <alignment horizontal="left" vertical="center"/>
      <protection locked="0"/>
    </xf>
    <xf numFmtId="168" fontId="51" fillId="4" borderId="27" xfId="4" applyNumberFormat="1" applyFont="1" applyFill="1" applyBorder="1" applyAlignment="1" applyProtection="1">
      <alignment horizontal="left" vertical="center" wrapText="1"/>
      <protection locked="0"/>
    </xf>
    <xf numFmtId="0" fontId="51" fillId="0" borderId="21" xfId="0" applyFont="1" applyBorder="1" applyAlignment="1">
      <alignment horizontal="left" vertical="center" wrapText="1"/>
    </xf>
    <xf numFmtId="43" fontId="51" fillId="0" borderId="21" xfId="0" applyNumberFormat="1" applyFont="1" applyBorder="1" applyAlignment="1">
      <alignment horizontal="left" vertical="center" wrapText="1"/>
    </xf>
    <xf numFmtId="168" fontId="51" fillId="4" borderId="61" xfId="4" applyNumberFormat="1" applyFont="1" applyFill="1" applyBorder="1" applyAlignment="1" applyProtection="1">
      <alignment horizontal="left" vertical="center"/>
      <protection locked="0"/>
    </xf>
    <xf numFmtId="168" fontId="51" fillId="4" borderId="62" xfId="4" applyNumberFormat="1" applyFont="1" applyFill="1" applyBorder="1" applyAlignment="1" applyProtection="1">
      <alignment horizontal="left" vertical="center" wrapText="1"/>
      <protection locked="0"/>
    </xf>
    <xf numFmtId="0" fontId="51" fillId="0" borderId="21" xfId="0" applyFont="1" applyBorder="1" applyAlignment="1">
      <alignment horizontal="right" vertical="center" wrapText="1"/>
    </xf>
    <xf numFmtId="0" fontId="5" fillId="0" borderId="15" xfId="0" applyFont="1" applyBorder="1" applyAlignment="1">
      <alignment horizontal="centerContinuous"/>
    </xf>
    <xf numFmtId="0" fontId="5" fillId="0" borderId="15" xfId="0" applyFont="1" applyBorder="1"/>
    <xf numFmtId="0" fontId="5" fillId="0" borderId="20" xfId="0" applyFont="1" applyBorder="1" applyAlignment="1">
      <alignment horizontal="centerContinuous"/>
    </xf>
    <xf numFmtId="0" fontId="5" fillId="0" borderId="21" xfId="0" applyFont="1" applyBorder="1" applyAlignment="1">
      <alignment horizontal="centerContinuous"/>
    </xf>
    <xf numFmtId="0" fontId="5" fillId="0" borderId="22" xfId="0" applyFont="1" applyBorder="1" applyAlignment="1">
      <alignment horizontal="centerContinuous"/>
    </xf>
    <xf numFmtId="0" fontId="5" fillId="0" borderId="69" xfId="0" applyFont="1" applyBorder="1" applyAlignment="1">
      <alignment horizontal="centerContinuous" wrapText="1"/>
    </xf>
    <xf numFmtId="0" fontId="5" fillId="0" borderId="15" xfId="0" applyFont="1" applyBorder="1" applyAlignment="1">
      <alignment horizontal="center"/>
    </xf>
    <xf numFmtId="0" fontId="5" fillId="0" borderId="36" xfId="0" applyFont="1" applyBorder="1" applyAlignment="1">
      <alignment horizontal="centerContinuous" wrapText="1"/>
    </xf>
    <xf numFmtId="0" fontId="0" fillId="0" borderId="38" xfId="0" applyBorder="1" applyAlignment="1">
      <alignment horizontal="center"/>
    </xf>
    <xf numFmtId="0" fontId="0" fillId="0" borderId="21" xfId="0" applyBorder="1" applyAlignment="1">
      <alignment horizontal="center"/>
    </xf>
    <xf numFmtId="0" fontId="5" fillId="0" borderId="21" xfId="0" applyFont="1" applyBorder="1" applyAlignment="1">
      <alignment horizontal="center"/>
    </xf>
    <xf numFmtId="168" fontId="51" fillId="4" borderId="38" xfId="4" applyNumberFormat="1" applyFont="1" applyFill="1" applyBorder="1" applyAlignment="1" applyProtection="1">
      <alignment horizontal="left" vertical="center"/>
      <protection locked="0"/>
    </xf>
    <xf numFmtId="168" fontId="51" fillId="4" borderId="15" xfId="4" applyNumberFormat="1" applyFont="1" applyFill="1" applyBorder="1" applyAlignment="1" applyProtection="1">
      <alignment horizontal="center" vertical="center"/>
      <protection locked="0"/>
    </xf>
    <xf numFmtId="168" fontId="51" fillId="4" borderId="15" xfId="4" applyNumberFormat="1" applyFont="1" applyFill="1" applyBorder="1" applyAlignment="1" applyProtection="1">
      <alignment horizontal="center" vertical="center" wrapText="1"/>
      <protection locked="0"/>
    </xf>
    <xf numFmtId="168" fontId="51" fillId="0" borderId="15" xfId="4" applyNumberFormat="1" applyFont="1" applyBorder="1" applyAlignment="1" applyProtection="1">
      <alignment horizontal="left" vertical="center" wrapText="1"/>
      <protection locked="0"/>
    </xf>
    <xf numFmtId="0" fontId="5" fillId="0" borderId="22" xfId="0" applyFont="1" applyBorder="1" applyAlignment="1">
      <alignment horizontal="center"/>
    </xf>
    <xf numFmtId="168" fontId="51" fillId="4" borderId="5" xfId="4" applyNumberFormat="1" applyFont="1" applyFill="1" applyBorder="1" applyAlignment="1" applyProtection="1">
      <alignment horizontal="left" vertical="center"/>
      <protection locked="0"/>
    </xf>
    <xf numFmtId="0" fontId="0" fillId="0" borderId="26" xfId="0" applyBorder="1" applyAlignment="1">
      <alignment horizontal="center" wrapText="1"/>
    </xf>
    <xf numFmtId="0" fontId="0" fillId="0" borderId="36" xfId="0" applyBorder="1" applyAlignment="1">
      <alignment horizontal="center"/>
    </xf>
    <xf numFmtId="0" fontId="0" fillId="0" borderId="22" xfId="0" applyBorder="1" applyAlignment="1">
      <alignment horizontal="center" wrapText="1"/>
    </xf>
    <xf numFmtId="2" fontId="51" fillId="10" borderId="15" xfId="10" applyNumberFormat="1" applyFont="1" applyFill="1" applyBorder="1" applyAlignment="1" applyProtection="1">
      <alignment vertical="center" wrapText="1"/>
      <protection locked="0"/>
    </xf>
    <xf numFmtId="0" fontId="4" fillId="10" borderId="15" xfId="0" applyFont="1" applyFill="1" applyBorder="1" applyAlignment="1">
      <alignment horizontal="centerContinuous" vertical="center"/>
    </xf>
    <xf numFmtId="2" fontId="51" fillId="10" borderId="15" xfId="10" applyNumberFormat="1" applyFont="1" applyFill="1" applyBorder="1" applyAlignment="1" applyProtection="1">
      <alignment horizontal="centerContinuous" vertical="center" wrapText="1"/>
      <protection locked="0"/>
    </xf>
    <xf numFmtId="43" fontId="33" fillId="10" borderId="15" xfId="4" applyFont="1" applyFill="1" applyBorder="1" applyAlignment="1">
      <alignment horizontal="center" vertical="center"/>
    </xf>
    <xf numFmtId="43" fontId="24" fillId="9" borderId="20" xfId="4" applyFont="1" applyFill="1" applyBorder="1" applyAlignment="1" applyProtection="1">
      <alignment horizontal="center" wrapText="1"/>
      <protection locked="0"/>
    </xf>
    <xf numFmtId="0" fontId="24" fillId="9" borderId="20" xfId="4" applyNumberFormat="1" applyFont="1" applyFill="1" applyBorder="1" applyAlignment="1" applyProtection="1">
      <alignment horizontal="center" vertical="center" wrapText="1"/>
      <protection locked="0"/>
    </xf>
    <xf numFmtId="0" fontId="24" fillId="15" borderId="20" xfId="4" applyNumberFormat="1" applyFont="1" applyFill="1" applyBorder="1" applyAlignment="1" applyProtection="1">
      <alignment horizontal="center" vertical="center" wrapText="1"/>
      <protection locked="0"/>
    </xf>
    <xf numFmtId="0" fontId="25" fillId="0" borderId="23" xfId="4" applyNumberFormat="1" applyFont="1" applyFill="1" applyBorder="1" applyAlignment="1" applyProtection="1">
      <alignment horizontal="center" vertical="center" wrapText="1"/>
      <protection locked="0"/>
    </xf>
    <xf numFmtId="0" fontId="25" fillId="0" borderId="20" xfId="0" applyNumberFormat="1" applyFont="1" applyFill="1" applyBorder="1" applyAlignment="1" applyProtection="1">
      <alignment horizontal="center" vertical="center"/>
    </xf>
    <xf numFmtId="0" fontId="4" fillId="0" borderId="20" xfId="0" applyFont="1" applyBorder="1" applyAlignment="1">
      <alignment horizontal="left" vertical="center"/>
    </xf>
    <xf numFmtId="0" fontId="25" fillId="0" borderId="57" xfId="4" applyNumberFormat="1" applyFont="1" applyFill="1" applyBorder="1" applyAlignment="1" applyProtection="1">
      <alignment horizontal="center" vertical="center" wrapText="1"/>
      <protection locked="0"/>
    </xf>
    <xf numFmtId="0" fontId="4" fillId="0" borderId="20" xfId="0" applyFont="1" applyBorder="1" applyAlignment="1">
      <alignment horizontal="right" vertical="center"/>
    </xf>
    <xf numFmtId="43" fontId="59" fillId="4" borderId="27" xfId="4" applyFont="1" applyFill="1" applyBorder="1" applyAlignment="1">
      <alignment horizontal="center" vertical="center"/>
    </xf>
    <xf numFmtId="0" fontId="57" fillId="4" borderId="0" xfId="0" applyFont="1" applyFill="1" applyBorder="1" applyAlignment="1">
      <alignment vertical="center"/>
    </xf>
    <xf numFmtId="0" fontId="57" fillId="0" borderId="21" xfId="0" applyFont="1" applyBorder="1" applyAlignment="1">
      <alignment horizontal="left" vertical="center"/>
    </xf>
    <xf numFmtId="0" fontId="4" fillId="0" borderId="21" xfId="0" applyFont="1" applyBorder="1" applyAlignment="1">
      <alignment horizontal="left" vertical="center"/>
    </xf>
    <xf numFmtId="43" fontId="24" fillId="15" borderId="20" xfId="4" applyFont="1" applyFill="1" applyBorder="1" applyAlignment="1" applyProtection="1">
      <alignment horizontal="center" wrapText="1"/>
      <protection locked="0"/>
    </xf>
    <xf numFmtId="0" fontId="5" fillId="0" borderId="20" xfId="0" applyFont="1" applyBorder="1" applyAlignment="1">
      <alignment horizontal="center"/>
    </xf>
    <xf numFmtId="17" fontId="29" fillId="10" borderId="15" xfId="5" applyNumberFormat="1" applyFont="1" applyFill="1" applyBorder="1" applyAlignment="1">
      <alignment horizontal="left" vertical="center" wrapText="1"/>
    </xf>
    <xf numFmtId="10" fontId="29" fillId="10" borderId="15" xfId="5" applyNumberFormat="1" applyFont="1" applyFill="1" applyBorder="1" applyAlignment="1">
      <alignment horizontal="left" vertical="center" wrapText="1"/>
    </xf>
    <xf numFmtId="43" fontId="24" fillId="10" borderId="15" xfId="4" applyFont="1" applyFill="1" applyBorder="1" applyProtection="1"/>
    <xf numFmtId="43" fontId="25" fillId="10" borderId="15" xfId="4" applyFont="1" applyFill="1" applyBorder="1" applyAlignment="1" applyProtection="1">
      <alignment horizontal="center" vertical="center" wrapText="1"/>
      <protection locked="0"/>
    </xf>
    <xf numFmtId="43" fontId="24" fillId="10" borderId="15" xfId="4" applyFont="1" applyFill="1" applyBorder="1" applyAlignment="1" applyProtection="1">
      <alignment horizontal="center" vertical="center" wrapText="1"/>
      <protection locked="0"/>
    </xf>
    <xf numFmtId="43" fontId="51" fillId="10" borderId="15" xfId="4" applyFont="1" applyFill="1" applyBorder="1" applyAlignment="1">
      <alignment horizontal="left" vertical="center" wrapText="1"/>
    </xf>
    <xf numFmtId="2" fontId="51" fillId="10" borderId="15" xfId="10" applyNumberFormat="1" applyFont="1" applyFill="1" applyBorder="1" applyAlignment="1" applyProtection="1">
      <alignment horizontal="left" vertical="center" wrapText="1"/>
      <protection locked="0"/>
    </xf>
    <xf numFmtId="0" fontId="25" fillId="10" borderId="15" xfId="0" applyNumberFormat="1" applyFont="1" applyFill="1" applyBorder="1" applyAlignment="1" applyProtection="1">
      <alignment horizontal="center" vertical="center"/>
    </xf>
    <xf numFmtId="0" fontId="4" fillId="10" borderId="15" xfId="0" applyFont="1" applyFill="1" applyBorder="1" applyAlignment="1">
      <alignment horizontal="left" vertical="center"/>
    </xf>
    <xf numFmtId="0" fontId="4" fillId="10" borderId="15" xfId="0" applyFont="1" applyFill="1" applyBorder="1" applyAlignment="1">
      <alignment horizontal="center" vertical="center"/>
    </xf>
    <xf numFmtId="2" fontId="56" fillId="10" borderId="15" xfId="10" applyNumberFormat="1" applyFont="1" applyFill="1" applyBorder="1" applyAlignment="1" applyProtection="1">
      <alignment horizontal="centerContinuous" vertical="center" wrapText="1"/>
      <protection locked="0"/>
    </xf>
    <xf numFmtId="0" fontId="51" fillId="10" borderId="15" xfId="0" applyFont="1" applyFill="1" applyBorder="1" applyAlignment="1">
      <alignment horizontal="center" vertical="center"/>
    </xf>
    <xf numFmtId="2" fontId="56" fillId="10" borderId="15" xfId="10" applyNumberFormat="1" applyFont="1" applyFill="1" applyBorder="1" applyAlignment="1" applyProtection="1">
      <alignment horizontal="center" vertical="center" wrapText="1"/>
      <protection locked="0"/>
    </xf>
    <xf numFmtId="0" fontId="57" fillId="10" borderId="15" xfId="0" applyFont="1" applyFill="1" applyBorder="1" applyAlignment="1">
      <alignment horizontal="center" vertical="center"/>
    </xf>
    <xf numFmtId="43" fontId="59" fillId="10" borderId="15" xfId="4" applyFont="1" applyFill="1" applyBorder="1" applyAlignment="1">
      <alignment horizontal="center" vertical="center"/>
    </xf>
    <xf numFmtId="0" fontId="57" fillId="10" borderId="15" xfId="0" applyFont="1" applyFill="1" applyBorder="1" applyAlignment="1">
      <alignment horizontal="centerContinuous" vertical="center"/>
    </xf>
    <xf numFmtId="0" fontId="4" fillId="10" borderId="15" xfId="0" applyFont="1" applyFill="1" applyBorder="1" applyAlignment="1">
      <alignment horizontal="centerContinuous" vertical="center" wrapText="1"/>
    </xf>
    <xf numFmtId="43" fontId="33" fillId="10" borderId="15" xfId="4" applyFont="1" applyFill="1" applyBorder="1" applyAlignment="1">
      <alignment horizontal="right" vertical="center"/>
    </xf>
    <xf numFmtId="2" fontId="51" fillId="10" borderId="15" xfId="10" applyNumberFormat="1" applyFont="1" applyFill="1" applyBorder="1" applyAlignment="1" applyProtection="1">
      <alignment horizontal="center" vertical="center" wrapText="1"/>
      <protection locked="0"/>
    </xf>
    <xf numFmtId="43" fontId="51" fillId="10" borderId="15" xfId="4" applyFont="1" applyFill="1" applyBorder="1" applyAlignment="1" applyProtection="1">
      <alignment horizontal="right" vertical="center" wrapText="1"/>
      <protection locked="0"/>
    </xf>
    <xf numFmtId="43" fontId="56" fillId="10" borderId="15" xfId="4" applyFont="1" applyFill="1" applyBorder="1" applyAlignment="1">
      <alignment horizontal="left" vertical="center" wrapText="1"/>
    </xf>
    <xf numFmtId="0" fontId="51" fillId="10" borderId="15" xfId="4" applyNumberFormat="1" applyFont="1" applyFill="1" applyBorder="1" applyAlignment="1" applyProtection="1">
      <alignment horizontal="center" vertical="center" wrapText="1"/>
      <protection locked="0"/>
    </xf>
    <xf numFmtId="0" fontId="25" fillId="10" borderId="15" xfId="0" applyNumberFormat="1" applyFont="1" applyFill="1" applyBorder="1" applyProtection="1"/>
    <xf numFmtId="43" fontId="51" fillId="10" borderId="15" xfId="4" applyFont="1" applyFill="1" applyBorder="1" applyAlignment="1">
      <alignment horizontal="center" vertical="center"/>
    </xf>
    <xf numFmtId="0" fontId="5" fillId="10" borderId="15" xfId="0" applyFont="1" applyFill="1" applyBorder="1"/>
    <xf numFmtId="0" fontId="5" fillId="10" borderId="15" xfId="0" applyFont="1" applyFill="1" applyBorder="1" applyAlignment="1">
      <alignment horizontal="center"/>
    </xf>
    <xf numFmtId="0" fontId="0" fillId="10" borderId="15" xfId="0" applyFill="1" applyBorder="1" applyAlignment="1">
      <alignment horizontal="center"/>
    </xf>
    <xf numFmtId="43" fontId="22" fillId="10" borderId="15" xfId="1" applyFont="1" applyFill="1" applyBorder="1" applyAlignment="1">
      <alignment vertical="center"/>
    </xf>
    <xf numFmtId="43" fontId="23" fillId="10" borderId="15" xfId="1" applyFont="1" applyFill="1" applyBorder="1" applyAlignment="1">
      <alignment vertical="center"/>
    </xf>
    <xf numFmtId="0" fontId="4" fillId="0" borderId="21" xfId="0" applyFont="1" applyBorder="1" applyAlignment="1">
      <alignment horizontal="right" vertical="center" wrapText="1"/>
    </xf>
    <xf numFmtId="0" fontId="4" fillId="10" borderId="15" xfId="0" applyFont="1" applyFill="1" applyBorder="1" applyAlignment="1">
      <alignment horizontal="right" vertical="center" wrapText="1"/>
    </xf>
    <xf numFmtId="0" fontId="4" fillId="0" borderId="27" xfId="0" applyFont="1" applyBorder="1" applyAlignment="1">
      <alignment horizontal="right" vertical="center" wrapText="1"/>
    </xf>
    <xf numFmtId="43" fontId="51" fillId="10" borderId="15" xfId="4" applyFont="1" applyFill="1" applyBorder="1" applyAlignment="1">
      <alignment horizontal="center" vertical="center" wrapText="1"/>
    </xf>
    <xf numFmtId="43" fontId="29" fillId="0" borderId="0" xfId="1" applyFont="1" applyAlignment="1">
      <alignment horizontal="center" vertical="center" wrapText="1"/>
    </xf>
    <xf numFmtId="0" fontId="21" fillId="9" borderId="15" xfId="0" applyFont="1" applyFill="1" applyBorder="1" applyAlignment="1">
      <alignment horizontal="right" vertical="center"/>
    </xf>
    <xf numFmtId="0" fontId="23" fillId="0" borderId="5" xfId="0" applyFont="1" applyBorder="1" applyAlignment="1">
      <alignment horizontal="center"/>
    </xf>
    <xf numFmtId="0" fontId="23" fillId="0" borderId="0" xfId="0" applyFont="1" applyBorder="1" applyAlignment="1">
      <alignment horizontal="center"/>
    </xf>
    <xf numFmtId="0" fontId="23" fillId="0" borderId="1" xfId="0" applyFont="1" applyBorder="1" applyAlignment="1">
      <alignment horizontal="center"/>
    </xf>
    <xf numFmtId="0" fontId="19" fillId="4" borderId="21" xfId="0" applyFont="1" applyFill="1" applyBorder="1" applyAlignment="1">
      <alignment horizontal="center" vertical="center" wrapText="1"/>
    </xf>
    <xf numFmtId="0" fontId="18" fillId="0" borderId="3" xfId="0" applyFont="1" applyBorder="1" applyAlignment="1">
      <alignment horizontal="right" vertical="center"/>
    </xf>
    <xf numFmtId="0" fontId="18" fillId="9" borderId="29" xfId="0" applyFont="1" applyFill="1" applyBorder="1" applyAlignment="1">
      <alignment horizontal="center" vertical="center" wrapText="1"/>
    </xf>
    <xf numFmtId="0" fontId="19" fillId="4" borderId="15" xfId="0" applyFont="1" applyFill="1" applyBorder="1" applyAlignment="1">
      <alignment horizontal="center" vertical="center" wrapText="1"/>
    </xf>
    <xf numFmtId="166" fontId="21" fillId="9" borderId="39" xfId="0" applyNumberFormat="1" applyFont="1" applyFill="1" applyBorder="1" applyAlignment="1">
      <alignment horizontal="center" vertical="center"/>
    </xf>
    <xf numFmtId="0" fontId="23" fillId="0" borderId="0" xfId="0" applyFont="1" applyFill="1" applyBorder="1"/>
    <xf numFmtId="0" fontId="23" fillId="0" borderId="1" xfId="0" applyFont="1" applyFill="1" applyBorder="1"/>
    <xf numFmtId="2" fontId="21" fillId="9" borderId="22" xfId="0" applyNumberFormat="1" applyFont="1" applyFill="1" applyBorder="1" applyAlignment="1">
      <alignment horizontal="center" wrapText="1"/>
    </xf>
    <xf numFmtId="10" fontId="21" fillId="9" borderId="22" xfId="0" applyNumberFormat="1" applyFont="1" applyFill="1" applyBorder="1" applyAlignment="1">
      <alignment horizontal="center" vertical="center"/>
    </xf>
    <xf numFmtId="44" fontId="20" fillId="12" borderId="22" xfId="16" applyFont="1" applyFill="1" applyBorder="1" applyAlignment="1">
      <alignment horizontal="center" vertical="center"/>
    </xf>
    <xf numFmtId="44" fontId="20" fillId="11" borderId="22" xfId="16" applyFont="1" applyFill="1" applyBorder="1" applyAlignment="1">
      <alignment horizontal="center" vertical="center"/>
    </xf>
    <xf numFmtId="173" fontId="21" fillId="11" borderId="47" xfId="0" applyNumberFormat="1" applyFont="1" applyFill="1" applyBorder="1" applyAlignment="1">
      <alignment horizontal="center" vertical="top"/>
    </xf>
    <xf numFmtId="43" fontId="21" fillId="11" borderId="69" xfId="0" applyNumberFormat="1" applyFont="1" applyFill="1" applyBorder="1" applyAlignment="1" applyProtection="1">
      <alignment vertical="top" wrapText="1"/>
      <protection locked="0"/>
    </xf>
    <xf numFmtId="44" fontId="21" fillId="11" borderId="69" xfId="16" applyFont="1" applyFill="1" applyBorder="1"/>
    <xf numFmtId="10" fontId="21" fillId="11" borderId="69" xfId="8" applyNumberFormat="1" applyFont="1" applyFill="1" applyBorder="1" applyAlignment="1" applyProtection="1">
      <alignment horizontal="center" vertical="top" wrapText="1"/>
      <protection locked="0"/>
    </xf>
    <xf numFmtId="44" fontId="20" fillId="11" borderId="69" xfId="16" applyFont="1" applyFill="1" applyBorder="1" applyAlignment="1">
      <alignment horizontal="center" vertical="center"/>
    </xf>
    <xf numFmtId="9" fontId="20" fillId="11" borderId="69" xfId="8" applyFont="1" applyFill="1" applyBorder="1" applyAlignment="1">
      <alignment vertical="center"/>
    </xf>
    <xf numFmtId="44" fontId="20" fillId="11" borderId="24" xfId="16" applyFont="1" applyFill="1" applyBorder="1" applyAlignment="1">
      <alignment horizontal="center" vertical="center"/>
    </xf>
    <xf numFmtId="9" fontId="20" fillId="11" borderId="73" xfId="8" applyFont="1" applyFill="1" applyBorder="1" applyAlignment="1">
      <alignment vertical="center"/>
    </xf>
    <xf numFmtId="44" fontId="20" fillId="12" borderId="69" xfId="16" applyFont="1" applyFill="1" applyBorder="1" applyAlignment="1">
      <alignment horizontal="center" vertical="center"/>
    </xf>
    <xf numFmtId="9" fontId="20" fillId="12" borderId="73" xfId="8" applyFont="1" applyFill="1" applyBorder="1" applyAlignment="1">
      <alignment vertical="center"/>
    </xf>
    <xf numFmtId="0" fontId="21" fillId="9" borderId="75" xfId="0" applyFont="1" applyFill="1" applyBorder="1" applyAlignment="1">
      <alignment horizontal="center" vertical="center"/>
    </xf>
    <xf numFmtId="0" fontId="21" fillId="9" borderId="74" xfId="0" applyFont="1" applyFill="1" applyBorder="1" applyAlignment="1">
      <alignment horizontal="right" vertical="center"/>
    </xf>
    <xf numFmtId="172" fontId="21" fillId="9" borderId="74" xfId="0" applyNumberFormat="1" applyFont="1" applyFill="1" applyBorder="1" applyAlignment="1">
      <alignment vertical="center"/>
    </xf>
    <xf numFmtId="166" fontId="21" fillId="9" borderId="74" xfId="8" applyNumberFormat="1" applyFont="1" applyFill="1" applyBorder="1" applyAlignment="1" applyProtection="1">
      <alignment horizontal="center" vertical="top" wrapText="1"/>
      <protection locked="0"/>
    </xf>
    <xf numFmtId="10" fontId="21" fillId="9" borderId="74" xfId="0" applyNumberFormat="1" applyFont="1" applyFill="1" applyBorder="1" applyAlignment="1">
      <alignment horizontal="center" vertical="center"/>
    </xf>
    <xf numFmtId="10" fontId="21" fillId="9" borderId="76" xfId="0" applyNumberFormat="1" applyFont="1" applyFill="1" applyBorder="1" applyAlignment="1">
      <alignment horizontal="center" vertical="center"/>
    </xf>
    <xf numFmtId="10" fontId="21" fillId="9" borderId="77" xfId="0" applyNumberFormat="1" applyFont="1" applyFill="1" applyBorder="1" applyAlignment="1">
      <alignment horizontal="center" vertical="center"/>
    </xf>
    <xf numFmtId="0" fontId="29" fillId="0" borderId="2" xfId="0" applyFont="1" applyBorder="1" applyAlignment="1">
      <alignment vertical="center"/>
    </xf>
    <xf numFmtId="43" fontId="29" fillId="0" borderId="2" xfId="1" applyFont="1" applyBorder="1" applyAlignment="1">
      <alignment vertical="center"/>
    </xf>
    <xf numFmtId="10" fontId="29" fillId="0" borderId="15" xfId="0" applyNumberFormat="1" applyFont="1" applyBorder="1" applyAlignment="1">
      <alignment vertical="center"/>
    </xf>
    <xf numFmtId="43" fontId="29" fillId="0" borderId="0" xfId="1" applyFont="1" applyAlignment="1">
      <alignment vertical="center" wrapText="1"/>
    </xf>
    <xf numFmtId="10" fontId="28" fillId="0" borderId="31" xfId="6" applyNumberFormat="1" applyFont="1" applyFill="1" applyBorder="1" applyAlignment="1">
      <alignment horizontal="center" vertical="center" wrapText="1"/>
    </xf>
    <xf numFmtId="10" fontId="29" fillId="0" borderId="36" xfId="0" applyNumberFormat="1" applyFont="1" applyBorder="1" applyAlignment="1">
      <alignment vertical="center"/>
    </xf>
    <xf numFmtId="0" fontId="28" fillId="0" borderId="2" xfId="0" applyFont="1" applyBorder="1" applyAlignment="1">
      <alignment horizontal="center" vertical="center"/>
    </xf>
    <xf numFmtId="10" fontId="28" fillId="0" borderId="2" xfId="6" applyNumberFormat="1" applyFont="1" applyBorder="1" applyAlignment="1">
      <alignment horizontal="center" vertical="center"/>
    </xf>
    <xf numFmtId="10" fontId="29" fillId="0" borderId="35" xfId="6" applyNumberFormat="1" applyFont="1" applyFill="1" applyBorder="1" applyAlignment="1">
      <alignment vertical="center" wrapText="1"/>
    </xf>
    <xf numFmtId="10" fontId="29" fillId="18" borderId="37" xfId="1" applyNumberFormat="1" applyFont="1" applyFill="1" applyBorder="1" applyAlignment="1">
      <alignment vertical="center"/>
    </xf>
    <xf numFmtId="10" fontId="29" fillId="0" borderId="38" xfId="6" applyNumberFormat="1" applyFont="1" applyFill="1" applyBorder="1" applyAlignment="1">
      <alignment vertical="center" wrapText="1"/>
    </xf>
    <xf numFmtId="10" fontId="29" fillId="13" borderId="39" xfId="1" applyNumberFormat="1" applyFont="1" applyFill="1" applyBorder="1" applyAlignment="1">
      <alignment vertical="center"/>
    </xf>
    <xf numFmtId="10" fontId="29" fillId="0" borderId="49" xfId="6" applyNumberFormat="1" applyFont="1" applyFill="1" applyBorder="1" applyAlignment="1">
      <alignment vertical="center" wrapText="1"/>
    </xf>
    <xf numFmtId="10" fontId="29" fillId="0" borderId="50" xfId="0" applyNumberFormat="1" applyFont="1" applyBorder="1" applyAlignment="1">
      <alignment vertical="center"/>
    </xf>
    <xf numFmtId="10" fontId="29" fillId="19" borderId="46" xfId="1" applyNumberFormat="1" applyFont="1" applyFill="1" applyBorder="1" applyAlignment="1">
      <alignment vertical="center"/>
    </xf>
    <xf numFmtId="0" fontId="25" fillId="18" borderId="15" xfId="0" applyFont="1" applyFill="1" applyBorder="1" applyAlignment="1">
      <alignment horizontal="justify" vertical="center" wrapText="1"/>
    </xf>
    <xf numFmtId="0" fontId="29" fillId="18" borderId="15" xfId="0" applyFont="1" applyFill="1" applyBorder="1" applyAlignment="1">
      <alignment horizontal="center" vertical="center" wrapText="1"/>
    </xf>
    <xf numFmtId="43" fontId="29" fillId="18" borderId="15" xfId="1" applyFont="1" applyFill="1" applyBorder="1" applyAlignment="1">
      <alignment horizontal="right" vertical="center" wrapText="1"/>
    </xf>
    <xf numFmtId="44" fontId="25" fillId="18" borderId="15" xfId="5" applyFont="1" applyFill="1" applyBorder="1" applyAlignment="1">
      <alignment horizontal="right" vertical="center" wrapText="1"/>
    </xf>
    <xf numFmtId="44" fontId="29" fillId="18" borderId="15" xfId="5" applyFont="1" applyFill="1" applyBorder="1" applyAlignment="1">
      <alignment horizontal="right" vertical="center" wrapText="1"/>
    </xf>
    <xf numFmtId="44" fontId="29" fillId="18" borderId="39" xfId="5" applyFont="1" applyFill="1" applyBorder="1" applyAlignment="1">
      <alignment horizontal="center" vertical="center" wrapText="1"/>
    </xf>
    <xf numFmtId="0" fontId="25" fillId="18" borderId="15" xfId="0" applyFont="1" applyFill="1" applyBorder="1" applyAlignment="1">
      <alignment horizontal="center" vertical="center" wrapText="1"/>
    </xf>
    <xf numFmtId="10" fontId="25" fillId="18" borderId="38" xfId="6" applyNumberFormat="1" applyFont="1" applyFill="1" applyBorder="1" applyAlignment="1">
      <alignment horizontal="center" vertical="center" wrapText="1"/>
    </xf>
    <xf numFmtId="43" fontId="25" fillId="18" borderId="15" xfId="1" applyFont="1" applyFill="1" applyBorder="1" applyAlignment="1">
      <alignment horizontal="center" vertical="center" wrapText="1"/>
    </xf>
    <xf numFmtId="44" fontId="25" fillId="18" borderId="39" xfId="5" applyFont="1" applyFill="1" applyBorder="1" applyAlignment="1">
      <alignment horizontal="center" vertical="center" wrapText="1"/>
    </xf>
    <xf numFmtId="0" fontId="25" fillId="18" borderId="15" xfId="0" quotePrefix="1" applyFont="1" applyFill="1" applyBorder="1" applyAlignment="1">
      <alignment horizontal="center" vertical="center" wrapText="1"/>
    </xf>
    <xf numFmtId="0" fontId="3" fillId="0" borderId="6" xfId="0" applyFont="1" applyBorder="1" applyAlignment="1">
      <alignment horizontal="center"/>
    </xf>
    <xf numFmtId="43" fontId="3" fillId="0" borderId="3" xfId="1" applyFont="1" applyBorder="1"/>
    <xf numFmtId="43" fontId="3" fillId="0" borderId="13" xfId="1" applyFont="1" applyBorder="1"/>
    <xf numFmtId="0" fontId="29" fillId="18" borderId="40" xfId="0" applyFont="1" applyFill="1" applyBorder="1" applyAlignment="1">
      <alignment horizontal="center" vertical="center" wrapText="1"/>
    </xf>
    <xf numFmtId="10" fontId="25" fillId="18" borderId="36" xfId="0" applyNumberFormat="1" applyFont="1" applyFill="1" applyBorder="1" applyAlignment="1">
      <alignment vertical="center"/>
    </xf>
    <xf numFmtId="43" fontId="25" fillId="18" borderId="36" xfId="1" applyFont="1" applyFill="1" applyBorder="1" applyAlignment="1">
      <alignment vertical="center"/>
    </xf>
    <xf numFmtId="0" fontId="29" fillId="18" borderId="15" xfId="0" quotePrefix="1" applyFont="1" applyFill="1" applyBorder="1" applyAlignment="1">
      <alignment horizontal="center" vertical="center" wrapText="1"/>
    </xf>
    <xf numFmtId="10" fontId="25" fillId="18" borderId="15" xfId="0" applyNumberFormat="1" applyFont="1" applyFill="1" applyBorder="1" applyAlignment="1">
      <alignment vertical="center"/>
    </xf>
    <xf numFmtId="43" fontId="25" fillId="18" borderId="15" xfId="1" applyFont="1" applyFill="1" applyBorder="1" applyAlignment="1">
      <alignment vertical="center"/>
    </xf>
    <xf numFmtId="0" fontId="25" fillId="18" borderId="40" xfId="0" applyFont="1" applyFill="1" applyBorder="1" applyAlignment="1">
      <alignment horizontal="center" vertical="center" wrapText="1"/>
    </xf>
    <xf numFmtId="0" fontId="29" fillId="18" borderId="38" xfId="0" applyFont="1" applyFill="1" applyBorder="1" applyAlignment="1">
      <alignment horizontal="center" vertical="center" wrapText="1"/>
    </xf>
    <xf numFmtId="0" fontId="25" fillId="18" borderId="38" xfId="0" applyFont="1" applyFill="1" applyBorder="1" applyAlignment="1">
      <alignment horizontal="center" vertical="center" wrapText="1"/>
    </xf>
    <xf numFmtId="0" fontId="29" fillId="13" borderId="38" xfId="0" applyFont="1" applyFill="1" applyBorder="1" applyAlignment="1">
      <alignment horizontal="center" vertical="center" wrapText="1"/>
    </xf>
    <xf numFmtId="44" fontId="29" fillId="13" borderId="39" xfId="5" applyFont="1" applyFill="1" applyBorder="1" applyAlignment="1">
      <alignment horizontal="center" vertical="center" wrapText="1"/>
    </xf>
    <xf numFmtId="10" fontId="25" fillId="13" borderId="38" xfId="6" applyNumberFormat="1" applyFont="1" applyFill="1" applyBorder="1" applyAlignment="1">
      <alignment horizontal="center" vertical="center" wrapText="1"/>
    </xf>
    <xf numFmtId="10" fontId="25" fillId="13" borderId="15" xfId="0" applyNumberFormat="1" applyFont="1" applyFill="1" applyBorder="1" applyAlignment="1">
      <alignment vertical="center"/>
    </xf>
    <xf numFmtId="43" fontId="25" fillId="13" borderId="15" xfId="1" applyFont="1" applyFill="1" applyBorder="1" applyAlignment="1">
      <alignment vertical="center"/>
    </xf>
    <xf numFmtId="0" fontId="25" fillId="13" borderId="38" xfId="0" applyFont="1" applyFill="1" applyBorder="1" applyAlignment="1">
      <alignment horizontal="center" vertical="center" wrapText="1"/>
    </xf>
    <xf numFmtId="44" fontId="25" fillId="13" borderId="39" xfId="5" applyFont="1" applyFill="1" applyBorder="1" applyAlignment="1">
      <alignment horizontal="center" vertical="center" wrapText="1"/>
    </xf>
    <xf numFmtId="0" fontId="25" fillId="19" borderId="38" xfId="0" applyFont="1" applyFill="1" applyBorder="1" applyAlignment="1">
      <alignment horizontal="center" vertical="center" wrapText="1"/>
    </xf>
    <xf numFmtId="0" fontId="25" fillId="19" borderId="15" xfId="0" quotePrefix="1" applyFont="1" applyFill="1" applyBorder="1" applyAlignment="1">
      <alignment horizontal="center" vertical="center" wrapText="1"/>
    </xf>
    <xf numFmtId="0" fontId="25" fillId="19" borderId="15" xfId="0" applyFont="1" applyFill="1" applyBorder="1" applyAlignment="1">
      <alignment horizontal="center" vertical="center" wrapText="1"/>
    </xf>
    <xf numFmtId="0" fontId="25" fillId="19" borderId="15" xfId="0" applyFont="1" applyFill="1" applyBorder="1" applyAlignment="1">
      <alignment horizontal="justify" vertical="center" wrapText="1"/>
    </xf>
    <xf numFmtId="43" fontId="25" fillId="19" borderId="15" xfId="1" applyFont="1" applyFill="1" applyBorder="1" applyAlignment="1">
      <alignment horizontal="center" vertical="center" wrapText="1"/>
    </xf>
    <xf numFmtId="44" fontId="25" fillId="19" borderId="15" xfId="5" applyFont="1" applyFill="1" applyBorder="1" applyAlignment="1">
      <alignment horizontal="right" vertical="center" wrapText="1"/>
    </xf>
    <xf numFmtId="44" fontId="25" fillId="19" borderId="39" xfId="5" applyFont="1" applyFill="1" applyBorder="1" applyAlignment="1">
      <alignment horizontal="center" vertical="center" wrapText="1"/>
    </xf>
    <xf numFmtId="10" fontId="25" fillId="19" borderId="38" xfId="6" applyNumberFormat="1" applyFont="1" applyFill="1" applyBorder="1" applyAlignment="1">
      <alignment horizontal="center" vertical="center" wrapText="1"/>
    </xf>
    <xf numFmtId="10" fontId="25" fillId="19" borderId="15" xfId="0" applyNumberFormat="1" applyFont="1" applyFill="1" applyBorder="1" applyAlignment="1">
      <alignment vertical="center"/>
    </xf>
    <xf numFmtId="43" fontId="25" fillId="19" borderId="15" xfId="1" applyFont="1" applyFill="1" applyBorder="1" applyAlignment="1">
      <alignment vertical="center"/>
    </xf>
    <xf numFmtId="0" fontId="29" fillId="19" borderId="38" xfId="0" applyFont="1" applyFill="1" applyBorder="1" applyAlignment="1">
      <alignment horizontal="center" vertical="center" wrapText="1"/>
    </xf>
    <xf numFmtId="0" fontId="29" fillId="19" borderId="15" xfId="0" applyFont="1" applyFill="1" applyBorder="1" applyAlignment="1">
      <alignment horizontal="center" vertical="center" wrapText="1"/>
    </xf>
    <xf numFmtId="43" fontId="29" fillId="19" borderId="15" xfId="1" applyFont="1" applyFill="1" applyBorder="1" applyAlignment="1">
      <alignment horizontal="right" vertical="center" wrapText="1"/>
    </xf>
    <xf numFmtId="44" fontId="29" fillId="19" borderId="15" xfId="5" applyFont="1" applyFill="1" applyBorder="1" applyAlignment="1">
      <alignment horizontal="right" vertical="center" wrapText="1"/>
    </xf>
    <xf numFmtId="44" fontId="29" fillId="19" borderId="39" xfId="5" applyFont="1" applyFill="1" applyBorder="1" applyAlignment="1">
      <alignment horizontal="center" vertical="center" wrapText="1"/>
    </xf>
    <xf numFmtId="0" fontId="29" fillId="19" borderId="15" xfId="0" quotePrefix="1" applyFont="1" applyFill="1" applyBorder="1" applyAlignment="1">
      <alignment horizontal="center" vertical="center" wrapText="1"/>
    </xf>
    <xf numFmtId="43" fontId="29" fillId="19" borderId="15" xfId="1" applyFont="1" applyFill="1" applyBorder="1" applyAlignment="1">
      <alignment horizontal="center" vertical="center" wrapText="1"/>
    </xf>
    <xf numFmtId="167" fontId="25" fillId="19" borderId="38" xfId="6" applyNumberFormat="1" applyFont="1" applyFill="1" applyBorder="1" applyAlignment="1">
      <alignment horizontal="center" vertical="center" wrapText="1"/>
    </xf>
    <xf numFmtId="166" fontId="25" fillId="19" borderId="15" xfId="0" applyNumberFormat="1" applyFont="1" applyFill="1" applyBorder="1" applyAlignment="1">
      <alignment vertical="center"/>
    </xf>
    <xf numFmtId="0" fontId="19" fillId="4" borderId="38" xfId="0" quotePrefix="1" applyFont="1" applyFill="1" applyBorder="1" applyAlignment="1">
      <alignment vertical="center" wrapText="1"/>
    </xf>
    <xf numFmtId="0" fontId="19" fillId="0" borderId="0" xfId="0" applyFont="1" applyBorder="1" applyAlignment="1">
      <alignment vertical="center" wrapText="1"/>
    </xf>
    <xf numFmtId="0" fontId="18" fillId="4" borderId="0" xfId="0" applyFont="1" applyFill="1" applyBorder="1" applyAlignment="1">
      <alignment vertical="center" wrapText="1"/>
    </xf>
    <xf numFmtId="0" fontId="18" fillId="4" borderId="0" xfId="0" applyFont="1" applyFill="1" applyBorder="1" applyAlignment="1">
      <alignment horizontal="right" vertical="center"/>
    </xf>
    <xf numFmtId="171" fontId="18" fillId="4" borderId="0" xfId="0" applyNumberFormat="1" applyFont="1" applyFill="1" applyBorder="1" applyAlignment="1">
      <alignment horizontal="right" vertical="center"/>
    </xf>
    <xf numFmtId="0" fontId="17" fillId="0" borderId="5" xfId="0" applyFont="1" applyBorder="1" applyAlignment="1">
      <alignment horizontal="center" vertical="center"/>
    </xf>
    <xf numFmtId="0" fontId="17" fillId="0" borderId="0" xfId="0" applyFont="1" applyBorder="1" applyAlignment="1">
      <alignment horizontal="center" vertical="center"/>
    </xf>
    <xf numFmtId="4" fontId="17" fillId="0" borderId="1" xfId="0" applyNumberFormat="1" applyFont="1" applyBorder="1" applyAlignment="1">
      <alignment horizontal="center" vertical="center"/>
    </xf>
    <xf numFmtId="0" fontId="17" fillId="0" borderId="6" xfId="0" applyFont="1" applyBorder="1" applyAlignment="1">
      <alignment horizontal="center" vertical="center"/>
    </xf>
    <xf numFmtId="0" fontId="17" fillId="0" borderId="3" xfId="0" applyFont="1" applyBorder="1" applyAlignment="1">
      <alignment horizontal="center" vertical="center"/>
    </xf>
    <xf numFmtId="4" fontId="17" fillId="0" borderId="13" xfId="0" applyNumberFormat="1" applyFont="1" applyBorder="1" applyAlignment="1">
      <alignment horizontal="center" vertical="center"/>
    </xf>
    <xf numFmtId="0" fontId="25" fillId="18" borderId="22" xfId="0" applyFont="1" applyFill="1" applyBorder="1" applyAlignment="1">
      <alignment horizontal="center" vertical="center" wrapText="1"/>
    </xf>
    <xf numFmtId="44" fontId="25" fillId="18" borderId="15" xfId="5" applyNumberFormat="1" applyFont="1" applyFill="1" applyBorder="1" applyAlignment="1">
      <alignment horizontal="right" vertical="center" wrapText="1"/>
    </xf>
    <xf numFmtId="43" fontId="29" fillId="18" borderId="15" xfId="1" applyFont="1" applyFill="1" applyBorder="1" applyAlignment="1">
      <alignment horizontal="center" vertical="center" wrapText="1"/>
    </xf>
    <xf numFmtId="0" fontId="29" fillId="19" borderId="15" xfId="0" applyFont="1" applyFill="1" applyBorder="1" applyAlignment="1">
      <alignment vertical="center" wrapText="1"/>
    </xf>
    <xf numFmtId="0" fontId="29" fillId="19" borderId="15" xfId="0" applyFont="1" applyFill="1" applyBorder="1" applyAlignment="1">
      <alignment vertical="center"/>
    </xf>
    <xf numFmtId="0" fontId="20" fillId="0" borderId="0" xfId="0" applyFont="1" applyBorder="1" applyAlignment="1">
      <alignment horizontal="center" vertical="center" wrapText="1"/>
    </xf>
    <xf numFmtId="17" fontId="20" fillId="0" borderId="0" xfId="0" applyNumberFormat="1" applyFont="1" applyBorder="1" applyAlignment="1">
      <alignment horizontal="center" vertical="center"/>
    </xf>
    <xf numFmtId="0" fontId="20" fillId="0" borderId="5" xfId="0" applyFont="1" applyBorder="1"/>
    <xf numFmtId="0" fontId="20" fillId="0" borderId="0" xfId="0" applyFont="1" applyBorder="1"/>
    <xf numFmtId="0" fontId="20" fillId="0" borderId="1" xfId="0" applyFont="1" applyBorder="1"/>
    <xf numFmtId="0" fontId="20" fillId="0" borderId="6" xfId="0" applyFont="1" applyBorder="1"/>
    <xf numFmtId="0" fontId="20" fillId="0" borderId="3" xfId="0" applyFont="1" applyBorder="1"/>
    <xf numFmtId="0" fontId="20" fillId="0" borderId="13" xfId="0" applyFont="1" applyBorder="1"/>
    <xf numFmtId="43" fontId="28" fillId="0" borderId="0" xfId="1" applyFont="1" applyBorder="1" applyAlignment="1">
      <alignment vertical="center"/>
    </xf>
    <xf numFmtId="43" fontId="29" fillId="0" borderId="3" xfId="1" applyFont="1" applyBorder="1" applyAlignment="1">
      <alignment vertical="center"/>
    </xf>
    <xf numFmtId="0" fontId="18" fillId="0" borderId="68" xfId="0" applyFont="1" applyBorder="1" applyAlignment="1">
      <alignment vertical="center" wrapText="1"/>
    </xf>
    <xf numFmtId="0" fontId="18" fillId="0" borderId="78" xfId="0" applyFont="1" applyBorder="1" applyAlignment="1">
      <alignment vertical="center"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0" fillId="0" borderId="7" xfId="0" applyBorder="1" applyAlignment="1">
      <alignment wrapText="1"/>
    </xf>
    <xf numFmtId="0" fontId="0" fillId="0" borderId="8" xfId="0" applyBorder="1" applyAlignment="1">
      <alignment wrapText="1"/>
    </xf>
    <xf numFmtId="0" fontId="0" fillId="0" borderId="9" xfId="0" applyBorder="1" applyAlignment="1">
      <alignment wrapText="1"/>
    </xf>
    <xf numFmtId="0" fontId="5" fillId="0" borderId="0" xfId="0" applyFont="1" applyAlignment="1">
      <alignment wrapText="1"/>
    </xf>
    <xf numFmtId="0" fontId="0" fillId="0" borderId="0" xfId="0" applyAlignment="1">
      <alignment wrapText="1"/>
    </xf>
    <xf numFmtId="0" fontId="35" fillId="0" borderId="0" xfId="0" applyFont="1" applyAlignment="1">
      <alignment horizontal="center" vertical="center"/>
    </xf>
    <xf numFmtId="0" fontId="10" fillId="0" borderId="15" xfId="0" applyFont="1" applyBorder="1" applyAlignment="1">
      <alignment horizontal="right" vertical="center" wrapText="1"/>
    </xf>
    <xf numFmtId="0" fontId="10" fillId="0" borderId="15" xfId="0" applyFont="1" applyBorder="1" applyAlignment="1">
      <alignment horizontal="center" vertical="center" wrapText="1"/>
    </xf>
    <xf numFmtId="0" fontId="0" fillId="0" borderId="0" xfId="0" applyBorder="1" applyAlignment="1">
      <alignment horizontal="center" vertical="center" wrapText="1"/>
    </xf>
    <xf numFmtId="0" fontId="28" fillId="0" borderId="31" xfId="0" applyFont="1" applyBorder="1" applyAlignment="1">
      <alignment horizontal="center" vertical="center"/>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9" fillId="10" borderId="62" xfId="0" applyFont="1" applyFill="1" applyBorder="1" applyAlignment="1">
      <alignment horizontal="left" vertical="center" wrapText="1"/>
    </xf>
    <xf numFmtId="0" fontId="28" fillId="10" borderId="62" xfId="0" applyFont="1" applyFill="1" applyBorder="1" applyAlignment="1">
      <alignment horizontal="right" vertical="center" wrapText="1"/>
    </xf>
    <xf numFmtId="0" fontId="29" fillId="10" borderId="3" xfId="0" applyFont="1" applyFill="1" applyBorder="1" applyAlignment="1">
      <alignment horizontal="left" vertical="center" wrapText="1"/>
    </xf>
    <xf numFmtId="0" fontId="26" fillId="0" borderId="0" xfId="0" applyFont="1" applyBorder="1" applyAlignment="1">
      <alignment horizontal="left" vertical="center" wrapText="1"/>
    </xf>
    <xf numFmtId="0" fontId="26" fillId="0" borderId="1" xfId="0" applyFont="1" applyBorder="1" applyAlignment="1">
      <alignment horizontal="left" vertical="center" wrapText="1"/>
    </xf>
    <xf numFmtId="0" fontId="29" fillId="10" borderId="21" xfId="0" applyFont="1" applyFill="1" applyBorder="1" applyAlignment="1">
      <alignment horizontal="left" vertical="center" wrapText="1"/>
    </xf>
    <xf numFmtId="0" fontId="28" fillId="10" borderId="21" xfId="0" applyFont="1" applyFill="1" applyBorder="1" applyAlignment="1">
      <alignment horizontal="right" vertical="center" wrapText="1"/>
    </xf>
    <xf numFmtId="0" fontId="28" fillId="10" borderId="3" xfId="0" applyFont="1" applyFill="1" applyBorder="1" applyAlignment="1">
      <alignment horizontal="right" vertical="center" wrapText="1"/>
    </xf>
    <xf numFmtId="43" fontId="29" fillId="0" borderId="0" xfId="1" applyFont="1" applyAlignment="1">
      <alignment horizontal="center" vertical="center" wrapText="1"/>
    </xf>
    <xf numFmtId="0" fontId="23" fillId="0" borderId="0" xfId="0" applyFont="1" applyBorder="1" applyAlignment="1">
      <alignment horizontal="left" vertical="center" wrapText="1"/>
    </xf>
    <xf numFmtId="0" fontId="23" fillId="0" borderId="1" xfId="0" applyFont="1" applyBorder="1" applyAlignment="1">
      <alignment horizontal="left" vertical="center" wrapText="1"/>
    </xf>
    <xf numFmtId="0" fontId="27" fillId="0" borderId="0" xfId="0" applyFont="1" applyBorder="1" applyAlignment="1">
      <alignment horizontal="left" vertical="center"/>
    </xf>
    <xf numFmtId="0" fontId="27" fillId="0" borderId="1" xfId="0" applyFont="1" applyBorder="1" applyAlignment="1">
      <alignment horizontal="left" vertical="center"/>
    </xf>
    <xf numFmtId="0" fontId="25" fillId="4" borderId="20" xfId="4" applyNumberFormat="1" applyFont="1" applyFill="1" applyBorder="1" applyAlignment="1" applyProtection="1">
      <alignment horizontal="center" vertical="center" wrapText="1"/>
      <protection locked="0"/>
    </xf>
    <xf numFmtId="0" fontId="25" fillId="4" borderId="21" xfId="4" applyNumberFormat="1" applyFont="1" applyFill="1" applyBorder="1" applyAlignment="1" applyProtection="1">
      <alignment horizontal="center" vertical="center" wrapText="1"/>
      <protection locked="0"/>
    </xf>
    <xf numFmtId="0" fontId="25" fillId="4" borderId="22" xfId="4" applyNumberFormat="1" applyFont="1" applyFill="1" applyBorder="1" applyAlignment="1" applyProtection="1">
      <alignment horizontal="center" vertical="center" wrapText="1"/>
      <protection locked="0"/>
    </xf>
    <xf numFmtId="0" fontId="24" fillId="0" borderId="31" xfId="0" applyNumberFormat="1" applyFont="1" applyBorder="1" applyAlignment="1" applyProtection="1">
      <alignment horizontal="center" vertical="center"/>
    </xf>
    <xf numFmtId="0" fontId="24" fillId="0" borderId="32" xfId="0" applyNumberFormat="1" applyFont="1" applyBorder="1" applyAlignment="1" applyProtection="1">
      <alignment horizontal="center" vertical="center"/>
    </xf>
    <xf numFmtId="0" fontId="24" fillId="0" borderId="33" xfId="0" applyNumberFormat="1" applyFont="1" applyBorder="1" applyAlignment="1" applyProtection="1">
      <alignment horizontal="center" vertical="center"/>
    </xf>
    <xf numFmtId="43" fontId="24" fillId="9" borderId="57" xfId="4" applyFont="1" applyFill="1" applyBorder="1" applyAlignment="1" applyProtection="1">
      <alignment horizontal="center" vertical="center" wrapText="1"/>
    </xf>
    <xf numFmtId="43" fontId="24" fillId="9" borderId="25" xfId="4" applyFont="1" applyFill="1" applyBorder="1" applyAlignment="1" applyProtection="1">
      <alignment horizontal="center" vertical="center" wrapText="1"/>
    </xf>
    <xf numFmtId="43" fontId="24" fillId="10" borderId="15" xfId="4" applyFont="1" applyFill="1" applyBorder="1" applyAlignment="1" applyProtection="1">
      <alignment horizontal="center" vertical="center" wrapText="1"/>
    </xf>
    <xf numFmtId="43" fontId="24" fillId="9" borderId="65" xfId="4" applyFont="1" applyFill="1" applyBorder="1" applyAlignment="1" applyProtection="1">
      <alignment horizontal="center" vertical="center" wrapText="1"/>
    </xf>
    <xf numFmtId="43" fontId="24" fillId="9" borderId="35" xfId="4" applyFont="1" applyFill="1" applyBorder="1" applyAlignment="1" applyProtection="1">
      <alignment horizontal="center" vertical="center" wrapText="1"/>
    </xf>
    <xf numFmtId="0" fontId="24" fillId="9" borderId="25" xfId="0" applyNumberFormat="1" applyFont="1" applyFill="1" applyBorder="1" applyAlignment="1" applyProtection="1">
      <alignment horizontal="center" vertical="center"/>
    </xf>
    <xf numFmtId="0" fontId="24" fillId="9" borderId="26" xfId="0" applyNumberFormat="1" applyFont="1" applyFill="1" applyBorder="1" applyAlignment="1" applyProtection="1">
      <alignment horizontal="center" vertical="center"/>
    </xf>
    <xf numFmtId="43" fontId="24" fillId="9" borderId="34" xfId="4" applyFont="1" applyFill="1" applyBorder="1" applyAlignment="1" applyProtection="1">
      <alignment horizontal="center" vertical="center" wrapText="1"/>
    </xf>
    <xf numFmtId="43" fontId="24" fillId="9" borderId="36" xfId="4" applyFont="1" applyFill="1" applyBorder="1" applyAlignment="1" applyProtection="1">
      <alignment horizontal="center" vertical="center" wrapText="1"/>
    </xf>
    <xf numFmtId="2" fontId="24" fillId="9" borderId="34" xfId="4" applyNumberFormat="1" applyFont="1" applyFill="1" applyBorder="1" applyAlignment="1" applyProtection="1">
      <alignment horizontal="center" vertical="center" wrapText="1"/>
    </xf>
    <xf numFmtId="2" fontId="24" fillId="9" borderId="36" xfId="4" applyNumberFormat="1" applyFont="1" applyFill="1" applyBorder="1" applyAlignment="1" applyProtection="1">
      <alignment horizontal="center" vertical="center" wrapText="1"/>
    </xf>
    <xf numFmtId="0" fontId="29" fillId="10" borderId="29" xfId="0" applyFont="1" applyFill="1" applyBorder="1" applyAlignment="1">
      <alignment horizontal="left" vertical="center" wrapText="1"/>
    </xf>
    <xf numFmtId="0" fontId="24" fillId="9" borderId="57" xfId="0" applyNumberFormat="1" applyFont="1" applyFill="1" applyBorder="1" applyAlignment="1" applyProtection="1">
      <alignment horizontal="center" vertical="center" wrapText="1"/>
    </xf>
    <xf numFmtId="0" fontId="24" fillId="9" borderId="25" xfId="0" applyNumberFormat="1" applyFont="1" applyFill="1" applyBorder="1" applyAlignment="1" applyProtection="1">
      <alignment horizontal="center" vertical="center" wrapText="1"/>
    </xf>
    <xf numFmtId="49" fontId="51" fillId="4" borderId="15" xfId="0" applyNumberFormat="1" applyFont="1" applyFill="1" applyBorder="1" applyAlignment="1" applyProtection="1">
      <alignment horizontal="center" vertical="center" wrapText="1"/>
      <protection locked="0"/>
    </xf>
    <xf numFmtId="0" fontId="25" fillId="0" borderId="20" xfId="4" applyNumberFormat="1" applyFont="1" applyFill="1" applyBorder="1" applyAlignment="1" applyProtection="1">
      <alignment horizontal="center" vertical="center" wrapText="1"/>
      <protection locked="0"/>
    </xf>
    <xf numFmtId="0" fontId="25" fillId="0" borderId="21" xfId="4" applyNumberFormat="1" applyFont="1" applyFill="1" applyBorder="1" applyAlignment="1" applyProtection="1">
      <alignment horizontal="center" vertical="center" wrapText="1"/>
      <protection locked="0"/>
    </xf>
    <xf numFmtId="0" fontId="25" fillId="0" borderId="22" xfId="4"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left"/>
    </xf>
    <xf numFmtId="0" fontId="25" fillId="0" borderId="15" xfId="0" applyNumberFormat="1" applyFont="1" applyFill="1" applyBorder="1" applyAlignment="1" applyProtection="1">
      <alignment horizontal="left"/>
    </xf>
    <xf numFmtId="0" fontId="25" fillId="0" borderId="39" xfId="0" applyNumberFormat="1" applyFont="1" applyFill="1" applyBorder="1" applyAlignment="1" applyProtection="1">
      <alignment horizontal="left"/>
    </xf>
    <xf numFmtId="0" fontId="25" fillId="0" borderId="38" xfId="0" applyNumberFormat="1" applyFont="1" applyFill="1" applyBorder="1" applyAlignment="1" applyProtection="1">
      <alignment horizontal="center"/>
    </xf>
    <xf numFmtId="0" fontId="25" fillId="0" borderId="15" xfId="0" applyNumberFormat="1" applyFont="1" applyFill="1" applyBorder="1" applyAlignment="1" applyProtection="1">
      <alignment horizontal="center"/>
    </xf>
    <xf numFmtId="2" fontId="25" fillId="0" borderId="20" xfId="4" applyNumberFormat="1" applyFont="1" applyFill="1" applyBorder="1" applyAlignment="1" applyProtection="1">
      <alignment horizontal="center" vertical="center" wrapText="1"/>
      <protection locked="0"/>
    </xf>
    <xf numFmtId="2" fontId="25" fillId="0" borderId="21" xfId="4" applyNumberFormat="1" applyFont="1" applyFill="1" applyBorder="1" applyAlignment="1" applyProtection="1">
      <alignment horizontal="center" vertical="center" wrapText="1"/>
      <protection locked="0"/>
    </xf>
    <xf numFmtId="2" fontId="25" fillId="0" borderId="22" xfId="4" applyNumberFormat="1" applyFont="1" applyFill="1" applyBorder="1" applyAlignment="1" applyProtection="1">
      <alignment horizontal="center" vertical="center" wrapText="1"/>
      <protection locked="0"/>
    </xf>
    <xf numFmtId="2" fontId="51" fillId="0" borderId="20" xfId="10" applyNumberFormat="1" applyFont="1" applyFill="1" applyBorder="1" applyAlignment="1" applyProtection="1">
      <alignment horizontal="center" vertical="center" wrapText="1"/>
      <protection locked="0"/>
    </xf>
    <xf numFmtId="2" fontId="51" fillId="0" borderId="21" xfId="10" applyNumberFormat="1" applyFont="1" applyFill="1" applyBorder="1" applyAlignment="1" applyProtection="1">
      <alignment horizontal="center" vertical="center" wrapText="1"/>
      <protection locked="0"/>
    </xf>
    <xf numFmtId="2" fontId="51" fillId="0" borderId="22" xfId="10" applyNumberFormat="1" applyFont="1" applyFill="1" applyBorder="1" applyAlignment="1" applyProtection="1">
      <alignment horizontal="center" vertical="center" wrapText="1"/>
      <protection locked="0"/>
    </xf>
    <xf numFmtId="2" fontId="51" fillId="0" borderId="21" xfId="10" applyNumberFormat="1" applyFont="1" applyFill="1" applyBorder="1" applyAlignment="1" applyProtection="1">
      <alignment horizontal="left" vertical="center" wrapText="1"/>
      <protection locked="0"/>
    </xf>
    <xf numFmtId="2" fontId="51" fillId="0" borderId="22" xfId="10" applyNumberFormat="1" applyFont="1" applyFill="1" applyBorder="1" applyAlignment="1" applyProtection="1">
      <alignment horizontal="left" vertical="center" wrapText="1"/>
      <protection locked="0"/>
    </xf>
    <xf numFmtId="43" fontId="51" fillId="0" borderId="68" xfId="4" applyFont="1" applyBorder="1" applyAlignment="1" applyProtection="1">
      <alignment horizontal="center" vertical="center" wrapText="1"/>
      <protection locked="0"/>
    </xf>
    <xf numFmtId="43" fontId="51" fillId="0" borderId="53" xfId="4" applyFont="1" applyBorder="1" applyAlignment="1" applyProtection="1">
      <alignment horizontal="center" vertical="center" wrapText="1"/>
      <protection locked="0"/>
    </xf>
    <xf numFmtId="168" fontId="56" fillId="0" borderId="40" xfId="4" applyNumberFormat="1" applyFont="1" applyFill="1" applyBorder="1" applyAlignment="1" applyProtection="1">
      <alignment horizontal="center" vertical="center"/>
      <protection locked="0"/>
    </xf>
    <xf numFmtId="168" fontId="56" fillId="0" borderId="21" xfId="4" applyNumberFormat="1" applyFont="1" applyFill="1" applyBorder="1" applyAlignment="1" applyProtection="1">
      <alignment horizontal="center" vertical="center"/>
      <protection locked="0"/>
    </xf>
    <xf numFmtId="168" fontId="56" fillId="0" borderId="22" xfId="4" applyNumberFormat="1" applyFont="1" applyFill="1" applyBorder="1" applyAlignment="1" applyProtection="1">
      <alignment horizontal="center" vertical="center"/>
      <protection locked="0"/>
    </xf>
    <xf numFmtId="2" fontId="51" fillId="0" borderId="20" xfId="10" applyNumberFormat="1" applyFont="1" applyFill="1" applyBorder="1" applyAlignment="1" applyProtection="1">
      <alignment horizontal="center" vertical="center"/>
      <protection locked="0"/>
    </xf>
    <xf numFmtId="2" fontId="51" fillId="0" borderId="21" xfId="10" applyNumberFormat="1" applyFont="1" applyFill="1" applyBorder="1" applyAlignment="1" applyProtection="1">
      <alignment horizontal="center" vertical="center"/>
      <protection locked="0"/>
    </xf>
    <xf numFmtId="2" fontId="51" fillId="0" borderId="22" xfId="10" applyNumberFormat="1" applyFont="1" applyFill="1" applyBorder="1" applyAlignment="1" applyProtection="1">
      <alignment horizontal="center" vertical="center"/>
      <protection locked="0"/>
    </xf>
    <xf numFmtId="0" fontId="51" fillId="0" borderId="20" xfId="0" applyFont="1" applyBorder="1" applyAlignment="1">
      <alignment horizontal="center" vertical="center" wrapText="1"/>
    </xf>
    <xf numFmtId="0" fontId="51" fillId="0" borderId="21" xfId="0" applyFont="1" applyBorder="1" applyAlignment="1">
      <alignment horizontal="center" vertical="center" wrapText="1"/>
    </xf>
    <xf numFmtId="0" fontId="51" fillId="0" borderId="22" xfId="0" applyFont="1" applyBorder="1" applyAlignment="1">
      <alignment horizontal="center" vertical="center" wrapText="1"/>
    </xf>
    <xf numFmtId="2" fontId="51" fillId="0" borderId="20" xfId="19" applyNumberFormat="1" applyFont="1" applyFill="1" applyBorder="1" applyAlignment="1" applyProtection="1">
      <alignment horizontal="center" vertical="center" wrapText="1"/>
      <protection locked="0"/>
    </xf>
    <xf numFmtId="2" fontId="51" fillId="0" borderId="21" xfId="19" applyNumberFormat="1" applyFont="1" applyFill="1" applyBorder="1" applyAlignment="1" applyProtection="1">
      <alignment horizontal="center" vertical="center" wrapText="1"/>
      <protection locked="0"/>
    </xf>
    <xf numFmtId="2" fontId="51" fillId="0" borderId="22" xfId="19" applyNumberFormat="1" applyFont="1" applyFill="1" applyBorder="1" applyAlignment="1" applyProtection="1">
      <alignment horizontal="center" vertical="center" wrapText="1"/>
      <protection locked="0"/>
    </xf>
    <xf numFmtId="0" fontId="5" fillId="0" borderId="38" xfId="0" applyFont="1" applyBorder="1" applyAlignment="1">
      <alignment horizontal="center" vertical="center" wrapText="1"/>
    </xf>
    <xf numFmtId="2" fontId="51" fillId="4" borderId="20" xfId="20" applyNumberFormat="1" applyFont="1" applyFill="1" applyBorder="1" applyAlignment="1" applyProtection="1">
      <alignment horizontal="center" vertical="center"/>
      <protection locked="0"/>
    </xf>
    <xf numFmtId="2" fontId="51" fillId="4" borderId="21" xfId="20" applyNumberFormat="1" applyFont="1" applyFill="1" applyBorder="1" applyAlignment="1" applyProtection="1">
      <alignment horizontal="center" vertical="center"/>
      <protection locked="0"/>
    </xf>
    <xf numFmtId="2" fontId="51" fillId="4" borderId="22" xfId="20" applyNumberFormat="1" applyFont="1" applyFill="1" applyBorder="1" applyAlignment="1" applyProtection="1">
      <alignment horizontal="center" vertical="center"/>
      <protection locked="0"/>
    </xf>
    <xf numFmtId="0" fontId="51" fillId="0" borderId="20" xfId="20" applyNumberFormat="1" applyFont="1" applyBorder="1" applyAlignment="1" applyProtection="1">
      <alignment horizontal="center" vertical="center" wrapText="1"/>
      <protection locked="0"/>
    </xf>
    <xf numFmtId="0" fontId="51" fillId="0" borderId="21" xfId="20" applyNumberFormat="1" applyFont="1" applyBorder="1" applyAlignment="1" applyProtection="1">
      <alignment horizontal="center" vertical="center" wrapText="1"/>
      <protection locked="0"/>
    </xf>
    <xf numFmtId="0" fontId="51" fillId="0" borderId="22" xfId="20" applyNumberFormat="1" applyFont="1" applyBorder="1" applyAlignment="1" applyProtection="1">
      <alignment horizontal="center" vertical="center" wrapText="1"/>
      <protection locked="0"/>
    </xf>
    <xf numFmtId="0" fontId="23" fillId="0" borderId="5" xfId="0" applyFont="1" applyBorder="1" applyAlignment="1">
      <alignment horizontal="center"/>
    </xf>
    <xf numFmtId="0" fontId="23" fillId="0" borderId="0" xfId="0" applyFont="1" applyBorder="1" applyAlignment="1">
      <alignment horizontal="center"/>
    </xf>
    <xf numFmtId="0" fontId="21" fillId="7" borderId="5" xfId="0" applyFont="1" applyFill="1" applyBorder="1" applyAlignment="1">
      <alignment horizontal="center" vertical="center" wrapText="1"/>
    </xf>
    <xf numFmtId="0" fontId="21" fillId="7" borderId="0" xfId="0" applyFont="1" applyFill="1" applyBorder="1" applyAlignment="1">
      <alignment horizontal="center" vertical="center" wrapText="1"/>
    </xf>
    <xf numFmtId="10" fontId="21" fillId="7" borderId="5" xfId="0" applyNumberFormat="1" applyFont="1" applyFill="1" applyBorder="1" applyAlignment="1">
      <alignment horizontal="center" vertical="center" wrapText="1"/>
    </xf>
    <xf numFmtId="10" fontId="21" fillId="7" borderId="0" xfId="0" applyNumberFormat="1" applyFont="1" applyFill="1" applyBorder="1" applyAlignment="1">
      <alignment horizontal="center" vertical="center" wrapText="1"/>
    </xf>
    <xf numFmtId="10" fontId="21" fillId="7" borderId="6" xfId="0" applyNumberFormat="1" applyFont="1" applyFill="1" applyBorder="1" applyAlignment="1">
      <alignment horizontal="center" vertical="center" wrapText="1"/>
    </xf>
    <xf numFmtId="10" fontId="21" fillId="7" borderId="3" xfId="0" applyNumberFormat="1" applyFont="1" applyFill="1" applyBorder="1" applyAlignment="1">
      <alignment horizontal="center" vertical="center" wrapText="1"/>
    </xf>
    <xf numFmtId="172" fontId="21" fillId="10" borderId="15" xfId="0" applyNumberFormat="1" applyFont="1" applyFill="1" applyBorder="1" applyAlignment="1">
      <alignment horizontal="center" vertical="center"/>
    </xf>
    <xf numFmtId="172" fontId="21" fillId="10" borderId="47" xfId="0" applyNumberFormat="1" applyFont="1" applyFill="1" applyBorder="1" applyAlignment="1">
      <alignment horizontal="center" vertical="center"/>
    </xf>
    <xf numFmtId="172" fontId="21" fillId="10" borderId="43" xfId="0" applyNumberFormat="1" applyFont="1" applyFill="1" applyBorder="1" applyAlignment="1">
      <alignment horizontal="center" vertical="center"/>
    </xf>
    <xf numFmtId="172" fontId="21" fillId="10" borderId="5" xfId="0" applyNumberFormat="1" applyFont="1" applyFill="1" applyBorder="1" applyAlignment="1">
      <alignment horizontal="center" vertical="center"/>
    </xf>
    <xf numFmtId="172" fontId="21" fillId="10" borderId="1" xfId="0" applyNumberFormat="1" applyFont="1" applyFill="1" applyBorder="1" applyAlignment="1">
      <alignment horizontal="center" vertical="center"/>
    </xf>
    <xf numFmtId="172" fontId="21" fillId="10" borderId="61" xfId="0" applyNumberFormat="1" applyFont="1" applyFill="1" applyBorder="1" applyAlignment="1">
      <alignment horizontal="center" vertical="center"/>
    </xf>
    <xf numFmtId="172" fontId="21" fillId="10" borderId="63" xfId="0" applyNumberFormat="1" applyFont="1" applyFill="1" applyBorder="1" applyAlignment="1">
      <alignment horizontal="center" vertical="center"/>
    </xf>
    <xf numFmtId="2" fontId="21" fillId="9" borderId="42" xfId="0" applyNumberFormat="1" applyFont="1" applyFill="1" applyBorder="1" applyAlignment="1">
      <alignment horizontal="center"/>
    </xf>
    <xf numFmtId="2" fontId="21" fillId="9" borderId="44" xfId="0" applyNumberFormat="1" applyFont="1" applyFill="1" applyBorder="1" applyAlignment="1">
      <alignment horizontal="center"/>
    </xf>
    <xf numFmtId="172" fontId="21" fillId="10" borderId="39" xfId="0" applyNumberFormat="1" applyFont="1" applyFill="1" applyBorder="1" applyAlignment="1">
      <alignment horizontal="center" vertical="center"/>
    </xf>
    <xf numFmtId="2" fontId="21" fillId="9" borderId="41" xfId="0" applyNumberFormat="1" applyFont="1" applyFill="1" applyBorder="1" applyAlignment="1">
      <alignment horizontal="center"/>
    </xf>
    <xf numFmtId="172" fontId="21" fillId="10" borderId="22" xfId="0" applyNumberFormat="1" applyFont="1" applyFill="1" applyBorder="1" applyAlignment="1">
      <alignment horizontal="center" vertical="center"/>
    </xf>
    <xf numFmtId="0" fontId="21" fillId="9" borderId="38" xfId="0" applyFont="1" applyFill="1" applyBorder="1" applyAlignment="1">
      <alignment horizontal="right" vertical="center"/>
    </xf>
    <xf numFmtId="0" fontId="21" fillId="9" borderId="15" xfId="0" applyFont="1" applyFill="1" applyBorder="1" applyAlignment="1">
      <alignment horizontal="right" vertical="center"/>
    </xf>
    <xf numFmtId="0" fontId="23" fillId="0" borderId="3" xfId="0" applyFont="1" applyBorder="1" applyAlignment="1">
      <alignment horizontal="center"/>
    </xf>
    <xf numFmtId="0" fontId="22" fillId="0" borderId="0" xfId="0" applyFont="1" applyBorder="1" applyAlignment="1">
      <alignment horizontal="center"/>
    </xf>
    <xf numFmtId="172" fontId="21" fillId="7" borderId="56" xfId="0" applyNumberFormat="1" applyFont="1" applyFill="1" applyBorder="1" applyAlignment="1">
      <alignment horizontal="center" vertical="center"/>
    </xf>
    <xf numFmtId="172" fontId="21" fillId="7" borderId="42" xfId="0" applyNumberFormat="1" applyFont="1" applyFill="1" applyBorder="1" applyAlignment="1">
      <alignment horizontal="center" vertical="center"/>
    </xf>
    <xf numFmtId="43" fontId="28" fillId="0" borderId="0" xfId="1" applyFont="1" applyBorder="1" applyAlignment="1">
      <alignment horizontal="center" vertical="center"/>
    </xf>
    <xf numFmtId="43" fontId="29" fillId="0" borderId="0" xfId="1" applyFont="1" applyBorder="1" applyAlignment="1">
      <alignment horizontal="center" vertical="center"/>
    </xf>
    <xf numFmtId="43" fontId="29" fillId="0" borderId="3" xfId="1" applyFont="1" applyBorder="1" applyAlignment="1">
      <alignment horizontal="center" vertical="center"/>
    </xf>
    <xf numFmtId="0" fontId="19" fillId="4" borderId="21" xfId="0" applyFont="1" applyFill="1" applyBorder="1" applyAlignment="1">
      <alignment horizontal="center" vertical="center" wrapText="1"/>
    </xf>
    <xf numFmtId="4" fontId="19" fillId="4" borderId="20" xfId="0" applyNumberFormat="1" applyFont="1" applyFill="1" applyBorder="1" applyAlignment="1">
      <alignment horizontal="center" vertical="center" wrapText="1"/>
    </xf>
    <xf numFmtId="4" fontId="19" fillId="4" borderId="22" xfId="0" applyNumberFormat="1" applyFont="1" applyFill="1" applyBorder="1" applyAlignment="1">
      <alignment horizontal="center" vertical="center" wrapText="1"/>
    </xf>
    <xf numFmtId="0" fontId="18" fillId="0" borderId="6" xfId="0" applyFont="1" applyBorder="1" applyAlignment="1">
      <alignment horizontal="right" vertical="center"/>
    </xf>
    <xf numFmtId="0" fontId="18" fillId="0" borderId="3" xfId="0" applyFont="1" applyBorder="1" applyAlignment="1">
      <alignment horizontal="right" vertical="center"/>
    </xf>
    <xf numFmtId="0" fontId="18" fillId="0" borderId="48" xfId="0" applyFont="1" applyBorder="1" applyAlignment="1">
      <alignment horizontal="right" vertical="center"/>
    </xf>
    <xf numFmtId="0" fontId="18" fillId="9" borderId="29"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18" fillId="9" borderId="54"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19" fillId="4" borderId="21" xfId="0" applyFont="1" applyFill="1" applyBorder="1" applyAlignment="1">
      <alignment horizontal="left" vertical="center" wrapText="1"/>
    </xf>
    <xf numFmtId="0" fontId="19" fillId="4" borderId="22" xfId="0" applyFont="1" applyFill="1" applyBorder="1" applyAlignment="1">
      <alignment horizontal="left" vertical="center" wrapText="1"/>
    </xf>
    <xf numFmtId="176" fontId="19" fillId="0" borderId="20" xfId="0" applyNumberFormat="1" applyFont="1" applyBorder="1" applyAlignment="1">
      <alignment horizontal="center" vertical="center" wrapText="1"/>
    </xf>
    <xf numFmtId="176" fontId="19" fillId="0" borderId="22" xfId="0" applyNumberFormat="1" applyFont="1" applyBorder="1" applyAlignment="1">
      <alignment horizontal="center" vertical="center" wrapText="1"/>
    </xf>
    <xf numFmtId="169" fontId="19" fillId="4" borderId="20" xfId="0" applyNumberFormat="1" applyFont="1" applyFill="1" applyBorder="1" applyAlignment="1">
      <alignment horizontal="center" vertical="center" wrapText="1"/>
    </xf>
    <xf numFmtId="169" fontId="19" fillId="4" borderId="22" xfId="0" applyNumberFormat="1" applyFont="1" applyFill="1" applyBorder="1" applyAlignment="1">
      <alignment horizontal="center" vertical="center" wrapText="1"/>
    </xf>
    <xf numFmtId="169" fontId="19" fillId="4" borderId="24" xfId="0" applyNumberFormat="1" applyFont="1" applyFill="1" applyBorder="1" applyAlignment="1">
      <alignment horizontal="center" vertical="center" wrapText="1"/>
    </xf>
    <xf numFmtId="0" fontId="16" fillId="4" borderId="28"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6" fillId="4" borderId="41" xfId="0" applyFont="1" applyFill="1" applyBorder="1" applyAlignment="1">
      <alignment horizontal="center" vertical="center" wrapText="1"/>
    </xf>
    <xf numFmtId="0" fontId="16" fillId="0" borderId="42" xfId="0" applyFont="1" applyBorder="1" applyAlignment="1">
      <alignment horizontal="center" vertical="center"/>
    </xf>
    <xf numFmtId="0" fontId="16" fillId="0" borderId="54" xfId="0" applyFont="1" applyBorder="1" applyAlignment="1">
      <alignment horizontal="center" vertical="center"/>
    </xf>
    <xf numFmtId="0" fontId="16" fillId="0" borderId="29" xfId="0" applyFont="1" applyBorder="1" applyAlignment="1">
      <alignment horizontal="center" vertical="center"/>
    </xf>
    <xf numFmtId="0" fontId="16" fillId="0" borderId="30" xfId="0" applyFont="1" applyBorder="1" applyAlignment="1">
      <alignment horizontal="center" vertical="center"/>
    </xf>
    <xf numFmtId="0" fontId="19" fillId="4" borderId="27" xfId="0" applyFont="1" applyFill="1" applyBorder="1" applyAlignment="1">
      <alignment horizontal="left" vertical="center" wrapText="1"/>
    </xf>
    <xf numFmtId="0" fontId="19" fillId="4" borderId="43" xfId="0" applyFont="1" applyFill="1" applyBorder="1" applyAlignment="1">
      <alignment horizontal="left" vertical="center" wrapText="1"/>
    </xf>
    <xf numFmtId="0" fontId="19" fillId="4" borderId="0" xfId="0" applyFont="1" applyFill="1" applyBorder="1" applyAlignment="1">
      <alignment horizontal="left" vertical="center" wrapText="1"/>
    </xf>
    <xf numFmtId="0" fontId="19" fillId="4" borderId="1" xfId="0" applyFont="1" applyFill="1" applyBorder="1" applyAlignment="1">
      <alignment horizontal="left" vertical="center" wrapText="1"/>
    </xf>
    <xf numFmtId="17" fontId="19" fillId="4" borderId="3" xfId="0" applyNumberFormat="1" applyFont="1" applyFill="1" applyBorder="1" applyAlignment="1">
      <alignment horizontal="left" vertical="center" wrapText="1"/>
    </xf>
    <xf numFmtId="0" fontId="19" fillId="4" borderId="3" xfId="0" applyFont="1" applyFill="1" applyBorder="1" applyAlignment="1">
      <alignment horizontal="left" vertical="center" wrapText="1"/>
    </xf>
    <xf numFmtId="0" fontId="19" fillId="4" borderId="13" xfId="0" applyFont="1" applyFill="1" applyBorder="1" applyAlignment="1">
      <alignment horizontal="left" vertical="center" wrapText="1"/>
    </xf>
    <xf numFmtId="0" fontId="17" fillId="4" borderId="21" xfId="0" applyFont="1" applyFill="1" applyBorder="1" applyAlignment="1">
      <alignment horizontal="center" vertical="center" wrapText="1"/>
    </xf>
    <xf numFmtId="0" fontId="17" fillId="4" borderId="22" xfId="0" applyFont="1" applyFill="1" applyBorder="1" applyAlignment="1">
      <alignment horizontal="center" vertical="center" wrapText="1"/>
    </xf>
    <xf numFmtId="4" fontId="17" fillId="4" borderId="20" xfId="0" applyNumberFormat="1" applyFont="1" applyFill="1" applyBorder="1" applyAlignment="1">
      <alignment horizontal="center" vertical="center" wrapText="1"/>
    </xf>
    <xf numFmtId="4" fontId="17" fillId="4" borderId="64" xfId="0" applyNumberFormat="1" applyFont="1" applyFill="1" applyBorder="1" applyAlignment="1">
      <alignment horizontal="center" vertical="center" wrapText="1"/>
    </xf>
    <xf numFmtId="0" fontId="19" fillId="4" borderId="22" xfId="0" applyFont="1" applyFill="1" applyBorder="1" applyAlignment="1">
      <alignment horizontal="center" vertical="center" wrapText="1"/>
    </xf>
    <xf numFmtId="0" fontId="19" fillId="4" borderId="20" xfId="0" applyFont="1" applyFill="1" applyBorder="1" applyAlignment="1">
      <alignment horizontal="left"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169" fontId="19" fillId="4" borderId="59" xfId="0" applyNumberFormat="1" applyFont="1" applyFill="1" applyBorder="1" applyAlignment="1">
      <alignment horizontal="center" vertical="center" wrapText="1"/>
    </xf>
    <xf numFmtId="169" fontId="19" fillId="4" borderId="53" xfId="0" applyNumberFormat="1" applyFont="1" applyFill="1" applyBorder="1" applyAlignment="1">
      <alignment horizontal="center" vertical="center" wrapText="1"/>
    </xf>
    <xf numFmtId="0" fontId="18" fillId="9" borderId="29" xfId="0" applyFont="1" applyFill="1" applyBorder="1" applyAlignment="1">
      <alignment horizontal="center" vertical="center" wrapText="1"/>
    </xf>
    <xf numFmtId="4" fontId="19" fillId="4" borderId="59" xfId="0" applyNumberFormat="1" applyFont="1" applyFill="1" applyBorder="1" applyAlignment="1">
      <alignment horizontal="center" vertical="center" wrapText="1"/>
    </xf>
    <xf numFmtId="4" fontId="19" fillId="4" borderId="68" xfId="0" applyNumberFormat="1" applyFont="1" applyFill="1" applyBorder="1" applyAlignment="1">
      <alignment horizontal="center" vertical="center" wrapText="1"/>
    </xf>
    <xf numFmtId="4" fontId="19" fillId="4" borderId="53" xfId="0" applyNumberFormat="1"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15" xfId="0" applyFont="1" applyFill="1" applyBorder="1" applyAlignment="1">
      <alignment horizontal="center" vertical="center" wrapText="1"/>
    </xf>
    <xf numFmtId="4" fontId="19" fillId="4" borderId="21" xfId="0" applyNumberFormat="1" applyFont="1" applyFill="1" applyBorder="1" applyAlignment="1">
      <alignment horizontal="center" vertical="center" wrapText="1"/>
    </xf>
    <xf numFmtId="44" fontId="19" fillId="4" borderId="20" xfId="0" applyNumberFormat="1" applyFont="1" applyFill="1" applyBorder="1" applyAlignment="1">
      <alignment horizontal="center" vertical="center" wrapText="1"/>
    </xf>
    <xf numFmtId="44" fontId="19" fillId="4" borderId="22" xfId="0" applyNumberFormat="1" applyFont="1" applyFill="1" applyBorder="1" applyAlignment="1">
      <alignment horizontal="center" vertical="center" wrapText="1"/>
    </xf>
    <xf numFmtId="0" fontId="21" fillId="9" borderId="28" xfId="0" applyFont="1" applyFill="1" applyBorder="1" applyAlignment="1">
      <alignment horizontal="center"/>
    </xf>
    <xf numFmtId="0" fontId="21" fillId="9" borderId="29" xfId="0" applyFont="1" applyFill="1" applyBorder="1" applyAlignment="1">
      <alignment horizontal="center"/>
    </xf>
    <xf numFmtId="0" fontId="21" fillId="9" borderId="30" xfId="0" applyFont="1" applyFill="1" applyBorder="1" applyAlignment="1">
      <alignment horizontal="center"/>
    </xf>
    <xf numFmtId="0" fontId="14" fillId="0" borderId="31" xfId="7" applyFont="1" applyBorder="1" applyAlignment="1">
      <alignment horizontal="center" vertical="center"/>
    </xf>
    <xf numFmtId="0" fontId="14" fillId="0" borderId="32" xfId="7" applyFont="1" applyBorder="1" applyAlignment="1">
      <alignment horizontal="center" vertical="center"/>
    </xf>
    <xf numFmtId="0" fontId="14" fillId="0" borderId="33" xfId="7" applyFont="1" applyBorder="1" applyAlignment="1">
      <alignment horizontal="center" vertical="center"/>
    </xf>
  </cellXfs>
  <cellStyles count="21">
    <cellStyle name="Moeda" xfId="5" builtinId="4"/>
    <cellStyle name="Moeda 2" xfId="14"/>
    <cellStyle name="Moeda 3" xfId="16"/>
    <cellStyle name="Normal" xfId="0" builtinId="0"/>
    <cellStyle name="Normal 2" xfId="3"/>
    <cellStyle name="Normal 2 2" xfId="7"/>
    <cellStyle name="Normal 3" xfId="17"/>
    <cellStyle name="Normal 4" xfId="18"/>
    <cellStyle name="Porcentagem" xfId="6" builtinId="5"/>
    <cellStyle name="Porcentagem 2" xfId="8"/>
    <cellStyle name="Porcentagem 2 2" xfId="9"/>
    <cellStyle name="Separador de milhares 2" xfId="2"/>
    <cellStyle name="Separador de milhares 2 2" xfId="12"/>
    <cellStyle name="Vírgula" xfId="1" builtinId="3"/>
    <cellStyle name="Vírgula 10" xfId="20"/>
    <cellStyle name="Vírgula 2" xfId="4"/>
    <cellStyle name="Vírgula 2 2" xfId="10"/>
    <cellStyle name="Vírgula 2 2 10" xfId="19"/>
    <cellStyle name="Vírgula 2 2 2" xfId="15"/>
    <cellStyle name="Vírgula 2 3" xfId="13"/>
    <cellStyle name="Vírgula 3" xfId="11"/>
  </cellStyles>
  <dxfs count="2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s>
  <tableStyles count="0" defaultTableStyle="TableStyleMedium2" defaultPivotStyle="PivotStyleLight16"/>
  <colors>
    <mruColors>
      <color rgb="FFF7F6EB"/>
      <color rgb="FFCC3300"/>
      <color rgb="FF990000"/>
      <color rgb="FFA4B6B5"/>
      <color rgb="FF759090"/>
      <color rgb="FF9BE2D9"/>
      <color rgb="FFCDF1EC"/>
      <color rgb="FF67D4C6"/>
      <color rgb="FFDBD59C"/>
      <color rgb="FFF3E9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jp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47625</xdr:colOff>
      <xdr:row>2</xdr:row>
      <xdr:rowOff>9525</xdr:rowOff>
    </xdr:from>
    <xdr:to>
      <xdr:col>15</xdr:col>
      <xdr:colOff>347</xdr:colOff>
      <xdr:row>8</xdr:row>
      <xdr:rowOff>76369</xdr:rowOff>
    </xdr:to>
    <xdr:pic>
      <xdr:nvPicPr>
        <xdr:cNvPr id="5" name="Imagem 4">
          <a:extLst>
            <a:ext uri="{FF2B5EF4-FFF2-40B4-BE49-F238E27FC236}">
              <a16:creationId xmlns:a16="http://schemas.microsoft.com/office/drawing/2014/main" xmlns="" id="{C170AAB9-E2D3-47D8-8012-62B881FAD0B5}"/>
            </a:ext>
          </a:extLst>
        </xdr:cNvPr>
        <xdr:cNvPicPr>
          <a:picLocks noChangeAspect="1"/>
        </xdr:cNvPicPr>
      </xdr:nvPicPr>
      <xdr:blipFill>
        <a:blip xmlns:r="http://schemas.openxmlformats.org/officeDocument/2006/relationships" r:embed="rId1"/>
        <a:stretch>
          <a:fillRect/>
        </a:stretch>
      </xdr:blipFill>
      <xdr:spPr>
        <a:xfrm>
          <a:off x="13230225" y="514350"/>
          <a:ext cx="2486372" cy="1209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628650</xdr:colOff>
      <xdr:row>0</xdr:row>
      <xdr:rowOff>83538</xdr:rowOff>
    </xdr:from>
    <xdr:to>
      <xdr:col>3</xdr:col>
      <xdr:colOff>796834</xdr:colOff>
      <xdr:row>0</xdr:row>
      <xdr:rowOff>664845</xdr:rowOff>
    </xdr:to>
    <xdr:pic>
      <xdr:nvPicPr>
        <xdr:cNvPr id="4" name="Imagem 3">
          <a:extLst>
            <a:ext uri="{FF2B5EF4-FFF2-40B4-BE49-F238E27FC236}">
              <a16:creationId xmlns:a16="http://schemas.microsoft.com/office/drawing/2014/main" xmlns="" id="{5F0BD262-4F93-4234-8842-6D8A808AE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4825" y="83538"/>
          <a:ext cx="1635034" cy="592737"/>
        </a:xfrm>
        <a:prstGeom prst="rect">
          <a:avLst/>
        </a:prstGeom>
      </xdr:spPr>
    </xdr:pic>
    <xdr:clientData/>
  </xdr:twoCellAnchor>
  <xdr:twoCellAnchor editAs="oneCell">
    <xdr:from>
      <xdr:col>0</xdr:col>
      <xdr:colOff>119739</xdr:colOff>
      <xdr:row>0</xdr:row>
      <xdr:rowOff>111576</xdr:rowOff>
    </xdr:from>
    <xdr:to>
      <xdr:col>1</xdr:col>
      <xdr:colOff>510540</xdr:colOff>
      <xdr:row>0</xdr:row>
      <xdr:rowOff>704849</xdr:rowOff>
    </xdr:to>
    <xdr:pic>
      <xdr:nvPicPr>
        <xdr:cNvPr id="5" name="Imagem 4">
          <a:extLst>
            <a:ext uri="{FF2B5EF4-FFF2-40B4-BE49-F238E27FC236}">
              <a16:creationId xmlns:a16="http://schemas.microsoft.com/office/drawing/2014/main" xmlns="" id="{6F99DE02-B274-46B5-887F-678BA61895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739" y="111576"/>
          <a:ext cx="1547136" cy="59327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37041</xdr:colOff>
      <xdr:row>0</xdr:row>
      <xdr:rowOff>120645</xdr:rowOff>
    </xdr:from>
    <xdr:to>
      <xdr:col>8</xdr:col>
      <xdr:colOff>740004</xdr:colOff>
      <xdr:row>0</xdr:row>
      <xdr:rowOff>625434</xdr:rowOff>
    </xdr:to>
    <xdr:pic>
      <xdr:nvPicPr>
        <xdr:cNvPr id="3" name="Imagem 2">
          <a:extLst>
            <a:ext uri="{FF2B5EF4-FFF2-40B4-BE49-F238E27FC236}">
              <a16:creationId xmlns:a16="http://schemas.microsoft.com/office/drawing/2014/main" xmlns="" id="{E8BAADE3-E5B7-44E7-AA66-29EF2829E4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31791" y="120645"/>
          <a:ext cx="2296391" cy="495264"/>
        </a:xfrm>
        <a:prstGeom prst="rect">
          <a:avLst/>
        </a:prstGeom>
      </xdr:spPr>
    </xdr:pic>
    <xdr:clientData/>
  </xdr:twoCellAnchor>
  <xdr:twoCellAnchor editAs="oneCell">
    <xdr:from>
      <xdr:col>0</xdr:col>
      <xdr:colOff>34015</xdr:colOff>
      <xdr:row>0</xdr:row>
      <xdr:rowOff>47625</xdr:rowOff>
    </xdr:from>
    <xdr:to>
      <xdr:col>1</xdr:col>
      <xdr:colOff>305435</xdr:colOff>
      <xdr:row>0</xdr:row>
      <xdr:rowOff>685800</xdr:rowOff>
    </xdr:to>
    <xdr:pic>
      <xdr:nvPicPr>
        <xdr:cNvPr id="7" name="Imagem 6">
          <a:extLst>
            <a:ext uri="{FF2B5EF4-FFF2-40B4-BE49-F238E27FC236}">
              <a16:creationId xmlns:a16="http://schemas.microsoft.com/office/drawing/2014/main" xmlns="" id="{3E5A0573-0C4D-4535-BDD7-C5FA313A15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15" y="47625"/>
          <a:ext cx="1181587" cy="638175"/>
        </a:xfrm>
        <a:prstGeom prst="rect">
          <a:avLst/>
        </a:prstGeom>
        <a:noFill/>
        <a:ln>
          <a:noFill/>
        </a:ln>
      </xdr:spPr>
    </xdr:pic>
    <xdr:clientData/>
  </xdr:twoCellAnchor>
  <xdr:twoCellAnchor editAs="oneCell">
    <xdr:from>
      <xdr:col>1</xdr:col>
      <xdr:colOff>60324</xdr:colOff>
      <xdr:row>95</xdr:row>
      <xdr:rowOff>393701</xdr:rowOff>
    </xdr:from>
    <xdr:to>
      <xdr:col>3</xdr:col>
      <xdr:colOff>84572</xdr:colOff>
      <xdr:row>98</xdr:row>
      <xdr:rowOff>3176</xdr:rowOff>
    </xdr:to>
    <xdr:pic>
      <xdr:nvPicPr>
        <xdr:cNvPr id="4" name="Imagem 3">
          <a:extLst>
            <a:ext uri="{FF2B5EF4-FFF2-40B4-BE49-F238E27FC236}">
              <a16:creationId xmlns:a16="http://schemas.microsoft.com/office/drawing/2014/main" xmlns="" id="{5A2B3E7B-4C83-40EA-9F04-689BFEDAB79B}"/>
            </a:ext>
          </a:extLst>
        </xdr:cNvPr>
        <xdr:cNvPicPr>
          <a:picLocks noChangeAspect="1"/>
        </xdr:cNvPicPr>
      </xdr:nvPicPr>
      <xdr:blipFill>
        <a:blip xmlns:r="http://schemas.openxmlformats.org/officeDocument/2006/relationships" r:embed="rId3"/>
        <a:stretch>
          <a:fillRect/>
        </a:stretch>
      </xdr:blipFill>
      <xdr:spPr>
        <a:xfrm>
          <a:off x="974724" y="51685826"/>
          <a:ext cx="2091173" cy="1009650"/>
        </a:xfrm>
        <a:prstGeom prst="rect">
          <a:avLst/>
        </a:prstGeom>
      </xdr:spPr>
    </xdr:pic>
    <xdr:clientData/>
  </xdr:twoCellAnchor>
  <xdr:twoCellAnchor editAs="oneCell">
    <xdr:from>
      <xdr:col>1</xdr:col>
      <xdr:colOff>30691</xdr:colOff>
      <xdr:row>99</xdr:row>
      <xdr:rowOff>15876</xdr:rowOff>
    </xdr:from>
    <xdr:to>
      <xdr:col>3</xdr:col>
      <xdr:colOff>28041</xdr:colOff>
      <xdr:row>103</xdr:row>
      <xdr:rowOff>47626</xdr:rowOff>
    </xdr:to>
    <xdr:pic>
      <xdr:nvPicPr>
        <xdr:cNvPr id="5" name="Imagem 4">
          <a:extLst>
            <a:ext uri="{FF2B5EF4-FFF2-40B4-BE49-F238E27FC236}">
              <a16:creationId xmlns:a16="http://schemas.microsoft.com/office/drawing/2014/main" xmlns="" id="{A9B337C1-D925-4425-84E1-7C5313548ADD}"/>
            </a:ext>
          </a:extLst>
        </xdr:cNvPr>
        <xdr:cNvPicPr>
          <a:picLocks noChangeAspect="1"/>
        </xdr:cNvPicPr>
      </xdr:nvPicPr>
      <xdr:blipFill>
        <a:blip xmlns:r="http://schemas.openxmlformats.org/officeDocument/2006/relationships" r:embed="rId4"/>
        <a:stretch>
          <a:fillRect/>
        </a:stretch>
      </xdr:blipFill>
      <xdr:spPr>
        <a:xfrm>
          <a:off x="945091" y="53117751"/>
          <a:ext cx="2064275" cy="984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452745</xdr:colOff>
      <xdr:row>0</xdr:row>
      <xdr:rowOff>192207</xdr:rowOff>
    </xdr:from>
    <xdr:to>
      <xdr:col>13</xdr:col>
      <xdr:colOff>2340774</xdr:colOff>
      <xdr:row>0</xdr:row>
      <xdr:rowOff>978475</xdr:rowOff>
    </xdr:to>
    <xdr:pic>
      <xdr:nvPicPr>
        <xdr:cNvPr id="4" name="Imagem 3">
          <a:extLst>
            <a:ext uri="{FF2B5EF4-FFF2-40B4-BE49-F238E27FC236}">
              <a16:creationId xmlns:a16="http://schemas.microsoft.com/office/drawing/2014/main" xmlns="" id="{EE8FB6B7-6DC9-4015-94BE-7EEBE728B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99336" y="192207"/>
          <a:ext cx="4035483" cy="786268"/>
        </a:xfrm>
        <a:prstGeom prst="rect">
          <a:avLst/>
        </a:prstGeom>
      </xdr:spPr>
    </xdr:pic>
    <xdr:clientData/>
  </xdr:twoCellAnchor>
  <xdr:twoCellAnchor editAs="oneCell">
    <xdr:from>
      <xdr:col>0</xdr:col>
      <xdr:colOff>114300</xdr:colOff>
      <xdr:row>0</xdr:row>
      <xdr:rowOff>85725</xdr:rowOff>
    </xdr:from>
    <xdr:to>
      <xdr:col>1</xdr:col>
      <xdr:colOff>437606</xdr:colOff>
      <xdr:row>0</xdr:row>
      <xdr:rowOff>876300</xdr:rowOff>
    </xdr:to>
    <xdr:pic>
      <xdr:nvPicPr>
        <xdr:cNvPr id="6" name="Imagem 5">
          <a:extLst>
            <a:ext uri="{FF2B5EF4-FFF2-40B4-BE49-F238E27FC236}">
              <a16:creationId xmlns:a16="http://schemas.microsoft.com/office/drawing/2014/main" xmlns="" id="{0634416E-E31D-4D82-B4A4-72969BE5D1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5725"/>
          <a:ext cx="1461135" cy="7905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1108896</xdr:colOff>
      <xdr:row>0</xdr:row>
      <xdr:rowOff>48853</xdr:rowOff>
    </xdr:from>
    <xdr:to>
      <xdr:col>25</xdr:col>
      <xdr:colOff>548628</xdr:colOff>
      <xdr:row>2</xdr:row>
      <xdr:rowOff>124034</xdr:rowOff>
    </xdr:to>
    <xdr:pic>
      <xdr:nvPicPr>
        <xdr:cNvPr id="5" name="Imagem 4">
          <a:extLst>
            <a:ext uri="{FF2B5EF4-FFF2-40B4-BE49-F238E27FC236}">
              <a16:creationId xmlns:a16="http://schemas.microsoft.com/office/drawing/2014/main" xmlns="" id="{9479B879-0A2B-4306-9CDB-8BCBD0EBB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95154" y="48853"/>
          <a:ext cx="2770409" cy="529923"/>
        </a:xfrm>
        <a:prstGeom prst="rect">
          <a:avLst/>
        </a:prstGeom>
      </xdr:spPr>
    </xdr:pic>
    <xdr:clientData/>
  </xdr:twoCellAnchor>
  <xdr:twoCellAnchor editAs="oneCell">
    <xdr:from>
      <xdr:col>0</xdr:col>
      <xdr:colOff>130175</xdr:colOff>
      <xdr:row>0</xdr:row>
      <xdr:rowOff>63500</xdr:rowOff>
    </xdr:from>
    <xdr:to>
      <xdr:col>1</xdr:col>
      <xdr:colOff>751417</xdr:colOff>
      <xdr:row>2</xdr:row>
      <xdr:rowOff>194575</xdr:rowOff>
    </xdr:to>
    <xdr:pic>
      <xdr:nvPicPr>
        <xdr:cNvPr id="7" name="Imagem 6">
          <a:extLst>
            <a:ext uri="{FF2B5EF4-FFF2-40B4-BE49-F238E27FC236}">
              <a16:creationId xmlns:a16="http://schemas.microsoft.com/office/drawing/2014/main" xmlns="" id="{0BD9794C-CBE5-45BC-BB59-65BB7E3AC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63500"/>
          <a:ext cx="1065742" cy="5755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37041</xdr:colOff>
      <xdr:row>0</xdr:row>
      <xdr:rowOff>120645</xdr:rowOff>
    </xdr:from>
    <xdr:to>
      <xdr:col>8</xdr:col>
      <xdr:colOff>740005</xdr:colOff>
      <xdr:row>0</xdr:row>
      <xdr:rowOff>625434</xdr:rowOff>
    </xdr:to>
    <xdr:pic>
      <xdr:nvPicPr>
        <xdr:cNvPr id="2" name="Imagem 1">
          <a:extLst>
            <a:ext uri="{FF2B5EF4-FFF2-40B4-BE49-F238E27FC236}">
              <a16:creationId xmlns:a16="http://schemas.microsoft.com/office/drawing/2014/main" xmlns="" id="{E4EEEE26-A64A-442C-BCEC-3566A584B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24981" y="120645"/>
          <a:ext cx="2352693" cy="508599"/>
        </a:xfrm>
        <a:prstGeom prst="rect">
          <a:avLst/>
        </a:prstGeom>
      </xdr:spPr>
    </xdr:pic>
    <xdr:clientData/>
  </xdr:twoCellAnchor>
  <xdr:twoCellAnchor editAs="oneCell">
    <xdr:from>
      <xdr:col>0</xdr:col>
      <xdr:colOff>34015</xdr:colOff>
      <xdr:row>0</xdr:row>
      <xdr:rowOff>47625</xdr:rowOff>
    </xdr:from>
    <xdr:to>
      <xdr:col>1</xdr:col>
      <xdr:colOff>305435</xdr:colOff>
      <xdr:row>0</xdr:row>
      <xdr:rowOff>685800</xdr:rowOff>
    </xdr:to>
    <xdr:pic>
      <xdr:nvPicPr>
        <xdr:cNvPr id="3" name="Imagem 2">
          <a:extLst>
            <a:ext uri="{FF2B5EF4-FFF2-40B4-BE49-F238E27FC236}">
              <a16:creationId xmlns:a16="http://schemas.microsoft.com/office/drawing/2014/main" xmlns="" id="{DBCF4F8C-E354-4518-9DE2-A18E4781A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15" y="47625"/>
          <a:ext cx="1208680" cy="638175"/>
        </a:xfrm>
        <a:prstGeom prst="rect">
          <a:avLst/>
        </a:prstGeom>
        <a:noFill/>
        <a:ln>
          <a:noFill/>
        </a:ln>
      </xdr:spPr>
    </xdr:pic>
    <xdr:clientData/>
  </xdr:twoCellAnchor>
  <xdr:twoCellAnchor editAs="oneCell">
    <xdr:from>
      <xdr:col>1</xdr:col>
      <xdr:colOff>31749</xdr:colOff>
      <xdr:row>82</xdr:row>
      <xdr:rowOff>31750</xdr:rowOff>
    </xdr:from>
    <xdr:to>
      <xdr:col>3</xdr:col>
      <xdr:colOff>142643</xdr:colOff>
      <xdr:row>85</xdr:row>
      <xdr:rowOff>3345</xdr:rowOff>
    </xdr:to>
    <xdr:pic>
      <xdr:nvPicPr>
        <xdr:cNvPr id="4" name="Imagem 3">
          <a:extLst>
            <a:ext uri="{FF2B5EF4-FFF2-40B4-BE49-F238E27FC236}">
              <a16:creationId xmlns:a16="http://schemas.microsoft.com/office/drawing/2014/main" xmlns="" id="{6B4118E4-3698-496E-A6BF-A4FF153D30A3}"/>
            </a:ext>
          </a:extLst>
        </xdr:cNvPr>
        <xdr:cNvPicPr>
          <a:picLocks noChangeAspect="1"/>
        </xdr:cNvPicPr>
      </xdr:nvPicPr>
      <xdr:blipFill>
        <a:blip xmlns:r="http://schemas.openxmlformats.org/officeDocument/2006/relationships" r:embed="rId3"/>
        <a:stretch>
          <a:fillRect/>
        </a:stretch>
      </xdr:blipFill>
      <xdr:spPr>
        <a:xfrm>
          <a:off x="969009" y="50148490"/>
          <a:ext cx="2548602" cy="1183175"/>
        </a:xfrm>
        <a:prstGeom prst="rect">
          <a:avLst/>
        </a:prstGeom>
      </xdr:spPr>
    </xdr:pic>
    <xdr:clientData/>
  </xdr:twoCellAnchor>
  <xdr:twoCellAnchor editAs="oneCell">
    <xdr:from>
      <xdr:col>1</xdr:col>
      <xdr:colOff>21166</xdr:colOff>
      <xdr:row>86</xdr:row>
      <xdr:rowOff>63500</xdr:rowOff>
    </xdr:from>
    <xdr:to>
      <xdr:col>3</xdr:col>
      <xdr:colOff>124440</xdr:colOff>
      <xdr:row>91</xdr:row>
      <xdr:rowOff>56261</xdr:rowOff>
    </xdr:to>
    <xdr:pic>
      <xdr:nvPicPr>
        <xdr:cNvPr id="5" name="Imagem 4">
          <a:extLst>
            <a:ext uri="{FF2B5EF4-FFF2-40B4-BE49-F238E27FC236}">
              <a16:creationId xmlns:a16="http://schemas.microsoft.com/office/drawing/2014/main" xmlns="" id="{21E7A10C-7923-4694-B113-9AD23AAEDFFE}"/>
            </a:ext>
          </a:extLst>
        </xdr:cNvPr>
        <xdr:cNvPicPr>
          <a:picLocks noChangeAspect="1"/>
        </xdr:cNvPicPr>
      </xdr:nvPicPr>
      <xdr:blipFill>
        <a:blip xmlns:r="http://schemas.openxmlformats.org/officeDocument/2006/relationships" r:embed="rId4"/>
        <a:stretch>
          <a:fillRect/>
        </a:stretch>
      </xdr:blipFill>
      <xdr:spPr>
        <a:xfrm>
          <a:off x="958426" y="51795680"/>
          <a:ext cx="2544792" cy="1139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109282</xdr:colOff>
      <xdr:row>0</xdr:row>
      <xdr:rowOff>76199</xdr:rowOff>
    </xdr:from>
    <xdr:to>
      <xdr:col>13</xdr:col>
      <xdr:colOff>438851</xdr:colOff>
      <xdr:row>0</xdr:row>
      <xdr:rowOff>434340</xdr:rowOff>
    </xdr:to>
    <xdr:pic>
      <xdr:nvPicPr>
        <xdr:cNvPr id="2" name="Imagem 1">
          <a:extLst>
            <a:ext uri="{FF2B5EF4-FFF2-40B4-BE49-F238E27FC236}">
              <a16:creationId xmlns:a16="http://schemas.microsoft.com/office/drawing/2014/main" xmlns="" id="{E230CD21-E056-42F8-9425-F0FA049D00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10457" y="76199"/>
          <a:ext cx="1847855" cy="361951"/>
        </a:xfrm>
        <a:prstGeom prst="rect">
          <a:avLst/>
        </a:prstGeom>
      </xdr:spPr>
    </xdr:pic>
    <xdr:clientData/>
  </xdr:twoCellAnchor>
  <xdr:twoCellAnchor editAs="oneCell">
    <xdr:from>
      <xdr:col>12</xdr:col>
      <xdr:colOff>109282</xdr:colOff>
      <xdr:row>45</xdr:row>
      <xdr:rowOff>76199</xdr:rowOff>
    </xdr:from>
    <xdr:to>
      <xdr:col>13</xdr:col>
      <xdr:colOff>438851</xdr:colOff>
      <xdr:row>45</xdr:row>
      <xdr:rowOff>495300</xdr:rowOff>
    </xdr:to>
    <xdr:pic>
      <xdr:nvPicPr>
        <xdr:cNvPr id="4" name="Imagem 3">
          <a:extLst>
            <a:ext uri="{FF2B5EF4-FFF2-40B4-BE49-F238E27FC236}">
              <a16:creationId xmlns:a16="http://schemas.microsoft.com/office/drawing/2014/main" xmlns="" id="{C1E8349F-5600-4CD6-AEED-1606A66E36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1032" y="76199"/>
          <a:ext cx="1847855" cy="361951"/>
        </a:xfrm>
        <a:prstGeom prst="rect">
          <a:avLst/>
        </a:prstGeom>
      </xdr:spPr>
    </xdr:pic>
    <xdr:clientData/>
  </xdr:twoCellAnchor>
  <xdr:twoCellAnchor editAs="oneCell">
    <xdr:from>
      <xdr:col>12</xdr:col>
      <xdr:colOff>137857</xdr:colOff>
      <xdr:row>93</xdr:row>
      <xdr:rowOff>114498</xdr:rowOff>
    </xdr:from>
    <xdr:to>
      <xdr:col>13</xdr:col>
      <xdr:colOff>419099</xdr:colOff>
      <xdr:row>93</xdr:row>
      <xdr:rowOff>434340</xdr:rowOff>
    </xdr:to>
    <xdr:pic>
      <xdr:nvPicPr>
        <xdr:cNvPr id="25" name="Imagem 24">
          <a:extLst>
            <a:ext uri="{FF2B5EF4-FFF2-40B4-BE49-F238E27FC236}">
              <a16:creationId xmlns:a16="http://schemas.microsoft.com/office/drawing/2014/main" xmlns="" id="{A427BB6F-2C72-472C-A0E8-95A6CF783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9607" y="114498"/>
          <a:ext cx="1795718" cy="266502"/>
        </a:xfrm>
        <a:prstGeom prst="rect">
          <a:avLst/>
        </a:prstGeom>
      </xdr:spPr>
    </xdr:pic>
    <xdr:clientData/>
  </xdr:twoCellAnchor>
  <xdr:oneCellAnchor>
    <xdr:from>
      <xdr:col>12</xdr:col>
      <xdr:colOff>137857</xdr:colOff>
      <xdr:row>136</xdr:row>
      <xdr:rowOff>114498</xdr:rowOff>
    </xdr:from>
    <xdr:ext cx="1795717" cy="323652"/>
    <xdr:pic>
      <xdr:nvPicPr>
        <xdr:cNvPr id="5" name="Imagem 4">
          <a:extLst>
            <a:ext uri="{FF2B5EF4-FFF2-40B4-BE49-F238E27FC236}">
              <a16:creationId xmlns:a16="http://schemas.microsoft.com/office/drawing/2014/main" xmlns="" id="{6B2ECCFA-184B-483D-B40D-76B7034FB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23279298"/>
          <a:ext cx="1795717" cy="323652"/>
        </a:xfrm>
        <a:prstGeom prst="rect">
          <a:avLst/>
        </a:prstGeom>
      </xdr:spPr>
    </xdr:pic>
    <xdr:clientData/>
  </xdr:oneCellAnchor>
  <xdr:oneCellAnchor>
    <xdr:from>
      <xdr:col>12</xdr:col>
      <xdr:colOff>137857</xdr:colOff>
      <xdr:row>176</xdr:row>
      <xdr:rowOff>114498</xdr:rowOff>
    </xdr:from>
    <xdr:ext cx="1795717" cy="323652"/>
    <xdr:pic>
      <xdr:nvPicPr>
        <xdr:cNvPr id="6" name="Imagem 5">
          <a:extLst>
            <a:ext uri="{FF2B5EF4-FFF2-40B4-BE49-F238E27FC236}">
              <a16:creationId xmlns:a16="http://schemas.microsoft.com/office/drawing/2014/main" xmlns="" id="{1EFF2F68-F7EA-4077-95B3-8EE9860C61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34890273"/>
          <a:ext cx="1795717" cy="323652"/>
        </a:xfrm>
        <a:prstGeom prst="rect">
          <a:avLst/>
        </a:prstGeom>
      </xdr:spPr>
    </xdr:pic>
    <xdr:clientData/>
  </xdr:oneCellAnchor>
  <xdr:oneCellAnchor>
    <xdr:from>
      <xdr:col>12</xdr:col>
      <xdr:colOff>137857</xdr:colOff>
      <xdr:row>217</xdr:row>
      <xdr:rowOff>114498</xdr:rowOff>
    </xdr:from>
    <xdr:ext cx="1795717" cy="323652"/>
    <xdr:pic>
      <xdr:nvPicPr>
        <xdr:cNvPr id="7" name="Imagem 6">
          <a:extLst>
            <a:ext uri="{FF2B5EF4-FFF2-40B4-BE49-F238E27FC236}">
              <a16:creationId xmlns:a16="http://schemas.microsoft.com/office/drawing/2014/main" xmlns="" id="{6E5CCC10-38C6-484C-8F14-CC166A397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47225148"/>
          <a:ext cx="1795717" cy="323652"/>
        </a:xfrm>
        <a:prstGeom prst="rect">
          <a:avLst/>
        </a:prstGeom>
      </xdr:spPr>
    </xdr:pic>
    <xdr:clientData/>
  </xdr:oneCellAnchor>
  <xdr:oneCellAnchor>
    <xdr:from>
      <xdr:col>12</xdr:col>
      <xdr:colOff>137857</xdr:colOff>
      <xdr:row>264</xdr:row>
      <xdr:rowOff>114498</xdr:rowOff>
    </xdr:from>
    <xdr:ext cx="1795717" cy="323652"/>
    <xdr:pic>
      <xdr:nvPicPr>
        <xdr:cNvPr id="8" name="Imagem 7">
          <a:extLst>
            <a:ext uri="{FF2B5EF4-FFF2-40B4-BE49-F238E27FC236}">
              <a16:creationId xmlns:a16="http://schemas.microsoft.com/office/drawing/2014/main" xmlns="" id="{0533417F-FB94-4E56-86AF-57958819A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7232" y="58655148"/>
          <a:ext cx="1795717" cy="323652"/>
        </a:xfrm>
        <a:prstGeom prst="rect">
          <a:avLst/>
        </a:prstGeom>
      </xdr:spPr>
    </xdr:pic>
    <xdr:clientData/>
  </xdr:oneCellAnchor>
  <xdr:oneCellAnchor>
    <xdr:from>
      <xdr:col>12</xdr:col>
      <xdr:colOff>137857</xdr:colOff>
      <xdr:row>306</xdr:row>
      <xdr:rowOff>114498</xdr:rowOff>
    </xdr:from>
    <xdr:ext cx="1795717" cy="323652"/>
    <xdr:pic>
      <xdr:nvPicPr>
        <xdr:cNvPr id="9" name="Imagem 8">
          <a:extLst>
            <a:ext uri="{FF2B5EF4-FFF2-40B4-BE49-F238E27FC236}">
              <a16:creationId xmlns:a16="http://schemas.microsoft.com/office/drawing/2014/main" xmlns="" id="{D2D40F43-1BFE-435C-BB67-39271E420F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06797" y="74438073"/>
          <a:ext cx="1795717" cy="32365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30480</xdr:colOff>
      <xdr:row>4</xdr:row>
      <xdr:rowOff>133376</xdr:rowOff>
    </xdr:from>
    <xdr:to>
      <xdr:col>5</xdr:col>
      <xdr:colOff>2263140</xdr:colOff>
      <xdr:row>34</xdr:row>
      <xdr:rowOff>53742</xdr:rowOff>
    </xdr:to>
    <xdr:pic>
      <xdr:nvPicPr>
        <xdr:cNvPr id="2" name="Imagem 1">
          <a:extLst>
            <a:ext uri="{FF2B5EF4-FFF2-40B4-BE49-F238E27FC236}">
              <a16:creationId xmlns:a16="http://schemas.microsoft.com/office/drawing/2014/main" xmlns="" id="{77FF9670-9CB7-4FD7-BC04-CFF9C33BC8B7}"/>
            </a:ext>
          </a:extLst>
        </xdr:cNvPr>
        <xdr:cNvPicPr>
          <a:picLocks noChangeAspect="1"/>
        </xdr:cNvPicPr>
      </xdr:nvPicPr>
      <xdr:blipFill>
        <a:blip xmlns:r="http://schemas.openxmlformats.org/officeDocument/2006/relationships" r:embed="rId1"/>
        <a:stretch>
          <a:fillRect/>
        </a:stretch>
      </xdr:blipFill>
      <xdr:spPr>
        <a:xfrm>
          <a:off x="782955" y="838226"/>
          <a:ext cx="6760845" cy="5063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server\America%20Latina%20Engenharia\ALEGRE\2014\ARIE\Planilha%20Terminal%20Rodovi&#225;rio%20de%20Alegr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MEMÓRIA"/>
      <sheetName val="CRONOGRAMA"/>
    </sheetNames>
    <sheetDataSet>
      <sheetData sheetId="0" refreshError="1">
        <row r="6">
          <cell r="E6" t="str">
            <v>DESCRIÇÃO</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7"/>
  <sheetViews>
    <sheetView topLeftCell="A211" zoomScale="110" zoomScaleNormal="110" workbookViewId="0">
      <selection activeCell="B226" sqref="B226"/>
    </sheetView>
    <sheetView workbookViewId="1"/>
  </sheetViews>
  <sheetFormatPr defaultColWidth="9.140625" defaultRowHeight="12.75"/>
  <cols>
    <col min="1" max="1" width="15.28515625" style="442" customWidth="1"/>
    <col min="2" max="2" width="73.7109375" style="442" customWidth="1"/>
    <col min="3" max="3" width="15.28515625" style="442" customWidth="1"/>
    <col min="4" max="4" width="10.7109375" style="442" customWidth="1"/>
    <col min="5" max="16384" width="9.140625" style="442"/>
  </cols>
  <sheetData>
    <row r="1" spans="1:4" ht="9.1999999999999993" customHeight="1">
      <c r="A1" s="440" t="s">
        <v>44597</v>
      </c>
      <c r="B1" s="441" t="s">
        <v>44598</v>
      </c>
      <c r="C1" s="440" t="s">
        <v>44599</v>
      </c>
      <c r="D1" s="440" t="s">
        <v>44600</v>
      </c>
    </row>
    <row r="2" spans="1:4" ht="9.1999999999999993" customHeight="1">
      <c r="A2" s="443">
        <v>30041</v>
      </c>
      <c r="B2" s="444" t="s">
        <v>44601</v>
      </c>
      <c r="C2" s="445">
        <v>184.26</v>
      </c>
      <c r="D2" s="445">
        <v>88.29</v>
      </c>
    </row>
    <row r="3" spans="1:4" ht="9.1999999999999993" customHeight="1">
      <c r="A3" s="443">
        <v>30047</v>
      </c>
      <c r="B3" s="444" t="s">
        <v>44602</v>
      </c>
      <c r="C3" s="445">
        <v>10.19</v>
      </c>
      <c r="D3" s="445">
        <v>1.26</v>
      </c>
    </row>
    <row r="4" spans="1:4" ht="9.1999999999999993" customHeight="1">
      <c r="A4" s="443">
        <v>30140</v>
      </c>
      <c r="B4" s="444" t="s">
        <v>44603</v>
      </c>
      <c r="C4" s="445">
        <v>27.5</v>
      </c>
      <c r="D4" s="445">
        <v>22.2</v>
      </c>
    </row>
    <row r="5" spans="1:4" ht="9.1999999999999993" customHeight="1">
      <c r="A5" s="443">
        <v>101529</v>
      </c>
      <c r="B5" s="444" t="s">
        <v>44604</v>
      </c>
      <c r="C5" s="445">
        <v>37.49</v>
      </c>
      <c r="D5" s="445">
        <v>31.23</v>
      </c>
    </row>
    <row r="6" spans="1:4" ht="9.1999999999999993" customHeight="1">
      <c r="A6" s="443">
        <v>30102</v>
      </c>
      <c r="B6" s="444" t="s">
        <v>44605</v>
      </c>
      <c r="C6" s="445">
        <v>242.64</v>
      </c>
      <c r="D6" s="445">
        <v>41.63</v>
      </c>
    </row>
    <row r="7" spans="1:4" ht="9.1999999999999993" customHeight="1">
      <c r="A7" s="443">
        <v>30101</v>
      </c>
      <c r="B7" s="444" t="s">
        <v>44606</v>
      </c>
      <c r="C7" s="445">
        <v>140.75</v>
      </c>
      <c r="D7" s="445">
        <v>34.68</v>
      </c>
    </row>
    <row r="8" spans="1:4" ht="9.1999999999999993" customHeight="1">
      <c r="A8" s="443">
        <v>30134</v>
      </c>
      <c r="B8" s="444" t="s">
        <v>44607</v>
      </c>
      <c r="C8" s="445">
        <v>38.159999999999997</v>
      </c>
      <c r="D8" s="445">
        <v>20.48</v>
      </c>
    </row>
    <row r="9" spans="1:4" ht="9.1999999999999993" customHeight="1">
      <c r="A9" s="443">
        <v>30078</v>
      </c>
      <c r="B9" s="444" t="s">
        <v>44608</v>
      </c>
      <c r="C9" s="445">
        <v>186.31</v>
      </c>
      <c r="D9" s="445">
        <v>74.77</v>
      </c>
    </row>
    <row r="10" spans="1:4" ht="9.1999999999999993" customHeight="1">
      <c r="A10" s="443">
        <v>30070</v>
      </c>
      <c r="B10" s="444" t="s">
        <v>44609</v>
      </c>
      <c r="C10" s="445">
        <v>27.67</v>
      </c>
      <c r="D10" s="445">
        <v>22.5</v>
      </c>
    </row>
    <row r="11" spans="1:4" ht="9.1999999999999993" customHeight="1">
      <c r="A11" s="443">
        <v>30081</v>
      </c>
      <c r="B11" s="444" t="s">
        <v>44610</v>
      </c>
      <c r="C11" s="445">
        <v>15.91</v>
      </c>
      <c r="D11" s="445">
        <v>13.17</v>
      </c>
    </row>
    <row r="12" spans="1:4" ht="9.1999999999999993" customHeight="1">
      <c r="A12" s="443">
        <v>30072</v>
      </c>
      <c r="B12" s="444" t="s">
        <v>44611</v>
      </c>
      <c r="C12" s="445">
        <v>190.6</v>
      </c>
      <c r="D12" s="445">
        <v>65.84</v>
      </c>
    </row>
    <row r="13" spans="1:4" ht="9.1999999999999993" customHeight="1">
      <c r="A13" s="443">
        <v>30088</v>
      </c>
      <c r="B13" s="444" t="s">
        <v>44612</v>
      </c>
      <c r="C13" s="445">
        <v>82.07</v>
      </c>
      <c r="D13" s="445">
        <v>46.15</v>
      </c>
    </row>
    <row r="14" spans="1:4" ht="9.1999999999999993" customHeight="1">
      <c r="A14" s="443">
        <v>30113</v>
      </c>
      <c r="B14" s="444" t="s">
        <v>44613</v>
      </c>
      <c r="C14" s="445">
        <v>30.82</v>
      </c>
      <c r="D14" s="445">
        <v>17.34</v>
      </c>
    </row>
    <row r="15" spans="1:4" ht="9.1999999999999993" customHeight="1">
      <c r="A15" s="443">
        <v>101461</v>
      </c>
      <c r="B15" s="444" t="s">
        <v>44614</v>
      </c>
      <c r="C15" s="445">
        <v>115.88</v>
      </c>
      <c r="D15" s="445">
        <v>71.319999999999993</v>
      </c>
    </row>
    <row r="16" spans="1:4" ht="9.1999999999999993" customHeight="1">
      <c r="A16" s="443">
        <v>30002</v>
      </c>
      <c r="B16" s="444" t="s">
        <v>44615</v>
      </c>
      <c r="C16" s="445">
        <v>252.09</v>
      </c>
      <c r="D16" s="445">
        <v>69.47</v>
      </c>
    </row>
    <row r="17" spans="1:4" ht="9.1999999999999993" customHeight="1">
      <c r="A17" s="443">
        <v>30131</v>
      </c>
      <c r="B17" s="444" t="s">
        <v>44616</v>
      </c>
      <c r="C17" s="445">
        <v>168.55</v>
      </c>
      <c r="D17" s="445">
        <v>100.93</v>
      </c>
    </row>
    <row r="18" spans="1:4" ht="9.1999999999999993" customHeight="1">
      <c r="A18" s="443">
        <v>30000</v>
      </c>
      <c r="B18" s="444" t="s">
        <v>44617</v>
      </c>
      <c r="C18" s="445">
        <v>207.13</v>
      </c>
      <c r="D18" s="445">
        <v>59.73</v>
      </c>
    </row>
    <row r="19" spans="1:4" ht="9.1999999999999993" customHeight="1">
      <c r="A19" s="443">
        <v>30001</v>
      </c>
      <c r="B19" s="444" t="s">
        <v>44618</v>
      </c>
      <c r="C19" s="445">
        <v>224.36</v>
      </c>
      <c r="D19" s="445">
        <v>68.849999999999994</v>
      </c>
    </row>
    <row r="20" spans="1:4" ht="9.1999999999999993" customHeight="1">
      <c r="A20" s="443">
        <v>30005</v>
      </c>
      <c r="B20" s="444" t="s">
        <v>44619</v>
      </c>
      <c r="C20" s="445">
        <v>196.62</v>
      </c>
      <c r="D20" s="445">
        <v>55.97</v>
      </c>
    </row>
    <row r="21" spans="1:4" ht="9.1999999999999993" customHeight="1">
      <c r="A21" s="443">
        <v>30006</v>
      </c>
      <c r="B21" s="444" t="s">
        <v>44620</v>
      </c>
      <c r="C21" s="445">
        <v>209.34</v>
      </c>
      <c r="D21" s="445">
        <v>63.13</v>
      </c>
    </row>
    <row r="22" spans="1:4" ht="9.1999999999999993" customHeight="1">
      <c r="A22" s="443">
        <v>30004</v>
      </c>
      <c r="B22" s="444" t="s">
        <v>44621</v>
      </c>
      <c r="C22" s="445">
        <v>179.43</v>
      </c>
      <c r="D22" s="445">
        <v>49.37</v>
      </c>
    </row>
    <row r="23" spans="1:4" ht="9.1999999999999993" customHeight="1">
      <c r="A23" s="443">
        <v>30010</v>
      </c>
      <c r="B23" s="444" t="s">
        <v>44622</v>
      </c>
      <c r="C23" s="445">
        <v>278.57</v>
      </c>
      <c r="D23" s="445">
        <v>91.88</v>
      </c>
    </row>
    <row r="24" spans="1:4" ht="9.1999999999999993" customHeight="1">
      <c r="A24" s="443">
        <v>30007</v>
      </c>
      <c r="B24" s="444" t="s">
        <v>44623</v>
      </c>
      <c r="C24" s="445">
        <v>203.6</v>
      </c>
      <c r="D24" s="445">
        <v>59.9</v>
      </c>
    </row>
    <row r="25" spans="1:4" ht="9.1999999999999993" customHeight="1">
      <c r="A25" s="443">
        <v>30023</v>
      </c>
      <c r="B25" s="444" t="s">
        <v>44624</v>
      </c>
      <c r="C25" s="445">
        <v>249.32</v>
      </c>
      <c r="D25" s="445">
        <v>80.88</v>
      </c>
    </row>
    <row r="26" spans="1:4" ht="9.1999999999999993" customHeight="1">
      <c r="A26" s="443">
        <v>30024</v>
      </c>
      <c r="B26" s="444" t="s">
        <v>44625</v>
      </c>
      <c r="C26" s="445">
        <v>363.71</v>
      </c>
      <c r="D26" s="445">
        <v>135.44</v>
      </c>
    </row>
    <row r="27" spans="1:4" ht="9.1999999999999993" customHeight="1">
      <c r="A27" s="443">
        <v>30008</v>
      </c>
      <c r="B27" s="444" t="s">
        <v>44626</v>
      </c>
      <c r="C27" s="445">
        <v>429.31</v>
      </c>
      <c r="D27" s="445">
        <v>91.05</v>
      </c>
    </row>
    <row r="28" spans="1:4" ht="9.1999999999999993" customHeight="1">
      <c r="A28" s="443">
        <v>30076</v>
      </c>
      <c r="B28" s="444" t="s">
        <v>44627</v>
      </c>
      <c r="C28" s="445">
        <v>0.28999999999999998</v>
      </c>
      <c r="D28" s="445">
        <v>0.2</v>
      </c>
    </row>
    <row r="29" spans="1:4" ht="9.1999999999999993" customHeight="1">
      <c r="A29" s="443">
        <v>30075</v>
      </c>
      <c r="B29" s="444" t="s">
        <v>44628</v>
      </c>
      <c r="C29" s="445">
        <v>16.37</v>
      </c>
      <c r="D29" s="445">
        <v>14.16</v>
      </c>
    </row>
    <row r="30" spans="1:4" ht="9.1999999999999993" customHeight="1">
      <c r="A30" s="443">
        <v>30059</v>
      </c>
      <c r="B30" s="444" t="s">
        <v>44629</v>
      </c>
      <c r="C30" s="445">
        <v>134.75</v>
      </c>
      <c r="D30" s="445">
        <v>25.07</v>
      </c>
    </row>
    <row r="31" spans="1:4" ht="9.1999999999999993" customHeight="1">
      <c r="A31" s="443">
        <v>30060</v>
      </c>
      <c r="B31" s="444" t="s">
        <v>44630</v>
      </c>
      <c r="C31" s="445">
        <v>205.41</v>
      </c>
      <c r="D31" s="445">
        <v>35.49</v>
      </c>
    </row>
    <row r="32" spans="1:4" ht="9.1999999999999993" customHeight="1">
      <c r="A32" s="443">
        <v>30116</v>
      </c>
      <c r="B32" s="444" t="s">
        <v>44631</v>
      </c>
      <c r="C32" s="445">
        <v>20.98</v>
      </c>
      <c r="D32" s="445">
        <v>13.05</v>
      </c>
    </row>
    <row r="33" spans="1:4" ht="9.1999999999999993" customHeight="1">
      <c r="A33" s="443">
        <v>30126</v>
      </c>
      <c r="B33" s="444" t="s">
        <v>44632</v>
      </c>
      <c r="C33" s="445">
        <v>37.54</v>
      </c>
      <c r="D33" s="445">
        <v>33.93</v>
      </c>
    </row>
    <row r="34" spans="1:4" ht="9.1999999999999993" customHeight="1">
      <c r="A34" s="443">
        <v>30117</v>
      </c>
      <c r="B34" s="444" t="s">
        <v>44633</v>
      </c>
      <c r="C34" s="445">
        <v>19.64</v>
      </c>
      <c r="D34" s="445">
        <v>13.03</v>
      </c>
    </row>
    <row r="35" spans="1:4" ht="9.1999999999999993" customHeight="1">
      <c r="A35" s="443">
        <v>30080</v>
      </c>
      <c r="B35" s="444" t="s">
        <v>44634</v>
      </c>
      <c r="C35" s="445">
        <v>20.66</v>
      </c>
      <c r="D35" s="445">
        <v>13.51</v>
      </c>
    </row>
    <row r="36" spans="1:4" ht="9.1999999999999993" customHeight="1">
      <c r="A36" s="443">
        <v>30145</v>
      </c>
      <c r="B36" s="444" t="s">
        <v>44635</v>
      </c>
      <c r="C36" s="445">
        <v>907.8</v>
      </c>
      <c r="D36" s="445">
        <v>532.29999999999995</v>
      </c>
    </row>
    <row r="37" spans="1:4" ht="9.1999999999999993" customHeight="1">
      <c r="A37" s="443">
        <v>30092</v>
      </c>
      <c r="B37" s="444" t="s">
        <v>44636</v>
      </c>
      <c r="C37" s="445">
        <v>226.06</v>
      </c>
      <c r="D37" s="445">
        <v>106.04</v>
      </c>
    </row>
    <row r="38" spans="1:4" ht="9.1999999999999993" customHeight="1">
      <c r="A38" s="443">
        <v>30053</v>
      </c>
      <c r="B38" s="444" t="s">
        <v>44637</v>
      </c>
      <c r="C38" s="445">
        <v>9.43</v>
      </c>
      <c r="D38" s="445">
        <v>6.87</v>
      </c>
    </row>
    <row r="39" spans="1:4" ht="9.1999999999999993" customHeight="1">
      <c r="A39" s="443">
        <v>30009</v>
      </c>
      <c r="B39" s="444" t="s">
        <v>44638</v>
      </c>
      <c r="C39" s="445">
        <v>201.07</v>
      </c>
      <c r="D39" s="445">
        <v>64.62</v>
      </c>
    </row>
    <row r="40" spans="1:4" ht="9.1999999999999993" customHeight="1">
      <c r="A40" s="443">
        <v>30012</v>
      </c>
      <c r="B40" s="444" t="s">
        <v>44639</v>
      </c>
      <c r="C40" s="445">
        <v>377.07</v>
      </c>
      <c r="D40" s="445">
        <v>147</v>
      </c>
    </row>
    <row r="41" spans="1:4" ht="9.1999999999999993" customHeight="1">
      <c r="A41" s="443">
        <v>30109</v>
      </c>
      <c r="B41" s="444" t="s">
        <v>44640</v>
      </c>
      <c r="C41" s="445">
        <v>209.68</v>
      </c>
      <c r="D41" s="445">
        <v>76.64</v>
      </c>
    </row>
    <row r="42" spans="1:4" ht="9.1999999999999993" customHeight="1">
      <c r="A42" s="443">
        <v>30044</v>
      </c>
      <c r="B42" s="444" t="s">
        <v>44641</v>
      </c>
      <c r="C42" s="445">
        <v>277.51</v>
      </c>
      <c r="D42" s="445">
        <v>77.52</v>
      </c>
    </row>
    <row r="43" spans="1:4" ht="9.1999999999999993" customHeight="1">
      <c r="A43" s="443">
        <v>30025</v>
      </c>
      <c r="B43" s="444" t="s">
        <v>44642</v>
      </c>
      <c r="C43" s="445">
        <v>265.63</v>
      </c>
      <c r="D43" s="445">
        <v>111.73</v>
      </c>
    </row>
    <row r="44" spans="1:4" ht="9.1999999999999993" customHeight="1">
      <c r="A44" s="443">
        <v>30098</v>
      </c>
      <c r="B44" s="444" t="s">
        <v>44643</v>
      </c>
      <c r="C44" s="445">
        <v>26.72</v>
      </c>
      <c r="D44" s="445">
        <v>25.33</v>
      </c>
    </row>
    <row r="45" spans="1:4" ht="9.1999999999999993" customHeight="1">
      <c r="A45" s="443">
        <v>30042</v>
      </c>
      <c r="B45" s="444" t="s">
        <v>44644</v>
      </c>
      <c r="C45" s="445">
        <v>983.43</v>
      </c>
      <c r="D45" s="445">
        <v>456.51</v>
      </c>
    </row>
    <row r="46" spans="1:4" ht="9.1999999999999993" customHeight="1">
      <c r="A46" s="443">
        <v>30096</v>
      </c>
      <c r="B46" s="444" t="s">
        <v>44645</v>
      </c>
      <c r="C46" s="445">
        <v>0.75</v>
      </c>
      <c r="D46" s="445">
        <v>7.0000000000000007E-2</v>
      </c>
    </row>
    <row r="47" spans="1:4" ht="9.1999999999999993" customHeight="1">
      <c r="A47" s="443">
        <v>30094</v>
      </c>
      <c r="B47" s="444" t="s">
        <v>44646</v>
      </c>
      <c r="C47" s="445">
        <v>20.8</v>
      </c>
      <c r="D47" s="445">
        <v>20.09</v>
      </c>
    </row>
    <row r="48" spans="1:4" ht="9.1999999999999993" customHeight="1">
      <c r="A48" s="443">
        <v>30054</v>
      </c>
      <c r="B48" s="444" t="s">
        <v>44647</v>
      </c>
      <c r="C48" s="445">
        <v>18.579999999999998</v>
      </c>
      <c r="D48" s="445">
        <v>16.920000000000002</v>
      </c>
    </row>
    <row r="49" spans="1:4" ht="9.1999999999999993" customHeight="1">
      <c r="A49" s="443">
        <v>30129</v>
      </c>
      <c r="B49" s="444" t="s">
        <v>44648</v>
      </c>
      <c r="C49" s="445">
        <v>43.96</v>
      </c>
      <c r="D49" s="445">
        <v>22.4</v>
      </c>
    </row>
    <row r="50" spans="1:4" ht="9.1999999999999993" customHeight="1">
      <c r="A50" s="443">
        <v>30069</v>
      </c>
      <c r="B50" s="444" t="s">
        <v>44649</v>
      </c>
      <c r="C50" s="445">
        <v>219.17</v>
      </c>
      <c r="D50" s="445">
        <v>23.58</v>
      </c>
    </row>
    <row r="51" spans="1:4" ht="9.1999999999999993" customHeight="1">
      <c r="A51" s="443">
        <v>30144</v>
      </c>
      <c r="B51" s="444" t="s">
        <v>44650</v>
      </c>
      <c r="C51" s="445">
        <v>420.95</v>
      </c>
      <c r="D51" s="445">
        <v>21.48</v>
      </c>
    </row>
    <row r="52" spans="1:4" ht="9.1999999999999993" customHeight="1">
      <c r="A52" s="443">
        <v>30068</v>
      </c>
      <c r="B52" s="444" t="s">
        <v>44651</v>
      </c>
      <c r="C52" s="445">
        <v>131.51</v>
      </c>
      <c r="D52" s="445">
        <v>19.84</v>
      </c>
    </row>
    <row r="53" spans="1:4" ht="9.1999999999999993" customHeight="1">
      <c r="A53" s="443">
        <v>30093</v>
      </c>
      <c r="B53" s="444" t="s">
        <v>44652</v>
      </c>
      <c r="C53" s="445">
        <v>18.52</v>
      </c>
      <c r="D53" s="445">
        <v>13.23</v>
      </c>
    </row>
    <row r="54" spans="1:4" ht="9.1999999999999993" customHeight="1">
      <c r="A54" s="443">
        <v>30067</v>
      </c>
      <c r="B54" s="444" t="s">
        <v>44653</v>
      </c>
      <c r="C54" s="445">
        <v>58.48</v>
      </c>
      <c r="D54" s="445">
        <v>18.07</v>
      </c>
    </row>
    <row r="55" spans="1:4" ht="9.1999999999999993" customHeight="1">
      <c r="A55" s="443">
        <v>30097</v>
      </c>
      <c r="B55" s="444" t="s">
        <v>44654</v>
      </c>
      <c r="C55" s="445">
        <v>42.33</v>
      </c>
      <c r="D55" s="445">
        <v>34.61</v>
      </c>
    </row>
    <row r="56" spans="1:4" ht="9.1999999999999993" customHeight="1">
      <c r="A56" s="443">
        <v>30028</v>
      </c>
      <c r="B56" s="444" t="s">
        <v>44655</v>
      </c>
      <c r="C56" s="445">
        <v>707.31</v>
      </c>
      <c r="D56" s="445">
        <v>374.3</v>
      </c>
    </row>
    <row r="57" spans="1:4" ht="9.1999999999999993" customHeight="1">
      <c r="A57" s="443">
        <v>30111</v>
      </c>
      <c r="B57" s="444" t="s">
        <v>44656</v>
      </c>
      <c r="C57" s="445">
        <v>793.43</v>
      </c>
      <c r="D57" s="445">
        <v>226.55</v>
      </c>
    </row>
    <row r="58" spans="1:4" ht="9.1999999999999993" customHeight="1">
      <c r="A58" s="443">
        <v>30130</v>
      </c>
      <c r="B58" s="444" t="s">
        <v>44657</v>
      </c>
      <c r="C58" s="445">
        <v>26.17</v>
      </c>
      <c r="D58" s="445">
        <v>24.41</v>
      </c>
    </row>
    <row r="59" spans="1:4" ht="9.1999999999999993" customHeight="1">
      <c r="A59" s="443">
        <v>30115</v>
      </c>
      <c r="B59" s="444" t="s">
        <v>44658</v>
      </c>
      <c r="C59" s="445">
        <v>59.04</v>
      </c>
      <c r="D59" s="445">
        <v>23.11</v>
      </c>
    </row>
    <row r="60" spans="1:4" ht="9.1999999999999993" customHeight="1">
      <c r="A60" s="443">
        <v>30089</v>
      </c>
      <c r="B60" s="444" t="s">
        <v>44659</v>
      </c>
      <c r="C60" s="445">
        <v>67.680000000000007</v>
      </c>
      <c r="D60" s="445">
        <v>58.09</v>
      </c>
    </row>
    <row r="61" spans="1:4" ht="9.1999999999999993" customHeight="1">
      <c r="A61" s="443">
        <v>30074</v>
      </c>
      <c r="B61" s="444" t="s">
        <v>44660</v>
      </c>
      <c r="C61" s="445">
        <v>18.66</v>
      </c>
      <c r="D61" s="445">
        <v>16.02</v>
      </c>
    </row>
    <row r="62" spans="1:4" ht="9.1999999999999993" customHeight="1">
      <c r="A62" s="443">
        <v>30147</v>
      </c>
      <c r="B62" s="444" t="s">
        <v>44661</v>
      </c>
      <c r="C62" s="445">
        <v>50.33</v>
      </c>
      <c r="D62" s="445">
        <v>16.8</v>
      </c>
    </row>
    <row r="63" spans="1:4" ht="9.1999999999999993" customHeight="1">
      <c r="A63" s="443">
        <v>30091</v>
      </c>
      <c r="B63" s="444" t="s">
        <v>44662</v>
      </c>
      <c r="C63" s="445">
        <v>17.28</v>
      </c>
      <c r="D63" s="445">
        <v>15.41</v>
      </c>
    </row>
    <row r="64" spans="1:4" ht="9.1999999999999993" customHeight="1">
      <c r="A64" s="443">
        <v>30082</v>
      </c>
      <c r="B64" s="444" t="s">
        <v>44663</v>
      </c>
      <c r="C64" s="445">
        <v>47.37</v>
      </c>
      <c r="D64" s="445">
        <v>25.61</v>
      </c>
    </row>
    <row r="65" spans="1:4" ht="9.1999999999999993" customHeight="1">
      <c r="A65" s="443">
        <v>30090</v>
      </c>
      <c r="B65" s="444" t="s">
        <v>44664</v>
      </c>
      <c r="C65" s="445">
        <v>21.78</v>
      </c>
      <c r="D65" s="445">
        <v>16.850000000000001</v>
      </c>
    </row>
    <row r="66" spans="1:4" ht="9.1999999999999993" customHeight="1">
      <c r="A66" s="443">
        <v>30146</v>
      </c>
      <c r="B66" s="444" t="s">
        <v>44665</v>
      </c>
      <c r="C66" s="445">
        <v>97.37</v>
      </c>
      <c r="D66" s="445">
        <v>8.92</v>
      </c>
    </row>
    <row r="67" spans="1:4" ht="9.1999999999999993" customHeight="1">
      <c r="A67" s="443">
        <v>30061</v>
      </c>
      <c r="B67" s="444" t="s">
        <v>44666</v>
      </c>
      <c r="C67" s="445">
        <v>19.170000000000002</v>
      </c>
      <c r="D67" s="445">
        <v>17.899999999999999</v>
      </c>
    </row>
    <row r="68" spans="1:4" ht="9.1999999999999993" customHeight="1">
      <c r="A68" s="443">
        <v>30021</v>
      </c>
      <c r="B68" s="444" t="s">
        <v>44667</v>
      </c>
      <c r="C68" s="446">
        <v>1402</v>
      </c>
      <c r="D68" s="445">
        <v>594.74</v>
      </c>
    </row>
    <row r="69" spans="1:4" ht="9.1999999999999993" customHeight="1">
      <c r="A69" s="443">
        <v>30085</v>
      </c>
      <c r="B69" s="444" t="s">
        <v>44668</v>
      </c>
      <c r="C69" s="445">
        <v>28.25</v>
      </c>
      <c r="D69" s="445">
        <v>16.059999999999999</v>
      </c>
    </row>
    <row r="70" spans="1:4" ht="9.1999999999999993" customHeight="1">
      <c r="A70" s="443">
        <v>30022</v>
      </c>
      <c r="B70" s="444" t="s">
        <v>44669</v>
      </c>
      <c r="C70" s="445">
        <v>287.57</v>
      </c>
      <c r="D70" s="445">
        <v>93.11</v>
      </c>
    </row>
    <row r="71" spans="1:4" ht="9.1999999999999993" customHeight="1">
      <c r="A71" s="443">
        <v>30046</v>
      </c>
      <c r="B71" s="444" t="s">
        <v>44670</v>
      </c>
      <c r="C71" s="445">
        <v>339.28</v>
      </c>
      <c r="D71" s="445">
        <v>107.81</v>
      </c>
    </row>
    <row r="72" spans="1:4" ht="9.1999999999999993" customHeight="1">
      <c r="A72" s="443">
        <v>30099</v>
      </c>
      <c r="B72" s="444" t="s">
        <v>44671</v>
      </c>
      <c r="C72" s="445">
        <v>11.6</v>
      </c>
      <c r="D72" s="445">
        <v>1.74</v>
      </c>
    </row>
    <row r="73" spans="1:4" ht="9.1999999999999993" customHeight="1">
      <c r="A73" s="443">
        <v>30133</v>
      </c>
      <c r="B73" s="444" t="s">
        <v>44672</v>
      </c>
      <c r="C73" s="445">
        <v>315.41000000000003</v>
      </c>
      <c r="D73" s="445">
        <v>148.01</v>
      </c>
    </row>
    <row r="74" spans="1:4" ht="9.1999999999999993" customHeight="1">
      <c r="A74" s="443">
        <v>30045</v>
      </c>
      <c r="B74" s="444" t="s">
        <v>44673</v>
      </c>
      <c r="C74" s="446">
        <v>1155.54</v>
      </c>
      <c r="D74" s="445">
        <v>491.54</v>
      </c>
    </row>
    <row r="75" spans="1:4" ht="9.1999999999999993" customHeight="1">
      <c r="A75" s="443">
        <v>30029</v>
      </c>
      <c r="B75" s="444" t="s">
        <v>44674</v>
      </c>
      <c r="C75" s="445">
        <v>131.13999999999999</v>
      </c>
      <c r="D75" s="445">
        <v>50.45</v>
      </c>
    </row>
    <row r="76" spans="1:4" ht="9.1999999999999993" customHeight="1">
      <c r="A76" s="443">
        <v>30055</v>
      </c>
      <c r="B76" s="444" t="s">
        <v>44675</v>
      </c>
      <c r="C76" s="445">
        <v>14.18</v>
      </c>
      <c r="D76" s="445">
        <v>13.74</v>
      </c>
    </row>
    <row r="77" spans="1:4" ht="9.1999999999999993" customHeight="1">
      <c r="A77" s="443">
        <v>30142</v>
      </c>
      <c r="B77" s="444" t="s">
        <v>44676</v>
      </c>
      <c r="C77" s="445">
        <v>4.3</v>
      </c>
      <c r="D77" s="445">
        <v>0.2</v>
      </c>
    </row>
    <row r="78" spans="1:4" ht="9.1999999999999993" customHeight="1">
      <c r="A78" s="443">
        <v>30032</v>
      </c>
      <c r="B78" s="444" t="s">
        <v>44677</v>
      </c>
      <c r="C78" s="445">
        <v>220.35</v>
      </c>
      <c r="D78" s="445">
        <v>75.709999999999994</v>
      </c>
    </row>
    <row r="79" spans="1:4" ht="9.1999999999999993" customHeight="1">
      <c r="A79" s="443">
        <v>30038</v>
      </c>
      <c r="B79" s="444" t="s">
        <v>44678</v>
      </c>
      <c r="C79" s="445">
        <v>227.56</v>
      </c>
      <c r="D79" s="445">
        <v>71.06</v>
      </c>
    </row>
    <row r="80" spans="1:4" ht="9.1999999999999993" customHeight="1">
      <c r="A80" s="443">
        <v>30034</v>
      </c>
      <c r="B80" s="444" t="s">
        <v>44679</v>
      </c>
      <c r="C80" s="445">
        <v>134.38</v>
      </c>
      <c r="D80" s="445">
        <v>61.06</v>
      </c>
    </row>
    <row r="81" spans="1:4" ht="9.1999999999999993" customHeight="1">
      <c r="A81" s="443">
        <v>30035</v>
      </c>
      <c r="B81" s="444" t="s">
        <v>44680</v>
      </c>
      <c r="C81" s="445">
        <v>124.11</v>
      </c>
      <c r="D81" s="445">
        <v>62.27</v>
      </c>
    </row>
    <row r="82" spans="1:4" ht="9.1999999999999993" customHeight="1">
      <c r="A82" s="443">
        <v>30037</v>
      </c>
      <c r="B82" s="444" t="s">
        <v>44681</v>
      </c>
      <c r="C82" s="445">
        <v>143.59</v>
      </c>
      <c r="D82" s="445">
        <v>55.62</v>
      </c>
    </row>
    <row r="83" spans="1:4" ht="9.1999999999999993" customHeight="1">
      <c r="A83" s="443">
        <v>30036</v>
      </c>
      <c r="B83" s="444" t="s">
        <v>44682</v>
      </c>
      <c r="C83" s="445">
        <v>224.27</v>
      </c>
      <c r="D83" s="445">
        <v>75.790000000000006</v>
      </c>
    </row>
    <row r="84" spans="1:4" ht="9.1999999999999993" customHeight="1">
      <c r="A84" s="443">
        <v>30040</v>
      </c>
      <c r="B84" s="444" t="s">
        <v>44683</v>
      </c>
      <c r="C84" s="445">
        <v>234.89</v>
      </c>
      <c r="D84" s="445">
        <v>74.44</v>
      </c>
    </row>
    <row r="85" spans="1:4" ht="9.1999999999999993" customHeight="1">
      <c r="A85" s="443">
        <v>30039</v>
      </c>
      <c r="B85" s="444" t="s">
        <v>44684</v>
      </c>
      <c r="C85" s="445">
        <v>155.12</v>
      </c>
      <c r="D85" s="445">
        <v>63.22</v>
      </c>
    </row>
    <row r="86" spans="1:4" ht="9.1999999999999993" customHeight="1">
      <c r="A86" s="443">
        <v>30033</v>
      </c>
      <c r="B86" s="444" t="s">
        <v>44685</v>
      </c>
      <c r="C86" s="445">
        <v>241.53</v>
      </c>
      <c r="D86" s="445">
        <v>79.150000000000006</v>
      </c>
    </row>
    <row r="87" spans="1:4" ht="9.1999999999999993" customHeight="1">
      <c r="A87" s="443">
        <v>30095</v>
      </c>
      <c r="B87" s="444" t="s">
        <v>44686</v>
      </c>
      <c r="C87" s="445">
        <v>2.74</v>
      </c>
      <c r="D87" s="445">
        <v>0.1</v>
      </c>
    </row>
    <row r="88" spans="1:4" ht="9.1999999999999993" customHeight="1">
      <c r="A88" s="443">
        <v>30073</v>
      </c>
      <c r="B88" s="444" t="s">
        <v>44687</v>
      </c>
      <c r="C88" s="445">
        <v>19.920000000000002</v>
      </c>
      <c r="D88" s="445">
        <v>16.47</v>
      </c>
    </row>
    <row r="89" spans="1:4" ht="9.1999999999999993" customHeight="1">
      <c r="A89" s="443">
        <v>30128</v>
      </c>
      <c r="B89" s="444" t="s">
        <v>44688</v>
      </c>
      <c r="C89" s="445">
        <v>25.41</v>
      </c>
      <c r="D89" s="445">
        <v>20.61</v>
      </c>
    </row>
    <row r="90" spans="1:4" ht="9.1999999999999993" customHeight="1">
      <c r="A90" s="443">
        <v>30114</v>
      </c>
      <c r="B90" s="444" t="s">
        <v>44689</v>
      </c>
      <c r="C90" s="445">
        <v>89.06</v>
      </c>
      <c r="D90" s="445">
        <v>51.69</v>
      </c>
    </row>
    <row r="91" spans="1:4" ht="9.1999999999999993" customHeight="1">
      <c r="A91" s="443">
        <v>30086</v>
      </c>
      <c r="B91" s="444" t="s">
        <v>44690</v>
      </c>
      <c r="C91" s="445">
        <v>133.77000000000001</v>
      </c>
      <c r="D91" s="445">
        <v>65.48</v>
      </c>
    </row>
    <row r="92" spans="1:4" ht="9.1999999999999993" customHeight="1">
      <c r="A92" s="443">
        <v>30138</v>
      </c>
      <c r="B92" s="444" t="s">
        <v>44691</v>
      </c>
      <c r="C92" s="445">
        <v>6.28</v>
      </c>
      <c r="D92" s="445">
        <v>1.58</v>
      </c>
    </row>
    <row r="93" spans="1:4" ht="9.1999999999999993" customHeight="1">
      <c r="A93" s="443">
        <v>30084</v>
      </c>
      <c r="B93" s="444" t="s">
        <v>44692</v>
      </c>
      <c r="C93" s="445">
        <v>10.01</v>
      </c>
      <c r="D93" s="445">
        <v>7.16</v>
      </c>
    </row>
    <row r="94" spans="1:4" ht="9.1999999999999993" customHeight="1">
      <c r="A94" s="443">
        <v>30136</v>
      </c>
      <c r="B94" s="444" t="s">
        <v>44693</v>
      </c>
      <c r="C94" s="445">
        <v>11.75</v>
      </c>
      <c r="D94" s="445">
        <v>8.4</v>
      </c>
    </row>
    <row r="95" spans="1:4" ht="9.1999999999999993" customHeight="1">
      <c r="A95" s="443">
        <v>30135</v>
      </c>
      <c r="B95" s="444" t="s">
        <v>44694</v>
      </c>
      <c r="C95" s="445">
        <v>57.74</v>
      </c>
      <c r="D95" s="445">
        <v>41.27</v>
      </c>
    </row>
    <row r="96" spans="1:4" ht="9.1999999999999993" customHeight="1">
      <c r="A96" s="443">
        <v>30030</v>
      </c>
      <c r="B96" s="444" t="s">
        <v>44695</v>
      </c>
      <c r="C96" s="445">
        <v>138.66</v>
      </c>
      <c r="D96" s="445">
        <v>34.020000000000003</v>
      </c>
    </row>
    <row r="97" spans="1:4" ht="9.1999999999999993" customHeight="1">
      <c r="A97" s="443">
        <v>30020</v>
      </c>
      <c r="B97" s="444" t="s">
        <v>44696</v>
      </c>
      <c r="C97" s="445">
        <v>748.23</v>
      </c>
      <c r="D97" s="445">
        <v>249.51</v>
      </c>
    </row>
    <row r="98" spans="1:4" ht="9.1999999999999993" customHeight="1">
      <c r="A98" s="443">
        <v>30015</v>
      </c>
      <c r="B98" s="444" t="s">
        <v>44697</v>
      </c>
      <c r="C98" s="445">
        <v>279.29000000000002</v>
      </c>
      <c r="D98" s="445">
        <v>109.1</v>
      </c>
    </row>
    <row r="99" spans="1:4" ht="9.1999999999999993" customHeight="1">
      <c r="A99" s="443">
        <v>30016</v>
      </c>
      <c r="B99" s="444" t="s">
        <v>44698</v>
      </c>
      <c r="C99" s="445">
        <v>371.93</v>
      </c>
      <c r="D99" s="445">
        <v>131.65</v>
      </c>
    </row>
    <row r="100" spans="1:4" ht="9.1999999999999993" customHeight="1">
      <c r="A100" s="443">
        <v>30017</v>
      </c>
      <c r="B100" s="444" t="s">
        <v>44699</v>
      </c>
      <c r="C100" s="445">
        <v>406.67</v>
      </c>
      <c r="D100" s="445">
        <v>161.66</v>
      </c>
    </row>
    <row r="101" spans="1:4" ht="9.1999999999999993" customHeight="1">
      <c r="A101" s="443">
        <v>30018</v>
      </c>
      <c r="B101" s="444" t="s">
        <v>44700</v>
      </c>
      <c r="C101" s="445">
        <v>748.23</v>
      </c>
      <c r="D101" s="445">
        <v>249.51</v>
      </c>
    </row>
    <row r="102" spans="1:4" ht="9.1999999999999993" customHeight="1">
      <c r="A102" s="443">
        <v>30019</v>
      </c>
      <c r="B102" s="444" t="s">
        <v>44701</v>
      </c>
      <c r="C102" s="445">
        <v>751.3</v>
      </c>
      <c r="D102" s="445">
        <v>251.16</v>
      </c>
    </row>
    <row r="103" spans="1:4" ht="9.1999999999999993" customHeight="1">
      <c r="A103" s="443">
        <v>30063</v>
      </c>
      <c r="B103" s="444" t="s">
        <v>44702</v>
      </c>
      <c r="C103" s="445">
        <v>548.58000000000004</v>
      </c>
      <c r="D103" s="445">
        <v>353.48</v>
      </c>
    </row>
    <row r="104" spans="1:4" ht="9.1999999999999993" customHeight="1">
      <c r="A104" s="443">
        <v>30065</v>
      </c>
      <c r="B104" s="444" t="s">
        <v>44703</v>
      </c>
      <c r="C104" s="445">
        <v>165.3</v>
      </c>
      <c r="D104" s="445">
        <v>143.80000000000001</v>
      </c>
    </row>
    <row r="105" spans="1:4" ht="9.1999999999999993" customHeight="1">
      <c r="A105" s="443">
        <v>30066</v>
      </c>
      <c r="B105" s="444" t="s">
        <v>44704</v>
      </c>
      <c r="C105" s="445">
        <v>353.6</v>
      </c>
      <c r="D105" s="445">
        <v>211.7</v>
      </c>
    </row>
    <row r="106" spans="1:4" ht="9.1999999999999993" customHeight="1">
      <c r="A106" s="443">
        <v>30051</v>
      </c>
      <c r="B106" s="444" t="s">
        <v>44705</v>
      </c>
      <c r="C106" s="445">
        <v>11.53</v>
      </c>
      <c r="D106" s="445">
        <v>7.22</v>
      </c>
    </row>
    <row r="107" spans="1:4" ht="9.1999999999999993" customHeight="1">
      <c r="A107" s="443">
        <v>30071</v>
      </c>
      <c r="B107" s="444" t="s">
        <v>44706</v>
      </c>
      <c r="C107" s="445">
        <v>16.45</v>
      </c>
      <c r="D107" s="445">
        <v>13.59</v>
      </c>
    </row>
    <row r="108" spans="1:4" ht="18">
      <c r="A108" s="440" t="s">
        <v>44597</v>
      </c>
      <c r="B108" s="441" t="s">
        <v>44707</v>
      </c>
      <c r="C108" s="447" t="s">
        <v>44708</v>
      </c>
      <c r="D108" s="440" t="s">
        <v>44709</v>
      </c>
    </row>
    <row r="109" spans="1:4">
      <c r="A109" s="443">
        <v>11013</v>
      </c>
      <c r="B109" s="448" t="s">
        <v>44710</v>
      </c>
      <c r="C109" s="449" t="s">
        <v>44711</v>
      </c>
      <c r="D109" s="445">
        <v>0.73</v>
      </c>
    </row>
    <row r="110" spans="1:4">
      <c r="A110" s="443">
        <v>10714</v>
      </c>
      <c r="B110" s="448" t="s">
        <v>44712</v>
      </c>
      <c r="C110" s="449" t="s">
        <v>44711</v>
      </c>
      <c r="D110" s="445">
        <v>138.19</v>
      </c>
    </row>
    <row r="111" spans="1:4">
      <c r="A111" s="443">
        <v>10186</v>
      </c>
      <c r="B111" s="448" t="s">
        <v>44713</v>
      </c>
      <c r="C111" s="449" t="s">
        <v>44714</v>
      </c>
      <c r="D111" s="445">
        <v>53.62</v>
      </c>
    </row>
    <row r="112" spans="1:4">
      <c r="A112" s="443">
        <v>10645</v>
      </c>
      <c r="B112" s="448" t="s">
        <v>44715</v>
      </c>
      <c r="C112" s="449" t="s">
        <v>44716</v>
      </c>
      <c r="D112" s="445">
        <v>141.54</v>
      </c>
    </row>
    <row r="113" spans="1:4">
      <c r="A113" s="443">
        <v>10625</v>
      </c>
      <c r="B113" s="448" t="s">
        <v>44717</v>
      </c>
      <c r="C113" s="449" t="s">
        <v>44716</v>
      </c>
      <c r="D113" s="445">
        <v>84.11</v>
      </c>
    </row>
    <row r="114" spans="1:4">
      <c r="A114" s="443">
        <v>10133</v>
      </c>
      <c r="B114" s="448" t="s">
        <v>44718</v>
      </c>
      <c r="C114" s="449" t="s">
        <v>44714</v>
      </c>
      <c r="D114" s="445">
        <v>12.84</v>
      </c>
    </row>
    <row r="115" spans="1:4">
      <c r="A115" s="443">
        <v>10131</v>
      </c>
      <c r="B115" s="448" t="s">
        <v>44719</v>
      </c>
      <c r="C115" s="449" t="s">
        <v>44714</v>
      </c>
      <c r="D115" s="445">
        <v>12.84</v>
      </c>
    </row>
    <row r="116" spans="1:4">
      <c r="A116" s="443">
        <v>10132</v>
      </c>
      <c r="B116" s="448" t="s">
        <v>44720</v>
      </c>
      <c r="C116" s="449" t="s">
        <v>44714</v>
      </c>
      <c r="D116" s="445">
        <v>12.84</v>
      </c>
    </row>
    <row r="117" spans="1:4">
      <c r="A117" s="443">
        <v>10130</v>
      </c>
      <c r="B117" s="448" t="s">
        <v>44721</v>
      </c>
      <c r="C117" s="449" t="s">
        <v>44714</v>
      </c>
      <c r="D117" s="445">
        <v>11.15</v>
      </c>
    </row>
    <row r="118" spans="1:4">
      <c r="A118" s="443">
        <v>11570</v>
      </c>
      <c r="B118" s="448" t="s">
        <v>44722</v>
      </c>
      <c r="C118" s="449" t="s">
        <v>44714</v>
      </c>
      <c r="D118" s="445">
        <v>9.75</v>
      </c>
    </row>
    <row r="119" spans="1:4">
      <c r="A119" s="443">
        <v>11569</v>
      </c>
      <c r="B119" s="448" t="s">
        <v>44723</v>
      </c>
      <c r="C119" s="449" t="s">
        <v>44714</v>
      </c>
      <c r="D119" s="445">
        <v>10.64</v>
      </c>
    </row>
    <row r="120" spans="1:4">
      <c r="A120" s="443">
        <v>10129</v>
      </c>
      <c r="B120" s="448" t="s">
        <v>44724</v>
      </c>
      <c r="C120" s="449" t="s">
        <v>44714</v>
      </c>
      <c r="D120" s="445">
        <v>11.64</v>
      </c>
    </row>
    <row r="121" spans="1:4">
      <c r="A121" s="443">
        <v>10127</v>
      </c>
      <c r="B121" s="448" t="s">
        <v>44725</v>
      </c>
      <c r="C121" s="449" t="s">
        <v>44714</v>
      </c>
      <c r="D121" s="445">
        <v>10.35</v>
      </c>
    </row>
    <row r="122" spans="1:4">
      <c r="A122" s="443">
        <v>10128</v>
      </c>
      <c r="B122" s="448" t="s">
        <v>44726</v>
      </c>
      <c r="C122" s="449" t="s">
        <v>44714</v>
      </c>
      <c r="D122" s="445">
        <v>11.95</v>
      </c>
    </row>
    <row r="123" spans="1:4">
      <c r="A123" s="443">
        <v>10801</v>
      </c>
      <c r="B123" s="448" t="s">
        <v>44727</v>
      </c>
      <c r="C123" s="449" t="s">
        <v>44714</v>
      </c>
      <c r="D123" s="445">
        <v>10.82</v>
      </c>
    </row>
    <row r="124" spans="1:4">
      <c r="A124" s="443">
        <v>10202</v>
      </c>
      <c r="B124" s="448" t="s">
        <v>44728</v>
      </c>
      <c r="C124" s="449" t="s">
        <v>44714</v>
      </c>
      <c r="D124" s="445">
        <v>9.59</v>
      </c>
    </row>
    <row r="125" spans="1:4">
      <c r="A125" s="443">
        <v>10799</v>
      </c>
      <c r="B125" s="448" t="s">
        <v>44729</v>
      </c>
      <c r="C125" s="449" t="s">
        <v>44716</v>
      </c>
      <c r="D125" s="445">
        <v>78.89</v>
      </c>
    </row>
    <row r="126" spans="1:4">
      <c r="A126" s="443">
        <v>10769</v>
      </c>
      <c r="B126" s="448" t="s">
        <v>44730</v>
      </c>
      <c r="C126" s="449" t="s">
        <v>44731</v>
      </c>
      <c r="D126" s="445">
        <v>44.39</v>
      </c>
    </row>
    <row r="127" spans="1:4">
      <c r="A127" s="443">
        <v>10770</v>
      </c>
      <c r="B127" s="448" t="s">
        <v>44732</v>
      </c>
      <c r="C127" s="449" t="s">
        <v>44731</v>
      </c>
      <c r="D127" s="445">
        <v>98.57</v>
      </c>
    </row>
    <row r="128" spans="1:4">
      <c r="A128" s="443">
        <v>10762</v>
      </c>
      <c r="B128" s="448" t="s">
        <v>44733</v>
      </c>
      <c r="C128" s="449" t="s">
        <v>44734</v>
      </c>
      <c r="D128" s="445">
        <v>83.95</v>
      </c>
    </row>
    <row r="129" spans="1:4">
      <c r="A129" s="443">
        <v>10574</v>
      </c>
      <c r="B129" s="448" t="s">
        <v>44735</v>
      </c>
      <c r="C129" s="449" t="s">
        <v>44714</v>
      </c>
      <c r="D129" s="445">
        <v>1.62</v>
      </c>
    </row>
    <row r="130" spans="1:4">
      <c r="A130" s="443">
        <v>10557</v>
      </c>
      <c r="B130" s="448" t="s">
        <v>44736</v>
      </c>
      <c r="C130" s="449" t="s">
        <v>44737</v>
      </c>
      <c r="D130" s="445">
        <v>8.6999999999999993</v>
      </c>
    </row>
    <row r="131" spans="1:4">
      <c r="A131" s="443">
        <v>10785</v>
      </c>
      <c r="B131" s="448" t="s">
        <v>44738</v>
      </c>
      <c r="C131" s="449" t="s">
        <v>44739</v>
      </c>
      <c r="D131" s="445">
        <v>15</v>
      </c>
    </row>
    <row r="132" spans="1:4">
      <c r="A132" s="443">
        <v>10035</v>
      </c>
      <c r="B132" s="448" t="s">
        <v>44740</v>
      </c>
      <c r="C132" s="449" t="s">
        <v>44739</v>
      </c>
      <c r="D132" s="445">
        <v>5</v>
      </c>
    </row>
    <row r="133" spans="1:4">
      <c r="A133" s="443">
        <v>102064</v>
      </c>
      <c r="B133" s="448" t="s">
        <v>44741</v>
      </c>
      <c r="C133" s="449" t="s">
        <v>44742</v>
      </c>
      <c r="D133" s="445">
        <v>69.58</v>
      </c>
    </row>
    <row r="134" spans="1:4" ht="18">
      <c r="A134" s="443">
        <v>10591</v>
      </c>
      <c r="B134" s="450" t="s">
        <v>44743</v>
      </c>
      <c r="C134" s="449" t="s">
        <v>44742</v>
      </c>
      <c r="D134" s="445">
        <v>315.66000000000003</v>
      </c>
    </row>
    <row r="135" spans="1:4">
      <c r="A135" s="443">
        <v>10634</v>
      </c>
      <c r="B135" s="448" t="s">
        <v>44744</v>
      </c>
      <c r="C135" s="449" t="s">
        <v>44742</v>
      </c>
      <c r="D135" s="445">
        <v>120</v>
      </c>
    </row>
    <row r="136" spans="1:4">
      <c r="A136" s="443">
        <v>10579</v>
      </c>
      <c r="B136" s="448" t="s">
        <v>44745</v>
      </c>
      <c r="C136" s="449" t="s">
        <v>44746</v>
      </c>
      <c r="D136" s="445">
        <v>38.14</v>
      </c>
    </row>
    <row r="137" spans="1:4">
      <c r="A137" s="443">
        <v>11490</v>
      </c>
      <c r="B137" s="448" t="s">
        <v>44747</v>
      </c>
      <c r="C137" s="449" t="s">
        <v>44742</v>
      </c>
      <c r="D137" s="446">
        <v>3979.95</v>
      </c>
    </row>
    <row r="138" spans="1:4">
      <c r="A138" s="443">
        <v>10587</v>
      </c>
      <c r="B138" s="448" t="s">
        <v>44748</v>
      </c>
      <c r="C138" s="449" t="s">
        <v>44742</v>
      </c>
      <c r="D138" s="446">
        <v>2418.27</v>
      </c>
    </row>
    <row r="139" spans="1:4">
      <c r="A139" s="443">
        <v>10589</v>
      </c>
      <c r="B139" s="448" t="s">
        <v>44749</v>
      </c>
      <c r="C139" s="449" t="s">
        <v>44742</v>
      </c>
      <c r="D139" s="446">
        <v>5219.59</v>
      </c>
    </row>
    <row r="140" spans="1:4">
      <c r="A140" s="443">
        <v>10590</v>
      </c>
      <c r="B140" s="448" t="s">
        <v>44750</v>
      </c>
      <c r="C140" s="449" t="s">
        <v>44742</v>
      </c>
      <c r="D140" s="446">
        <v>3523.5</v>
      </c>
    </row>
    <row r="141" spans="1:4">
      <c r="A141" s="443">
        <v>10588</v>
      </c>
      <c r="B141" s="448" t="s">
        <v>44751</v>
      </c>
      <c r="C141" s="449" t="s">
        <v>44742</v>
      </c>
      <c r="D141" s="446">
        <v>3939.03</v>
      </c>
    </row>
    <row r="142" spans="1:4">
      <c r="A142" s="443">
        <v>10582</v>
      </c>
      <c r="B142" s="448" t="s">
        <v>44752</v>
      </c>
      <c r="C142" s="449" t="s">
        <v>44753</v>
      </c>
      <c r="D142" s="445">
        <v>519.58000000000004</v>
      </c>
    </row>
    <row r="143" spans="1:4">
      <c r="A143" s="443">
        <v>10580</v>
      </c>
      <c r="B143" s="448" t="s">
        <v>44754</v>
      </c>
      <c r="C143" s="449" t="s">
        <v>44742</v>
      </c>
      <c r="D143" s="446">
        <v>1698.85</v>
      </c>
    </row>
    <row r="144" spans="1:4">
      <c r="A144" s="443">
        <v>10586</v>
      </c>
      <c r="B144" s="448" t="s">
        <v>44755</v>
      </c>
      <c r="C144" s="449" t="s">
        <v>44742</v>
      </c>
      <c r="D144" s="446">
        <v>5711.33</v>
      </c>
    </row>
    <row r="145" spans="1:4">
      <c r="A145" s="443">
        <v>10585</v>
      </c>
      <c r="B145" s="448" t="s">
        <v>44756</v>
      </c>
      <c r="C145" s="449" t="s">
        <v>44742</v>
      </c>
      <c r="D145" s="446">
        <v>2415.9499999999998</v>
      </c>
    </row>
    <row r="146" spans="1:4">
      <c r="A146" s="443">
        <v>10592</v>
      </c>
      <c r="B146" s="448" t="s">
        <v>44757</v>
      </c>
      <c r="C146" s="449" t="s">
        <v>44742</v>
      </c>
      <c r="D146" s="445">
        <v>320</v>
      </c>
    </row>
    <row r="147" spans="1:4">
      <c r="A147" s="443">
        <v>10662</v>
      </c>
      <c r="B147" s="448" t="s">
        <v>44758</v>
      </c>
      <c r="C147" s="449" t="s">
        <v>44711</v>
      </c>
      <c r="D147" s="445">
        <v>10.029999999999999</v>
      </c>
    </row>
    <row r="148" spans="1:4">
      <c r="A148" s="443">
        <v>10659</v>
      </c>
      <c r="B148" s="448" t="s">
        <v>44759</v>
      </c>
      <c r="C148" s="449" t="s">
        <v>44711</v>
      </c>
      <c r="D148" s="445">
        <v>7.84</v>
      </c>
    </row>
    <row r="149" spans="1:4">
      <c r="A149" s="443">
        <v>10650</v>
      </c>
      <c r="B149" s="448" t="s">
        <v>44760</v>
      </c>
      <c r="C149" s="449" t="s">
        <v>44711</v>
      </c>
      <c r="D149" s="445">
        <v>54.9</v>
      </c>
    </row>
    <row r="150" spans="1:4">
      <c r="A150" s="443">
        <v>10675</v>
      </c>
      <c r="B150" s="448" t="s">
        <v>44761</v>
      </c>
      <c r="C150" s="449" t="s">
        <v>44711</v>
      </c>
      <c r="D150" s="446">
        <v>2254.5300000000002</v>
      </c>
    </row>
    <row r="151" spans="1:4">
      <c r="A151" s="443">
        <v>10676</v>
      </c>
      <c r="B151" s="448" t="s">
        <v>44762</v>
      </c>
      <c r="C151" s="449" t="s">
        <v>44711</v>
      </c>
      <c r="D151" s="446">
        <v>2823.86</v>
      </c>
    </row>
    <row r="152" spans="1:4">
      <c r="A152" s="443">
        <v>10677</v>
      </c>
      <c r="B152" s="448" t="s">
        <v>44763</v>
      </c>
      <c r="C152" s="449" t="s">
        <v>44711</v>
      </c>
      <c r="D152" s="446">
        <v>3825.88</v>
      </c>
    </row>
    <row r="153" spans="1:4">
      <c r="A153" s="443">
        <v>10243</v>
      </c>
      <c r="B153" s="448" t="s">
        <v>44764</v>
      </c>
      <c r="C153" s="449" t="s">
        <v>44711</v>
      </c>
      <c r="D153" s="445">
        <v>423.87</v>
      </c>
    </row>
    <row r="154" spans="1:4">
      <c r="A154" s="443">
        <v>10670</v>
      </c>
      <c r="B154" s="448" t="s">
        <v>44765</v>
      </c>
      <c r="C154" s="449" t="s">
        <v>44716</v>
      </c>
      <c r="D154" s="446">
        <v>4537.54</v>
      </c>
    </row>
    <row r="155" spans="1:4">
      <c r="A155" s="443">
        <v>10857</v>
      </c>
      <c r="B155" s="448" t="s">
        <v>44766</v>
      </c>
      <c r="C155" s="449" t="s">
        <v>44711</v>
      </c>
      <c r="D155" s="445">
        <v>533.03</v>
      </c>
    </row>
    <row r="156" spans="1:4">
      <c r="A156" s="443">
        <v>10367</v>
      </c>
      <c r="B156" s="448" t="s">
        <v>44767</v>
      </c>
      <c r="C156" s="449" t="s">
        <v>44768</v>
      </c>
      <c r="D156" s="445">
        <v>111.12</v>
      </c>
    </row>
    <row r="157" spans="1:4">
      <c r="A157" s="443">
        <v>11571</v>
      </c>
      <c r="B157" s="448" t="s">
        <v>44769</v>
      </c>
      <c r="C157" s="449" t="s">
        <v>44711</v>
      </c>
      <c r="D157" s="445">
        <v>834.9</v>
      </c>
    </row>
    <row r="158" spans="1:4">
      <c r="A158" s="443">
        <v>10140</v>
      </c>
      <c r="B158" s="448" t="s">
        <v>44770</v>
      </c>
      <c r="C158" s="449" t="s">
        <v>44771</v>
      </c>
      <c r="D158" s="445">
        <v>382.32</v>
      </c>
    </row>
    <row r="159" spans="1:4">
      <c r="A159" s="443">
        <v>10626</v>
      </c>
      <c r="B159" s="448" t="s">
        <v>44772</v>
      </c>
      <c r="C159" s="449" t="s">
        <v>44714</v>
      </c>
      <c r="D159" s="445">
        <v>26.45</v>
      </c>
    </row>
    <row r="160" spans="1:4">
      <c r="A160" s="443">
        <v>10639</v>
      </c>
      <c r="B160" s="448" t="s">
        <v>44773</v>
      </c>
      <c r="C160" s="449" t="s">
        <v>44734</v>
      </c>
      <c r="D160" s="445">
        <v>12.32</v>
      </c>
    </row>
    <row r="161" spans="1:4">
      <c r="A161" s="443">
        <v>10640</v>
      </c>
      <c r="B161" s="448" t="s">
        <v>44774</v>
      </c>
      <c r="C161" s="449" t="s">
        <v>44734</v>
      </c>
      <c r="D161" s="445">
        <v>24.08</v>
      </c>
    </row>
    <row r="162" spans="1:4">
      <c r="A162" s="443">
        <v>10641</v>
      </c>
      <c r="B162" s="448" t="s">
        <v>44775</v>
      </c>
      <c r="C162" s="449" t="s">
        <v>44734</v>
      </c>
      <c r="D162" s="445">
        <v>16.28</v>
      </c>
    </row>
    <row r="163" spans="1:4">
      <c r="A163" s="443">
        <v>10138</v>
      </c>
      <c r="B163" s="448" t="s">
        <v>44776</v>
      </c>
      <c r="C163" s="449" t="s">
        <v>44771</v>
      </c>
      <c r="D163" s="446">
        <v>1466.55</v>
      </c>
    </row>
    <row r="164" spans="1:4">
      <c r="A164" s="443">
        <v>10134</v>
      </c>
      <c r="B164" s="448" t="s">
        <v>44777</v>
      </c>
      <c r="C164" s="449" t="s">
        <v>44714</v>
      </c>
      <c r="D164" s="445">
        <v>27.51</v>
      </c>
    </row>
    <row r="165" spans="1:4">
      <c r="A165" s="443">
        <v>10112</v>
      </c>
      <c r="B165" s="448" t="s">
        <v>44778</v>
      </c>
      <c r="C165" s="449" t="s">
        <v>44737</v>
      </c>
      <c r="D165" s="445">
        <v>74.67</v>
      </c>
    </row>
    <row r="166" spans="1:4">
      <c r="A166" s="443">
        <v>10109</v>
      </c>
      <c r="B166" s="448" t="s">
        <v>44779</v>
      </c>
      <c r="C166" s="449" t="s">
        <v>44780</v>
      </c>
      <c r="D166" s="445">
        <v>65</v>
      </c>
    </row>
    <row r="167" spans="1:4">
      <c r="A167" s="443">
        <v>10107</v>
      </c>
      <c r="B167" s="448" t="s">
        <v>44781</v>
      </c>
      <c r="C167" s="449" t="s">
        <v>44737</v>
      </c>
      <c r="D167" s="445">
        <v>65</v>
      </c>
    </row>
    <row r="168" spans="1:4">
      <c r="A168" s="443">
        <v>10110</v>
      </c>
      <c r="B168" s="448" t="s">
        <v>44782</v>
      </c>
      <c r="C168" s="449" t="s">
        <v>44780</v>
      </c>
      <c r="D168" s="445">
        <v>63.48</v>
      </c>
    </row>
    <row r="169" spans="1:4">
      <c r="A169" s="443">
        <v>10111</v>
      </c>
      <c r="B169" s="448" t="s">
        <v>44783</v>
      </c>
      <c r="C169" s="449" t="s">
        <v>44780</v>
      </c>
      <c r="D169" s="445">
        <v>48.75</v>
      </c>
    </row>
    <row r="170" spans="1:4">
      <c r="A170" s="443">
        <v>10657</v>
      </c>
      <c r="B170" s="448" t="s">
        <v>44784</v>
      </c>
      <c r="C170" s="449" t="s">
        <v>44714</v>
      </c>
      <c r="D170" s="445">
        <v>7.47</v>
      </c>
    </row>
    <row r="171" spans="1:4">
      <c r="A171" s="443">
        <v>10737</v>
      </c>
      <c r="B171" s="448" t="s">
        <v>44785</v>
      </c>
      <c r="C171" s="449" t="s">
        <v>44714</v>
      </c>
      <c r="D171" s="445">
        <v>3.41</v>
      </c>
    </row>
    <row r="172" spans="1:4">
      <c r="A172" s="443">
        <v>10564</v>
      </c>
      <c r="B172" s="448" t="s">
        <v>44786</v>
      </c>
      <c r="C172" s="449" t="s">
        <v>44737</v>
      </c>
      <c r="D172" s="445">
        <v>10.4</v>
      </c>
    </row>
    <row r="173" spans="1:4">
      <c r="A173" s="443">
        <v>102070</v>
      </c>
      <c r="B173" s="448" t="s">
        <v>44787</v>
      </c>
      <c r="C173" s="449" t="s">
        <v>44711</v>
      </c>
      <c r="D173" s="445">
        <v>16.2</v>
      </c>
    </row>
    <row r="174" spans="1:4">
      <c r="A174" s="443">
        <v>10605</v>
      </c>
      <c r="B174" s="448" t="s">
        <v>44788</v>
      </c>
      <c r="C174" s="449" t="s">
        <v>44716</v>
      </c>
      <c r="D174" s="446">
        <v>8402.09</v>
      </c>
    </row>
    <row r="175" spans="1:4">
      <c r="A175" s="443">
        <v>10606</v>
      </c>
      <c r="B175" s="448" t="s">
        <v>44789</v>
      </c>
      <c r="C175" s="449" t="s">
        <v>44716</v>
      </c>
      <c r="D175" s="446">
        <v>9468.59</v>
      </c>
    </row>
    <row r="176" spans="1:4">
      <c r="A176" s="443">
        <v>10607</v>
      </c>
      <c r="B176" s="448" t="s">
        <v>44790</v>
      </c>
      <c r="C176" s="449" t="s">
        <v>44716</v>
      </c>
      <c r="D176" s="446">
        <v>11035.86</v>
      </c>
    </row>
    <row r="177" spans="1:4">
      <c r="A177" s="443">
        <v>10608</v>
      </c>
      <c r="B177" s="448" t="s">
        <v>44791</v>
      </c>
      <c r="C177" s="449" t="s">
        <v>44716</v>
      </c>
      <c r="D177" s="446">
        <v>13883.35</v>
      </c>
    </row>
    <row r="178" spans="1:4">
      <c r="A178" s="443">
        <v>10609</v>
      </c>
      <c r="B178" s="448" t="s">
        <v>44792</v>
      </c>
      <c r="C178" s="449" t="s">
        <v>44716</v>
      </c>
      <c r="D178" s="446">
        <v>15448.53</v>
      </c>
    </row>
    <row r="179" spans="1:4">
      <c r="A179" s="443">
        <v>10610</v>
      </c>
      <c r="B179" s="448" t="s">
        <v>44793</v>
      </c>
      <c r="C179" s="449" t="s">
        <v>44716</v>
      </c>
      <c r="D179" s="446">
        <v>16659.599999999999</v>
      </c>
    </row>
    <row r="180" spans="1:4">
      <c r="A180" s="443">
        <v>10611</v>
      </c>
      <c r="B180" s="448" t="s">
        <v>44794</v>
      </c>
      <c r="C180" s="449" t="s">
        <v>44716</v>
      </c>
      <c r="D180" s="446">
        <v>21893.62</v>
      </c>
    </row>
    <row r="181" spans="1:4">
      <c r="A181" s="443">
        <v>10597</v>
      </c>
      <c r="B181" s="448" t="s">
        <v>44795</v>
      </c>
      <c r="C181" s="449" t="s">
        <v>44716</v>
      </c>
      <c r="D181" s="446">
        <v>4201.04</v>
      </c>
    </row>
    <row r="182" spans="1:4">
      <c r="A182" s="443">
        <v>10598</v>
      </c>
      <c r="B182" s="448" t="s">
        <v>44796</v>
      </c>
      <c r="C182" s="449" t="s">
        <v>44716</v>
      </c>
      <c r="D182" s="446">
        <v>4734.29</v>
      </c>
    </row>
    <row r="183" spans="1:4">
      <c r="A183" s="443">
        <v>10599</v>
      </c>
      <c r="B183" s="448" t="s">
        <v>44797</v>
      </c>
      <c r="C183" s="449" t="s">
        <v>44716</v>
      </c>
      <c r="D183" s="446">
        <v>5507.45</v>
      </c>
    </row>
    <row r="184" spans="1:4">
      <c r="A184" s="443">
        <v>10600</v>
      </c>
      <c r="B184" s="448" t="s">
        <v>44798</v>
      </c>
      <c r="C184" s="449" t="s">
        <v>44716</v>
      </c>
      <c r="D184" s="446">
        <v>6941.67</v>
      </c>
    </row>
    <row r="185" spans="1:4">
      <c r="A185" s="443">
        <v>10601</v>
      </c>
      <c r="B185" s="448" t="s">
        <v>44799</v>
      </c>
      <c r="C185" s="449" t="s">
        <v>44716</v>
      </c>
      <c r="D185" s="446">
        <v>7724.26</v>
      </c>
    </row>
    <row r="186" spans="1:4">
      <c r="A186" s="443">
        <v>10602</v>
      </c>
      <c r="B186" s="448" t="s">
        <v>44800</v>
      </c>
      <c r="C186" s="449" t="s">
        <v>44716</v>
      </c>
      <c r="D186" s="446">
        <v>8329.7999999999993</v>
      </c>
    </row>
    <row r="187" spans="1:4">
      <c r="A187" s="443">
        <v>10603</v>
      </c>
      <c r="B187" s="448" t="s">
        <v>44801</v>
      </c>
      <c r="C187" s="449" t="s">
        <v>44716</v>
      </c>
      <c r="D187" s="446">
        <v>10946.81</v>
      </c>
    </row>
    <row r="188" spans="1:4">
      <c r="A188" s="443">
        <v>10604</v>
      </c>
      <c r="B188" s="448" t="s">
        <v>44802</v>
      </c>
      <c r="C188" s="449" t="s">
        <v>44716</v>
      </c>
      <c r="D188" s="446">
        <v>10429.27</v>
      </c>
    </row>
    <row r="189" spans="1:4">
      <c r="A189" s="443">
        <v>11266</v>
      </c>
      <c r="B189" s="448" t="s">
        <v>44803</v>
      </c>
      <c r="C189" s="449" t="s">
        <v>44716</v>
      </c>
      <c r="D189" s="446">
        <v>22283.35</v>
      </c>
    </row>
    <row r="190" spans="1:4">
      <c r="A190" s="443">
        <v>11265</v>
      </c>
      <c r="B190" s="448" t="s">
        <v>44804</v>
      </c>
      <c r="C190" s="449" t="s">
        <v>44716</v>
      </c>
      <c r="D190" s="446">
        <v>11141.67</v>
      </c>
    </row>
    <row r="191" spans="1:4">
      <c r="A191" s="443">
        <v>11012</v>
      </c>
      <c r="B191" s="448" t="s">
        <v>44805</v>
      </c>
      <c r="C191" s="449" t="s">
        <v>44711</v>
      </c>
      <c r="D191" s="445">
        <v>0.68</v>
      </c>
    </row>
    <row r="192" spans="1:4">
      <c r="A192" s="443">
        <v>10203</v>
      </c>
      <c r="B192" s="448" t="s">
        <v>44806</v>
      </c>
      <c r="C192" s="449" t="s">
        <v>44716</v>
      </c>
      <c r="D192" s="445">
        <v>43.09</v>
      </c>
    </row>
    <row r="193" spans="1:4">
      <c r="A193" s="443">
        <v>10647</v>
      </c>
      <c r="B193" s="448" t="s">
        <v>44807</v>
      </c>
      <c r="C193" s="449" t="s">
        <v>44716</v>
      </c>
      <c r="D193" s="445">
        <v>48.69</v>
      </c>
    </row>
    <row r="194" spans="1:4">
      <c r="A194" s="443">
        <v>10627</v>
      </c>
      <c r="B194" s="448" t="s">
        <v>44808</v>
      </c>
      <c r="C194" s="449" t="s">
        <v>44716</v>
      </c>
      <c r="D194" s="445">
        <v>10.86</v>
      </c>
    </row>
    <row r="195" spans="1:4">
      <c r="A195" s="443">
        <v>10745</v>
      </c>
      <c r="B195" s="448" t="s">
        <v>44809</v>
      </c>
      <c r="C195" s="449" t="s">
        <v>44711</v>
      </c>
      <c r="D195" s="445">
        <v>6.04</v>
      </c>
    </row>
    <row r="196" spans="1:4">
      <c r="A196" s="443">
        <v>10118</v>
      </c>
      <c r="B196" s="448" t="s">
        <v>44810</v>
      </c>
      <c r="C196" s="449" t="s">
        <v>44780</v>
      </c>
      <c r="D196" s="445">
        <v>50.65</v>
      </c>
    </row>
    <row r="197" spans="1:4">
      <c r="A197" s="443">
        <v>100493</v>
      </c>
      <c r="B197" s="448" t="s">
        <v>44811</v>
      </c>
      <c r="C197" s="449" t="s">
        <v>44711</v>
      </c>
      <c r="D197" s="445">
        <v>3.41</v>
      </c>
    </row>
    <row r="198" spans="1:4">
      <c r="A198" s="443">
        <v>10271</v>
      </c>
      <c r="B198" s="448" t="s">
        <v>44812</v>
      </c>
      <c r="C198" s="449" t="s">
        <v>44711</v>
      </c>
      <c r="D198" s="445">
        <v>1.99</v>
      </c>
    </row>
    <row r="199" spans="1:4">
      <c r="A199" s="443">
        <v>10272</v>
      </c>
      <c r="B199" s="448" t="s">
        <v>44813</v>
      </c>
      <c r="C199" s="449" t="s">
        <v>44711</v>
      </c>
      <c r="D199" s="445">
        <v>2.62</v>
      </c>
    </row>
    <row r="200" spans="1:4">
      <c r="A200" s="443">
        <v>10273</v>
      </c>
      <c r="B200" s="448" t="s">
        <v>44814</v>
      </c>
      <c r="C200" s="449" t="s">
        <v>44711</v>
      </c>
      <c r="D200" s="445">
        <v>3.58</v>
      </c>
    </row>
    <row r="201" spans="1:4">
      <c r="A201" s="443">
        <v>10619</v>
      </c>
      <c r="B201" s="448" t="s">
        <v>44815</v>
      </c>
      <c r="C201" s="449" t="s">
        <v>44711</v>
      </c>
      <c r="D201" s="445">
        <v>4.4400000000000004</v>
      </c>
    </row>
    <row r="202" spans="1:4">
      <c r="A202" s="443">
        <v>10266</v>
      </c>
      <c r="B202" s="448" t="s">
        <v>44816</v>
      </c>
      <c r="C202" s="449" t="s">
        <v>44817</v>
      </c>
      <c r="D202" s="445">
        <v>41.01</v>
      </c>
    </row>
    <row r="203" spans="1:4">
      <c r="A203" s="443">
        <v>10296</v>
      </c>
      <c r="B203" s="448" t="s">
        <v>44818</v>
      </c>
      <c r="C203" s="449" t="s">
        <v>44817</v>
      </c>
      <c r="D203" s="445">
        <v>46.53</v>
      </c>
    </row>
    <row r="204" spans="1:4">
      <c r="A204" s="443">
        <v>10267</v>
      </c>
      <c r="B204" s="448" t="s">
        <v>44819</v>
      </c>
      <c r="C204" s="449" t="s">
        <v>44817</v>
      </c>
      <c r="D204" s="445">
        <v>55.83</v>
      </c>
    </row>
    <row r="205" spans="1:4">
      <c r="A205" s="443">
        <v>10268</v>
      </c>
      <c r="B205" s="448" t="s">
        <v>44820</v>
      </c>
      <c r="C205" s="449" t="s">
        <v>44817</v>
      </c>
      <c r="D205" s="445">
        <v>61.15</v>
      </c>
    </row>
    <row r="206" spans="1:4">
      <c r="A206" s="443">
        <v>10748</v>
      </c>
      <c r="B206" s="448" t="s">
        <v>44821</v>
      </c>
      <c r="C206" s="449" t="s">
        <v>44711</v>
      </c>
      <c r="D206" s="445">
        <v>2.7</v>
      </c>
    </row>
    <row r="207" spans="1:4">
      <c r="A207" s="443">
        <v>10097</v>
      </c>
      <c r="B207" s="448" t="s">
        <v>44822</v>
      </c>
      <c r="C207" s="449" t="s">
        <v>44737</v>
      </c>
      <c r="D207" s="445">
        <v>31.67</v>
      </c>
    </row>
    <row r="208" spans="1:4">
      <c r="A208" s="443">
        <v>10553</v>
      </c>
      <c r="B208" s="448" t="s">
        <v>44823</v>
      </c>
      <c r="C208" s="449" t="s">
        <v>44824</v>
      </c>
      <c r="D208" s="445">
        <v>0</v>
      </c>
    </row>
    <row r="209" spans="1:4">
      <c r="A209" s="443">
        <v>10855</v>
      </c>
      <c r="B209" s="448" t="s">
        <v>44825</v>
      </c>
      <c r="C209" s="449" t="s">
        <v>44711</v>
      </c>
      <c r="D209" s="446">
        <v>2961.3</v>
      </c>
    </row>
    <row r="210" spans="1:4">
      <c r="A210" s="443">
        <v>10713</v>
      </c>
      <c r="B210" s="448" t="s">
        <v>44826</v>
      </c>
      <c r="C210" s="449" t="s">
        <v>44711</v>
      </c>
      <c r="D210" s="446">
        <v>2142</v>
      </c>
    </row>
    <row r="211" spans="1:4">
      <c r="A211" s="443">
        <v>10119</v>
      </c>
      <c r="B211" s="448" t="s">
        <v>44827</v>
      </c>
      <c r="C211" s="449" t="s">
        <v>44780</v>
      </c>
      <c r="D211" s="445">
        <v>55.72</v>
      </c>
    </row>
    <row r="212" spans="1:4">
      <c r="A212" s="443">
        <v>10113</v>
      </c>
      <c r="B212" s="448" t="s">
        <v>44828</v>
      </c>
      <c r="C212" s="449" t="s">
        <v>44780</v>
      </c>
      <c r="D212" s="445">
        <v>91.3</v>
      </c>
    </row>
    <row r="213" spans="1:4">
      <c r="A213" s="443">
        <v>10114</v>
      </c>
      <c r="B213" s="448" t="s">
        <v>44829</v>
      </c>
      <c r="C213" s="449" t="s">
        <v>44780</v>
      </c>
      <c r="D213" s="445">
        <v>79.08</v>
      </c>
    </row>
    <row r="214" spans="1:4">
      <c r="A214" s="443">
        <v>10115</v>
      </c>
      <c r="B214" s="448" t="s">
        <v>44830</v>
      </c>
      <c r="C214" s="449" t="s">
        <v>44780</v>
      </c>
      <c r="D214" s="445">
        <v>79.5</v>
      </c>
    </row>
    <row r="215" spans="1:4">
      <c r="A215" s="443">
        <v>10116</v>
      </c>
      <c r="B215" s="448" t="s">
        <v>44831</v>
      </c>
      <c r="C215" s="449" t="s">
        <v>44780</v>
      </c>
      <c r="D215" s="445">
        <v>74.7</v>
      </c>
    </row>
    <row r="216" spans="1:4">
      <c r="A216" s="443">
        <v>10117</v>
      </c>
      <c r="B216" s="448" t="s">
        <v>44832</v>
      </c>
      <c r="C216" s="449" t="s">
        <v>44737</v>
      </c>
      <c r="D216" s="445">
        <v>74.7</v>
      </c>
    </row>
    <row r="217" spans="1:4">
      <c r="A217" s="443">
        <v>10047</v>
      </c>
      <c r="B217" s="448" t="s">
        <v>44833</v>
      </c>
      <c r="C217" s="449" t="s">
        <v>44711</v>
      </c>
      <c r="D217" s="445">
        <v>390.94</v>
      </c>
    </row>
    <row r="218" spans="1:4">
      <c r="A218" s="443">
        <v>10048</v>
      </c>
      <c r="B218" s="448" t="s">
        <v>44834</v>
      </c>
      <c r="C218" s="449" t="s">
        <v>44711</v>
      </c>
      <c r="D218" s="445">
        <v>406.54</v>
      </c>
    </row>
    <row r="219" spans="1:4">
      <c r="A219" s="443">
        <v>10049</v>
      </c>
      <c r="B219" s="448" t="s">
        <v>44835</v>
      </c>
      <c r="C219" s="449" t="s">
        <v>44711</v>
      </c>
      <c r="D219" s="445">
        <v>469.03</v>
      </c>
    </row>
    <row r="220" spans="1:4">
      <c r="A220" s="443">
        <v>10050</v>
      </c>
      <c r="B220" s="448" t="s">
        <v>44836</v>
      </c>
      <c r="C220" s="449" t="s">
        <v>44711</v>
      </c>
      <c r="D220" s="445">
        <v>656.72</v>
      </c>
    </row>
    <row r="221" spans="1:4">
      <c r="A221" s="443">
        <v>10051</v>
      </c>
      <c r="B221" s="448" t="s">
        <v>44837</v>
      </c>
      <c r="C221" s="449" t="s">
        <v>44711</v>
      </c>
      <c r="D221" s="445">
        <v>781.79</v>
      </c>
    </row>
    <row r="222" spans="1:4">
      <c r="A222" s="443">
        <v>10052</v>
      </c>
      <c r="B222" s="448" t="s">
        <v>44838</v>
      </c>
      <c r="C222" s="449" t="s">
        <v>44711</v>
      </c>
      <c r="D222" s="445">
        <v>906.91</v>
      </c>
    </row>
    <row r="223" spans="1:4">
      <c r="A223" s="443">
        <v>10053</v>
      </c>
      <c r="B223" s="448" t="s">
        <v>44839</v>
      </c>
      <c r="C223" s="449" t="s">
        <v>44711</v>
      </c>
      <c r="D223" s="446">
        <v>1051.98</v>
      </c>
    </row>
    <row r="224" spans="1:4">
      <c r="A224" s="443">
        <v>10054</v>
      </c>
      <c r="B224" s="448" t="s">
        <v>44840</v>
      </c>
      <c r="C224" s="449" t="s">
        <v>44711</v>
      </c>
      <c r="D224" s="446">
        <v>1217</v>
      </c>
    </row>
    <row r="225" spans="1:4">
      <c r="A225" s="443">
        <v>10055</v>
      </c>
      <c r="B225" s="448" t="s">
        <v>44841</v>
      </c>
      <c r="C225" s="449" t="s">
        <v>44711</v>
      </c>
      <c r="D225" s="446">
        <v>1525.56</v>
      </c>
    </row>
    <row r="226" spans="1:4">
      <c r="A226" s="443">
        <v>11011</v>
      </c>
      <c r="B226" s="448" t="s">
        <v>44842</v>
      </c>
      <c r="C226" s="449" t="s">
        <v>44711</v>
      </c>
      <c r="D226" s="445">
        <v>1.1000000000000001</v>
      </c>
    </row>
    <row r="227" spans="1:4">
      <c r="A227" s="443">
        <v>11566</v>
      </c>
      <c r="B227" s="448" t="s">
        <v>44843</v>
      </c>
      <c r="C227" s="449" t="s">
        <v>44711</v>
      </c>
      <c r="D227" s="445">
        <v>5.54</v>
      </c>
    </row>
    <row r="228" spans="1:4">
      <c r="A228" s="443">
        <v>11005</v>
      </c>
      <c r="B228" s="448" t="s">
        <v>44844</v>
      </c>
      <c r="C228" s="449" t="s">
        <v>44711</v>
      </c>
      <c r="D228" s="445">
        <v>0.28999999999999998</v>
      </c>
    </row>
    <row r="229" spans="1:4">
      <c r="A229" s="443">
        <v>10709</v>
      </c>
      <c r="B229" s="448" t="s">
        <v>44845</v>
      </c>
      <c r="C229" s="449" t="s">
        <v>44846</v>
      </c>
      <c r="D229" s="445">
        <v>5.18</v>
      </c>
    </row>
    <row r="230" spans="1:4">
      <c r="A230" s="443">
        <v>10170</v>
      </c>
      <c r="B230" s="448" t="s">
        <v>44847</v>
      </c>
      <c r="C230" s="449" t="s">
        <v>44716</v>
      </c>
      <c r="D230" s="445">
        <v>14.96</v>
      </c>
    </row>
    <row r="231" spans="1:4">
      <c r="A231" s="443">
        <v>11420</v>
      </c>
      <c r="B231" s="448" t="s">
        <v>44848</v>
      </c>
      <c r="C231" s="449" t="s">
        <v>44716</v>
      </c>
      <c r="D231" s="445">
        <v>3.16</v>
      </c>
    </row>
    <row r="232" spans="1:4">
      <c r="A232" s="443">
        <v>11421</v>
      </c>
      <c r="B232" s="448" t="s">
        <v>44849</v>
      </c>
      <c r="C232" s="449" t="s">
        <v>44716</v>
      </c>
      <c r="D232" s="445">
        <v>4.5199999999999996</v>
      </c>
    </row>
    <row r="233" spans="1:4">
      <c r="A233" s="443">
        <v>11422</v>
      </c>
      <c r="B233" s="448" t="s">
        <v>44850</v>
      </c>
      <c r="C233" s="449" t="s">
        <v>44716</v>
      </c>
      <c r="D233" s="445">
        <v>6.18</v>
      </c>
    </row>
    <row r="234" spans="1:4">
      <c r="A234" s="443">
        <v>11423</v>
      </c>
      <c r="B234" s="448" t="s">
        <v>44851</v>
      </c>
      <c r="C234" s="449" t="s">
        <v>44716</v>
      </c>
      <c r="D234" s="445">
        <v>9.91</v>
      </c>
    </row>
    <row r="235" spans="1:4">
      <c r="A235" s="443">
        <v>11424</v>
      </c>
      <c r="B235" s="448" t="s">
        <v>44852</v>
      </c>
      <c r="C235" s="449" t="s">
        <v>44716</v>
      </c>
      <c r="D235" s="445">
        <v>23.13</v>
      </c>
    </row>
    <row r="236" spans="1:4">
      <c r="A236" s="443">
        <v>11425</v>
      </c>
      <c r="B236" s="448" t="s">
        <v>44853</v>
      </c>
      <c r="C236" s="449" t="s">
        <v>44716</v>
      </c>
      <c r="D236" s="445">
        <v>31.88</v>
      </c>
    </row>
    <row r="237" spans="1:4">
      <c r="A237" s="443">
        <v>10811</v>
      </c>
      <c r="B237" s="448" t="s">
        <v>44854</v>
      </c>
      <c r="C237" s="449" t="s">
        <v>44716</v>
      </c>
      <c r="D237" s="445">
        <v>33.5</v>
      </c>
    </row>
    <row r="238" spans="1:4">
      <c r="A238" s="443">
        <v>10712</v>
      </c>
      <c r="B238" s="448" t="s">
        <v>44855</v>
      </c>
      <c r="C238" s="449" t="s">
        <v>44716</v>
      </c>
      <c r="D238" s="445">
        <v>5.18</v>
      </c>
    </row>
    <row r="239" spans="1:4">
      <c r="A239" s="443">
        <v>10711</v>
      </c>
      <c r="B239" s="448" t="s">
        <v>44856</v>
      </c>
      <c r="C239" s="449" t="s">
        <v>44716</v>
      </c>
      <c r="D239" s="445">
        <v>5.09</v>
      </c>
    </row>
    <row r="240" spans="1:4">
      <c r="A240" s="443">
        <v>10858</v>
      </c>
      <c r="B240" s="448" t="s">
        <v>44857</v>
      </c>
      <c r="C240" s="449" t="s">
        <v>44716</v>
      </c>
      <c r="D240" s="445">
        <v>6.87</v>
      </c>
    </row>
    <row r="241" spans="1:4">
      <c r="A241" s="443">
        <v>10710</v>
      </c>
      <c r="B241" s="448" t="s">
        <v>44858</v>
      </c>
      <c r="C241" s="449" t="s">
        <v>44716</v>
      </c>
      <c r="D241" s="445">
        <v>8.7799999999999994</v>
      </c>
    </row>
    <row r="242" spans="1:4">
      <c r="A242" s="443">
        <v>11010</v>
      </c>
      <c r="B242" s="448" t="s">
        <v>44859</v>
      </c>
      <c r="C242" s="449" t="s">
        <v>44716</v>
      </c>
      <c r="D242" s="445">
        <v>20.37</v>
      </c>
    </row>
    <row r="243" spans="1:4">
      <c r="A243" s="443">
        <v>10162</v>
      </c>
      <c r="B243" s="448" t="s">
        <v>44860</v>
      </c>
      <c r="C243" s="449" t="s">
        <v>44711</v>
      </c>
      <c r="D243" s="445">
        <v>24.83</v>
      </c>
    </row>
    <row r="244" spans="1:4">
      <c r="A244" s="443">
        <v>10817</v>
      </c>
      <c r="B244" s="448" t="s">
        <v>44861</v>
      </c>
      <c r="C244" s="449" t="s">
        <v>44862</v>
      </c>
      <c r="D244" s="446">
        <v>1840.8</v>
      </c>
    </row>
    <row r="245" spans="1:4">
      <c r="A245" s="443">
        <v>10064</v>
      </c>
      <c r="B245" s="448" t="s">
        <v>44863</v>
      </c>
      <c r="C245" s="449" t="s">
        <v>44862</v>
      </c>
      <c r="D245" s="446">
        <v>2059.2800000000002</v>
      </c>
    </row>
    <row r="246" spans="1:4">
      <c r="A246" s="443">
        <v>10062</v>
      </c>
      <c r="B246" s="448" t="s">
        <v>44864</v>
      </c>
      <c r="C246" s="449" t="s">
        <v>44846</v>
      </c>
      <c r="D246" s="445">
        <v>9.02</v>
      </c>
    </row>
    <row r="247" spans="1:4">
      <c r="A247" s="443">
        <v>10066</v>
      </c>
      <c r="B247" s="448" t="s">
        <v>44865</v>
      </c>
      <c r="C247" s="449" t="s">
        <v>44737</v>
      </c>
      <c r="D247" s="446">
        <v>1840</v>
      </c>
    </row>
    <row r="248" spans="1:4">
      <c r="A248" s="443">
        <v>10256</v>
      </c>
      <c r="B248" s="448" t="s">
        <v>44866</v>
      </c>
      <c r="C248" s="449" t="s">
        <v>44862</v>
      </c>
      <c r="D248" s="445">
        <v>298.73</v>
      </c>
    </row>
    <row r="249" spans="1:4">
      <c r="A249" s="443">
        <v>10312</v>
      </c>
      <c r="B249" s="448" t="s">
        <v>44867</v>
      </c>
      <c r="C249" s="449" t="s">
        <v>44714</v>
      </c>
      <c r="D249" s="445">
        <v>1.5</v>
      </c>
    </row>
    <row r="250" spans="1:4">
      <c r="A250" s="443">
        <v>10068</v>
      </c>
      <c r="B250" s="448" t="s">
        <v>44868</v>
      </c>
      <c r="C250" s="449" t="s">
        <v>44737</v>
      </c>
      <c r="D250" s="446">
        <v>1891.42</v>
      </c>
    </row>
    <row r="251" spans="1:4">
      <c r="A251" s="443">
        <v>10143</v>
      </c>
      <c r="B251" s="448" t="s">
        <v>44869</v>
      </c>
      <c r="C251" s="449" t="s">
        <v>44714</v>
      </c>
      <c r="D251" s="445">
        <v>14.44</v>
      </c>
    </row>
    <row r="252" spans="1:4">
      <c r="A252" s="443">
        <v>10145</v>
      </c>
      <c r="B252" s="448" t="s">
        <v>44870</v>
      </c>
      <c r="C252" s="449" t="s">
        <v>44714</v>
      </c>
      <c r="D252" s="445">
        <v>11.01</v>
      </c>
    </row>
    <row r="253" spans="1:4">
      <c r="A253" s="443">
        <v>10144</v>
      </c>
      <c r="B253" s="448" t="s">
        <v>44871</v>
      </c>
      <c r="C253" s="449" t="s">
        <v>44714</v>
      </c>
      <c r="D253" s="445">
        <v>11.01</v>
      </c>
    </row>
    <row r="254" spans="1:4">
      <c r="A254" s="443">
        <v>10169</v>
      </c>
      <c r="B254" s="448" t="s">
        <v>44872</v>
      </c>
      <c r="C254" s="449" t="s">
        <v>44714</v>
      </c>
      <c r="D254" s="445">
        <v>10.93</v>
      </c>
    </row>
    <row r="255" spans="1:4">
      <c r="A255" s="443">
        <v>10772</v>
      </c>
      <c r="B255" s="448" t="s">
        <v>44873</v>
      </c>
      <c r="C255" s="449" t="s">
        <v>44874</v>
      </c>
      <c r="D255" s="446">
        <v>4271.58</v>
      </c>
    </row>
    <row r="256" spans="1:4">
      <c r="A256" s="443">
        <v>10001</v>
      </c>
      <c r="B256" s="448" t="s">
        <v>44875</v>
      </c>
      <c r="C256" s="449" t="s">
        <v>44874</v>
      </c>
      <c r="D256" s="446">
        <v>4080.09</v>
      </c>
    </row>
    <row r="257" spans="1:4">
      <c r="A257" s="443">
        <v>10622</v>
      </c>
      <c r="B257" s="448" t="s">
        <v>44876</v>
      </c>
      <c r="C257" s="449" t="s">
        <v>44817</v>
      </c>
      <c r="D257" s="445">
        <v>13.54</v>
      </c>
    </row>
    <row r="258" spans="1:4">
      <c r="A258" s="443">
        <v>10085</v>
      </c>
      <c r="B258" s="448" t="s">
        <v>44877</v>
      </c>
      <c r="C258" s="449" t="s">
        <v>44878</v>
      </c>
      <c r="D258" s="445">
        <v>54.67</v>
      </c>
    </row>
    <row r="259" spans="1:4">
      <c r="A259" s="443">
        <v>11014</v>
      </c>
      <c r="B259" s="448" t="s">
        <v>44879</v>
      </c>
      <c r="C259" s="449" t="s">
        <v>44817</v>
      </c>
      <c r="D259" s="445">
        <v>25.29</v>
      </c>
    </row>
    <row r="260" spans="1:4">
      <c r="A260" s="443">
        <v>10086</v>
      </c>
      <c r="B260" s="448" t="s">
        <v>44880</v>
      </c>
      <c r="C260" s="449" t="s">
        <v>44878</v>
      </c>
      <c r="D260" s="445">
        <v>58.88</v>
      </c>
    </row>
    <row r="261" spans="1:4">
      <c r="A261" s="443">
        <v>10087</v>
      </c>
      <c r="B261" s="448" t="s">
        <v>44881</v>
      </c>
      <c r="C261" s="449" t="s">
        <v>44878</v>
      </c>
      <c r="D261" s="445">
        <v>68.2</v>
      </c>
    </row>
    <row r="262" spans="1:4">
      <c r="A262" s="443">
        <v>11462</v>
      </c>
      <c r="B262" s="448" t="s">
        <v>44882</v>
      </c>
      <c r="C262" s="449" t="s">
        <v>44714</v>
      </c>
      <c r="D262" s="445">
        <v>15.54</v>
      </c>
    </row>
    <row r="263" spans="1:4">
      <c r="A263" s="443">
        <v>10147</v>
      </c>
      <c r="B263" s="448" t="s">
        <v>44883</v>
      </c>
      <c r="C263" s="449" t="s">
        <v>44714</v>
      </c>
      <c r="D263" s="445">
        <v>17.39</v>
      </c>
    </row>
    <row r="264" spans="1:4">
      <c r="A264" s="443">
        <v>10146</v>
      </c>
      <c r="B264" s="448" t="s">
        <v>44884</v>
      </c>
      <c r="C264" s="449" t="s">
        <v>44714</v>
      </c>
      <c r="D264" s="445">
        <v>13.3</v>
      </c>
    </row>
    <row r="265" spans="1:4">
      <c r="A265" s="443">
        <v>10812</v>
      </c>
      <c r="B265" s="448" t="s">
        <v>44885</v>
      </c>
      <c r="C265" s="449" t="s">
        <v>44714</v>
      </c>
      <c r="D265" s="445">
        <v>14.94</v>
      </c>
    </row>
    <row r="266" spans="1:4">
      <c r="A266" s="443">
        <v>10379</v>
      </c>
      <c r="B266" s="448" t="s">
        <v>44886</v>
      </c>
      <c r="C266" s="449" t="s">
        <v>44817</v>
      </c>
      <c r="D266" s="445">
        <v>173.71</v>
      </c>
    </row>
    <row r="267" spans="1:4">
      <c r="A267" s="443">
        <v>10168</v>
      </c>
      <c r="B267" s="448" t="s">
        <v>44887</v>
      </c>
      <c r="C267" s="449" t="s">
        <v>44714</v>
      </c>
      <c r="D267" s="445">
        <v>14.49</v>
      </c>
    </row>
    <row r="268" spans="1:4">
      <c r="A268" s="443">
        <v>10148</v>
      </c>
      <c r="B268" s="448" t="s">
        <v>44888</v>
      </c>
      <c r="C268" s="449" t="s">
        <v>44714</v>
      </c>
      <c r="D268" s="445">
        <v>10.69</v>
      </c>
    </row>
    <row r="269" spans="1:4">
      <c r="A269" s="443">
        <v>10150</v>
      </c>
      <c r="B269" s="448" t="s">
        <v>44889</v>
      </c>
      <c r="C269" s="449" t="s">
        <v>44714</v>
      </c>
      <c r="D269" s="445">
        <v>14.72</v>
      </c>
    </row>
    <row r="270" spans="1:4">
      <c r="A270" s="443">
        <v>10149</v>
      </c>
      <c r="B270" s="448" t="s">
        <v>44890</v>
      </c>
      <c r="C270" s="449" t="s">
        <v>44714</v>
      </c>
      <c r="D270" s="445">
        <v>14.35</v>
      </c>
    </row>
    <row r="271" spans="1:4">
      <c r="A271" s="443">
        <v>10382</v>
      </c>
      <c r="B271" s="448" t="s">
        <v>44891</v>
      </c>
      <c r="C271" s="449" t="s">
        <v>44817</v>
      </c>
      <c r="D271" s="445">
        <v>75.13</v>
      </c>
    </row>
    <row r="272" spans="1:4">
      <c r="A272" s="443">
        <v>10854</v>
      </c>
      <c r="B272" s="448" t="s">
        <v>44892</v>
      </c>
      <c r="C272" s="449" t="s">
        <v>44714</v>
      </c>
      <c r="D272" s="445">
        <v>16.55</v>
      </c>
    </row>
    <row r="273" spans="1:4">
      <c r="A273" s="443">
        <v>10092</v>
      </c>
      <c r="B273" s="448" t="s">
        <v>44893</v>
      </c>
      <c r="C273" s="449" t="s">
        <v>44714</v>
      </c>
      <c r="D273" s="445">
        <v>0.45</v>
      </c>
    </row>
    <row r="274" spans="1:4">
      <c r="A274" s="443">
        <v>10171</v>
      </c>
      <c r="B274" s="448" t="s">
        <v>44894</v>
      </c>
      <c r="C274" s="449" t="s">
        <v>44711</v>
      </c>
      <c r="D274" s="445">
        <v>9.92</v>
      </c>
    </row>
    <row r="275" spans="1:4">
      <c r="A275" s="443">
        <v>10006</v>
      </c>
      <c r="B275" s="448" t="s">
        <v>44895</v>
      </c>
      <c r="C275" s="449" t="s">
        <v>44874</v>
      </c>
      <c r="D275" s="446">
        <v>6023.61</v>
      </c>
    </row>
    <row r="276" spans="1:4">
      <c r="A276" s="443">
        <v>10362</v>
      </c>
      <c r="B276" s="448" t="s">
        <v>44896</v>
      </c>
      <c r="C276" s="449" t="s">
        <v>44714</v>
      </c>
      <c r="D276" s="445">
        <v>25.71</v>
      </c>
    </row>
    <row r="277" spans="1:4">
      <c r="A277" s="443">
        <v>11427</v>
      </c>
      <c r="B277" s="448" t="s">
        <v>44897</v>
      </c>
      <c r="C277" s="449" t="s">
        <v>44737</v>
      </c>
      <c r="D277" s="445">
        <v>377.57</v>
      </c>
    </row>
    <row r="278" spans="1:4">
      <c r="A278" s="443">
        <v>11428</v>
      </c>
      <c r="B278" s="448" t="s">
        <v>44898</v>
      </c>
      <c r="C278" s="449" t="s">
        <v>44737</v>
      </c>
      <c r="D278" s="445">
        <v>358</v>
      </c>
    </row>
    <row r="279" spans="1:4">
      <c r="A279" s="443">
        <v>11426</v>
      </c>
      <c r="B279" s="448" t="s">
        <v>44899</v>
      </c>
      <c r="C279" s="449" t="s">
        <v>44737</v>
      </c>
      <c r="D279" s="445">
        <v>377.33</v>
      </c>
    </row>
    <row r="280" spans="1:4">
      <c r="A280" s="443">
        <v>11406</v>
      </c>
      <c r="B280" s="448" t="s">
        <v>44900</v>
      </c>
      <c r="C280" s="449" t="s">
        <v>44737</v>
      </c>
      <c r="D280" s="445">
        <v>396.67</v>
      </c>
    </row>
    <row r="281" spans="1:4">
      <c r="A281" s="443">
        <v>11481</v>
      </c>
      <c r="B281" s="448" t="s">
        <v>44901</v>
      </c>
      <c r="C281" s="449" t="s">
        <v>44737</v>
      </c>
      <c r="D281" s="445">
        <v>356.43</v>
      </c>
    </row>
    <row r="282" spans="1:4">
      <c r="A282" s="443">
        <v>11482</v>
      </c>
      <c r="B282" s="448" t="s">
        <v>44902</v>
      </c>
      <c r="C282" s="449" t="s">
        <v>44737</v>
      </c>
      <c r="D282" s="445">
        <v>371.82</v>
      </c>
    </row>
    <row r="283" spans="1:4">
      <c r="A283" s="443">
        <v>10283</v>
      </c>
      <c r="B283" s="448" t="s">
        <v>44903</v>
      </c>
      <c r="C283" s="449" t="s">
        <v>44711</v>
      </c>
      <c r="D283" s="445">
        <v>571.54999999999995</v>
      </c>
    </row>
    <row r="284" spans="1:4">
      <c r="A284" s="443">
        <v>10364</v>
      </c>
      <c r="B284" s="448" t="s">
        <v>44904</v>
      </c>
      <c r="C284" s="449" t="s">
        <v>44711</v>
      </c>
      <c r="D284" s="445">
        <v>121.94</v>
      </c>
    </row>
    <row r="285" spans="1:4">
      <c r="A285" s="443">
        <v>10651</v>
      </c>
      <c r="B285" s="448" t="s">
        <v>44905</v>
      </c>
      <c r="C285" s="449" t="s">
        <v>44711</v>
      </c>
      <c r="D285" s="445">
        <v>47.41</v>
      </c>
    </row>
    <row r="286" spans="1:4">
      <c r="A286" s="443">
        <v>10708</v>
      </c>
      <c r="B286" s="448" t="s">
        <v>44906</v>
      </c>
      <c r="C286" s="449" t="s">
        <v>44711</v>
      </c>
      <c r="D286" s="446">
        <v>13473.92</v>
      </c>
    </row>
    <row r="287" spans="1:4">
      <c r="A287" s="443">
        <v>10856</v>
      </c>
      <c r="B287" s="448" t="s">
        <v>44907</v>
      </c>
      <c r="C287" s="449" t="s">
        <v>44711</v>
      </c>
      <c r="D287" s="446">
        <v>15218.62</v>
      </c>
    </row>
    <row r="288" spans="1:4">
      <c r="A288" s="443">
        <v>11476</v>
      </c>
      <c r="B288" s="448" t="s">
        <v>44908</v>
      </c>
      <c r="C288" s="449" t="s">
        <v>44711</v>
      </c>
      <c r="D288" s="445">
        <v>0.28999999999999998</v>
      </c>
    </row>
    <row r="289" spans="1:4">
      <c r="A289" s="443">
        <v>10045</v>
      </c>
      <c r="B289" s="448" t="s">
        <v>44909</v>
      </c>
      <c r="C289" s="449" t="s">
        <v>44716</v>
      </c>
      <c r="D289" s="445">
        <v>1.24</v>
      </c>
    </row>
    <row r="290" spans="1:4">
      <c r="A290" s="443">
        <v>10644</v>
      </c>
      <c r="B290" s="448" t="s">
        <v>44910</v>
      </c>
      <c r="C290" s="449" t="s">
        <v>44711</v>
      </c>
      <c r="D290" s="446">
        <v>1491.62</v>
      </c>
    </row>
    <row r="291" spans="1:4">
      <c r="A291" s="443">
        <v>10774</v>
      </c>
      <c r="B291" s="448" t="s">
        <v>44911</v>
      </c>
      <c r="C291" s="449" t="s">
        <v>44711</v>
      </c>
      <c r="D291" s="445">
        <v>5.21</v>
      </c>
    </row>
    <row r="292" spans="1:4">
      <c r="A292" s="443">
        <v>11007</v>
      </c>
      <c r="B292" s="448" t="s">
        <v>44912</v>
      </c>
      <c r="C292" s="449" t="s">
        <v>44711</v>
      </c>
      <c r="D292" s="445">
        <v>2.78</v>
      </c>
    </row>
    <row r="293" spans="1:4">
      <c r="A293" s="443">
        <v>10342</v>
      </c>
      <c r="B293" s="448" t="s">
        <v>44913</v>
      </c>
      <c r="C293" s="449" t="s">
        <v>44716</v>
      </c>
      <c r="D293" s="445">
        <v>295.95</v>
      </c>
    </row>
    <row r="294" spans="1:4">
      <c r="A294" s="443">
        <v>10208</v>
      </c>
      <c r="B294" s="448" t="s">
        <v>44914</v>
      </c>
      <c r="C294" s="449" t="s">
        <v>44714</v>
      </c>
      <c r="D294" s="445">
        <v>14.39</v>
      </c>
    </row>
    <row r="295" spans="1:4">
      <c r="A295" s="443">
        <v>11020</v>
      </c>
      <c r="B295" s="448" t="s">
        <v>44915</v>
      </c>
      <c r="C295" s="449" t="s">
        <v>44916</v>
      </c>
      <c r="D295" s="445">
        <v>112</v>
      </c>
    </row>
    <row r="296" spans="1:4">
      <c r="A296" s="443">
        <v>10040</v>
      </c>
      <c r="B296" s="448" t="s">
        <v>44917</v>
      </c>
      <c r="C296" s="449" t="s">
        <v>44714</v>
      </c>
      <c r="D296" s="445">
        <v>7.99</v>
      </c>
    </row>
    <row r="297" spans="1:4">
      <c r="A297" s="443">
        <v>10029</v>
      </c>
      <c r="B297" s="448" t="s">
        <v>44918</v>
      </c>
      <c r="C297" s="449" t="s">
        <v>44714</v>
      </c>
      <c r="D297" s="445">
        <v>63.15</v>
      </c>
    </row>
    <row r="298" spans="1:4">
      <c r="A298" s="443">
        <v>10028</v>
      </c>
      <c r="B298" s="448" t="s">
        <v>44919</v>
      </c>
      <c r="C298" s="449" t="s">
        <v>44874</v>
      </c>
      <c r="D298" s="446">
        <v>63150</v>
      </c>
    </row>
    <row r="299" spans="1:4">
      <c r="A299" s="443">
        <v>10185</v>
      </c>
      <c r="B299" s="448" t="s">
        <v>44920</v>
      </c>
      <c r="C299" s="449" t="s">
        <v>44714</v>
      </c>
      <c r="D299" s="445">
        <v>27.23</v>
      </c>
    </row>
    <row r="300" spans="1:4">
      <c r="A300" s="443">
        <v>10775</v>
      </c>
      <c r="B300" s="448" t="s">
        <v>44921</v>
      </c>
      <c r="C300" s="449" t="s">
        <v>44716</v>
      </c>
      <c r="D300" s="445">
        <v>10.67</v>
      </c>
    </row>
    <row r="301" spans="1:4">
      <c r="A301" s="443">
        <v>10809</v>
      </c>
      <c r="B301" s="448" t="s">
        <v>44922</v>
      </c>
      <c r="C301" s="449" t="s">
        <v>44716</v>
      </c>
      <c r="D301" s="445">
        <v>26.53</v>
      </c>
    </row>
    <row r="302" spans="1:4">
      <c r="A302" s="443">
        <v>10763</v>
      </c>
      <c r="B302" s="448" t="s">
        <v>44923</v>
      </c>
      <c r="C302" s="449" t="s">
        <v>44716</v>
      </c>
      <c r="D302" s="445">
        <v>117.89</v>
      </c>
    </row>
    <row r="303" spans="1:4">
      <c r="A303" s="443">
        <v>11467</v>
      </c>
      <c r="B303" s="448" t="s">
        <v>44924</v>
      </c>
      <c r="C303" s="449" t="s">
        <v>44925</v>
      </c>
      <c r="D303" s="445">
        <v>240.96</v>
      </c>
    </row>
    <row r="304" spans="1:4">
      <c r="A304" s="443">
        <v>11006</v>
      </c>
      <c r="B304" s="448" t="s">
        <v>44926</v>
      </c>
      <c r="C304" s="449" t="s">
        <v>44716</v>
      </c>
      <c r="D304" s="445">
        <v>4.01</v>
      </c>
    </row>
    <row r="305" spans="1:4">
      <c r="A305" s="443">
        <v>10810</v>
      </c>
      <c r="B305" s="448" t="s">
        <v>44927</v>
      </c>
      <c r="C305" s="449" t="s">
        <v>44716</v>
      </c>
      <c r="D305" s="445">
        <v>43.19</v>
      </c>
    </row>
    <row r="306" spans="1:4">
      <c r="A306" s="443">
        <v>10685</v>
      </c>
      <c r="B306" s="448" t="s">
        <v>44928</v>
      </c>
      <c r="C306" s="449" t="s">
        <v>44716</v>
      </c>
      <c r="D306" s="445">
        <v>14.98</v>
      </c>
    </row>
    <row r="307" spans="1:4">
      <c r="A307" s="443">
        <v>10686</v>
      </c>
      <c r="B307" s="448" t="s">
        <v>44929</v>
      </c>
      <c r="C307" s="449" t="s">
        <v>44716</v>
      </c>
      <c r="D307" s="445">
        <v>27.41</v>
      </c>
    </row>
    <row r="308" spans="1:4">
      <c r="A308" s="443">
        <v>10694</v>
      </c>
      <c r="B308" s="448" t="s">
        <v>44930</v>
      </c>
      <c r="C308" s="449" t="s">
        <v>44716</v>
      </c>
      <c r="D308" s="445">
        <v>4.79</v>
      </c>
    </row>
    <row r="309" spans="1:4">
      <c r="A309" s="443">
        <v>10693</v>
      </c>
      <c r="B309" s="448" t="s">
        <v>44931</v>
      </c>
      <c r="C309" s="449" t="s">
        <v>44716</v>
      </c>
      <c r="D309" s="445">
        <v>3.49</v>
      </c>
    </row>
    <row r="310" spans="1:4">
      <c r="A310" s="443">
        <v>10696</v>
      </c>
      <c r="B310" s="448" t="s">
        <v>44932</v>
      </c>
      <c r="C310" s="449" t="s">
        <v>44716</v>
      </c>
      <c r="D310" s="445">
        <v>6.29</v>
      </c>
    </row>
    <row r="311" spans="1:4">
      <c r="A311" s="443">
        <v>10695</v>
      </c>
      <c r="B311" s="448" t="s">
        <v>44933</v>
      </c>
      <c r="C311" s="449" t="s">
        <v>44716</v>
      </c>
      <c r="D311" s="445">
        <v>11.53</v>
      </c>
    </row>
    <row r="312" spans="1:4">
      <c r="A312" s="443">
        <v>101195</v>
      </c>
      <c r="B312" s="448" t="s">
        <v>44934</v>
      </c>
      <c r="C312" s="449" t="s">
        <v>44874</v>
      </c>
      <c r="D312" s="446">
        <v>2963.27</v>
      </c>
    </row>
    <row r="313" spans="1:4">
      <c r="A313" s="443">
        <v>10777</v>
      </c>
      <c r="B313" s="448" t="s">
        <v>44935</v>
      </c>
      <c r="C313" s="449" t="s">
        <v>44874</v>
      </c>
      <c r="D313" s="446">
        <v>3726.52</v>
      </c>
    </row>
    <row r="314" spans="1:4">
      <c r="A314" s="443">
        <v>10011</v>
      </c>
      <c r="B314" s="448" t="s">
        <v>44936</v>
      </c>
      <c r="C314" s="449" t="s">
        <v>44874</v>
      </c>
      <c r="D314" s="446">
        <v>2982.23</v>
      </c>
    </row>
    <row r="315" spans="1:4">
      <c r="A315" s="443">
        <v>10022</v>
      </c>
      <c r="B315" s="448" t="s">
        <v>44937</v>
      </c>
      <c r="C315" s="449" t="s">
        <v>44874</v>
      </c>
      <c r="D315" s="446">
        <v>3443.67</v>
      </c>
    </row>
    <row r="316" spans="1:4">
      <c r="A316" s="443">
        <v>10008</v>
      </c>
      <c r="B316" s="448" t="s">
        <v>44938</v>
      </c>
      <c r="C316" s="449" t="s">
        <v>44874</v>
      </c>
      <c r="D316" s="446">
        <v>3545.92</v>
      </c>
    </row>
    <row r="317" spans="1:4">
      <c r="A317" s="443">
        <v>10009</v>
      </c>
      <c r="B317" s="448" t="s">
        <v>44939</v>
      </c>
      <c r="C317" s="449" t="s">
        <v>44874</v>
      </c>
      <c r="D317" s="446">
        <v>2804.87</v>
      </c>
    </row>
    <row r="318" spans="1:4">
      <c r="A318" s="443">
        <v>10020</v>
      </c>
      <c r="B318" s="448" t="s">
        <v>44940</v>
      </c>
      <c r="C318" s="449" t="s">
        <v>44874</v>
      </c>
      <c r="D318" s="446">
        <v>3730.5</v>
      </c>
    </row>
    <row r="319" spans="1:4">
      <c r="A319" s="443">
        <v>10010</v>
      </c>
      <c r="B319" s="448" t="s">
        <v>44941</v>
      </c>
      <c r="C319" s="449" t="s">
        <v>44874</v>
      </c>
      <c r="D319" s="446">
        <v>3441.1</v>
      </c>
    </row>
    <row r="320" spans="1:4">
      <c r="A320" s="443">
        <v>10021</v>
      </c>
      <c r="B320" s="448" t="s">
        <v>44942</v>
      </c>
      <c r="C320" s="449" t="s">
        <v>44874</v>
      </c>
      <c r="D320" s="446">
        <v>3539.17</v>
      </c>
    </row>
    <row r="321" spans="1:4">
      <c r="A321" s="443">
        <v>10104</v>
      </c>
      <c r="B321" s="448" t="s">
        <v>44943</v>
      </c>
      <c r="C321" s="449" t="s">
        <v>44739</v>
      </c>
      <c r="D321" s="445">
        <v>14.64</v>
      </c>
    </row>
    <row r="322" spans="1:4">
      <c r="A322" s="443">
        <v>10073</v>
      </c>
      <c r="B322" s="448" t="s">
        <v>44944</v>
      </c>
      <c r="C322" s="449" t="s">
        <v>44945</v>
      </c>
      <c r="D322" s="445">
        <v>110.65</v>
      </c>
    </row>
    <row r="323" spans="1:4">
      <c r="A323" s="443">
        <v>10123</v>
      </c>
      <c r="B323" s="448" t="s">
        <v>44946</v>
      </c>
      <c r="C323" s="449" t="s">
        <v>44874</v>
      </c>
      <c r="D323" s="445">
        <v>14.15</v>
      </c>
    </row>
    <row r="324" spans="1:4">
      <c r="A324" s="443">
        <v>10207</v>
      </c>
      <c r="B324" s="448" t="s">
        <v>44947</v>
      </c>
      <c r="C324" s="449" t="s">
        <v>44711</v>
      </c>
      <c r="D324" s="445">
        <v>8.0500000000000007</v>
      </c>
    </row>
    <row r="325" spans="1:4">
      <c r="A325" s="443">
        <v>10369</v>
      </c>
      <c r="B325" s="448" t="s">
        <v>44948</v>
      </c>
      <c r="C325" s="449" t="s">
        <v>44768</v>
      </c>
      <c r="D325" s="445">
        <v>103.61</v>
      </c>
    </row>
    <row r="326" spans="1:4">
      <c r="A326" s="443">
        <v>10370</v>
      </c>
      <c r="B326" s="448" t="s">
        <v>44949</v>
      </c>
      <c r="C326" s="449" t="s">
        <v>44768</v>
      </c>
      <c r="D326" s="445">
        <v>105.01</v>
      </c>
    </row>
    <row r="327" spans="1:4">
      <c r="A327" s="443">
        <v>10044</v>
      </c>
      <c r="B327" s="448" t="s">
        <v>44950</v>
      </c>
      <c r="C327" s="449" t="s">
        <v>44711</v>
      </c>
      <c r="D327" s="445">
        <v>17</v>
      </c>
    </row>
    <row r="328" spans="1:4">
      <c r="A328" s="443">
        <v>10043</v>
      </c>
      <c r="B328" s="448" t="s">
        <v>44951</v>
      </c>
      <c r="C328" s="449" t="s">
        <v>44711</v>
      </c>
      <c r="D328" s="445">
        <v>8.6</v>
      </c>
    </row>
    <row r="329" spans="1:4">
      <c r="A329" s="443">
        <v>11468</v>
      </c>
      <c r="B329" s="448" t="s">
        <v>44952</v>
      </c>
      <c r="C329" s="449" t="s">
        <v>44716</v>
      </c>
      <c r="D329" s="445">
        <v>77.33</v>
      </c>
    </row>
    <row r="330" spans="1:4">
      <c r="A330" s="443">
        <v>11469</v>
      </c>
      <c r="B330" s="448" t="s">
        <v>44953</v>
      </c>
      <c r="C330" s="449" t="s">
        <v>44716</v>
      </c>
      <c r="D330" s="445">
        <v>98.32</v>
      </c>
    </row>
    <row r="331" spans="1:4">
      <c r="A331" s="443">
        <v>11470</v>
      </c>
      <c r="B331" s="448" t="s">
        <v>44954</v>
      </c>
      <c r="C331" s="449" t="s">
        <v>44716</v>
      </c>
      <c r="D331" s="445">
        <v>160</v>
      </c>
    </row>
    <row r="332" spans="1:4">
      <c r="A332" s="443">
        <v>10720</v>
      </c>
      <c r="B332" s="448" t="s">
        <v>44955</v>
      </c>
      <c r="C332" s="449" t="s">
        <v>44714</v>
      </c>
      <c r="D332" s="445">
        <v>22.68</v>
      </c>
    </row>
    <row r="333" spans="1:4">
      <c r="A333" s="443">
        <v>10078</v>
      </c>
      <c r="B333" s="448" t="s">
        <v>44956</v>
      </c>
      <c r="C333" s="449" t="s">
        <v>44711</v>
      </c>
      <c r="D333" s="445">
        <v>12.25</v>
      </c>
    </row>
    <row r="334" spans="1:4">
      <c r="A334" s="443">
        <v>11531</v>
      </c>
      <c r="B334" s="448" t="s">
        <v>44957</v>
      </c>
      <c r="C334" s="449" t="s">
        <v>44714</v>
      </c>
      <c r="D334" s="445">
        <v>12.39</v>
      </c>
    </row>
    <row r="335" spans="1:4">
      <c r="A335" s="443">
        <v>10042</v>
      </c>
      <c r="B335" s="448" t="s">
        <v>44958</v>
      </c>
      <c r="C335" s="449" t="s">
        <v>44716</v>
      </c>
      <c r="D335" s="445">
        <v>1.89</v>
      </c>
    </row>
    <row r="336" spans="1:4">
      <c r="A336" s="443">
        <v>10098</v>
      </c>
      <c r="B336" s="448" t="s">
        <v>44959</v>
      </c>
      <c r="C336" s="449" t="s">
        <v>44874</v>
      </c>
      <c r="D336" s="445">
        <v>110.03</v>
      </c>
    </row>
    <row r="337" spans="1:4">
      <c r="A337" s="443">
        <v>11021</v>
      </c>
      <c r="B337" s="448" t="s">
        <v>44960</v>
      </c>
      <c r="C337" s="449" t="s">
        <v>44711</v>
      </c>
      <c r="D337" s="445">
        <v>659.54</v>
      </c>
    </row>
    <row r="338" spans="1:4">
      <c r="A338" s="443">
        <v>11516</v>
      </c>
      <c r="B338" s="448" t="s">
        <v>44961</v>
      </c>
      <c r="C338" s="449" t="s">
        <v>44716</v>
      </c>
      <c r="D338" s="445">
        <v>312.52999999999997</v>
      </c>
    </row>
    <row r="339" spans="1:4">
      <c r="A339" s="443">
        <v>10773</v>
      </c>
      <c r="B339" s="448" t="s">
        <v>44962</v>
      </c>
      <c r="C339" s="449" t="s">
        <v>44716</v>
      </c>
      <c r="D339" s="445">
        <v>5.16</v>
      </c>
    </row>
    <row r="340" spans="1:4">
      <c r="A340" s="443">
        <v>11009</v>
      </c>
      <c r="B340" s="448" t="s">
        <v>44963</v>
      </c>
      <c r="C340" s="449" t="s">
        <v>44716</v>
      </c>
      <c r="D340" s="445">
        <v>3.73</v>
      </c>
    </row>
    <row r="341" spans="1:4">
      <c r="A341" s="443">
        <v>10744</v>
      </c>
      <c r="B341" s="448" t="s">
        <v>44964</v>
      </c>
      <c r="C341" s="449" t="s">
        <v>44716</v>
      </c>
      <c r="D341" s="445">
        <v>4.55</v>
      </c>
    </row>
    <row r="342" spans="1:4">
      <c r="A342" s="443">
        <v>11472</v>
      </c>
      <c r="B342" s="448" t="s">
        <v>44965</v>
      </c>
      <c r="C342" s="449" t="s">
        <v>44771</v>
      </c>
      <c r="D342" s="445">
        <v>13</v>
      </c>
    </row>
    <row r="343" spans="1:4">
      <c r="A343" s="443">
        <v>11260</v>
      </c>
      <c r="B343" s="448" t="s">
        <v>44966</v>
      </c>
      <c r="C343" s="449" t="s">
        <v>44734</v>
      </c>
      <c r="D343" s="445">
        <v>23.85</v>
      </c>
    </row>
    <row r="344" spans="1:4">
      <c r="A344" s="443">
        <v>10786</v>
      </c>
      <c r="B344" s="448" t="s">
        <v>44967</v>
      </c>
      <c r="C344" s="449" t="s">
        <v>44739</v>
      </c>
      <c r="D344" s="445">
        <v>9.1199999999999992</v>
      </c>
    </row>
    <row r="345" spans="1:4">
      <c r="A345" s="443">
        <v>10158</v>
      </c>
      <c r="B345" s="448" t="s">
        <v>44968</v>
      </c>
      <c r="C345" s="449" t="s">
        <v>44737</v>
      </c>
      <c r="D345" s="445">
        <v>376.27</v>
      </c>
    </row>
    <row r="346" spans="1:4">
      <c r="A346" s="443">
        <v>10157</v>
      </c>
      <c r="B346" s="448" t="s">
        <v>44969</v>
      </c>
      <c r="C346" s="449" t="s">
        <v>44737</v>
      </c>
      <c r="D346" s="445">
        <v>560.6</v>
      </c>
    </row>
    <row r="347" spans="1:4">
      <c r="A347" s="443">
        <v>10155</v>
      </c>
      <c r="B347" s="448" t="s">
        <v>44970</v>
      </c>
      <c r="C347" s="449" t="s">
        <v>44737</v>
      </c>
      <c r="D347" s="445">
        <v>427.42</v>
      </c>
    </row>
    <row r="348" spans="1:4">
      <c r="A348" s="443">
        <v>10156</v>
      </c>
      <c r="B348" s="448" t="s">
        <v>44971</v>
      </c>
      <c r="C348" s="449" t="s">
        <v>44737</v>
      </c>
      <c r="D348" s="445">
        <v>312.94</v>
      </c>
    </row>
    <row r="349" spans="1:4">
      <c r="A349" s="443">
        <v>10176</v>
      </c>
      <c r="B349" s="448" t="s">
        <v>44972</v>
      </c>
      <c r="C349" s="449" t="s">
        <v>44817</v>
      </c>
      <c r="D349" s="445">
        <v>162.75</v>
      </c>
    </row>
    <row r="350" spans="1:4">
      <c r="A350" s="443">
        <v>10853</v>
      </c>
      <c r="B350" s="448" t="s">
        <v>44973</v>
      </c>
      <c r="C350" s="449" t="s">
        <v>44737</v>
      </c>
      <c r="D350" s="445">
        <v>419.09</v>
      </c>
    </row>
    <row r="351" spans="1:4">
      <c r="A351" s="443">
        <v>10859</v>
      </c>
      <c r="B351" s="448" t="s">
        <v>44974</v>
      </c>
      <c r="C351" s="449" t="s">
        <v>44739</v>
      </c>
      <c r="D351" s="445">
        <v>5.77</v>
      </c>
    </row>
    <row r="352" spans="1:4">
      <c r="A352" s="443">
        <v>10041</v>
      </c>
      <c r="B352" s="448" t="s">
        <v>44975</v>
      </c>
      <c r="C352" s="449" t="s">
        <v>44714</v>
      </c>
      <c r="D352" s="445">
        <v>7.99</v>
      </c>
    </row>
    <row r="353" spans="1:4">
      <c r="A353" s="443">
        <v>10852</v>
      </c>
      <c r="B353" s="448" t="s">
        <v>44976</v>
      </c>
      <c r="C353" s="449" t="s">
        <v>44716</v>
      </c>
      <c r="D353" s="445">
        <v>2.86</v>
      </c>
    </row>
    <row r="354" spans="1:4">
      <c r="A354" s="443">
        <v>10848</v>
      </c>
      <c r="B354" s="448" t="s">
        <v>44977</v>
      </c>
      <c r="C354" s="449" t="s">
        <v>44817</v>
      </c>
      <c r="D354" s="445">
        <v>55.52</v>
      </c>
    </row>
    <row r="355" spans="1:4">
      <c r="A355" s="443">
        <v>10851</v>
      </c>
      <c r="B355" s="448" t="s">
        <v>44978</v>
      </c>
      <c r="C355" s="449" t="s">
        <v>44817</v>
      </c>
      <c r="D355" s="445">
        <v>28.48</v>
      </c>
    </row>
    <row r="356" spans="1:4">
      <c r="A356" s="443">
        <v>10850</v>
      </c>
      <c r="B356" s="448" t="s">
        <v>44979</v>
      </c>
      <c r="C356" s="449" t="s">
        <v>44817</v>
      </c>
      <c r="D356" s="445">
        <v>40.29</v>
      </c>
    </row>
    <row r="357" spans="1:4">
      <c r="A357" s="443">
        <v>10849</v>
      </c>
      <c r="B357" s="448" t="s">
        <v>44980</v>
      </c>
      <c r="C357" s="449" t="s">
        <v>44817</v>
      </c>
      <c r="D357" s="445">
        <v>48.86</v>
      </c>
    </row>
    <row r="358" spans="1:4" ht="18">
      <c r="A358" s="443">
        <v>102592</v>
      </c>
      <c r="B358" s="450" t="s">
        <v>44981</v>
      </c>
      <c r="C358" s="449" t="s">
        <v>44982</v>
      </c>
      <c r="D358" s="445">
        <v>16.71</v>
      </c>
    </row>
    <row r="359" spans="1:4" ht="18">
      <c r="A359" s="443">
        <v>102591</v>
      </c>
      <c r="B359" s="450" t="s">
        <v>44983</v>
      </c>
      <c r="C359" s="449" t="s">
        <v>44982</v>
      </c>
      <c r="D359" s="445">
        <v>19.25</v>
      </c>
    </row>
    <row r="360" spans="1:4" ht="18">
      <c r="A360" s="443">
        <v>102593</v>
      </c>
      <c r="B360" s="450" t="s">
        <v>44984</v>
      </c>
      <c r="C360" s="449" t="s">
        <v>44982</v>
      </c>
      <c r="D360" s="445">
        <v>22.79</v>
      </c>
    </row>
    <row r="361" spans="1:4">
      <c r="A361" s="443">
        <v>10719</v>
      </c>
      <c r="B361" s="448" t="s">
        <v>44985</v>
      </c>
      <c r="C361" s="449" t="s">
        <v>44817</v>
      </c>
      <c r="D361" s="445">
        <v>41.63</v>
      </c>
    </row>
    <row r="362" spans="1:4">
      <c r="A362" s="443">
        <v>10334</v>
      </c>
      <c r="B362" s="448" t="s">
        <v>44986</v>
      </c>
      <c r="C362" s="449" t="s">
        <v>44817</v>
      </c>
      <c r="D362" s="445">
        <v>23.66</v>
      </c>
    </row>
    <row r="363" spans="1:4">
      <c r="A363" s="443">
        <v>10569</v>
      </c>
      <c r="B363" s="448" t="s">
        <v>44987</v>
      </c>
      <c r="C363" s="449" t="s">
        <v>44817</v>
      </c>
      <c r="D363" s="445">
        <v>9.32</v>
      </c>
    </row>
    <row r="364" spans="1:4">
      <c r="A364" s="443">
        <v>10137</v>
      </c>
      <c r="B364" s="448" t="s">
        <v>44988</v>
      </c>
      <c r="C364" s="449" t="s">
        <v>44714</v>
      </c>
      <c r="D364" s="445">
        <v>16.34</v>
      </c>
    </row>
    <row r="365" spans="1:4">
      <c r="A365" s="443">
        <v>10629</v>
      </c>
      <c r="B365" s="448" t="s">
        <v>44989</v>
      </c>
      <c r="C365" s="449" t="s">
        <v>44714</v>
      </c>
      <c r="D365" s="445">
        <v>35.229999999999997</v>
      </c>
    </row>
    <row r="366" spans="1:4">
      <c r="A366" s="443">
        <v>10782</v>
      </c>
      <c r="B366" s="448" t="s">
        <v>44990</v>
      </c>
      <c r="C366" s="449" t="s">
        <v>44711</v>
      </c>
      <c r="D366" s="445">
        <v>363.98</v>
      </c>
    </row>
    <row r="367" spans="1:4">
      <c r="A367" s="443">
        <v>10255</v>
      </c>
      <c r="B367" s="448" t="s">
        <v>44991</v>
      </c>
      <c r="C367" s="449" t="s">
        <v>44862</v>
      </c>
      <c r="D367" s="445">
        <v>180.84</v>
      </c>
    </row>
    <row r="368" spans="1:4">
      <c r="A368" s="443">
        <v>11478</v>
      </c>
      <c r="B368" s="448" t="s">
        <v>44992</v>
      </c>
      <c r="C368" s="449" t="s">
        <v>44711</v>
      </c>
      <c r="D368" s="446">
        <v>8168.25</v>
      </c>
    </row>
    <row r="369" spans="1:4">
      <c r="A369" s="443">
        <v>11480</v>
      </c>
      <c r="B369" s="448" t="s">
        <v>44993</v>
      </c>
      <c r="C369" s="449" t="s">
        <v>44711</v>
      </c>
      <c r="D369" s="446">
        <v>1608.97</v>
      </c>
    </row>
    <row r="370" spans="1:4">
      <c r="A370" s="443">
        <v>11475</v>
      </c>
      <c r="B370" s="448" t="s">
        <v>44994</v>
      </c>
      <c r="C370" s="449" t="s">
        <v>44711</v>
      </c>
      <c r="D370" s="446">
        <v>2003.81</v>
      </c>
    </row>
    <row r="371" spans="1:4">
      <c r="A371" s="443">
        <v>11474</v>
      </c>
      <c r="B371" s="448" t="s">
        <v>44995</v>
      </c>
      <c r="C371" s="449" t="s">
        <v>44711</v>
      </c>
      <c r="D371" s="446">
        <v>3563.43</v>
      </c>
    </row>
    <row r="372" spans="1:4">
      <c r="A372" s="443">
        <v>10663</v>
      </c>
      <c r="B372" s="448" t="s">
        <v>44996</v>
      </c>
      <c r="C372" s="449" t="s">
        <v>44711</v>
      </c>
      <c r="D372" s="445">
        <v>45.89</v>
      </c>
    </row>
    <row r="373" spans="1:4">
      <c r="A373" s="443">
        <v>10699</v>
      </c>
      <c r="B373" s="448" t="s">
        <v>44997</v>
      </c>
      <c r="C373" s="449" t="s">
        <v>44711</v>
      </c>
      <c r="D373" s="445">
        <v>45.58</v>
      </c>
    </row>
    <row r="374" spans="1:4">
      <c r="A374" s="443">
        <v>11471</v>
      </c>
      <c r="B374" s="448" t="s">
        <v>44998</v>
      </c>
      <c r="C374" s="449" t="s">
        <v>44999</v>
      </c>
      <c r="D374" s="445">
        <v>0</v>
      </c>
    </row>
    <row r="375" spans="1:4">
      <c r="A375" s="443">
        <v>10747</v>
      </c>
      <c r="B375" s="448" t="s">
        <v>45000</v>
      </c>
      <c r="C375" s="449" t="s">
        <v>44711</v>
      </c>
      <c r="D375" s="445">
        <v>6.58</v>
      </c>
    </row>
    <row r="376" spans="1:4">
      <c r="A376" s="443">
        <v>10697</v>
      </c>
      <c r="B376" s="448" t="s">
        <v>45001</v>
      </c>
      <c r="C376" s="449" t="s">
        <v>44711</v>
      </c>
      <c r="D376" s="445">
        <v>5.61</v>
      </c>
    </row>
    <row r="377" spans="1:4">
      <c r="A377" s="443">
        <v>10056</v>
      </c>
      <c r="B377" s="448" t="s">
        <v>45002</v>
      </c>
      <c r="C377" s="449" t="s">
        <v>45003</v>
      </c>
      <c r="D377" s="446">
        <v>7406.47</v>
      </c>
    </row>
    <row r="378" spans="1:4" ht="18">
      <c r="A378" s="443">
        <v>10771</v>
      </c>
      <c r="B378" s="450" t="s">
        <v>45004</v>
      </c>
      <c r="C378" s="449" t="s">
        <v>44716</v>
      </c>
      <c r="D378" s="445">
        <v>53.01</v>
      </c>
    </row>
    <row r="379" spans="1:4">
      <c r="A379" s="443">
        <v>10781</v>
      </c>
      <c r="B379" s="448" t="s">
        <v>45005</v>
      </c>
      <c r="C379" s="449" t="s">
        <v>44817</v>
      </c>
      <c r="D379" s="445">
        <v>70.13</v>
      </c>
    </row>
    <row r="380" spans="1:4">
      <c r="A380" s="443">
        <v>10274</v>
      </c>
      <c r="B380" s="448" t="s">
        <v>45006</v>
      </c>
      <c r="C380" s="449" t="s">
        <v>44817</v>
      </c>
      <c r="D380" s="445">
        <v>59.25</v>
      </c>
    </row>
    <row r="381" spans="1:4">
      <c r="A381" s="443">
        <v>10319</v>
      </c>
      <c r="B381" s="448" t="s">
        <v>45007</v>
      </c>
      <c r="C381" s="449" t="s">
        <v>45008</v>
      </c>
      <c r="D381" s="445">
        <v>555.47</v>
      </c>
    </row>
    <row r="382" spans="1:4">
      <c r="A382" s="443">
        <v>10746</v>
      </c>
      <c r="B382" s="448" t="s">
        <v>45009</v>
      </c>
      <c r="C382" s="449" t="s">
        <v>44711</v>
      </c>
      <c r="D382" s="445">
        <v>6.03</v>
      </c>
    </row>
    <row r="383" spans="1:4">
      <c r="A383" s="443">
        <v>11022</v>
      </c>
      <c r="B383" s="448" t="s">
        <v>45010</v>
      </c>
      <c r="C383" s="449" t="s">
        <v>44711</v>
      </c>
      <c r="D383" s="445">
        <v>19.239999999999998</v>
      </c>
    </row>
    <row r="384" spans="1:4">
      <c r="A384" s="443">
        <v>10318</v>
      </c>
      <c r="B384" s="448" t="s">
        <v>45011</v>
      </c>
      <c r="C384" s="449" t="s">
        <v>44711</v>
      </c>
      <c r="D384" s="445">
        <v>0.94</v>
      </c>
    </row>
    <row r="385" spans="1:4">
      <c r="A385" s="443">
        <v>10373</v>
      </c>
      <c r="B385" s="448" t="s">
        <v>45012</v>
      </c>
      <c r="C385" s="449" t="s">
        <v>44711</v>
      </c>
      <c r="D385" s="445">
        <v>1.75</v>
      </c>
    </row>
    <row r="386" spans="1:4">
      <c r="A386" s="443">
        <v>10784</v>
      </c>
      <c r="B386" s="448" t="s">
        <v>45013</v>
      </c>
      <c r="C386" s="449" t="s">
        <v>44711</v>
      </c>
      <c r="D386" s="445">
        <v>0.94</v>
      </c>
    </row>
    <row r="387" spans="1:4">
      <c r="A387" s="443">
        <v>10789</v>
      </c>
      <c r="B387" s="448" t="s">
        <v>45014</v>
      </c>
      <c r="C387" s="449" t="s">
        <v>44711</v>
      </c>
      <c r="D387" s="445">
        <v>3.94</v>
      </c>
    </row>
    <row r="388" spans="1:4">
      <c r="A388" s="443">
        <v>10742</v>
      </c>
      <c r="B388" s="448" t="s">
        <v>45015</v>
      </c>
      <c r="C388" s="449" t="s">
        <v>44817</v>
      </c>
      <c r="D388" s="445">
        <v>1.1200000000000001</v>
      </c>
    </row>
    <row r="389" spans="1:4">
      <c r="A389" s="443">
        <v>11008</v>
      </c>
      <c r="B389" s="448" t="s">
        <v>45016</v>
      </c>
      <c r="C389" s="449" t="s">
        <v>44711</v>
      </c>
      <c r="D389" s="445">
        <v>1.21</v>
      </c>
    </row>
    <row r="390" spans="1:4">
      <c r="A390" s="443">
        <v>10630</v>
      </c>
      <c r="B390" s="448" t="s">
        <v>45017</v>
      </c>
      <c r="C390" s="449" t="s">
        <v>44711</v>
      </c>
      <c r="D390" s="445">
        <v>3.51</v>
      </c>
    </row>
    <row r="391" spans="1:4">
      <c r="A391" s="443">
        <v>10764</v>
      </c>
      <c r="B391" s="448" t="s">
        <v>45018</v>
      </c>
      <c r="C391" s="449" t="s">
        <v>44711</v>
      </c>
      <c r="D391" s="445">
        <v>120.35</v>
      </c>
    </row>
    <row r="392" spans="1:4">
      <c r="A392" s="443">
        <v>10653</v>
      </c>
      <c r="B392" s="448" t="s">
        <v>45019</v>
      </c>
      <c r="C392" s="449" t="s">
        <v>44711</v>
      </c>
      <c r="D392" s="445">
        <v>69.959999999999994</v>
      </c>
    </row>
    <row r="393" spans="1:4">
      <c r="A393" s="443">
        <v>10071</v>
      </c>
      <c r="B393" s="448" t="s">
        <v>45020</v>
      </c>
      <c r="C393" s="449" t="s">
        <v>44846</v>
      </c>
      <c r="D393" s="445">
        <v>38.450000000000003</v>
      </c>
    </row>
    <row r="394" spans="1:4">
      <c r="A394" s="443">
        <v>10072</v>
      </c>
      <c r="B394" s="448" t="s">
        <v>45021</v>
      </c>
      <c r="C394" s="449" t="s">
        <v>44716</v>
      </c>
      <c r="D394" s="445">
        <v>71.87</v>
      </c>
    </row>
    <row r="395" spans="1:4">
      <c r="A395" s="443">
        <v>10082</v>
      </c>
      <c r="B395" s="448" t="s">
        <v>45022</v>
      </c>
      <c r="C395" s="449" t="s">
        <v>44737</v>
      </c>
      <c r="D395" s="446">
        <v>4010.42</v>
      </c>
    </row>
    <row r="396" spans="1:4">
      <c r="A396" s="443">
        <v>10081</v>
      </c>
      <c r="B396" s="448" t="s">
        <v>45023</v>
      </c>
      <c r="C396" s="449" t="s">
        <v>44780</v>
      </c>
      <c r="D396" s="446">
        <v>4010.42</v>
      </c>
    </row>
    <row r="397" spans="1:4">
      <c r="A397" s="443">
        <v>10080</v>
      </c>
      <c r="B397" s="448" t="s">
        <v>45024</v>
      </c>
      <c r="C397" s="449" t="s">
        <v>44711</v>
      </c>
      <c r="D397" s="445">
        <v>45.69</v>
      </c>
    </row>
    <row r="398" spans="1:4">
      <c r="A398" s="443">
        <v>10632</v>
      </c>
      <c r="B398" s="448" t="s">
        <v>45025</v>
      </c>
      <c r="C398" s="449" t="s">
        <v>44711</v>
      </c>
      <c r="D398" s="446">
        <v>3435.02</v>
      </c>
    </row>
    <row r="399" spans="1:4">
      <c r="A399" s="443">
        <v>10633</v>
      </c>
      <c r="B399" s="448" t="s">
        <v>45026</v>
      </c>
      <c r="C399" s="449" t="s">
        <v>44711</v>
      </c>
      <c r="D399" s="446">
        <v>4175.4799999999996</v>
      </c>
    </row>
    <row r="400" spans="1:4">
      <c r="A400" s="443">
        <v>11250</v>
      </c>
      <c r="B400" s="448" t="s">
        <v>45027</v>
      </c>
      <c r="C400" s="449" t="s">
        <v>45028</v>
      </c>
      <c r="D400" s="445">
        <v>12.89</v>
      </c>
    </row>
    <row r="401" spans="1:4">
      <c r="A401" s="443">
        <v>10323</v>
      </c>
      <c r="B401" s="448" t="s">
        <v>45029</v>
      </c>
      <c r="C401" s="449" t="s">
        <v>44817</v>
      </c>
      <c r="D401" s="445">
        <v>3.36</v>
      </c>
    </row>
    <row r="402" spans="1:4">
      <c r="A402" s="443">
        <v>10847</v>
      </c>
      <c r="B402" s="448" t="s">
        <v>45030</v>
      </c>
      <c r="C402" s="449" t="s">
        <v>44817</v>
      </c>
      <c r="D402" s="445">
        <v>6.74</v>
      </c>
    </row>
    <row r="403" spans="1:4">
      <c r="A403" s="443">
        <v>10163</v>
      </c>
      <c r="B403" s="448" t="s">
        <v>45031</v>
      </c>
      <c r="C403" s="449" t="s">
        <v>44817</v>
      </c>
      <c r="D403" s="445">
        <v>10.1</v>
      </c>
    </row>
    <row r="404" spans="1:4">
      <c r="A404" s="443">
        <v>10039</v>
      </c>
      <c r="B404" s="448" t="s">
        <v>45032</v>
      </c>
      <c r="C404" s="449" t="s">
        <v>44874</v>
      </c>
      <c r="D404" s="445">
        <v>400</v>
      </c>
    </row>
    <row r="405" spans="1:4">
      <c r="A405" s="443">
        <v>11486</v>
      </c>
      <c r="B405" s="448" t="s">
        <v>45033</v>
      </c>
      <c r="C405" s="449" t="s">
        <v>45034</v>
      </c>
      <c r="D405" s="445">
        <v>223.89</v>
      </c>
    </row>
    <row r="406" spans="1:4">
      <c r="A406" s="443">
        <v>10352</v>
      </c>
      <c r="B406" s="448" t="s">
        <v>45035</v>
      </c>
      <c r="C406" s="449" t="s">
        <v>45034</v>
      </c>
      <c r="D406" s="445">
        <v>276.45</v>
      </c>
    </row>
    <row r="407" spans="1:4">
      <c r="A407" s="443">
        <v>10263</v>
      </c>
      <c r="B407" s="448" t="s">
        <v>45036</v>
      </c>
      <c r="C407" s="449" t="s">
        <v>45037</v>
      </c>
      <c r="D407" s="445">
        <v>23.18</v>
      </c>
    </row>
    <row r="408" spans="1:4">
      <c r="A408" s="443">
        <v>10344</v>
      </c>
      <c r="B408" s="448" t="s">
        <v>45038</v>
      </c>
      <c r="C408" s="449" t="s">
        <v>45034</v>
      </c>
      <c r="D408" s="445">
        <v>399.75</v>
      </c>
    </row>
    <row r="409" spans="1:4">
      <c r="A409" s="443">
        <v>10346</v>
      </c>
      <c r="B409" s="448" t="s">
        <v>45039</v>
      </c>
      <c r="C409" s="449" t="s">
        <v>44714</v>
      </c>
      <c r="D409" s="445">
        <v>15.99</v>
      </c>
    </row>
    <row r="410" spans="1:4">
      <c r="A410" s="443">
        <v>10345</v>
      </c>
      <c r="B410" s="448" t="s">
        <v>45040</v>
      </c>
      <c r="C410" s="449" t="s">
        <v>45034</v>
      </c>
      <c r="D410" s="445">
        <v>399.75</v>
      </c>
    </row>
    <row r="411" spans="1:4">
      <c r="A411" s="443">
        <v>10623</v>
      </c>
      <c r="B411" s="448" t="s">
        <v>45041</v>
      </c>
      <c r="C411" s="449" t="s">
        <v>44711</v>
      </c>
      <c r="D411" s="445">
        <v>58.82</v>
      </c>
    </row>
    <row r="412" spans="1:4">
      <c r="A412" s="443">
        <v>10074</v>
      </c>
      <c r="B412" s="448" t="s">
        <v>45042</v>
      </c>
      <c r="C412" s="449" t="s">
        <v>44945</v>
      </c>
      <c r="D412" s="445">
        <v>180.58</v>
      </c>
    </row>
    <row r="413" spans="1:4">
      <c r="A413" s="443">
        <v>10075</v>
      </c>
      <c r="B413" s="448" t="s">
        <v>45043</v>
      </c>
      <c r="C413" s="449" t="s">
        <v>44945</v>
      </c>
      <c r="D413" s="445">
        <v>712.01</v>
      </c>
    </row>
    <row r="414" spans="1:4">
      <c r="A414" s="443">
        <v>10821</v>
      </c>
      <c r="B414" s="448" t="s">
        <v>45044</v>
      </c>
      <c r="C414" s="449" t="s">
        <v>44945</v>
      </c>
      <c r="D414" s="445">
        <v>795.71</v>
      </c>
    </row>
    <row r="415" spans="1:4">
      <c r="A415" s="443">
        <v>10260</v>
      </c>
      <c r="B415" s="448" t="s">
        <v>45045</v>
      </c>
      <c r="C415" s="449" t="s">
        <v>45037</v>
      </c>
      <c r="D415" s="445">
        <v>60.85</v>
      </c>
    </row>
    <row r="416" spans="1:4">
      <c r="A416" s="443">
        <v>10261</v>
      </c>
      <c r="B416" s="448" t="s">
        <v>45046</v>
      </c>
      <c r="C416" s="449" t="s">
        <v>45037</v>
      </c>
      <c r="D416" s="445">
        <v>53.48</v>
      </c>
    </row>
    <row r="417" spans="1:4">
      <c r="A417" s="443">
        <v>10570</v>
      </c>
      <c r="B417" s="448" t="s">
        <v>45047</v>
      </c>
      <c r="C417" s="449" t="s">
        <v>44711</v>
      </c>
      <c r="D417" s="445">
        <v>42.52</v>
      </c>
    </row>
    <row r="418" spans="1:4">
      <c r="A418" s="443">
        <v>11262</v>
      </c>
      <c r="B418" s="448" t="s">
        <v>45048</v>
      </c>
      <c r="C418" s="449" t="s">
        <v>44711</v>
      </c>
      <c r="D418" s="445">
        <v>87.35</v>
      </c>
    </row>
    <row r="419" spans="1:4">
      <c r="A419" s="443">
        <v>11267</v>
      </c>
      <c r="B419" s="448" t="s">
        <v>45049</v>
      </c>
      <c r="C419" s="449" t="s">
        <v>44711</v>
      </c>
      <c r="D419" s="445">
        <v>2.06</v>
      </c>
    </row>
    <row r="420" spans="1:4">
      <c r="A420" s="443">
        <v>10036</v>
      </c>
      <c r="B420" s="448" t="s">
        <v>45050</v>
      </c>
      <c r="C420" s="449" t="s">
        <v>44714</v>
      </c>
      <c r="D420" s="445">
        <v>3.76</v>
      </c>
    </row>
    <row r="421" spans="1:4">
      <c r="A421" s="443">
        <v>10309</v>
      </c>
      <c r="B421" s="448" t="s">
        <v>45051</v>
      </c>
      <c r="C421" s="449" t="s">
        <v>44739</v>
      </c>
      <c r="D421" s="445">
        <v>29.92</v>
      </c>
    </row>
    <row r="422" spans="1:4">
      <c r="A422" s="443">
        <v>10034</v>
      </c>
      <c r="B422" s="448" t="s">
        <v>45052</v>
      </c>
      <c r="C422" s="449" t="s">
        <v>44739</v>
      </c>
      <c r="D422" s="445">
        <v>4.34</v>
      </c>
    </row>
    <row r="423" spans="1:4">
      <c r="A423" s="443">
        <v>10187</v>
      </c>
      <c r="B423" s="448" t="s">
        <v>45053</v>
      </c>
      <c r="C423" s="449" t="s">
        <v>44737</v>
      </c>
      <c r="D423" s="445">
        <v>11.75</v>
      </c>
    </row>
    <row r="424" spans="1:4">
      <c r="A424" s="443">
        <v>10375</v>
      </c>
      <c r="B424" s="448" t="s">
        <v>45054</v>
      </c>
      <c r="C424" s="449" t="s">
        <v>44711</v>
      </c>
      <c r="D424" s="445">
        <v>1.89</v>
      </c>
    </row>
    <row r="425" spans="1:4">
      <c r="A425" s="443">
        <v>10327</v>
      </c>
      <c r="B425" s="448" t="s">
        <v>45055</v>
      </c>
      <c r="C425" s="449" t="s">
        <v>44711</v>
      </c>
      <c r="D425" s="445">
        <v>10.039999999999999</v>
      </c>
    </row>
    <row r="426" spans="1:4">
      <c r="A426" s="443">
        <v>101971</v>
      </c>
      <c r="B426" s="448" t="s">
        <v>45056</v>
      </c>
      <c r="C426" s="449" t="s">
        <v>44711</v>
      </c>
      <c r="D426" s="445">
        <v>10.039999999999999</v>
      </c>
    </row>
    <row r="427" spans="1:4">
      <c r="A427" s="443">
        <v>11565</v>
      </c>
      <c r="B427" s="448" t="s">
        <v>45057</v>
      </c>
      <c r="C427" s="449" t="s">
        <v>44711</v>
      </c>
      <c r="D427" s="445">
        <v>6.09</v>
      </c>
    </row>
    <row r="428" spans="1:4">
      <c r="A428" s="443">
        <v>10326</v>
      </c>
      <c r="B428" s="448" t="s">
        <v>45058</v>
      </c>
      <c r="C428" s="449" t="s">
        <v>44711</v>
      </c>
      <c r="D428" s="445">
        <v>0.84</v>
      </c>
    </row>
    <row r="429" spans="1:4">
      <c r="A429" s="443">
        <v>10298</v>
      </c>
      <c r="B429" s="448" t="s">
        <v>45059</v>
      </c>
      <c r="C429" s="449" t="s">
        <v>45008</v>
      </c>
      <c r="D429" s="446">
        <v>2951.27</v>
      </c>
    </row>
    <row r="430" spans="1:4">
      <c r="A430" s="443">
        <v>11016</v>
      </c>
      <c r="B430" s="448" t="s">
        <v>45060</v>
      </c>
      <c r="C430" s="449" t="s">
        <v>44716</v>
      </c>
      <c r="D430" s="445">
        <v>9.8800000000000008</v>
      </c>
    </row>
    <row r="431" spans="1:4">
      <c r="A431" s="443">
        <v>11017</v>
      </c>
      <c r="B431" s="448" t="s">
        <v>45061</v>
      </c>
      <c r="C431" s="449" t="s">
        <v>44716</v>
      </c>
      <c r="D431" s="445">
        <v>7.62</v>
      </c>
    </row>
    <row r="432" spans="1:4">
      <c r="A432" s="443">
        <v>11015</v>
      </c>
      <c r="B432" s="448" t="s">
        <v>45062</v>
      </c>
      <c r="C432" s="449" t="s">
        <v>44716</v>
      </c>
      <c r="D432" s="445">
        <v>27.37</v>
      </c>
    </row>
    <row r="433" spans="1:4">
      <c r="A433" s="443">
        <v>10125</v>
      </c>
      <c r="B433" s="448" t="s">
        <v>45063</v>
      </c>
      <c r="C433" s="449" t="s">
        <v>44780</v>
      </c>
      <c r="D433" s="445">
        <v>79.290000000000006</v>
      </c>
    </row>
    <row r="434" spans="1:4">
      <c r="A434" s="443">
        <v>10121</v>
      </c>
      <c r="B434" s="448" t="s">
        <v>45064</v>
      </c>
      <c r="C434" s="449" t="s">
        <v>44780</v>
      </c>
      <c r="D434" s="445">
        <v>74.33</v>
      </c>
    </row>
    <row r="435" spans="1:4">
      <c r="A435" s="443">
        <v>10124</v>
      </c>
      <c r="B435" s="448" t="s">
        <v>45065</v>
      </c>
      <c r="C435" s="449" t="s">
        <v>44737</v>
      </c>
      <c r="D435" s="445">
        <v>67.709999999999994</v>
      </c>
    </row>
    <row r="436" spans="1:4">
      <c r="A436" s="443">
        <v>10301</v>
      </c>
      <c r="B436" s="448" t="s">
        <v>45066</v>
      </c>
      <c r="C436" s="449" t="s">
        <v>44817</v>
      </c>
      <c r="D436" s="445">
        <v>61.42</v>
      </c>
    </row>
    <row r="437" spans="1:4">
      <c r="A437" s="443">
        <v>10126</v>
      </c>
      <c r="B437" s="448" t="s">
        <v>45067</v>
      </c>
      <c r="C437" s="449" t="s">
        <v>44780</v>
      </c>
      <c r="D437" s="445">
        <v>85.46</v>
      </c>
    </row>
    <row r="438" spans="1:4">
      <c r="A438" s="443">
        <v>10368</v>
      </c>
      <c r="B438" s="448" t="s">
        <v>45068</v>
      </c>
      <c r="C438" s="449" t="s">
        <v>44817</v>
      </c>
      <c r="D438" s="445">
        <v>61.93</v>
      </c>
    </row>
    <row r="439" spans="1:4">
      <c r="A439" s="443">
        <v>10380</v>
      </c>
      <c r="B439" s="448" t="s">
        <v>45069</v>
      </c>
      <c r="C439" s="449" t="s">
        <v>44817</v>
      </c>
      <c r="D439" s="445">
        <v>186.51</v>
      </c>
    </row>
    <row r="440" spans="1:4">
      <c r="A440" s="443">
        <v>10363</v>
      </c>
      <c r="B440" s="448" t="s">
        <v>45070</v>
      </c>
      <c r="C440" s="449" t="s">
        <v>44817</v>
      </c>
      <c r="D440" s="445">
        <v>118.71</v>
      </c>
    </row>
    <row r="441" spans="1:4" ht="18">
      <c r="A441" s="443">
        <v>11488</v>
      </c>
      <c r="B441" s="450" t="s">
        <v>45071</v>
      </c>
      <c r="C441" s="449" t="s">
        <v>44716</v>
      </c>
      <c r="D441" s="445">
        <v>392.13</v>
      </c>
    </row>
    <row r="442" spans="1:4" ht="18">
      <c r="A442" s="443">
        <v>10200</v>
      </c>
      <c r="B442" s="450" t="s">
        <v>45072</v>
      </c>
      <c r="C442" s="449" t="s">
        <v>44716</v>
      </c>
      <c r="D442" s="446">
        <v>1231.04</v>
      </c>
    </row>
    <row r="443" spans="1:4">
      <c r="A443" s="443">
        <v>11465</v>
      </c>
      <c r="B443" s="448" t="s">
        <v>45073</v>
      </c>
      <c r="C443" s="449" t="s">
        <v>44714</v>
      </c>
      <c r="D443" s="445">
        <v>18</v>
      </c>
    </row>
    <row r="444" spans="1:4">
      <c r="A444" s="443">
        <v>10179</v>
      </c>
      <c r="B444" s="448" t="s">
        <v>45074</v>
      </c>
      <c r="C444" s="449" t="s">
        <v>44714</v>
      </c>
      <c r="D444" s="445">
        <v>16.14</v>
      </c>
    </row>
    <row r="445" spans="1:4">
      <c r="A445" s="443">
        <v>10257</v>
      </c>
      <c r="B445" s="448" t="s">
        <v>45075</v>
      </c>
      <c r="C445" s="449" t="s">
        <v>44711</v>
      </c>
      <c r="D445" s="445">
        <v>57.99</v>
      </c>
    </row>
    <row r="446" spans="1:4">
      <c r="A446" s="443">
        <v>11512</v>
      </c>
      <c r="B446" s="448" t="s">
        <v>45076</v>
      </c>
      <c r="C446" s="449" t="s">
        <v>44999</v>
      </c>
      <c r="D446" s="445">
        <v>0</v>
      </c>
    </row>
    <row r="447" spans="1:4">
      <c r="A447" s="443">
        <v>10201</v>
      </c>
      <c r="B447" s="448" t="s">
        <v>45077</v>
      </c>
      <c r="C447" s="449" t="s">
        <v>45078</v>
      </c>
      <c r="D447" s="445">
        <v>104.77</v>
      </c>
    </row>
    <row r="448" spans="1:4">
      <c r="A448" s="443">
        <v>10378</v>
      </c>
      <c r="B448" s="448" t="s">
        <v>45079</v>
      </c>
      <c r="C448" s="449" t="s">
        <v>44817</v>
      </c>
      <c r="D448" s="445">
        <v>160.01</v>
      </c>
    </row>
    <row r="449" spans="1:4">
      <c r="A449" s="443">
        <v>10615</v>
      </c>
      <c r="B449" s="448" t="s">
        <v>45080</v>
      </c>
      <c r="C449" s="449" t="s">
        <v>44711</v>
      </c>
      <c r="D449" s="445">
        <v>60.55</v>
      </c>
    </row>
    <row r="450" spans="1:4">
      <c r="A450" s="443">
        <v>10340</v>
      </c>
      <c r="B450" s="448" t="s">
        <v>45081</v>
      </c>
      <c r="C450" s="449" t="s">
        <v>44817</v>
      </c>
      <c r="D450" s="445">
        <v>462</v>
      </c>
    </row>
    <row r="451" spans="1:4">
      <c r="A451" s="443">
        <v>10654</v>
      </c>
      <c r="B451" s="448" t="s">
        <v>45082</v>
      </c>
      <c r="C451" s="449" t="s">
        <v>44711</v>
      </c>
      <c r="D451" s="445">
        <v>44.52</v>
      </c>
    </row>
    <row r="452" spans="1:4">
      <c r="A452" s="443">
        <v>10798</v>
      </c>
      <c r="B452" s="448" t="s">
        <v>45083</v>
      </c>
      <c r="C452" s="449" t="s">
        <v>44711</v>
      </c>
      <c r="D452" s="445">
        <v>86.17</v>
      </c>
    </row>
    <row r="453" spans="1:4">
      <c r="A453" s="443">
        <v>10191</v>
      </c>
      <c r="B453" s="448" t="s">
        <v>45084</v>
      </c>
      <c r="C453" s="449" t="s">
        <v>44714</v>
      </c>
      <c r="D453" s="445">
        <v>6.16</v>
      </c>
    </row>
    <row r="454" spans="1:4">
      <c r="A454" s="443">
        <v>11407</v>
      </c>
      <c r="B454" s="448" t="s">
        <v>45085</v>
      </c>
      <c r="C454" s="449" t="s">
        <v>44716</v>
      </c>
      <c r="D454" s="445">
        <v>11.71</v>
      </c>
    </row>
    <row r="455" spans="1:4">
      <c r="A455" s="443">
        <v>10573</v>
      </c>
      <c r="B455" s="448" t="s">
        <v>45086</v>
      </c>
      <c r="C455" s="449" t="s">
        <v>44714</v>
      </c>
      <c r="D455" s="445">
        <v>0.12</v>
      </c>
    </row>
    <row r="456" spans="1:4">
      <c r="A456" s="443">
        <v>10120</v>
      </c>
      <c r="B456" s="448" t="s">
        <v>45087</v>
      </c>
      <c r="C456" s="449" t="s">
        <v>44780</v>
      </c>
      <c r="D456" s="445">
        <v>56.01</v>
      </c>
    </row>
    <row r="457" spans="1:4">
      <c r="A457" s="443">
        <v>10621</v>
      </c>
      <c r="B457" s="448" t="s">
        <v>45088</v>
      </c>
      <c r="C457" s="449" t="s">
        <v>44716</v>
      </c>
      <c r="D457" s="445">
        <v>10.35</v>
      </c>
    </row>
    <row r="458" spans="1:4">
      <c r="A458" s="443">
        <v>10624</v>
      </c>
      <c r="B458" s="448" t="s">
        <v>45089</v>
      </c>
      <c r="C458" s="449" t="s">
        <v>44716</v>
      </c>
      <c r="D458" s="445">
        <v>6.53</v>
      </c>
    </row>
    <row r="459" spans="1:4">
      <c r="A459" s="443">
        <v>10616</v>
      </c>
      <c r="B459" s="448" t="s">
        <v>45090</v>
      </c>
      <c r="C459" s="449" t="s">
        <v>44711</v>
      </c>
      <c r="D459" s="445">
        <v>36.1</v>
      </c>
    </row>
    <row r="460" spans="1:4">
      <c r="A460" s="443">
        <v>10656</v>
      </c>
      <c r="B460" s="448" t="s">
        <v>45091</v>
      </c>
      <c r="C460" s="449" t="s">
        <v>44711</v>
      </c>
      <c r="D460" s="445">
        <v>54.44</v>
      </c>
    </row>
    <row r="461" spans="1:4">
      <c r="A461" s="443">
        <v>10778</v>
      </c>
      <c r="B461" s="448" t="s">
        <v>45092</v>
      </c>
      <c r="C461" s="449" t="s">
        <v>44711</v>
      </c>
      <c r="D461" s="446">
        <v>1806.39</v>
      </c>
    </row>
    <row r="462" spans="1:4">
      <c r="A462" s="443">
        <v>10703</v>
      </c>
      <c r="B462" s="448" t="s">
        <v>45093</v>
      </c>
      <c r="C462" s="449" t="s">
        <v>44711</v>
      </c>
      <c r="D462" s="446">
        <v>1158.75</v>
      </c>
    </row>
    <row r="463" spans="1:4">
      <c r="A463" s="443">
        <v>10702</v>
      </c>
      <c r="B463" s="448" t="s">
        <v>45094</v>
      </c>
      <c r="C463" s="449" t="s">
        <v>44711</v>
      </c>
      <c r="D463" s="446">
        <v>2941.56</v>
      </c>
    </row>
    <row r="464" spans="1:4">
      <c r="A464" s="443">
        <v>10701</v>
      </c>
      <c r="B464" s="448" t="s">
        <v>45095</v>
      </c>
      <c r="C464" s="449" t="s">
        <v>44711</v>
      </c>
      <c r="D464" s="446">
        <v>2228.02</v>
      </c>
    </row>
    <row r="465" spans="1:4">
      <c r="A465" s="443">
        <v>11519</v>
      </c>
      <c r="B465" s="448" t="s">
        <v>45096</v>
      </c>
      <c r="C465" s="449" t="s">
        <v>44711</v>
      </c>
      <c r="D465" s="445">
        <v>238.01</v>
      </c>
    </row>
    <row r="466" spans="1:4">
      <c r="A466" s="443">
        <v>10063</v>
      </c>
      <c r="B466" s="448" t="s">
        <v>45097</v>
      </c>
      <c r="C466" s="449" t="s">
        <v>44737</v>
      </c>
      <c r="D466" s="446">
        <v>4010.42</v>
      </c>
    </row>
    <row r="467" spans="1:4">
      <c r="A467" s="443">
        <v>10135</v>
      </c>
      <c r="B467" s="448" t="s">
        <v>45098</v>
      </c>
      <c r="C467" s="449" t="s">
        <v>44714</v>
      </c>
      <c r="D467" s="445">
        <v>24.17</v>
      </c>
    </row>
    <row r="468" spans="1:4">
      <c r="A468" s="443">
        <v>10136</v>
      </c>
      <c r="B468" s="448" t="s">
        <v>45099</v>
      </c>
      <c r="C468" s="449" t="s">
        <v>44714</v>
      </c>
      <c r="D468" s="445">
        <v>24.35</v>
      </c>
    </row>
    <row r="469" spans="1:4">
      <c r="A469" s="443">
        <v>10381</v>
      </c>
      <c r="B469" s="448" t="s">
        <v>45100</v>
      </c>
      <c r="C469" s="449" t="s">
        <v>44768</v>
      </c>
      <c r="D469" s="445">
        <v>130.28</v>
      </c>
    </row>
    <row r="470" spans="1:4">
      <c r="A470" s="443">
        <v>10617</v>
      </c>
      <c r="B470" s="448" t="s">
        <v>45101</v>
      </c>
      <c r="C470" s="449" t="s">
        <v>44768</v>
      </c>
      <c r="D470" s="445">
        <v>233.94</v>
      </c>
    </row>
    <row r="471" spans="1:4">
      <c r="A471" s="443">
        <v>10618</v>
      </c>
      <c r="B471" s="448" t="s">
        <v>45102</v>
      </c>
      <c r="C471" s="449" t="s">
        <v>44768</v>
      </c>
      <c r="D471" s="445">
        <v>212.2</v>
      </c>
    </row>
    <row r="472" spans="1:4">
      <c r="A472" s="443">
        <v>10749</v>
      </c>
      <c r="B472" s="448" t="s">
        <v>45103</v>
      </c>
      <c r="C472" s="449" t="s">
        <v>44714</v>
      </c>
      <c r="D472" s="445">
        <v>59.44</v>
      </c>
    </row>
    <row r="473" spans="1:4">
      <c r="A473" s="443">
        <v>11487</v>
      </c>
      <c r="B473" s="448" t="s">
        <v>45104</v>
      </c>
      <c r="C473" s="449" t="s">
        <v>44739</v>
      </c>
      <c r="D473" s="445">
        <v>12.18</v>
      </c>
    </row>
    <row r="474" spans="1:4">
      <c r="A474" s="443">
        <v>11002</v>
      </c>
      <c r="B474" s="448" t="s">
        <v>45105</v>
      </c>
      <c r="C474" s="449" t="s">
        <v>44711</v>
      </c>
      <c r="D474" s="445">
        <v>447.22</v>
      </c>
    </row>
    <row r="475" spans="1:4">
      <c r="A475" s="443">
        <v>10046</v>
      </c>
      <c r="B475" s="448" t="s">
        <v>45106</v>
      </c>
      <c r="C475" s="449" t="s">
        <v>44711</v>
      </c>
      <c r="D475" s="445">
        <v>19.52</v>
      </c>
    </row>
    <row r="476" spans="1:4">
      <c r="A476" s="443">
        <v>10069</v>
      </c>
      <c r="B476" s="448" t="s">
        <v>45107</v>
      </c>
      <c r="C476" s="449" t="s">
        <v>44780</v>
      </c>
      <c r="D476" s="446">
        <v>2028.46</v>
      </c>
    </row>
    <row r="477" spans="1:4">
      <c r="A477" s="443">
        <v>11261</v>
      </c>
      <c r="B477" s="448" t="s">
        <v>45108</v>
      </c>
      <c r="C477" s="449" t="s">
        <v>44716</v>
      </c>
      <c r="D477" s="445">
        <v>5.29</v>
      </c>
    </row>
    <row r="478" spans="1:4">
      <c r="A478" s="443">
        <v>10320</v>
      </c>
      <c r="B478" s="448" t="s">
        <v>45109</v>
      </c>
      <c r="C478" s="449" t="s">
        <v>44711</v>
      </c>
      <c r="D478" s="445">
        <v>1.73</v>
      </c>
    </row>
    <row r="479" spans="1:4">
      <c r="A479" s="443">
        <v>10165</v>
      </c>
      <c r="B479" s="448" t="s">
        <v>45110</v>
      </c>
      <c r="C479" s="449" t="s">
        <v>44711</v>
      </c>
      <c r="D479" s="445">
        <v>273.54000000000002</v>
      </c>
    </row>
    <row r="480" spans="1:4">
      <c r="A480" s="443">
        <v>10067</v>
      </c>
      <c r="B480" s="448" t="s">
        <v>45111</v>
      </c>
      <c r="C480" s="449" t="s">
        <v>44737</v>
      </c>
      <c r="D480" s="446">
        <v>1361.57</v>
      </c>
    </row>
    <row r="481" spans="1:4">
      <c r="A481" s="443">
        <v>10004</v>
      </c>
      <c r="B481" s="448" t="s">
        <v>45112</v>
      </c>
      <c r="C481" s="449" t="s">
        <v>44874</v>
      </c>
      <c r="D481" s="446">
        <v>5175.03</v>
      </c>
    </row>
    <row r="482" spans="1:4">
      <c r="A482" s="443">
        <v>10005</v>
      </c>
      <c r="B482" s="448" t="s">
        <v>45113</v>
      </c>
      <c r="C482" s="449" t="s">
        <v>44874</v>
      </c>
      <c r="D482" s="446">
        <v>4946.68</v>
      </c>
    </row>
    <row r="483" spans="1:4">
      <c r="A483" s="443">
        <v>10776</v>
      </c>
      <c r="B483" s="448" t="s">
        <v>45114</v>
      </c>
      <c r="C483" s="449" t="s">
        <v>44874</v>
      </c>
      <c r="D483" s="446">
        <v>5230.84</v>
      </c>
    </row>
    <row r="484" spans="1:4">
      <c r="A484" s="443">
        <v>10572</v>
      </c>
      <c r="B484" s="448" t="s">
        <v>45115</v>
      </c>
      <c r="C484" s="449" t="s">
        <v>44714</v>
      </c>
      <c r="D484" s="445">
        <v>14.62</v>
      </c>
    </row>
    <row r="485" spans="1:4">
      <c r="A485" s="443">
        <v>10584</v>
      </c>
      <c r="B485" s="448" t="s">
        <v>45116</v>
      </c>
      <c r="C485" s="449" t="s">
        <v>44742</v>
      </c>
      <c r="D485" s="446">
        <v>3189.04</v>
      </c>
    </row>
    <row r="486" spans="1:4">
      <c r="A486" s="443">
        <v>11504</v>
      </c>
      <c r="B486" s="448" t="s">
        <v>45117</v>
      </c>
      <c r="C486" s="449" t="s">
        <v>44714</v>
      </c>
      <c r="D486" s="445">
        <v>11.81</v>
      </c>
    </row>
    <row r="487" spans="1:4">
      <c r="A487" s="443">
        <v>11558</v>
      </c>
      <c r="B487" s="448" t="s">
        <v>45118</v>
      </c>
      <c r="C487" s="449" t="s">
        <v>44739</v>
      </c>
      <c r="D487" s="445">
        <v>11.67</v>
      </c>
    </row>
    <row r="488" spans="1:4">
      <c r="A488" s="443">
        <v>10198</v>
      </c>
      <c r="B488" s="448" t="s">
        <v>45119</v>
      </c>
      <c r="C488" s="449" t="s">
        <v>44714</v>
      </c>
      <c r="D488" s="445">
        <v>124.68</v>
      </c>
    </row>
    <row r="489" spans="1:4">
      <c r="A489" s="443">
        <v>10195</v>
      </c>
      <c r="B489" s="448" t="s">
        <v>45120</v>
      </c>
      <c r="C489" s="449" t="s">
        <v>44714</v>
      </c>
      <c r="D489" s="445">
        <v>1.0900000000000001</v>
      </c>
    </row>
    <row r="490" spans="1:4">
      <c r="A490" s="443">
        <v>10099</v>
      </c>
      <c r="B490" s="448" t="s">
        <v>45121</v>
      </c>
      <c r="C490" s="449" t="s">
        <v>45034</v>
      </c>
      <c r="D490" s="445">
        <v>36.15</v>
      </c>
    </row>
    <row r="491" spans="1:4" ht="18">
      <c r="A491" s="443">
        <v>11513</v>
      </c>
      <c r="B491" s="450" t="s">
        <v>45122</v>
      </c>
      <c r="C491" s="449" t="s">
        <v>44716</v>
      </c>
      <c r="D491" s="445">
        <v>312.68</v>
      </c>
    </row>
    <row r="492" spans="1:4">
      <c r="A492" s="443">
        <v>10122</v>
      </c>
      <c r="B492" s="448" t="s">
        <v>45123</v>
      </c>
      <c r="C492" s="449" t="s">
        <v>44737</v>
      </c>
      <c r="D492" s="445">
        <v>48.14</v>
      </c>
    </row>
    <row r="493" spans="1:4">
      <c r="A493" s="443">
        <v>10366</v>
      </c>
      <c r="B493" s="448" t="s">
        <v>45124</v>
      </c>
      <c r="C493" s="449" t="s">
        <v>44768</v>
      </c>
      <c r="D493" s="445">
        <v>159.69999999999999</v>
      </c>
    </row>
    <row r="494" spans="1:4">
      <c r="A494" s="443">
        <v>10374</v>
      </c>
      <c r="B494" s="448" t="s">
        <v>45125</v>
      </c>
      <c r="C494" s="449" t="s">
        <v>44711</v>
      </c>
      <c r="D494" s="445">
        <v>45.53</v>
      </c>
    </row>
    <row r="495" spans="1:4">
      <c r="A495" s="443">
        <v>10743</v>
      </c>
      <c r="B495" s="448" t="s">
        <v>45126</v>
      </c>
      <c r="C495" s="449" t="s">
        <v>44711</v>
      </c>
      <c r="D495" s="445">
        <v>48.37</v>
      </c>
    </row>
    <row r="496" spans="1:4">
      <c r="A496" s="443">
        <v>10620</v>
      </c>
      <c r="B496" s="448" t="s">
        <v>45127</v>
      </c>
      <c r="C496" s="449" t="s">
        <v>44716</v>
      </c>
      <c r="D496" s="445">
        <v>13.72</v>
      </c>
    </row>
    <row r="497" spans="1:4">
      <c r="A497" s="443">
        <v>10065</v>
      </c>
      <c r="B497" s="448" t="s">
        <v>45128</v>
      </c>
      <c r="C497" s="449" t="s">
        <v>44737</v>
      </c>
      <c r="D497" s="446">
        <v>1844.8</v>
      </c>
    </row>
    <row r="498" spans="1:4">
      <c r="A498" s="443">
        <v>10061</v>
      </c>
      <c r="B498" s="448" t="s">
        <v>45129</v>
      </c>
      <c r="C498" s="449" t="s">
        <v>44780</v>
      </c>
      <c r="D498" s="446">
        <v>4330.67</v>
      </c>
    </row>
    <row r="499" spans="1:4">
      <c r="A499" s="443">
        <v>10359</v>
      </c>
      <c r="B499" s="448" t="s">
        <v>45130</v>
      </c>
      <c r="C499" s="449" t="s">
        <v>44711</v>
      </c>
      <c r="D499" s="445">
        <v>16.309999999999999</v>
      </c>
    </row>
    <row r="500" spans="1:4">
      <c r="A500" s="443">
        <v>10358</v>
      </c>
      <c r="B500" s="448" t="s">
        <v>45131</v>
      </c>
      <c r="C500" s="449" t="s">
        <v>44711</v>
      </c>
      <c r="D500" s="445">
        <v>14.7</v>
      </c>
    </row>
    <row r="501" spans="1:4">
      <c r="A501" s="443">
        <v>10361</v>
      </c>
      <c r="B501" s="448" t="s">
        <v>45132</v>
      </c>
      <c r="C501" s="449" t="s">
        <v>44711</v>
      </c>
      <c r="D501" s="445">
        <v>39.659999999999997</v>
      </c>
    </row>
    <row r="502" spans="1:4">
      <c r="A502" s="443">
        <v>10360</v>
      </c>
      <c r="B502" s="448" t="s">
        <v>45133</v>
      </c>
      <c r="C502" s="449" t="s">
        <v>44711</v>
      </c>
      <c r="D502" s="445">
        <v>38.21</v>
      </c>
    </row>
    <row r="503" spans="1:4">
      <c r="A503" s="443">
        <v>10057</v>
      </c>
      <c r="B503" s="448" t="s">
        <v>45134</v>
      </c>
      <c r="C503" s="449" t="s">
        <v>44780</v>
      </c>
      <c r="D503" s="446">
        <v>1844.8</v>
      </c>
    </row>
    <row r="504" spans="1:4">
      <c r="A504" s="443">
        <v>10244</v>
      </c>
      <c r="B504" s="448" t="s">
        <v>45135</v>
      </c>
      <c r="C504" s="449" t="s">
        <v>44711</v>
      </c>
      <c r="D504" s="445">
        <v>413.04</v>
      </c>
    </row>
    <row r="505" spans="1:4">
      <c r="A505" s="443">
        <v>10161</v>
      </c>
      <c r="B505" s="448" t="s">
        <v>45136</v>
      </c>
      <c r="C505" s="449" t="s">
        <v>44711</v>
      </c>
      <c r="D505" s="445">
        <v>56.26</v>
      </c>
    </row>
    <row r="506" spans="1:4">
      <c r="A506" s="443">
        <v>10182</v>
      </c>
      <c r="B506" s="448" t="s">
        <v>45137</v>
      </c>
      <c r="C506" s="449" t="s">
        <v>44862</v>
      </c>
      <c r="D506" s="445">
        <v>523.95000000000005</v>
      </c>
    </row>
    <row r="507" spans="1:4">
      <c r="A507" s="443">
        <v>10642</v>
      </c>
      <c r="B507" s="448" t="s">
        <v>45138</v>
      </c>
      <c r="C507" s="449" t="s">
        <v>44711</v>
      </c>
      <c r="D507" s="445">
        <v>530.67999999999995</v>
      </c>
    </row>
    <row r="508" spans="1:4">
      <c r="A508" s="443">
        <v>11255</v>
      </c>
      <c r="B508" s="448" t="s">
        <v>45139</v>
      </c>
      <c r="C508" s="449" t="s">
        <v>44817</v>
      </c>
      <c r="D508" s="445">
        <v>61.5</v>
      </c>
    </row>
    <row r="509" spans="1:4">
      <c r="A509" s="443">
        <v>10635</v>
      </c>
      <c r="B509" s="448" t="s">
        <v>45140</v>
      </c>
      <c r="C509" s="449" t="s">
        <v>44714</v>
      </c>
      <c r="D509" s="445">
        <v>13.5</v>
      </c>
    </row>
    <row r="510" spans="1:4">
      <c r="A510" s="443">
        <v>11493</v>
      </c>
      <c r="B510" s="448" t="s">
        <v>45141</v>
      </c>
      <c r="C510" s="449" t="s">
        <v>44734</v>
      </c>
      <c r="D510" s="445">
        <v>18.93</v>
      </c>
    </row>
    <row r="511" spans="1:4">
      <c r="A511" s="443">
        <v>10649</v>
      </c>
      <c r="B511" s="448" t="s">
        <v>45142</v>
      </c>
      <c r="C511" s="449" t="s">
        <v>44771</v>
      </c>
      <c r="D511" s="445">
        <v>75.78</v>
      </c>
    </row>
    <row r="512" spans="1:4">
      <c r="A512" s="443">
        <v>10173</v>
      </c>
      <c r="B512" s="448" t="s">
        <v>45143</v>
      </c>
      <c r="C512" s="449" t="s">
        <v>44817</v>
      </c>
      <c r="D512" s="445">
        <v>53.55</v>
      </c>
    </row>
    <row r="513" spans="1:4">
      <c r="A513" s="443">
        <v>10637</v>
      </c>
      <c r="B513" s="448" t="s">
        <v>45144</v>
      </c>
      <c r="C513" s="449" t="s">
        <v>44817</v>
      </c>
      <c r="D513" s="445">
        <v>21.88</v>
      </c>
    </row>
    <row r="514" spans="1:4">
      <c r="A514" s="443">
        <v>10172</v>
      </c>
      <c r="B514" s="448" t="s">
        <v>45145</v>
      </c>
      <c r="C514" s="449" t="s">
        <v>44817</v>
      </c>
      <c r="D514" s="445">
        <v>41.52</v>
      </c>
    </row>
    <row r="515" spans="1:4">
      <c r="A515" s="443">
        <v>11003</v>
      </c>
      <c r="B515" s="448" t="s">
        <v>45146</v>
      </c>
      <c r="C515" s="449" t="s">
        <v>44817</v>
      </c>
      <c r="D515" s="445">
        <v>24.99</v>
      </c>
    </row>
    <row r="516" spans="1:4">
      <c r="A516" s="443">
        <v>10818</v>
      </c>
      <c r="B516" s="448" t="s">
        <v>45147</v>
      </c>
      <c r="C516" s="449" t="s">
        <v>45037</v>
      </c>
      <c r="D516" s="445">
        <v>100.39</v>
      </c>
    </row>
    <row r="517" spans="1:4">
      <c r="A517" s="443">
        <v>10324</v>
      </c>
      <c r="B517" s="448" t="s">
        <v>45148</v>
      </c>
      <c r="C517" s="449" t="s">
        <v>45037</v>
      </c>
      <c r="D517" s="445">
        <v>144.80000000000001</v>
      </c>
    </row>
    <row r="518" spans="1:4">
      <c r="A518" s="443">
        <v>10819</v>
      </c>
      <c r="B518" s="448" t="s">
        <v>45149</v>
      </c>
      <c r="C518" s="449" t="s">
        <v>45037</v>
      </c>
      <c r="D518" s="445">
        <v>199.25</v>
      </c>
    </row>
    <row r="519" spans="1:4">
      <c r="A519" s="443">
        <v>10325</v>
      </c>
      <c r="B519" s="448" t="s">
        <v>45150</v>
      </c>
      <c r="C519" s="449" t="s">
        <v>45037</v>
      </c>
      <c r="D519" s="445">
        <v>283.98</v>
      </c>
    </row>
    <row r="520" spans="1:4">
      <c r="A520" s="443">
        <v>10571</v>
      </c>
      <c r="B520" s="448" t="s">
        <v>45151</v>
      </c>
      <c r="C520" s="449" t="s">
        <v>44737</v>
      </c>
      <c r="D520" s="445">
        <v>144.52000000000001</v>
      </c>
    </row>
    <row r="521" spans="1:4">
      <c r="A521" s="443">
        <v>10845</v>
      </c>
      <c r="B521" s="448" t="s">
        <v>45152</v>
      </c>
      <c r="C521" s="449" t="s">
        <v>45037</v>
      </c>
      <c r="D521" s="445">
        <v>742.54</v>
      </c>
    </row>
    <row r="522" spans="1:4">
      <c r="A522" s="443">
        <v>10844</v>
      </c>
      <c r="B522" s="448" t="s">
        <v>45153</v>
      </c>
      <c r="C522" s="449" t="s">
        <v>45037</v>
      </c>
      <c r="D522" s="445">
        <v>603.16</v>
      </c>
    </row>
    <row r="523" spans="1:4">
      <c r="A523" s="443">
        <v>10846</v>
      </c>
      <c r="B523" s="448" t="s">
        <v>45154</v>
      </c>
      <c r="C523" s="449" t="s">
        <v>45037</v>
      </c>
      <c r="D523" s="445">
        <v>812.55</v>
      </c>
    </row>
    <row r="524" spans="1:4">
      <c r="A524" s="443">
        <v>10842</v>
      </c>
      <c r="B524" s="448" t="s">
        <v>45155</v>
      </c>
      <c r="C524" s="449" t="s">
        <v>45037</v>
      </c>
      <c r="D524" s="445">
        <v>727.83</v>
      </c>
    </row>
    <row r="525" spans="1:4">
      <c r="A525" s="443">
        <v>10843</v>
      </c>
      <c r="B525" s="448" t="s">
        <v>45156</v>
      </c>
      <c r="C525" s="449" t="s">
        <v>45037</v>
      </c>
      <c r="D525" s="445">
        <v>804.77</v>
      </c>
    </row>
    <row r="526" spans="1:4">
      <c r="A526" s="443">
        <v>10329</v>
      </c>
      <c r="B526" s="448" t="s">
        <v>45157</v>
      </c>
      <c r="C526" s="449" t="s">
        <v>44817</v>
      </c>
      <c r="D526" s="445">
        <v>47.04</v>
      </c>
    </row>
    <row r="527" spans="1:4">
      <c r="A527" s="443">
        <v>11567</v>
      </c>
      <c r="B527" s="448" t="s">
        <v>45158</v>
      </c>
      <c r="C527" s="449" t="s">
        <v>44711</v>
      </c>
      <c r="D527" s="445">
        <v>0.43</v>
      </c>
    </row>
    <row r="528" spans="1:4">
      <c r="A528" s="443">
        <v>10372</v>
      </c>
      <c r="B528" s="448" t="s">
        <v>45159</v>
      </c>
      <c r="C528" s="449" t="s">
        <v>44739</v>
      </c>
      <c r="D528" s="445">
        <v>14.53</v>
      </c>
    </row>
    <row r="529" spans="1:4">
      <c r="A529" s="443">
        <v>10365</v>
      </c>
      <c r="B529" s="448" t="s">
        <v>45160</v>
      </c>
      <c r="C529" s="449" t="s">
        <v>44768</v>
      </c>
      <c r="D529" s="445">
        <v>367.34</v>
      </c>
    </row>
    <row r="530" spans="1:4">
      <c r="A530" s="443">
        <v>11521</v>
      </c>
      <c r="B530" s="448" t="s">
        <v>45161</v>
      </c>
      <c r="C530" s="449" t="s">
        <v>44739</v>
      </c>
      <c r="D530" s="445">
        <v>60.73</v>
      </c>
    </row>
    <row r="531" spans="1:4">
      <c r="A531" s="443">
        <v>10788</v>
      </c>
      <c r="B531" s="448" t="s">
        <v>45162</v>
      </c>
      <c r="C531" s="449" t="s">
        <v>44739</v>
      </c>
      <c r="D531" s="445">
        <v>28.78</v>
      </c>
    </row>
    <row r="532" spans="1:4">
      <c r="A532" s="443">
        <v>10371</v>
      </c>
      <c r="B532" s="448" t="s">
        <v>45163</v>
      </c>
      <c r="C532" s="449" t="s">
        <v>45164</v>
      </c>
      <c r="D532" s="445">
        <v>183.06</v>
      </c>
    </row>
    <row r="533" spans="1:4">
      <c r="A533" s="443">
        <v>10317</v>
      </c>
      <c r="B533" s="448" t="s">
        <v>45165</v>
      </c>
      <c r="C533" s="449" t="s">
        <v>45164</v>
      </c>
      <c r="D533" s="445">
        <v>522.36</v>
      </c>
    </row>
    <row r="534" spans="1:4">
      <c r="A534" s="443">
        <v>10655</v>
      </c>
      <c r="B534" s="448" t="s">
        <v>45166</v>
      </c>
      <c r="C534" s="449" t="s">
        <v>44714</v>
      </c>
      <c r="D534" s="445">
        <v>80.040000000000006</v>
      </c>
    </row>
    <row r="535" spans="1:4">
      <c r="A535" s="443">
        <v>10787</v>
      </c>
      <c r="B535" s="448" t="s">
        <v>45167</v>
      </c>
      <c r="C535" s="449" t="s">
        <v>44739</v>
      </c>
      <c r="D535" s="445">
        <v>10.17</v>
      </c>
    </row>
    <row r="536" spans="1:4">
      <c r="A536" s="443">
        <v>10339</v>
      </c>
      <c r="B536" s="448" t="s">
        <v>45168</v>
      </c>
      <c r="C536" s="449" t="s">
        <v>45164</v>
      </c>
      <c r="D536" s="445">
        <v>300.24</v>
      </c>
    </row>
    <row r="537" spans="1:4">
      <c r="A537" s="443">
        <v>10178</v>
      </c>
      <c r="B537" s="448" t="s">
        <v>45169</v>
      </c>
      <c r="C537" s="449" t="s">
        <v>44714</v>
      </c>
      <c r="D537" s="445">
        <v>3.21</v>
      </c>
    </row>
    <row r="538" spans="1:4">
      <c r="A538" s="443">
        <v>10159</v>
      </c>
      <c r="B538" s="448" t="s">
        <v>45170</v>
      </c>
      <c r="C538" s="449" t="s">
        <v>44716</v>
      </c>
      <c r="D538" s="445">
        <v>73.59</v>
      </c>
    </row>
    <row r="539" spans="1:4">
      <c r="A539" s="443">
        <v>10160</v>
      </c>
      <c r="B539" s="448" t="s">
        <v>45171</v>
      </c>
      <c r="C539" s="449" t="s">
        <v>44716</v>
      </c>
      <c r="D539" s="445">
        <v>148.80000000000001</v>
      </c>
    </row>
    <row r="540" spans="1:4">
      <c r="A540" s="443">
        <v>11477</v>
      </c>
      <c r="B540" s="448" t="s">
        <v>45172</v>
      </c>
      <c r="C540" s="449" t="s">
        <v>44716</v>
      </c>
      <c r="D540" s="445">
        <v>88.56</v>
      </c>
    </row>
    <row r="541" spans="1:4">
      <c r="A541" s="443">
        <v>10174</v>
      </c>
      <c r="B541" s="448" t="s">
        <v>45173</v>
      </c>
      <c r="C541" s="449" t="s">
        <v>44716</v>
      </c>
      <c r="D541" s="445">
        <v>100.43</v>
      </c>
    </row>
    <row r="542" spans="1:4">
      <c r="A542" s="443">
        <v>10217</v>
      </c>
      <c r="B542" s="448" t="s">
        <v>45174</v>
      </c>
      <c r="C542" s="449" t="s">
        <v>44716</v>
      </c>
      <c r="D542" s="445">
        <v>62.05</v>
      </c>
    </row>
    <row r="543" spans="1:4">
      <c r="A543" s="443">
        <v>10218</v>
      </c>
      <c r="B543" s="448" t="s">
        <v>45175</v>
      </c>
      <c r="C543" s="449" t="s">
        <v>44716</v>
      </c>
      <c r="D543" s="445">
        <v>70.02</v>
      </c>
    </row>
    <row r="544" spans="1:4">
      <c r="A544" s="443">
        <v>10229</v>
      </c>
      <c r="B544" s="448" t="s">
        <v>45176</v>
      </c>
      <c r="C544" s="449" t="s">
        <v>44716</v>
      </c>
      <c r="D544" s="445">
        <v>74.010000000000005</v>
      </c>
    </row>
    <row r="545" spans="1:4">
      <c r="A545" s="443">
        <v>10219</v>
      </c>
      <c r="B545" s="448" t="s">
        <v>45177</v>
      </c>
      <c r="C545" s="449" t="s">
        <v>44716</v>
      </c>
      <c r="D545" s="445">
        <v>120.09</v>
      </c>
    </row>
    <row r="546" spans="1:4">
      <c r="A546" s="443">
        <v>10224</v>
      </c>
      <c r="B546" s="448" t="s">
        <v>45178</v>
      </c>
      <c r="C546" s="449" t="s">
        <v>44716</v>
      </c>
      <c r="D546" s="445">
        <v>135.5</v>
      </c>
    </row>
    <row r="547" spans="1:4">
      <c r="A547" s="443">
        <v>10230</v>
      </c>
      <c r="B547" s="448" t="s">
        <v>45179</v>
      </c>
      <c r="C547" s="449" t="s">
        <v>44716</v>
      </c>
      <c r="D547" s="445">
        <v>122.63</v>
      </c>
    </row>
    <row r="548" spans="1:4">
      <c r="A548" s="443">
        <v>10235</v>
      </c>
      <c r="B548" s="448" t="s">
        <v>45180</v>
      </c>
      <c r="C548" s="449" t="s">
        <v>44716</v>
      </c>
      <c r="D548" s="445">
        <v>117.56</v>
      </c>
    </row>
    <row r="549" spans="1:4">
      <c r="A549" s="443">
        <v>10220</v>
      </c>
      <c r="B549" s="448" t="s">
        <v>45181</v>
      </c>
      <c r="C549" s="449" t="s">
        <v>44716</v>
      </c>
      <c r="D549" s="445">
        <v>230.38</v>
      </c>
    </row>
    <row r="550" spans="1:4">
      <c r="A550" s="443">
        <v>10225</v>
      </c>
      <c r="B550" s="448" t="s">
        <v>45182</v>
      </c>
      <c r="C550" s="449" t="s">
        <v>44716</v>
      </c>
      <c r="D550" s="445">
        <v>225.45</v>
      </c>
    </row>
    <row r="551" spans="1:4">
      <c r="A551" s="443">
        <v>10231</v>
      </c>
      <c r="B551" s="448" t="s">
        <v>45183</v>
      </c>
      <c r="C551" s="449" t="s">
        <v>44716</v>
      </c>
      <c r="D551" s="445">
        <v>239.07</v>
      </c>
    </row>
    <row r="552" spans="1:4">
      <c r="A552" s="443">
        <v>10236</v>
      </c>
      <c r="B552" s="448" t="s">
        <v>45184</v>
      </c>
      <c r="C552" s="449" t="s">
        <v>44716</v>
      </c>
      <c r="D552" s="445">
        <v>219.19</v>
      </c>
    </row>
    <row r="553" spans="1:4">
      <c r="A553" s="443">
        <v>10221</v>
      </c>
      <c r="B553" s="448" t="s">
        <v>45185</v>
      </c>
      <c r="C553" s="449" t="s">
        <v>44716</v>
      </c>
      <c r="D553" s="445">
        <v>272.93</v>
      </c>
    </row>
    <row r="554" spans="1:4">
      <c r="A554" s="443">
        <v>10226</v>
      </c>
      <c r="B554" s="448" t="s">
        <v>45186</v>
      </c>
      <c r="C554" s="449" t="s">
        <v>44716</v>
      </c>
      <c r="D554" s="445">
        <v>264.16000000000003</v>
      </c>
    </row>
    <row r="555" spans="1:4">
      <c r="A555" s="443">
        <v>10232</v>
      </c>
      <c r="B555" s="448" t="s">
        <v>45187</v>
      </c>
      <c r="C555" s="449" t="s">
        <v>44716</v>
      </c>
      <c r="D555" s="445">
        <v>304.26</v>
      </c>
    </row>
    <row r="556" spans="1:4">
      <c r="A556" s="443">
        <v>10237</v>
      </c>
      <c r="B556" s="448" t="s">
        <v>45188</v>
      </c>
      <c r="C556" s="449" t="s">
        <v>44716</v>
      </c>
      <c r="D556" s="445">
        <v>290.35000000000002</v>
      </c>
    </row>
    <row r="557" spans="1:4">
      <c r="A557" s="443">
        <v>10240</v>
      </c>
      <c r="B557" s="448" t="s">
        <v>45189</v>
      </c>
      <c r="C557" s="449" t="s">
        <v>44716</v>
      </c>
      <c r="D557" s="445">
        <v>370.06</v>
      </c>
    </row>
    <row r="558" spans="1:4">
      <c r="A558" s="443">
        <v>10222</v>
      </c>
      <c r="B558" s="448" t="s">
        <v>45190</v>
      </c>
      <c r="C558" s="449" t="s">
        <v>44716</v>
      </c>
      <c r="D558" s="445">
        <v>437.77</v>
      </c>
    </row>
    <row r="559" spans="1:4">
      <c r="A559" s="443">
        <v>10227</v>
      </c>
      <c r="B559" s="448" t="s">
        <v>45191</v>
      </c>
      <c r="C559" s="449" t="s">
        <v>44716</v>
      </c>
      <c r="D559" s="445">
        <v>394.54</v>
      </c>
    </row>
    <row r="560" spans="1:4">
      <c r="A560" s="443">
        <v>10233</v>
      </c>
      <c r="B560" s="448" t="s">
        <v>45192</v>
      </c>
      <c r="C560" s="449" t="s">
        <v>44716</v>
      </c>
      <c r="D560" s="445">
        <v>456.14</v>
      </c>
    </row>
    <row r="561" spans="1:4">
      <c r="A561" s="443">
        <v>10238</v>
      </c>
      <c r="B561" s="448" t="s">
        <v>45193</v>
      </c>
      <c r="C561" s="449" t="s">
        <v>44716</v>
      </c>
      <c r="D561" s="445">
        <v>425.85</v>
      </c>
    </row>
    <row r="562" spans="1:4">
      <c r="A562" s="443">
        <v>10241</v>
      </c>
      <c r="B562" s="448" t="s">
        <v>45194</v>
      </c>
      <c r="C562" s="449" t="s">
        <v>44716</v>
      </c>
      <c r="D562" s="445">
        <v>588.57000000000005</v>
      </c>
    </row>
    <row r="563" spans="1:4">
      <c r="A563" s="443">
        <v>10223</v>
      </c>
      <c r="B563" s="448" t="s">
        <v>45195</v>
      </c>
      <c r="C563" s="449" t="s">
        <v>44716</v>
      </c>
      <c r="D563" s="445">
        <v>579.1</v>
      </c>
    </row>
    <row r="564" spans="1:4">
      <c r="A564" s="443">
        <v>10228</v>
      </c>
      <c r="B564" s="448" t="s">
        <v>45196</v>
      </c>
      <c r="C564" s="449" t="s">
        <v>44716</v>
      </c>
      <c r="D564" s="445">
        <v>571.6</v>
      </c>
    </row>
    <row r="565" spans="1:4">
      <c r="A565" s="443">
        <v>10234</v>
      </c>
      <c r="B565" s="448" t="s">
        <v>45197</v>
      </c>
      <c r="C565" s="449" t="s">
        <v>44716</v>
      </c>
      <c r="D565" s="445">
        <v>577.70000000000005</v>
      </c>
    </row>
    <row r="566" spans="1:4">
      <c r="A566" s="443">
        <v>10239</v>
      </c>
      <c r="B566" s="448" t="s">
        <v>45198</v>
      </c>
      <c r="C566" s="449" t="s">
        <v>44716</v>
      </c>
      <c r="D566" s="445">
        <v>611.45000000000005</v>
      </c>
    </row>
    <row r="567" spans="1:4">
      <c r="A567" s="443">
        <v>10242</v>
      </c>
      <c r="B567" s="448" t="s">
        <v>45199</v>
      </c>
      <c r="C567" s="449" t="s">
        <v>44716</v>
      </c>
      <c r="D567" s="445">
        <v>893.84</v>
      </c>
    </row>
    <row r="568" spans="1:4">
      <c r="A568" s="443">
        <v>10249</v>
      </c>
      <c r="B568" s="448" t="s">
        <v>45200</v>
      </c>
      <c r="C568" s="449" t="s">
        <v>44716</v>
      </c>
      <c r="D568" s="445">
        <v>23.62</v>
      </c>
    </row>
    <row r="569" spans="1:4">
      <c r="A569" s="443">
        <v>10209</v>
      </c>
      <c r="B569" s="448" t="s">
        <v>45201</v>
      </c>
      <c r="C569" s="449" t="s">
        <v>44716</v>
      </c>
      <c r="D569" s="445">
        <v>22.59</v>
      </c>
    </row>
    <row r="570" spans="1:4">
      <c r="A570" s="443">
        <v>10213</v>
      </c>
      <c r="B570" s="448" t="s">
        <v>45202</v>
      </c>
      <c r="C570" s="449" t="s">
        <v>44716</v>
      </c>
      <c r="D570" s="445">
        <v>27.72</v>
      </c>
    </row>
    <row r="571" spans="1:4">
      <c r="A571" s="443">
        <v>10210</v>
      </c>
      <c r="B571" s="448" t="s">
        <v>45203</v>
      </c>
      <c r="C571" s="449" t="s">
        <v>44716</v>
      </c>
      <c r="D571" s="445">
        <v>31.63</v>
      </c>
    </row>
    <row r="572" spans="1:4">
      <c r="A572" s="443">
        <v>10214</v>
      </c>
      <c r="B572" s="448" t="s">
        <v>45204</v>
      </c>
      <c r="C572" s="449" t="s">
        <v>44716</v>
      </c>
      <c r="D572" s="445">
        <v>38</v>
      </c>
    </row>
    <row r="573" spans="1:4">
      <c r="A573" s="443">
        <v>10211</v>
      </c>
      <c r="B573" s="448" t="s">
        <v>45205</v>
      </c>
      <c r="C573" s="449" t="s">
        <v>44716</v>
      </c>
      <c r="D573" s="445">
        <v>44.16</v>
      </c>
    </row>
    <row r="574" spans="1:4">
      <c r="A574" s="443">
        <v>10215</v>
      </c>
      <c r="B574" s="448" t="s">
        <v>45206</v>
      </c>
      <c r="C574" s="449" t="s">
        <v>44846</v>
      </c>
      <c r="D574" s="445">
        <v>44.9</v>
      </c>
    </row>
    <row r="575" spans="1:4">
      <c r="A575" s="443">
        <v>10212</v>
      </c>
      <c r="B575" s="448" t="s">
        <v>45207</v>
      </c>
      <c r="C575" s="449" t="s">
        <v>44716</v>
      </c>
      <c r="D575" s="445">
        <v>73.92</v>
      </c>
    </row>
    <row r="576" spans="1:4">
      <c r="A576" s="443">
        <v>10216</v>
      </c>
      <c r="B576" s="448" t="s">
        <v>45208</v>
      </c>
      <c r="C576" s="449" t="s">
        <v>44846</v>
      </c>
      <c r="D576" s="445">
        <v>80</v>
      </c>
    </row>
    <row r="577" spans="1:4">
      <c r="A577" s="443">
        <v>10813</v>
      </c>
      <c r="B577" s="448" t="s">
        <v>45209</v>
      </c>
      <c r="C577" s="449" t="s">
        <v>44716</v>
      </c>
      <c r="D577" s="445">
        <v>15.78</v>
      </c>
    </row>
    <row r="578" spans="1:4">
      <c r="A578" s="443">
        <v>10661</v>
      </c>
      <c r="B578" s="448" t="s">
        <v>45210</v>
      </c>
      <c r="C578" s="449" t="s">
        <v>44716</v>
      </c>
      <c r="D578" s="445">
        <v>46.63</v>
      </c>
    </row>
    <row r="579" spans="1:4">
      <c r="A579" s="443">
        <v>10658</v>
      </c>
      <c r="B579" s="448" t="s">
        <v>45211</v>
      </c>
      <c r="C579" s="449" t="s">
        <v>44716</v>
      </c>
      <c r="D579" s="445">
        <v>77.900000000000006</v>
      </c>
    </row>
    <row r="580" spans="1:4">
      <c r="A580" s="443">
        <v>10688</v>
      </c>
      <c r="B580" s="448" t="s">
        <v>45212</v>
      </c>
      <c r="C580" s="449" t="s">
        <v>44716</v>
      </c>
      <c r="D580" s="445">
        <v>59.69</v>
      </c>
    </row>
    <row r="581" spans="1:4">
      <c r="A581" s="443">
        <v>10687</v>
      </c>
      <c r="B581" s="448" t="s">
        <v>45213</v>
      </c>
      <c r="C581" s="449" t="s">
        <v>44716</v>
      </c>
      <c r="D581" s="445">
        <v>21.12</v>
      </c>
    </row>
    <row r="582" spans="1:4">
      <c r="A582" s="443">
        <v>10306</v>
      </c>
      <c r="B582" s="448" t="s">
        <v>45214</v>
      </c>
      <c r="C582" s="449" t="s">
        <v>44925</v>
      </c>
      <c r="D582" s="445">
        <v>124.14</v>
      </c>
    </row>
    <row r="583" spans="1:4">
      <c r="A583" s="443">
        <v>10307</v>
      </c>
      <c r="B583" s="448" t="s">
        <v>45215</v>
      </c>
      <c r="C583" s="449" t="s">
        <v>44925</v>
      </c>
      <c r="D583" s="445">
        <v>162.72</v>
      </c>
    </row>
    <row r="584" spans="1:4">
      <c r="A584" s="443">
        <v>10308</v>
      </c>
      <c r="B584" s="448" t="s">
        <v>45216</v>
      </c>
      <c r="C584" s="449" t="s">
        <v>44925</v>
      </c>
      <c r="D584" s="445">
        <v>94.68</v>
      </c>
    </row>
    <row r="585" spans="1:4">
      <c r="A585" s="443">
        <v>10648</v>
      </c>
      <c r="B585" s="448" t="s">
        <v>45217</v>
      </c>
      <c r="C585" s="449" t="s">
        <v>44711</v>
      </c>
      <c r="D585" s="445">
        <v>62.07</v>
      </c>
    </row>
    <row r="586" spans="1:4">
      <c r="A586" s="443">
        <v>10631</v>
      </c>
      <c r="B586" s="448" t="s">
        <v>45218</v>
      </c>
      <c r="C586" s="449" t="s">
        <v>44711</v>
      </c>
      <c r="D586" s="445">
        <v>91.26</v>
      </c>
    </row>
    <row r="587" spans="1:4">
      <c r="A587" s="443">
        <v>10690</v>
      </c>
      <c r="B587" s="448" t="s">
        <v>45219</v>
      </c>
      <c r="C587" s="449" t="s">
        <v>44716</v>
      </c>
      <c r="D587" s="445">
        <v>47.51</v>
      </c>
    </row>
    <row r="588" spans="1:4">
      <c r="A588" s="443">
        <v>10752</v>
      </c>
      <c r="B588" s="448" t="s">
        <v>45220</v>
      </c>
      <c r="C588" s="449" t="s">
        <v>44716</v>
      </c>
      <c r="D588" s="445">
        <v>3.21</v>
      </c>
    </row>
    <row r="589" spans="1:4">
      <c r="A589" s="443">
        <v>10753</v>
      </c>
      <c r="B589" s="448" t="s">
        <v>45221</v>
      </c>
      <c r="C589" s="449" t="s">
        <v>44716</v>
      </c>
      <c r="D589" s="445">
        <v>4.1100000000000003</v>
      </c>
    </row>
    <row r="590" spans="1:4">
      <c r="A590" s="443">
        <v>10754</v>
      </c>
      <c r="B590" s="448" t="s">
        <v>45222</v>
      </c>
      <c r="C590" s="449" t="s">
        <v>44716</v>
      </c>
      <c r="D590" s="445">
        <v>7.31</v>
      </c>
    </row>
    <row r="591" spans="1:4">
      <c r="A591" s="443">
        <v>10303</v>
      </c>
      <c r="B591" s="448" t="s">
        <v>45223</v>
      </c>
      <c r="C591" s="449" t="s">
        <v>44716</v>
      </c>
      <c r="D591" s="445">
        <v>9.76</v>
      </c>
    </row>
    <row r="592" spans="1:4">
      <c r="A592" s="443">
        <v>10684</v>
      </c>
      <c r="B592" s="448" t="s">
        <v>45224</v>
      </c>
      <c r="C592" s="449" t="s">
        <v>44716</v>
      </c>
      <c r="D592" s="445">
        <v>5.19</v>
      </c>
    </row>
    <row r="593" spans="1:4">
      <c r="A593" s="443">
        <v>10682</v>
      </c>
      <c r="B593" s="448" t="s">
        <v>45225</v>
      </c>
      <c r="C593" s="449" t="s">
        <v>44716</v>
      </c>
      <c r="D593" s="445">
        <v>4.72</v>
      </c>
    </row>
    <row r="594" spans="1:4">
      <c r="A594" s="443">
        <v>10683</v>
      </c>
      <c r="B594" s="448" t="s">
        <v>45226</v>
      </c>
      <c r="C594" s="449" t="s">
        <v>44716</v>
      </c>
      <c r="D594" s="445">
        <v>12.21</v>
      </c>
    </row>
    <row r="595" spans="1:4">
      <c r="A595" s="443">
        <v>10258</v>
      </c>
      <c r="B595" s="448" t="s">
        <v>45227</v>
      </c>
      <c r="C595" s="449" t="s">
        <v>44716</v>
      </c>
      <c r="D595" s="445">
        <v>9.85</v>
      </c>
    </row>
    <row r="596" spans="1:4">
      <c r="A596" s="443">
        <v>10800</v>
      </c>
      <c r="B596" s="448" t="s">
        <v>45228</v>
      </c>
      <c r="C596" s="449" t="s">
        <v>44716</v>
      </c>
      <c r="D596" s="445">
        <v>6.14</v>
      </c>
    </row>
    <row r="597" spans="1:4">
      <c r="A597" s="443">
        <v>10515</v>
      </c>
      <c r="B597" s="448" t="s">
        <v>45229</v>
      </c>
      <c r="C597" s="449" t="s">
        <v>44999</v>
      </c>
      <c r="D597" s="445">
        <v>0</v>
      </c>
    </row>
    <row r="598" spans="1:4">
      <c r="A598" s="443">
        <v>10516</v>
      </c>
      <c r="B598" s="448" t="s">
        <v>45230</v>
      </c>
      <c r="C598" s="449" t="s">
        <v>44999</v>
      </c>
      <c r="D598" s="445">
        <v>0</v>
      </c>
    </row>
    <row r="599" spans="1:4">
      <c r="A599" s="443">
        <v>10514</v>
      </c>
      <c r="B599" s="448" t="s">
        <v>45231</v>
      </c>
      <c r="C599" s="449" t="s">
        <v>44999</v>
      </c>
      <c r="D599" s="445">
        <v>0</v>
      </c>
    </row>
    <row r="600" spans="1:4">
      <c r="A600" s="443">
        <v>10513</v>
      </c>
      <c r="B600" s="448" t="s">
        <v>45232</v>
      </c>
      <c r="C600" s="449" t="s">
        <v>44999</v>
      </c>
      <c r="D600" s="445">
        <v>0</v>
      </c>
    </row>
    <row r="601" spans="1:4">
      <c r="A601" s="443">
        <v>10330</v>
      </c>
      <c r="B601" s="448" t="s">
        <v>45233</v>
      </c>
      <c r="C601" s="449" t="s">
        <v>44711</v>
      </c>
      <c r="D601" s="445">
        <v>12.98</v>
      </c>
    </row>
    <row r="602" spans="1:4">
      <c r="A602" s="443">
        <v>10328</v>
      </c>
      <c r="B602" s="448" t="s">
        <v>45234</v>
      </c>
      <c r="C602" s="449" t="s">
        <v>44768</v>
      </c>
      <c r="D602" s="445">
        <v>57.35</v>
      </c>
    </row>
    <row r="603" spans="1:4">
      <c r="A603" s="443">
        <v>10790</v>
      </c>
      <c r="B603" s="448" t="s">
        <v>45235</v>
      </c>
      <c r="C603" s="449" t="s">
        <v>44739</v>
      </c>
      <c r="D603" s="445">
        <v>31.04</v>
      </c>
    </row>
    <row r="604" spans="1:4" ht="18">
      <c r="A604" s="441" t="s">
        <v>44597</v>
      </c>
      <c r="B604" s="441" t="s">
        <v>45236</v>
      </c>
      <c r="C604" s="447" t="s">
        <v>44708</v>
      </c>
      <c r="D604" s="440" t="s">
        <v>45237</v>
      </c>
    </row>
    <row r="605" spans="1:4">
      <c r="A605" s="451"/>
      <c r="B605" s="452" t="s">
        <v>45238</v>
      </c>
      <c r="C605" s="453"/>
      <c r="D605" s="453"/>
    </row>
    <row r="606" spans="1:4">
      <c r="A606" s="454">
        <v>20039</v>
      </c>
      <c r="B606" s="444" t="s">
        <v>45239</v>
      </c>
      <c r="C606" s="449" t="s">
        <v>45240</v>
      </c>
      <c r="D606" s="445">
        <v>5.05</v>
      </c>
    </row>
    <row r="607" spans="1:4">
      <c r="A607" s="454">
        <v>20050</v>
      </c>
      <c r="B607" s="444" t="s">
        <v>45241</v>
      </c>
      <c r="C607" s="449" t="s">
        <v>45240</v>
      </c>
      <c r="D607" s="445">
        <v>5.05</v>
      </c>
    </row>
    <row r="608" spans="1:4">
      <c r="A608" s="454">
        <v>20151</v>
      </c>
      <c r="B608" s="444" t="s">
        <v>45242</v>
      </c>
      <c r="C608" s="449" t="s">
        <v>45240</v>
      </c>
      <c r="D608" s="445">
        <v>5.05</v>
      </c>
    </row>
    <row r="609" spans="1:4">
      <c r="A609" s="454">
        <v>20061</v>
      </c>
      <c r="B609" s="444" t="s">
        <v>45243</v>
      </c>
      <c r="C609" s="449" t="s">
        <v>45240</v>
      </c>
      <c r="D609" s="445">
        <v>5.05</v>
      </c>
    </row>
    <row r="610" spans="1:4">
      <c r="A610" s="454">
        <v>20072</v>
      </c>
      <c r="B610" s="444" t="s">
        <v>45244</v>
      </c>
      <c r="C610" s="449" t="s">
        <v>45240</v>
      </c>
      <c r="D610" s="445">
        <v>5.05</v>
      </c>
    </row>
    <row r="611" spans="1:4">
      <c r="A611" s="454">
        <v>20083</v>
      </c>
      <c r="B611" s="444" t="s">
        <v>45245</v>
      </c>
      <c r="C611" s="449" t="s">
        <v>45240</v>
      </c>
      <c r="D611" s="445">
        <v>5.05</v>
      </c>
    </row>
    <row r="612" spans="1:4">
      <c r="A612" s="454">
        <v>20094</v>
      </c>
      <c r="B612" s="444" t="s">
        <v>45246</v>
      </c>
      <c r="C612" s="449" t="s">
        <v>45240</v>
      </c>
      <c r="D612" s="445">
        <v>8.25</v>
      </c>
    </row>
    <row r="613" spans="1:4">
      <c r="A613" s="454">
        <v>20012</v>
      </c>
      <c r="B613" s="444" t="s">
        <v>45247</v>
      </c>
      <c r="C613" s="449" t="s">
        <v>45240</v>
      </c>
      <c r="D613" s="445">
        <v>8.25</v>
      </c>
    </row>
    <row r="614" spans="1:4">
      <c r="A614" s="454">
        <v>20020</v>
      </c>
      <c r="B614" s="444" t="s">
        <v>45248</v>
      </c>
      <c r="C614" s="449" t="s">
        <v>45240</v>
      </c>
      <c r="D614" s="445">
        <v>6.2</v>
      </c>
    </row>
    <row r="615" spans="1:4">
      <c r="A615" s="454">
        <v>20022</v>
      </c>
      <c r="B615" s="444" t="s">
        <v>45249</v>
      </c>
      <c r="C615" s="449" t="s">
        <v>45240</v>
      </c>
      <c r="D615" s="445">
        <v>5.05</v>
      </c>
    </row>
    <row r="616" spans="1:4">
      <c r="A616" s="454">
        <v>20027</v>
      </c>
      <c r="B616" s="444" t="s">
        <v>45250</v>
      </c>
      <c r="C616" s="449" t="s">
        <v>45240</v>
      </c>
      <c r="D616" s="445">
        <v>5.05</v>
      </c>
    </row>
    <row r="617" spans="1:4">
      <c r="A617" s="454">
        <v>20033</v>
      </c>
      <c r="B617" s="444" t="s">
        <v>45251</v>
      </c>
      <c r="C617" s="449" t="s">
        <v>45240</v>
      </c>
      <c r="D617" s="445">
        <v>9.8000000000000007</v>
      </c>
    </row>
    <row r="618" spans="1:4">
      <c r="A618" s="454">
        <v>20034</v>
      </c>
      <c r="B618" s="444" t="s">
        <v>45252</v>
      </c>
      <c r="C618" s="449" t="s">
        <v>45240</v>
      </c>
      <c r="D618" s="445">
        <v>9.8000000000000007</v>
      </c>
    </row>
    <row r="619" spans="1:4">
      <c r="A619" s="454">
        <v>20035</v>
      </c>
      <c r="B619" s="444" t="s">
        <v>45253</v>
      </c>
      <c r="C619" s="449" t="s">
        <v>45240</v>
      </c>
      <c r="D619" s="445">
        <v>6.2</v>
      </c>
    </row>
    <row r="620" spans="1:4">
      <c r="A620" s="454">
        <v>20037</v>
      </c>
      <c r="B620" s="444" t="s">
        <v>45254</v>
      </c>
      <c r="C620" s="449" t="s">
        <v>45240</v>
      </c>
      <c r="D620" s="445">
        <v>11.75</v>
      </c>
    </row>
    <row r="621" spans="1:4">
      <c r="A621" s="454">
        <v>20038</v>
      </c>
      <c r="B621" s="444" t="s">
        <v>45255</v>
      </c>
      <c r="C621" s="449" t="s">
        <v>45240</v>
      </c>
      <c r="D621" s="445">
        <v>6.2</v>
      </c>
    </row>
    <row r="622" spans="1:4">
      <c r="A622" s="454">
        <v>20040</v>
      </c>
      <c r="B622" s="444" t="s">
        <v>45256</v>
      </c>
      <c r="C622" s="449" t="s">
        <v>45240</v>
      </c>
      <c r="D622" s="445">
        <v>8.25</v>
      </c>
    </row>
    <row r="623" spans="1:4">
      <c r="A623" s="454">
        <v>20041</v>
      </c>
      <c r="B623" s="444" t="s">
        <v>45257</v>
      </c>
      <c r="C623" s="449" t="s">
        <v>45240</v>
      </c>
      <c r="D623" s="445">
        <v>6.2</v>
      </c>
    </row>
    <row r="624" spans="1:4">
      <c r="A624" s="454">
        <v>20042</v>
      </c>
      <c r="B624" s="444" t="s">
        <v>45258</v>
      </c>
      <c r="C624" s="449" t="s">
        <v>45240</v>
      </c>
      <c r="D624" s="445">
        <v>6.2</v>
      </c>
    </row>
    <row r="625" spans="1:4">
      <c r="A625" s="454">
        <v>20056</v>
      </c>
      <c r="B625" s="444" t="s">
        <v>45259</v>
      </c>
      <c r="C625" s="449" t="s">
        <v>45240</v>
      </c>
      <c r="D625" s="445">
        <v>6.2</v>
      </c>
    </row>
    <row r="626" spans="1:4">
      <c r="A626" s="454">
        <v>20057</v>
      </c>
      <c r="B626" s="444" t="s">
        <v>45260</v>
      </c>
      <c r="C626" s="449" t="s">
        <v>45240</v>
      </c>
      <c r="D626" s="445">
        <v>11.75</v>
      </c>
    </row>
    <row r="627" spans="1:4">
      <c r="A627" s="454">
        <v>20058</v>
      </c>
      <c r="B627" s="444" t="s">
        <v>45261</v>
      </c>
      <c r="C627" s="449" t="s">
        <v>45240</v>
      </c>
      <c r="D627" s="445">
        <v>11.75</v>
      </c>
    </row>
    <row r="628" spans="1:4">
      <c r="A628" s="454">
        <v>20059</v>
      </c>
      <c r="B628" s="444" t="s">
        <v>45262</v>
      </c>
      <c r="C628" s="449" t="s">
        <v>45240</v>
      </c>
      <c r="D628" s="445">
        <v>11.3</v>
      </c>
    </row>
    <row r="629" spans="1:4">
      <c r="A629" s="454">
        <v>20060</v>
      </c>
      <c r="B629" s="444" t="s">
        <v>45263</v>
      </c>
      <c r="C629" s="449" t="s">
        <v>45240</v>
      </c>
      <c r="D629" s="445">
        <v>11.3</v>
      </c>
    </row>
    <row r="630" spans="1:4">
      <c r="A630" s="454">
        <v>20065</v>
      </c>
      <c r="B630" s="444" t="s">
        <v>45264</v>
      </c>
      <c r="C630" s="449" t="s">
        <v>45240</v>
      </c>
      <c r="D630" s="445">
        <v>11.3</v>
      </c>
    </row>
    <row r="631" spans="1:4">
      <c r="A631" s="454">
        <v>20064</v>
      </c>
      <c r="B631" s="444" t="s">
        <v>45265</v>
      </c>
      <c r="C631" s="449" t="s">
        <v>45240</v>
      </c>
      <c r="D631" s="445">
        <v>11.3</v>
      </c>
    </row>
    <row r="632" spans="1:4">
      <c r="A632" s="454">
        <v>20063</v>
      </c>
      <c r="B632" s="444" t="s">
        <v>45266</v>
      </c>
      <c r="C632" s="449" t="s">
        <v>45240</v>
      </c>
      <c r="D632" s="445">
        <v>11.3</v>
      </c>
    </row>
    <row r="633" spans="1:4">
      <c r="A633" s="454">
        <v>20066</v>
      </c>
      <c r="B633" s="444" t="s">
        <v>45267</v>
      </c>
      <c r="C633" s="449" t="s">
        <v>45240</v>
      </c>
      <c r="D633" s="445">
        <v>11.75</v>
      </c>
    </row>
    <row r="634" spans="1:4">
      <c r="A634" s="454">
        <v>20067</v>
      </c>
      <c r="B634" s="444" t="s">
        <v>45268</v>
      </c>
      <c r="C634" s="449" t="s">
        <v>45240</v>
      </c>
      <c r="D634" s="445">
        <v>11.75</v>
      </c>
    </row>
    <row r="635" spans="1:4">
      <c r="A635" s="454">
        <v>20068</v>
      </c>
      <c r="B635" s="444" t="s">
        <v>45269</v>
      </c>
      <c r="C635" s="449" t="s">
        <v>45240</v>
      </c>
      <c r="D635" s="445">
        <v>11.75</v>
      </c>
    </row>
    <row r="636" spans="1:4">
      <c r="A636" s="454">
        <v>99301</v>
      </c>
      <c r="B636" s="444" t="s">
        <v>45270</v>
      </c>
      <c r="C636" s="449" t="s">
        <v>45240</v>
      </c>
      <c r="D636" s="445">
        <v>11.3</v>
      </c>
    </row>
    <row r="637" spans="1:4">
      <c r="A637" s="454">
        <v>20062</v>
      </c>
      <c r="B637" s="444" t="s">
        <v>45271</v>
      </c>
      <c r="C637" s="449" t="s">
        <v>45240</v>
      </c>
      <c r="D637" s="445">
        <v>11.3</v>
      </c>
    </row>
    <row r="638" spans="1:4">
      <c r="A638" s="454">
        <v>20081</v>
      </c>
      <c r="B638" s="444" t="s">
        <v>45272</v>
      </c>
      <c r="C638" s="449" t="s">
        <v>45240</v>
      </c>
      <c r="D638" s="445">
        <v>8.25</v>
      </c>
    </row>
    <row r="639" spans="1:4">
      <c r="A639" s="454">
        <v>20087</v>
      </c>
      <c r="B639" s="444" t="s">
        <v>45273</v>
      </c>
      <c r="C639" s="449" t="s">
        <v>45240</v>
      </c>
      <c r="D639" s="445">
        <v>11.3</v>
      </c>
    </row>
    <row r="640" spans="1:4">
      <c r="A640" s="454">
        <v>20088</v>
      </c>
      <c r="B640" s="444" t="s">
        <v>45274</v>
      </c>
      <c r="C640" s="449" t="s">
        <v>45240</v>
      </c>
      <c r="D640" s="445">
        <v>6.2</v>
      </c>
    </row>
    <row r="641" spans="1:4">
      <c r="A641" s="454">
        <v>20157</v>
      </c>
      <c r="B641" s="444" t="s">
        <v>45275</v>
      </c>
      <c r="C641" s="449" t="s">
        <v>45240</v>
      </c>
      <c r="D641" s="445">
        <v>25</v>
      </c>
    </row>
    <row r="642" spans="1:4">
      <c r="A642" s="454">
        <v>20092</v>
      </c>
      <c r="B642" s="444" t="s">
        <v>45276</v>
      </c>
      <c r="C642" s="449" t="s">
        <v>45240</v>
      </c>
      <c r="D642" s="445">
        <v>6.2</v>
      </c>
    </row>
    <row r="643" spans="1:4">
      <c r="A643" s="454">
        <v>20093</v>
      </c>
      <c r="B643" s="444" t="s">
        <v>45277</v>
      </c>
      <c r="C643" s="449" t="s">
        <v>45240</v>
      </c>
      <c r="D643" s="445">
        <v>6.2</v>
      </c>
    </row>
    <row r="644" spans="1:4">
      <c r="A644" s="454">
        <v>20095</v>
      </c>
      <c r="B644" s="444" t="s">
        <v>45278</v>
      </c>
      <c r="C644" s="449" t="s">
        <v>45240</v>
      </c>
      <c r="D644" s="445">
        <v>6.2</v>
      </c>
    </row>
    <row r="645" spans="1:4">
      <c r="A645" s="454">
        <v>20096</v>
      </c>
      <c r="B645" s="444" t="s">
        <v>45279</v>
      </c>
      <c r="C645" s="449" t="s">
        <v>45240</v>
      </c>
      <c r="D645" s="445">
        <v>9.8000000000000007</v>
      </c>
    </row>
    <row r="646" spans="1:4">
      <c r="A646" s="454">
        <v>20097</v>
      </c>
      <c r="B646" s="444" t="s">
        <v>45280</v>
      </c>
      <c r="C646" s="449" t="s">
        <v>45240</v>
      </c>
      <c r="D646" s="445">
        <v>10</v>
      </c>
    </row>
    <row r="647" spans="1:4">
      <c r="A647" s="454">
        <v>20099</v>
      </c>
      <c r="B647" s="444" t="s">
        <v>45281</v>
      </c>
      <c r="C647" s="449" t="s">
        <v>45240</v>
      </c>
      <c r="D647" s="445">
        <v>8.25</v>
      </c>
    </row>
    <row r="648" spans="1:4">
      <c r="A648" s="454">
        <v>20100</v>
      </c>
      <c r="B648" s="444" t="s">
        <v>45282</v>
      </c>
      <c r="C648" s="449" t="s">
        <v>45240</v>
      </c>
      <c r="D648" s="445">
        <v>8.25</v>
      </c>
    </row>
    <row r="649" spans="1:4">
      <c r="A649" s="454">
        <v>20101</v>
      </c>
      <c r="B649" s="444" t="s">
        <v>45283</v>
      </c>
      <c r="C649" s="449" t="s">
        <v>45240</v>
      </c>
      <c r="D649" s="445">
        <v>7.75</v>
      </c>
    </row>
    <row r="650" spans="1:4">
      <c r="A650" s="454">
        <v>20102</v>
      </c>
      <c r="B650" s="444" t="s">
        <v>45284</v>
      </c>
      <c r="C650" s="449" t="s">
        <v>45240</v>
      </c>
      <c r="D650" s="445">
        <v>9.8000000000000007</v>
      </c>
    </row>
    <row r="651" spans="1:4">
      <c r="A651" s="454">
        <v>20103</v>
      </c>
      <c r="B651" s="444" t="s">
        <v>45285</v>
      </c>
      <c r="C651" s="449" t="s">
        <v>45240</v>
      </c>
      <c r="D651" s="445">
        <v>7.75</v>
      </c>
    </row>
    <row r="652" spans="1:4">
      <c r="A652" s="454">
        <v>20104</v>
      </c>
      <c r="B652" s="444" t="s">
        <v>45286</v>
      </c>
      <c r="C652" s="449" t="s">
        <v>45240</v>
      </c>
      <c r="D652" s="445">
        <v>9.8000000000000007</v>
      </c>
    </row>
    <row r="653" spans="1:4">
      <c r="A653" s="454">
        <v>20173</v>
      </c>
      <c r="B653" s="444" t="s">
        <v>45287</v>
      </c>
      <c r="C653" s="449" t="s">
        <v>45240</v>
      </c>
      <c r="D653" s="445">
        <v>6.2</v>
      </c>
    </row>
    <row r="654" spans="1:4">
      <c r="A654" s="454">
        <v>20106</v>
      </c>
      <c r="B654" s="444" t="s">
        <v>45288</v>
      </c>
      <c r="C654" s="449" t="s">
        <v>45240</v>
      </c>
      <c r="D654" s="445">
        <v>9.8000000000000007</v>
      </c>
    </row>
    <row r="655" spans="1:4">
      <c r="A655" s="454">
        <v>20107</v>
      </c>
      <c r="B655" s="444" t="s">
        <v>45289</v>
      </c>
      <c r="C655" s="449" t="s">
        <v>45240</v>
      </c>
      <c r="D655" s="445">
        <v>5.0999999999999996</v>
      </c>
    </row>
    <row r="656" spans="1:4">
      <c r="A656" s="454">
        <v>20108</v>
      </c>
      <c r="B656" s="444" t="s">
        <v>45290</v>
      </c>
      <c r="C656" s="449" t="s">
        <v>45240</v>
      </c>
      <c r="D656" s="445">
        <v>7.75</v>
      </c>
    </row>
    <row r="657" spans="1:4">
      <c r="A657" s="454">
        <v>20109</v>
      </c>
      <c r="B657" s="444" t="s">
        <v>45291</v>
      </c>
      <c r="C657" s="449" t="s">
        <v>45240</v>
      </c>
      <c r="D657" s="445">
        <v>6.2</v>
      </c>
    </row>
    <row r="658" spans="1:4">
      <c r="A658" s="454">
        <v>20110</v>
      </c>
      <c r="B658" s="444" t="s">
        <v>45292</v>
      </c>
      <c r="C658" s="449" t="s">
        <v>45240</v>
      </c>
      <c r="D658" s="445">
        <v>8.25</v>
      </c>
    </row>
    <row r="659" spans="1:4">
      <c r="A659" s="454">
        <v>20111</v>
      </c>
      <c r="B659" s="444" t="s">
        <v>45293</v>
      </c>
      <c r="C659" s="449" t="s">
        <v>45240</v>
      </c>
      <c r="D659" s="445">
        <v>6.2</v>
      </c>
    </row>
    <row r="660" spans="1:4">
      <c r="A660" s="454">
        <v>20112</v>
      </c>
      <c r="B660" s="444" t="s">
        <v>45294</v>
      </c>
      <c r="C660" s="449" t="s">
        <v>45240</v>
      </c>
      <c r="D660" s="445">
        <v>6.2</v>
      </c>
    </row>
    <row r="661" spans="1:4">
      <c r="A661" s="454">
        <v>20156</v>
      </c>
      <c r="B661" s="444" t="s">
        <v>45295</v>
      </c>
      <c r="C661" s="449" t="s">
        <v>45240</v>
      </c>
      <c r="D661" s="445">
        <v>6.2</v>
      </c>
    </row>
    <row r="662" spans="1:4">
      <c r="A662" s="454">
        <v>20115</v>
      </c>
      <c r="B662" s="444" t="s">
        <v>45296</v>
      </c>
      <c r="C662" s="449" t="s">
        <v>45240</v>
      </c>
      <c r="D662" s="445">
        <v>8.25</v>
      </c>
    </row>
    <row r="663" spans="1:4">
      <c r="A663" s="454">
        <v>20002</v>
      </c>
      <c r="B663" s="444" t="s">
        <v>45297</v>
      </c>
      <c r="C663" s="449" t="s">
        <v>45240</v>
      </c>
      <c r="D663" s="445">
        <v>5</v>
      </c>
    </row>
    <row r="664" spans="1:4">
      <c r="A664" s="454">
        <v>20003</v>
      </c>
      <c r="B664" s="444" t="s">
        <v>45298</v>
      </c>
      <c r="C664" s="449" t="s">
        <v>45240</v>
      </c>
      <c r="D664" s="445">
        <v>5</v>
      </c>
    </row>
    <row r="665" spans="1:4">
      <c r="A665" s="454">
        <v>20004</v>
      </c>
      <c r="B665" s="444" t="s">
        <v>45299</v>
      </c>
      <c r="C665" s="449" t="s">
        <v>45240</v>
      </c>
      <c r="D665" s="445">
        <v>5</v>
      </c>
    </row>
    <row r="666" spans="1:4">
      <c r="A666" s="454">
        <v>20005</v>
      </c>
      <c r="B666" s="444" t="s">
        <v>45300</v>
      </c>
      <c r="C666" s="449" t="s">
        <v>45240</v>
      </c>
      <c r="D666" s="445">
        <v>9.8000000000000007</v>
      </c>
    </row>
    <row r="667" spans="1:4">
      <c r="A667" s="454">
        <v>20006</v>
      </c>
      <c r="B667" s="444" t="s">
        <v>45301</v>
      </c>
      <c r="C667" s="449" t="s">
        <v>45240</v>
      </c>
      <c r="D667" s="445">
        <v>9.8000000000000007</v>
      </c>
    </row>
    <row r="668" spans="1:4">
      <c r="A668" s="454">
        <v>20117</v>
      </c>
      <c r="B668" s="444" t="s">
        <v>45302</v>
      </c>
      <c r="C668" s="449" t="s">
        <v>45240</v>
      </c>
      <c r="D668" s="445">
        <v>25.7</v>
      </c>
    </row>
    <row r="669" spans="1:4">
      <c r="A669" s="454">
        <v>20017</v>
      </c>
      <c r="B669" s="444" t="s">
        <v>45303</v>
      </c>
      <c r="C669" s="449" t="s">
        <v>45240</v>
      </c>
      <c r="D669" s="445">
        <v>8.25</v>
      </c>
    </row>
    <row r="670" spans="1:4">
      <c r="A670" s="454">
        <v>20018</v>
      </c>
      <c r="B670" s="444" t="s">
        <v>45304</v>
      </c>
      <c r="C670" s="449" t="s">
        <v>45240</v>
      </c>
      <c r="D670" s="445">
        <v>8.25</v>
      </c>
    </row>
    <row r="671" spans="1:4">
      <c r="A671" s="454">
        <v>20019</v>
      </c>
      <c r="B671" s="444" t="s">
        <v>45305</v>
      </c>
      <c r="C671" s="449" t="s">
        <v>45240</v>
      </c>
      <c r="D671" s="445">
        <v>5</v>
      </c>
    </row>
    <row r="672" spans="1:4">
      <c r="A672" s="451"/>
      <c r="B672" s="452" t="s">
        <v>45306</v>
      </c>
      <c r="C672" s="453"/>
      <c r="D672" s="453"/>
    </row>
    <row r="673" spans="1:4">
      <c r="A673" s="454">
        <v>20028</v>
      </c>
      <c r="B673" s="444" t="s">
        <v>45307</v>
      </c>
      <c r="C673" s="449" t="s">
        <v>44742</v>
      </c>
      <c r="D673" s="446">
        <v>5873.45</v>
      </c>
    </row>
    <row r="674" spans="1:4">
      <c r="A674" s="454">
        <v>20105</v>
      </c>
      <c r="B674" s="444" t="s">
        <v>45308</v>
      </c>
      <c r="C674" s="449" t="s">
        <v>44742</v>
      </c>
      <c r="D674" s="446">
        <v>3568.95</v>
      </c>
    </row>
    <row r="675" spans="1:4">
      <c r="A675" s="454">
        <v>20001</v>
      </c>
      <c r="B675" s="444" t="s">
        <v>45309</v>
      </c>
      <c r="C675" s="449" t="s">
        <v>44742</v>
      </c>
      <c r="D675" s="446">
        <v>8500.86</v>
      </c>
    </row>
    <row r="676" spans="1:4">
      <c r="A676" s="454">
        <v>103585</v>
      </c>
      <c r="B676" s="444" t="s">
        <v>45310</v>
      </c>
      <c r="C676" s="449" t="s">
        <v>44742</v>
      </c>
      <c r="D676" s="446">
        <v>3812.82</v>
      </c>
    </row>
    <row r="677" spans="1:4">
      <c r="A677" s="454">
        <v>103584</v>
      </c>
      <c r="B677" s="444" t="s">
        <v>45311</v>
      </c>
      <c r="C677" s="449" t="s">
        <v>44742</v>
      </c>
      <c r="D677" s="446">
        <v>5335.85</v>
      </c>
    </row>
    <row r="678" spans="1:4">
      <c r="A678" s="454">
        <v>20021</v>
      </c>
      <c r="B678" s="444" t="s">
        <v>45312</v>
      </c>
      <c r="C678" s="449" t="s">
        <v>44742</v>
      </c>
      <c r="D678" s="446">
        <v>1571.81</v>
      </c>
    </row>
    <row r="679" spans="1:4">
      <c r="A679" s="454">
        <v>20024</v>
      </c>
      <c r="B679" s="444" t="s">
        <v>45313</v>
      </c>
      <c r="C679" s="449" t="s">
        <v>44742</v>
      </c>
      <c r="D679" s="446">
        <v>4574.54</v>
      </c>
    </row>
    <row r="680" spans="1:4">
      <c r="A680" s="454">
        <v>20025</v>
      </c>
      <c r="B680" s="444" t="s">
        <v>45314</v>
      </c>
      <c r="C680" s="449" t="s">
        <v>44742</v>
      </c>
      <c r="D680" s="446">
        <v>1571.81</v>
      </c>
    </row>
    <row r="681" spans="1:4">
      <c r="A681" s="454">
        <v>20026</v>
      </c>
      <c r="B681" s="444" t="s">
        <v>45315</v>
      </c>
      <c r="C681" s="449" t="s">
        <v>44742</v>
      </c>
      <c r="D681" s="446">
        <v>1483.28</v>
      </c>
    </row>
    <row r="682" spans="1:4">
      <c r="A682" s="454">
        <v>100387</v>
      </c>
      <c r="B682" s="444" t="s">
        <v>45316</v>
      </c>
      <c r="C682" s="449" t="s">
        <v>44742</v>
      </c>
      <c r="D682" s="446">
        <v>1269.44</v>
      </c>
    </row>
    <row r="683" spans="1:4">
      <c r="A683" s="454">
        <v>20029</v>
      </c>
      <c r="B683" s="444" t="s">
        <v>45317</v>
      </c>
      <c r="C683" s="449" t="s">
        <v>44742</v>
      </c>
      <c r="D683" s="446">
        <v>1275.55</v>
      </c>
    </row>
    <row r="684" spans="1:4">
      <c r="A684" s="454">
        <v>20031</v>
      </c>
      <c r="B684" s="444" t="s">
        <v>45318</v>
      </c>
      <c r="C684" s="449" t="s">
        <v>44742</v>
      </c>
      <c r="D684" s="446">
        <v>1758.29</v>
      </c>
    </row>
    <row r="685" spans="1:4">
      <c r="A685" s="454">
        <v>103587</v>
      </c>
      <c r="B685" s="444" t="s">
        <v>45319</v>
      </c>
      <c r="C685" s="449" t="s">
        <v>44742</v>
      </c>
      <c r="D685" s="446">
        <v>3792.61</v>
      </c>
    </row>
    <row r="686" spans="1:4">
      <c r="A686" s="454">
        <v>20044</v>
      </c>
      <c r="B686" s="444" t="s">
        <v>45320</v>
      </c>
      <c r="C686" s="449" t="s">
        <v>44742</v>
      </c>
      <c r="D686" s="446">
        <v>5068.07</v>
      </c>
    </row>
    <row r="687" spans="1:4">
      <c r="A687" s="454">
        <v>20048</v>
      </c>
      <c r="B687" s="444" t="s">
        <v>45321</v>
      </c>
      <c r="C687" s="449" t="s">
        <v>44742</v>
      </c>
      <c r="D687" s="446">
        <v>3078.52</v>
      </c>
    </row>
    <row r="688" spans="1:4">
      <c r="A688" s="454">
        <v>20051</v>
      </c>
      <c r="B688" s="444" t="s">
        <v>45322</v>
      </c>
      <c r="C688" s="449" t="s">
        <v>44742</v>
      </c>
      <c r="D688" s="446">
        <v>6649.54</v>
      </c>
    </row>
    <row r="689" spans="1:4">
      <c r="A689" s="454">
        <v>20052</v>
      </c>
      <c r="B689" s="444" t="s">
        <v>45323</v>
      </c>
      <c r="C689" s="449" t="s">
        <v>44742</v>
      </c>
      <c r="D689" s="446">
        <v>1758.29</v>
      </c>
    </row>
    <row r="690" spans="1:4">
      <c r="A690" s="454">
        <v>20054</v>
      </c>
      <c r="B690" s="444" t="s">
        <v>45324</v>
      </c>
      <c r="C690" s="449" t="s">
        <v>44742</v>
      </c>
      <c r="D690" s="446">
        <v>6068.21</v>
      </c>
    </row>
    <row r="691" spans="1:4">
      <c r="A691" s="454">
        <v>20077</v>
      </c>
      <c r="B691" s="444" t="s">
        <v>45325</v>
      </c>
      <c r="C691" s="449" t="s">
        <v>44742</v>
      </c>
      <c r="D691" s="446">
        <v>8882.5</v>
      </c>
    </row>
    <row r="692" spans="1:4">
      <c r="A692" s="454">
        <v>20073</v>
      </c>
      <c r="B692" s="444" t="s">
        <v>45326</v>
      </c>
      <c r="C692" s="449" t="s">
        <v>44742</v>
      </c>
      <c r="D692" s="446">
        <v>16350.66</v>
      </c>
    </row>
    <row r="693" spans="1:4">
      <c r="A693" s="454">
        <v>20070</v>
      </c>
      <c r="B693" s="444" t="s">
        <v>45327</v>
      </c>
      <c r="C693" s="449" t="s">
        <v>44742</v>
      </c>
      <c r="D693" s="446">
        <v>9350</v>
      </c>
    </row>
    <row r="694" spans="1:4">
      <c r="A694" s="454">
        <v>20069</v>
      </c>
      <c r="B694" s="444" t="s">
        <v>45328</v>
      </c>
      <c r="C694" s="449" t="s">
        <v>44742</v>
      </c>
      <c r="D694" s="446">
        <v>10408.290000000001</v>
      </c>
    </row>
    <row r="695" spans="1:4">
      <c r="A695" s="454">
        <v>20079</v>
      </c>
      <c r="B695" s="444" t="s">
        <v>45329</v>
      </c>
      <c r="C695" s="449" t="s">
        <v>44742</v>
      </c>
      <c r="D695" s="446">
        <v>13758.02</v>
      </c>
    </row>
    <row r="696" spans="1:4">
      <c r="A696" s="454">
        <v>20153</v>
      </c>
      <c r="B696" s="444" t="s">
        <v>45330</v>
      </c>
      <c r="C696" s="449" t="s">
        <v>44742</v>
      </c>
      <c r="D696" s="446">
        <v>15086.97</v>
      </c>
    </row>
    <row r="697" spans="1:4">
      <c r="A697" s="454">
        <v>20084</v>
      </c>
      <c r="B697" s="444" t="s">
        <v>45331</v>
      </c>
      <c r="C697" s="449" t="s">
        <v>44742</v>
      </c>
      <c r="D697" s="446">
        <v>12729.61</v>
      </c>
    </row>
    <row r="698" spans="1:4">
      <c r="A698" s="454">
        <v>103588</v>
      </c>
      <c r="B698" s="444" t="s">
        <v>45332</v>
      </c>
      <c r="C698" s="449" t="s">
        <v>44742</v>
      </c>
      <c r="D698" s="446">
        <v>3150.42</v>
      </c>
    </row>
    <row r="699" spans="1:4">
      <c r="A699" s="454">
        <v>20089</v>
      </c>
      <c r="B699" s="444" t="s">
        <v>45333</v>
      </c>
      <c r="C699" s="449" t="s">
        <v>44742</v>
      </c>
      <c r="D699" s="446">
        <v>3379.03</v>
      </c>
    </row>
    <row r="700" spans="1:4">
      <c r="A700" s="454">
        <v>20090</v>
      </c>
      <c r="B700" s="444" t="s">
        <v>45334</v>
      </c>
      <c r="C700" s="449" t="s">
        <v>44742</v>
      </c>
      <c r="D700" s="446">
        <v>2026.13</v>
      </c>
    </row>
    <row r="701" spans="1:4">
      <c r="A701" s="454">
        <v>20091</v>
      </c>
      <c r="B701" s="444" t="s">
        <v>45335</v>
      </c>
      <c r="C701" s="449" t="s">
        <v>44742</v>
      </c>
      <c r="D701" s="446">
        <v>5858.14</v>
      </c>
    </row>
    <row r="702" spans="1:4">
      <c r="A702" s="454">
        <v>20098</v>
      </c>
      <c r="B702" s="444" t="s">
        <v>45336</v>
      </c>
      <c r="C702" s="449" t="s">
        <v>44742</v>
      </c>
      <c r="D702" s="446">
        <v>2187.1</v>
      </c>
    </row>
    <row r="703" spans="1:4">
      <c r="A703" s="454">
        <v>103586</v>
      </c>
      <c r="B703" s="444" t="s">
        <v>45337</v>
      </c>
      <c r="C703" s="449" t="s">
        <v>44742</v>
      </c>
      <c r="D703" s="446">
        <v>3854.87</v>
      </c>
    </row>
    <row r="704" spans="1:4">
      <c r="A704" s="454">
        <v>20114</v>
      </c>
      <c r="B704" s="444" t="s">
        <v>45338</v>
      </c>
      <c r="C704" s="449" t="s">
        <v>44742</v>
      </c>
      <c r="D704" s="446">
        <v>2208.09</v>
      </c>
    </row>
    <row r="705" spans="1:4">
      <c r="A705" s="454">
        <v>20174</v>
      </c>
      <c r="B705" s="444" t="s">
        <v>45339</v>
      </c>
      <c r="C705" s="449" t="s">
        <v>44742</v>
      </c>
      <c r="D705" s="446">
        <v>1269.44</v>
      </c>
    </row>
    <row r="706" spans="1:4">
      <c r="A706" s="454">
        <v>20007</v>
      </c>
      <c r="B706" s="444" t="s">
        <v>45340</v>
      </c>
      <c r="C706" s="449" t="s">
        <v>44742</v>
      </c>
      <c r="D706" s="446">
        <v>2893.98</v>
      </c>
    </row>
    <row r="707" spans="1:4">
      <c r="A707" s="454">
        <v>20009</v>
      </c>
      <c r="B707" s="444" t="s">
        <v>45341</v>
      </c>
      <c r="C707" s="449" t="s">
        <v>44742</v>
      </c>
      <c r="D707" s="446">
        <v>3671.69</v>
      </c>
    </row>
    <row r="708" spans="1:4">
      <c r="A708" s="454">
        <v>99872</v>
      </c>
      <c r="B708" s="444" t="s">
        <v>45342</v>
      </c>
      <c r="C708" s="449" t="s">
        <v>44742</v>
      </c>
      <c r="D708" s="446">
        <v>4574.54</v>
      </c>
    </row>
    <row r="709" spans="1:4">
      <c r="A709" s="454">
        <v>99873</v>
      </c>
      <c r="B709" s="444" t="s">
        <v>45343</v>
      </c>
      <c r="C709" s="449" t="s">
        <v>44742</v>
      </c>
      <c r="D709" s="446">
        <v>6048.97</v>
      </c>
    </row>
    <row r="710" spans="1:4">
      <c r="A710" s="454">
        <v>20008</v>
      </c>
      <c r="B710" s="444" t="s">
        <v>45344</v>
      </c>
      <c r="C710" s="449" t="s">
        <v>44742</v>
      </c>
      <c r="D710" s="446">
        <v>2742.98</v>
      </c>
    </row>
    <row r="711" spans="1:4">
      <c r="A711" s="454">
        <v>99302</v>
      </c>
      <c r="B711" s="444" t="s">
        <v>45345</v>
      </c>
      <c r="C711" s="449" t="s">
        <v>44742</v>
      </c>
      <c r="D711" s="446">
        <v>3833.47</v>
      </c>
    </row>
    <row r="712" spans="1:4">
      <c r="A712" s="454">
        <v>20010</v>
      </c>
      <c r="B712" s="444" t="s">
        <v>45346</v>
      </c>
      <c r="C712" s="449" t="s">
        <v>44742</v>
      </c>
      <c r="D712" s="446">
        <v>2742.98</v>
      </c>
    </row>
    <row r="713" spans="1:4">
      <c r="A713" s="454">
        <v>99874</v>
      </c>
      <c r="B713" s="444" t="s">
        <v>45347</v>
      </c>
      <c r="C713" s="449" t="s">
        <v>44742</v>
      </c>
      <c r="D713" s="446">
        <v>7930.77</v>
      </c>
    </row>
    <row r="714" spans="1:4">
      <c r="A714" s="454">
        <v>20014</v>
      </c>
      <c r="B714" s="444" t="s">
        <v>45348</v>
      </c>
      <c r="C714" s="449" t="s">
        <v>44742</v>
      </c>
      <c r="D714" s="446">
        <v>3647.48</v>
      </c>
    </row>
    <row r="715" spans="1:4">
      <c r="A715" s="454">
        <v>20015</v>
      </c>
      <c r="B715" s="444" t="s">
        <v>45349</v>
      </c>
      <c r="C715" s="449" t="s">
        <v>44742</v>
      </c>
      <c r="D715" s="446">
        <v>2187.1</v>
      </c>
    </row>
    <row r="716" spans="1:4">
      <c r="A716" s="454">
        <v>20016</v>
      </c>
      <c r="B716" s="444" t="s">
        <v>45350</v>
      </c>
      <c r="C716" s="449" t="s">
        <v>44742</v>
      </c>
      <c r="D716" s="446">
        <v>6323.55</v>
      </c>
    </row>
    <row r="717" spans="1:4">
      <c r="A717" s="454">
        <v>103589</v>
      </c>
      <c r="B717" s="444" t="s">
        <v>45351</v>
      </c>
      <c r="C717" s="449" t="s">
        <v>44742</v>
      </c>
      <c r="D717" s="446">
        <v>9350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116"/>
  <sheetViews>
    <sheetView topLeftCell="A27" zoomScale="90" zoomScaleNormal="90" workbookViewId="0">
      <selection activeCell="F32" sqref="F32"/>
    </sheetView>
    <sheetView tabSelected="1" zoomScaleNormal="100" workbookViewId="1">
      <selection activeCell="H116" sqref="H116"/>
    </sheetView>
  </sheetViews>
  <sheetFormatPr defaultColWidth="9.140625" defaultRowHeight="15"/>
  <cols>
    <col min="1" max="1" width="13.7109375" style="239" customWidth="1"/>
    <col min="2" max="2" width="14.28515625" style="222" bestFit="1" customWidth="1"/>
    <col min="3" max="3" width="16.7109375" style="222" customWidth="1"/>
    <col min="4" max="4" width="60.42578125" style="224" customWidth="1"/>
    <col min="5" max="5" width="7.7109375" style="222" customWidth="1"/>
    <col min="6" max="6" width="15.7109375" style="225" customWidth="1"/>
    <col min="7" max="7" width="20.140625" style="226" bestFit="1" customWidth="1"/>
    <col min="8" max="8" width="24" style="226" customWidth="1"/>
    <col min="9" max="9" width="25.140625" style="226" bestFit="1" customWidth="1"/>
    <col min="10" max="10" width="18" style="228" customWidth="1"/>
    <col min="11" max="11" width="9.28515625" style="158" bestFit="1" customWidth="1"/>
    <col min="12" max="12" width="15" style="159" bestFit="1" customWidth="1"/>
    <col min="13" max="13" width="11.5703125" style="159" customWidth="1"/>
    <col min="14" max="14" width="10.5703125" style="160" bestFit="1" customWidth="1"/>
    <col min="15" max="15" width="14.28515625" style="160" bestFit="1" customWidth="1"/>
    <col min="16" max="16" width="11.5703125" style="160" bestFit="1" customWidth="1"/>
    <col min="17" max="16384" width="9.140625" style="160"/>
  </cols>
  <sheetData>
    <row r="1" spans="1:43" ht="57.75" customHeight="1" thickBot="1">
      <c r="A1" s="1183" t="s">
        <v>110</v>
      </c>
      <c r="B1" s="1184"/>
      <c r="C1" s="1184"/>
      <c r="D1" s="1184"/>
      <c r="E1" s="1184"/>
      <c r="F1" s="1184"/>
      <c r="G1" s="1184"/>
      <c r="H1" s="1184"/>
      <c r="I1" s="1185"/>
      <c r="J1" s="157"/>
    </row>
    <row r="2" spans="1:43" s="161" customFormat="1" ht="15" customHeight="1">
      <c r="A2" s="279" t="s">
        <v>111</v>
      </c>
      <c r="B2" s="1186" t="s">
        <v>45745</v>
      </c>
      <c r="C2" s="1186"/>
      <c r="D2" s="1186"/>
      <c r="E2" s="1187" t="s">
        <v>12791</v>
      </c>
      <c r="F2" s="1187"/>
      <c r="G2" s="280" t="s">
        <v>12794</v>
      </c>
      <c r="H2" s="281" t="s">
        <v>113</v>
      </c>
      <c r="I2" s="282">
        <v>44562</v>
      </c>
      <c r="J2" s="291"/>
      <c r="K2" s="158"/>
      <c r="L2" s="225"/>
      <c r="M2" s="225"/>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row>
    <row r="3" spans="1:43" s="162" customFormat="1" ht="15" customHeight="1">
      <c r="A3" s="283" t="s">
        <v>12786</v>
      </c>
      <c r="B3" s="1191" t="s">
        <v>45746</v>
      </c>
      <c r="C3" s="1191"/>
      <c r="D3" s="1191"/>
      <c r="E3" s="1192" t="s">
        <v>12792</v>
      </c>
      <c r="F3" s="1192"/>
      <c r="G3" s="284" t="s">
        <v>12794</v>
      </c>
      <c r="H3" s="285" t="s">
        <v>4002</v>
      </c>
      <c r="I3" s="286">
        <v>1.5727</v>
      </c>
      <c r="J3" s="291"/>
      <c r="K3" s="158"/>
      <c r="L3" s="225"/>
      <c r="M3" s="225"/>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row>
    <row r="4" spans="1:43" s="162" customFormat="1" ht="15" customHeight="1">
      <c r="A4" s="283" t="s">
        <v>112</v>
      </c>
      <c r="B4" s="1191" t="s">
        <v>45747</v>
      </c>
      <c r="C4" s="1191"/>
      <c r="D4" s="1191"/>
      <c r="E4" s="1192" t="s">
        <v>12793</v>
      </c>
      <c r="F4" s="1192"/>
      <c r="G4" s="284" t="s">
        <v>12794</v>
      </c>
      <c r="H4" s="285" t="s">
        <v>12787</v>
      </c>
      <c r="I4" s="286">
        <v>0.15570000000000001</v>
      </c>
      <c r="J4" s="291"/>
      <c r="K4" s="158"/>
      <c r="L4" s="225"/>
      <c r="M4" s="225"/>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row>
    <row r="5" spans="1:43" ht="15.75" customHeight="1" thickBot="1">
      <c r="A5" s="287" t="s">
        <v>12788</v>
      </c>
      <c r="B5" s="1188" t="s">
        <v>12789</v>
      </c>
      <c r="C5" s="1188"/>
      <c r="D5" s="1188"/>
      <c r="E5" s="1193" t="s">
        <v>12790</v>
      </c>
      <c r="F5" s="1193"/>
      <c r="G5" s="288" t="s">
        <v>12794</v>
      </c>
      <c r="H5" s="289" t="s">
        <v>114</v>
      </c>
      <c r="I5" s="290">
        <v>0.3196</v>
      </c>
      <c r="J5" s="163"/>
    </row>
    <row r="6" spans="1:43" ht="15.75" thickBot="1">
      <c r="A6" s="164"/>
      <c r="B6" s="165"/>
      <c r="C6" s="165"/>
      <c r="D6" s="166"/>
      <c r="E6" s="165"/>
      <c r="F6" s="167"/>
      <c r="G6" s="168"/>
      <c r="H6" s="168"/>
      <c r="I6" s="169"/>
      <c r="J6" s="170"/>
    </row>
    <row r="7" spans="1:43" ht="32.25" thickBot="1">
      <c r="A7" s="171" t="s">
        <v>3994</v>
      </c>
      <c r="B7" s="171" t="s">
        <v>125</v>
      </c>
      <c r="C7" s="171" t="s">
        <v>3993</v>
      </c>
      <c r="D7" s="171" t="s">
        <v>3995</v>
      </c>
      <c r="E7" s="171" t="s">
        <v>3992</v>
      </c>
      <c r="F7" s="172" t="s">
        <v>3991</v>
      </c>
      <c r="G7" s="173" t="s">
        <v>12796</v>
      </c>
      <c r="H7" s="173" t="s">
        <v>12797</v>
      </c>
      <c r="I7" s="173" t="s">
        <v>12798</v>
      </c>
      <c r="J7" s="174" t="s">
        <v>2472</v>
      </c>
    </row>
    <row r="8" spans="1:43" ht="15.75">
      <c r="A8" s="240">
        <v>1</v>
      </c>
      <c r="B8" s="241"/>
      <c r="C8" s="241"/>
      <c r="D8" s="242" t="s">
        <v>3</v>
      </c>
      <c r="E8" s="243"/>
      <c r="F8" s="244"/>
      <c r="G8" s="245"/>
      <c r="H8" s="246"/>
      <c r="I8" s="247">
        <f>SUBTOTAL(9,I9:I21)</f>
        <v>93574.24</v>
      </c>
      <c r="J8" s="294">
        <f>I8/I94</f>
        <v>3.6799999999999999E-2</v>
      </c>
    </row>
    <row r="9" spans="1:43" s="181" customFormat="1" ht="39" customHeight="1">
      <c r="A9" s="292" t="str">
        <f>CONCATENATE(A8,".",1)</f>
        <v>1.1</v>
      </c>
      <c r="B9" s="250" t="s">
        <v>393</v>
      </c>
      <c r="C9" s="293" t="s">
        <v>3990</v>
      </c>
      <c r="D9" s="176" t="str">
        <f>IF($C9="DER-ED",VLOOKUP($B9,'DER-ED'!A:F,2,FALSE),IF(C9="DER-RD",VLOOKUP($B9,'DER-RD'!$A:$F,2,FALSE),IF(C9="SICRO-ES",VLOOKUP($B9,SICRO!A:D,2,FALSE),IF($C9="COMP.","&gt;&gt;&gt;&gt;&gt;&gt;&gt;&gt;&gt;&gt; Digite aqui a descrição e apresente a composição detalhada.","← Escolha o Orgão e digite o Código"))))</f>
        <v>Placa de obra nas dimensões de 2.0 x 4.0 m, padrão DER</v>
      </c>
      <c r="E9" s="175" t="str">
        <f>IF($C9="DER-ED",VLOOKUP($B9,'DER-ED'!A:F,3,FALSE),IF(C9="DER-RD",VLOOKUP($B9,'DER-RD'!$A:$F,3,FALSE),IF(C9="SICRO-ES",VLOOKUP($B9,SICRO!A:D,3,FALSE),IF($C9="COMP.","&gt;&gt;&gt;&gt;&gt;&gt;&gt;&gt;&gt;&gt; Digite aqui a descrição e apresente a composição detalhada.","← Escolha o Orgão e digite o Código"))))</f>
        <v>m2</v>
      </c>
      <c r="F9" s="177">
        <f>MEMÓRIA!F9</f>
        <v>8</v>
      </c>
      <c r="G9" s="178">
        <f>IF($C9="DER-ED",VLOOKUP($B9,'DER-ED'!A:F,6,FALSE),IF(C9="DER-RD",VLOOKUP($B9,'DER-RD'!$A:$G,7,FALSE),IF(C9="SICRO-ES",VLOOKUP($B9,SICRO!A:D,4,FALSE),IF($C9="COMP.","&gt;&gt;&gt;&gt;&gt;&gt;&gt;&gt;&gt;&gt; Digite aqui a descrição e apresente a composição detalhada.","← Escolha o Orgão e digite o Código"))))</f>
        <v>269.37</v>
      </c>
      <c r="H9" s="178">
        <f t="shared" ref="H9:H21" si="0">G9*(1+($I$5))</f>
        <v>355.46</v>
      </c>
      <c r="I9" s="277">
        <f t="shared" ref="I9:I21" si="1">ROUND((F9*H9),2)</f>
        <v>2843.68</v>
      </c>
      <c r="J9" s="295">
        <f t="shared" ref="J9:J21" si="2">I9/$I$94</f>
        <v>1.1000000000000001E-3</v>
      </c>
      <c r="K9" s="179"/>
      <c r="L9" s="180"/>
      <c r="M9" s="180"/>
    </row>
    <row r="10" spans="1:43" s="181" customFormat="1" ht="66.75" customHeight="1">
      <c r="A10" s="248" t="str">
        <f t="shared" ref="A10:A20" si="3">CONCATENATE($A$8,".",RIGHT(A9,LEN(A9)-2)+1)</f>
        <v>1.2</v>
      </c>
      <c r="B10" s="249" t="s">
        <v>2338</v>
      </c>
      <c r="C10" s="250" t="s">
        <v>3990</v>
      </c>
      <c r="D10" s="176" t="str">
        <f>IF($C10="DER-ED",VLOOKUP($B10,'DER-ED'!A:F,2,FALSE),IF(C10="DER-RD",VLOOKUP($B10,'DER-RD'!$A:$F,2,FALSE),IF(C10="SICRO-ES",VLOOKUP($B10,SICRO!A:D,2,FALSE),IF($C10="COMP.","&gt;&gt;&gt;&gt;&gt;&gt;&gt;&gt;&gt;&gt; Digite aqui a descrição e apresente a composição detalhada.","← Escolha o Orgão e digite o Código"))))</f>
        <v>Placa para inauguração de obra em alumínio polido e=4mm, dimensões 40 x 50 cm, gravação em baixo relevo, inclusive pintura e fixação</v>
      </c>
      <c r="E10" s="175" t="str">
        <f>IF($C10="DER-ED",VLOOKUP($B10,'DER-ED'!A:F,3,FALSE),IF(C10="DER-RD",VLOOKUP($B10,'DER-RD'!$A:$F,3,FALSE),IF(C10="SICRO-ES",VLOOKUP($B10,SICRO!A:D,3,FALSE),IF($C10="COMP.","&gt;&gt;&gt;&gt;&gt;&gt;&gt;&gt;&gt;&gt; Digite aqui a descrição e apresente a composição detalhada.","← Escolha o Orgão e digite o Código"))))</f>
        <v>und</v>
      </c>
      <c r="F10" s="177">
        <f>MEMÓRIA!F10</f>
        <v>1</v>
      </c>
      <c r="G10" s="178">
        <f>IF($C10="DER-ED",VLOOKUP($B10,'DER-ED'!A:F,6,FALSE),IF(C10="DER-RD",VLOOKUP($B10,'DER-RD'!$A:$G,7,FALSE),IF(C10="SICRO-ES",VLOOKUP($B10,SICRO!A:D,4,FALSE),IF($C10="COMP.","&gt;&gt;&gt;&gt;&gt;&gt;&gt;&gt;&gt;&gt; Digite aqui a descrição e apresente a composição detalhada.","← Escolha o Orgão e digite o Código"))))</f>
        <v>768.53</v>
      </c>
      <c r="H10" s="178">
        <f t="shared" si="0"/>
        <v>1014.15</v>
      </c>
      <c r="I10" s="277">
        <f t="shared" si="1"/>
        <v>1014.15</v>
      </c>
      <c r="J10" s="295">
        <f t="shared" si="2"/>
        <v>4.0000000000000002E-4</v>
      </c>
      <c r="K10" s="179"/>
      <c r="L10" s="180"/>
      <c r="M10" s="180"/>
    </row>
    <row r="11" spans="1:43" s="181" customFormat="1" ht="60">
      <c r="A11" s="248" t="str">
        <f t="shared" si="3"/>
        <v>1.3</v>
      </c>
      <c r="B11" s="249" t="s">
        <v>437</v>
      </c>
      <c r="C11" s="250" t="s">
        <v>3990</v>
      </c>
      <c r="D11" s="176" t="str">
        <f>IF($C11="DER-ED",VLOOKUP($B11,'DER-ED'!A:F,2,FALSE),IF(C11="DER-RD",VLOOKUP($B11,'DER-RD'!$A:$F,2,FALSE),IF(C11="SICRO-ES",VLOOKUP($B11,SICRO!A:D,2,FALSE),IF($C11="COMP.","&gt;&gt;&gt;&gt;&gt;&gt;&gt;&gt;&gt;&gt; Digite aqui a descrição e apresente a composição detalhada.","← Escolha o Orgão e digite o Código"))))</f>
        <v>Rede de água com padrão de entrada d'água diâm. 3/4", conf. espec. CESAN, incl. tubos e conexões para alimentação, distribuição, extravasor e limpeza, cons. o padrão a 25m, conf. projeto (1 utilização)</v>
      </c>
      <c r="E11" s="175" t="str">
        <f>IF($C11="DER-ED",VLOOKUP($B11,'DER-ED'!A:F,3,FALSE),IF(C11="DER-RD",VLOOKUP($B11,'DER-RD'!$A:$F,3,FALSE),IF(C11="SICRO-ES",VLOOKUP($B11,SICRO!A:D,3,FALSE),IF($C11="COMP.","&gt;&gt;&gt;&gt;&gt;&gt;&gt;&gt;&gt;&gt; Digite aqui a descrição e apresente a composição detalhada.","← Escolha o Orgão e digite o Código"))))</f>
        <v>m</v>
      </c>
      <c r="F11" s="177">
        <f>MEMÓRIA!F11</f>
        <v>15</v>
      </c>
      <c r="G11" s="178">
        <f>IF($C11="DER-ED",VLOOKUP($B11,'DER-ED'!A:F,6,FALSE),IF(C11="DER-RD",VLOOKUP($B11,'DER-RD'!$A:$G,7,FALSE),IF(C11="SICRO-ES",VLOOKUP($B11,SICRO!A:D,4,FALSE),IF($C11="COMP.","&gt;&gt;&gt;&gt;&gt;&gt;&gt;&gt;&gt;&gt; Digite aqui a descrição e apresente a composição detalhada.","← Escolha o Orgão e digite o Código"))))</f>
        <v>47.59</v>
      </c>
      <c r="H11" s="178">
        <f t="shared" si="0"/>
        <v>62.8</v>
      </c>
      <c r="I11" s="277">
        <f t="shared" si="1"/>
        <v>942</v>
      </c>
      <c r="J11" s="295">
        <f t="shared" si="2"/>
        <v>4.0000000000000002E-4</v>
      </c>
      <c r="K11" s="179"/>
      <c r="L11" s="180"/>
      <c r="M11" s="180"/>
    </row>
    <row r="12" spans="1:43" s="181" customFormat="1" ht="45">
      <c r="A12" s="248" t="str">
        <f t="shared" si="3"/>
        <v>1.4</v>
      </c>
      <c r="B12" s="249" t="s">
        <v>439</v>
      </c>
      <c r="C12" s="250" t="s">
        <v>3990</v>
      </c>
      <c r="D12" s="176" t="str">
        <f>IF($C12="DER-ED",VLOOKUP($B12,'DER-ED'!A:F,2,FALSE),IF(C12="DER-RD",VLOOKUP($B12,'DER-RD'!$A:$F,2,FALSE),IF(C12="SICRO-ES",VLOOKUP($B12,SICRO!A:D,2,FALSE),IF($C12="COMP.","&gt;&gt;&gt;&gt;&gt;&gt;&gt;&gt;&gt;&gt; Digite aqui a descrição e apresente a composição detalhada.","← Escolha o Orgão e digite o Código"))))</f>
        <v>Rede de esgoto, contendo fossa e filtro, inclusive tubos e conexões de ligação entre caixas, considerando distância de 25m, conforme projeto (1 utilização)</v>
      </c>
      <c r="E12" s="175" t="str">
        <f>IF($C12="DER-ED",VLOOKUP($B12,'DER-ED'!A:F,3,FALSE),IF(C12="DER-RD",VLOOKUP($B12,'DER-RD'!$A:$F,3,FALSE),IF(C12="SICRO-ES",VLOOKUP($B12,SICRO!A:D,3,FALSE),IF($C12="COMP.","&gt;&gt;&gt;&gt;&gt;&gt;&gt;&gt;&gt;&gt; Digite aqui a descrição e apresente a composição detalhada.","← Escolha o Orgão e digite o Código"))))</f>
        <v>m</v>
      </c>
      <c r="F12" s="177">
        <f>MEMÓRIA!F12</f>
        <v>15</v>
      </c>
      <c r="G12" s="178">
        <f>IF($C12="DER-ED",VLOOKUP($B12,'DER-ED'!A:F,6,FALSE),IF(C12="DER-RD",VLOOKUP($B12,'DER-RD'!$A:$G,7,FALSE),IF(C12="SICRO-ES",VLOOKUP($B12,SICRO!A:D,4,FALSE),IF($C12="COMP.","&gt;&gt;&gt;&gt;&gt;&gt;&gt;&gt;&gt;&gt; Digite aqui a descrição e apresente a composição detalhada.","← Escolha o Orgão e digite o Código"))))</f>
        <v>348.62</v>
      </c>
      <c r="H12" s="178">
        <f t="shared" si="0"/>
        <v>460.04</v>
      </c>
      <c r="I12" s="277">
        <f t="shared" si="1"/>
        <v>6900.6</v>
      </c>
      <c r="J12" s="295">
        <f t="shared" si="2"/>
        <v>2.7000000000000001E-3</v>
      </c>
      <c r="K12" s="179"/>
      <c r="L12" s="180"/>
      <c r="M12" s="180"/>
    </row>
    <row r="13" spans="1:43" s="181" customFormat="1" ht="60">
      <c r="A13" s="248" t="str">
        <f t="shared" si="3"/>
        <v>1.5</v>
      </c>
      <c r="B13" s="249" t="s">
        <v>438</v>
      </c>
      <c r="C13" s="250" t="s">
        <v>3990</v>
      </c>
      <c r="D13" s="176" t="str">
        <f>IF($C13="DER-ED",VLOOKUP($B13,'DER-ED'!A:F,2,FALSE),IF(C13="DER-RD",VLOOKUP($B13,'DER-RD'!$A:$F,2,FALSE),IF(C13="SICRO-ES",VLOOKUP($B13,SICRO!A:D,2,FALSE),IF($C13="COMP.","&gt;&gt;&gt;&gt;&gt;&gt;&gt;&gt;&gt;&gt; Digite aqui a descrição e apresente a composição detalhada.","← Escolha o Orgão e digite o Código"))))</f>
        <v>Rede de luz, incl. padrão entrada de energia trifás., cabo de ligação até barracões, quadro de distrib., disj. e chave de força (quando necessário), cons. 20m entre padrão entrada e QDG, conf. projeto (1 utilização)</v>
      </c>
      <c r="E13" s="175" t="str">
        <f>IF($C13="DER-ED",VLOOKUP($B13,'DER-ED'!A:F,3,FALSE),IF(C13="DER-RD",VLOOKUP($B13,'DER-RD'!$A:$F,3,FALSE),IF(C13="SICRO-ES",VLOOKUP($B13,SICRO!A:D,3,FALSE),IF($C13="COMP.","&gt;&gt;&gt;&gt;&gt;&gt;&gt;&gt;&gt;&gt; Digite aqui a descrição e apresente a composição detalhada.","← Escolha o Orgão e digite o Código"))))</f>
        <v>m</v>
      </c>
      <c r="F13" s="177">
        <f>MEMÓRIA!F13</f>
        <v>10</v>
      </c>
      <c r="G13" s="178">
        <f>IF($C13="DER-ED",VLOOKUP($B13,'DER-ED'!A:F,6,FALSE),IF(C13="DER-RD",VLOOKUP($B13,'DER-RD'!$A:$G,7,FALSE),IF(C13="SICRO-ES",VLOOKUP($B13,SICRO!A:D,4,FALSE),IF($C13="COMP.","&gt;&gt;&gt;&gt;&gt;&gt;&gt;&gt;&gt;&gt; Digite aqui a descrição e apresente a composição detalhada.","← Escolha o Orgão e digite o Código"))))</f>
        <v>650.77</v>
      </c>
      <c r="H13" s="178">
        <f t="shared" si="0"/>
        <v>858.76</v>
      </c>
      <c r="I13" s="277">
        <f t="shared" si="1"/>
        <v>8587.6</v>
      </c>
      <c r="J13" s="295">
        <f t="shared" si="2"/>
        <v>3.3999999999999998E-3</v>
      </c>
      <c r="K13" s="179"/>
      <c r="L13" s="180"/>
      <c r="M13" s="180"/>
    </row>
    <row r="14" spans="1:43" s="181" customFormat="1" ht="85.5" customHeight="1">
      <c r="A14" s="248" t="str">
        <f t="shared" si="3"/>
        <v>1.6</v>
      </c>
      <c r="B14" s="249" t="s">
        <v>435</v>
      </c>
      <c r="C14" s="250" t="s">
        <v>3990</v>
      </c>
      <c r="D14" s="176" t="str">
        <f>IF($C14="DER-ED",VLOOKUP($B14,'DER-ED'!A:F,2,FALSE),IF(C14="DER-RD",VLOOKUP($B14,'DER-RD'!$A:$F,2,FALSE),IF(C14="SICRO-ES",VLOOKUP($B14,SICRO!A:D,2,FALSE),IF($C14="COMP.","&gt;&gt;&gt;&gt;&gt;&gt;&gt;&gt;&gt;&gt; Digite aqui a descrição e apresente a composição detalhada.","← Escolha o Orgão e digite o Código"))))</f>
        <v>Reservatório de poliestileno de 1000 L, incl. suporte em madeira de 7x12cm e 8x7cm, elevado de 4m, conf. projeto (1 utilização)</v>
      </c>
      <c r="E14" s="175" t="str">
        <f>IF($C14="DER-ED",VLOOKUP($B14,'DER-ED'!A:F,3,FALSE),IF(C14="DER-RD",VLOOKUP($B14,'DER-RD'!$A:$F,3,FALSE),IF(C14="SICRO-ES",VLOOKUP($B14,SICRO!A:D,3,FALSE),IF($C14="COMP.","&gt;&gt;&gt;&gt;&gt;&gt;&gt;&gt;&gt;&gt; Digite aqui a descrição e apresente a composição detalhada.","← Escolha o Orgão e digite o Código"))))</f>
        <v>und</v>
      </c>
      <c r="F14" s="177">
        <f>MEMÓRIA!F14</f>
        <v>1</v>
      </c>
      <c r="G14" s="178">
        <f>IF($C14="DER-ED",VLOOKUP($B14,'DER-ED'!A:F,6,FALSE),IF(C14="DER-RD",VLOOKUP($B14,'DER-RD'!$A:$G,7,FALSE),IF(C14="SICRO-ES",VLOOKUP($B14,SICRO!A:D,4,FALSE),IF($C14="COMP.","&gt;&gt;&gt;&gt;&gt;&gt;&gt;&gt;&gt;&gt; Digite aqui a descrição e apresente a composição detalhada.","← Escolha o Orgão e digite o Código"))))</f>
        <v>3173.81</v>
      </c>
      <c r="H14" s="178">
        <f t="shared" si="0"/>
        <v>4188.16</v>
      </c>
      <c r="I14" s="277">
        <f t="shared" si="1"/>
        <v>4188.16</v>
      </c>
      <c r="J14" s="295">
        <f t="shared" si="2"/>
        <v>1.6000000000000001E-3</v>
      </c>
      <c r="K14" s="179" t="s">
        <v>97</v>
      </c>
      <c r="L14" s="180"/>
      <c r="M14" s="180"/>
    </row>
    <row r="15" spans="1:43" s="181" customFormat="1" ht="75">
      <c r="A15" s="248" t="str">
        <f t="shared" si="3"/>
        <v>1.7</v>
      </c>
      <c r="B15" s="249" t="s">
        <v>404</v>
      </c>
      <c r="C15" s="250" t="s">
        <v>3990</v>
      </c>
      <c r="D15" s="176" t="str">
        <f>IF($C15="DER-ED",VLOOKUP($B15,'DER-ED'!A:F,2,FALSE),IF(C15="DER-RD",VLOOKUP($B15,'DER-RD'!$A:$F,2,FALSE),IF(C15="SICRO-ES",VLOOKUP($B15,SICRO!A:D,2,FALSE),IF($C15="COMP.","&gt;&gt;&gt;&gt;&gt;&gt;&gt;&gt;&gt;&gt; Digite aqui a descrição e apresente a composição detalhada.","← Escolha o Orgão e digite o Código"))))</f>
        <v>Tapume Telha Metálica Ondulada em aço galvalume 0,50mm Branca h=2,20m, incl. montagem estr. mad. 8"x8", c/adesivo "DER-ES" 60x60cm a cada 10m, incl. faixas pint. esmalte sint. cores azul c/ h=30cm e rosa c/ h=10cm (Reaproveitamento 2x)</v>
      </c>
      <c r="E15" s="175" t="str">
        <f>IF($C15="DER-ED",VLOOKUP($B15,'DER-ED'!A:F,3,FALSE),IF(C15="DER-RD",VLOOKUP($B15,'DER-RD'!$A:$F,3,FALSE),IF(C15="SICRO-ES",VLOOKUP($B15,SICRO!A:D,3,FALSE),IF($C15="COMP.","&gt;&gt;&gt;&gt;&gt;&gt;&gt;&gt;&gt;&gt; Digite aqui a descrição e apresente a composição detalhada.","← Escolha o Orgão e digite o Código"))))</f>
        <v>m</v>
      </c>
      <c r="F15" s="177">
        <f>MEMÓRIA!F15</f>
        <v>39.799999999999997</v>
      </c>
      <c r="G15" s="178">
        <f>IF($C15="DER-ED",VLOOKUP($B15,'DER-ED'!A:F,6,FALSE),IF(C15="DER-RD",VLOOKUP($B15,'DER-RD'!$A:$G,7,FALSE),IF(C15="SICRO-ES",VLOOKUP($B15,SICRO!A:D,4,FALSE),IF($C15="COMP.","&gt;&gt;&gt;&gt;&gt;&gt;&gt;&gt;&gt;&gt; Digite aqui a descrição e apresente a composição detalhada.","← Escolha o Orgão e digite o Código"))))</f>
        <v>207.86</v>
      </c>
      <c r="H15" s="178">
        <f t="shared" si="0"/>
        <v>274.29000000000002</v>
      </c>
      <c r="I15" s="277">
        <f t="shared" si="1"/>
        <v>10916.74</v>
      </c>
      <c r="J15" s="295">
        <f t="shared" si="2"/>
        <v>4.3E-3</v>
      </c>
      <c r="K15" s="179"/>
      <c r="L15" s="180"/>
      <c r="M15" s="180"/>
    </row>
    <row r="16" spans="1:43" s="181" customFormat="1" ht="51" customHeight="1">
      <c r="A16" s="248" t="str">
        <f t="shared" si="3"/>
        <v>1.8</v>
      </c>
      <c r="B16" s="249" t="s">
        <v>398</v>
      </c>
      <c r="C16" s="250" t="s">
        <v>3990</v>
      </c>
      <c r="D16" s="176" t="str">
        <f>IF($C16="DER-ED",VLOOKUP($B16,'DER-ED'!A:F,2,FALSE),IF(C16="DER-RD",VLOOKUP($B16,'DER-RD'!$A:$F,2,FALSE),IF(C16="SICRO-ES",VLOOKUP($B16,SICRO!A:D,2,FALSE),IF($C16="COMP.","&gt;&gt;&gt;&gt;&gt;&gt;&gt;&gt;&gt;&gt; Digite aqui a descrição e apresente a composição detalhada.","← Escolha o Orgão e digite o Código"))))</f>
        <v>Mobilização e desmobilização de conteiner locado para barracão de obra</v>
      </c>
      <c r="E16" s="175" t="str">
        <f>IF($C16="DER-ED",VLOOKUP($B16,'DER-ED'!A:F,3,FALSE),IF(C16="DER-RD",VLOOKUP($B16,'DER-RD'!$A:$F,3,FALSE),IF(C16="SICRO-ES",VLOOKUP($B16,SICRO!A:D,3,FALSE),IF($C16="COMP.","&gt;&gt;&gt;&gt;&gt;&gt;&gt;&gt;&gt;&gt; Digite aqui a descrição e apresente a composição detalhada.","← Escolha o Orgão e digite o Código"))))</f>
        <v>und</v>
      </c>
      <c r="F16" s="177">
        <f>MEMÓRIA!F16</f>
        <v>2</v>
      </c>
      <c r="G16" s="178">
        <f>IF($C16="DER-ED",VLOOKUP($B16,'DER-ED'!A:F,6,FALSE),IF(C16="DER-RD",VLOOKUP($B16,'DER-RD'!$A:$G,7,FALSE),IF(C16="SICRO-ES",VLOOKUP($B16,SICRO!A:D,4,FALSE),IF($C16="COMP.","&gt;&gt;&gt;&gt;&gt;&gt;&gt;&gt;&gt;&gt; Digite aqui a descrição e apresente a composição detalhada.","← Escolha o Orgão e digite o Código"))))</f>
        <v>1400</v>
      </c>
      <c r="H16" s="178">
        <f t="shared" si="0"/>
        <v>1847.44</v>
      </c>
      <c r="I16" s="277">
        <f t="shared" si="1"/>
        <v>3694.88</v>
      </c>
      <c r="J16" s="295">
        <f t="shared" si="2"/>
        <v>1.5E-3</v>
      </c>
      <c r="K16" s="179"/>
      <c r="L16" s="180"/>
      <c r="M16" s="180"/>
    </row>
    <row r="17" spans="1:15" s="181" customFormat="1" ht="60">
      <c r="A17" s="248" t="str">
        <f t="shared" si="3"/>
        <v>1.9</v>
      </c>
      <c r="B17" s="249" t="s">
        <v>414</v>
      </c>
      <c r="C17" s="250" t="s">
        <v>3990</v>
      </c>
      <c r="D17" s="176" t="str">
        <f>IF($C17="DER-ED",VLOOKUP($B17,'DER-ED'!A:F,2,FALSE),IF(C17="DER-RD",VLOOKUP($B17,'DER-RD'!$A:$F,2,FALSE),IF(C17="SICRO-ES",VLOOKUP($B17,SICRO!A:D,2,FALSE),IF($C17="COMP.","&gt;&gt;&gt;&gt;&gt;&gt;&gt;&gt;&gt;&gt; Digite aqui a descrição e apresente a composição detalhada.","← Escolha o Orgão e digite o Código"))))</f>
        <v>Aluguel mensal container sanitário, incl porta, básc, 2 ptos luz, 1 pto aterram., 3vasos, 3lavatórios, calha mictório, 6 chuveiros (1 eletrico), torn.,registros, piso comp. Naval pintado, cert NR18 e laudo descontaminação</v>
      </c>
      <c r="E17" s="175" t="str">
        <f>IF($C17="DER-ED",VLOOKUP($B17,'DER-ED'!A:F,3,FALSE),IF(C17="DER-RD",VLOOKUP($B17,'DER-RD'!$A:$F,3,FALSE),IF(C17="SICRO-ES",VLOOKUP($B17,SICRO!A:D,3,FALSE),IF($C17="COMP.","&gt;&gt;&gt;&gt;&gt;&gt;&gt;&gt;&gt;&gt; Digite aqui a descrição e apresente a composição detalhada.","← Escolha o Orgão e digite o Código"))))</f>
        <v>ms</v>
      </c>
      <c r="F17" s="177">
        <f>MEMÓRIA!F17</f>
        <v>10</v>
      </c>
      <c r="G17" s="178">
        <f>IF($C17="DER-ED",VLOOKUP($B17,'DER-ED'!A:F,6,FALSE),IF(C17="DER-RD",VLOOKUP($B17,'DER-RD'!$A:$G,7,FALSE),IF(C17="SICRO-ES",VLOOKUP($B17,SICRO!A:D,4,FALSE),IF($C17="COMP.","&gt;&gt;&gt;&gt;&gt;&gt;&gt;&gt;&gt;&gt; Digite aqui a descrição e apresente a composição detalhada.","← Escolha o Orgão e digite o Código"))))</f>
        <v>1033.33</v>
      </c>
      <c r="H17" s="178">
        <f t="shared" si="0"/>
        <v>1363.58</v>
      </c>
      <c r="I17" s="277">
        <f t="shared" si="1"/>
        <v>13635.8</v>
      </c>
      <c r="J17" s="295">
        <f t="shared" si="2"/>
        <v>5.4000000000000003E-3</v>
      </c>
      <c r="K17" s="179"/>
      <c r="L17" s="180"/>
      <c r="M17" s="180"/>
    </row>
    <row r="18" spans="1:15" s="181" customFormat="1" ht="90">
      <c r="A18" s="248" t="str">
        <f t="shared" si="3"/>
        <v>1.10</v>
      </c>
      <c r="B18" s="249" t="s">
        <v>408</v>
      </c>
      <c r="C18" s="250" t="s">
        <v>3990</v>
      </c>
      <c r="D18" s="176" t="str">
        <f>IF($C18="DER-ED",VLOOKUP($B18,'DER-ED'!A:F,2,FALSE),IF(C18="DER-RD",VLOOKUP($B18,'DER-RD'!$A:$F,2,FALSE),IF(C18="SICRO-ES",VLOOKUP($B18,SICRO!A:D,2,FALSE),IF($C18="COMP.","&gt;&gt;&gt;&gt;&gt;&gt;&gt;&gt;&gt;&gt; Digite aqui a descrição e apresente a composição detalhada.","← Escolha o Orgão e digite o Código"))))</f>
        <v>Aluguel mensal container para escritório, dim. 6.00x2.40m, c/ banheiro (vaso+lavat+chuveiro e básc), incl. porta, 2 janelas, abert p/ ar cond., 2 pt iluminação, 2 tom. elét. e 1 tom.telef. Isolam.térmico(teto e paredes), piso em comp. Naval, cert. NR18, incl. laudo descontaminação.</v>
      </c>
      <c r="E18" s="175" t="str">
        <f>IF($C18="DER-ED",VLOOKUP($B18,'DER-ED'!A:F,3,FALSE),IF(C18="DER-RD",VLOOKUP($B18,'DER-RD'!$A:$F,3,FALSE),IF(C18="SICRO-ES",VLOOKUP($B18,SICRO!A:D,3,FALSE),IF($C18="COMP.","&gt;&gt;&gt;&gt;&gt;&gt;&gt;&gt;&gt;&gt; Digite aqui a descrição e apresente a composição detalhada.","← Escolha o Orgão e digite o Código"))))</f>
        <v>ms</v>
      </c>
      <c r="F18" s="177">
        <f>MEMÓRIA!F18</f>
        <v>10</v>
      </c>
      <c r="G18" s="178">
        <f>IF($C18="DER-ED",VLOOKUP($B18,'DER-ED'!A:F,6,FALSE),IF(C18="DER-RD",VLOOKUP($B18,'DER-RD'!$A:$G,7,FALSE),IF(C18="SICRO-ES",VLOOKUP($B18,SICRO!A:D,4,FALSE),IF($C18="COMP.","&gt;&gt;&gt;&gt;&gt;&gt;&gt;&gt;&gt;&gt; Digite aqui a descrição e apresente a composição detalhada.","← Escolha o Orgão e digite o Código"))))</f>
        <v>1050</v>
      </c>
      <c r="H18" s="178">
        <f t="shared" si="0"/>
        <v>1385.58</v>
      </c>
      <c r="I18" s="277">
        <f t="shared" si="1"/>
        <v>13855.8</v>
      </c>
      <c r="J18" s="295">
        <f t="shared" si="2"/>
        <v>5.4000000000000003E-3</v>
      </c>
      <c r="K18" s="179"/>
      <c r="L18" s="180"/>
      <c r="M18" s="180"/>
    </row>
    <row r="19" spans="1:15" s="181" customFormat="1" ht="36" customHeight="1">
      <c r="A19" s="248" t="str">
        <f t="shared" si="3"/>
        <v>1.11</v>
      </c>
      <c r="B19" s="249">
        <v>42046</v>
      </c>
      <c r="C19" s="250" t="s">
        <v>3996</v>
      </c>
      <c r="D19" s="176" t="str">
        <f>IF($C19="DER-ED",VLOOKUP($B19,'DER-ED'!A:F,2,FALSE),IF(C19="DER-RD",VLOOKUP($B19,'DER-RD'!$A:$F,2,FALSE),IF(C19="SICRO-ES",VLOOKUP($B19,SICRO!A:D,2,FALSE),IF($C19="COMP.","&gt;&gt;&gt;&gt;&gt;&gt;&gt;&gt;&gt;&gt; Digite aqui a descrição e apresente a composição detalhada.","← Escolha o Orgão e digite o Código"))))</f>
        <v>Cones para sinalização, fornecimento e colocação</v>
      </c>
      <c r="E19" s="175" t="str">
        <f>IF($C19="DER-ED",VLOOKUP($B19,'DER-ED'!A:F,3,FALSE),IF(C19="DER-RD",VLOOKUP($B19,'DER-RD'!$A:$F,3,FALSE),IF(C19="SICRO-ES",VLOOKUP($B19,SICRO!A:D,3,FALSE),IF($C19="COMP.","&gt;&gt;&gt;&gt;&gt;&gt;&gt;&gt;&gt;&gt; Digite aqui a descrição e apresente a composição detalhada.","← Escolha o Orgão e digite o Código"))))</f>
        <v>Ud</v>
      </c>
      <c r="F19" s="177">
        <f>MEMÓRIA!F19</f>
        <v>10</v>
      </c>
      <c r="G19" s="178">
        <f>IF($C19="DER-ED",VLOOKUP($B19,'DER-ED'!A:F,6,FALSE),IF(C19="DER-RD",VLOOKUP($B19,'DER-RD'!$A:$G,7,FALSE),IF(C19="SICRO-ES",VLOOKUP($B19,SICRO!A:D,4,FALSE),IF($C19="COMP.","&gt;&gt;&gt;&gt;&gt;&gt;&gt;&gt;&gt;&gt; Digite aqui a descrição e apresente a composição detalhada.","← Escolha o Orgão e digite o Código"))))</f>
        <v>128.27000000000001</v>
      </c>
      <c r="H19" s="178">
        <f t="shared" si="0"/>
        <v>169.27</v>
      </c>
      <c r="I19" s="277">
        <f t="shared" si="1"/>
        <v>1692.7</v>
      </c>
      <c r="J19" s="295">
        <f t="shared" si="2"/>
        <v>6.9999999999999999E-4</v>
      </c>
      <c r="K19" s="179"/>
      <c r="L19" s="180"/>
      <c r="M19" s="180"/>
    </row>
    <row r="20" spans="1:15" s="181" customFormat="1" ht="33.75" customHeight="1">
      <c r="A20" s="248" t="str">
        <f t="shared" si="3"/>
        <v>1.12</v>
      </c>
      <c r="B20" s="249">
        <v>41359</v>
      </c>
      <c r="C20" s="250" t="s">
        <v>3996</v>
      </c>
      <c r="D20" s="176" t="str">
        <f>IF($C20="DER-ED",VLOOKUP($B20,'DER-ED'!A:F,2,FALSE),IF(C20="DER-RD",VLOOKUP($B20,'DER-RD'!$A:$F,2,FALSE),IF(C20="SICRO-ES",VLOOKUP($B20,SICRO!A:D,2,FALSE),IF($C20="COMP.","&gt;&gt;&gt;&gt;&gt;&gt;&gt;&gt;&gt;&gt; Digite aqui a descrição e apresente a composição detalhada.","← Escolha o Orgão e digite o Código"))))</f>
        <v>Tela de proteção de segurança de PVC cor laranja com suporte  para sinalização de obras</v>
      </c>
      <c r="E20" s="175" t="str">
        <f>IF($C20="DER-ED",VLOOKUP($B20,'DER-ED'!A:F,3,FALSE),IF(C20="DER-RD",VLOOKUP($B20,'DER-RD'!$A:$F,3,FALSE),IF(C20="SICRO-ES",VLOOKUP($B20,SICRO!A:D,3,FALSE),IF($C20="COMP.","&gt;&gt;&gt;&gt;&gt;&gt;&gt;&gt;&gt;&gt; Digite aqui a descrição e apresente a composição detalhada.","← Escolha o Orgão e digite o Código"))))</f>
        <v>M</v>
      </c>
      <c r="F20" s="177">
        <f>MEMÓRIA!F20</f>
        <v>30</v>
      </c>
      <c r="G20" s="178">
        <f>IF($C20="DER-ED",VLOOKUP($B20,'DER-ED'!A:F,6,FALSE),IF(C20="DER-RD",VLOOKUP($B20,'DER-RD'!$A:$G,7,FALSE),IF(C20="SICRO-ES",VLOOKUP($B20,SICRO!A:D,4,FALSE),IF($C20="COMP.","&gt;&gt;&gt;&gt;&gt;&gt;&gt;&gt;&gt;&gt; Digite aqui a descrição e apresente a composição detalhada.","← Escolha o Orgão e digite o Código"))))</f>
        <v>21.07</v>
      </c>
      <c r="H20" s="178">
        <f t="shared" si="0"/>
        <v>27.8</v>
      </c>
      <c r="I20" s="277">
        <f t="shared" si="1"/>
        <v>834</v>
      </c>
      <c r="J20" s="295">
        <f t="shared" si="2"/>
        <v>2.9999999999999997E-4</v>
      </c>
      <c r="K20" s="179"/>
      <c r="L20" s="180"/>
      <c r="M20" s="180"/>
    </row>
    <row r="21" spans="1:15" s="181" customFormat="1" ht="60" customHeight="1">
      <c r="A21" s="248" t="str">
        <f>CONCATENATE($A$8,".",RIGHT(A18,LEN(A18)-2)+1)</f>
        <v>1.11</v>
      </c>
      <c r="B21" s="249" t="s">
        <v>386</v>
      </c>
      <c r="C21" s="250" t="s">
        <v>3990</v>
      </c>
      <c r="D21" s="176" t="str">
        <f>IF($C21="DER-ED",VLOOKUP($B21,'DER-ED'!A:F,2,FALSE),IF(C21="DER-RD",VLOOKUP($B21,'DER-RD'!$A:$F,2,FALSE),IF(C21="SICRO-ES",VLOOKUP($B21,SICRO!A:D,2,FALSE),IF($C21="COMP.","&gt;&gt;&gt;&gt;&gt;&gt;&gt;&gt;&gt;&gt; Digite aqui a descrição e apresente a composição detalhada.","← Escolha o Orgão e digite o Código"))))</f>
        <v>Equipe topográfica para serviços simples de locação e nivelamento (incluindo equipamento, transporte e profissionais nivel médio)</v>
      </c>
      <c r="E21" s="175" t="str">
        <f>IF($C21="DER-ED",VLOOKUP($B21,'DER-ED'!A:F,3,FALSE),IF(C21="DER-RD",VLOOKUP($B21,'DER-RD'!$A:$F,3,FALSE),IF(C21="SICRO-ES",VLOOKUP($B21,SICRO!A:D,3,FALSE),IF($C21="COMP.","&gt;&gt;&gt;&gt;&gt;&gt;&gt;&gt;&gt;&gt; Digite aqui a descrição e apresente a composição detalhada.","← Escolha o Orgão e digite o Código"))))</f>
        <v>mês</v>
      </c>
      <c r="F21" s="177">
        <f>MEMÓRIA!F21</f>
        <v>1</v>
      </c>
      <c r="G21" s="485">
        <v>18542.080000000002</v>
      </c>
      <c r="H21" s="178">
        <f t="shared" si="0"/>
        <v>24468.13</v>
      </c>
      <c r="I21" s="277">
        <f t="shared" si="1"/>
        <v>24468.13</v>
      </c>
      <c r="J21" s="295">
        <f t="shared" si="2"/>
        <v>9.5999999999999992E-3</v>
      </c>
      <c r="K21" s="179"/>
      <c r="L21" s="180"/>
      <c r="M21" s="180"/>
    </row>
    <row r="22" spans="1:15" ht="15.75">
      <c r="A22" s="182"/>
      <c r="B22" s="183"/>
      <c r="C22" s="183"/>
      <c r="D22" s="184"/>
      <c r="E22" s="185"/>
      <c r="F22" s="186"/>
      <c r="G22" s="187"/>
      <c r="H22" s="187"/>
      <c r="I22" s="188"/>
      <c r="J22" s="296"/>
      <c r="O22" s="189"/>
    </row>
    <row r="23" spans="1:15" ht="15.75">
      <c r="A23" s="254">
        <v>2</v>
      </c>
      <c r="B23" s="255"/>
      <c r="C23" s="255"/>
      <c r="D23" s="256" t="s">
        <v>131</v>
      </c>
      <c r="E23" s="255"/>
      <c r="F23" s="257"/>
      <c r="G23" s="258"/>
      <c r="H23" s="258"/>
      <c r="I23" s="259">
        <f>SUM(I24:I26)</f>
        <v>2781.02</v>
      </c>
      <c r="J23" s="294">
        <f>I23/I94</f>
        <v>1.1000000000000001E-3</v>
      </c>
      <c r="O23" s="189"/>
    </row>
    <row r="24" spans="1:15" ht="24.75" customHeight="1">
      <c r="A24" s="248" t="str">
        <f>CONCATENATE(A23,".",1)</f>
        <v>2.1</v>
      </c>
      <c r="B24" s="249" t="s">
        <v>378</v>
      </c>
      <c r="C24" s="250" t="s">
        <v>3990</v>
      </c>
      <c r="D24" s="176" t="str">
        <f>IF($C24="DER-ED",VLOOKUP($B24,'DER-ED'!A:F,2,FALSE),IF(C24="DER-RD",VLOOKUP($B24,'DER-RD'!$A:$F,2,FALSE),IF(C24="SICRO-ES",VLOOKUP($B24,SICRO!A:D,2,FALSE),IF($C24="COMP.","&gt;&gt;&gt;&gt;&gt;&gt;&gt;&gt;&gt;&gt; Digite aqui a descrição e apresente a composição detalhada.","← Escolha o Orgão e digite o Código"))))</f>
        <v>Raspagem e limpeza do terreno (manual)</v>
      </c>
      <c r="E24" s="175" t="str">
        <f>IF($C24="DER-ED",VLOOKUP($B24,'DER-ED'!A:F,3,FALSE),IF(C24="DER-RD",VLOOKUP($B24,'DER-RD'!$A:$F,3,FALSE),IF(C24="SICRO-ES",VLOOKUP($B24,SICRO!A:D,3,FALSE),IF($C24="COMP.","&gt;&gt;&gt;&gt;&gt;&gt;&gt;&gt;&gt;&gt; Digite aqui a descrição e apresente a composição detalhada.","← Escolha o Orgão e digite o Código"))))</f>
        <v>m2</v>
      </c>
      <c r="F24" s="177">
        <f>MEMÓRIA!F23</f>
        <v>200</v>
      </c>
      <c r="G24" s="178">
        <f>IF($C24="DER-ED",VLOOKUP($B24,'DER-ED'!A:F,6,FALSE),IF(C24="DER-RD",VLOOKUP($B24,'DER-RD'!$A:$G,7,FALSE),IF(C24="SICRO-ES",VLOOKUP($B24,SICRO!A:D,4,FALSE),IF($C24="COMP.","&gt;&gt;&gt;&gt;&gt;&gt;&gt;&gt;&gt;&gt; Digite aqui a descrição e apresente a composição detalhada.","← Escolha o Orgão e digite o Código"))))</f>
        <v>3.55</v>
      </c>
      <c r="H24" s="178">
        <f>G24*(1+($I$5))</f>
        <v>4.68</v>
      </c>
      <c r="I24" s="277">
        <f>ROUND((F24*H24),2)</f>
        <v>936</v>
      </c>
      <c r="J24" s="295">
        <f>I24/$I$94</f>
        <v>4.0000000000000002E-4</v>
      </c>
      <c r="O24" s="189"/>
    </row>
    <row r="25" spans="1:15" ht="30">
      <c r="A25" s="248" t="str">
        <f>CONCATENATE($A$23,".",RIGHT(A24,LEN(A24)-2)+1)</f>
        <v>2.2</v>
      </c>
      <c r="B25" s="249" t="s">
        <v>380</v>
      </c>
      <c r="C25" s="250" t="s">
        <v>3990</v>
      </c>
      <c r="D25" s="176" t="str">
        <f>IF($C25="DER-ED",VLOOKUP($B25,'DER-ED'!A:F,2,FALSE),IF(C25="DER-RD",VLOOKUP($B25,'DER-RD'!$A:$F,2,FALSE),IF(C25="SICRO-ES",VLOOKUP($B25,SICRO!A:D,2,FALSE),IF($C25="COMP.","&gt;&gt;&gt;&gt;&gt;&gt;&gt;&gt;&gt;&gt; Digite aqui a descrição e apresente a composição detalhada.","← Escolha o Orgão e digite o Código"))))</f>
        <v>Corte e destocamento de árvores com diâmetro de até 15 cm</v>
      </c>
      <c r="E25" s="175" t="str">
        <f>IF($C25="DER-ED",VLOOKUP($B25,'DER-ED'!A:F,3,FALSE),IF(C25="DER-RD",VLOOKUP($B25,'DER-RD'!$A:$F,3,FALSE),IF(C25="SICRO-ES",VLOOKUP($B25,SICRO!A:D,3,FALSE),IF($C25="COMP.","&gt;&gt;&gt;&gt;&gt;&gt;&gt;&gt;&gt;&gt; Digite aqui a descrição e apresente a composição detalhada.","← Escolha o Orgão e digite o Código"))))</f>
        <v>und</v>
      </c>
      <c r="F25" s="177">
        <f>MEMÓRIA!F24</f>
        <v>8</v>
      </c>
      <c r="G25" s="178">
        <f>IF($C25="DER-ED",VLOOKUP($B25,'DER-ED'!A:F,6,FALSE),IF(C25="DER-RD",VLOOKUP($B25,'DER-RD'!$A:$G,7,FALSE),IF(C25="SICRO-ES",VLOOKUP($B25,SICRO!A:D,4,FALSE),IF($C25="COMP.","&gt;&gt;&gt;&gt;&gt;&gt;&gt;&gt;&gt;&gt; Digite aqui a descrição e apresente a composição detalhada.","← Escolha o Orgão e digite o Código"))))</f>
        <v>42.54</v>
      </c>
      <c r="H25" s="178">
        <f>G25*(1+($I$5))</f>
        <v>56.14</v>
      </c>
      <c r="I25" s="277">
        <f>ROUND((F25*H25),2)</f>
        <v>449.12</v>
      </c>
      <c r="J25" s="295">
        <f>I25/$I$94</f>
        <v>2.0000000000000001E-4</v>
      </c>
      <c r="O25" s="189"/>
    </row>
    <row r="26" spans="1:15" ht="30">
      <c r="A26" s="248" t="str">
        <f>CONCATENATE($A$23,".",RIGHT(A25,LEN(A25)-2)+1)</f>
        <v>2.3</v>
      </c>
      <c r="B26" s="249" t="s">
        <v>382</v>
      </c>
      <c r="C26" s="250" t="s">
        <v>3990</v>
      </c>
      <c r="D26" s="176" t="str">
        <f>IF($C26="DER-ED",VLOOKUP($B26,'DER-ED'!A:F,2,FALSE),IF(C26="DER-RD",VLOOKUP($B26,'DER-RD'!$A:$F,2,FALSE),IF(C26="SICRO-ES",VLOOKUP($B26,SICRO!A:D,2,FALSE),IF($C26="COMP.","&gt;&gt;&gt;&gt;&gt;&gt;&gt;&gt;&gt;&gt; Digite aqui a descrição e apresente a composição detalhada.","← Escolha o Orgão e digite o Código"))))</f>
        <v>Corte e destocamento de árvores com diâmetro superior a 30 cm</v>
      </c>
      <c r="E26" s="175" t="str">
        <f>IF($C26="DER-ED",VLOOKUP($B26,'DER-ED'!A:F,3,FALSE),IF(C26="DER-RD",VLOOKUP($B26,'DER-RD'!$A:$F,3,FALSE),IF(C26="SICRO-ES",VLOOKUP($B26,SICRO!A:D,3,FALSE),IF($C26="COMP.","&gt;&gt;&gt;&gt;&gt;&gt;&gt;&gt;&gt;&gt; Digite aqui a descrição e apresente a composição detalhada.","← Escolha o Orgão e digite o Código"))))</f>
        <v>und</v>
      </c>
      <c r="F26" s="177">
        <f>MEMÓRIA!F25</f>
        <v>10</v>
      </c>
      <c r="G26" s="178">
        <f>IF($C26="DER-ED",VLOOKUP($B26,'DER-ED'!A:F,6,FALSE),IF(C26="DER-RD",VLOOKUP($B26,'DER-RD'!$A:$G,7,FALSE),IF(C26="SICRO-ES",VLOOKUP($B26,SICRO!A:D,4,FALSE),IF($C26="COMP.","&gt;&gt;&gt;&gt;&gt;&gt;&gt;&gt;&gt;&gt; Digite aqui a descrição e apresente a composição detalhada.","← Escolha o Orgão e digite o Código"))))</f>
        <v>105.78</v>
      </c>
      <c r="H26" s="178">
        <f>G26*(1+($I$5))</f>
        <v>139.59</v>
      </c>
      <c r="I26" s="277">
        <f>ROUND((F26*H26),2)</f>
        <v>1395.9</v>
      </c>
      <c r="J26" s="295">
        <f>I26/$I$94</f>
        <v>5.0000000000000001E-4</v>
      </c>
      <c r="O26" s="189"/>
    </row>
    <row r="27" spans="1:15" ht="15.75">
      <c r="A27" s="182"/>
      <c r="B27" s="183"/>
      <c r="C27" s="183"/>
      <c r="D27" s="184"/>
      <c r="E27" s="185"/>
      <c r="F27" s="186"/>
      <c r="G27" s="187"/>
      <c r="H27" s="187"/>
      <c r="I27" s="188"/>
      <c r="J27" s="296"/>
      <c r="O27" s="189"/>
    </row>
    <row r="28" spans="1:15" s="192" customFormat="1" ht="15.75">
      <c r="A28" s="254">
        <v>3</v>
      </c>
      <c r="B28" s="255"/>
      <c r="C28" s="255"/>
      <c r="D28" s="256" t="s">
        <v>45355</v>
      </c>
      <c r="E28" s="255"/>
      <c r="F28" s="257"/>
      <c r="G28" s="258"/>
      <c r="H28" s="258"/>
      <c r="I28" s="259">
        <f>SUM(I30:I54,I56:I57,I59:I69)</f>
        <v>858819.76</v>
      </c>
      <c r="J28" s="294">
        <f>I28/I94</f>
        <v>0.33750000000000002</v>
      </c>
      <c r="K28" s="190"/>
      <c r="L28" s="191"/>
      <c r="M28" s="191"/>
      <c r="O28" s="193"/>
    </row>
    <row r="29" spans="1:15" s="192" customFormat="1" ht="15.75">
      <c r="A29" s="457"/>
      <c r="B29" s="458"/>
      <c r="C29" s="458"/>
      <c r="D29" s="459" t="s">
        <v>45356</v>
      </c>
      <c r="E29" s="458"/>
      <c r="F29" s="460"/>
      <c r="G29" s="461"/>
      <c r="H29" s="461"/>
      <c r="I29" s="462">
        <f>SUBTOTAL(9,I30:I54)</f>
        <v>704635.09</v>
      </c>
      <c r="J29" s="463">
        <f t="shared" ref="J29:J69" si="4">I29/$I$94</f>
        <v>0.27689999999999998</v>
      </c>
      <c r="K29" s="190"/>
      <c r="L29" s="191"/>
      <c r="M29" s="191"/>
      <c r="O29" s="193"/>
    </row>
    <row r="30" spans="1:15" ht="33" customHeight="1">
      <c r="A30" s="248" t="str">
        <f>CONCATENATE(A28,".",1)</f>
        <v>3.1</v>
      </c>
      <c r="B30" s="249" t="s">
        <v>472</v>
      </c>
      <c r="C30" s="250" t="s">
        <v>3990</v>
      </c>
      <c r="D30" s="176" t="str">
        <f>IF($C30="DER-ED",VLOOKUP($B30,'DER-ED'!A:F,2,FALSE),IF(C30="DER-RD",VLOOKUP($B30,'DER-RD'!$A:$F,2,FALSE),IF(C30="SICRO-ES",VLOOKUP($B30,SICRO!A:D,2,FALSE),IF($C30="COMP.","&gt;&gt;&gt;&gt;&gt;&gt;&gt;&gt;&gt;&gt; Digite aqui a descrição e apresente a composição detalhada.","← Escolha o Orgão e digite o Código"))))</f>
        <v>Escavação mecânica em material de 1a. categoria</v>
      </c>
      <c r="E30" s="175" t="str">
        <f>IF($C30="DER-ED",VLOOKUP($B30,'DER-ED'!A:F,3,FALSE),IF(C30="DER-RD",VLOOKUP($B30,'DER-RD'!$A:$F,3,FALSE),IF(C30="SICRO-ES",VLOOKUP($B30,SICRO!A:D,3,FALSE),IF($C30="COMP.","&gt;&gt;&gt;&gt;&gt;&gt;&gt;&gt;&gt;&gt; Digite aqui a descrição e apresente a composição detalhada.","← Escolha o Orgão e digite o Código"))))</f>
        <v>m3</v>
      </c>
      <c r="F30" s="177">
        <f>MEMÓRIA!F28</f>
        <v>3869.34</v>
      </c>
      <c r="G30" s="178">
        <f>IF($C30="DER-ED",VLOOKUP($B30,'DER-ED'!A:F,6,FALSE),IF(C30="DER-RD",VLOOKUP($B30,'DER-RD'!$A:$G,7,FALSE),IF(C30="SICRO-ES",VLOOKUP($B30,SICRO!A:D,4,FALSE),IF($C30="COMP.","&gt;&gt;&gt;&gt;&gt;&gt;&gt;&gt;&gt;&gt; Digite aqui a descrição e apresente a composição detalhada.","← Escolha o Orgão e digite o Código"))))</f>
        <v>11.33</v>
      </c>
      <c r="H30" s="178">
        <f t="shared" ref="H30:H54" si="5">G30*(1+($I$5))</f>
        <v>14.95</v>
      </c>
      <c r="I30" s="277">
        <f t="shared" ref="I30:I54" si="6">ROUND((F30*H30),2)</f>
        <v>57846.63</v>
      </c>
      <c r="J30" s="295">
        <f t="shared" si="4"/>
        <v>2.2700000000000001E-2</v>
      </c>
      <c r="O30" s="189"/>
    </row>
    <row r="31" spans="1:15" ht="30">
      <c r="A31" s="248" t="str">
        <f t="shared" ref="A31:A54" si="7">CONCATENATE($A$28,".",RIGHT(A30,LEN(A30)-2)+1)</f>
        <v>3.2</v>
      </c>
      <c r="B31" s="249">
        <v>43335</v>
      </c>
      <c r="C31" s="250" t="s">
        <v>3996</v>
      </c>
      <c r="D31" s="176" t="str">
        <f>IF($C31="DER-ED",VLOOKUP($B31,'DER-ED'!A:F,2,FALSE),IF(C31="DER-RD",VLOOKUP($B31,'DER-RD'!$A:$F,2,FALSE),IF(C31="SICRO-ES",VLOOKUP($B31,SICRO!A:D,2,FALSE),IF($C31="COMP.","&gt;&gt;&gt;&gt;&gt;&gt;&gt;&gt;&gt;&gt; Digite aqui a descrição e apresente a composição detalhada.","← Escolha o Orgão e digite o Código"))))</f>
        <v>Espalhamento / regularização / compactação de material em bota-fora</v>
      </c>
      <c r="E31" s="175" t="str">
        <f>IF($C31="DER-ED",VLOOKUP($B31,'DER-ED'!A:F,3,FALSE),IF(C31="DER-RD",VLOOKUP($B31,'DER-RD'!$A:$F,3,FALSE),IF(C31="SICRO-ES",VLOOKUP($B31,SICRO!A:D,3,FALSE),IF($C31="COMP.","&gt;&gt;&gt;&gt;&gt;&gt;&gt;&gt;&gt;&gt; Digite aqui a descrição e apresente a composição detalhada.","← Escolha o Orgão e digite o Código"))))</f>
        <v>M3</v>
      </c>
      <c r="F31" s="177">
        <f>MEMÓRIA!F112</f>
        <v>561.42999999999995</v>
      </c>
      <c r="G31" s="178">
        <f>IF($C31="DER-ED",VLOOKUP($B31,'DER-ED'!A:F,6,FALSE),IF(C31="DER-RD",VLOOKUP($B31,'DER-RD'!$A:$G,7,FALSE),IF(C31="SICRO-ES",VLOOKUP($B31,SICRO!A:D,4,FALSE),IF($C31="COMP.","&gt;&gt;&gt;&gt;&gt;&gt;&gt;&gt;&gt;&gt; Digite aqui a descrição e apresente a composição detalhada.","← Escolha o Orgão e digite o Código"))))</f>
        <v>2.56</v>
      </c>
      <c r="H31" s="178">
        <f t="shared" si="5"/>
        <v>3.38</v>
      </c>
      <c r="I31" s="277">
        <f t="shared" si="6"/>
        <v>1897.63</v>
      </c>
      <c r="J31" s="295">
        <f t="shared" si="4"/>
        <v>6.9999999999999999E-4</v>
      </c>
      <c r="O31" s="189"/>
    </row>
    <row r="32" spans="1:15" ht="30">
      <c r="A32" s="248" t="str">
        <f t="shared" si="7"/>
        <v>3.3</v>
      </c>
      <c r="B32" s="250" t="s">
        <v>12756</v>
      </c>
      <c r="C32" s="249" t="s">
        <v>4000</v>
      </c>
      <c r="D32" s="176" t="str">
        <f>COMPOSIÇÕES!C2</f>
        <v>TRANSPORTE COM CAMINHÃO BASCULANTE DE 6 M³, EM VIA URBANA EM LEITO NATURAL</v>
      </c>
      <c r="E32" s="175" t="str">
        <f>COMPOSIÇÕES!C3</f>
        <v>TXKM</v>
      </c>
      <c r="F32" s="177">
        <f>MEMÓRIA!F170</f>
        <v>755.77</v>
      </c>
      <c r="G32" s="178">
        <f>COMPOSIÇÕES!N41</f>
        <v>2.0299999999999998</v>
      </c>
      <c r="H32" s="178">
        <f t="shared" si="5"/>
        <v>2.68</v>
      </c>
      <c r="I32" s="277">
        <f t="shared" si="6"/>
        <v>2025.46</v>
      </c>
      <c r="J32" s="295">
        <f t="shared" si="4"/>
        <v>8.0000000000000004E-4</v>
      </c>
      <c r="L32" s="191"/>
      <c r="O32" s="189"/>
    </row>
    <row r="33" spans="1:15">
      <c r="A33" s="248" t="str">
        <f t="shared" si="7"/>
        <v>3.4</v>
      </c>
      <c r="B33" s="249">
        <v>96995</v>
      </c>
      <c r="C33" s="250" t="s">
        <v>45388</v>
      </c>
      <c r="D33" s="176" t="s">
        <v>45612</v>
      </c>
      <c r="E33" s="175" t="s">
        <v>5</v>
      </c>
      <c r="F33" s="177">
        <f>MEMÓRIA!F178</f>
        <v>836.08</v>
      </c>
      <c r="G33" s="178">
        <v>43.7</v>
      </c>
      <c r="H33" s="178">
        <f t="shared" si="5"/>
        <v>57.67</v>
      </c>
      <c r="I33" s="277">
        <f t="shared" si="6"/>
        <v>48216.73</v>
      </c>
      <c r="J33" s="295">
        <f t="shared" si="4"/>
        <v>1.89E-2</v>
      </c>
      <c r="O33" s="189"/>
    </row>
    <row r="34" spans="1:15" ht="30">
      <c r="A34" s="248" t="str">
        <f t="shared" si="7"/>
        <v>3.5</v>
      </c>
      <c r="B34" s="249">
        <v>93382</v>
      </c>
      <c r="C34" s="250" t="s">
        <v>45388</v>
      </c>
      <c r="D34" s="206" t="s">
        <v>10542</v>
      </c>
      <c r="E34" s="456" t="s">
        <v>5</v>
      </c>
      <c r="F34" s="177">
        <f>MEMÓRIA!F231</f>
        <v>2662.14</v>
      </c>
      <c r="G34" s="456">
        <v>31.18</v>
      </c>
      <c r="H34" s="178">
        <f t="shared" si="5"/>
        <v>41.15</v>
      </c>
      <c r="I34" s="277">
        <f t="shared" si="6"/>
        <v>109547.06</v>
      </c>
      <c r="J34" s="295">
        <f t="shared" si="4"/>
        <v>4.2999999999999997E-2</v>
      </c>
      <c r="O34" s="189"/>
    </row>
    <row r="35" spans="1:15">
      <c r="A35" s="248" t="str">
        <f t="shared" si="7"/>
        <v>3.6</v>
      </c>
      <c r="B35" s="250" t="s">
        <v>45390</v>
      </c>
      <c r="C35" s="250" t="s">
        <v>4000</v>
      </c>
      <c r="D35" s="176" t="str">
        <f>COMPOSIÇÕES!C95</f>
        <v>Corpo BSTC diâmetro 0,30 m C.S. PB</v>
      </c>
      <c r="E35" s="175" t="str">
        <f>COMPOSIÇÕES!C96</f>
        <v>M</v>
      </c>
      <c r="F35" s="177">
        <f>MEMÓRIA!F238</f>
        <v>176.95</v>
      </c>
      <c r="G35" s="178">
        <f>COMPOSIÇÕES!N129</f>
        <v>53.74</v>
      </c>
      <c r="H35" s="178">
        <f t="shared" si="5"/>
        <v>70.92</v>
      </c>
      <c r="I35" s="277">
        <f t="shared" si="6"/>
        <v>12549.29</v>
      </c>
      <c r="J35" s="295">
        <f t="shared" si="4"/>
        <v>4.8999999999999998E-3</v>
      </c>
      <c r="O35" s="189"/>
    </row>
    <row r="36" spans="1:15">
      <c r="A36" s="248" t="str">
        <f t="shared" si="7"/>
        <v>3.7</v>
      </c>
      <c r="B36" s="250" t="s">
        <v>45391</v>
      </c>
      <c r="C36" s="250" t="s">
        <v>4000</v>
      </c>
      <c r="D36" s="176" t="str">
        <f>COMPOSIÇÕES!C138</f>
        <v>Corpo BSTC diâmetro 0,40 m C.S. PB</v>
      </c>
      <c r="E36" s="175" t="str">
        <f>COMPOSIÇÕES!C139</f>
        <v>M</v>
      </c>
      <c r="F36" s="177">
        <f>MEMÓRIA!F271</f>
        <v>472.1</v>
      </c>
      <c r="G36" s="178">
        <f>COMPOSIÇÕES!N172</f>
        <v>120.5</v>
      </c>
      <c r="H36" s="178">
        <f t="shared" si="5"/>
        <v>159.01</v>
      </c>
      <c r="I36" s="277">
        <f t="shared" si="6"/>
        <v>75068.62</v>
      </c>
      <c r="J36" s="295">
        <f t="shared" si="4"/>
        <v>2.9499999999999998E-2</v>
      </c>
      <c r="O36" s="189"/>
    </row>
    <row r="37" spans="1:15">
      <c r="A37" s="248" t="str">
        <f t="shared" si="7"/>
        <v>3.8</v>
      </c>
      <c r="B37" s="250" t="s">
        <v>45392</v>
      </c>
      <c r="C37" s="250" t="s">
        <v>4000</v>
      </c>
      <c r="D37" s="176" t="str">
        <f>COMPOSIÇÕES!C178</f>
        <v>Corpo BSTC diãmetro 0,60 m CA-2 PB</v>
      </c>
      <c r="E37" s="175" t="str">
        <f>COMPOSIÇÕES!C179</f>
        <v>M</v>
      </c>
      <c r="F37" s="177">
        <f>MEMÓRIA!F292</f>
        <v>343.32</v>
      </c>
      <c r="G37" s="178">
        <f>COMPOSIÇÕES!N212</f>
        <v>154.01</v>
      </c>
      <c r="H37" s="178">
        <f t="shared" si="5"/>
        <v>203.23</v>
      </c>
      <c r="I37" s="277">
        <f t="shared" si="6"/>
        <v>69772.92</v>
      </c>
      <c r="J37" s="295">
        <f t="shared" si="4"/>
        <v>2.7400000000000001E-2</v>
      </c>
      <c r="O37" s="189"/>
    </row>
    <row r="38" spans="1:15" ht="30">
      <c r="A38" s="248" t="str">
        <f t="shared" si="7"/>
        <v>3.9</v>
      </c>
      <c r="B38" s="250" t="s">
        <v>12757</v>
      </c>
      <c r="C38" s="249" t="s">
        <v>4000</v>
      </c>
      <c r="D38" s="176" t="str">
        <f>COMPOSIÇÕES!C47</f>
        <v>Caixa ralo em bloco pré-moldado e grelha articulada em FFA</v>
      </c>
      <c r="E38" s="175" t="str">
        <f>COMPOSIÇÕES!C48</f>
        <v>Und</v>
      </c>
      <c r="F38" s="177">
        <f>MEMÓRIA!F309</f>
        <v>55</v>
      </c>
      <c r="G38" s="178">
        <f>COMPOSIÇÕES!N88</f>
        <v>857.39</v>
      </c>
      <c r="H38" s="178">
        <f t="shared" si="5"/>
        <v>1131.4100000000001</v>
      </c>
      <c r="I38" s="277">
        <f t="shared" si="6"/>
        <v>62227.55</v>
      </c>
      <c r="J38" s="295">
        <f t="shared" si="4"/>
        <v>2.4500000000000001E-2</v>
      </c>
      <c r="O38" s="189"/>
    </row>
    <row r="39" spans="1:15" ht="45">
      <c r="A39" s="248" t="str">
        <f t="shared" si="7"/>
        <v>3.10</v>
      </c>
      <c r="B39" s="249">
        <v>101572</v>
      </c>
      <c r="C39" s="250" t="s">
        <v>45388</v>
      </c>
      <c r="D39" s="176" t="s">
        <v>6282</v>
      </c>
      <c r="E39" s="175" t="s">
        <v>4</v>
      </c>
      <c r="F39" s="177">
        <f>MEMÓRIA!F311</f>
        <v>1575.99</v>
      </c>
      <c r="G39" s="178">
        <v>18.37</v>
      </c>
      <c r="H39" s="178">
        <f t="shared" si="5"/>
        <v>24.24</v>
      </c>
      <c r="I39" s="277">
        <f t="shared" si="6"/>
        <v>38202</v>
      </c>
      <c r="J39" s="295">
        <f t="shared" si="4"/>
        <v>1.4999999999999999E-2</v>
      </c>
      <c r="O39" s="189"/>
    </row>
    <row r="40" spans="1:15" ht="75" customHeight="1">
      <c r="A40" s="248" t="str">
        <f t="shared" si="7"/>
        <v>3.11</v>
      </c>
      <c r="B40" s="249">
        <v>101573</v>
      </c>
      <c r="C40" s="250" t="s">
        <v>45388</v>
      </c>
      <c r="D40" s="176" t="s">
        <v>6283</v>
      </c>
      <c r="E40" s="175" t="s">
        <v>4</v>
      </c>
      <c r="F40" s="177">
        <f>MEMÓRIA!F328</f>
        <v>683.4</v>
      </c>
      <c r="G40" s="178">
        <v>26.06</v>
      </c>
      <c r="H40" s="178">
        <f t="shared" si="5"/>
        <v>34.39</v>
      </c>
      <c r="I40" s="277">
        <f t="shared" si="6"/>
        <v>23502.13</v>
      </c>
      <c r="J40" s="295">
        <f t="shared" si="4"/>
        <v>9.1999999999999998E-3</v>
      </c>
      <c r="O40" s="189"/>
    </row>
    <row r="41" spans="1:15" ht="66" customHeight="1">
      <c r="A41" s="248" t="str">
        <f t="shared" si="7"/>
        <v>3.12</v>
      </c>
      <c r="B41" s="249">
        <v>101574</v>
      </c>
      <c r="C41" s="250" t="s">
        <v>45388</v>
      </c>
      <c r="D41" s="176" t="s">
        <v>6284</v>
      </c>
      <c r="E41" s="175" t="s">
        <v>4</v>
      </c>
      <c r="F41" s="177">
        <f>MEMÓRIA!F336</f>
        <v>362.65</v>
      </c>
      <c r="G41" s="178">
        <v>14.4</v>
      </c>
      <c r="H41" s="178">
        <f t="shared" si="5"/>
        <v>19</v>
      </c>
      <c r="I41" s="277">
        <f t="shared" si="6"/>
        <v>6890.35</v>
      </c>
      <c r="J41" s="295">
        <f t="shared" si="4"/>
        <v>2.7000000000000001E-3</v>
      </c>
      <c r="O41" s="189"/>
    </row>
    <row r="42" spans="1:15" ht="68.25" customHeight="1">
      <c r="A42" s="248" t="str">
        <f t="shared" si="7"/>
        <v>3.13</v>
      </c>
      <c r="B42" s="249">
        <v>101575</v>
      </c>
      <c r="C42" s="250" t="s">
        <v>45388</v>
      </c>
      <c r="D42" s="176" t="s">
        <v>6285</v>
      </c>
      <c r="E42" s="175" t="s">
        <v>4</v>
      </c>
      <c r="F42" s="177">
        <f>MEMÓRIA!F342</f>
        <v>1402.03</v>
      </c>
      <c r="G42" s="178">
        <v>22.21</v>
      </c>
      <c r="H42" s="178">
        <f t="shared" si="5"/>
        <v>29.31</v>
      </c>
      <c r="I42" s="277">
        <f t="shared" si="6"/>
        <v>41093.5</v>
      </c>
      <c r="J42" s="295">
        <f t="shared" si="4"/>
        <v>1.61E-2</v>
      </c>
      <c r="O42" s="189"/>
    </row>
    <row r="43" spans="1:15" ht="53.25" customHeight="1">
      <c r="A43" s="248" t="str">
        <f t="shared" si="7"/>
        <v>3.14</v>
      </c>
      <c r="B43" s="249" t="s">
        <v>45443</v>
      </c>
      <c r="C43" s="249" t="s">
        <v>45357</v>
      </c>
      <c r="D43" s="176" t="s">
        <v>45358</v>
      </c>
      <c r="E43" s="175" t="s">
        <v>2485</v>
      </c>
      <c r="F43" s="177">
        <f>MEMÓRIA!F353</f>
        <v>2</v>
      </c>
      <c r="G43" s="178">
        <v>1493.1</v>
      </c>
      <c r="H43" s="178">
        <f t="shared" si="5"/>
        <v>1970.29</v>
      </c>
      <c r="I43" s="277">
        <f t="shared" si="6"/>
        <v>3940.58</v>
      </c>
      <c r="J43" s="295">
        <f t="shared" si="4"/>
        <v>1.5E-3</v>
      </c>
      <c r="O43" s="189"/>
    </row>
    <row r="44" spans="1:15" ht="45">
      <c r="A44" s="248" t="str">
        <f t="shared" si="7"/>
        <v>3.15</v>
      </c>
      <c r="B44" s="250" t="s">
        <v>45359</v>
      </c>
      <c r="C44" s="249" t="s">
        <v>45357</v>
      </c>
      <c r="D44" s="176" t="s">
        <v>45364</v>
      </c>
      <c r="E44" s="175" t="s">
        <v>2485</v>
      </c>
      <c r="F44" s="177">
        <f>MEMÓRIA!F354</f>
        <v>2</v>
      </c>
      <c r="G44" s="178">
        <v>1905.81</v>
      </c>
      <c r="H44" s="178">
        <f t="shared" si="5"/>
        <v>2514.91</v>
      </c>
      <c r="I44" s="277">
        <f t="shared" si="6"/>
        <v>5029.82</v>
      </c>
      <c r="J44" s="295">
        <f t="shared" si="4"/>
        <v>2E-3</v>
      </c>
      <c r="O44" s="189"/>
    </row>
    <row r="45" spans="1:15" ht="45">
      <c r="A45" s="248" t="str">
        <f t="shared" si="7"/>
        <v>3.16</v>
      </c>
      <c r="B45" s="250" t="s">
        <v>45360</v>
      </c>
      <c r="C45" s="249" t="s">
        <v>45357</v>
      </c>
      <c r="D45" s="176" t="s">
        <v>45365</v>
      </c>
      <c r="E45" s="175" t="s">
        <v>2485</v>
      </c>
      <c r="F45" s="177">
        <f>MEMÓRIA!F355</f>
        <v>5</v>
      </c>
      <c r="G45" s="178">
        <v>2318.4699999999998</v>
      </c>
      <c r="H45" s="178">
        <f t="shared" si="5"/>
        <v>3059.45</v>
      </c>
      <c r="I45" s="277">
        <f t="shared" si="6"/>
        <v>15297.25</v>
      </c>
      <c r="J45" s="295">
        <f t="shared" si="4"/>
        <v>6.0000000000000001E-3</v>
      </c>
      <c r="O45" s="189"/>
    </row>
    <row r="46" spans="1:15" ht="45">
      <c r="A46" s="248" t="str">
        <f t="shared" si="7"/>
        <v>3.17</v>
      </c>
      <c r="B46" s="250" t="s">
        <v>45361</v>
      </c>
      <c r="C46" s="249" t="s">
        <v>45357</v>
      </c>
      <c r="D46" s="176" t="s">
        <v>45366</v>
      </c>
      <c r="E46" s="175" t="s">
        <v>2485</v>
      </c>
      <c r="F46" s="177">
        <f>MEMÓRIA!F356</f>
        <v>6</v>
      </c>
      <c r="G46" s="178">
        <v>2521.1</v>
      </c>
      <c r="H46" s="178">
        <f t="shared" si="5"/>
        <v>3326.84</v>
      </c>
      <c r="I46" s="277">
        <f t="shared" si="6"/>
        <v>19961.04</v>
      </c>
      <c r="J46" s="295">
        <f t="shared" si="4"/>
        <v>7.7999999999999996E-3</v>
      </c>
      <c r="O46" s="189"/>
    </row>
    <row r="47" spans="1:15" ht="45">
      <c r="A47" s="248" t="str">
        <f t="shared" si="7"/>
        <v>3.18</v>
      </c>
      <c r="B47" s="249" t="s">
        <v>45362</v>
      </c>
      <c r="C47" s="249" t="s">
        <v>45357</v>
      </c>
      <c r="D47" s="176" t="s">
        <v>45367</v>
      </c>
      <c r="E47" s="175" t="s">
        <v>2485</v>
      </c>
      <c r="F47" s="177">
        <f>MEMÓRIA!F357</f>
        <v>7</v>
      </c>
      <c r="G47" s="178">
        <v>2761.83</v>
      </c>
      <c r="H47" s="178">
        <f t="shared" si="5"/>
        <v>3644.51</v>
      </c>
      <c r="I47" s="277">
        <f t="shared" si="6"/>
        <v>25511.57</v>
      </c>
      <c r="J47" s="295">
        <f t="shared" si="4"/>
        <v>0.01</v>
      </c>
      <c r="O47" s="189"/>
    </row>
    <row r="48" spans="1:15" ht="45">
      <c r="A48" s="248" t="str">
        <f t="shared" si="7"/>
        <v>3.19</v>
      </c>
      <c r="B48" s="249" t="s">
        <v>45363</v>
      </c>
      <c r="C48" s="249" t="s">
        <v>45357</v>
      </c>
      <c r="D48" s="176" t="s">
        <v>45368</v>
      </c>
      <c r="E48" s="175" t="s">
        <v>2485</v>
      </c>
      <c r="F48" s="177">
        <f>MEMÓRIA!F358</f>
        <v>6</v>
      </c>
      <c r="G48" s="178">
        <v>3136.41</v>
      </c>
      <c r="H48" s="178">
        <f t="shared" si="5"/>
        <v>4138.8100000000004</v>
      </c>
      <c r="I48" s="277">
        <f t="shared" si="6"/>
        <v>24832.86</v>
      </c>
      <c r="J48" s="295">
        <f t="shared" si="4"/>
        <v>9.7999999999999997E-3</v>
      </c>
      <c r="O48" s="189"/>
    </row>
    <row r="49" spans="1:15" ht="45">
      <c r="A49" s="248" t="str">
        <f t="shared" si="7"/>
        <v>3.20</v>
      </c>
      <c r="B49" s="249">
        <v>98114</v>
      </c>
      <c r="C49" s="250" t="s">
        <v>45388</v>
      </c>
      <c r="D49" s="176" t="s">
        <v>9978</v>
      </c>
      <c r="E49" s="175" t="s">
        <v>45432</v>
      </c>
      <c r="F49" s="177">
        <f>MEMÓRIA!F359</f>
        <v>28</v>
      </c>
      <c r="G49" s="178">
        <v>731.27</v>
      </c>
      <c r="H49" s="178">
        <f t="shared" si="5"/>
        <v>964.98</v>
      </c>
      <c r="I49" s="277">
        <f t="shared" si="6"/>
        <v>27019.439999999999</v>
      </c>
      <c r="J49" s="295">
        <f t="shared" si="4"/>
        <v>1.06E-2</v>
      </c>
      <c r="O49" s="189"/>
    </row>
    <row r="50" spans="1:15">
      <c r="A50" s="248" t="str">
        <f t="shared" si="7"/>
        <v>3.21</v>
      </c>
      <c r="B50" s="249">
        <v>40565</v>
      </c>
      <c r="C50" s="250" t="s">
        <v>3996</v>
      </c>
      <c r="D50" s="176" t="str">
        <f>IF($C50="DER-ED",VLOOKUP($B50,'DER-ED'!A:F,2,FALSE),IF(C50="DER-RD",VLOOKUP($B50,'DER-RD'!$A:$F,2,FALSE),IF(C50="SICRO-ES",VLOOKUP($B50,SICRO!A:D,2,FALSE),IF($C50="COMP.","&gt;&gt;&gt;&gt;&gt;&gt;&gt;&gt;&gt;&gt; Digite aqui a descrição e apresente a composição detalhada.","← Escolha o Orgão e digite o Código"))))</f>
        <v>Boca de lobo simples</v>
      </c>
      <c r="E50" s="175" t="str">
        <f>IF($C50="DER-ED",VLOOKUP($B50,#REF!,3,FALSE),IF($C50="DER-RD",LOWER(VLOOKUP($B50,'DER-RD'!$A:$F,3,FALSE)),IF($C50="COMP.","digite"," ")))</f>
        <v>ud</v>
      </c>
      <c r="F50" s="177">
        <f>MEMÓRIA!F360</f>
        <v>1</v>
      </c>
      <c r="G50" s="178">
        <f>IF($C50="DER-ED",VLOOKUP($B50,'DER-ED'!A:F,6,FALSE),IF(C50="DER-RD",VLOOKUP($B50,'DER-RD'!$A:$G,7,FALSE),IF(C50="SICRO-ES",VLOOKUP($B50,SICRO!A:D,4,FALSE),IF($C50="COMP.","&gt;&gt;&gt;&gt;&gt;&gt;&gt;&gt;&gt;&gt; Digite aqui a descrição e apresente a composição detalhada.","← Escolha o Orgão e digite o Código"))))</f>
        <v>3206.97</v>
      </c>
      <c r="H50" s="178">
        <f t="shared" si="5"/>
        <v>4231.92</v>
      </c>
      <c r="I50" s="277">
        <f t="shared" si="6"/>
        <v>4231.92</v>
      </c>
      <c r="J50" s="295">
        <f t="shared" si="4"/>
        <v>1.6999999999999999E-3</v>
      </c>
      <c r="O50" s="189"/>
    </row>
    <row r="51" spans="1:15" ht="30">
      <c r="A51" s="248" t="str">
        <f t="shared" si="7"/>
        <v>3.22</v>
      </c>
      <c r="B51" s="249">
        <v>41173</v>
      </c>
      <c r="C51" s="250" t="s">
        <v>3996</v>
      </c>
      <c r="D51" s="176" t="str">
        <f>IF($C51="DER-ED",VLOOKUP($B51,'DER-ED'!A:F,2,FALSE),IF(C51="DER-RD",VLOOKUP($B51,'DER-RD'!$A:$F,2,FALSE),IF(C51="SICRO-ES",VLOOKUP($B51,SICRO!A:D,2,FALSE),IF($C51="COMP.","&gt;&gt;&gt;&gt;&gt;&gt;&gt;&gt;&gt;&gt; Digite aqui a descrição e apresente a composição detalhada.","← Escolha o Orgão e digite o Código"))))</f>
        <v>Berço em brita para BSTC diâm. = 0,30 m em Vias Urbanas</v>
      </c>
      <c r="E51" s="175" t="str">
        <f>IF($C51="DER-ED",VLOOKUP($B51,#REF!,3,FALSE),IF($C51="DER-RD",LOWER(VLOOKUP($B51,'DER-RD'!$A:$F,3,FALSE)),IF($C51="COMP.","digite"," ")))</f>
        <v>m</v>
      </c>
      <c r="F51" s="177">
        <f>MEMÓRIA!F361</f>
        <v>176.95</v>
      </c>
      <c r="G51" s="178">
        <f>IF($C51="DER-ED",VLOOKUP($B51,'DER-ED'!A:F,6,FALSE),IF(C51="DER-RD",VLOOKUP($B51,'DER-RD'!$A:$G,7,FALSE),IF(C51="SICRO-ES",VLOOKUP($B51,SICRO!A:D,4,FALSE),IF($C51="COMP.","&gt;&gt;&gt;&gt;&gt;&gt;&gt;&gt;&gt;&gt; Digite aqui a descrição e apresente a composição detalhada.","← Escolha o Orgão e digite o Código"))))</f>
        <v>18.96</v>
      </c>
      <c r="H51" s="178">
        <f t="shared" si="5"/>
        <v>25.02</v>
      </c>
      <c r="I51" s="277">
        <f t="shared" si="6"/>
        <v>4427.29</v>
      </c>
      <c r="J51" s="295">
        <f t="shared" si="4"/>
        <v>1.6999999999999999E-3</v>
      </c>
      <c r="O51" s="189"/>
    </row>
    <row r="52" spans="1:15" ht="30">
      <c r="A52" s="248" t="str">
        <f t="shared" si="7"/>
        <v>3.23</v>
      </c>
      <c r="B52" s="249">
        <v>41174</v>
      </c>
      <c r="C52" s="250" t="s">
        <v>3996</v>
      </c>
      <c r="D52" s="176" t="str">
        <f>IF($C52="DER-ED",VLOOKUP($B52,'DER-ED'!A:F,2,FALSE),IF(C52="DER-RD",VLOOKUP($B52,'DER-RD'!$A:$F,2,FALSE),IF(C52="SICRO-ES",VLOOKUP($B52,SICRO!A:D,2,FALSE),IF($C52="COMP.","&gt;&gt;&gt;&gt;&gt;&gt;&gt;&gt;&gt;&gt; Digite aqui a descrição e apresente a composição detalhada.","← Escolha o Orgão e digite o Código"))))</f>
        <v>Berço em brita para BSTC diâm. = 0,40 m em Vias Urbanas</v>
      </c>
      <c r="E52" s="175" t="str">
        <f>IF($C52="DER-ED",VLOOKUP($B52,#REF!,3,FALSE),IF($C52="DER-RD",LOWER(VLOOKUP($B52,'DER-RD'!$A:$F,3,FALSE)),IF($C52="COMP.","digite"," ")))</f>
        <v>m</v>
      </c>
      <c r="F52" s="177">
        <f>MEMÓRIA!F362</f>
        <v>472.1</v>
      </c>
      <c r="G52" s="178">
        <f>IF($C52="DER-ED",VLOOKUP($B52,'DER-ED'!A:F,6,FALSE),IF(C52="DER-RD",VLOOKUP($B52,'DER-RD'!$A:$G,7,FALSE),IF(C52="SICRO-ES",VLOOKUP($B52,SICRO!A:D,4,FALSE),IF($C52="COMP.","&gt;&gt;&gt;&gt;&gt;&gt;&gt;&gt;&gt;&gt; Digite aqui a descrição e apresente a composição detalhada.","← Escolha o Orgão e digite o Código"))))</f>
        <v>20.22</v>
      </c>
      <c r="H52" s="178">
        <f t="shared" si="5"/>
        <v>26.68</v>
      </c>
      <c r="I52" s="277">
        <f t="shared" si="6"/>
        <v>12595.63</v>
      </c>
      <c r="J52" s="295">
        <f t="shared" si="4"/>
        <v>4.8999999999999998E-3</v>
      </c>
      <c r="O52" s="189"/>
    </row>
    <row r="53" spans="1:15" ht="30">
      <c r="A53" s="248" t="str">
        <f t="shared" si="7"/>
        <v>3.24</v>
      </c>
      <c r="B53" s="249">
        <v>41175</v>
      </c>
      <c r="C53" s="250" t="s">
        <v>3996</v>
      </c>
      <c r="D53" s="176" t="str">
        <f>IF($C53="DER-ED",VLOOKUP($B53,'DER-ED'!A:F,2,FALSE),IF(C53="DER-RD",VLOOKUP($B53,'DER-RD'!$A:$F,2,FALSE),IF(C53="SICRO-ES",VLOOKUP($B53,SICRO!A:D,2,FALSE),IF($C53="COMP.","&gt;&gt;&gt;&gt;&gt;&gt;&gt;&gt;&gt;&gt; Digite aqui a descrição e apresente a composição detalhada.","← Escolha o Orgão e digite o Código"))))</f>
        <v>Berço em brita para BSTC diâm. = 0,60 m em Vias Urbanas</v>
      </c>
      <c r="E53" s="175" t="str">
        <f>IF($C53="DER-ED",VLOOKUP($B53,#REF!,3,FALSE),IF($C53="DER-RD",LOWER(VLOOKUP($B53,'DER-RD'!$A:$F,3,FALSE)),IF($C53="COMP.","digite"," ")))</f>
        <v>m</v>
      </c>
      <c r="F53" s="177">
        <f>MEMÓRIA!F363</f>
        <v>343.32</v>
      </c>
      <c r="G53" s="178">
        <f>IF($C53="DER-ED",VLOOKUP($B53,'DER-ED'!A:F,6,FALSE),IF(C53="DER-RD",VLOOKUP($B53,'DER-RD'!$A:$G,7,FALSE),IF(C53="SICRO-ES",VLOOKUP($B53,SICRO!A:D,4,FALSE),IF($C53="COMP.","&gt;&gt;&gt;&gt;&gt;&gt;&gt;&gt;&gt;&gt; Digite aqui a descrição e apresente a composição detalhada.","← Escolha o Orgão e digite o Código"))))</f>
        <v>25.26</v>
      </c>
      <c r="H53" s="178">
        <f t="shared" si="5"/>
        <v>33.33</v>
      </c>
      <c r="I53" s="277">
        <f t="shared" si="6"/>
        <v>11442.86</v>
      </c>
      <c r="J53" s="295">
        <f t="shared" si="4"/>
        <v>4.4999999999999997E-3</v>
      </c>
      <c r="O53" s="189"/>
    </row>
    <row r="54" spans="1:15">
      <c r="A54" s="248" t="str">
        <f t="shared" si="7"/>
        <v>3.25</v>
      </c>
      <c r="B54" s="249">
        <v>40530</v>
      </c>
      <c r="C54" s="250" t="s">
        <v>3996</v>
      </c>
      <c r="D54" s="176" t="str">
        <f>IF($C54="DER-ED",VLOOKUP($B54,'DER-ED'!A:F,2,FALSE),IF(C54="DER-RD",VLOOKUP($B54,'DER-RD'!$A:$F,2,FALSE),IF(C54="SICRO-ES",VLOOKUP($B54,SICRO!A:D,2,FALSE),IF($C54="COMP.","&gt;&gt;&gt;&gt;&gt;&gt;&gt;&gt;&gt;&gt; Digite aqui a descrição e apresente a composição detalhada.","← Escolha o Orgão e digite o Código"))))</f>
        <v>Boca de concreto ciclópico para BSTC diâmetro 0,60 m</v>
      </c>
      <c r="E54" s="175" t="str">
        <f>IF($C54="DER-ED",VLOOKUP($B54,#REF!,3,FALSE),IF($C54="DER-RD",LOWER(VLOOKUP($B54,'DER-RD'!$A:$F,3,FALSE)),IF($C54="COMP.","digite"," ")))</f>
        <v>ud</v>
      </c>
      <c r="F54" s="177">
        <f>MEMÓRIA!F364</f>
        <v>1</v>
      </c>
      <c r="G54" s="178">
        <f>IF($C54="DER-ED",VLOOKUP($B54,'DER-ED'!A:F,6,FALSE),IF(C54="DER-RD",VLOOKUP($B54,'DER-RD'!$A:$G,7,FALSE),IF(C54="SICRO-ES",VLOOKUP($B54,SICRO!A:D,4,FALSE),IF($C54="COMP.","&gt;&gt;&gt;&gt;&gt;&gt;&gt;&gt;&gt;&gt; Digite aqui a descrição e apresente a composição detalhada.","← Escolha o Orgão e digite o Código"))))</f>
        <v>1140.47</v>
      </c>
      <c r="H54" s="178">
        <f t="shared" si="5"/>
        <v>1504.96</v>
      </c>
      <c r="I54" s="277">
        <f t="shared" si="6"/>
        <v>1504.96</v>
      </c>
      <c r="J54" s="295">
        <f t="shared" si="4"/>
        <v>5.9999999999999995E-4</v>
      </c>
      <c r="O54" s="189"/>
    </row>
    <row r="55" spans="1:15" ht="15.75">
      <c r="A55" s="457"/>
      <c r="B55" s="458"/>
      <c r="C55" s="458"/>
      <c r="D55" s="459" t="s">
        <v>45369</v>
      </c>
      <c r="E55" s="458"/>
      <c r="F55" s="460"/>
      <c r="G55" s="461"/>
      <c r="H55" s="461"/>
      <c r="I55" s="462">
        <f>SUM(I56:I57)</f>
        <v>83683.62</v>
      </c>
      <c r="J55" s="463">
        <f t="shared" si="4"/>
        <v>3.2899999999999999E-2</v>
      </c>
    </row>
    <row r="56" spans="1:15" ht="74.25" customHeight="1">
      <c r="A56" s="248" t="s">
        <v>45370</v>
      </c>
      <c r="B56" s="251" t="s">
        <v>509</v>
      </c>
      <c r="C56" s="252" t="s">
        <v>3990</v>
      </c>
      <c r="D56" s="176" t="str">
        <f>IF($C56="DER-ED",VLOOKUP($B56,'DER-ED'!A:F,2,FALSE),IF(C56="DER-RD",VLOOKUP($B56,'DER-RD'!$A:$F,2,FALSE),IF(C56="SICRO-ES",VLOOKUP($B56,SICRO!A:D,2,FALSE),IF($C56="COMP.","&gt;&gt;&gt;&gt;&gt;&gt;&gt;&gt;&gt;&gt; Digite aqui a descrição e apresente a composição detalhada.","← Escolha o Orgão e digite o Código"))))</f>
        <v>Fôrma de tábua de madeira de 2.5 x 30.0 cm para fundações, levando-se em conta a utilização 5 vezes (incluido o material, corte, montagem, escoramento e desforma)</v>
      </c>
      <c r="E56" s="175" t="str">
        <f>IF($C56="DER-ED",VLOOKUP($B56,'DER-ED'!A:F,3,FALSE),IF(C56="DER-RD",VLOOKUP($B56,'DER-RD'!$A:$F,3,FALSE),IF(C56="SICRO-ES",VLOOKUP($B56,SICRO!A:D,3,FALSE),IF($C56="COMP.","&gt;&gt;&gt;&gt;&gt;&gt;&gt;&gt;&gt;&gt; Digite aqui a descrição e apresente a composição detalhada.","← Escolha o Orgão e digite o Código"))))</f>
        <v>m2</v>
      </c>
      <c r="F56" s="198">
        <f>MEMÓRIA!F366</f>
        <v>283.81</v>
      </c>
      <c r="G56" s="178">
        <f>IF($C56="DER-ED",VLOOKUP($B56,'DER-ED'!A:F,6,FALSE),IF(C56="DER-RD",VLOOKUP($B56,'DER-RD'!$A:$G,7,FALSE),IF(C56="SICRO-ES",VLOOKUP($B56,SICRO!A:D,4,FALSE),IF($C56="COMP.","&gt;&gt;&gt;&gt;&gt;&gt;&gt;&gt;&gt;&gt; Digite aqui a descrição e apresente a composição detalhada.","← Escolha o Orgão e digite o Código"))))</f>
        <v>70.709999999999994</v>
      </c>
      <c r="H56" s="199">
        <f>G56*(1+($I$5))</f>
        <v>93.31</v>
      </c>
      <c r="I56" s="278">
        <f>ROUND((F56*H56),2)</f>
        <v>26482.31</v>
      </c>
      <c r="J56" s="295">
        <f t="shared" si="4"/>
        <v>1.04E-2</v>
      </c>
    </row>
    <row r="57" spans="1:15" ht="52.5" customHeight="1">
      <c r="A57" s="248" t="s">
        <v>45371</v>
      </c>
      <c r="B57" s="251" t="s">
        <v>510</v>
      </c>
      <c r="C57" s="252" t="s">
        <v>3990</v>
      </c>
      <c r="D57" s="176" t="str">
        <f>IF($C57="DER-ED",VLOOKUP($B57,'DER-ED'!A:F,2,FALSE),IF(C57="DER-RD",VLOOKUP($B57,'DER-RD'!$A:$F,2,FALSE),IF(C57="SICRO-ES",VLOOKUP($B57,SICRO!A:D,2,FALSE),IF($C57="COMP.","&gt;&gt;&gt;&gt;&gt;&gt;&gt;&gt;&gt;&gt; Digite aqui a descrição e apresente a composição detalhada.","← Escolha o Orgão e digite o Código"))))</f>
        <v>Fornecimento, preparo e aplicação de concreto Fck = 30 MPa (com brita 1 e 2) - (5% de perdas já incluído no custo)</v>
      </c>
      <c r="E57" s="175" t="str">
        <f>IF($C57="DER-ED",VLOOKUP($B57,'DER-ED'!A:F,3,FALSE),IF(C57="DER-RD",VLOOKUP($B57,'DER-RD'!$A:$F,3,FALSE),IF(C57="SICRO-ES",VLOOKUP($B57,SICRO!A:D,3,FALSE),IF($C57="COMP.","&gt;&gt;&gt;&gt;&gt;&gt;&gt;&gt;&gt;&gt; Digite aqui a descrição e apresente a composição detalhada.","← Escolha o Orgão e digite o Código"))))</f>
        <v>m3</v>
      </c>
      <c r="F57" s="198">
        <f>MEMÓRIA!F376</f>
        <v>70.95</v>
      </c>
      <c r="G57" s="178">
        <f>IF($C57="DER-ED",VLOOKUP($B57,'DER-ED'!A:F,6,FALSE),IF(C57="DER-RD",VLOOKUP($B57,'DER-RD'!$A:$G,7,FALSE),IF(C57="SICRO-ES",VLOOKUP($B57,SICRO!A:D,4,FALSE),IF($C57="COMP.","&gt;&gt;&gt;&gt;&gt;&gt;&gt;&gt;&gt;&gt; Digite aqui a descrição e apresente a composição detalhada.","← Escolha o Orgão e digite o Código"))))</f>
        <v>610.96</v>
      </c>
      <c r="H57" s="199">
        <f>G57*(1+($I$5))</f>
        <v>806.22</v>
      </c>
      <c r="I57" s="278">
        <f>ROUND((F57*H57),2)</f>
        <v>57201.31</v>
      </c>
      <c r="J57" s="295">
        <f t="shared" si="4"/>
        <v>2.2499999999999999E-2</v>
      </c>
      <c r="K57" s="159"/>
    </row>
    <row r="58" spans="1:15" ht="31.5">
      <c r="A58" s="457"/>
      <c r="B58" s="458"/>
      <c r="C58" s="458"/>
      <c r="D58" s="459" t="s">
        <v>45372</v>
      </c>
      <c r="E58" s="458"/>
      <c r="F58" s="460"/>
      <c r="G58" s="461"/>
      <c r="H58" s="461"/>
      <c r="I58" s="462">
        <f>SUM(I59:I69)</f>
        <v>70501.05</v>
      </c>
      <c r="J58" s="463">
        <f t="shared" si="4"/>
        <v>2.7699999999999999E-2</v>
      </c>
    </row>
    <row r="59" spans="1:15" ht="34.5" customHeight="1">
      <c r="A59" s="253" t="s">
        <v>45373</v>
      </c>
      <c r="B59" s="251" t="s">
        <v>469</v>
      </c>
      <c r="C59" s="252" t="s">
        <v>3990</v>
      </c>
      <c r="D59" s="176" t="str">
        <f>IF($C59="DER-ED",VLOOKUP($B59,'DER-ED'!A:F,2,FALSE),IF(C59="DER-RD",VLOOKUP($B59,'DER-RD'!$A:$F,2,FALSE),IF(C59="SICRO-ES",VLOOKUP($B59,SICRO!A:D,2,FALSE),IF($C59="COMP.","&gt;&gt;&gt;&gt;&gt;&gt;&gt;&gt;&gt;&gt; Digite aqui a descrição e apresente a composição detalhada.","← Escolha o Orgão e digite o Código"))))</f>
        <v>Escavação manual em material de 1a. categoria, até 1.50 m de profundidade</v>
      </c>
      <c r="E59" s="175" t="str">
        <f>IF($C59="DER-ED",VLOOKUP($B59,'DER-ED'!A:F,3,FALSE),IF(C59="DER-RD",VLOOKUP($B59,'DER-RD'!$A:$F,3,FALSE),IF(C59="SICRO-ES",VLOOKUP($B59,SICRO!A:D,3,FALSE),IF($C59="COMP.","&gt;&gt;&gt;&gt;&gt;&gt;&gt;&gt;&gt;&gt; Digite aqui a descrição e apresente a composição detalhada.","← Escolha o Orgão e digite o Código"))))</f>
        <v>m3</v>
      </c>
      <c r="F59" s="198">
        <f>MEMÓRIA!F384</f>
        <v>20.32</v>
      </c>
      <c r="G59" s="178">
        <f>IF($C59="DER-ED",VLOOKUP($B59,'DER-ED'!A:F,6,FALSE),IF(C59="DER-RD",VLOOKUP($B59,'DER-RD'!$A:$G,7,FALSE),IF(C59="SICRO-ES",VLOOKUP($B59,SICRO!A:D,4,FALSE),IF($C59="COMP.","&gt;&gt;&gt;&gt;&gt;&gt;&gt;&gt;&gt;&gt; Digite aqui a descrição e apresente a composição detalhada.","← Escolha o Orgão e digite o Código"))))</f>
        <v>46.09</v>
      </c>
      <c r="H59" s="199">
        <f t="shared" ref="H59:H69" si="8">G59*(1+($I$5))</f>
        <v>60.82</v>
      </c>
      <c r="I59" s="278">
        <f t="shared" ref="I59:I69" si="9">ROUND((F59*H59),2)</f>
        <v>1235.8599999999999</v>
      </c>
      <c r="J59" s="295">
        <f t="shared" si="4"/>
        <v>5.0000000000000001E-4</v>
      </c>
    </row>
    <row r="60" spans="1:15">
      <c r="A60" s="253" t="s">
        <v>45374</v>
      </c>
      <c r="B60" s="251">
        <v>40300</v>
      </c>
      <c r="C60" s="252" t="s">
        <v>3996</v>
      </c>
      <c r="D60" s="176" t="str">
        <f>IF($C60="DER-ED",VLOOKUP($B60,'DER-ED'!A:F,2,FALSE),IF(C60="DER-RD",VLOOKUP($B60,'DER-RD'!$A:$F,2,FALSE),IF(C60="SICRO-ES",VLOOKUP($B60,SICRO!A:D,2,FALSE),IF($C60="COMP.","&gt;&gt;&gt;&gt;&gt;&gt;&gt;&gt;&gt;&gt; Digite aqui a descrição e apresente a composição detalhada.","← Escolha o Orgão e digite o Código"))))</f>
        <v>Apiloamento manual</v>
      </c>
      <c r="E60" s="175" t="str">
        <f>IF($C60="DER-ED",VLOOKUP($B60,'DER-ED'!A:F,3,FALSE),IF(C60="DER-RD",VLOOKUP($B60,'DER-RD'!$A:$F,3,FALSE),IF(C60="SICRO-ES",VLOOKUP($B60,SICRO!A:D,3,FALSE),IF($C60="COMP.","&gt;&gt;&gt;&gt;&gt;&gt;&gt;&gt;&gt;&gt; Digite aqui a descrição e apresente a composição detalhada.","← Escolha o Orgão e digite o Código"))))</f>
        <v>M3</v>
      </c>
      <c r="F60" s="198">
        <f>MEMÓRIA!F395</f>
        <v>20.32</v>
      </c>
      <c r="G60" s="178">
        <f>IF($C60="DER-ED",VLOOKUP($B60,'DER-ED'!A:F,6,FALSE),IF(C60="DER-RD",VLOOKUP($B60,'DER-RD'!$A:$G,7,FALSE),IF(C60="SICRO-ES",VLOOKUP($B60,SICRO!A:D,4,FALSE),IF($C60="COMP.","&gt;&gt;&gt;&gt;&gt;&gt;&gt;&gt;&gt;&gt; Digite aqui a descrição e apresente a composição detalhada.","← Escolha o Orgão e digite o Código"))))</f>
        <v>49.75</v>
      </c>
      <c r="H60" s="199">
        <f t="shared" si="8"/>
        <v>65.650000000000006</v>
      </c>
      <c r="I60" s="278">
        <f t="shared" si="9"/>
        <v>1334.01</v>
      </c>
      <c r="J60" s="295">
        <f t="shared" si="4"/>
        <v>5.0000000000000001E-4</v>
      </c>
    </row>
    <row r="61" spans="1:15" ht="36" customHeight="1">
      <c r="A61" s="253" t="s">
        <v>45375</v>
      </c>
      <c r="B61" s="251" t="s">
        <v>512</v>
      </c>
      <c r="C61" s="252" t="s">
        <v>3990</v>
      </c>
      <c r="D61" s="176" t="str">
        <f>IF($C61="DER-ED",VLOOKUP($B61,'DER-ED'!A:F,2,FALSE),IF(C61="DER-RD",VLOOKUP($B61,'DER-RD'!$A:$F,2,FALSE),IF(C61="SICRO-ES",VLOOKUP($B61,SICRO!A:D,2,FALSE),IF($C61="COMP.","&gt;&gt;&gt;&gt;&gt;&gt;&gt;&gt;&gt;&gt; Digite aqui a descrição e apresente a composição detalhada.","← Escolha o Orgão e digite o Código"))))</f>
        <v>Fornecimento, preparo e aplicação de concreto magro com consumo mínimo de cimento de 250 kg/m3 (brita 1 e 2) - (5% de perdas já incluído no custo)</v>
      </c>
      <c r="E61" s="175" t="str">
        <f>IF($C61="DER-ED",VLOOKUP($B61,'DER-ED'!A:F,3,FALSE),IF(C61="DER-RD",VLOOKUP($B61,'DER-RD'!$A:$F,3,FALSE),IF(C61="SICRO-ES",VLOOKUP($B61,SICRO!A:D,3,FALSE),IF($C61="COMP.","&gt;&gt;&gt;&gt;&gt;&gt;&gt;&gt;&gt;&gt; Digite aqui a descrição e apresente a composição detalhada.","← Escolha o Orgão e digite o Código"))))</f>
        <v>m3</v>
      </c>
      <c r="F61" s="198">
        <f>MEMÓRIA!F396</f>
        <v>3.04</v>
      </c>
      <c r="G61" s="178">
        <f>IF($C61="DER-ED",VLOOKUP($B61,'DER-ED'!A:F,6,FALSE),IF(C61="DER-RD",VLOOKUP($B61,'DER-RD'!$A:$G,7,FALSE),IF(C61="SICRO-ES",VLOOKUP($B61,SICRO!A:D,4,FALSE),IF($C61="COMP.","&gt;&gt;&gt;&gt;&gt;&gt;&gt;&gt;&gt;&gt; Digite aqui a descrição e apresente a composição detalhada.","← Escolha o Orgão e digite o Código"))))</f>
        <v>538.04</v>
      </c>
      <c r="H61" s="199">
        <f t="shared" si="8"/>
        <v>710</v>
      </c>
      <c r="I61" s="278">
        <f t="shared" si="9"/>
        <v>2158.4</v>
      </c>
      <c r="J61" s="295">
        <f t="shared" si="4"/>
        <v>8.0000000000000004E-4</v>
      </c>
    </row>
    <row r="62" spans="1:15" s="202" customFormat="1" ht="36" customHeight="1">
      <c r="A62" s="253" t="s">
        <v>45376</v>
      </c>
      <c r="B62" s="249" t="s">
        <v>523</v>
      </c>
      <c r="C62" s="252" t="s">
        <v>3990</v>
      </c>
      <c r="D62" s="176" t="str">
        <f>IF($C62="DER-ED",VLOOKUP($B62,'DER-ED'!A:F,2,FALSE),IF(C62="DER-RD",VLOOKUP($B62,'DER-RD'!$A:$F,2,FALSE),IF(C62="SICRO-ES",VLOOKUP($B62,SICRO!A:D,2,FALSE),IF($C62="COMP.","&gt;&gt;&gt;&gt;&gt;&gt;&gt;&gt;&gt;&gt; Digite aqui a descrição e apresente a composição detalhada.","← Escolha o Orgão e digite o Código"))))</f>
        <v>Fornecimento, dobragem e colocação em fôrma, de armadura CA-60 B fina, diâmetro de 4.0 a 7.0mm</v>
      </c>
      <c r="E62" s="175" t="str">
        <f>IF($C62="DER-ED",VLOOKUP($B62,'DER-ED'!A:F,3,FALSE),IF(C62="DER-RD",VLOOKUP($B62,'DER-RD'!$A:$F,3,FALSE),IF(C62="SICRO-ES",VLOOKUP($B62,SICRO!A:D,3,FALSE),IF($C62="COMP.","&gt;&gt;&gt;&gt;&gt;&gt;&gt;&gt;&gt;&gt; Digite aqui a descrição e apresente a composição detalhada.","← Escolha o Orgão e digite o Código"))))</f>
        <v>kg</v>
      </c>
      <c r="F62" s="198">
        <f>MEMÓRIA!F403</f>
        <v>244</v>
      </c>
      <c r="G62" s="178">
        <f>IF($C62="DER-ED",VLOOKUP($B62,'DER-ED'!A:F,6,FALSE),IF(C62="DER-RD",VLOOKUP($B62,'DER-RD'!$A:$G,7,FALSE),IF(C62="SICRO-ES",VLOOKUP($B62,SICRO!A:D,4,FALSE),IF($C62="COMP.","&gt;&gt;&gt;&gt;&gt;&gt;&gt;&gt;&gt;&gt; Digite aqui a descrição e apresente a composição detalhada.","← Escolha o Orgão e digite o Código"))))</f>
        <v>13.45</v>
      </c>
      <c r="H62" s="178">
        <f t="shared" si="8"/>
        <v>17.75</v>
      </c>
      <c r="I62" s="277">
        <f t="shared" si="9"/>
        <v>4331</v>
      </c>
      <c r="J62" s="295">
        <f t="shared" si="4"/>
        <v>1.6999999999999999E-3</v>
      </c>
      <c r="K62" s="200"/>
      <c r="L62" s="201"/>
      <c r="M62" s="201"/>
    </row>
    <row r="63" spans="1:15" s="202" customFormat="1" ht="52.5" customHeight="1">
      <c r="A63" s="253" t="s">
        <v>45377</v>
      </c>
      <c r="B63" s="249" t="s">
        <v>520</v>
      </c>
      <c r="C63" s="250" t="s">
        <v>3990</v>
      </c>
      <c r="D63" s="176" t="str">
        <f>IF($C63="DER-ED",VLOOKUP($B63,'DER-ED'!A:F,2,FALSE),IF(C63="DER-RD",VLOOKUP($B63,'DER-RD'!$A:$F,2,FALSE),IF(C63="SICRO-ES",VLOOKUP($B63,SICRO!A:D,2,FALSE),IF($C63="COMP.","&gt;&gt;&gt;&gt;&gt;&gt;&gt;&gt;&gt;&gt; Digite aqui a descrição e apresente a composição detalhada.","← Escolha o Orgão e digite o Código"))))</f>
        <v>Fornecimento, dobragem e colocação em fôrma, de armadura CA-50 A média, diâmetro de 6.3 a 10.0 mm</v>
      </c>
      <c r="E63" s="175" t="str">
        <f>IF($C63="DER-ED",VLOOKUP($B63,'DER-ED'!A:F,3,FALSE),IF(C63="DER-RD",VLOOKUP($B63,'DER-RD'!$A:$F,3,FALSE),IF(C63="SICRO-ES",VLOOKUP($B63,SICRO!A:D,3,FALSE),IF($C63="COMP.","&gt;&gt;&gt;&gt;&gt;&gt;&gt;&gt;&gt;&gt; Digite aqui a descrição e apresente a composição detalhada.","← Escolha o Orgão e digite o Código"))))</f>
        <v>kg</v>
      </c>
      <c r="F63" s="198">
        <f>MEMÓRIA!F404</f>
        <v>592</v>
      </c>
      <c r="G63" s="178">
        <f>IF($C63="DER-ED",VLOOKUP($B63,'DER-ED'!A:F,6,FALSE),IF(C63="DER-RD",VLOOKUP($B63,'DER-RD'!$A:$G,7,FALSE),IF(C63="SICRO-ES",VLOOKUP($B63,SICRO!A:D,4,FALSE),IF($C63="COMP.","&gt;&gt;&gt;&gt;&gt;&gt;&gt;&gt;&gt;&gt; Digite aqui a descrição e apresente a composição detalhada.","← Escolha o Orgão e digite o Código"))))</f>
        <v>11.65</v>
      </c>
      <c r="H63" s="178">
        <f t="shared" si="8"/>
        <v>15.37</v>
      </c>
      <c r="I63" s="277">
        <f t="shared" si="9"/>
        <v>9099.0400000000009</v>
      </c>
      <c r="J63" s="295">
        <f t="shared" si="4"/>
        <v>3.5999999999999999E-3</v>
      </c>
      <c r="K63" s="200"/>
      <c r="L63" s="201"/>
      <c r="M63" s="201"/>
    </row>
    <row r="64" spans="1:15" ht="57" customHeight="1">
      <c r="A64" s="253" t="s">
        <v>45378</v>
      </c>
      <c r="B64" s="251" t="s">
        <v>515</v>
      </c>
      <c r="C64" s="252" t="s">
        <v>3990</v>
      </c>
      <c r="D64" s="176" t="str">
        <f>IF($C64="DER-ED",VLOOKUP($B64,'DER-ED'!A:F,2,FALSE),IF(C64="DER-RD",VLOOKUP($B64,'DER-RD'!$A:$F,2,FALSE),IF(C64="SICRO-ES",VLOOKUP($B64,SICRO!A:D,2,FALSE),IF($C64="COMP.","&gt;&gt;&gt;&gt;&gt;&gt;&gt;&gt;&gt;&gt; Digite aqui a descrição e apresente a composição detalhada.","← Escolha o Orgão e digite o Código"))))</f>
        <v>Fornecimento, preparo e aplicação de concreto Fck=25 MPa (brita 1 e 2) - (5% de perdas já incluído no custo)</v>
      </c>
      <c r="E64" s="175" t="str">
        <f>IF($C64="DER-ED",VLOOKUP($B64,'DER-ED'!A:F,3,FALSE),IF(C64="DER-RD",VLOOKUP($B64,'DER-RD'!$A:$F,3,FALSE),IF(C64="SICRO-ES",VLOOKUP($B64,SICRO!A:D,3,FALSE),IF($C64="COMP.","&gt;&gt;&gt;&gt;&gt;&gt;&gt;&gt;&gt;&gt; Digite aqui a descrição e apresente a composição detalhada.","← Escolha o Orgão e digite o Código"))))</f>
        <v>m3</v>
      </c>
      <c r="F64" s="198">
        <f>MEMÓRIA!F412</f>
        <v>37.22</v>
      </c>
      <c r="G64" s="178">
        <f>IF($C64="DER-ED",VLOOKUP($B64,'DER-ED'!A:F,6,FALSE),IF(C64="DER-RD",VLOOKUP($B64,'DER-RD'!$A:$G,7,FALSE),IF(C64="SICRO-ES",VLOOKUP($B64,SICRO!A:D,4,FALSE),IF($C64="COMP.","&gt;&gt;&gt;&gt;&gt;&gt;&gt;&gt;&gt;&gt; Digite aqui a descrição e apresente a composição detalhada.","← Escolha o Orgão e digite o Código"))))</f>
        <v>593.5</v>
      </c>
      <c r="H64" s="199">
        <f t="shared" si="8"/>
        <v>783.18</v>
      </c>
      <c r="I64" s="278">
        <f t="shared" si="9"/>
        <v>29149.96</v>
      </c>
      <c r="J64" s="295">
        <f t="shared" si="4"/>
        <v>1.15E-2</v>
      </c>
    </row>
    <row r="65" spans="1:10" ht="72" customHeight="1">
      <c r="A65" s="253" t="s">
        <v>45379</v>
      </c>
      <c r="B65" s="251" t="s">
        <v>509</v>
      </c>
      <c r="C65" s="252" t="s">
        <v>3990</v>
      </c>
      <c r="D65" s="176" t="str">
        <f>IF($C65="DER-ED",VLOOKUP($B65,'DER-ED'!A:F,2,FALSE),IF(C65="DER-RD",VLOOKUP($B65,'DER-RD'!$A:$F,2,FALSE),IF(C65="SICRO-ES",VLOOKUP($B65,SICRO!A:D,2,FALSE),IF($C65="COMP.","&gt;&gt;&gt;&gt;&gt;&gt;&gt;&gt;&gt;&gt; Digite aqui a descrição e apresente a composição detalhada.","← Escolha o Orgão e digite o Código"))))</f>
        <v>Fôrma de tábua de madeira de 2.5 x 30.0 cm para fundações, levando-se em conta a utilização 5 vezes (incluido o material, corte, montagem, escoramento e desforma)</v>
      </c>
      <c r="E65" s="175" t="str">
        <f>IF($C65="DER-ED",VLOOKUP($B65,'DER-ED'!A:F,3,FALSE),IF(C65="DER-RD",VLOOKUP($B65,'DER-RD'!$A:$F,3,FALSE),IF(C65="SICRO-ES",VLOOKUP($B65,SICRO!A:D,3,FALSE),IF($C65="COMP.","&gt;&gt;&gt;&gt;&gt;&gt;&gt;&gt;&gt;&gt; Digite aqui a descrição e apresente a composição detalhada.","← Escolha o Orgão e digite o Código"))))</f>
        <v>m2</v>
      </c>
      <c r="F65" s="198">
        <f>MEMÓRIA!F437</f>
        <v>178</v>
      </c>
      <c r="G65" s="178">
        <f>IF($C65="DER-ED",VLOOKUP($B65,'DER-ED'!A:F,6,FALSE),IF(C65="DER-RD",VLOOKUP($B65,'DER-RD'!$A:$G,7,FALSE),IF(C65="SICRO-ES",VLOOKUP($B65,SICRO!A:D,4,FALSE),IF($C65="COMP.","&gt;&gt;&gt;&gt;&gt;&gt;&gt;&gt;&gt;&gt; Digite aqui a descrição e apresente a composição detalhada.","← Escolha o Orgão e digite o Código"))))</f>
        <v>70.709999999999994</v>
      </c>
      <c r="H65" s="199">
        <f t="shared" si="8"/>
        <v>93.31</v>
      </c>
      <c r="I65" s="278">
        <f t="shared" si="9"/>
        <v>16609.18</v>
      </c>
      <c r="J65" s="295">
        <f t="shared" si="4"/>
        <v>6.4999999999999997E-3</v>
      </c>
    </row>
    <row r="66" spans="1:10" ht="30">
      <c r="A66" s="253" t="s">
        <v>45380</v>
      </c>
      <c r="B66" s="251">
        <v>40724</v>
      </c>
      <c r="C66" s="252" t="s">
        <v>3996</v>
      </c>
      <c r="D66" s="176" t="str">
        <f>IF($C66="DER-ED",VLOOKUP($B66,'DER-ED'!A:F,2,FALSE),IF(C66="DER-RD",VLOOKUP($B66,'DER-RD'!$A:$F,2,FALSE),IF(C66="SICRO-ES",VLOOKUP($B66,SICRO!A:D,2,FALSE),IF($C66="COMP.","&gt;&gt;&gt;&gt;&gt;&gt;&gt;&gt;&gt;&gt; Digite aqui a descrição e apresente a composição detalhada.","← Escolha o Orgão e digite o Código"))))</f>
        <v>Enrocamento de pedra de mão arrumada exclusive transporte</v>
      </c>
      <c r="E66" s="175" t="str">
        <f>IF($C66="DER-ED",VLOOKUP($B66,'DER-ED'!A:F,3,FALSE),IF(C66="DER-RD",VLOOKUP($B66,'DER-RD'!$A:$F,3,FALSE),IF(C66="SICRO-ES",VLOOKUP($B66,SICRO!A:D,3,FALSE),IF($C66="COMP.","&gt;&gt;&gt;&gt;&gt;&gt;&gt;&gt;&gt;&gt; Digite aqui a descrição e apresente a composição detalhada.","← Escolha o Orgão e digite o Código"))))</f>
        <v>M3</v>
      </c>
      <c r="F66" s="198">
        <f>MEMÓRIA!F455</f>
        <v>8.82</v>
      </c>
      <c r="G66" s="178">
        <f>IF($C66="DER-ED",VLOOKUP($B66,'DER-ED'!A:F,6,FALSE),IF(C66="DER-RD",VLOOKUP($B66,'DER-RD'!$A:$G,7,FALSE),IF(C66="SICRO-ES",VLOOKUP($B66,SICRO!A:D,4,FALSE),IF($C66="COMP.","&gt;&gt;&gt;&gt;&gt;&gt;&gt;&gt;&gt;&gt; Digite aqui a descrição e apresente a composição detalhada.","← Escolha o Orgão e digite o Código"))))</f>
        <v>164.82</v>
      </c>
      <c r="H66" s="199">
        <f t="shared" si="8"/>
        <v>217.5</v>
      </c>
      <c r="I66" s="278">
        <f t="shared" si="9"/>
        <v>1918.35</v>
      </c>
      <c r="J66" s="295">
        <f t="shared" si="4"/>
        <v>8.0000000000000004E-4</v>
      </c>
    </row>
    <row r="67" spans="1:10" ht="69.599999999999994" customHeight="1">
      <c r="A67" s="253" t="s">
        <v>45381</v>
      </c>
      <c r="B67" s="251" t="s">
        <v>45434</v>
      </c>
      <c r="C67" s="252" t="s">
        <v>4000</v>
      </c>
      <c r="D67" s="176" t="str">
        <f>COMPOSIÇÕES!C308</f>
        <v xml:space="preserve">ESTACA BROCA DE CONCRETO, DIÂMETRO DE 25 CM, ESCAVAÇÃO MANUAL COM TRADO CONCHA, COM ARMADURA DE ARRANQUE </v>
      </c>
      <c r="E67" s="175" t="s">
        <v>81</v>
      </c>
      <c r="F67" s="198">
        <f>MEMÓRIA!F464</f>
        <v>42</v>
      </c>
      <c r="G67" s="178">
        <f>COMPOSIÇÕES!N342</f>
        <v>80.64</v>
      </c>
      <c r="H67" s="199">
        <f t="shared" si="8"/>
        <v>106.41</v>
      </c>
      <c r="I67" s="278">
        <f t="shared" si="9"/>
        <v>4469.22</v>
      </c>
      <c r="J67" s="295">
        <f t="shared" si="4"/>
        <v>1.8E-3</v>
      </c>
    </row>
    <row r="68" spans="1:10" ht="32.25" customHeight="1">
      <c r="A68" s="253" t="s">
        <v>45382</v>
      </c>
      <c r="B68" s="251">
        <v>43335</v>
      </c>
      <c r="C68" s="252" t="s">
        <v>3996</v>
      </c>
      <c r="D68" s="176" t="str">
        <f>IF($C68="DER-ED",VLOOKUP($B68,'DER-ED'!A:F,2,FALSE),IF(C68="DER-RD",VLOOKUP($B68,'DER-RD'!$A:$F,2,FALSE),IF(C68="SICRO-ES",VLOOKUP($B68,SICRO!A:D,2,FALSE),IF($C68="COMP.","&gt;&gt;&gt;&gt;&gt;&gt;&gt;&gt;&gt;&gt; Digite aqui a descrição e apresente a composição detalhada.","← Escolha o Orgão e digite o Código"))))</f>
        <v>Espalhamento / regularização / compactação de material em bota-fora</v>
      </c>
      <c r="E68" s="175" t="str">
        <f>IF($C68="DER-ED",VLOOKUP($B68,'DER-ED'!A:F,3,FALSE),IF(C68="DER-RD",VLOOKUP($B68,'DER-RD'!$A:$F,3,FALSE),IF(C68="SICRO-ES",VLOOKUP($B68,SICRO!A:D,3,FALSE),IF($C68="COMP.","&gt;&gt;&gt;&gt;&gt;&gt;&gt;&gt;&gt;&gt; Digite aqui a descrição e apresente a composição detalhada.","← Escolha o Orgão e digite o Código"))))</f>
        <v>M3</v>
      </c>
      <c r="F68" s="198">
        <f>MEMÓRIA!F471</f>
        <v>28.05</v>
      </c>
      <c r="G68" s="178">
        <f>IF($C68="DER-ED",VLOOKUP($B68,'DER-ED'!A:F,6,FALSE),IF(C68="DER-RD",VLOOKUP($B68,'DER-RD'!$A:$G,7,FALSE),IF(C68="SICRO-ES",VLOOKUP($B68,SICRO!A:D,4,FALSE),IF($C68="COMP.","&gt;&gt;&gt;&gt;&gt;&gt;&gt;&gt;&gt;&gt; Digite aqui a descrição e apresente a composição detalhada.","← Escolha o Orgão e digite o Código"))))</f>
        <v>2.56</v>
      </c>
      <c r="H68" s="199">
        <f t="shared" si="8"/>
        <v>3.38</v>
      </c>
      <c r="I68" s="278">
        <f t="shared" si="9"/>
        <v>94.81</v>
      </c>
      <c r="J68" s="295">
        <f t="shared" si="4"/>
        <v>0</v>
      </c>
    </row>
    <row r="69" spans="1:10" ht="37.5" customHeight="1">
      <c r="A69" s="248" t="s">
        <v>45383</v>
      </c>
      <c r="B69" s="250" t="s">
        <v>12756</v>
      </c>
      <c r="C69" s="249" t="s">
        <v>4000</v>
      </c>
      <c r="D69" s="176" t="str">
        <f>COMPOSIÇÕES!C2</f>
        <v>TRANSPORTE COM CAMINHÃO BASCULANTE DE 6 M³, EM VIA URBANA EM LEITO NATURAL</v>
      </c>
      <c r="E69" s="175" t="str">
        <f>COMPOSIÇÕES!C3</f>
        <v>TXKM</v>
      </c>
      <c r="F69" s="177">
        <f>MEMÓRIA!F484</f>
        <v>37.770000000000003</v>
      </c>
      <c r="G69" s="178">
        <f>G32</f>
        <v>2.0299999999999998</v>
      </c>
      <c r="H69" s="178">
        <f t="shared" si="8"/>
        <v>2.68</v>
      </c>
      <c r="I69" s="277">
        <f t="shared" si="9"/>
        <v>101.22</v>
      </c>
      <c r="J69" s="295">
        <f t="shared" si="4"/>
        <v>0</v>
      </c>
    </row>
    <row r="70" spans="1:10" ht="15.75">
      <c r="A70" s="254">
        <v>4</v>
      </c>
      <c r="B70" s="255"/>
      <c r="C70" s="255"/>
      <c r="D70" s="256" t="s">
        <v>133</v>
      </c>
      <c r="E70" s="255"/>
      <c r="F70" s="257"/>
      <c r="G70" s="258"/>
      <c r="H70" s="258"/>
      <c r="I70" s="259">
        <f>SUBTOTAL(9,I71:I80)</f>
        <v>1048769.75</v>
      </c>
      <c r="J70" s="294">
        <f>I70/I94</f>
        <v>0.41210000000000002</v>
      </c>
    </row>
    <row r="71" spans="1:10">
      <c r="A71" s="253" t="str">
        <f>CONCATENATE(A70,".",1)</f>
        <v>4.1</v>
      </c>
      <c r="B71" s="251" t="s">
        <v>472</v>
      </c>
      <c r="C71" s="252" t="s">
        <v>3990</v>
      </c>
      <c r="D71" s="176" t="str">
        <f>IF($C71="DER-ED",VLOOKUP($B71,'DER-ED'!A:F,2,FALSE),IF(C71="DER-RD",VLOOKUP($B71,'DER-RD'!$A:$F,2,FALSE),IF(C71="SICRO-ES",VLOOKUP($B71,SICRO!A:D,2,FALSE),IF($C71="COMP.","&gt;&gt;&gt;&gt;&gt;&gt;&gt;&gt;&gt;&gt; Digite aqui a descrição e apresente a composição detalhada.","← Escolha o Orgão e digite o Código"))))</f>
        <v>Escavação mecânica em material de 1a. categoria</v>
      </c>
      <c r="E71" s="175" t="str">
        <f>IF($C71="DER-ED",VLOOKUP($B71,'DER-ED'!A:F,3,FALSE),IF(C71="DER-RD",VLOOKUP($B71,'DER-RD'!$A:$F,3,FALSE),IF(C71="SICRO-ES",VLOOKUP($B71,SICRO!A:D,3,FALSE),IF($C71="COMP.","&gt;&gt;&gt;&gt;&gt;&gt;&gt;&gt;&gt;&gt; Digite aqui a descrição e apresente a composição detalhada.","← Escolha o Orgão e digite o Código"))))</f>
        <v>m3</v>
      </c>
      <c r="F71" s="198">
        <f>MEMÓRIA!F489</f>
        <v>5695.5</v>
      </c>
      <c r="G71" s="178">
        <f>IF($C71="DER-ED",VLOOKUP($B71,'DER-ED'!A:F,6,FALSE),IF(C71="DER-RD",VLOOKUP($B71,'DER-RD'!$A:$G,7,FALSE),IF(C71="SICRO-ES",VLOOKUP($B71,SICRO!A:D,4,FALSE),IF($C71="COMP.","&gt;&gt;&gt;&gt;&gt;&gt;&gt;&gt;&gt;&gt; Digite aqui a descrição e apresente a composição detalhada.","← Escolha o Orgão e digite o Código"))))</f>
        <v>11.33</v>
      </c>
      <c r="H71" s="199">
        <f t="shared" ref="H71:H80" si="10">G71*(1+($I$5))</f>
        <v>14.95</v>
      </c>
      <c r="I71" s="278">
        <f t="shared" ref="I71:I80" si="11">ROUND((F71*H71),2)</f>
        <v>85147.73</v>
      </c>
      <c r="J71" s="295">
        <f t="shared" ref="J71:J80" si="12">I71/$I$94</f>
        <v>3.3500000000000002E-2</v>
      </c>
    </row>
    <row r="72" spans="1:10" ht="35.25" customHeight="1">
      <c r="A72" s="253" t="str">
        <f t="shared" ref="A72:A80" si="13">CONCATENATE($A$70,".",RIGHT(A71,LEN(A71)-2)+1)</f>
        <v>4.2</v>
      </c>
      <c r="B72" s="252">
        <v>40224</v>
      </c>
      <c r="C72" s="252" t="s">
        <v>3996</v>
      </c>
      <c r="D72" s="176" t="str">
        <f>IF($C72="DER-ED",VLOOKUP($B72,'DER-ED'!A:F,2,FALSE),IF(C72="DER-RD",VLOOKUP($B72,'DER-RD'!$A:$F,2,FALSE),IF(C72="SICRO-ES",VLOOKUP($B72,SICRO!A:D,2,FALSE),IF($C72="COMP.","&gt;&gt;&gt;&gt;&gt;&gt;&gt;&gt;&gt;&gt; Digite aqui a descrição e apresente a composição detalhada.","← Escolha o Orgão e digite o Código"))))</f>
        <v>Carga de material de 1ª categoria</v>
      </c>
      <c r="E72" s="183" t="str">
        <f>IF($C72="DER-ED",VLOOKUP($B72,#REF!,3,FALSE),IF($C72="DER-RD",LOWER(VLOOKUP($B72,'DER-RD'!$A:$F,3,FALSE)),IF($C72="COMP.","digite"," ")))</f>
        <v>m3</v>
      </c>
      <c r="F72" s="198">
        <f>MEMÓRIA!F490</f>
        <v>5695.6</v>
      </c>
      <c r="G72" s="178">
        <f>IF($C72="DER-ED",VLOOKUP($B72,'DER-ED'!A:F,6,FALSE),IF(C72="DER-RD",VLOOKUP($B72,'DER-RD'!$A:$G,7,FALSE),IF(C72="SICRO-ES",VLOOKUP($B72,SICRO!A:D,4,FALSE),IF($C72="COMP.","&gt;&gt;&gt;&gt;&gt;&gt;&gt;&gt;&gt;&gt; Digite aqui a descrição e apresente a composição detalhada.","← Escolha o Orgão e digite o Código"))))</f>
        <v>3.13</v>
      </c>
      <c r="H72" s="199">
        <f t="shared" si="10"/>
        <v>4.13</v>
      </c>
      <c r="I72" s="278">
        <f t="shared" si="11"/>
        <v>23522.83</v>
      </c>
      <c r="J72" s="295">
        <f t="shared" si="12"/>
        <v>9.1999999999999998E-3</v>
      </c>
    </row>
    <row r="73" spans="1:10" ht="30">
      <c r="A73" s="253" t="str">
        <f t="shared" si="13"/>
        <v>4.3</v>
      </c>
      <c r="B73" s="252">
        <v>42547</v>
      </c>
      <c r="C73" s="252" t="s">
        <v>3996</v>
      </c>
      <c r="D73" s="176" t="str">
        <f>IF($C73="DER-ED",VLOOKUP($B73,'DER-ED'!A:F,2,FALSE),IF(C73="DER-RD",VLOOKUP($B73,'DER-RD'!$A:$F,2,FALSE),IF(C73="SICRO-ES",VLOOKUP($B73,SICRO!A:D,2,FALSE),IF($C73="COMP.","&gt;&gt;&gt;&gt;&gt;&gt;&gt;&gt;&gt;&gt; Digite aqui a descrição e apresente a composição detalhada.","← Escolha o Orgão e digite o Código"))))</f>
        <v>Espalhamento de material de 1ª categoria com motoniveladora</v>
      </c>
      <c r="E73" s="183" t="str">
        <f>IF($C73="DER-ED",VLOOKUP($B73,#REF!,3,FALSE),IF($C73="DER-RD",LOWER(VLOOKUP($B73,'DER-RD'!$A:$F,3,FALSE)),IF($C73="COMP.","digite"," ")))</f>
        <v>m3</v>
      </c>
      <c r="F73" s="198">
        <f>MEMÓRIA!F491</f>
        <v>2395.77</v>
      </c>
      <c r="G73" s="178">
        <f>IF($C73="DER-ED",VLOOKUP($B73,'DER-ED'!A:F,6,FALSE),IF(C73="DER-RD",VLOOKUP($B73,'DER-RD'!$A:$G,7,FALSE),IF(C73="SICRO-ES",VLOOKUP($B73,SICRO!A:D,4,FALSE),IF($C73="COMP.","&gt;&gt;&gt;&gt;&gt;&gt;&gt;&gt;&gt;&gt; Digite aqui a descrição e apresente a composição detalhada.","← Escolha o Orgão e digite o Código"))))</f>
        <v>1.65</v>
      </c>
      <c r="H73" s="199">
        <f t="shared" si="10"/>
        <v>2.1800000000000002</v>
      </c>
      <c r="I73" s="278">
        <f t="shared" si="11"/>
        <v>5222.78</v>
      </c>
      <c r="J73" s="295">
        <f t="shared" si="12"/>
        <v>2.0999999999999999E-3</v>
      </c>
    </row>
    <row r="74" spans="1:10" ht="49.5" customHeight="1">
      <c r="A74" s="253" t="str">
        <f t="shared" si="13"/>
        <v>4.4</v>
      </c>
      <c r="B74" s="252">
        <v>40781</v>
      </c>
      <c r="C74" s="252" t="s">
        <v>3996</v>
      </c>
      <c r="D74" s="176" t="str">
        <f>IF($C74="DER-ED",VLOOKUP($B74,'DER-ED'!A:F,2,FALSE),IF(C74="DER-RD",VLOOKUP($B74,'DER-RD'!$A:$F,2,FALSE),IF(C74="SICRO-ES",VLOOKUP($B74,SICRO!A:D,2,FALSE),IF($C74="COMP.","&gt;&gt;&gt;&gt;&gt;&gt;&gt;&gt;&gt;&gt; Digite aqui a descrição e apresente a composição detalhada.","← Escolha o Orgão e digite o Código"))))</f>
        <v>Base solo brita, 50% em peso, inclusive fornecimento e transporte da brita</v>
      </c>
      <c r="E74" s="183" t="str">
        <f>IF($C74="DER-ED",VLOOKUP($B74,#REF!,3,FALSE),IF($C74="DER-RD",LOWER(VLOOKUP($B74,'DER-RD'!$A:$F,3,FALSE)),IF($C74="COMP.","digite"," ")))</f>
        <v>m3</v>
      </c>
      <c r="F74" s="198">
        <f>MEMÓRIA!F494</f>
        <v>1510.94</v>
      </c>
      <c r="G74" s="178">
        <f>IF($C74="DER-ED",VLOOKUP($B74,'DER-ED'!A:F,6,FALSE),IF(C74="DER-RD",VLOOKUP($B74,'DER-RD'!$A:$G,7,FALSE),IF(C74="SICRO-ES",VLOOKUP($B74,SICRO!A:D,4,FALSE),IF($C74="COMP.","&gt;&gt;&gt;&gt;&gt;&gt;&gt;&gt;&gt;&gt; Digite aqui a descrição e apresente a composição detalhada.","← Escolha o Orgão e digite o Código"))))</f>
        <v>64.459999999999994</v>
      </c>
      <c r="H74" s="199">
        <f t="shared" si="10"/>
        <v>85.06</v>
      </c>
      <c r="I74" s="278">
        <f t="shared" si="11"/>
        <v>128520.56</v>
      </c>
      <c r="J74" s="295">
        <f t="shared" si="12"/>
        <v>5.0500000000000003E-2</v>
      </c>
    </row>
    <row r="75" spans="1:10" ht="36.75" customHeight="1">
      <c r="A75" s="253" t="str">
        <f t="shared" si="13"/>
        <v>4.5</v>
      </c>
      <c r="B75" s="252">
        <v>40108</v>
      </c>
      <c r="C75" s="252" t="s">
        <v>3996</v>
      </c>
      <c r="D75" s="176" t="str">
        <f>IF($C75="DER-ED",VLOOKUP($B75,'DER-ED'!A:F,2,FALSE),IF(C75="DER-RD",VLOOKUP($B75,'DER-RD'!$A:$F,2,FALSE),IF(C75="SICRO-ES",VLOOKUP($B75,SICRO!A:D,2,FALSE),IF($C75="COMP.","&gt;&gt;&gt;&gt;&gt;&gt;&gt;&gt;&gt;&gt; Digite aqui a descrição e apresente a composição detalhada.","← Escolha o Orgão e digite o Código"))))</f>
        <v>Compactação de subleito</v>
      </c>
      <c r="E75" s="183" t="str">
        <f>IF($C75="DER-ED",VLOOKUP($B75,#REF!,3,FALSE),IF($C75="DER-RD",LOWER(VLOOKUP($B75,'DER-RD'!$A:$F,3,FALSE)),IF($C75="COMP.","digite"," ")))</f>
        <v>m2</v>
      </c>
      <c r="F75" s="198">
        <f>MEMÓRIA!F497</f>
        <v>5811.3</v>
      </c>
      <c r="G75" s="178">
        <f>IF($C75="DER-ED",VLOOKUP($B75,'DER-ED'!A:F,6,FALSE),IF(C75="DER-RD",VLOOKUP($B75,'DER-RD'!$A:$G,7,FALSE),IF(C75="SICRO-ES",VLOOKUP($B75,SICRO!A:D,4,FALSE),IF($C75="COMP.","&gt;&gt;&gt;&gt;&gt;&gt;&gt;&gt;&gt;&gt; Digite aqui a descrição e apresente a composição detalhada.","← Escolha o Orgão e digite o Código"))))</f>
        <v>2.99</v>
      </c>
      <c r="H75" s="199">
        <f t="shared" si="10"/>
        <v>3.95</v>
      </c>
      <c r="I75" s="278">
        <f t="shared" si="11"/>
        <v>22954.639999999999</v>
      </c>
      <c r="J75" s="295">
        <f t="shared" si="12"/>
        <v>8.9999999999999993E-3</v>
      </c>
    </row>
    <row r="76" spans="1:10" ht="36.75" customHeight="1">
      <c r="A76" s="253" t="str">
        <f t="shared" si="13"/>
        <v>4.6</v>
      </c>
      <c r="B76" s="252">
        <v>42515</v>
      </c>
      <c r="C76" s="252" t="s">
        <v>3996</v>
      </c>
      <c r="D76" s="176" t="str">
        <f>IF($C76="DER-ED",VLOOKUP($B76,'DER-ED'!A:F,2,FALSE),IF(C76="DER-RD",VLOOKUP($B76,'DER-RD'!$A:$F,2,FALSE),IF(C76="SICRO-ES",VLOOKUP($B76,SICRO!A:D,2,FALSE),IF($C76="COMP.","&gt;&gt;&gt;&gt;&gt;&gt;&gt;&gt;&gt;&gt; Digite aqui a descrição e apresente a composição detalhada.","← Escolha o Orgão e digite o Código"))))</f>
        <v>Compactação de aterros 100% PN em Vias Urbanas</v>
      </c>
      <c r="E76" s="183" t="str">
        <f>IF($C76="DER-ED",VLOOKUP($B76,#REF!,3,FALSE),IF($C76="DER-RD",LOWER(VLOOKUP($B76,'DER-RD'!$A:$F,3,FALSE)),IF($C76="COMP.","digite"," ")))</f>
        <v>m3</v>
      </c>
      <c r="F76" s="198">
        <f>MEMÓRIA!F498</f>
        <v>2395.77</v>
      </c>
      <c r="G76" s="178">
        <f>IF($C76="DER-ED",VLOOKUP($B76,'DER-ED'!A:F,6,FALSE),IF(C76="DER-RD",VLOOKUP($B76,'DER-RD'!$A:$G,7,FALSE),IF(C76="SICRO-ES",VLOOKUP($B76,SICRO!A:D,4,FALSE),IF($C76="COMP.","&gt;&gt;&gt;&gt;&gt;&gt;&gt;&gt;&gt;&gt; Digite aqui a descrição e apresente a composição detalhada.","← Escolha o Orgão e digite o Código"))))</f>
        <v>6.05</v>
      </c>
      <c r="H76" s="199">
        <f t="shared" si="10"/>
        <v>7.98</v>
      </c>
      <c r="I76" s="278">
        <f t="shared" si="11"/>
        <v>19118.240000000002</v>
      </c>
      <c r="J76" s="295">
        <f t="shared" si="12"/>
        <v>7.4999999999999997E-3</v>
      </c>
    </row>
    <row r="77" spans="1:10" ht="49.5" customHeight="1">
      <c r="A77" s="253" t="str">
        <f t="shared" si="13"/>
        <v>4.7</v>
      </c>
      <c r="B77" s="251" t="s">
        <v>2285</v>
      </c>
      <c r="C77" s="252" t="s">
        <v>3990</v>
      </c>
      <c r="D77" s="176" t="str">
        <f>IF($C77="DER-ED",VLOOKUP($B77,'DER-ED'!A:F,2,FALSE),IF(C77="DER-RD",VLOOKUP($B77,'DER-RD'!$A:$F,2,FALSE),IF(C77="SICRO-ES",VLOOKUP($B77,SICRO!A:D,2,FALSE),IF($C77="COMP.","&gt;&gt;&gt;&gt;&gt;&gt;&gt;&gt;&gt;&gt; Digite aqui a descrição e apresente a composição detalhada.","← Escolha o Orgão e digite o Código"))))</f>
        <v>Meio-fio de concreto pré-moldado com dimensões de 15x12x30x100 cm , rejuntados com argamassa de cimento e areia no traço 1:3</v>
      </c>
      <c r="E77" s="183" t="s">
        <v>81</v>
      </c>
      <c r="F77" s="198">
        <f>MEMÓRIA!F499</f>
        <v>3153.16</v>
      </c>
      <c r="G77" s="178">
        <f>IF($C77="DER-ED",VLOOKUP($B77,'DER-ED'!A:F,6,FALSE),IF(C77="DER-RD",VLOOKUP($B77,'DER-RD'!$A:$G,7,FALSE),IF(C77="SICRO-ES",VLOOKUP($B77,SICRO!A:D,4,FALSE),IF($C77="COMP.","&gt;&gt;&gt;&gt;&gt;&gt;&gt;&gt;&gt;&gt; Digite aqui a descrição e apresente a composição detalhada.","← Escolha o Orgão e digite o Código"))))</f>
        <v>50.2</v>
      </c>
      <c r="H77" s="199">
        <f t="shared" si="10"/>
        <v>66.239999999999995</v>
      </c>
      <c r="I77" s="278">
        <f t="shared" si="11"/>
        <v>208865.32</v>
      </c>
      <c r="J77" s="295">
        <f t="shared" si="12"/>
        <v>8.2100000000000006E-2</v>
      </c>
    </row>
    <row r="78" spans="1:10" ht="65.25" customHeight="1">
      <c r="A78" s="253" t="str">
        <f t="shared" si="13"/>
        <v>4.8</v>
      </c>
      <c r="B78" s="250" t="s">
        <v>45804</v>
      </c>
      <c r="C78" s="249" t="s">
        <v>4000</v>
      </c>
      <c r="D78" s="176" t="str">
        <f>COMPOSIÇÕES!C266</f>
        <v>Blocos pré-moldados de concreto tipo pavi-s ou equivalente, espessura de 8 cm e resistência a compressão mínima de 35MPa, assentados sobre colchão de pó de pedra na espessura de 5 cm</v>
      </c>
      <c r="E78" s="183" t="str">
        <f>COMPOSIÇÕES!C267</f>
        <v>m²</v>
      </c>
      <c r="F78" s="198">
        <f>MEMÓRIA!F502</f>
        <v>5335.83</v>
      </c>
      <c r="G78" s="178">
        <f>COMPOSIÇÕES!N300</f>
        <v>75.099999999999994</v>
      </c>
      <c r="H78" s="199">
        <f t="shared" si="10"/>
        <v>99.1</v>
      </c>
      <c r="I78" s="278">
        <f t="shared" si="11"/>
        <v>528780.75</v>
      </c>
      <c r="J78" s="295">
        <f t="shared" si="12"/>
        <v>0.20780000000000001</v>
      </c>
    </row>
    <row r="79" spans="1:10" ht="51.75" customHeight="1">
      <c r="A79" s="253" t="str">
        <f t="shared" si="13"/>
        <v>4.9</v>
      </c>
      <c r="B79" s="249" t="s">
        <v>12756</v>
      </c>
      <c r="C79" s="249" t="s">
        <v>4000</v>
      </c>
      <c r="D79" s="176" t="str">
        <f>COMPOSIÇÕES!C2</f>
        <v>TRANSPORTE COM CAMINHÃO BASCULANTE DE 6 M³, EM VIA URBANA EM LEITO NATURAL</v>
      </c>
      <c r="E79" s="175" t="str">
        <f>COMPOSIÇÕES!C3</f>
        <v>TXKM</v>
      </c>
      <c r="F79" s="198">
        <f>MEMÓRIA!F505</f>
        <v>5776.28</v>
      </c>
      <c r="G79" s="178">
        <f>G69</f>
        <v>2.0299999999999998</v>
      </c>
      <c r="H79" s="178">
        <f t="shared" si="10"/>
        <v>2.68</v>
      </c>
      <c r="I79" s="277">
        <f t="shared" si="11"/>
        <v>15480.43</v>
      </c>
      <c r="J79" s="295">
        <f t="shared" si="12"/>
        <v>6.1000000000000004E-3</v>
      </c>
    </row>
    <row r="80" spans="1:10" ht="49.5" customHeight="1">
      <c r="A80" s="253" t="str">
        <f t="shared" si="13"/>
        <v>4.10</v>
      </c>
      <c r="B80" s="252">
        <v>43335</v>
      </c>
      <c r="C80" s="252" t="s">
        <v>3996</v>
      </c>
      <c r="D80" s="176" t="str">
        <f>IF($C80="DER-ED",VLOOKUP($B80,'DER-ED'!A:F,2,FALSE),IF(C80="DER-RD",VLOOKUP($B80,'DER-RD'!$A:$F,2,FALSE),IF(C80="SICRO-ES",VLOOKUP($B80,SICRO!A:D,2,FALSE),IF($C80="COMP.","&gt;&gt;&gt;&gt;&gt;&gt;&gt;&gt;&gt;&gt; Digite aqui a descrição e apresente a composição detalhada.","← Escolha o Orgão e digite o Código"))))</f>
        <v>Espalhamento / regularização / compactação de material em bota-fora</v>
      </c>
      <c r="E80" s="183" t="str">
        <f>IF($C80="DER-ED",VLOOKUP($B80,#REF!,3,FALSE),IF($C80="DER-RD",LOWER(VLOOKUP($B80,'DER-RD'!$A:$F,3,FALSE)),IF($C80="COMP.","digite"," ")))</f>
        <v>m3</v>
      </c>
      <c r="F80" s="198">
        <f>MEMÓRIA!F508</f>
        <v>3300.73</v>
      </c>
      <c r="G80" s="178">
        <f>IF($C80="DER-ED",VLOOKUP($B80,'DER-ED'!A:F,6,FALSE),IF(C80="DER-RD",VLOOKUP($B80,'DER-RD'!$A:$G,7,FALSE),IF(C80="SICRO-ES",VLOOKUP($B80,SICRO!A:D,4,FALSE),IF($C80="COMP.","&gt;&gt;&gt;&gt;&gt;&gt;&gt;&gt;&gt;&gt; Digite aqui a descrição e apresente a composição detalhada.","← Escolha o Orgão e digite o Código"))))</f>
        <v>2.56</v>
      </c>
      <c r="H80" s="199">
        <f t="shared" si="10"/>
        <v>3.38</v>
      </c>
      <c r="I80" s="278">
        <f t="shared" si="11"/>
        <v>11156.47</v>
      </c>
      <c r="J80" s="295">
        <f t="shared" si="12"/>
        <v>4.4000000000000003E-3</v>
      </c>
    </row>
    <row r="81" spans="1:14" ht="15.75">
      <c r="A81" s="254">
        <v>5</v>
      </c>
      <c r="B81" s="255"/>
      <c r="C81" s="255"/>
      <c r="D81" s="263" t="s">
        <v>45384</v>
      </c>
      <c r="E81" s="260"/>
      <c r="F81" s="261"/>
      <c r="G81" s="262"/>
      <c r="H81" s="262"/>
      <c r="I81" s="259">
        <f>SUBTOTAL(9,I82:I83)</f>
        <v>425957.08</v>
      </c>
      <c r="J81" s="294">
        <f>I81/I94</f>
        <v>0.16739999999999999</v>
      </c>
    </row>
    <row r="82" spans="1:14" ht="30.75" customHeight="1">
      <c r="A82" s="253" t="str">
        <f>CONCATENATE(A81,".",1)</f>
        <v>5.1</v>
      </c>
      <c r="B82" s="251">
        <v>41240</v>
      </c>
      <c r="C82" s="252" t="s">
        <v>3996</v>
      </c>
      <c r="D82" s="176" t="str">
        <f>IF($C82="DER-ED",VLOOKUP($B82,'DER-ED'!A:F,2,FALSE),IF(C82="DER-RD",VLOOKUP($B82,'DER-RD'!$A:$F,2,FALSE),IF(C82="SICRO-ES",VLOOKUP($B82,SICRO!A:D,2,FALSE),IF($C82="COMP.","&gt;&gt;&gt;&gt;&gt;&gt;&gt;&gt;&gt;&gt; Digite aqui a descrição e apresente a composição detalhada.","← Escolha o Orgão e digite o Código"))))</f>
        <v>Passeio em concreto, largura 2,00m, acabamento em ladrilho hidráulico podotátil (L=0,40m)</v>
      </c>
      <c r="E82" s="175" t="str">
        <f>IF($C82="DER-ED",VLOOKUP($B82,'DER-ED'!A:F,3,FALSE),IF(C82="DER-RD",VLOOKUP($B82,'DER-RD'!$A:$F,3,FALSE),IF(C82="SICRO-ES",VLOOKUP($B82,SICRO!A:D,3,FALSE),IF($C82="COMP.","&gt;&gt;&gt;&gt;&gt;&gt;&gt;&gt;&gt;&gt; Digite aqui a descrição e apresente a composição detalhada.","← Escolha o Orgão e digite o Código"))))</f>
        <v>M2</v>
      </c>
      <c r="F82" s="198">
        <f>MEMÓRIA!F510</f>
        <v>1971.18</v>
      </c>
      <c r="G82" s="178">
        <f>IF($C82="DER-ED",VLOOKUP($B82,'DER-ED'!A:F,6,FALSE),IF(C82="DER-RD",VLOOKUP($B82,'DER-RD'!$A:$G,7,FALSE),IF(C82="SICRO-ES",VLOOKUP($B82,SICRO!A:D,4,FALSE),IF($C82="COMP.","&gt;&gt;&gt;&gt;&gt;&gt;&gt;&gt;&gt;&gt; Digite aqui a descrição e apresente a composição detalhada.","← Escolha o Orgão e digite o Código"))))</f>
        <v>85.83</v>
      </c>
      <c r="H82" s="199">
        <f>G82*(1+($I$5))</f>
        <v>113.26</v>
      </c>
      <c r="I82" s="278">
        <f>ROUND((F82*H82),2)</f>
        <v>223255.85</v>
      </c>
      <c r="J82" s="295">
        <f>I82/$I$94</f>
        <v>8.77E-2</v>
      </c>
      <c r="L82" s="1194"/>
      <c r="M82" s="1194"/>
      <c r="N82" s="1194"/>
    </row>
    <row r="83" spans="1:14" ht="61.5" customHeight="1">
      <c r="A83" s="253" t="s">
        <v>45389</v>
      </c>
      <c r="B83" s="251">
        <v>92396</v>
      </c>
      <c r="C83" s="252" t="s">
        <v>45388</v>
      </c>
      <c r="D83" s="176" t="s">
        <v>10783</v>
      </c>
      <c r="E83" s="175" t="s">
        <v>2498</v>
      </c>
      <c r="F83" s="198">
        <f>MEMÓRIA!F511</f>
        <v>2364.69</v>
      </c>
      <c r="G83" s="178">
        <v>64.959999999999994</v>
      </c>
      <c r="H83" s="199">
        <f>G83*(1+($I$5))</f>
        <v>85.72</v>
      </c>
      <c r="I83" s="278">
        <f>ROUND((F83*H83),2)</f>
        <v>202701.23</v>
      </c>
      <c r="J83" s="295">
        <f>I83/$I$94</f>
        <v>7.9699999999999993E-2</v>
      </c>
      <c r="L83" s="411"/>
      <c r="M83" s="411"/>
      <c r="N83" s="411"/>
    </row>
    <row r="84" spans="1:14" ht="15.75">
      <c r="A84" s="254">
        <v>6</v>
      </c>
      <c r="B84" s="255"/>
      <c r="C84" s="255"/>
      <c r="D84" s="263" t="s">
        <v>190</v>
      </c>
      <c r="E84" s="260"/>
      <c r="F84" s="261"/>
      <c r="G84" s="262"/>
      <c r="H84" s="262"/>
      <c r="I84" s="259">
        <f>SUBTOTAL(9,I85:I87)</f>
        <v>24077.58</v>
      </c>
      <c r="J84" s="294">
        <f>I84/I94</f>
        <v>9.4999999999999998E-3</v>
      </c>
      <c r="L84" s="1194"/>
      <c r="M84" s="1194"/>
      <c r="N84" s="1194"/>
    </row>
    <row r="85" spans="1:14" ht="30">
      <c r="A85" s="253" t="str">
        <f>CONCATENATE(A84,".",1)</f>
        <v>6.1</v>
      </c>
      <c r="B85" s="252">
        <v>42524</v>
      </c>
      <c r="C85" s="252" t="s">
        <v>3996</v>
      </c>
      <c r="D85" s="176" t="str">
        <f>IF($C85="DER-ED",VLOOKUP($B85,'DER-ED'!A:F,2,FALSE),IF(C85="DER-RD",VLOOKUP($B85,'DER-RD'!$A:$F,2,FALSE),IF(C85="SICRO-ES",VLOOKUP($B85,SICRO!A:D,2,FALSE),IF($C85="COMP.","&gt;&gt;&gt;&gt;&gt;&gt;&gt;&gt;&gt;&gt; Digite aqui a descrição e apresente a composição detalhada.","← Escolha o Orgão e digite o Código"))))</f>
        <v>Pintura de setas e zebrados em material termoplástico - 5 anos ( por extrusão)</v>
      </c>
      <c r="E85" s="183" t="str">
        <f>IF($C85="DER-ED",VLOOKUP($B85,#REF!,3,FALSE),IF($C85="DER-RD",LOWER(VLOOKUP($B85,'DER-RD'!$A:$F,3,FALSE)),IF($C85="COMP.","digite"," ")))</f>
        <v>m2</v>
      </c>
      <c r="F85" s="194">
        <f>MEMÓRIA!F513</f>
        <v>144.08000000000001</v>
      </c>
      <c r="G85" s="178">
        <f>IF($C85="DER-ED",VLOOKUP($B85,'DER-ED'!A:F,6,FALSE),IF(C85="DER-RD",VLOOKUP($B85,'DER-RD'!$A:$G,7,FALSE),IF(C85="SICRO-ES",VLOOKUP($B85,SICRO!A:D,4,FALSE),IF($C85="COMP.","&gt;&gt;&gt;&gt;&gt;&gt;&gt;&gt;&gt;&gt; Digite aqui a descrição e apresente a composição detalhada.","← Escolha o Orgão e digite o Código"))))</f>
        <v>92.57</v>
      </c>
      <c r="H85" s="199">
        <f>G85*(1+($I$5))</f>
        <v>122.16</v>
      </c>
      <c r="I85" s="278">
        <f>ROUND((F85*H85),2)</f>
        <v>17600.810000000001</v>
      </c>
      <c r="J85" s="295">
        <f>I85/$I$94</f>
        <v>6.8999999999999999E-3</v>
      </c>
    </row>
    <row r="86" spans="1:14" ht="30">
      <c r="A86" s="253" t="str">
        <f>CONCATENATE($A$84,".",RIGHT(A85,LEN(A85)-2)+1)</f>
        <v>6.2</v>
      </c>
      <c r="B86" s="251">
        <v>40936</v>
      </c>
      <c r="C86" s="252" t="s">
        <v>3996</v>
      </c>
      <c r="D86" s="176" t="str">
        <f>IF($C86="DER-ED",VLOOKUP($B86,'DER-ED'!A:F,2,FALSE),IF(C86="DER-RD",VLOOKUP($B86,'DER-RD'!$A:$F,2,FALSE),IF(C86="SICRO-ES",VLOOKUP($B86,SICRO!A:D,2,FALSE),IF($C86="COMP.","&gt;&gt;&gt;&gt;&gt;&gt;&gt;&gt;&gt;&gt; Digite aqui a descrição e apresente a composição detalhada.","← Escolha o Orgão e digite o Código"))))</f>
        <v>Sinalização vertical com chapa revestida em película, inclusive suporte em madeira</v>
      </c>
      <c r="E86" s="183" t="str">
        <f>IF($C86="DER-ED",VLOOKUP($B86,#REF!,3,FALSE),IF($C86="DER-RD",LOWER(VLOOKUP($B86,'DER-RD'!$A:$F,3,FALSE)),IF($C86="COMP.","digite"," ")))</f>
        <v>m2</v>
      </c>
      <c r="F86" s="194">
        <f>MEMÓRIA!F526</f>
        <v>5.46</v>
      </c>
      <c r="G86" s="178">
        <f>IF($C86="DER-ED",VLOOKUP($B86,'DER-ED'!A:F,6,FALSE),IF(C86="DER-RD",VLOOKUP($B86,'DER-RD'!$A:$G,7,FALSE),IF(C86="SICRO-ES",VLOOKUP($B86,SICRO!A:D,4,FALSE),IF($C86="COMP.","&gt;&gt;&gt;&gt;&gt;&gt;&gt;&gt;&gt;&gt; Digite aqui a descrição e apresente a composição detalhada.","← Escolha o Orgão e digite o Código"))))</f>
        <v>716.95</v>
      </c>
      <c r="H86" s="199">
        <f>G86*(1+($I$5))</f>
        <v>946.09</v>
      </c>
      <c r="I86" s="278">
        <f>ROUND((F86*H86),2)</f>
        <v>5165.6499999999996</v>
      </c>
      <c r="J86" s="295">
        <f>I86/$I$94</f>
        <v>2E-3</v>
      </c>
    </row>
    <row r="87" spans="1:14" ht="47.45" customHeight="1">
      <c r="A87" s="253" t="str">
        <f>CONCATENATE($A$84,".",RIGHT(A86,LEN(A86)-2)+1)</f>
        <v>6.3</v>
      </c>
      <c r="B87" s="251">
        <v>41222</v>
      </c>
      <c r="C87" s="252" t="s">
        <v>3996</v>
      </c>
      <c r="D87" s="176" t="str">
        <f>IF($C87="DER-ED",VLOOKUP($B87,'DER-ED'!A:F,2,FALSE),IF(C87="DER-RD",VLOOKUP($B87,'DER-RD'!$A:$F,2,FALSE),IF(C87="SICRO-ES",VLOOKUP($B87,SICRO!A:D,2,FALSE),IF($C87="COMP.","&gt;&gt;&gt;&gt;&gt;&gt;&gt;&gt;&gt;&gt; Digite aqui a descrição e apresente a composição detalhada.","← Escolha o Orgão e digite o Código"))))</f>
        <v>Suporte de placa de sinalização vertical em madeira de 1ª qualidade, pintada, fornecimento e instalação</v>
      </c>
      <c r="E87" s="183" t="str">
        <f>IF($C87="DER-ED",VLOOKUP($B87,#REF!,3,FALSE),IF($C87="DER-RD",LOWER(VLOOKUP($B87,'DER-RD'!$A:$F,3,FALSE)),IF($C87="COMP.","digite"," ")))</f>
        <v>ud</v>
      </c>
      <c r="F87" s="194">
        <f>MEMÓRIA!F532</f>
        <v>12</v>
      </c>
      <c r="G87" s="178">
        <f>IF($C87="DER-ED",VLOOKUP($B87,'DER-ED'!A:F,6,FALSE),IF(C87="DER-RD",VLOOKUP($B87,'DER-RD'!$A:$G,7,FALSE),IF(C87="SICRO-ES",VLOOKUP($B87,SICRO!A:D,4,FALSE),IF($C87="COMP.","&gt;&gt;&gt;&gt;&gt;&gt;&gt;&gt;&gt;&gt; Digite aqui a descrição e apresente a composição detalhada.","← Escolha o Orgão e digite o Código"))))</f>
        <v>82.8</v>
      </c>
      <c r="H87" s="199">
        <f>G87*(1+($I$5))</f>
        <v>109.26</v>
      </c>
      <c r="I87" s="278">
        <f>ROUND((F87*H87),2)</f>
        <v>1311.12</v>
      </c>
      <c r="J87" s="295">
        <f>I87/$I$94</f>
        <v>5.0000000000000001E-4</v>
      </c>
    </row>
    <row r="88" spans="1:14">
      <c r="A88" s="182"/>
      <c r="B88" s="183"/>
      <c r="C88" s="183"/>
      <c r="D88" s="197"/>
      <c r="E88" s="183"/>
      <c r="F88" s="194"/>
      <c r="G88" s="199"/>
      <c r="H88" s="199"/>
      <c r="I88" s="196"/>
      <c r="J88" s="295"/>
    </row>
    <row r="89" spans="1:14" ht="15.75">
      <c r="A89" s="264">
        <v>7</v>
      </c>
      <c r="B89" s="265"/>
      <c r="C89" s="265"/>
      <c r="D89" s="266" t="s">
        <v>45386</v>
      </c>
      <c r="E89" s="265"/>
      <c r="F89" s="267"/>
      <c r="G89" s="268"/>
      <c r="H89" s="268"/>
      <c r="I89" s="259">
        <f>SUBTOTAL(9,I90:I92)</f>
        <v>90730.53</v>
      </c>
      <c r="J89" s="294">
        <f>I89/I94</f>
        <v>3.5700000000000003E-2</v>
      </c>
    </row>
    <row r="90" spans="1:14" s="202" customFormat="1" ht="39.75" customHeight="1">
      <c r="A90" s="253" t="str">
        <f>CONCATENATE(A89,".",1)</f>
        <v>7.1</v>
      </c>
      <c r="B90" s="251">
        <v>40101</v>
      </c>
      <c r="C90" s="252" t="s">
        <v>3996</v>
      </c>
      <c r="D90" s="176" t="str">
        <f>IF($C90="DER-ED",VLOOKUP($B90,'DER-ED'!A:F,2,FALSE),IF(C90="DER-RD",VLOOKUP($B90,'DER-RD'!$A:$F,2,FALSE),IF(C90="SICRO-ES",VLOOKUP($B90,SICRO!A:D,2,FALSE),IF($C90="COMP.","&gt;&gt;&gt;&gt;&gt;&gt;&gt;&gt;&gt;&gt; Digite aqui a descrição e apresente a composição detalhada.","← Escolha o Orgão e digite o Código"))))</f>
        <v>Arborização (mudas de árvores com altura até 1,50 m)</v>
      </c>
      <c r="E90" s="183" t="str">
        <f>IF($C90="DER-ED",VLOOKUP($B90,#REF!,3,FALSE),IF($C90="DER-RD",LOWER(VLOOKUP($B90,'DER-RD'!$A:$F,3,FALSE)),IF($C90="COMP.","digite"," ")))</f>
        <v>ud</v>
      </c>
      <c r="F90" s="177">
        <f>MEMÓRIA!F534</f>
        <v>153</v>
      </c>
      <c r="G90" s="178">
        <f>IF($C90="DER-ED",VLOOKUP($B90,'DER-ED'!A:F,6,FALSE),IF(C90="DER-RD",VLOOKUP($B90,'DER-RD'!$A:$G,7,FALSE),IF(C90="SICRO-ES",VLOOKUP($B90,SICRO!A:D,4,FALSE),IF($C90="COMP.","&gt;&gt;&gt;&gt;&gt;&gt;&gt;&gt;&gt;&gt; Digite aqui a descrição e apresente a composição detalhada.","← Escolha o Orgão e digite o Código"))))</f>
        <v>171.35</v>
      </c>
      <c r="H90" s="199">
        <f>G90*(1+($I$5))</f>
        <v>226.11</v>
      </c>
      <c r="I90" s="278">
        <f>ROUND((F90*H90),2)</f>
        <v>34594.83</v>
      </c>
      <c r="J90" s="295">
        <f>I90/$I$94</f>
        <v>1.3599999999999999E-2</v>
      </c>
      <c r="K90" s="200"/>
      <c r="L90" s="201"/>
      <c r="M90" s="201"/>
    </row>
    <row r="91" spans="1:14">
      <c r="A91" s="253" t="str">
        <f>CONCATENATE($A$89,".",RIGHT(A90,LEN(A90)-2)+1)</f>
        <v>7.2</v>
      </c>
      <c r="B91" s="251">
        <v>98504</v>
      </c>
      <c r="C91" s="252" t="s">
        <v>45388</v>
      </c>
      <c r="D91" s="176" t="s">
        <v>12054</v>
      </c>
      <c r="E91" s="183" t="s">
        <v>2498</v>
      </c>
      <c r="F91" s="177">
        <f>MEMÓRIA!F535</f>
        <v>761.46</v>
      </c>
      <c r="G91" s="178">
        <v>12.59</v>
      </c>
      <c r="H91" s="199">
        <f>G91*(1+($I$5))</f>
        <v>16.61</v>
      </c>
      <c r="I91" s="278">
        <f>ROUND((F91*H91),2)</f>
        <v>12647.85</v>
      </c>
      <c r="J91" s="295">
        <f>I91/$I$94</f>
        <v>5.0000000000000001E-3</v>
      </c>
    </row>
    <row r="92" spans="1:14" ht="75" customHeight="1">
      <c r="A92" s="253" t="str">
        <f>CONCATENATE($A$89,".",RIGHT(A91,LEN(A91)-2)+1)</f>
        <v>7.3</v>
      </c>
      <c r="B92" s="252" t="s">
        <v>45802</v>
      </c>
      <c r="C92" s="252" t="s">
        <v>4000</v>
      </c>
      <c r="D92" s="176" t="str">
        <f>COMPOSIÇÕES!C219</f>
        <v>FORNECIMENTO E INSTALAÇÃO DE SUPORTE PARA UMA LUMINARIA TIPO PETALA SL1, INCLUSIVE: LUMINÁRIA, LAMPADA, REATOR, RELE E CABOS EM POSTES EXISTENTES</v>
      </c>
      <c r="E92" s="183" t="str">
        <f>COMPOSIÇÕES!C220</f>
        <v>und</v>
      </c>
      <c r="F92" s="177">
        <f>MEMÓRIA!F536</f>
        <v>21</v>
      </c>
      <c r="G92" s="178">
        <f>COMPOSIÇÕES!N258</f>
        <v>1569.3</v>
      </c>
      <c r="H92" s="199">
        <f>G92*(1+($I$5))</f>
        <v>2070.85</v>
      </c>
      <c r="I92" s="278">
        <f>ROUND((F92*H92),2)</f>
        <v>43487.85</v>
      </c>
      <c r="J92" s="295">
        <f>I92/$I$94</f>
        <v>1.7100000000000001E-2</v>
      </c>
    </row>
    <row r="93" spans="1:14" ht="15.75">
      <c r="A93" s="205"/>
      <c r="B93" s="204"/>
      <c r="C93" s="204"/>
      <c r="D93" s="184"/>
      <c r="E93" s="183"/>
      <c r="F93" s="194"/>
      <c r="G93" s="195"/>
      <c r="H93" s="195"/>
      <c r="I93" s="188"/>
      <c r="J93" s="174"/>
    </row>
    <row r="94" spans="1:14" ht="16.5" thickBot="1">
      <c r="A94" s="269"/>
      <c r="B94" s="270"/>
      <c r="C94" s="270"/>
      <c r="D94" s="271" t="s">
        <v>192</v>
      </c>
      <c r="E94" s="272"/>
      <c r="F94" s="273"/>
      <c r="G94" s="274"/>
      <c r="H94" s="275"/>
      <c r="I94" s="276">
        <f>(I8+I23+I28++I70+I81+I84+I89)</f>
        <v>2544709.96</v>
      </c>
      <c r="J94" s="207"/>
    </row>
    <row r="95" spans="1:14" ht="15.75">
      <c r="A95" s="208"/>
      <c r="B95" s="209"/>
      <c r="C95" s="209"/>
      <c r="D95" s="210"/>
      <c r="E95" s="211"/>
      <c r="F95" s="212"/>
      <c r="G95" s="213"/>
      <c r="H95" s="213"/>
      <c r="I95" s="214"/>
      <c r="J95" s="207"/>
    </row>
    <row r="96" spans="1:14" s="218" customFormat="1" ht="32.25" customHeight="1">
      <c r="A96" s="155" t="s">
        <v>12795</v>
      </c>
      <c r="B96" s="1189" t="s">
        <v>12804</v>
      </c>
      <c r="C96" s="1189"/>
      <c r="D96" s="1189"/>
      <c r="E96" s="1189"/>
      <c r="F96" s="1189"/>
      <c r="G96" s="1189"/>
      <c r="H96" s="1189"/>
      <c r="I96" s="1190"/>
      <c r="J96" s="215"/>
      <c r="K96" s="216"/>
      <c r="L96" s="217"/>
      <c r="M96" s="217"/>
    </row>
    <row r="97" spans="1:13" ht="32.25" customHeight="1">
      <c r="A97" s="164"/>
      <c r="B97" s="219"/>
      <c r="C97" s="219"/>
      <c r="D97" s="219"/>
      <c r="E97" s="219"/>
      <c r="F97" s="219"/>
      <c r="G97" s="219"/>
      <c r="H97" s="219"/>
      <c r="I97" s="220"/>
      <c r="J97" s="221"/>
    </row>
    <row r="98" spans="1:13" ht="45.75" customHeight="1">
      <c r="A98" s="164"/>
      <c r="B98" s="219"/>
      <c r="C98" s="219"/>
      <c r="D98" s="219"/>
      <c r="E98" s="219"/>
      <c r="F98" s="219"/>
      <c r="G98" s="219"/>
      <c r="H98" s="219"/>
      <c r="I98" s="220"/>
      <c r="J98" s="221"/>
    </row>
    <row r="99" spans="1:13" s="218" customFormat="1" ht="32.25" customHeight="1">
      <c r="A99" s="155" t="s">
        <v>12799</v>
      </c>
      <c r="B99" s="1189" t="s">
        <v>12805</v>
      </c>
      <c r="C99" s="1189"/>
      <c r="D99" s="1189"/>
      <c r="E99" s="1189"/>
      <c r="F99" s="1189"/>
      <c r="G99" s="1189"/>
      <c r="H99" s="1189"/>
      <c r="I99" s="1190"/>
      <c r="J99" s="215"/>
      <c r="K99" s="216"/>
      <c r="L99" s="217"/>
      <c r="M99" s="217"/>
    </row>
    <row r="100" spans="1:13">
      <c r="A100" s="164"/>
      <c r="C100" s="223"/>
      <c r="I100" s="227"/>
    </row>
    <row r="101" spans="1:13">
      <c r="A101" s="164"/>
      <c r="I101" s="227"/>
      <c r="J101" s="229"/>
    </row>
    <row r="102" spans="1:13">
      <c r="A102" s="164"/>
      <c r="I102" s="227"/>
      <c r="J102" s="230"/>
    </row>
    <row r="103" spans="1:13">
      <c r="A103" s="164"/>
      <c r="I103" s="227"/>
    </row>
    <row r="104" spans="1:13" ht="26.25" customHeight="1">
      <c r="A104" s="79" t="s">
        <v>12800</v>
      </c>
      <c r="B104" s="1195" t="s">
        <v>12802</v>
      </c>
      <c r="C104" s="1195"/>
      <c r="D104" s="1195"/>
      <c r="E104" s="1195"/>
      <c r="F104" s="1195"/>
      <c r="G104" s="1195"/>
      <c r="H104" s="1195"/>
      <c r="I104" s="1196"/>
    </row>
    <row r="105" spans="1:13">
      <c r="A105" s="164"/>
      <c r="B105" s="231"/>
      <c r="C105" s="231"/>
      <c r="D105" s="231"/>
      <c r="E105" s="231"/>
      <c r="F105" s="231"/>
      <c r="G105" s="231"/>
      <c r="H105" s="231"/>
      <c r="I105" s="232"/>
    </row>
    <row r="106" spans="1:13">
      <c r="A106" s="79" t="s">
        <v>12801</v>
      </c>
      <c r="B106" s="1197" t="s">
        <v>12803</v>
      </c>
      <c r="C106" s="1197"/>
      <c r="D106" s="1197"/>
      <c r="E106" s="1197"/>
      <c r="F106" s="1197"/>
      <c r="G106" s="1197"/>
      <c r="H106" s="1197"/>
      <c r="I106" s="1198"/>
    </row>
    <row r="107" spans="1:13">
      <c r="A107" s="164"/>
      <c r="I107" s="227"/>
    </row>
    <row r="108" spans="1:13">
      <c r="A108" s="164"/>
      <c r="I108" s="227"/>
    </row>
    <row r="109" spans="1:13" ht="15.75">
      <c r="A109" s="164"/>
      <c r="D109" s="233" t="s">
        <v>12762</v>
      </c>
      <c r="F109" s="1167"/>
      <c r="G109" s="1167"/>
      <c r="H109" s="1167"/>
      <c r="I109" s="227"/>
      <c r="K109" s="203"/>
    </row>
    <row r="110" spans="1:13">
      <c r="A110" s="164"/>
      <c r="D110" s="234" t="s">
        <v>12764</v>
      </c>
      <c r="G110" s="225"/>
      <c r="H110" s="225"/>
      <c r="I110" s="227"/>
      <c r="K110" s="203"/>
    </row>
    <row r="111" spans="1:13" ht="15.75" thickBot="1">
      <c r="A111" s="235"/>
      <c r="B111" s="236"/>
      <c r="C111" s="236"/>
      <c r="D111" s="237" t="s">
        <v>12763</v>
      </c>
      <c r="E111" s="236"/>
      <c r="F111" s="1168"/>
      <c r="G111" s="1168"/>
      <c r="H111" s="1168"/>
      <c r="I111" s="238"/>
      <c r="K111" s="203"/>
    </row>
    <row r="112" spans="1:13">
      <c r="K112" s="203"/>
    </row>
    <row r="113" spans="11:11">
      <c r="K113" s="203"/>
    </row>
    <row r="114" spans="11:11">
      <c r="K114" s="203"/>
    </row>
    <row r="115" spans="11:11">
      <c r="K115" s="203"/>
    </row>
    <row r="116" spans="11:11">
      <c r="K116" s="203"/>
    </row>
  </sheetData>
  <mergeCells count="15">
    <mergeCell ref="L82:N82"/>
    <mergeCell ref="B99:I99"/>
    <mergeCell ref="L84:N84"/>
    <mergeCell ref="B104:I104"/>
    <mergeCell ref="B106:I106"/>
    <mergeCell ref="A1:I1"/>
    <mergeCell ref="B2:D2"/>
    <mergeCell ref="E2:F2"/>
    <mergeCell ref="B5:D5"/>
    <mergeCell ref="B96:I96"/>
    <mergeCell ref="B3:D3"/>
    <mergeCell ref="B4:D4"/>
    <mergeCell ref="E3:F3"/>
    <mergeCell ref="E4:F4"/>
    <mergeCell ref="E5:F5"/>
  </mergeCells>
  <phoneticPr fontId="6" type="noConversion"/>
  <printOptions horizontalCentered="1"/>
  <pageMargins left="0.23622047244094491" right="0.23622047244094491" top="0.74803149606299213" bottom="0.74803149606299213" header="0.31496062992125984" footer="0.31496062992125984"/>
  <pageSetup paperSize="9" scale="66" fitToHeight="0" orientation="landscape" r:id="rId1"/>
  <headerFooter>
    <oddFooter>&amp;R&amp;P/&amp;N</oddFooter>
  </headerFooter>
  <rowBreaks count="1" manualBreakCount="1">
    <brk id="13"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V9203"/>
  <sheetViews>
    <sheetView topLeftCell="A170" zoomScale="50" zoomScaleNormal="50" workbookViewId="0">
      <selection activeCell="F170" sqref="F170"/>
    </sheetView>
    <sheetView zoomScale="55" zoomScaleNormal="55" workbookViewId="1">
      <selection activeCell="T12" sqref="T12"/>
    </sheetView>
  </sheetViews>
  <sheetFormatPr defaultColWidth="9.140625" defaultRowHeight="15"/>
  <cols>
    <col min="1" max="1" width="17" style="82" customWidth="1"/>
    <col min="2" max="2" width="14.140625" style="97" customWidth="1"/>
    <col min="3" max="3" width="34.140625" style="98" customWidth="1"/>
    <col min="4" max="4" width="86" style="82" customWidth="1"/>
    <col min="5" max="5" width="29.7109375" style="99" customWidth="1"/>
    <col min="6" max="12" width="23.28515625" style="100" customWidth="1"/>
    <col min="13" max="13" width="32.28515625" style="101" customWidth="1"/>
    <col min="14" max="14" width="39.140625" style="1035" customWidth="1"/>
    <col min="15" max="126" width="9.140625" style="94"/>
    <col min="127" max="16384" width="9.140625" style="82"/>
  </cols>
  <sheetData>
    <row r="1" spans="1:126" ht="101.25" customHeight="1" thickBot="1">
      <c r="A1" s="1202" t="s">
        <v>4001</v>
      </c>
      <c r="B1" s="1203"/>
      <c r="C1" s="1203"/>
      <c r="D1" s="1203"/>
      <c r="E1" s="1203"/>
      <c r="F1" s="1203"/>
      <c r="G1" s="1203"/>
      <c r="H1" s="1203"/>
      <c r="I1" s="1203"/>
      <c r="J1" s="1203"/>
      <c r="K1" s="1203"/>
      <c r="L1" s="1203"/>
      <c r="M1" s="1203"/>
      <c r="N1" s="1204"/>
    </row>
    <row r="2" spans="1:126" ht="15.75">
      <c r="A2" s="310" t="s">
        <v>111</v>
      </c>
      <c r="B2" s="1216" t="str">
        <f>PREÇO!B2</f>
        <v>PAVIMENTAÇÃO E DRENAGEM DE VIA DE ACESSO AO RESIDENCIAL VILLAGE, SÃO MATEUS-ES</v>
      </c>
      <c r="C2" s="1216"/>
      <c r="D2" s="1216"/>
      <c r="E2" s="499" t="s">
        <v>12791</v>
      </c>
      <c r="F2" s="500" t="str">
        <f>PREÇO!G2</f>
        <v>Jan/2022</v>
      </c>
      <c r="G2" s="500"/>
      <c r="H2" s="500"/>
      <c r="I2" s="500"/>
      <c r="J2" s="500"/>
      <c r="K2" s="500"/>
      <c r="L2" s="500"/>
      <c r="M2" s="312" t="s">
        <v>113</v>
      </c>
      <c r="N2" s="1013">
        <f>PREÇO!I2</f>
        <v>44562</v>
      </c>
    </row>
    <row r="3" spans="1:126" ht="37.5" customHeight="1">
      <c r="A3" s="283" t="s">
        <v>12786</v>
      </c>
      <c r="B3" s="1191" t="str">
        <f>PREÇO!B3</f>
        <v>SECRETARIA DE ESTADO DE SANEAMENTO, HABITAÇÃO E DESENVOLVIMENTO URBANO</v>
      </c>
      <c r="C3" s="1191"/>
      <c r="D3" s="1191"/>
      <c r="E3" s="300" t="s">
        <v>12792</v>
      </c>
      <c r="F3" s="322" t="str">
        <f>PREÇO!G3</f>
        <v>Jan/2022</v>
      </c>
      <c r="G3" s="322"/>
      <c r="H3" s="322"/>
      <c r="I3" s="322"/>
      <c r="J3" s="322"/>
      <c r="K3" s="322"/>
      <c r="L3" s="322"/>
      <c r="M3" s="285" t="s">
        <v>4002</v>
      </c>
      <c r="N3" s="1014">
        <f>PREÇO!I3</f>
        <v>1.5727</v>
      </c>
    </row>
    <row r="4" spans="1:126" ht="15.75">
      <c r="A4" s="279" t="s">
        <v>112</v>
      </c>
      <c r="B4" s="1186" t="str">
        <f>PREÇO!B4</f>
        <v>SÃO MATEUS-ES</v>
      </c>
      <c r="C4" s="1186"/>
      <c r="D4" s="1186"/>
      <c r="E4" s="299" t="s">
        <v>12791</v>
      </c>
      <c r="F4" s="322" t="str">
        <f>PREÇO!G4</f>
        <v>Jan/2022</v>
      </c>
      <c r="G4" s="322"/>
      <c r="H4" s="322"/>
      <c r="I4" s="322"/>
      <c r="J4" s="322"/>
      <c r="K4" s="322"/>
      <c r="L4" s="322"/>
      <c r="M4" s="281" t="s">
        <v>113</v>
      </c>
      <c r="N4" s="1014">
        <f>PREÇO!I4</f>
        <v>0.15570000000000001</v>
      </c>
    </row>
    <row r="5" spans="1:126" ht="40.5" customHeight="1" thickBot="1">
      <c r="A5" s="287" t="s">
        <v>12788</v>
      </c>
      <c r="B5" s="1188" t="str">
        <f>PREÇO!B5</f>
        <v>América Latina Engenharia Eireli</v>
      </c>
      <c r="C5" s="1188"/>
      <c r="D5" s="1188"/>
      <c r="E5" s="301" t="s">
        <v>12791</v>
      </c>
      <c r="F5" s="323" t="str">
        <f>PREÇO!G5</f>
        <v>Jan/2022</v>
      </c>
      <c r="G5" s="323"/>
      <c r="H5" s="323"/>
      <c r="I5" s="323"/>
      <c r="J5" s="323"/>
      <c r="K5" s="323"/>
      <c r="L5" s="323"/>
      <c r="M5" s="289" t="s">
        <v>113</v>
      </c>
      <c r="N5" s="1014">
        <f>PREÇO!I5</f>
        <v>0.3196</v>
      </c>
    </row>
    <row r="6" spans="1:126" s="81" customFormat="1" ht="15.75">
      <c r="A6" s="1208" t="s">
        <v>3994</v>
      </c>
      <c r="B6" s="1210" t="s">
        <v>3993</v>
      </c>
      <c r="C6" s="1211"/>
      <c r="D6" s="1217" t="s">
        <v>3995</v>
      </c>
      <c r="E6" s="1212" t="s">
        <v>127</v>
      </c>
      <c r="F6" s="1214" t="s">
        <v>3991</v>
      </c>
      <c r="G6" s="465"/>
      <c r="H6" s="465"/>
      <c r="I6" s="465"/>
      <c r="J6" s="465"/>
      <c r="K6" s="465"/>
      <c r="L6" s="465"/>
      <c r="M6" s="1205" t="s">
        <v>4003</v>
      </c>
      <c r="N6" s="1207" t="s">
        <v>4004</v>
      </c>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row>
    <row r="7" spans="1:126" s="84" customFormat="1" ht="15.75">
      <c r="A7" s="1209"/>
      <c r="B7" s="324" t="s">
        <v>4005</v>
      </c>
      <c r="C7" s="325" t="s">
        <v>125</v>
      </c>
      <c r="D7" s="1218"/>
      <c r="E7" s="1213"/>
      <c r="F7" s="1215"/>
      <c r="G7" s="466"/>
      <c r="H7" s="466"/>
      <c r="I7" s="466"/>
      <c r="J7" s="466"/>
      <c r="K7" s="466"/>
      <c r="L7" s="466"/>
      <c r="M7" s="1206"/>
      <c r="N7" s="1207"/>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I7" s="341"/>
      <c r="CJ7" s="341"/>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c r="DL7" s="341"/>
      <c r="DM7" s="341"/>
      <c r="DN7" s="341"/>
      <c r="DO7" s="341"/>
      <c r="DP7" s="341"/>
      <c r="DQ7" s="341"/>
      <c r="DR7" s="341"/>
      <c r="DS7" s="341"/>
      <c r="DT7" s="341"/>
      <c r="DU7" s="341"/>
      <c r="DV7" s="341"/>
    </row>
    <row r="8" spans="1:126" s="83" customFormat="1" ht="15.75">
      <c r="A8" s="326">
        <f>PREÇO!A8</f>
        <v>1</v>
      </c>
      <c r="B8" s="327"/>
      <c r="C8" s="328"/>
      <c r="D8" s="329" t="str">
        <f>PREÇO!D8</f>
        <v>SERVIÇOS PRELIMINARES</v>
      </c>
      <c r="E8" s="330"/>
      <c r="F8" s="331"/>
      <c r="G8" s="331"/>
      <c r="H8" s="486"/>
      <c r="I8" s="331"/>
      <c r="J8" s="331"/>
      <c r="K8" s="331"/>
      <c r="L8" s="331"/>
      <c r="M8" s="999"/>
      <c r="N8" s="101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row>
    <row r="9" spans="1:126" s="88" customFormat="1" ht="18" customHeight="1">
      <c r="A9" s="334" t="str">
        <f>PREÇO!A9</f>
        <v>1.1</v>
      </c>
      <c r="B9" s="335" t="str">
        <f>PREÇO!C9</f>
        <v>DER-ED</v>
      </c>
      <c r="C9" s="335" t="str">
        <f>PREÇO!B9</f>
        <v>020305</v>
      </c>
      <c r="D9" s="85" t="str">
        <f>PREÇO!D9</f>
        <v>Placa de obra nas dimensões de 2.0 x 4.0 m, padrão DER</v>
      </c>
      <c r="E9" s="86" t="str">
        <f>PREÇO!E9</f>
        <v>m2</v>
      </c>
      <c r="F9" s="87">
        <v>8</v>
      </c>
      <c r="G9" s="1199" t="s">
        <v>12689</v>
      </c>
      <c r="H9" s="1200"/>
      <c r="I9" s="1200"/>
      <c r="J9" s="1200"/>
      <c r="K9" s="1200"/>
      <c r="L9" s="1200"/>
      <c r="M9" s="1201"/>
      <c r="N9" s="1016"/>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row>
    <row r="10" spans="1:126" s="88" customFormat="1" ht="30">
      <c r="A10" s="336" t="str">
        <f>PREÇO!A10</f>
        <v>1.2</v>
      </c>
      <c r="B10" s="337" t="str">
        <f>PREÇO!C10</f>
        <v>DER-ED</v>
      </c>
      <c r="C10" s="337" t="str">
        <f>PREÇO!B10</f>
        <v>200576</v>
      </c>
      <c r="D10" s="89" t="str">
        <f>PREÇO!D10</f>
        <v>Placa para inauguração de obra em alumínio polido e=4mm, dimensões 40 x 50 cm, gravação em baixo relevo, inclusive pintura e fixação</v>
      </c>
      <c r="E10" s="86" t="str">
        <f>PREÇO!E10</f>
        <v>und</v>
      </c>
      <c r="F10" s="87">
        <v>1</v>
      </c>
      <c r="G10" s="1199" t="s">
        <v>12753</v>
      </c>
      <c r="H10" s="1200"/>
      <c r="I10" s="1200"/>
      <c r="J10" s="1200"/>
      <c r="K10" s="1200"/>
      <c r="L10" s="1200"/>
      <c r="M10" s="1201"/>
      <c r="N10" s="1016"/>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row>
    <row r="11" spans="1:126" s="90" customFormat="1" ht="72" customHeight="1">
      <c r="A11" s="334" t="str">
        <f>PREÇO!A11</f>
        <v>1.3</v>
      </c>
      <c r="B11" s="335" t="str">
        <f>PREÇO!C11</f>
        <v>DER-ED</v>
      </c>
      <c r="C11" s="335" t="str">
        <f>PREÇO!B11</f>
        <v>020712</v>
      </c>
      <c r="D11" s="85" t="str">
        <f>PREÇO!D11</f>
        <v>Rede de água com padrão de entrada d'água diâm. 3/4", conf. espec. CESAN, incl. tubos e conexões para alimentação, distribuição, extravasor e limpeza, cons. o padrão a 25m, conf. projeto (1 utilização)</v>
      </c>
      <c r="E11" s="86" t="str">
        <f>PREÇO!E11</f>
        <v>m</v>
      </c>
      <c r="F11" s="87">
        <v>15</v>
      </c>
      <c r="G11" s="1199" t="s">
        <v>12690</v>
      </c>
      <c r="H11" s="1200"/>
      <c r="I11" s="1200"/>
      <c r="J11" s="1200"/>
      <c r="K11" s="1200"/>
      <c r="L11" s="1200"/>
      <c r="M11" s="1201"/>
      <c r="N11" s="1016"/>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row>
    <row r="12" spans="1:126" s="90" customFormat="1" ht="72" customHeight="1">
      <c r="A12" s="334" t="str">
        <f>PREÇO!A12</f>
        <v>1.4</v>
      </c>
      <c r="B12" s="335" t="str">
        <f>PREÇO!C12</f>
        <v>DER-ED</v>
      </c>
      <c r="C12" s="335" t="str">
        <f>PREÇO!B12</f>
        <v>020714</v>
      </c>
      <c r="D12" s="85" t="str">
        <f>PREÇO!D12</f>
        <v>Rede de esgoto, contendo fossa e filtro, inclusive tubos e conexões de ligação entre caixas, considerando distância de 25m, conforme projeto (1 utilização)</v>
      </c>
      <c r="E12" s="86" t="str">
        <f>PREÇO!E12</f>
        <v>m</v>
      </c>
      <c r="F12" s="87">
        <v>15</v>
      </c>
      <c r="G12" s="1199" t="s">
        <v>12691</v>
      </c>
      <c r="H12" s="1200"/>
      <c r="I12" s="1200"/>
      <c r="J12" s="1200"/>
      <c r="K12" s="1200"/>
      <c r="L12" s="1200"/>
      <c r="M12" s="1201"/>
      <c r="N12" s="1016"/>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row>
    <row r="13" spans="1:126" s="90" customFormat="1" ht="72" customHeight="1">
      <c r="A13" s="334" t="str">
        <f>PREÇO!A13</f>
        <v>1.5</v>
      </c>
      <c r="B13" s="335" t="str">
        <f>PREÇO!C13</f>
        <v>DER-ED</v>
      </c>
      <c r="C13" s="335" t="str">
        <f>PREÇO!B13</f>
        <v>020713</v>
      </c>
      <c r="D13" s="85" t="str">
        <f>PREÇO!D13</f>
        <v>Rede de luz, incl. padrão entrada de energia trifás., cabo de ligação até barracões, quadro de distrib., disj. e chave de força (quando necessário), cons. 20m entre padrão entrada e QDG, conf. projeto (1 utilização)</v>
      </c>
      <c r="E13" s="86" t="str">
        <f>PREÇO!E13</f>
        <v>m</v>
      </c>
      <c r="F13" s="87">
        <v>10</v>
      </c>
      <c r="G13" s="1199" t="s">
        <v>12753</v>
      </c>
      <c r="H13" s="1200"/>
      <c r="I13" s="1200"/>
      <c r="J13" s="1200"/>
      <c r="K13" s="1200"/>
      <c r="L13" s="1200"/>
      <c r="M13" s="1201"/>
      <c r="N13" s="1016"/>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row>
    <row r="14" spans="1:126" s="90" customFormat="1" ht="90" customHeight="1">
      <c r="A14" s="334" t="str">
        <f>PREÇO!A14</f>
        <v>1.6</v>
      </c>
      <c r="B14" s="335" t="str">
        <f>PREÇO!C14</f>
        <v>DER-ED</v>
      </c>
      <c r="C14" s="335" t="str">
        <f>PREÇO!B14</f>
        <v>020711</v>
      </c>
      <c r="D14" s="85" t="str">
        <f>PREÇO!D14</f>
        <v>Reservatório de poliestileno de 1000 L, incl. suporte em madeira de 7x12cm e 8x7cm, elevado de 4m, conf. projeto (1 utilização)</v>
      </c>
      <c r="E14" s="86" t="str">
        <f>PREÇO!E14</f>
        <v>und</v>
      </c>
      <c r="F14" s="87">
        <v>1</v>
      </c>
      <c r="G14" s="1199" t="s">
        <v>12785</v>
      </c>
      <c r="H14" s="1200"/>
      <c r="I14" s="1200"/>
      <c r="J14" s="1200"/>
      <c r="K14" s="1200"/>
      <c r="L14" s="1200"/>
      <c r="M14" s="1201"/>
      <c r="N14" s="1016"/>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row>
    <row r="15" spans="1:126" s="94" customFormat="1" ht="73.900000000000006" customHeight="1">
      <c r="A15" s="334" t="str">
        <f>PREÇO!A15</f>
        <v>1.7</v>
      </c>
      <c r="B15" s="335" t="str">
        <f>PREÇO!C15</f>
        <v>DER-ED</v>
      </c>
      <c r="C15" s="335" t="str">
        <f>PREÇO!B15</f>
        <v>020350</v>
      </c>
      <c r="D15" s="91" t="str">
        <f>PREÇO!D15</f>
        <v>Tapume Telha Metálica Ondulada em aço galvalume 0,50mm Branca h=2,20m, incl. montagem estr. mad. 8"x8", c/adesivo "DER-ES" 60x60cm a cada 10m, incl. faixas pint. esmalte sint. cores azul c/ h=30cm e rosa c/ h=10cm (Reaproveitamento 2x)</v>
      </c>
      <c r="E15" s="92" t="str">
        <f>PREÇO!E15</f>
        <v>m</v>
      </c>
      <c r="F15" s="93">
        <v>39.799999999999997</v>
      </c>
      <c r="G15" s="1220" t="s">
        <v>12780</v>
      </c>
      <c r="H15" s="1221"/>
      <c r="I15" s="1221"/>
      <c r="J15" s="1221"/>
      <c r="K15" s="1221"/>
      <c r="L15" s="1221"/>
      <c r="M15" s="1222"/>
      <c r="N15" s="1016"/>
    </row>
    <row r="16" spans="1:126" s="94" customFormat="1" ht="72" customHeight="1">
      <c r="A16" s="334" t="str">
        <f>PREÇO!A16</f>
        <v>1.8</v>
      </c>
      <c r="B16" s="335" t="str">
        <f>PREÇO!C16</f>
        <v>DER-ED</v>
      </c>
      <c r="C16" s="335" t="str">
        <f>PREÇO!B16</f>
        <v>020344</v>
      </c>
      <c r="D16" s="91" t="str">
        <f>PREÇO!D16</f>
        <v>Mobilização e desmobilização de conteiner locado para barracão de obra</v>
      </c>
      <c r="E16" s="92" t="str">
        <f>PREÇO!E16</f>
        <v>und</v>
      </c>
      <c r="F16" s="93">
        <v>2</v>
      </c>
      <c r="G16" s="1220" t="s">
        <v>12781</v>
      </c>
      <c r="H16" s="1221"/>
      <c r="I16" s="1221"/>
      <c r="J16" s="1221"/>
      <c r="K16" s="1221"/>
      <c r="L16" s="1221"/>
      <c r="M16" s="1222"/>
      <c r="N16" s="1016"/>
    </row>
    <row r="17" spans="1:14" s="94" customFormat="1" ht="72" customHeight="1">
      <c r="A17" s="334" t="str">
        <f>PREÇO!A17</f>
        <v>1.9</v>
      </c>
      <c r="B17" s="335" t="str">
        <f>PREÇO!C17</f>
        <v>DER-ED</v>
      </c>
      <c r="C17" s="335" t="str">
        <f>PREÇO!B17</f>
        <v>020355</v>
      </c>
      <c r="D17" s="91" t="str">
        <f>PREÇO!D17</f>
        <v>Aluguel mensal container sanitário, incl porta, básc, 2 ptos luz, 1 pto aterram., 3vasos, 3lavatórios, calha mictório, 6 chuveiros (1 eletrico), torn.,registros, piso comp. Naval pintado, cert NR18 e laudo descontaminação</v>
      </c>
      <c r="E17" s="92" t="str">
        <f>PREÇO!E17</f>
        <v>ms</v>
      </c>
      <c r="F17" s="93">
        <v>10</v>
      </c>
      <c r="G17" s="1220" t="s">
        <v>12782</v>
      </c>
      <c r="H17" s="1221"/>
      <c r="I17" s="1221"/>
      <c r="J17" s="1221"/>
      <c r="K17" s="1221"/>
      <c r="L17" s="1221"/>
      <c r="M17" s="1222"/>
      <c r="N17" s="1016"/>
    </row>
    <row r="18" spans="1:14" s="94" customFormat="1" ht="114.6" customHeight="1">
      <c r="A18" s="334" t="str">
        <f>PREÇO!A18</f>
        <v>1.10</v>
      </c>
      <c r="B18" s="335" t="str">
        <f>PREÇO!C18</f>
        <v>DER-ED</v>
      </c>
      <c r="C18" s="335" t="str">
        <f>PREÇO!B18</f>
        <v>020352</v>
      </c>
      <c r="D18" s="808" t="str">
        <f>PREÇO!D18</f>
        <v>Aluguel mensal container para escritório, dim. 6.00x2.40m, c/ banheiro (vaso+lavat+chuveiro e básc), incl. porta, 2 janelas, abert p/ ar cond., 2 pt iluminação, 2 tom. elét. e 1 tom.telef. Isolam.térmico(teto e paredes), piso em comp. Naval, cert. NR18, incl. laudo descontaminação.</v>
      </c>
      <c r="E18" s="92" t="str">
        <f>PREÇO!E18</f>
        <v>ms</v>
      </c>
      <c r="F18" s="93">
        <v>10</v>
      </c>
      <c r="G18" s="1220" t="s">
        <v>12783</v>
      </c>
      <c r="H18" s="1221"/>
      <c r="I18" s="1221"/>
      <c r="J18" s="1221"/>
      <c r="K18" s="1221"/>
      <c r="L18" s="1221"/>
      <c r="M18" s="1222"/>
      <c r="N18" s="1016"/>
    </row>
    <row r="19" spans="1:14" s="94" customFormat="1" ht="54" customHeight="1">
      <c r="A19" s="334" t="str">
        <f>PREÇO!A19</f>
        <v>1.11</v>
      </c>
      <c r="B19" s="335" t="str">
        <f>PREÇO!C19</f>
        <v>DER-RD</v>
      </c>
      <c r="C19" s="335">
        <f>PREÇO!B19</f>
        <v>42046</v>
      </c>
      <c r="D19" s="91" t="str">
        <f>PREÇO!D19</f>
        <v>Cones para sinalização, fornecimento e colocação</v>
      </c>
      <c r="E19" s="92" t="str">
        <f>PREÇO!E19</f>
        <v>Ud</v>
      </c>
      <c r="F19" s="93">
        <v>10</v>
      </c>
      <c r="G19" s="1228" t="s">
        <v>45743</v>
      </c>
      <c r="H19" s="1229"/>
      <c r="I19" s="1229"/>
      <c r="J19" s="1229"/>
      <c r="K19" s="1229"/>
      <c r="L19" s="1229"/>
      <c r="M19" s="1230"/>
      <c r="N19" s="1016"/>
    </row>
    <row r="20" spans="1:14" s="94" customFormat="1" ht="54" customHeight="1">
      <c r="A20" s="334" t="str">
        <f>PREÇO!A20</f>
        <v>1.12</v>
      </c>
      <c r="B20" s="335" t="str">
        <f>PREÇO!C20</f>
        <v>DER-RD</v>
      </c>
      <c r="C20" s="335">
        <f>PREÇO!B20</f>
        <v>41359</v>
      </c>
      <c r="D20" s="91" t="str">
        <f>PREÇO!D20</f>
        <v>Tela de proteção de segurança de PVC cor laranja com suporte  para sinalização de obras</v>
      </c>
      <c r="E20" s="92" t="str">
        <f>PREÇO!E20</f>
        <v>M</v>
      </c>
      <c r="F20" s="93">
        <v>30</v>
      </c>
      <c r="G20" s="1228" t="s">
        <v>45744</v>
      </c>
      <c r="H20" s="1229"/>
      <c r="I20" s="1229"/>
      <c r="J20" s="1229"/>
      <c r="K20" s="1229"/>
      <c r="L20" s="1229"/>
      <c r="M20" s="1230"/>
      <c r="N20" s="1016"/>
    </row>
    <row r="21" spans="1:14" s="94" customFormat="1" ht="54" customHeight="1">
      <c r="A21" s="334" t="str">
        <f>PREÇO!A21</f>
        <v>1.11</v>
      </c>
      <c r="B21" s="335" t="str">
        <f>PREÇO!C21</f>
        <v>DER-ED</v>
      </c>
      <c r="C21" s="335" t="str">
        <f>PREÇO!B21</f>
        <v>010512</v>
      </c>
      <c r="D21" s="91" t="str">
        <f>PREÇO!D21</f>
        <v>Equipe topográfica para serviços simples de locação e nivelamento (incluindo equipamento, transporte e profissionais nivel médio)</v>
      </c>
      <c r="E21" s="92" t="str">
        <f>PREÇO!E21</f>
        <v>mês</v>
      </c>
      <c r="F21" s="93">
        <v>1</v>
      </c>
      <c r="G21" s="1228" t="s">
        <v>45354</v>
      </c>
      <c r="H21" s="1229"/>
      <c r="I21" s="1229"/>
      <c r="J21" s="1229"/>
      <c r="K21" s="1229"/>
      <c r="L21" s="1229"/>
      <c r="M21" s="1230"/>
      <c r="N21" s="1016"/>
    </row>
    <row r="22" spans="1:14" s="95" customFormat="1" ht="15.75">
      <c r="A22" s="326">
        <f>PREÇO!A23</f>
        <v>2</v>
      </c>
      <c r="B22" s="332"/>
      <c r="C22" s="332"/>
      <c r="D22" s="329" t="str">
        <f>PREÇO!D23</f>
        <v>DEMOLIÇÕES E RETIRADAS</v>
      </c>
      <c r="E22" s="329"/>
      <c r="F22" s="333"/>
      <c r="G22" s="333"/>
      <c r="H22" s="333"/>
      <c r="I22" s="333"/>
      <c r="J22" s="333"/>
      <c r="K22" s="333"/>
      <c r="L22" s="333"/>
      <c r="M22" s="1000"/>
      <c r="N22" s="1017"/>
    </row>
    <row r="23" spans="1:14" s="94" customFormat="1" ht="54" customHeight="1">
      <c r="A23" s="334" t="str">
        <f>PREÇO!A24</f>
        <v>2.1</v>
      </c>
      <c r="B23" s="335" t="s">
        <v>3990</v>
      </c>
      <c r="C23" s="338" t="str">
        <f>PREÇO!B24</f>
        <v>010402</v>
      </c>
      <c r="D23" s="91" t="str">
        <f>PREÇO!D24</f>
        <v>Raspagem e limpeza do terreno (manual)</v>
      </c>
      <c r="E23" s="92" t="str">
        <f>PREÇO!E24</f>
        <v>m2</v>
      </c>
      <c r="F23" s="93">
        <v>200</v>
      </c>
      <c r="G23" s="1220" t="s">
        <v>45352</v>
      </c>
      <c r="H23" s="1221"/>
      <c r="I23" s="1221"/>
      <c r="J23" s="1221"/>
      <c r="K23" s="1221"/>
      <c r="L23" s="1221"/>
      <c r="M23" s="1222"/>
      <c r="N23" s="1016"/>
    </row>
    <row r="24" spans="1:14" s="94" customFormat="1" ht="54" customHeight="1">
      <c r="A24" s="334" t="str">
        <f>PREÇO!A25</f>
        <v>2.2</v>
      </c>
      <c r="B24" s="335" t="s">
        <v>3990</v>
      </c>
      <c r="C24" s="338" t="str">
        <f>PREÇO!B25</f>
        <v>010403</v>
      </c>
      <c r="D24" s="91" t="str">
        <f>PREÇO!D25</f>
        <v>Corte e destocamento de árvores com diâmetro de até 15 cm</v>
      </c>
      <c r="E24" s="92" t="str">
        <f>PREÇO!E25</f>
        <v>und</v>
      </c>
      <c r="F24" s="93">
        <v>8</v>
      </c>
      <c r="G24" s="1220" t="s">
        <v>45353</v>
      </c>
      <c r="H24" s="1221"/>
      <c r="I24" s="1221"/>
      <c r="J24" s="1221"/>
      <c r="K24" s="1221"/>
      <c r="L24" s="1221"/>
      <c r="M24" s="1222"/>
      <c r="N24" s="1016"/>
    </row>
    <row r="25" spans="1:14" s="94" customFormat="1" ht="54" customHeight="1">
      <c r="A25" s="334" t="str">
        <f>PREÇO!A26</f>
        <v>2.3</v>
      </c>
      <c r="B25" s="335" t="s">
        <v>3990</v>
      </c>
      <c r="C25" s="338" t="str">
        <f>PREÇO!B26</f>
        <v>010404</v>
      </c>
      <c r="D25" s="91" t="str">
        <f>PREÇO!D26</f>
        <v>Corte e destocamento de árvores com diâmetro superior a 30 cm</v>
      </c>
      <c r="E25" s="92" t="str">
        <f>PREÇO!E26</f>
        <v>und</v>
      </c>
      <c r="F25" s="93">
        <v>10</v>
      </c>
      <c r="G25" s="1220" t="s">
        <v>45354</v>
      </c>
      <c r="H25" s="1221"/>
      <c r="I25" s="1221"/>
      <c r="J25" s="1221"/>
      <c r="K25" s="1221"/>
      <c r="L25" s="1221"/>
      <c r="M25" s="1222"/>
      <c r="N25" s="1016"/>
    </row>
    <row r="26" spans="1:14" s="95" customFormat="1" ht="15.75">
      <c r="A26" s="326">
        <f>PREÇO!A28</f>
        <v>3</v>
      </c>
      <c r="B26" s="332"/>
      <c r="C26" s="332"/>
      <c r="D26" s="329" t="str">
        <f>PREÇO!D28</f>
        <v>DRENAGEM</v>
      </c>
      <c r="E26" s="329"/>
      <c r="F26" s="333"/>
      <c r="G26" s="333"/>
      <c r="H26" s="333"/>
      <c r="I26" s="333"/>
      <c r="J26" s="333"/>
      <c r="K26" s="333"/>
      <c r="L26" s="333"/>
      <c r="M26" s="1000"/>
      <c r="N26" s="1017"/>
    </row>
    <row r="27" spans="1:14" s="95" customFormat="1" ht="15.75">
      <c r="A27" s="467"/>
      <c r="B27" s="468"/>
      <c r="C27" s="468"/>
      <c r="D27" s="469" t="s">
        <v>45356</v>
      </c>
      <c r="E27" s="469"/>
      <c r="F27" s="470"/>
      <c r="G27" s="470"/>
      <c r="H27" s="470"/>
      <c r="I27" s="470"/>
      <c r="J27" s="470"/>
      <c r="K27" s="470"/>
      <c r="L27" s="470"/>
      <c r="M27" s="1001"/>
      <c r="N27" s="1017"/>
    </row>
    <row r="28" spans="1:14" s="94" customFormat="1" ht="117.6" customHeight="1">
      <c r="A28" s="504" t="str">
        <f>PREÇO!A30</f>
        <v>3.1</v>
      </c>
      <c r="B28" s="505" t="str">
        <f>PREÇO!C30</f>
        <v>DER-ED</v>
      </c>
      <c r="C28" s="506" t="str">
        <f>PREÇO!B30</f>
        <v>030103</v>
      </c>
      <c r="D28" s="507" t="str">
        <f>PREÇO!D30</f>
        <v>Escavação mecânica em material de 1a. categoria</v>
      </c>
      <c r="E28" s="508" t="str">
        <f>PREÇO!E30</f>
        <v>m3</v>
      </c>
      <c r="F28" s="509">
        <f>K40+L60+L77+J109</f>
        <v>3869.34</v>
      </c>
      <c r="G28" s="509"/>
      <c r="H28" s="509"/>
      <c r="I28" s="509"/>
      <c r="J28" s="509"/>
      <c r="K28" s="509"/>
      <c r="L28" s="509"/>
      <c r="M28" s="1002"/>
      <c r="N28" s="1018" t="s">
        <v>45454</v>
      </c>
    </row>
    <row r="29" spans="1:14" s="94" customFormat="1" ht="15" customHeight="1">
      <c r="A29" s="1223" t="s">
        <v>45445</v>
      </c>
      <c r="B29" s="1224"/>
      <c r="C29" s="1224"/>
      <c r="D29" s="1224"/>
      <c r="E29" s="1224"/>
      <c r="F29" s="1224"/>
      <c r="G29" s="1224"/>
      <c r="H29" s="1224"/>
      <c r="I29" s="1224"/>
      <c r="J29" s="1224"/>
      <c r="K29" s="1224"/>
      <c r="L29" s="1224"/>
      <c r="M29" s="1224"/>
      <c r="N29" s="1225"/>
    </row>
    <row r="30" spans="1:14" s="94" customFormat="1" ht="33" customHeight="1">
      <c r="A30" s="526"/>
      <c r="B30" s="510"/>
      <c r="C30" s="510"/>
      <c r="D30" s="510" t="s">
        <v>45446</v>
      </c>
      <c r="E30" s="511" t="s">
        <v>45447</v>
      </c>
      <c r="F30" s="511" t="s">
        <v>45448</v>
      </c>
      <c r="G30" s="511" t="s">
        <v>45449</v>
      </c>
      <c r="H30" s="489" t="s">
        <v>45450</v>
      </c>
      <c r="I30" s="490" t="s">
        <v>45451</v>
      </c>
      <c r="J30" s="491" t="s">
        <v>45452</v>
      </c>
      <c r="K30" s="492" t="s">
        <v>45453</v>
      </c>
      <c r="L30" s="511"/>
      <c r="M30" s="1003"/>
      <c r="N30" s="1019" t="s">
        <v>45455</v>
      </c>
    </row>
    <row r="31" spans="1:14" s="94" customFormat="1" ht="15" customHeight="1">
      <c r="A31" s="1226"/>
      <c r="B31" s="1227"/>
      <c r="C31" s="1227"/>
      <c r="D31" s="493" t="s">
        <v>45456</v>
      </c>
      <c r="E31" s="494">
        <v>35</v>
      </c>
      <c r="F31" s="495">
        <v>2.85</v>
      </c>
      <c r="G31" s="495" t="s">
        <v>45457</v>
      </c>
      <c r="H31" s="495">
        <f>G31+0.5+0.5</f>
        <v>1.3</v>
      </c>
      <c r="I31" s="495">
        <f>(0.0175*F31)+J31</f>
        <v>0.95</v>
      </c>
      <c r="J31" s="495">
        <f>0.9</f>
        <v>0.9</v>
      </c>
      <c r="K31" s="496">
        <f>((I31+J31)/2+0.1)*F31*H31*E31</f>
        <v>132.91999999999999</v>
      </c>
      <c r="L31" s="512"/>
      <c r="M31" s="1004"/>
      <c r="N31" s="997"/>
    </row>
    <row r="32" spans="1:14" s="94" customFormat="1" ht="15" customHeight="1">
      <c r="A32" s="1226"/>
      <c r="B32" s="1227"/>
      <c r="C32" s="1227"/>
      <c r="D32" s="493" t="s">
        <v>45458</v>
      </c>
      <c r="E32" s="494">
        <v>1</v>
      </c>
      <c r="F32" s="495">
        <v>4.7</v>
      </c>
      <c r="G32" s="495" t="s">
        <v>45457</v>
      </c>
      <c r="H32" s="495">
        <f t="shared" ref="H32:H38" si="0">G32+0.5+0.5</f>
        <v>1.3</v>
      </c>
      <c r="I32" s="495">
        <f t="shared" ref="I32:I38" si="1">(0.0175*F32)+J32</f>
        <v>0.98</v>
      </c>
      <c r="J32" s="495">
        <f t="shared" ref="J32:J38" si="2">0.9</f>
        <v>0.9</v>
      </c>
      <c r="K32" s="496">
        <f t="shared" ref="K32:K38" si="3">((I32+J32)/2+0.1)*F32*H32*E32</f>
        <v>6.35</v>
      </c>
      <c r="L32" s="512"/>
      <c r="M32" s="1004"/>
      <c r="N32" s="997"/>
    </row>
    <row r="33" spans="1:14" s="94" customFormat="1" ht="15" customHeight="1">
      <c r="A33" s="1226"/>
      <c r="B33" s="1227"/>
      <c r="C33" s="1227"/>
      <c r="D33" s="493" t="s">
        <v>45459</v>
      </c>
      <c r="E33" s="494">
        <v>9</v>
      </c>
      <c r="F33" s="495">
        <v>4.0999999999999996</v>
      </c>
      <c r="G33" s="495" t="s">
        <v>45457</v>
      </c>
      <c r="H33" s="495">
        <f t="shared" si="0"/>
        <v>1.3</v>
      </c>
      <c r="I33" s="495">
        <f t="shared" si="1"/>
        <v>0.97</v>
      </c>
      <c r="J33" s="495">
        <f t="shared" si="2"/>
        <v>0.9</v>
      </c>
      <c r="K33" s="496">
        <f t="shared" si="3"/>
        <v>49.65</v>
      </c>
      <c r="L33" s="512"/>
      <c r="M33" s="1004"/>
      <c r="N33" s="997"/>
    </row>
    <row r="34" spans="1:14" s="94" customFormat="1" ht="15" customHeight="1">
      <c r="A34" s="1226"/>
      <c r="B34" s="1227"/>
      <c r="C34" s="1227"/>
      <c r="D34" s="493" t="s">
        <v>45460</v>
      </c>
      <c r="E34" s="494">
        <v>6</v>
      </c>
      <c r="F34" s="495">
        <v>4.08</v>
      </c>
      <c r="G34" s="495" t="s">
        <v>45457</v>
      </c>
      <c r="H34" s="495">
        <f t="shared" si="0"/>
        <v>1.3</v>
      </c>
      <c r="I34" s="495">
        <f t="shared" si="1"/>
        <v>0.97</v>
      </c>
      <c r="J34" s="495">
        <f t="shared" si="2"/>
        <v>0.9</v>
      </c>
      <c r="K34" s="496">
        <f t="shared" si="3"/>
        <v>32.94</v>
      </c>
      <c r="L34" s="512"/>
      <c r="M34" s="1004"/>
      <c r="N34" s="997"/>
    </row>
    <row r="35" spans="1:14" s="94" customFormat="1" ht="15" customHeight="1">
      <c r="A35" s="1226"/>
      <c r="B35" s="1227"/>
      <c r="C35" s="1227"/>
      <c r="D35" s="493" t="s">
        <v>45461</v>
      </c>
      <c r="E35" s="494">
        <v>1</v>
      </c>
      <c r="F35" s="495">
        <v>3.32</v>
      </c>
      <c r="G35" s="495" t="s">
        <v>45457</v>
      </c>
      <c r="H35" s="495">
        <f t="shared" si="0"/>
        <v>1.3</v>
      </c>
      <c r="I35" s="495">
        <f t="shared" si="1"/>
        <v>0.96</v>
      </c>
      <c r="J35" s="495">
        <f t="shared" si="2"/>
        <v>0.9</v>
      </c>
      <c r="K35" s="496">
        <f t="shared" si="3"/>
        <v>4.45</v>
      </c>
      <c r="L35" s="512"/>
      <c r="M35" s="1004"/>
      <c r="N35" s="997"/>
    </row>
    <row r="36" spans="1:14" s="94" customFormat="1" ht="15" customHeight="1">
      <c r="A36" s="1226"/>
      <c r="B36" s="1227"/>
      <c r="C36" s="1227"/>
      <c r="D36" s="493" t="s">
        <v>45462</v>
      </c>
      <c r="E36" s="494">
        <v>1</v>
      </c>
      <c r="F36" s="495">
        <v>4.5</v>
      </c>
      <c r="G36" s="495" t="s">
        <v>45457</v>
      </c>
      <c r="H36" s="495">
        <f t="shared" si="0"/>
        <v>1.3</v>
      </c>
      <c r="I36" s="495">
        <f t="shared" si="1"/>
        <v>0.98</v>
      </c>
      <c r="J36" s="495">
        <f t="shared" si="2"/>
        <v>0.9</v>
      </c>
      <c r="K36" s="496">
        <f t="shared" si="3"/>
        <v>6.08</v>
      </c>
      <c r="L36" s="512"/>
      <c r="M36" s="1004"/>
      <c r="N36" s="997"/>
    </row>
    <row r="37" spans="1:14" s="94" customFormat="1" ht="15" customHeight="1">
      <c r="A37" s="1226"/>
      <c r="B37" s="1227"/>
      <c r="C37" s="1227"/>
      <c r="D37" s="493" t="s">
        <v>45463</v>
      </c>
      <c r="E37" s="494">
        <v>1</v>
      </c>
      <c r="F37" s="495">
        <v>2.6</v>
      </c>
      <c r="G37" s="495" t="s">
        <v>45457</v>
      </c>
      <c r="H37" s="495">
        <f t="shared" si="0"/>
        <v>1.3</v>
      </c>
      <c r="I37" s="495">
        <f t="shared" si="1"/>
        <v>0.95</v>
      </c>
      <c r="J37" s="495">
        <f t="shared" si="2"/>
        <v>0.9</v>
      </c>
      <c r="K37" s="496">
        <f t="shared" si="3"/>
        <v>3.46</v>
      </c>
      <c r="L37" s="512"/>
      <c r="M37" s="1004"/>
      <c r="N37" s="997"/>
    </row>
    <row r="38" spans="1:14" s="94" customFormat="1" ht="15" customHeight="1">
      <c r="A38" s="1226"/>
      <c r="B38" s="1227"/>
      <c r="C38" s="1227"/>
      <c r="D38" s="493" t="s">
        <v>45464</v>
      </c>
      <c r="E38" s="494">
        <v>1</v>
      </c>
      <c r="F38" s="495">
        <v>2.5499999999999998</v>
      </c>
      <c r="G38" s="495" t="s">
        <v>45457</v>
      </c>
      <c r="H38" s="495">
        <f t="shared" si="0"/>
        <v>1.3</v>
      </c>
      <c r="I38" s="495">
        <f t="shared" si="1"/>
        <v>0.94</v>
      </c>
      <c r="J38" s="495">
        <f t="shared" si="2"/>
        <v>0.9</v>
      </c>
      <c r="K38" s="496">
        <f t="shared" si="3"/>
        <v>3.38</v>
      </c>
      <c r="L38" s="512"/>
      <c r="M38" s="1004"/>
      <c r="N38" s="997"/>
    </row>
    <row r="39" spans="1:14" s="94" customFormat="1" ht="15" customHeight="1">
      <c r="A39" s="1226"/>
      <c r="B39" s="1227"/>
      <c r="C39" s="1227"/>
      <c r="D39" s="1219"/>
      <c r="E39" s="1219"/>
      <c r="F39" s="1219"/>
      <c r="G39" s="1219"/>
      <c r="H39" s="495"/>
      <c r="I39" s="495"/>
      <c r="J39" s="495"/>
      <c r="K39" s="496"/>
      <c r="L39" s="512"/>
      <c r="M39" s="1004"/>
      <c r="N39" s="997"/>
    </row>
    <row r="40" spans="1:14" s="94" customFormat="1" ht="15" customHeight="1" thickBot="1">
      <c r="A40" s="1226"/>
      <c r="B40" s="1227"/>
      <c r="C40" s="1227"/>
      <c r="D40" s="1219"/>
      <c r="E40" s="1219"/>
      <c r="F40" s="1219"/>
      <c r="G40" s="1219"/>
      <c r="H40" s="522" t="s">
        <v>45465</v>
      </c>
      <c r="I40" s="523"/>
      <c r="J40" s="524"/>
      <c r="K40" s="525">
        <f>SUM(K31:K38)</f>
        <v>239.23</v>
      </c>
      <c r="L40" s="511"/>
      <c r="M40" s="1003"/>
      <c r="N40" s="1020"/>
    </row>
    <row r="41" spans="1:14" s="94" customFormat="1" ht="15" customHeight="1">
      <c r="A41" s="527" t="s">
        <v>45466</v>
      </c>
      <c r="B41" s="528"/>
      <c r="C41" s="528"/>
      <c r="D41" s="529"/>
      <c r="E41" s="530"/>
      <c r="F41" s="531"/>
      <c r="G41" s="532"/>
      <c r="H41" s="533"/>
      <c r="I41" s="534"/>
      <c r="J41" s="535"/>
      <c r="K41" s="536"/>
      <c r="L41" s="536"/>
      <c r="M41" s="537"/>
      <c r="N41" s="997"/>
    </row>
    <row r="42" spans="1:14" s="94" customFormat="1" ht="40.15" customHeight="1">
      <c r="A42" s="538"/>
      <c r="B42" s="518"/>
      <c r="C42" s="519"/>
      <c r="D42" s="539" t="s">
        <v>45446</v>
      </c>
      <c r="E42" s="540" t="s">
        <v>45467</v>
      </c>
      <c r="F42" s="489" t="s">
        <v>45468</v>
      </c>
      <c r="G42" s="541" t="s">
        <v>45469</v>
      </c>
      <c r="H42" s="489" t="s">
        <v>45470</v>
      </c>
      <c r="I42" s="489" t="s">
        <v>45450</v>
      </c>
      <c r="J42" s="490" t="s">
        <v>45452</v>
      </c>
      <c r="K42" s="491" t="s">
        <v>45451</v>
      </c>
      <c r="L42" s="492" t="s">
        <v>45453</v>
      </c>
      <c r="M42" s="1004"/>
      <c r="N42" s="1019" t="s">
        <v>45455</v>
      </c>
    </row>
    <row r="43" spans="1:14" s="94" customFormat="1" ht="15" customHeight="1">
      <c r="A43" s="542"/>
      <c r="B43" s="543"/>
      <c r="C43" s="544"/>
      <c r="D43" s="545" t="s">
        <v>45471</v>
      </c>
      <c r="E43" s="546" t="s">
        <v>45472</v>
      </c>
      <c r="F43" s="546" t="s">
        <v>45473</v>
      </c>
      <c r="G43" s="547">
        <v>30</v>
      </c>
      <c r="H43" s="547">
        <v>0.4</v>
      </c>
      <c r="I43" s="548">
        <f>H43+0.5+0.5</f>
        <v>1.4</v>
      </c>
      <c r="J43" s="549">
        <v>1.07</v>
      </c>
      <c r="K43" s="549">
        <v>1.42</v>
      </c>
      <c r="L43" s="549">
        <f>((J43+K43)/2+0.1)*G43*I43</f>
        <v>56.49</v>
      </c>
      <c r="M43" s="498"/>
      <c r="N43" s="997"/>
    </row>
    <row r="44" spans="1:14" s="94" customFormat="1" ht="15" customHeight="1">
      <c r="A44" s="542"/>
      <c r="B44" s="543"/>
      <c r="C44" s="544"/>
      <c r="D44" s="545" t="s">
        <v>45474</v>
      </c>
      <c r="E44" s="546" t="s">
        <v>45473</v>
      </c>
      <c r="F44" s="546" t="s">
        <v>45475</v>
      </c>
      <c r="G44" s="547">
        <v>30</v>
      </c>
      <c r="H44" s="547">
        <v>0.4</v>
      </c>
      <c r="I44" s="548">
        <f t="shared" ref="I44:I58" si="4">H44+0.5+0.5</f>
        <v>1.4</v>
      </c>
      <c r="J44" s="549">
        <v>1.42</v>
      </c>
      <c r="K44" s="549">
        <v>1.77</v>
      </c>
      <c r="L44" s="549">
        <f t="shared" ref="L44:L58" si="5">((J44+K44)/2+0.1)*G44*I44</f>
        <v>71.19</v>
      </c>
      <c r="M44" s="498"/>
      <c r="N44" s="997"/>
    </row>
    <row r="45" spans="1:14" s="94" customFormat="1" ht="15" customHeight="1">
      <c r="A45" s="542"/>
      <c r="B45" s="543"/>
      <c r="C45" s="544"/>
      <c r="D45" s="545" t="s">
        <v>45476</v>
      </c>
      <c r="E45" s="546" t="s">
        <v>45475</v>
      </c>
      <c r="F45" s="546" t="s">
        <v>45477</v>
      </c>
      <c r="G45" s="547">
        <v>30</v>
      </c>
      <c r="H45" s="547">
        <v>0.4</v>
      </c>
      <c r="I45" s="548">
        <f t="shared" si="4"/>
        <v>1.4</v>
      </c>
      <c r="J45" s="549">
        <v>1.77</v>
      </c>
      <c r="K45" s="549">
        <v>1.95</v>
      </c>
      <c r="L45" s="549">
        <f t="shared" si="5"/>
        <v>82.32</v>
      </c>
      <c r="M45" s="498"/>
      <c r="N45" s="997"/>
    </row>
    <row r="46" spans="1:14" s="94" customFormat="1" ht="15" customHeight="1">
      <c r="A46" s="542"/>
      <c r="B46" s="543"/>
      <c r="C46" s="544"/>
      <c r="D46" s="545" t="s">
        <v>45478</v>
      </c>
      <c r="E46" s="546" t="s">
        <v>45477</v>
      </c>
      <c r="F46" s="546" t="s">
        <v>45479</v>
      </c>
      <c r="G46" s="547">
        <v>30</v>
      </c>
      <c r="H46" s="547">
        <v>0.4</v>
      </c>
      <c r="I46" s="548">
        <f t="shared" si="4"/>
        <v>1.4</v>
      </c>
      <c r="J46" s="549">
        <v>1.95</v>
      </c>
      <c r="K46" s="549">
        <v>2.13</v>
      </c>
      <c r="L46" s="549">
        <f t="shared" si="5"/>
        <v>89.88</v>
      </c>
      <c r="M46" s="498"/>
      <c r="N46" s="997"/>
    </row>
    <row r="47" spans="1:14" s="94" customFormat="1" ht="15" customHeight="1">
      <c r="A47" s="542"/>
      <c r="B47" s="543"/>
      <c r="C47" s="544"/>
      <c r="D47" s="545" t="s">
        <v>45480</v>
      </c>
      <c r="E47" s="546" t="s">
        <v>45479</v>
      </c>
      <c r="F47" s="546" t="s">
        <v>45481</v>
      </c>
      <c r="G47" s="547">
        <v>30</v>
      </c>
      <c r="H47" s="547">
        <v>0.4</v>
      </c>
      <c r="I47" s="548">
        <f t="shared" si="4"/>
        <v>1.4</v>
      </c>
      <c r="J47" s="549">
        <v>2.13</v>
      </c>
      <c r="K47" s="549">
        <v>2.2999999999999998</v>
      </c>
      <c r="L47" s="549">
        <f t="shared" si="5"/>
        <v>97.23</v>
      </c>
      <c r="M47" s="498"/>
      <c r="N47" s="997"/>
    </row>
    <row r="48" spans="1:14" s="94" customFormat="1" ht="15" customHeight="1">
      <c r="A48" s="542"/>
      <c r="B48" s="543"/>
      <c r="C48" s="544"/>
      <c r="D48" s="545" t="s">
        <v>45482</v>
      </c>
      <c r="E48" s="546" t="s">
        <v>45483</v>
      </c>
      <c r="F48" s="546" t="s">
        <v>45484</v>
      </c>
      <c r="G48" s="547">
        <v>27</v>
      </c>
      <c r="H48" s="547">
        <v>0.4</v>
      </c>
      <c r="I48" s="548">
        <f t="shared" si="4"/>
        <v>1.4</v>
      </c>
      <c r="J48" s="549">
        <v>1.07</v>
      </c>
      <c r="K48" s="549">
        <v>1.4</v>
      </c>
      <c r="L48" s="549">
        <f t="shared" si="5"/>
        <v>50.46</v>
      </c>
      <c r="M48" s="498"/>
      <c r="N48" s="997"/>
    </row>
    <row r="49" spans="1:14" s="94" customFormat="1" ht="15" customHeight="1">
      <c r="A49" s="542"/>
      <c r="B49" s="543"/>
      <c r="C49" s="544"/>
      <c r="D49" s="545" t="s">
        <v>45485</v>
      </c>
      <c r="E49" s="546" t="str">
        <f>F48</f>
        <v>PV18</v>
      </c>
      <c r="F49" s="546" t="s">
        <v>45486</v>
      </c>
      <c r="G49" s="547">
        <v>30</v>
      </c>
      <c r="H49" s="547">
        <v>0.4</v>
      </c>
      <c r="I49" s="548">
        <f t="shared" si="4"/>
        <v>1.4</v>
      </c>
      <c r="J49" s="549">
        <v>1.4</v>
      </c>
      <c r="K49" s="549">
        <v>1.75</v>
      </c>
      <c r="L49" s="549">
        <f t="shared" si="5"/>
        <v>70.349999999999994</v>
      </c>
      <c r="M49" s="498"/>
      <c r="N49" s="997"/>
    </row>
    <row r="50" spans="1:14" s="94" customFormat="1" ht="15" customHeight="1">
      <c r="A50" s="542"/>
      <c r="B50" s="543"/>
      <c r="C50" s="544"/>
      <c r="D50" s="545" t="s">
        <v>45487</v>
      </c>
      <c r="E50" s="546" t="str">
        <f t="shared" ref="E50:E58" si="6">F49</f>
        <v>PV19</v>
      </c>
      <c r="F50" s="546" t="s">
        <v>45488</v>
      </c>
      <c r="G50" s="547">
        <v>30</v>
      </c>
      <c r="H50" s="547">
        <v>0.4</v>
      </c>
      <c r="I50" s="548">
        <f t="shared" si="4"/>
        <v>1.4</v>
      </c>
      <c r="J50" s="549">
        <v>1.75</v>
      </c>
      <c r="K50" s="549">
        <v>1.95</v>
      </c>
      <c r="L50" s="549">
        <f t="shared" si="5"/>
        <v>81.900000000000006</v>
      </c>
      <c r="M50" s="498"/>
      <c r="N50" s="997"/>
    </row>
    <row r="51" spans="1:14" s="94" customFormat="1" ht="15" customHeight="1">
      <c r="A51" s="542"/>
      <c r="B51" s="543"/>
      <c r="C51" s="544"/>
      <c r="D51" s="545" t="s">
        <v>45489</v>
      </c>
      <c r="E51" s="546" t="str">
        <f t="shared" si="6"/>
        <v>PV20</v>
      </c>
      <c r="F51" s="546" t="s">
        <v>45490</v>
      </c>
      <c r="G51" s="547">
        <v>30</v>
      </c>
      <c r="H51" s="547">
        <v>0.4</v>
      </c>
      <c r="I51" s="548">
        <f t="shared" si="4"/>
        <v>1.4</v>
      </c>
      <c r="J51" s="549">
        <v>1.95</v>
      </c>
      <c r="K51" s="549">
        <v>2.2999999999999998</v>
      </c>
      <c r="L51" s="549">
        <f t="shared" si="5"/>
        <v>93.45</v>
      </c>
      <c r="M51" s="498"/>
      <c r="N51" s="997"/>
    </row>
    <row r="52" spans="1:14" s="94" customFormat="1" ht="15" customHeight="1">
      <c r="A52" s="542"/>
      <c r="B52" s="543"/>
      <c r="C52" s="544"/>
      <c r="D52" s="545" t="s">
        <v>45491</v>
      </c>
      <c r="E52" s="546" t="str">
        <f t="shared" si="6"/>
        <v>PV21</v>
      </c>
      <c r="F52" s="546" t="s">
        <v>45492</v>
      </c>
      <c r="G52" s="547">
        <v>22.95</v>
      </c>
      <c r="H52" s="547">
        <v>0.4</v>
      </c>
      <c r="I52" s="548">
        <f t="shared" si="4"/>
        <v>1.4</v>
      </c>
      <c r="J52" s="549">
        <v>2.2999999999999998</v>
      </c>
      <c r="K52" s="549">
        <v>2.48</v>
      </c>
      <c r="L52" s="549">
        <f t="shared" si="5"/>
        <v>80</v>
      </c>
      <c r="M52" s="498"/>
      <c r="N52" s="997"/>
    </row>
    <row r="53" spans="1:14" s="94" customFormat="1" ht="15" customHeight="1">
      <c r="A53" s="542"/>
      <c r="B53" s="543"/>
      <c r="C53" s="544"/>
      <c r="D53" s="545" t="s">
        <v>45493</v>
      </c>
      <c r="E53" s="546" t="str">
        <f t="shared" si="6"/>
        <v>PV22</v>
      </c>
      <c r="F53" s="546" t="s">
        <v>45494</v>
      </c>
      <c r="G53" s="547">
        <v>18.22</v>
      </c>
      <c r="H53" s="547">
        <v>0.4</v>
      </c>
      <c r="I53" s="548">
        <f t="shared" si="4"/>
        <v>1.4</v>
      </c>
      <c r="J53" s="549">
        <v>2.48</v>
      </c>
      <c r="K53" s="549">
        <v>2.57</v>
      </c>
      <c r="L53" s="549">
        <f t="shared" si="5"/>
        <v>66.959999999999994</v>
      </c>
      <c r="M53" s="498"/>
      <c r="N53" s="997"/>
    </row>
    <row r="54" spans="1:14" s="94" customFormat="1" ht="15" customHeight="1">
      <c r="A54" s="542"/>
      <c r="B54" s="543"/>
      <c r="C54" s="544"/>
      <c r="D54" s="545" t="s">
        <v>45495</v>
      </c>
      <c r="E54" s="546" t="str">
        <f t="shared" si="6"/>
        <v>PV23</v>
      </c>
      <c r="F54" s="546" t="s">
        <v>45496</v>
      </c>
      <c r="G54" s="547">
        <v>41.78</v>
      </c>
      <c r="H54" s="547">
        <v>0.4</v>
      </c>
      <c r="I54" s="548">
        <f t="shared" si="4"/>
        <v>1.4</v>
      </c>
      <c r="J54" s="549">
        <v>2.57</v>
      </c>
      <c r="K54" s="549">
        <v>2.98</v>
      </c>
      <c r="L54" s="549">
        <f t="shared" si="5"/>
        <v>168.16</v>
      </c>
      <c r="M54" s="498"/>
      <c r="N54" s="997"/>
    </row>
    <row r="55" spans="1:14" s="94" customFormat="1" ht="15" customHeight="1">
      <c r="A55" s="542"/>
      <c r="B55" s="543"/>
      <c r="C55" s="544"/>
      <c r="D55" s="545" t="s">
        <v>45497</v>
      </c>
      <c r="E55" s="546" t="str">
        <f t="shared" si="6"/>
        <v>PV24</v>
      </c>
      <c r="F55" s="546" t="s">
        <v>45498</v>
      </c>
      <c r="G55" s="547">
        <v>26.56</v>
      </c>
      <c r="H55" s="547">
        <v>0.4</v>
      </c>
      <c r="I55" s="548">
        <f t="shared" si="4"/>
        <v>1.4</v>
      </c>
      <c r="J55" s="549">
        <v>2.98</v>
      </c>
      <c r="K55" s="549">
        <v>3.14</v>
      </c>
      <c r="L55" s="549">
        <f t="shared" si="5"/>
        <v>117.5</v>
      </c>
      <c r="M55" s="498"/>
      <c r="N55" s="997"/>
    </row>
    <row r="56" spans="1:14" s="94" customFormat="1" ht="15" customHeight="1">
      <c r="A56" s="542"/>
      <c r="B56" s="543"/>
      <c r="C56" s="544"/>
      <c r="D56" s="545" t="s">
        <v>45499</v>
      </c>
      <c r="E56" s="546" t="str">
        <f t="shared" si="6"/>
        <v>PV25</v>
      </c>
      <c r="F56" s="546" t="s">
        <v>45500</v>
      </c>
      <c r="G56" s="547">
        <v>32.590000000000003</v>
      </c>
      <c r="H56" s="547">
        <v>0.4</v>
      </c>
      <c r="I56" s="548">
        <f t="shared" si="4"/>
        <v>1.4</v>
      </c>
      <c r="J56" s="549">
        <v>3.14</v>
      </c>
      <c r="K56" s="549">
        <v>3</v>
      </c>
      <c r="L56" s="549">
        <f t="shared" si="5"/>
        <v>144.63</v>
      </c>
      <c r="M56" s="498"/>
      <c r="N56" s="997"/>
    </row>
    <row r="57" spans="1:14" s="94" customFormat="1" ht="15" customHeight="1">
      <c r="A57" s="542"/>
      <c r="B57" s="543"/>
      <c r="C57" s="544"/>
      <c r="D57" s="545" t="s">
        <v>45501</v>
      </c>
      <c r="E57" s="546" t="str">
        <f t="shared" si="6"/>
        <v>PV26</v>
      </c>
      <c r="F57" s="546" t="s">
        <v>45502</v>
      </c>
      <c r="G57" s="547">
        <v>30</v>
      </c>
      <c r="H57" s="547">
        <v>0.4</v>
      </c>
      <c r="I57" s="548">
        <f t="shared" si="4"/>
        <v>1.4</v>
      </c>
      <c r="J57" s="549">
        <v>3</v>
      </c>
      <c r="K57" s="549">
        <v>2.89</v>
      </c>
      <c r="L57" s="549">
        <f t="shared" si="5"/>
        <v>127.89</v>
      </c>
      <c r="M57" s="498"/>
      <c r="N57" s="997"/>
    </row>
    <row r="58" spans="1:14" s="94" customFormat="1" ht="15" customHeight="1">
      <c r="A58" s="542"/>
      <c r="B58" s="543"/>
      <c r="C58" s="544"/>
      <c r="D58" s="550" t="s">
        <v>45503</v>
      </c>
      <c r="E58" s="551" t="str">
        <f t="shared" si="6"/>
        <v>PV27</v>
      </c>
      <c r="F58" s="551" t="s">
        <v>45504</v>
      </c>
      <c r="G58" s="552">
        <v>30</v>
      </c>
      <c r="H58" s="552">
        <v>0.4</v>
      </c>
      <c r="I58" s="548">
        <f t="shared" si="4"/>
        <v>1.4</v>
      </c>
      <c r="J58" s="549">
        <v>2.89</v>
      </c>
      <c r="K58" s="549">
        <v>2.78</v>
      </c>
      <c r="L58" s="549">
        <f t="shared" si="5"/>
        <v>123.27</v>
      </c>
      <c r="M58" s="498"/>
      <c r="N58" s="997"/>
    </row>
    <row r="59" spans="1:14" s="94" customFormat="1" ht="15" customHeight="1">
      <c r="A59" s="542"/>
      <c r="B59" s="543"/>
      <c r="C59" s="544"/>
      <c r="D59" s="553"/>
      <c r="E59" s="554"/>
      <c r="F59" s="554"/>
      <c r="G59" s="555"/>
      <c r="H59" s="556"/>
      <c r="I59" s="557"/>
      <c r="J59" s="549"/>
      <c r="K59" s="549"/>
      <c r="L59" s="549"/>
      <c r="M59" s="498"/>
      <c r="N59" s="997"/>
    </row>
    <row r="60" spans="1:14" s="94" customFormat="1" ht="15" customHeight="1">
      <c r="A60" s="542"/>
      <c r="B60" s="543"/>
      <c r="C60" s="544"/>
      <c r="D60" s="558"/>
      <c r="E60" s="559"/>
      <c r="F60" s="560"/>
      <c r="G60" s="560"/>
      <c r="H60" s="561"/>
      <c r="I60" s="562" t="s">
        <v>45505</v>
      </c>
      <c r="J60" s="563"/>
      <c r="K60" s="564"/>
      <c r="L60" s="565">
        <f>SUM(L43:L58)</f>
        <v>1521.68</v>
      </c>
      <c r="M60" s="566"/>
      <c r="N60" s="998"/>
    </row>
    <row r="61" spans="1:14" s="94" customFormat="1" ht="15" customHeight="1" thickBot="1">
      <c r="A61" s="567"/>
      <c r="B61" s="568"/>
      <c r="C61" s="569"/>
      <c r="D61" s="570"/>
      <c r="E61" s="571"/>
      <c r="F61" s="572"/>
      <c r="G61" s="572"/>
      <c r="H61" s="572"/>
      <c r="I61" s="572"/>
      <c r="J61" s="572"/>
      <c r="K61" s="572"/>
      <c r="L61" s="572"/>
      <c r="M61" s="572"/>
      <c r="N61" s="998"/>
    </row>
    <row r="62" spans="1:14" s="94" customFormat="1" ht="15" customHeight="1">
      <c r="A62" s="527" t="s">
        <v>45506</v>
      </c>
      <c r="B62" s="528"/>
      <c r="C62" s="528"/>
      <c r="D62" s="576"/>
      <c r="E62" s="577"/>
      <c r="F62" s="530"/>
      <c r="G62" s="530"/>
      <c r="H62" s="530"/>
      <c r="I62" s="530"/>
      <c r="J62" s="530"/>
      <c r="K62" s="530"/>
      <c r="L62" s="530"/>
      <c r="M62" s="530"/>
      <c r="N62" s="998"/>
    </row>
    <row r="63" spans="1:14" s="94" customFormat="1" ht="15" customHeight="1">
      <c r="A63" s="538"/>
      <c r="B63" s="518"/>
      <c r="C63" s="519"/>
      <c r="D63" s="539" t="s">
        <v>45446</v>
      </c>
      <c r="E63" s="540" t="s">
        <v>45467</v>
      </c>
      <c r="F63" s="489" t="s">
        <v>45468</v>
      </c>
      <c r="G63" s="541" t="s">
        <v>45469</v>
      </c>
      <c r="H63" s="489" t="s">
        <v>45470</v>
      </c>
      <c r="I63" s="489" t="s">
        <v>45450</v>
      </c>
      <c r="J63" s="490" t="s">
        <v>45452</v>
      </c>
      <c r="K63" s="491" t="s">
        <v>45451</v>
      </c>
      <c r="L63" s="492" t="s">
        <v>45453</v>
      </c>
      <c r="M63" s="1004"/>
      <c r="N63" s="1019" t="s">
        <v>45455</v>
      </c>
    </row>
    <row r="64" spans="1:14" s="94" customFormat="1" ht="15" customHeight="1">
      <c r="A64" s="542"/>
      <c r="B64" s="578"/>
      <c r="C64" s="579"/>
      <c r="D64" s="580" t="s">
        <v>45507</v>
      </c>
      <c r="E64" s="581" t="s">
        <v>45481</v>
      </c>
      <c r="F64" s="581" t="s">
        <v>45508</v>
      </c>
      <c r="G64" s="581">
        <v>30</v>
      </c>
      <c r="H64" s="581">
        <v>0.6</v>
      </c>
      <c r="I64" s="581">
        <f>0.6+0.6+0.6</f>
        <v>1.8</v>
      </c>
      <c r="J64" s="581">
        <v>2.2999999999999998</v>
      </c>
      <c r="K64" s="581">
        <v>2.48</v>
      </c>
      <c r="L64" s="581">
        <f>((K64+J64)/2+0.1)*G64*I64</f>
        <v>134.46</v>
      </c>
      <c r="M64" s="566"/>
      <c r="N64" s="998"/>
    </row>
    <row r="65" spans="1:14" s="94" customFormat="1" ht="15" customHeight="1">
      <c r="A65" s="542"/>
      <c r="B65" s="578"/>
      <c r="C65" s="579"/>
      <c r="D65" s="580" t="s">
        <v>45509</v>
      </c>
      <c r="E65" s="581" t="s">
        <v>45508</v>
      </c>
      <c r="F65" s="581" t="s">
        <v>45510</v>
      </c>
      <c r="G65" s="581">
        <v>30</v>
      </c>
      <c r="H65" s="581">
        <v>0.6</v>
      </c>
      <c r="I65" s="581">
        <f t="shared" ref="I65:I76" si="7">0.6+0.6+0.6</f>
        <v>1.8</v>
      </c>
      <c r="J65" s="581">
        <v>2.48</v>
      </c>
      <c r="K65" s="581">
        <v>2.66</v>
      </c>
      <c r="L65" s="581">
        <f t="shared" ref="L65:L73" si="8">((K65+J65)/2+0.1)*G65*I65</f>
        <v>144.18</v>
      </c>
      <c r="M65" s="566"/>
      <c r="N65" s="998"/>
    </row>
    <row r="66" spans="1:14" s="94" customFormat="1" ht="15" customHeight="1">
      <c r="A66" s="542"/>
      <c r="B66" s="578"/>
      <c r="C66" s="579"/>
      <c r="D66" s="580" t="s">
        <v>45511</v>
      </c>
      <c r="E66" s="581" t="s">
        <v>45510</v>
      </c>
      <c r="F66" s="581" t="s">
        <v>45512</v>
      </c>
      <c r="G66" s="581">
        <v>30</v>
      </c>
      <c r="H66" s="581">
        <v>0.6</v>
      </c>
      <c r="I66" s="581">
        <f t="shared" si="7"/>
        <v>1.8</v>
      </c>
      <c r="J66" s="581">
        <v>2.66</v>
      </c>
      <c r="K66" s="581">
        <v>2.84</v>
      </c>
      <c r="L66" s="581">
        <f t="shared" si="8"/>
        <v>153.9</v>
      </c>
      <c r="M66" s="566"/>
      <c r="N66" s="998"/>
    </row>
    <row r="67" spans="1:14" s="94" customFormat="1" ht="15" customHeight="1">
      <c r="A67" s="542"/>
      <c r="B67" s="578"/>
      <c r="C67" s="579"/>
      <c r="D67" s="580" t="s">
        <v>45513</v>
      </c>
      <c r="E67" s="581" t="s">
        <v>45512</v>
      </c>
      <c r="F67" s="581" t="s">
        <v>45514</v>
      </c>
      <c r="G67" s="581">
        <v>30</v>
      </c>
      <c r="H67" s="581">
        <v>0.6</v>
      </c>
      <c r="I67" s="581">
        <f t="shared" si="7"/>
        <v>1.8</v>
      </c>
      <c r="J67" s="581">
        <v>2.84</v>
      </c>
      <c r="K67" s="581">
        <v>2.97</v>
      </c>
      <c r="L67" s="581">
        <f t="shared" si="8"/>
        <v>162.27000000000001</v>
      </c>
      <c r="M67" s="566"/>
      <c r="N67" s="998"/>
    </row>
    <row r="68" spans="1:14" s="94" customFormat="1" ht="15" customHeight="1">
      <c r="A68" s="542"/>
      <c r="B68" s="578"/>
      <c r="C68" s="579"/>
      <c r="D68" s="580" t="s">
        <v>45515</v>
      </c>
      <c r="E68" s="581" t="s">
        <v>45514</v>
      </c>
      <c r="F68" s="581" t="s">
        <v>45516</v>
      </c>
      <c r="G68" s="581">
        <v>30</v>
      </c>
      <c r="H68" s="581">
        <v>0.6</v>
      </c>
      <c r="I68" s="581">
        <f t="shared" si="7"/>
        <v>1.8</v>
      </c>
      <c r="J68" s="581">
        <v>2.97</v>
      </c>
      <c r="K68" s="581">
        <v>3.1</v>
      </c>
      <c r="L68" s="581">
        <f t="shared" si="8"/>
        <v>169.29</v>
      </c>
      <c r="M68" s="566"/>
      <c r="N68" s="998"/>
    </row>
    <row r="69" spans="1:14" s="94" customFormat="1" ht="15" customHeight="1">
      <c r="A69" s="542"/>
      <c r="B69" s="578"/>
      <c r="C69" s="579"/>
      <c r="D69" s="580" t="s">
        <v>45517</v>
      </c>
      <c r="E69" s="581" t="s">
        <v>45516</v>
      </c>
      <c r="F69" s="581" t="s">
        <v>45518</v>
      </c>
      <c r="G69" s="581">
        <v>30</v>
      </c>
      <c r="H69" s="581">
        <v>0.6</v>
      </c>
      <c r="I69" s="581">
        <f t="shared" si="7"/>
        <v>1.8</v>
      </c>
      <c r="J69" s="581">
        <v>3.1</v>
      </c>
      <c r="K69" s="581">
        <v>3.24</v>
      </c>
      <c r="L69" s="581">
        <f t="shared" si="8"/>
        <v>176.58</v>
      </c>
      <c r="M69" s="566"/>
      <c r="N69" s="998"/>
    </row>
    <row r="70" spans="1:14" s="94" customFormat="1" ht="15" customHeight="1">
      <c r="A70" s="542"/>
      <c r="B70" s="578"/>
      <c r="C70" s="579"/>
      <c r="D70" s="580" t="s">
        <v>45519</v>
      </c>
      <c r="E70" s="581" t="s">
        <v>45518</v>
      </c>
      <c r="F70" s="581" t="s">
        <v>45520</v>
      </c>
      <c r="G70" s="581">
        <v>30</v>
      </c>
      <c r="H70" s="581">
        <v>0.6</v>
      </c>
      <c r="I70" s="581">
        <f t="shared" si="7"/>
        <v>1.8</v>
      </c>
      <c r="J70" s="581">
        <v>3.24</v>
      </c>
      <c r="K70" s="581">
        <v>3.35</v>
      </c>
      <c r="L70" s="581">
        <f t="shared" si="8"/>
        <v>183.33</v>
      </c>
      <c r="M70" s="566"/>
      <c r="N70" s="998"/>
    </row>
    <row r="71" spans="1:14" s="94" customFormat="1" ht="15" customHeight="1">
      <c r="A71" s="542"/>
      <c r="B71" s="578"/>
      <c r="C71" s="579"/>
      <c r="D71" s="580" t="s">
        <v>45521</v>
      </c>
      <c r="E71" s="581" t="s">
        <v>45520</v>
      </c>
      <c r="F71" s="581" t="s">
        <v>45522</v>
      </c>
      <c r="G71" s="581">
        <v>30.2</v>
      </c>
      <c r="H71" s="581">
        <v>0.6</v>
      </c>
      <c r="I71" s="581">
        <f t="shared" si="7"/>
        <v>1.8</v>
      </c>
      <c r="J71" s="581">
        <v>3.35</v>
      </c>
      <c r="K71" s="581">
        <v>3.47</v>
      </c>
      <c r="L71" s="581">
        <f t="shared" si="8"/>
        <v>190.8</v>
      </c>
      <c r="M71" s="566"/>
      <c r="N71" s="998"/>
    </row>
    <row r="72" spans="1:14" s="94" customFormat="1" ht="15" customHeight="1">
      <c r="A72" s="542"/>
      <c r="B72" s="578"/>
      <c r="C72" s="579"/>
      <c r="D72" s="580" t="s">
        <v>45523</v>
      </c>
      <c r="E72" s="581" t="s">
        <v>45522</v>
      </c>
      <c r="F72" s="581" t="s">
        <v>45524</v>
      </c>
      <c r="G72" s="581">
        <v>29.76</v>
      </c>
      <c r="H72" s="581">
        <v>0.6</v>
      </c>
      <c r="I72" s="581">
        <f t="shared" si="7"/>
        <v>1.8</v>
      </c>
      <c r="J72" s="581">
        <v>3.47</v>
      </c>
      <c r="K72" s="581">
        <v>3.49</v>
      </c>
      <c r="L72" s="581">
        <f t="shared" si="8"/>
        <v>191.77</v>
      </c>
      <c r="M72" s="566"/>
      <c r="N72" s="998"/>
    </row>
    <row r="73" spans="1:14" s="94" customFormat="1" ht="15" customHeight="1">
      <c r="A73" s="542"/>
      <c r="B73" s="578"/>
      <c r="C73" s="579"/>
      <c r="D73" s="580" t="s">
        <v>45525</v>
      </c>
      <c r="E73" s="581" t="s">
        <v>45524</v>
      </c>
      <c r="F73" s="581" t="s">
        <v>45526</v>
      </c>
      <c r="G73" s="581">
        <v>30</v>
      </c>
      <c r="H73" s="581">
        <v>0.6</v>
      </c>
      <c r="I73" s="581">
        <f t="shared" si="7"/>
        <v>1.8</v>
      </c>
      <c r="J73" s="581">
        <v>3.49</v>
      </c>
      <c r="K73" s="581">
        <v>3.34</v>
      </c>
      <c r="L73" s="581">
        <f t="shared" si="8"/>
        <v>189.81</v>
      </c>
      <c r="M73" s="566"/>
      <c r="N73" s="998"/>
    </row>
    <row r="74" spans="1:14" s="94" customFormat="1" ht="15" customHeight="1">
      <c r="A74" s="542"/>
      <c r="B74" s="578"/>
      <c r="C74" s="579"/>
      <c r="D74" s="580" t="s">
        <v>45527</v>
      </c>
      <c r="E74" s="581" t="s">
        <v>45526</v>
      </c>
      <c r="F74" s="581" t="s">
        <v>45504</v>
      </c>
      <c r="G74" s="581">
        <v>30</v>
      </c>
      <c r="H74" s="581">
        <v>0.6</v>
      </c>
      <c r="I74" s="581">
        <f t="shared" si="7"/>
        <v>1.8</v>
      </c>
      <c r="J74" s="581">
        <v>3.34</v>
      </c>
      <c r="K74" s="581">
        <v>3.28</v>
      </c>
      <c r="L74" s="581">
        <f>((K74+J74)/2+0.1)*G74*I74</f>
        <v>184.14</v>
      </c>
      <c r="M74" s="566"/>
      <c r="N74" s="998"/>
    </row>
    <row r="75" spans="1:14" s="94" customFormat="1" ht="15" customHeight="1">
      <c r="A75" s="542"/>
      <c r="B75" s="578"/>
      <c r="C75" s="579"/>
      <c r="D75" s="580" t="s">
        <v>45528</v>
      </c>
      <c r="E75" s="581" t="s">
        <v>45504</v>
      </c>
      <c r="F75" s="581" t="s">
        <v>45529</v>
      </c>
      <c r="G75" s="581">
        <v>2.34</v>
      </c>
      <c r="H75" s="581">
        <v>0.6</v>
      </c>
      <c r="I75" s="581">
        <f t="shared" si="7"/>
        <v>1.8</v>
      </c>
      <c r="J75" s="581">
        <v>3.28</v>
      </c>
      <c r="K75" s="581">
        <v>3.32</v>
      </c>
      <c r="L75" s="581">
        <f>((K75+J75)/2+0.1)*G75*I75</f>
        <v>14.32</v>
      </c>
      <c r="M75" s="566"/>
      <c r="N75" s="998"/>
    </row>
    <row r="76" spans="1:14" s="94" customFormat="1" ht="15" customHeight="1">
      <c r="A76" s="542"/>
      <c r="B76" s="578"/>
      <c r="C76" s="579"/>
      <c r="D76" s="582" t="s">
        <v>45530</v>
      </c>
      <c r="E76" s="583" t="s">
        <v>45529</v>
      </c>
      <c r="F76" s="583" t="s">
        <v>45531</v>
      </c>
      <c r="G76" s="583">
        <v>11.02</v>
      </c>
      <c r="H76" s="583">
        <v>0.6</v>
      </c>
      <c r="I76" s="581">
        <f t="shared" si="7"/>
        <v>1.8</v>
      </c>
      <c r="J76" s="581">
        <v>3.32</v>
      </c>
      <c r="K76" s="581">
        <v>0.9</v>
      </c>
      <c r="L76" s="581">
        <f>((K76+J76)/2+0.1)*G76*I76</f>
        <v>43.84</v>
      </c>
      <c r="M76" s="566"/>
      <c r="N76" s="998"/>
    </row>
    <row r="77" spans="1:14" s="94" customFormat="1" ht="15" customHeight="1">
      <c r="A77" s="542"/>
      <c r="B77" s="543"/>
      <c r="C77" s="543"/>
      <c r="D77" s="584"/>
      <c r="E77" s="585"/>
      <c r="F77" s="586"/>
      <c r="G77" s="586"/>
      <c r="H77" s="587"/>
      <c r="I77" s="562" t="s">
        <v>45532</v>
      </c>
      <c r="J77" s="563"/>
      <c r="K77" s="564"/>
      <c r="L77" s="588">
        <f>SUM(L64:L76)</f>
        <v>1938.69</v>
      </c>
      <c r="M77" s="566"/>
      <c r="N77" s="998"/>
    </row>
    <row r="78" spans="1:14" s="94" customFormat="1" ht="15" customHeight="1" thickBot="1">
      <c r="A78" s="542"/>
      <c r="B78" s="543"/>
      <c r="C78" s="544"/>
      <c r="D78" s="574"/>
      <c r="E78" s="575"/>
      <c r="F78" s="566"/>
      <c r="G78" s="566"/>
      <c r="H78" s="566"/>
      <c r="I78" s="589"/>
      <c r="J78" s="590"/>
      <c r="K78" s="591"/>
      <c r="L78" s="589"/>
      <c r="M78" s="566"/>
      <c r="N78" s="998"/>
    </row>
    <row r="79" spans="1:14" s="94" customFormat="1" ht="15" customHeight="1">
      <c r="A79" s="592" t="s">
        <v>45533</v>
      </c>
      <c r="B79" s="593"/>
      <c r="C79" s="594"/>
      <c r="D79" s="595"/>
      <c r="E79" s="596"/>
      <c r="F79" s="597"/>
      <c r="G79" s="596"/>
      <c r="H79" s="598"/>
      <c r="I79" s="598"/>
      <c r="J79" s="596"/>
      <c r="K79" s="598"/>
      <c r="L79" s="598"/>
      <c r="M79" s="599"/>
      <c r="N79" s="1021"/>
    </row>
    <row r="80" spans="1:14" s="94" customFormat="1" ht="15" customHeight="1">
      <c r="A80" s="542"/>
      <c r="B80" s="543"/>
      <c r="C80" s="544"/>
      <c r="D80" s="600" t="s">
        <v>45446</v>
      </c>
      <c r="E80" s="601" t="s">
        <v>45534</v>
      </c>
      <c r="F80" s="602" t="s">
        <v>45535</v>
      </c>
      <c r="G80" s="603" t="s">
        <v>45536</v>
      </c>
      <c r="H80" s="604" t="s">
        <v>45537</v>
      </c>
      <c r="I80" s="605"/>
      <c r="J80" s="606" t="s">
        <v>45538</v>
      </c>
      <c r="K80" s="607"/>
      <c r="L80" s="607"/>
      <c r="M80" s="608"/>
      <c r="N80" s="1022" t="s">
        <v>45539</v>
      </c>
    </row>
    <row r="81" spans="1:14" s="94" customFormat="1" ht="30" customHeight="1">
      <c r="A81" s="542"/>
      <c r="B81" s="543"/>
      <c r="C81" s="544"/>
      <c r="D81" s="600" t="s">
        <v>45540</v>
      </c>
      <c r="E81" s="609">
        <v>1</v>
      </c>
      <c r="F81" s="603">
        <f>IF(H81&lt;=2.7,1+0.3*2,1.2+0.3*2)</f>
        <v>1.6</v>
      </c>
      <c r="G81" s="603">
        <f>(PI()*(F81/2)^2)</f>
        <v>2.0099999999999998</v>
      </c>
      <c r="H81" s="607">
        <f>J43</f>
        <v>1.07</v>
      </c>
      <c r="I81" s="607"/>
      <c r="J81" s="610">
        <f>(H81+0.1)*G81</f>
        <v>2.35</v>
      </c>
      <c r="K81" s="611"/>
      <c r="L81" s="611"/>
      <c r="M81" s="1042"/>
      <c r="N81" s="1043" t="s">
        <v>45541</v>
      </c>
    </row>
    <row r="82" spans="1:14" s="94" customFormat="1" ht="30" customHeight="1">
      <c r="A82" s="542"/>
      <c r="B82" s="543"/>
      <c r="C82" s="544"/>
      <c r="D82" s="612" t="s">
        <v>45542</v>
      </c>
      <c r="E82" s="613">
        <v>1</v>
      </c>
      <c r="F82" s="603">
        <f t="shared" ref="F82:F108" si="9">IF(H82&lt;=2.7,1+0.3*2,1.2+0.3*2)</f>
        <v>1.6</v>
      </c>
      <c r="G82" s="603">
        <f t="shared" ref="G82:G108" si="10">(PI()*(F82/2)^2)</f>
        <v>2.0099999999999998</v>
      </c>
      <c r="H82" s="607">
        <f>J44</f>
        <v>1.42</v>
      </c>
      <c r="I82" s="614"/>
      <c r="J82" s="610">
        <f t="shared" ref="J82:J108" si="11">(H82+0.1)*G82</f>
        <v>3.06</v>
      </c>
      <c r="K82" s="611"/>
      <c r="L82" s="611"/>
      <c r="M82" s="1042"/>
      <c r="N82" s="1043" t="s">
        <v>45541</v>
      </c>
    </row>
    <row r="83" spans="1:14" s="94" customFormat="1" ht="30" customHeight="1">
      <c r="A83" s="542"/>
      <c r="B83" s="543"/>
      <c r="C83" s="544"/>
      <c r="D83" s="612" t="s">
        <v>45543</v>
      </c>
      <c r="E83" s="613">
        <v>1</v>
      </c>
      <c r="F83" s="603">
        <f t="shared" si="9"/>
        <v>1.6</v>
      </c>
      <c r="G83" s="603">
        <f t="shared" si="10"/>
        <v>2.0099999999999998</v>
      </c>
      <c r="H83" s="607">
        <f>J45</f>
        <v>1.77</v>
      </c>
      <c r="I83" s="614"/>
      <c r="J83" s="610">
        <f t="shared" si="11"/>
        <v>3.76</v>
      </c>
      <c r="K83" s="611"/>
      <c r="L83" s="611"/>
      <c r="M83" s="1042"/>
      <c r="N83" s="1043" t="s">
        <v>45541</v>
      </c>
    </row>
    <row r="84" spans="1:14" s="94" customFormat="1" ht="30" customHeight="1">
      <c r="A84" s="542"/>
      <c r="B84" s="543"/>
      <c r="C84" s="544"/>
      <c r="D84" s="612" t="s">
        <v>45544</v>
      </c>
      <c r="E84" s="613">
        <v>1</v>
      </c>
      <c r="F84" s="603">
        <f t="shared" si="9"/>
        <v>1.6</v>
      </c>
      <c r="G84" s="603">
        <f t="shared" si="10"/>
        <v>2.0099999999999998</v>
      </c>
      <c r="H84" s="607">
        <f>J46</f>
        <v>1.95</v>
      </c>
      <c r="I84" s="614"/>
      <c r="J84" s="610">
        <f t="shared" si="11"/>
        <v>4.12</v>
      </c>
      <c r="K84" s="611"/>
      <c r="L84" s="611"/>
      <c r="M84" s="1042"/>
      <c r="N84" s="1043" t="s">
        <v>45541</v>
      </c>
    </row>
    <row r="85" spans="1:14" s="94" customFormat="1" ht="30" customHeight="1">
      <c r="A85" s="542"/>
      <c r="B85" s="543"/>
      <c r="C85" s="544"/>
      <c r="D85" s="612" t="s">
        <v>45545</v>
      </c>
      <c r="E85" s="613">
        <v>1</v>
      </c>
      <c r="F85" s="603">
        <f t="shared" si="9"/>
        <v>1.6</v>
      </c>
      <c r="G85" s="603">
        <f t="shared" si="10"/>
        <v>2.0099999999999998</v>
      </c>
      <c r="H85" s="607">
        <f>J47</f>
        <v>2.13</v>
      </c>
      <c r="I85" s="614"/>
      <c r="J85" s="610">
        <f t="shared" si="11"/>
        <v>4.4800000000000004</v>
      </c>
      <c r="K85" s="611"/>
      <c r="L85" s="611"/>
      <c r="M85" s="1042"/>
      <c r="N85" s="1043" t="s">
        <v>45541</v>
      </c>
    </row>
    <row r="86" spans="1:14" s="94" customFormat="1" ht="30" customHeight="1">
      <c r="A86" s="542"/>
      <c r="B86" s="543"/>
      <c r="C86" s="544"/>
      <c r="D86" s="612" t="s">
        <v>45546</v>
      </c>
      <c r="E86" s="613">
        <v>1</v>
      </c>
      <c r="F86" s="603">
        <f t="shared" si="9"/>
        <v>1.6</v>
      </c>
      <c r="G86" s="603">
        <f t="shared" si="10"/>
        <v>2.0099999999999998</v>
      </c>
      <c r="H86" s="614">
        <f t="shared" ref="H86:H96" si="12">J64</f>
        <v>2.2999999999999998</v>
      </c>
      <c r="I86" s="614"/>
      <c r="J86" s="610">
        <f t="shared" si="11"/>
        <v>4.82</v>
      </c>
      <c r="K86" s="611"/>
      <c r="L86" s="611"/>
      <c r="M86" s="1042"/>
      <c r="N86" s="1043" t="s">
        <v>45541</v>
      </c>
    </row>
    <row r="87" spans="1:14" s="94" customFormat="1" ht="30" customHeight="1">
      <c r="A87" s="542"/>
      <c r="B87" s="543"/>
      <c r="C87" s="544"/>
      <c r="D87" s="612" t="s">
        <v>45547</v>
      </c>
      <c r="E87" s="613">
        <v>1</v>
      </c>
      <c r="F87" s="603">
        <f t="shared" si="9"/>
        <v>1.6</v>
      </c>
      <c r="G87" s="603">
        <f t="shared" si="10"/>
        <v>2.0099999999999998</v>
      </c>
      <c r="H87" s="614">
        <f t="shared" si="12"/>
        <v>2.48</v>
      </c>
      <c r="I87" s="614"/>
      <c r="J87" s="610">
        <f t="shared" si="11"/>
        <v>5.19</v>
      </c>
      <c r="K87" s="611"/>
      <c r="L87" s="611"/>
      <c r="M87" s="1042"/>
      <c r="N87" s="1043" t="s">
        <v>45541</v>
      </c>
    </row>
    <row r="88" spans="1:14" s="94" customFormat="1" ht="30" customHeight="1">
      <c r="A88" s="542"/>
      <c r="B88" s="543"/>
      <c r="C88" s="544"/>
      <c r="D88" s="612" t="s">
        <v>45548</v>
      </c>
      <c r="E88" s="613">
        <v>1</v>
      </c>
      <c r="F88" s="603">
        <f t="shared" si="9"/>
        <v>1.6</v>
      </c>
      <c r="G88" s="603">
        <f t="shared" si="10"/>
        <v>2.0099999999999998</v>
      </c>
      <c r="H88" s="614">
        <f t="shared" si="12"/>
        <v>2.66</v>
      </c>
      <c r="I88" s="614"/>
      <c r="J88" s="610">
        <f t="shared" si="11"/>
        <v>5.55</v>
      </c>
      <c r="K88" s="611"/>
      <c r="L88" s="611"/>
      <c r="M88" s="1042"/>
      <c r="N88" s="1043" t="s">
        <v>45541</v>
      </c>
    </row>
    <row r="89" spans="1:14" s="94" customFormat="1" ht="30" customHeight="1">
      <c r="A89" s="542"/>
      <c r="B89" s="543"/>
      <c r="C89" s="544"/>
      <c r="D89" s="612" t="s">
        <v>45549</v>
      </c>
      <c r="E89" s="613">
        <v>1</v>
      </c>
      <c r="F89" s="603">
        <f t="shared" si="9"/>
        <v>1.8</v>
      </c>
      <c r="G89" s="603">
        <f t="shared" si="10"/>
        <v>2.54</v>
      </c>
      <c r="H89" s="614">
        <f t="shared" si="12"/>
        <v>2.84</v>
      </c>
      <c r="I89" s="614"/>
      <c r="J89" s="610">
        <f t="shared" si="11"/>
        <v>7.47</v>
      </c>
      <c r="K89" s="611"/>
      <c r="L89" s="611"/>
      <c r="M89" s="1042"/>
      <c r="N89" s="1043" t="s">
        <v>45541</v>
      </c>
    </row>
    <row r="90" spans="1:14" s="94" customFormat="1" ht="30" customHeight="1">
      <c r="A90" s="542"/>
      <c r="B90" s="543"/>
      <c r="C90" s="544"/>
      <c r="D90" s="612" t="s">
        <v>45550</v>
      </c>
      <c r="E90" s="613">
        <v>1</v>
      </c>
      <c r="F90" s="603">
        <f t="shared" si="9"/>
        <v>1.8</v>
      </c>
      <c r="G90" s="603">
        <f t="shared" si="10"/>
        <v>2.54</v>
      </c>
      <c r="H90" s="614">
        <f t="shared" si="12"/>
        <v>2.97</v>
      </c>
      <c r="I90" s="614"/>
      <c r="J90" s="610">
        <f t="shared" si="11"/>
        <v>7.8</v>
      </c>
      <c r="K90" s="611"/>
      <c r="L90" s="611"/>
      <c r="M90" s="1042"/>
      <c r="N90" s="1043" t="s">
        <v>45541</v>
      </c>
    </row>
    <row r="91" spans="1:14" s="94" customFormat="1" ht="30" customHeight="1">
      <c r="A91" s="542"/>
      <c r="B91" s="543"/>
      <c r="C91" s="544"/>
      <c r="D91" s="612" t="s">
        <v>45551</v>
      </c>
      <c r="E91" s="613">
        <v>1</v>
      </c>
      <c r="F91" s="603">
        <f t="shared" si="9"/>
        <v>1.8</v>
      </c>
      <c r="G91" s="603">
        <f t="shared" si="10"/>
        <v>2.54</v>
      </c>
      <c r="H91" s="614">
        <f t="shared" si="12"/>
        <v>3.1</v>
      </c>
      <c r="I91" s="614"/>
      <c r="J91" s="610">
        <f t="shared" si="11"/>
        <v>8.1300000000000008</v>
      </c>
      <c r="K91" s="611"/>
      <c r="L91" s="611"/>
      <c r="M91" s="1042"/>
      <c r="N91" s="1043" t="s">
        <v>45541</v>
      </c>
    </row>
    <row r="92" spans="1:14" s="94" customFormat="1" ht="30" customHeight="1">
      <c r="A92" s="542"/>
      <c r="B92" s="543"/>
      <c r="C92" s="544"/>
      <c r="D92" s="612" t="s">
        <v>45552</v>
      </c>
      <c r="E92" s="613">
        <v>1</v>
      </c>
      <c r="F92" s="603">
        <f t="shared" si="9"/>
        <v>1.8</v>
      </c>
      <c r="G92" s="603">
        <f t="shared" si="10"/>
        <v>2.54</v>
      </c>
      <c r="H92" s="614">
        <f t="shared" si="12"/>
        <v>3.24</v>
      </c>
      <c r="I92" s="614"/>
      <c r="J92" s="610">
        <f t="shared" si="11"/>
        <v>8.48</v>
      </c>
      <c r="K92" s="611"/>
      <c r="L92" s="611"/>
      <c r="M92" s="1042"/>
      <c r="N92" s="1043" t="s">
        <v>45541</v>
      </c>
    </row>
    <row r="93" spans="1:14" s="94" customFormat="1" ht="30" customHeight="1">
      <c r="A93" s="542"/>
      <c r="B93" s="543"/>
      <c r="C93" s="544"/>
      <c r="D93" s="612" t="s">
        <v>45553</v>
      </c>
      <c r="E93" s="613">
        <v>1</v>
      </c>
      <c r="F93" s="603">
        <f t="shared" si="9"/>
        <v>1.8</v>
      </c>
      <c r="G93" s="603">
        <f t="shared" si="10"/>
        <v>2.54</v>
      </c>
      <c r="H93" s="614">
        <f t="shared" si="12"/>
        <v>3.35</v>
      </c>
      <c r="I93" s="614"/>
      <c r="J93" s="610">
        <f t="shared" si="11"/>
        <v>8.76</v>
      </c>
      <c r="K93" s="611"/>
      <c r="L93" s="611"/>
      <c r="M93" s="1042"/>
      <c r="N93" s="1043" t="s">
        <v>45541</v>
      </c>
    </row>
    <row r="94" spans="1:14" s="94" customFormat="1" ht="30" customHeight="1">
      <c r="A94" s="542"/>
      <c r="B94" s="543"/>
      <c r="C94" s="544"/>
      <c r="D94" s="612" t="s">
        <v>45554</v>
      </c>
      <c r="E94" s="613">
        <v>1</v>
      </c>
      <c r="F94" s="603">
        <f t="shared" si="9"/>
        <v>1.8</v>
      </c>
      <c r="G94" s="603">
        <f t="shared" si="10"/>
        <v>2.54</v>
      </c>
      <c r="H94" s="614">
        <f t="shared" si="12"/>
        <v>3.47</v>
      </c>
      <c r="I94" s="614"/>
      <c r="J94" s="610">
        <f t="shared" si="11"/>
        <v>9.07</v>
      </c>
      <c r="K94" s="611"/>
      <c r="L94" s="611"/>
      <c r="M94" s="1042"/>
      <c r="N94" s="1043" t="s">
        <v>45541</v>
      </c>
    </row>
    <row r="95" spans="1:14" s="94" customFormat="1" ht="30" customHeight="1">
      <c r="A95" s="542"/>
      <c r="B95" s="543"/>
      <c r="C95" s="544"/>
      <c r="D95" s="612" t="s">
        <v>45555</v>
      </c>
      <c r="E95" s="613">
        <v>1</v>
      </c>
      <c r="F95" s="603">
        <f t="shared" si="9"/>
        <v>1.8</v>
      </c>
      <c r="G95" s="603">
        <f t="shared" si="10"/>
        <v>2.54</v>
      </c>
      <c r="H95" s="614">
        <f t="shared" si="12"/>
        <v>3.49</v>
      </c>
      <c r="I95" s="614"/>
      <c r="J95" s="610">
        <f t="shared" si="11"/>
        <v>9.1199999999999992</v>
      </c>
      <c r="K95" s="611"/>
      <c r="L95" s="611"/>
      <c r="M95" s="1042"/>
      <c r="N95" s="1043" t="s">
        <v>45541</v>
      </c>
    </row>
    <row r="96" spans="1:14" s="94" customFormat="1" ht="30" customHeight="1">
      <c r="A96" s="542"/>
      <c r="B96" s="543"/>
      <c r="C96" s="544"/>
      <c r="D96" s="612" t="s">
        <v>45556</v>
      </c>
      <c r="E96" s="613">
        <v>1</v>
      </c>
      <c r="F96" s="603">
        <f t="shared" si="9"/>
        <v>1.8</v>
      </c>
      <c r="G96" s="603">
        <f t="shared" si="10"/>
        <v>2.54</v>
      </c>
      <c r="H96" s="614">
        <f t="shared" si="12"/>
        <v>3.34</v>
      </c>
      <c r="I96" s="614"/>
      <c r="J96" s="610">
        <f t="shared" si="11"/>
        <v>8.74</v>
      </c>
      <c r="K96" s="611"/>
      <c r="L96" s="611"/>
      <c r="M96" s="1042"/>
      <c r="N96" s="1043" t="s">
        <v>45541</v>
      </c>
    </row>
    <row r="97" spans="1:14" s="94" customFormat="1" ht="30" customHeight="1">
      <c r="A97" s="542"/>
      <c r="B97" s="543"/>
      <c r="C97" s="544"/>
      <c r="D97" s="612" t="s">
        <v>45557</v>
      </c>
      <c r="E97" s="613">
        <v>1</v>
      </c>
      <c r="F97" s="603">
        <f t="shared" si="9"/>
        <v>1.6</v>
      </c>
      <c r="G97" s="603">
        <f t="shared" si="10"/>
        <v>2.0099999999999998</v>
      </c>
      <c r="H97" s="614">
        <f t="shared" ref="H97:H107" si="13">J48</f>
        <v>1.07</v>
      </c>
      <c r="I97" s="614"/>
      <c r="J97" s="610">
        <f t="shared" si="11"/>
        <v>2.35</v>
      </c>
      <c r="K97" s="611"/>
      <c r="L97" s="611"/>
      <c r="M97" s="1042"/>
      <c r="N97" s="1043" t="s">
        <v>45541</v>
      </c>
    </row>
    <row r="98" spans="1:14" s="94" customFormat="1" ht="30" customHeight="1">
      <c r="A98" s="542"/>
      <c r="B98" s="543"/>
      <c r="C98" s="544"/>
      <c r="D98" s="612" t="s">
        <v>45558</v>
      </c>
      <c r="E98" s="613">
        <v>1</v>
      </c>
      <c r="F98" s="603">
        <f t="shared" si="9"/>
        <v>1.6</v>
      </c>
      <c r="G98" s="603">
        <f t="shared" si="10"/>
        <v>2.0099999999999998</v>
      </c>
      <c r="H98" s="614">
        <f t="shared" si="13"/>
        <v>1.4</v>
      </c>
      <c r="I98" s="614"/>
      <c r="J98" s="610">
        <f t="shared" si="11"/>
        <v>3.02</v>
      </c>
      <c r="K98" s="611"/>
      <c r="L98" s="611"/>
      <c r="M98" s="1042"/>
      <c r="N98" s="1043" t="s">
        <v>45541</v>
      </c>
    </row>
    <row r="99" spans="1:14" s="94" customFormat="1" ht="30" customHeight="1">
      <c r="A99" s="542"/>
      <c r="B99" s="543"/>
      <c r="C99" s="544"/>
      <c r="D99" s="612" t="s">
        <v>45559</v>
      </c>
      <c r="E99" s="613">
        <v>1</v>
      </c>
      <c r="F99" s="603">
        <f t="shared" si="9"/>
        <v>1.6</v>
      </c>
      <c r="G99" s="603">
        <f t="shared" si="10"/>
        <v>2.0099999999999998</v>
      </c>
      <c r="H99" s="614">
        <f t="shared" si="13"/>
        <v>1.75</v>
      </c>
      <c r="I99" s="614"/>
      <c r="J99" s="610">
        <f t="shared" si="11"/>
        <v>3.72</v>
      </c>
      <c r="K99" s="611"/>
      <c r="L99" s="611"/>
      <c r="M99" s="1042"/>
      <c r="N99" s="1043" t="s">
        <v>45541</v>
      </c>
    </row>
    <row r="100" spans="1:14" s="94" customFormat="1" ht="30" customHeight="1">
      <c r="A100" s="542"/>
      <c r="B100" s="543"/>
      <c r="C100" s="544"/>
      <c r="D100" s="612" t="s">
        <v>45560</v>
      </c>
      <c r="E100" s="613">
        <v>1</v>
      </c>
      <c r="F100" s="603">
        <f t="shared" si="9"/>
        <v>1.6</v>
      </c>
      <c r="G100" s="603">
        <f t="shared" si="10"/>
        <v>2.0099999999999998</v>
      </c>
      <c r="H100" s="614">
        <f t="shared" si="13"/>
        <v>1.95</v>
      </c>
      <c r="I100" s="614"/>
      <c r="J100" s="610">
        <f t="shared" si="11"/>
        <v>4.12</v>
      </c>
      <c r="K100" s="611"/>
      <c r="L100" s="611"/>
      <c r="M100" s="1042"/>
      <c r="N100" s="1043" t="s">
        <v>45541</v>
      </c>
    </row>
    <row r="101" spans="1:14" s="94" customFormat="1" ht="30" customHeight="1">
      <c r="A101" s="542"/>
      <c r="B101" s="543"/>
      <c r="C101" s="544"/>
      <c r="D101" s="612" t="s">
        <v>45561</v>
      </c>
      <c r="E101" s="613">
        <v>1</v>
      </c>
      <c r="F101" s="603">
        <f t="shared" si="9"/>
        <v>1.6</v>
      </c>
      <c r="G101" s="603">
        <f t="shared" si="10"/>
        <v>2.0099999999999998</v>
      </c>
      <c r="H101" s="614">
        <f t="shared" si="13"/>
        <v>2.2999999999999998</v>
      </c>
      <c r="I101" s="614"/>
      <c r="J101" s="610">
        <f t="shared" si="11"/>
        <v>4.82</v>
      </c>
      <c r="K101" s="611"/>
      <c r="L101" s="611"/>
      <c r="M101" s="1042"/>
      <c r="N101" s="1043" t="s">
        <v>45541</v>
      </c>
    </row>
    <row r="102" spans="1:14" s="94" customFormat="1" ht="30" customHeight="1">
      <c r="A102" s="542"/>
      <c r="B102" s="543"/>
      <c r="C102" s="544"/>
      <c r="D102" s="612" t="s">
        <v>45562</v>
      </c>
      <c r="E102" s="613">
        <v>1</v>
      </c>
      <c r="F102" s="603">
        <f t="shared" si="9"/>
        <v>1.6</v>
      </c>
      <c r="G102" s="603">
        <f t="shared" si="10"/>
        <v>2.0099999999999998</v>
      </c>
      <c r="H102" s="614">
        <f t="shared" si="13"/>
        <v>2.48</v>
      </c>
      <c r="I102" s="614"/>
      <c r="J102" s="610">
        <f t="shared" si="11"/>
        <v>5.19</v>
      </c>
      <c r="K102" s="611"/>
      <c r="L102" s="611"/>
      <c r="M102" s="1042"/>
      <c r="N102" s="1043" t="s">
        <v>45541</v>
      </c>
    </row>
    <row r="103" spans="1:14" s="94" customFormat="1" ht="30" customHeight="1">
      <c r="A103" s="542"/>
      <c r="B103" s="543"/>
      <c r="C103" s="544"/>
      <c r="D103" s="612" t="s">
        <v>45563</v>
      </c>
      <c r="E103" s="613">
        <v>1</v>
      </c>
      <c r="F103" s="603">
        <f t="shared" si="9"/>
        <v>1.6</v>
      </c>
      <c r="G103" s="603">
        <f t="shared" si="10"/>
        <v>2.0099999999999998</v>
      </c>
      <c r="H103" s="614">
        <f t="shared" si="13"/>
        <v>2.57</v>
      </c>
      <c r="I103" s="614"/>
      <c r="J103" s="610">
        <f t="shared" si="11"/>
        <v>5.37</v>
      </c>
      <c r="K103" s="611"/>
      <c r="L103" s="611"/>
      <c r="M103" s="1042"/>
      <c r="N103" s="1043" t="s">
        <v>45541</v>
      </c>
    </row>
    <row r="104" spans="1:14" s="94" customFormat="1" ht="30" customHeight="1">
      <c r="A104" s="542"/>
      <c r="B104" s="543"/>
      <c r="C104" s="544"/>
      <c r="D104" s="612" t="s">
        <v>45564</v>
      </c>
      <c r="E104" s="613">
        <v>1</v>
      </c>
      <c r="F104" s="603">
        <f t="shared" si="9"/>
        <v>1.8</v>
      </c>
      <c r="G104" s="603">
        <f t="shared" si="10"/>
        <v>2.54</v>
      </c>
      <c r="H104" s="614">
        <f t="shared" si="13"/>
        <v>2.98</v>
      </c>
      <c r="I104" s="614"/>
      <c r="J104" s="610">
        <f t="shared" si="11"/>
        <v>7.82</v>
      </c>
      <c r="K104" s="611"/>
      <c r="L104" s="611"/>
      <c r="M104" s="1042"/>
      <c r="N104" s="1043" t="s">
        <v>45541</v>
      </c>
    </row>
    <row r="105" spans="1:14" s="94" customFormat="1" ht="30" customHeight="1">
      <c r="A105" s="542"/>
      <c r="B105" s="543"/>
      <c r="C105" s="544"/>
      <c r="D105" s="612" t="s">
        <v>45565</v>
      </c>
      <c r="E105" s="613">
        <v>1</v>
      </c>
      <c r="F105" s="603">
        <f t="shared" si="9"/>
        <v>1.8</v>
      </c>
      <c r="G105" s="603">
        <f t="shared" si="10"/>
        <v>2.54</v>
      </c>
      <c r="H105" s="614">
        <f t="shared" si="13"/>
        <v>3.14</v>
      </c>
      <c r="I105" s="614"/>
      <c r="J105" s="610">
        <f t="shared" si="11"/>
        <v>8.23</v>
      </c>
      <c r="K105" s="611"/>
      <c r="L105" s="611"/>
      <c r="M105" s="1042"/>
      <c r="N105" s="1043" t="s">
        <v>45541</v>
      </c>
    </row>
    <row r="106" spans="1:14" s="94" customFormat="1" ht="30" customHeight="1">
      <c r="A106" s="542"/>
      <c r="B106" s="543"/>
      <c r="C106" s="544"/>
      <c r="D106" s="612" t="s">
        <v>45566</v>
      </c>
      <c r="E106" s="613">
        <v>1</v>
      </c>
      <c r="F106" s="603">
        <f t="shared" si="9"/>
        <v>1.8</v>
      </c>
      <c r="G106" s="603">
        <f t="shared" si="10"/>
        <v>2.54</v>
      </c>
      <c r="H106" s="614">
        <f t="shared" si="13"/>
        <v>3</v>
      </c>
      <c r="I106" s="614"/>
      <c r="J106" s="610">
        <f t="shared" si="11"/>
        <v>7.87</v>
      </c>
      <c r="K106" s="611"/>
      <c r="L106" s="611"/>
      <c r="M106" s="1042"/>
      <c r="N106" s="1043" t="s">
        <v>45541</v>
      </c>
    </row>
    <row r="107" spans="1:14" s="94" customFormat="1" ht="30" customHeight="1">
      <c r="A107" s="542"/>
      <c r="B107" s="543"/>
      <c r="C107" s="544"/>
      <c r="D107" s="612" t="s">
        <v>45567</v>
      </c>
      <c r="E107" s="613">
        <v>1</v>
      </c>
      <c r="F107" s="603">
        <f t="shared" si="9"/>
        <v>1.8</v>
      </c>
      <c r="G107" s="603">
        <f t="shared" si="10"/>
        <v>2.54</v>
      </c>
      <c r="H107" s="614">
        <f t="shared" si="13"/>
        <v>2.89</v>
      </c>
      <c r="I107" s="614"/>
      <c r="J107" s="610">
        <f t="shared" si="11"/>
        <v>7.59</v>
      </c>
      <c r="K107" s="611"/>
      <c r="L107" s="611"/>
      <c r="M107" s="1042"/>
      <c r="N107" s="1043" t="s">
        <v>45541</v>
      </c>
    </row>
    <row r="108" spans="1:14" s="94" customFormat="1" ht="30" customHeight="1" thickBot="1">
      <c r="A108" s="542"/>
      <c r="B108" s="543"/>
      <c r="C108" s="544"/>
      <c r="D108" s="615" t="s">
        <v>45504</v>
      </c>
      <c r="E108" s="616">
        <v>1</v>
      </c>
      <c r="F108" s="603">
        <f t="shared" si="9"/>
        <v>1.8</v>
      </c>
      <c r="G108" s="603">
        <f t="shared" si="10"/>
        <v>2.54</v>
      </c>
      <c r="H108" s="614">
        <f>J74</f>
        <v>3.34</v>
      </c>
      <c r="I108" s="617"/>
      <c r="J108" s="610">
        <f t="shared" si="11"/>
        <v>8.74</v>
      </c>
      <c r="K108" s="618"/>
      <c r="L108" s="618"/>
      <c r="M108" s="1044"/>
      <c r="N108" s="1043" t="s">
        <v>45541</v>
      </c>
    </row>
    <row r="109" spans="1:14" s="94" customFormat="1" ht="15" customHeight="1" thickBot="1">
      <c r="A109" s="567"/>
      <c r="B109" s="568"/>
      <c r="C109" s="569"/>
      <c r="D109" s="619"/>
      <c r="E109" s="619"/>
      <c r="F109" s="619"/>
      <c r="G109" s="620"/>
      <c r="H109" s="621" t="s">
        <v>45568</v>
      </c>
      <c r="I109" s="622"/>
      <c r="J109" s="623">
        <f>SUM(J81:J108)</f>
        <v>169.74</v>
      </c>
      <c r="K109" s="624"/>
      <c r="L109" s="624"/>
      <c r="M109" s="624"/>
      <c r="N109" s="997"/>
    </row>
    <row r="110" spans="1:14" s="94" customFormat="1" ht="15" customHeight="1">
      <c r="A110" s="542"/>
      <c r="B110" s="573"/>
      <c r="C110" s="544"/>
      <c r="D110" s="653"/>
      <c r="E110" s="653"/>
      <c r="F110" s="653"/>
      <c r="G110" s="654"/>
      <c r="H110" s="655"/>
      <c r="I110" s="655"/>
      <c r="J110" s="501"/>
      <c r="K110" s="501"/>
      <c r="L110" s="501"/>
      <c r="M110" s="501"/>
      <c r="N110" s="997"/>
    </row>
    <row r="111" spans="1:14" s="94" customFormat="1" ht="15" customHeight="1">
      <c r="A111" s="542"/>
      <c r="B111" s="573"/>
      <c r="C111" s="544"/>
      <c r="D111" s="653"/>
      <c r="E111" s="653"/>
      <c r="F111" s="653"/>
      <c r="G111" s="654"/>
      <c r="H111" s="655"/>
      <c r="I111" s="655"/>
      <c r="J111" s="501"/>
      <c r="K111" s="501"/>
      <c r="L111" s="501"/>
      <c r="M111" s="501"/>
      <c r="N111" s="997"/>
    </row>
    <row r="112" spans="1:14" s="94" customFormat="1" ht="75.599999999999994" customHeight="1" thickBot="1">
      <c r="A112" s="502" t="str">
        <f>PREÇO!A31</f>
        <v>3.2</v>
      </c>
      <c r="B112" s="503" t="str">
        <f>PREÇO!C31</f>
        <v>DER-RD</v>
      </c>
      <c r="C112" s="656">
        <f>PREÇO!B31</f>
        <v>43335</v>
      </c>
      <c r="D112" s="657" t="str">
        <f>PREÇO!D31</f>
        <v>Espalhamento / regularização / compactação de material em bota-fora</v>
      </c>
      <c r="E112" s="658" t="str">
        <f>PREÇO!E31</f>
        <v>M3</v>
      </c>
      <c r="F112" s="659">
        <v>561.42999999999995</v>
      </c>
      <c r="G112" s="659"/>
      <c r="H112" s="659"/>
      <c r="I112" s="659"/>
      <c r="J112" s="659"/>
      <c r="K112" s="659"/>
      <c r="L112" s="659"/>
      <c r="M112" s="1005"/>
      <c r="N112" s="1018" t="s">
        <v>45582</v>
      </c>
    </row>
    <row r="113" spans="1:14" s="94" customFormat="1" ht="54" customHeight="1">
      <c r="A113" s="625" t="s">
        <v>45569</v>
      </c>
      <c r="B113" s="626"/>
      <c r="C113" s="514"/>
      <c r="D113" s="660"/>
      <c r="E113" s="661"/>
      <c r="F113" s="540"/>
      <c r="G113" s="540"/>
      <c r="H113" s="540"/>
      <c r="I113" s="540"/>
      <c r="J113" s="512"/>
      <c r="K113" s="512"/>
      <c r="L113" s="512"/>
      <c r="M113" s="644"/>
      <c r="N113" s="995"/>
    </row>
    <row r="114" spans="1:14" s="94" customFormat="1" ht="54" customHeight="1">
      <c r="A114" s="538"/>
      <c r="B114" s="518"/>
      <c r="C114" s="514"/>
      <c r="D114" s="662" t="s">
        <v>45446</v>
      </c>
      <c r="E114" s="663" t="s">
        <v>45534</v>
      </c>
      <c r="F114" s="549" t="s">
        <v>45570</v>
      </c>
      <c r="G114" s="549" t="s">
        <v>45571</v>
      </c>
      <c r="H114" s="664" t="s">
        <v>45537</v>
      </c>
      <c r="I114" s="665"/>
      <c r="J114" s="666" t="s">
        <v>45572</v>
      </c>
      <c r="K114" s="512"/>
      <c r="L114" s="512"/>
      <c r="M114" s="1004"/>
      <c r="N114" s="996" t="s">
        <v>45539</v>
      </c>
    </row>
    <row r="115" spans="1:14" s="94" customFormat="1" ht="54" customHeight="1">
      <c r="A115" s="629"/>
      <c r="B115" s="520"/>
      <c r="C115" s="514"/>
      <c r="D115" s="662" t="s">
        <v>45573</v>
      </c>
      <c r="E115" s="540">
        <v>55</v>
      </c>
      <c r="F115" s="489">
        <f>1.29</f>
        <v>1.29</v>
      </c>
      <c r="G115" s="540">
        <v>0.72</v>
      </c>
      <c r="H115" s="664">
        <f>J32+0.1</f>
        <v>1</v>
      </c>
      <c r="I115" s="665"/>
      <c r="J115" s="565">
        <f>F115*G115*(0.1+H115)*E115</f>
        <v>56.19</v>
      </c>
      <c r="K115" s="512"/>
      <c r="L115" s="512"/>
      <c r="M115" s="1006"/>
      <c r="N115" s="1043" t="s">
        <v>45541</v>
      </c>
    </row>
    <row r="116" spans="1:14" s="94" customFormat="1" ht="54" customHeight="1" thickBot="1">
      <c r="A116" s="567"/>
      <c r="B116" s="568"/>
      <c r="C116" s="514"/>
      <c r="D116" s="662"/>
      <c r="E116" s="540"/>
      <c r="F116" s="489"/>
      <c r="G116" s="513" t="s">
        <v>45574</v>
      </c>
      <c r="H116" s="664"/>
      <c r="I116" s="665"/>
      <c r="J116" s="667">
        <f>J115</f>
        <v>56.19</v>
      </c>
      <c r="K116" s="512"/>
      <c r="L116" s="512"/>
      <c r="M116" s="1004"/>
      <c r="N116" s="997"/>
    </row>
    <row r="117" spans="1:14" s="94" customFormat="1" ht="54" customHeight="1">
      <c r="A117" s="631" t="s">
        <v>45575</v>
      </c>
      <c r="B117" s="632"/>
      <c r="C117" s="633"/>
      <c r="D117" s="634"/>
      <c r="E117" s="627"/>
      <c r="F117" s="627"/>
      <c r="G117" s="627"/>
      <c r="H117" s="635"/>
      <c r="I117" s="635"/>
      <c r="J117" s="636"/>
      <c r="K117" s="637"/>
      <c r="L117" s="637"/>
      <c r="M117" s="637"/>
      <c r="N117" s="1023"/>
    </row>
    <row r="118" spans="1:14" s="94" customFormat="1" ht="54" customHeight="1">
      <c r="A118" s="542"/>
      <c r="B118" s="543"/>
      <c r="C118" s="544"/>
      <c r="D118" s="638" t="s">
        <v>45446</v>
      </c>
      <c r="E118" s="639" t="s">
        <v>45534</v>
      </c>
      <c r="F118" s="640" t="s">
        <v>45570</v>
      </c>
      <c r="G118" s="640" t="s">
        <v>45576</v>
      </c>
      <c r="H118" s="640" t="s">
        <v>45577</v>
      </c>
      <c r="I118" s="640" t="s">
        <v>45578</v>
      </c>
      <c r="J118" s="641" t="s">
        <v>45579</v>
      </c>
      <c r="K118" s="642"/>
      <c r="L118" s="643"/>
      <c r="M118" s="1007"/>
      <c r="N118" s="1024" t="s">
        <v>45539</v>
      </c>
    </row>
    <row r="119" spans="1:14" s="94" customFormat="1" ht="54" customHeight="1">
      <c r="A119" s="542"/>
      <c r="B119" s="543"/>
      <c r="C119" s="544"/>
      <c r="D119" s="539" t="s">
        <v>45456</v>
      </c>
      <c r="E119" s="540">
        <v>35</v>
      </c>
      <c r="F119" s="540">
        <f t="shared" ref="F119:F126" si="14">F31</f>
        <v>2.85</v>
      </c>
      <c r="G119" s="540">
        <f>0.3+0.03*2</f>
        <v>0.36</v>
      </c>
      <c r="H119" s="540">
        <f>(PI()*(G119/2)^2)*F119*E119</f>
        <v>10.15</v>
      </c>
      <c r="I119" s="540">
        <f>0.3+0.5*2</f>
        <v>1.3</v>
      </c>
      <c r="J119" s="644">
        <f>I119*F119*0.1*E119</f>
        <v>12.97</v>
      </c>
      <c r="K119" s="645"/>
      <c r="L119" s="646"/>
      <c r="M119" s="1008"/>
      <c r="N119" s="997" t="s">
        <v>45580</v>
      </c>
    </row>
    <row r="120" spans="1:14" s="94" customFormat="1" ht="54" customHeight="1">
      <c r="A120" s="542"/>
      <c r="B120" s="543"/>
      <c r="C120" s="544"/>
      <c r="D120" s="539" t="s">
        <v>45458</v>
      </c>
      <c r="E120" s="540">
        <v>1</v>
      </c>
      <c r="F120" s="540">
        <f>F32</f>
        <v>4.7</v>
      </c>
      <c r="G120" s="540">
        <f t="shared" ref="G120:G126" si="15">0.3+0.03*2</f>
        <v>0.36</v>
      </c>
      <c r="H120" s="540">
        <f t="shared" ref="H120:H126" si="16">(PI()*(G120/2)^2)*F120*E120</f>
        <v>0.48</v>
      </c>
      <c r="I120" s="540">
        <f t="shared" ref="I120:I126" si="17">0.3+0.5*2</f>
        <v>1.3</v>
      </c>
      <c r="J120" s="644">
        <f t="shared" ref="J120:J125" si="18">I120*F120*0.1*E120</f>
        <v>0.61</v>
      </c>
      <c r="K120" s="645"/>
      <c r="L120" s="646"/>
      <c r="M120" s="1008"/>
      <c r="N120" s="997" t="s">
        <v>45580</v>
      </c>
    </row>
    <row r="121" spans="1:14" s="94" customFormat="1" ht="54" customHeight="1">
      <c r="A121" s="542"/>
      <c r="B121" s="543"/>
      <c r="C121" s="544"/>
      <c r="D121" s="539" t="s">
        <v>45459</v>
      </c>
      <c r="E121" s="540">
        <v>9</v>
      </c>
      <c r="F121" s="540">
        <f t="shared" si="14"/>
        <v>4.0999999999999996</v>
      </c>
      <c r="G121" s="540">
        <f t="shared" si="15"/>
        <v>0.36</v>
      </c>
      <c r="H121" s="540">
        <f t="shared" si="16"/>
        <v>3.76</v>
      </c>
      <c r="I121" s="540">
        <f t="shared" si="17"/>
        <v>1.3</v>
      </c>
      <c r="J121" s="644">
        <f t="shared" si="18"/>
        <v>4.8</v>
      </c>
      <c r="K121" s="645"/>
      <c r="L121" s="646"/>
      <c r="M121" s="1008"/>
      <c r="N121" s="997" t="s">
        <v>45580</v>
      </c>
    </row>
    <row r="122" spans="1:14" s="94" customFormat="1" ht="54" customHeight="1">
      <c r="A122" s="542"/>
      <c r="B122" s="543"/>
      <c r="C122" s="544"/>
      <c r="D122" s="539" t="s">
        <v>45460</v>
      </c>
      <c r="E122" s="540">
        <v>6</v>
      </c>
      <c r="F122" s="540">
        <f t="shared" si="14"/>
        <v>4.08</v>
      </c>
      <c r="G122" s="540">
        <f t="shared" si="15"/>
        <v>0.36</v>
      </c>
      <c r="H122" s="540">
        <f t="shared" si="16"/>
        <v>2.4900000000000002</v>
      </c>
      <c r="I122" s="540">
        <f t="shared" si="17"/>
        <v>1.3</v>
      </c>
      <c r="J122" s="644">
        <f t="shared" si="18"/>
        <v>3.18</v>
      </c>
      <c r="K122" s="645"/>
      <c r="L122" s="646"/>
      <c r="M122" s="1008"/>
      <c r="N122" s="997" t="s">
        <v>45580</v>
      </c>
    </row>
    <row r="123" spans="1:14" s="94" customFormat="1" ht="54" customHeight="1">
      <c r="A123" s="542"/>
      <c r="B123" s="543"/>
      <c r="C123" s="544"/>
      <c r="D123" s="539" t="s">
        <v>45461</v>
      </c>
      <c r="E123" s="540">
        <v>1</v>
      </c>
      <c r="F123" s="540">
        <f t="shared" si="14"/>
        <v>3.32</v>
      </c>
      <c r="G123" s="540">
        <f t="shared" si="15"/>
        <v>0.36</v>
      </c>
      <c r="H123" s="540">
        <f t="shared" si="16"/>
        <v>0.34</v>
      </c>
      <c r="I123" s="540">
        <f t="shared" si="17"/>
        <v>1.3</v>
      </c>
      <c r="J123" s="644">
        <f t="shared" si="18"/>
        <v>0.43</v>
      </c>
      <c r="K123" s="645"/>
      <c r="L123" s="646"/>
      <c r="M123" s="1008"/>
      <c r="N123" s="997" t="s">
        <v>45580</v>
      </c>
    </row>
    <row r="124" spans="1:14" s="94" customFormat="1" ht="54" customHeight="1">
      <c r="A124" s="542"/>
      <c r="B124" s="543"/>
      <c r="C124" s="544"/>
      <c r="D124" s="539" t="s">
        <v>45462</v>
      </c>
      <c r="E124" s="540">
        <v>1</v>
      </c>
      <c r="F124" s="540">
        <f t="shared" si="14"/>
        <v>4.5</v>
      </c>
      <c r="G124" s="540">
        <f t="shared" si="15"/>
        <v>0.36</v>
      </c>
      <c r="H124" s="540">
        <f t="shared" si="16"/>
        <v>0.46</v>
      </c>
      <c r="I124" s="540">
        <f t="shared" si="17"/>
        <v>1.3</v>
      </c>
      <c r="J124" s="644">
        <f t="shared" si="18"/>
        <v>0.59</v>
      </c>
      <c r="K124" s="645"/>
      <c r="L124" s="646"/>
      <c r="M124" s="1008"/>
      <c r="N124" s="997" t="s">
        <v>45580</v>
      </c>
    </row>
    <row r="125" spans="1:14" s="94" customFormat="1" ht="54" customHeight="1">
      <c r="A125" s="542"/>
      <c r="B125" s="543"/>
      <c r="C125" s="544"/>
      <c r="D125" s="539" t="s">
        <v>45463</v>
      </c>
      <c r="E125" s="540">
        <v>1</v>
      </c>
      <c r="F125" s="540">
        <f t="shared" si="14"/>
        <v>2.6</v>
      </c>
      <c r="G125" s="540">
        <f t="shared" si="15"/>
        <v>0.36</v>
      </c>
      <c r="H125" s="540">
        <f t="shared" si="16"/>
        <v>0.26</v>
      </c>
      <c r="I125" s="540">
        <f t="shared" si="17"/>
        <v>1.3</v>
      </c>
      <c r="J125" s="644">
        <f t="shared" si="18"/>
        <v>0.34</v>
      </c>
      <c r="K125" s="645"/>
      <c r="L125" s="646"/>
      <c r="M125" s="1008"/>
      <c r="N125" s="997" t="s">
        <v>45580</v>
      </c>
    </row>
    <row r="126" spans="1:14" s="94" customFormat="1" ht="54" customHeight="1">
      <c r="A126" s="542"/>
      <c r="B126" s="543"/>
      <c r="C126" s="544"/>
      <c r="D126" s="539" t="s">
        <v>45464</v>
      </c>
      <c r="E126" s="540">
        <v>1</v>
      </c>
      <c r="F126" s="540">
        <f t="shared" si="14"/>
        <v>2.5499999999999998</v>
      </c>
      <c r="G126" s="540">
        <f t="shared" si="15"/>
        <v>0.36</v>
      </c>
      <c r="H126" s="540">
        <f t="shared" si="16"/>
        <v>0.26</v>
      </c>
      <c r="I126" s="540">
        <f t="shared" si="17"/>
        <v>1.3</v>
      </c>
      <c r="J126" s="644">
        <f>I126*F126*0.1*E126</f>
        <v>0.33</v>
      </c>
      <c r="K126" s="647"/>
      <c r="L126" s="648"/>
      <c r="M126" s="648"/>
      <c r="N126" s="997" t="s">
        <v>45580</v>
      </c>
    </row>
    <row r="127" spans="1:14" s="94" customFormat="1" ht="54" customHeight="1" thickBot="1">
      <c r="A127" s="567"/>
      <c r="B127" s="568"/>
      <c r="C127" s="569"/>
      <c r="D127" s="1236"/>
      <c r="E127" s="1236"/>
      <c r="F127" s="1237"/>
      <c r="G127" s="649" t="s">
        <v>45581</v>
      </c>
      <c r="H127" s="650"/>
      <c r="I127" s="649"/>
      <c r="J127" s="651">
        <f>SUM(H119:H126)+SUM(J119:J126)</f>
        <v>41.45</v>
      </c>
      <c r="K127" s="652"/>
      <c r="L127" s="652"/>
      <c r="M127" s="652"/>
      <c r="N127" s="1025"/>
    </row>
    <row r="128" spans="1:14" s="94" customFormat="1" ht="16.899999999999999" customHeight="1">
      <c r="A128" s="668" t="s">
        <v>45583</v>
      </c>
      <c r="B128" s="669"/>
      <c r="C128" s="669"/>
      <c r="D128" s="529"/>
      <c r="E128" s="670"/>
      <c r="F128" s="530"/>
      <c r="G128" s="530"/>
      <c r="H128" s="530"/>
      <c r="I128" s="530"/>
      <c r="J128" s="530"/>
      <c r="K128" s="536"/>
      <c r="L128" s="637"/>
      <c r="M128" s="637"/>
      <c r="N128" s="1025"/>
    </row>
    <row r="129" spans="1:14" s="94" customFormat="1" ht="16.899999999999999" customHeight="1">
      <c r="A129" s="671"/>
      <c r="B129" s="672"/>
      <c r="C129" s="673"/>
      <c r="D129" s="539" t="s">
        <v>45446</v>
      </c>
      <c r="E129" s="674" t="s">
        <v>45467</v>
      </c>
      <c r="F129" s="675" t="s">
        <v>45468</v>
      </c>
      <c r="G129" s="676" t="s">
        <v>45584</v>
      </c>
      <c r="H129" s="677" t="s">
        <v>45470</v>
      </c>
      <c r="I129" s="675" t="s">
        <v>45578</v>
      </c>
      <c r="J129" s="675" t="s">
        <v>45577</v>
      </c>
      <c r="K129" s="675" t="s">
        <v>45579</v>
      </c>
      <c r="L129" s="678"/>
      <c r="M129" s="678"/>
      <c r="N129" s="1022" t="s">
        <v>45539</v>
      </c>
    </row>
    <row r="130" spans="1:14" s="94" customFormat="1" ht="16.899999999999999" customHeight="1">
      <c r="A130" s="679"/>
      <c r="B130" s="680"/>
      <c r="C130" s="681"/>
      <c r="D130" s="682" t="s">
        <v>45471</v>
      </c>
      <c r="E130" s="677" t="s">
        <v>45472</v>
      </c>
      <c r="F130" s="677" t="s">
        <v>45473</v>
      </c>
      <c r="G130" s="489">
        <f>G43</f>
        <v>30</v>
      </c>
      <c r="H130" s="489">
        <f>0.4+0.004*2</f>
        <v>0.40799999999999997</v>
      </c>
      <c r="I130" s="683">
        <f>H130+0.5+0.5</f>
        <v>1.4079999999999999</v>
      </c>
      <c r="J130" s="491">
        <f>(PI()*(H130/2)^2)*G130</f>
        <v>3.92</v>
      </c>
      <c r="K130" s="491">
        <f>0.1*I130*G130</f>
        <v>4.22</v>
      </c>
      <c r="L130" s="684"/>
      <c r="M130" s="685"/>
      <c r="N130" s="1023"/>
    </row>
    <row r="131" spans="1:14" s="94" customFormat="1" ht="16.899999999999999" customHeight="1">
      <c r="A131" s="679"/>
      <c r="B131" s="680"/>
      <c r="C131" s="681"/>
      <c r="D131" s="682" t="s">
        <v>45474</v>
      </c>
      <c r="E131" s="677" t="s">
        <v>45473</v>
      </c>
      <c r="F131" s="677" t="s">
        <v>45475</v>
      </c>
      <c r="G131" s="489">
        <f>G44</f>
        <v>30</v>
      </c>
      <c r="H131" s="489">
        <f t="shared" ref="H131:H145" si="19">0.4+0.004*2</f>
        <v>0.40799999999999997</v>
      </c>
      <c r="I131" s="683">
        <f t="shared" ref="I131:I145" si="20">H131+0.5+0.5</f>
        <v>1.4079999999999999</v>
      </c>
      <c r="J131" s="491">
        <f t="shared" ref="J131:J145" si="21">(PI()*(H131/2)^2)*G131</f>
        <v>3.92</v>
      </c>
      <c r="K131" s="491">
        <f t="shared" ref="K131:K145" si="22">0.1*I131*G131</f>
        <v>4.22</v>
      </c>
      <c r="L131" s="684"/>
      <c r="M131" s="685"/>
      <c r="N131" s="1023"/>
    </row>
    <row r="132" spans="1:14" s="94" customFormat="1" ht="16.899999999999999" customHeight="1">
      <c r="A132" s="679"/>
      <c r="B132" s="680"/>
      <c r="C132" s="681"/>
      <c r="D132" s="682" t="s">
        <v>45476</v>
      </c>
      <c r="E132" s="677" t="s">
        <v>45475</v>
      </c>
      <c r="F132" s="677" t="s">
        <v>45477</v>
      </c>
      <c r="G132" s="489">
        <f t="shared" ref="G132:G145" si="23">G45</f>
        <v>30</v>
      </c>
      <c r="H132" s="489">
        <f t="shared" si="19"/>
        <v>0.40799999999999997</v>
      </c>
      <c r="I132" s="683">
        <f t="shared" si="20"/>
        <v>1.4079999999999999</v>
      </c>
      <c r="J132" s="491">
        <f t="shared" si="21"/>
        <v>3.92</v>
      </c>
      <c r="K132" s="491">
        <f t="shared" si="22"/>
        <v>4.22</v>
      </c>
      <c r="L132" s="684"/>
      <c r="M132" s="685"/>
      <c r="N132" s="1023"/>
    </row>
    <row r="133" spans="1:14" s="94" customFormat="1" ht="16.899999999999999" customHeight="1">
      <c r="A133" s="679"/>
      <c r="B133" s="680"/>
      <c r="C133" s="681"/>
      <c r="D133" s="682" t="s">
        <v>45478</v>
      </c>
      <c r="E133" s="677" t="s">
        <v>45477</v>
      </c>
      <c r="F133" s="677" t="s">
        <v>45479</v>
      </c>
      <c r="G133" s="489">
        <f t="shared" si="23"/>
        <v>30</v>
      </c>
      <c r="H133" s="489">
        <f t="shared" si="19"/>
        <v>0.40799999999999997</v>
      </c>
      <c r="I133" s="683">
        <f t="shared" si="20"/>
        <v>1.4079999999999999</v>
      </c>
      <c r="J133" s="491">
        <f t="shared" si="21"/>
        <v>3.92</v>
      </c>
      <c r="K133" s="491">
        <f t="shared" si="22"/>
        <v>4.22</v>
      </c>
      <c r="L133" s="684"/>
      <c r="M133" s="685"/>
      <c r="N133" s="1023"/>
    </row>
    <row r="134" spans="1:14" s="94" customFormat="1" ht="16.899999999999999" customHeight="1">
      <c r="A134" s="679"/>
      <c r="B134" s="680"/>
      <c r="C134" s="681"/>
      <c r="D134" s="682" t="s">
        <v>45480</v>
      </c>
      <c r="E134" s="677" t="s">
        <v>45479</v>
      </c>
      <c r="F134" s="677" t="s">
        <v>45481</v>
      </c>
      <c r="G134" s="489">
        <f t="shared" si="23"/>
        <v>30</v>
      </c>
      <c r="H134" s="489">
        <f t="shared" si="19"/>
        <v>0.40799999999999997</v>
      </c>
      <c r="I134" s="683">
        <f t="shared" si="20"/>
        <v>1.4079999999999999</v>
      </c>
      <c r="J134" s="491">
        <f t="shared" si="21"/>
        <v>3.92</v>
      </c>
      <c r="K134" s="491">
        <f t="shared" si="22"/>
        <v>4.22</v>
      </c>
      <c r="L134" s="684"/>
      <c r="M134" s="685"/>
      <c r="N134" s="1023"/>
    </row>
    <row r="135" spans="1:14" s="94" customFormat="1" ht="16.899999999999999" customHeight="1">
      <c r="A135" s="679"/>
      <c r="B135" s="680"/>
      <c r="C135" s="681"/>
      <c r="D135" s="682" t="s">
        <v>45482</v>
      </c>
      <c r="E135" s="677" t="s">
        <v>45483</v>
      </c>
      <c r="F135" s="677" t="s">
        <v>45484</v>
      </c>
      <c r="G135" s="489">
        <v>30</v>
      </c>
      <c r="H135" s="489">
        <f t="shared" si="19"/>
        <v>0.40799999999999997</v>
      </c>
      <c r="I135" s="683">
        <f t="shared" si="20"/>
        <v>1.4079999999999999</v>
      </c>
      <c r="J135" s="491">
        <f t="shared" si="21"/>
        <v>3.92</v>
      </c>
      <c r="K135" s="491">
        <f>0.1*I135*G135</f>
        <v>4.22</v>
      </c>
      <c r="L135" s="684"/>
      <c r="M135" s="685"/>
      <c r="N135" s="1023"/>
    </row>
    <row r="136" spans="1:14" s="94" customFormat="1" ht="16.899999999999999" customHeight="1">
      <c r="A136" s="679"/>
      <c r="B136" s="680"/>
      <c r="C136" s="681"/>
      <c r="D136" s="682" t="s">
        <v>45485</v>
      </c>
      <c r="E136" s="677" t="s">
        <v>45484</v>
      </c>
      <c r="F136" s="677" t="s">
        <v>45486</v>
      </c>
      <c r="G136" s="489">
        <f t="shared" si="23"/>
        <v>30</v>
      </c>
      <c r="H136" s="489">
        <f t="shared" si="19"/>
        <v>0.40799999999999997</v>
      </c>
      <c r="I136" s="683">
        <f t="shared" si="20"/>
        <v>1.4079999999999999</v>
      </c>
      <c r="J136" s="491">
        <f t="shared" si="21"/>
        <v>3.92</v>
      </c>
      <c r="K136" s="491">
        <f t="shared" si="22"/>
        <v>4.22</v>
      </c>
      <c r="L136" s="684"/>
      <c r="M136" s="685"/>
      <c r="N136" s="1023"/>
    </row>
    <row r="137" spans="1:14" s="94" customFormat="1" ht="16.899999999999999" customHeight="1">
      <c r="A137" s="679"/>
      <c r="B137" s="680"/>
      <c r="C137" s="681"/>
      <c r="D137" s="682" t="s">
        <v>45487</v>
      </c>
      <c r="E137" s="677" t="s">
        <v>45486</v>
      </c>
      <c r="F137" s="677" t="s">
        <v>45488</v>
      </c>
      <c r="G137" s="489">
        <f t="shared" si="23"/>
        <v>30</v>
      </c>
      <c r="H137" s="489">
        <f t="shared" si="19"/>
        <v>0.40799999999999997</v>
      </c>
      <c r="I137" s="683">
        <f t="shared" si="20"/>
        <v>1.4079999999999999</v>
      </c>
      <c r="J137" s="491">
        <f t="shared" si="21"/>
        <v>3.92</v>
      </c>
      <c r="K137" s="491">
        <f t="shared" si="22"/>
        <v>4.22</v>
      </c>
      <c r="L137" s="684"/>
      <c r="M137" s="685"/>
      <c r="N137" s="1023"/>
    </row>
    <row r="138" spans="1:14" s="94" customFormat="1" ht="16.899999999999999" customHeight="1">
      <c r="A138" s="679"/>
      <c r="B138" s="680"/>
      <c r="C138" s="681"/>
      <c r="D138" s="682" t="s">
        <v>45489</v>
      </c>
      <c r="E138" s="677" t="s">
        <v>45488</v>
      </c>
      <c r="F138" s="677" t="s">
        <v>45490</v>
      </c>
      <c r="G138" s="489">
        <f t="shared" si="23"/>
        <v>30</v>
      </c>
      <c r="H138" s="489">
        <f t="shared" si="19"/>
        <v>0.40799999999999997</v>
      </c>
      <c r="I138" s="683">
        <f t="shared" si="20"/>
        <v>1.4079999999999999</v>
      </c>
      <c r="J138" s="491">
        <f t="shared" si="21"/>
        <v>3.92</v>
      </c>
      <c r="K138" s="491">
        <f t="shared" si="22"/>
        <v>4.22</v>
      </c>
      <c r="L138" s="684"/>
      <c r="M138" s="685"/>
      <c r="N138" s="1023"/>
    </row>
    <row r="139" spans="1:14" s="94" customFormat="1" ht="16.899999999999999" customHeight="1">
      <c r="A139" s="679"/>
      <c r="B139" s="680"/>
      <c r="C139" s="681"/>
      <c r="D139" s="682" t="s">
        <v>45491</v>
      </c>
      <c r="E139" s="677" t="s">
        <v>45490</v>
      </c>
      <c r="F139" s="677" t="s">
        <v>45492</v>
      </c>
      <c r="G139" s="489">
        <f t="shared" si="23"/>
        <v>22.95</v>
      </c>
      <c r="H139" s="489">
        <f t="shared" si="19"/>
        <v>0.40799999999999997</v>
      </c>
      <c r="I139" s="683">
        <f t="shared" si="20"/>
        <v>1.4079999999999999</v>
      </c>
      <c r="J139" s="491">
        <f t="shared" si="21"/>
        <v>3</v>
      </c>
      <c r="K139" s="491">
        <f t="shared" si="22"/>
        <v>3.23</v>
      </c>
      <c r="L139" s="684"/>
      <c r="M139" s="685"/>
      <c r="N139" s="1023"/>
    </row>
    <row r="140" spans="1:14" s="94" customFormat="1" ht="16.899999999999999" customHeight="1">
      <c r="A140" s="679"/>
      <c r="B140" s="680"/>
      <c r="C140" s="681"/>
      <c r="D140" s="682" t="s">
        <v>45493</v>
      </c>
      <c r="E140" s="677" t="s">
        <v>45492</v>
      </c>
      <c r="F140" s="677" t="s">
        <v>45494</v>
      </c>
      <c r="G140" s="489">
        <f t="shared" si="23"/>
        <v>18.22</v>
      </c>
      <c r="H140" s="489">
        <f t="shared" si="19"/>
        <v>0.40799999999999997</v>
      </c>
      <c r="I140" s="683">
        <f t="shared" si="20"/>
        <v>1.4079999999999999</v>
      </c>
      <c r="J140" s="491">
        <f t="shared" si="21"/>
        <v>2.38</v>
      </c>
      <c r="K140" s="491">
        <f t="shared" si="22"/>
        <v>2.57</v>
      </c>
      <c r="L140" s="684"/>
      <c r="M140" s="685"/>
      <c r="N140" s="1023"/>
    </row>
    <row r="141" spans="1:14" s="94" customFormat="1" ht="16.899999999999999" customHeight="1">
      <c r="A141" s="679"/>
      <c r="B141" s="680"/>
      <c r="C141" s="681"/>
      <c r="D141" s="682" t="s">
        <v>45495</v>
      </c>
      <c r="E141" s="677" t="s">
        <v>45494</v>
      </c>
      <c r="F141" s="677" t="s">
        <v>45585</v>
      </c>
      <c r="G141" s="489">
        <f t="shared" si="23"/>
        <v>41.78</v>
      </c>
      <c r="H141" s="489">
        <f t="shared" si="19"/>
        <v>0.40799999999999997</v>
      </c>
      <c r="I141" s="683">
        <f t="shared" si="20"/>
        <v>1.4079999999999999</v>
      </c>
      <c r="J141" s="491">
        <f t="shared" si="21"/>
        <v>5.46</v>
      </c>
      <c r="K141" s="491">
        <f t="shared" si="22"/>
        <v>5.88</v>
      </c>
      <c r="L141" s="684"/>
      <c r="M141" s="685"/>
      <c r="N141" s="1023"/>
    </row>
    <row r="142" spans="1:14" s="94" customFormat="1" ht="16.899999999999999" customHeight="1">
      <c r="A142" s="679"/>
      <c r="B142" s="680"/>
      <c r="C142" s="681"/>
      <c r="D142" s="682" t="s">
        <v>45497</v>
      </c>
      <c r="E142" s="677" t="s">
        <v>45496</v>
      </c>
      <c r="F142" s="677" t="s">
        <v>45498</v>
      </c>
      <c r="G142" s="489">
        <f t="shared" si="23"/>
        <v>26.56</v>
      </c>
      <c r="H142" s="489">
        <f t="shared" si="19"/>
        <v>0.40799999999999997</v>
      </c>
      <c r="I142" s="683">
        <f t="shared" si="20"/>
        <v>1.4079999999999999</v>
      </c>
      <c r="J142" s="491">
        <f t="shared" si="21"/>
        <v>3.47</v>
      </c>
      <c r="K142" s="491">
        <f t="shared" si="22"/>
        <v>3.74</v>
      </c>
      <c r="L142" s="684"/>
      <c r="M142" s="685"/>
      <c r="N142" s="1023"/>
    </row>
    <row r="143" spans="1:14" s="94" customFormat="1" ht="16.899999999999999" customHeight="1">
      <c r="A143" s="679"/>
      <c r="B143" s="680"/>
      <c r="C143" s="681"/>
      <c r="D143" s="682" t="s">
        <v>45499</v>
      </c>
      <c r="E143" s="677" t="s">
        <v>45498</v>
      </c>
      <c r="F143" s="677" t="s">
        <v>45500</v>
      </c>
      <c r="G143" s="489">
        <f t="shared" si="23"/>
        <v>32.590000000000003</v>
      </c>
      <c r="H143" s="489">
        <f t="shared" si="19"/>
        <v>0.40799999999999997</v>
      </c>
      <c r="I143" s="683">
        <f t="shared" si="20"/>
        <v>1.4079999999999999</v>
      </c>
      <c r="J143" s="491">
        <f t="shared" si="21"/>
        <v>4.26</v>
      </c>
      <c r="K143" s="491">
        <f t="shared" si="22"/>
        <v>4.59</v>
      </c>
      <c r="L143" s="684"/>
      <c r="M143" s="685"/>
      <c r="N143" s="1023"/>
    </row>
    <row r="144" spans="1:14" s="94" customFormat="1" ht="16.899999999999999" customHeight="1">
      <c r="A144" s="679"/>
      <c r="B144" s="680"/>
      <c r="C144" s="681"/>
      <c r="D144" s="682" t="s">
        <v>45501</v>
      </c>
      <c r="E144" s="677" t="s">
        <v>45500</v>
      </c>
      <c r="F144" s="677" t="s">
        <v>45502</v>
      </c>
      <c r="G144" s="489">
        <f t="shared" si="23"/>
        <v>30</v>
      </c>
      <c r="H144" s="489">
        <f t="shared" si="19"/>
        <v>0.40799999999999997</v>
      </c>
      <c r="I144" s="683">
        <f t="shared" si="20"/>
        <v>1.4079999999999999</v>
      </c>
      <c r="J144" s="491">
        <f t="shared" si="21"/>
        <v>3.92</v>
      </c>
      <c r="K144" s="491">
        <f t="shared" si="22"/>
        <v>4.22</v>
      </c>
      <c r="L144" s="684"/>
      <c r="M144" s="685"/>
      <c r="N144" s="1023"/>
    </row>
    <row r="145" spans="1:14" s="94" customFormat="1" ht="16.899999999999999" customHeight="1">
      <c r="A145" s="679"/>
      <c r="B145" s="680"/>
      <c r="C145" s="681"/>
      <c r="D145" s="682" t="s">
        <v>45503</v>
      </c>
      <c r="E145" s="677" t="s">
        <v>45502</v>
      </c>
      <c r="F145" s="677" t="s">
        <v>45504</v>
      </c>
      <c r="G145" s="489">
        <f t="shared" si="23"/>
        <v>30</v>
      </c>
      <c r="H145" s="489">
        <f t="shared" si="19"/>
        <v>0.40799999999999997</v>
      </c>
      <c r="I145" s="683">
        <f t="shared" si="20"/>
        <v>1.4079999999999999</v>
      </c>
      <c r="J145" s="491">
        <f t="shared" si="21"/>
        <v>3.92</v>
      </c>
      <c r="K145" s="491">
        <f t="shared" si="22"/>
        <v>4.22</v>
      </c>
      <c r="L145" s="684"/>
      <c r="M145" s="685"/>
      <c r="N145" s="1023"/>
    </row>
    <row r="146" spans="1:14" s="94" customFormat="1" ht="16.899999999999999" customHeight="1" thickBot="1">
      <c r="A146" s="686"/>
      <c r="B146" s="687"/>
      <c r="C146" s="688"/>
      <c r="D146" s="689"/>
      <c r="E146" s="690"/>
      <c r="F146" s="690"/>
      <c r="G146" s="691"/>
      <c r="H146" s="692" t="s">
        <v>45586</v>
      </c>
      <c r="I146" s="693"/>
      <c r="J146" s="694"/>
      <c r="K146" s="695">
        <f>SUM(J130:J145)+SUM(K130:K145)</f>
        <v>128.12</v>
      </c>
      <c r="L146" s="696"/>
      <c r="M146" s="697"/>
      <c r="N146" s="1023"/>
    </row>
    <row r="147" spans="1:14" s="94" customFormat="1" ht="16.899999999999999" customHeight="1">
      <c r="A147" s="698" t="s">
        <v>45587</v>
      </c>
      <c r="B147" s="699"/>
      <c r="C147" s="699"/>
      <c r="D147" s="700"/>
      <c r="E147" s="701"/>
      <c r="F147" s="701"/>
      <c r="G147" s="531"/>
      <c r="H147" s="702"/>
      <c r="I147" s="703"/>
      <c r="J147" s="704"/>
      <c r="K147" s="537"/>
      <c r="L147" s="705"/>
      <c r="M147" s="706"/>
      <c r="N147" s="1023"/>
    </row>
    <row r="148" spans="1:14" s="94" customFormat="1" ht="16.899999999999999" customHeight="1">
      <c r="A148" s="1238"/>
      <c r="B148" s="1239"/>
      <c r="C148" s="1240"/>
      <c r="D148" s="707" t="s">
        <v>45446</v>
      </c>
      <c r="E148" s="674" t="s">
        <v>45467</v>
      </c>
      <c r="F148" s="675" t="s">
        <v>45468</v>
      </c>
      <c r="G148" s="676" t="s">
        <v>45584</v>
      </c>
      <c r="H148" s="677" t="s">
        <v>45470</v>
      </c>
      <c r="I148" s="675" t="s">
        <v>45588</v>
      </c>
      <c r="J148" s="675" t="s">
        <v>45577</v>
      </c>
      <c r="K148" s="675" t="s">
        <v>45579</v>
      </c>
      <c r="L148" s="678"/>
      <c r="M148" s="678"/>
      <c r="N148" s="1026" t="s">
        <v>45539</v>
      </c>
    </row>
    <row r="149" spans="1:14" s="94" customFormat="1" ht="16.899999999999999" customHeight="1">
      <c r="A149" s="671"/>
      <c r="B149" s="708"/>
      <c r="C149" s="709"/>
      <c r="D149" s="710" t="s">
        <v>45507</v>
      </c>
      <c r="E149" s="540" t="s">
        <v>45481</v>
      </c>
      <c r="F149" s="540" t="s">
        <v>45508</v>
      </c>
      <c r="G149" s="540">
        <f>G64</f>
        <v>30</v>
      </c>
      <c r="H149" s="540">
        <f>0.6+0.06*2</f>
        <v>0.72</v>
      </c>
      <c r="I149" s="540">
        <f>0.6+0.6+0.6</f>
        <v>1.8</v>
      </c>
      <c r="J149" s="540">
        <f>(PI()*(H149/2)^2)*G149</f>
        <v>12.21</v>
      </c>
      <c r="K149" s="540">
        <f>0.1*I149*G149</f>
        <v>5.4</v>
      </c>
      <c r="L149" s="711"/>
      <c r="M149" s="711"/>
      <c r="N149" s="1027"/>
    </row>
    <row r="150" spans="1:14" s="94" customFormat="1" ht="16.899999999999999" customHeight="1">
      <c r="A150" s="679"/>
      <c r="B150" s="578"/>
      <c r="C150" s="579"/>
      <c r="D150" s="710" t="s">
        <v>45509</v>
      </c>
      <c r="E150" s="540" t="s">
        <v>45508</v>
      </c>
      <c r="F150" s="540" t="s">
        <v>45510</v>
      </c>
      <c r="G150" s="540">
        <f>G65</f>
        <v>30</v>
      </c>
      <c r="H150" s="540">
        <f t="shared" ref="H150:H161" si="24">0.6+0.06*2</f>
        <v>0.72</v>
      </c>
      <c r="I150" s="540">
        <f t="shared" ref="I150:I161" si="25">0.6+0.6+0.6</f>
        <v>1.8</v>
      </c>
      <c r="J150" s="540">
        <f t="shared" ref="J150:J159" si="26">(PI()*(H150/2)^2)*G150</f>
        <v>12.21</v>
      </c>
      <c r="K150" s="540">
        <f t="shared" ref="K150:K159" si="27">0.1*I150*G150</f>
        <v>5.4</v>
      </c>
      <c r="L150" s="711"/>
      <c r="M150" s="711"/>
      <c r="N150" s="1027"/>
    </row>
    <row r="151" spans="1:14" s="94" customFormat="1" ht="16.899999999999999" customHeight="1">
      <c r="A151" s="679"/>
      <c r="B151" s="578"/>
      <c r="C151" s="579"/>
      <c r="D151" s="710" t="s">
        <v>45511</v>
      </c>
      <c r="E151" s="540" t="s">
        <v>45510</v>
      </c>
      <c r="F151" s="540" t="s">
        <v>45512</v>
      </c>
      <c r="G151" s="540">
        <f t="shared" ref="G151:G161" si="28">G66</f>
        <v>30</v>
      </c>
      <c r="H151" s="540">
        <f t="shared" si="24"/>
        <v>0.72</v>
      </c>
      <c r="I151" s="540">
        <f t="shared" si="25"/>
        <v>1.8</v>
      </c>
      <c r="J151" s="540">
        <f t="shared" si="26"/>
        <v>12.21</v>
      </c>
      <c r="K151" s="540">
        <f t="shared" si="27"/>
        <v>5.4</v>
      </c>
      <c r="L151" s="711"/>
      <c r="M151" s="711"/>
      <c r="N151" s="1027"/>
    </row>
    <row r="152" spans="1:14" s="94" customFormat="1" ht="16.899999999999999" customHeight="1">
      <c r="A152" s="679"/>
      <c r="B152" s="578"/>
      <c r="C152" s="579"/>
      <c r="D152" s="710" t="s">
        <v>45513</v>
      </c>
      <c r="E152" s="540" t="s">
        <v>45512</v>
      </c>
      <c r="F152" s="540" t="s">
        <v>45514</v>
      </c>
      <c r="G152" s="540">
        <f t="shared" si="28"/>
        <v>30</v>
      </c>
      <c r="H152" s="540">
        <f t="shared" si="24"/>
        <v>0.72</v>
      </c>
      <c r="I152" s="540">
        <f t="shared" si="25"/>
        <v>1.8</v>
      </c>
      <c r="J152" s="540">
        <f t="shared" si="26"/>
        <v>12.21</v>
      </c>
      <c r="K152" s="540">
        <f t="shared" si="27"/>
        <v>5.4</v>
      </c>
      <c r="L152" s="711"/>
      <c r="M152" s="711"/>
      <c r="N152" s="1027"/>
    </row>
    <row r="153" spans="1:14" s="94" customFormat="1" ht="16.899999999999999" customHeight="1">
      <c r="A153" s="679"/>
      <c r="B153" s="578"/>
      <c r="C153" s="712"/>
      <c r="D153" s="710" t="s">
        <v>45515</v>
      </c>
      <c r="E153" s="540" t="s">
        <v>45514</v>
      </c>
      <c r="F153" s="540" t="s">
        <v>45516</v>
      </c>
      <c r="G153" s="540">
        <f t="shared" si="28"/>
        <v>30</v>
      </c>
      <c r="H153" s="540">
        <f t="shared" si="24"/>
        <v>0.72</v>
      </c>
      <c r="I153" s="540">
        <f t="shared" si="25"/>
        <v>1.8</v>
      </c>
      <c r="J153" s="540">
        <f t="shared" si="26"/>
        <v>12.21</v>
      </c>
      <c r="K153" s="540">
        <f t="shared" si="27"/>
        <v>5.4</v>
      </c>
      <c r="L153" s="711"/>
      <c r="M153" s="711"/>
      <c r="N153" s="1027"/>
    </row>
    <row r="154" spans="1:14" s="94" customFormat="1" ht="16.899999999999999" customHeight="1">
      <c r="A154" s="679"/>
      <c r="B154" s="578"/>
      <c r="C154" s="579"/>
      <c r="D154" s="710" t="s">
        <v>45517</v>
      </c>
      <c r="E154" s="540" t="s">
        <v>45516</v>
      </c>
      <c r="F154" s="540" t="s">
        <v>45518</v>
      </c>
      <c r="G154" s="540">
        <f t="shared" si="28"/>
        <v>30</v>
      </c>
      <c r="H154" s="540">
        <f t="shared" si="24"/>
        <v>0.72</v>
      </c>
      <c r="I154" s="540">
        <f t="shared" si="25"/>
        <v>1.8</v>
      </c>
      <c r="J154" s="540">
        <f t="shared" si="26"/>
        <v>12.21</v>
      </c>
      <c r="K154" s="540">
        <f t="shared" si="27"/>
        <v>5.4</v>
      </c>
      <c r="L154" s="711"/>
      <c r="M154" s="711"/>
      <c r="N154" s="1027"/>
    </row>
    <row r="155" spans="1:14" s="94" customFormat="1" ht="16.899999999999999" customHeight="1">
      <c r="A155" s="679"/>
      <c r="B155" s="578"/>
      <c r="C155" s="579"/>
      <c r="D155" s="710" t="s">
        <v>45519</v>
      </c>
      <c r="E155" s="540" t="s">
        <v>45518</v>
      </c>
      <c r="F155" s="540" t="s">
        <v>45520</v>
      </c>
      <c r="G155" s="540">
        <f t="shared" si="28"/>
        <v>30</v>
      </c>
      <c r="H155" s="540">
        <f t="shared" si="24"/>
        <v>0.72</v>
      </c>
      <c r="I155" s="540">
        <f t="shared" si="25"/>
        <v>1.8</v>
      </c>
      <c r="J155" s="540">
        <f t="shared" si="26"/>
        <v>12.21</v>
      </c>
      <c r="K155" s="540">
        <f t="shared" si="27"/>
        <v>5.4</v>
      </c>
      <c r="L155" s="711"/>
      <c r="M155" s="711"/>
      <c r="N155" s="1027"/>
    </row>
    <row r="156" spans="1:14" s="94" customFormat="1" ht="16.899999999999999" customHeight="1">
      <c r="A156" s="679"/>
      <c r="B156" s="578"/>
      <c r="C156" s="579"/>
      <c r="D156" s="710" t="s">
        <v>45521</v>
      </c>
      <c r="E156" s="540" t="s">
        <v>45520</v>
      </c>
      <c r="F156" s="540" t="s">
        <v>45522</v>
      </c>
      <c r="G156" s="540">
        <f t="shared" si="28"/>
        <v>30.2</v>
      </c>
      <c r="H156" s="540">
        <f t="shared" si="24"/>
        <v>0.72</v>
      </c>
      <c r="I156" s="540">
        <f t="shared" si="25"/>
        <v>1.8</v>
      </c>
      <c r="J156" s="540">
        <f t="shared" si="26"/>
        <v>12.3</v>
      </c>
      <c r="K156" s="540">
        <f t="shared" si="27"/>
        <v>5.44</v>
      </c>
      <c r="L156" s="711"/>
      <c r="M156" s="711"/>
      <c r="N156" s="1027"/>
    </row>
    <row r="157" spans="1:14" s="94" customFormat="1" ht="16.899999999999999" customHeight="1">
      <c r="A157" s="679"/>
      <c r="B157" s="578"/>
      <c r="C157" s="579"/>
      <c r="D157" s="710" t="s">
        <v>45523</v>
      </c>
      <c r="E157" s="540" t="s">
        <v>45522</v>
      </c>
      <c r="F157" s="540" t="s">
        <v>45524</v>
      </c>
      <c r="G157" s="540">
        <f t="shared" si="28"/>
        <v>29.76</v>
      </c>
      <c r="H157" s="540">
        <f t="shared" si="24"/>
        <v>0.72</v>
      </c>
      <c r="I157" s="540">
        <f t="shared" si="25"/>
        <v>1.8</v>
      </c>
      <c r="J157" s="540">
        <f t="shared" si="26"/>
        <v>12.12</v>
      </c>
      <c r="K157" s="540">
        <f t="shared" si="27"/>
        <v>5.36</v>
      </c>
      <c r="L157" s="711"/>
      <c r="M157" s="711"/>
      <c r="N157" s="1027"/>
    </row>
    <row r="158" spans="1:14" s="94" customFormat="1" ht="16.899999999999999" customHeight="1">
      <c r="A158" s="679"/>
      <c r="B158" s="578"/>
      <c r="C158" s="579"/>
      <c r="D158" s="710" t="s">
        <v>45525</v>
      </c>
      <c r="E158" s="540" t="s">
        <v>45524</v>
      </c>
      <c r="F158" s="540" t="s">
        <v>45526</v>
      </c>
      <c r="G158" s="540">
        <f t="shared" si="28"/>
        <v>30</v>
      </c>
      <c r="H158" s="540">
        <f t="shared" si="24"/>
        <v>0.72</v>
      </c>
      <c r="I158" s="540">
        <f t="shared" si="25"/>
        <v>1.8</v>
      </c>
      <c r="J158" s="540">
        <f t="shared" si="26"/>
        <v>12.21</v>
      </c>
      <c r="K158" s="540">
        <f t="shared" si="27"/>
        <v>5.4</v>
      </c>
      <c r="L158" s="711"/>
      <c r="M158" s="711"/>
      <c r="N158" s="1027"/>
    </row>
    <row r="159" spans="1:14" s="94" customFormat="1" ht="16.899999999999999" customHeight="1">
      <c r="A159" s="679"/>
      <c r="B159" s="578"/>
      <c r="C159" s="579"/>
      <c r="D159" s="710" t="s">
        <v>45527</v>
      </c>
      <c r="E159" s="540" t="s">
        <v>45526</v>
      </c>
      <c r="F159" s="540" t="s">
        <v>45504</v>
      </c>
      <c r="G159" s="540">
        <f t="shared" si="28"/>
        <v>30</v>
      </c>
      <c r="H159" s="540">
        <f t="shared" si="24"/>
        <v>0.72</v>
      </c>
      <c r="I159" s="540">
        <f t="shared" si="25"/>
        <v>1.8</v>
      </c>
      <c r="J159" s="540">
        <f t="shared" si="26"/>
        <v>12.21</v>
      </c>
      <c r="K159" s="540">
        <f t="shared" si="27"/>
        <v>5.4</v>
      </c>
      <c r="L159" s="711"/>
      <c r="M159" s="711"/>
      <c r="N159" s="1027"/>
    </row>
    <row r="160" spans="1:14" s="94" customFormat="1" ht="16.899999999999999" customHeight="1">
      <c r="A160" s="679"/>
      <c r="B160" s="578"/>
      <c r="C160" s="579"/>
      <c r="D160" s="710" t="s">
        <v>45528</v>
      </c>
      <c r="E160" s="540" t="s">
        <v>45504</v>
      </c>
      <c r="F160" s="540" t="s">
        <v>45589</v>
      </c>
      <c r="G160" s="540">
        <f t="shared" si="28"/>
        <v>2.34</v>
      </c>
      <c r="H160" s="540">
        <f t="shared" si="24"/>
        <v>0.72</v>
      </c>
      <c r="I160" s="540">
        <f t="shared" si="25"/>
        <v>1.8</v>
      </c>
      <c r="J160" s="540">
        <f>(PI()*(H160/2)^2)*G160</f>
        <v>0.95</v>
      </c>
      <c r="K160" s="540">
        <f>0.1*I160*G160</f>
        <v>0.42</v>
      </c>
      <c r="L160" s="711"/>
      <c r="M160" s="711"/>
      <c r="N160" s="1027"/>
    </row>
    <row r="161" spans="1:14" s="94" customFormat="1" ht="16.899999999999999" customHeight="1">
      <c r="A161" s="679"/>
      <c r="B161" s="578"/>
      <c r="C161" s="579"/>
      <c r="D161" s="710" t="s">
        <v>45530</v>
      </c>
      <c r="E161" s="540" t="s">
        <v>45589</v>
      </c>
      <c r="F161" s="540" t="s">
        <v>45531</v>
      </c>
      <c r="G161" s="540">
        <f t="shared" si="28"/>
        <v>11.02</v>
      </c>
      <c r="H161" s="540">
        <f t="shared" si="24"/>
        <v>0.72</v>
      </c>
      <c r="I161" s="540">
        <f t="shared" si="25"/>
        <v>1.8</v>
      </c>
      <c r="J161" s="540">
        <f>(PI()*(H161/2)^2)*G161</f>
        <v>4.49</v>
      </c>
      <c r="K161" s="540">
        <f>0.1*I161*G161</f>
        <v>1.98</v>
      </c>
      <c r="L161" s="711"/>
      <c r="M161" s="711"/>
      <c r="N161" s="1027"/>
    </row>
    <row r="162" spans="1:14" s="94" customFormat="1" ht="16.899999999999999" customHeight="1" thickBot="1">
      <c r="A162" s="686"/>
      <c r="B162" s="713"/>
      <c r="C162" s="714"/>
      <c r="D162" s="715"/>
      <c r="E162" s="716"/>
      <c r="F162" s="716"/>
      <c r="G162" s="716"/>
      <c r="H162" s="692" t="s">
        <v>45590</v>
      </c>
      <c r="I162" s="693"/>
      <c r="J162" s="694"/>
      <c r="K162" s="695">
        <f>SUM(J149:J161)+SUM(K149:K161)</f>
        <v>201.55</v>
      </c>
      <c r="L162" s="717"/>
      <c r="M162" s="717"/>
      <c r="N162" s="1027"/>
    </row>
    <row r="163" spans="1:14" s="94" customFormat="1" ht="16.899999999999999" customHeight="1">
      <c r="A163" s="698" t="s">
        <v>45591</v>
      </c>
      <c r="B163" s="718"/>
      <c r="C163" s="718"/>
      <c r="D163" s="530"/>
      <c r="E163" s="530"/>
      <c r="F163" s="530"/>
      <c r="G163" s="530"/>
      <c r="H163" s="530"/>
      <c r="I163" s="530"/>
      <c r="J163" s="719"/>
      <c r="K163" s="719"/>
      <c r="L163" s="719"/>
      <c r="M163" s="719"/>
      <c r="N163" s="1025"/>
    </row>
    <row r="164" spans="1:14" s="94" customFormat="1" ht="16.899999999999999" customHeight="1">
      <c r="A164" s="671"/>
      <c r="B164" s="672"/>
      <c r="C164" s="673"/>
      <c r="D164" s="612" t="s">
        <v>45446</v>
      </c>
      <c r="E164" s="663" t="s">
        <v>45534</v>
      </c>
      <c r="F164" s="549" t="s">
        <v>45570</v>
      </c>
      <c r="G164" s="549" t="s">
        <v>45571</v>
      </c>
      <c r="H164" s="720" t="s">
        <v>45537</v>
      </c>
      <c r="I164" s="721" t="s">
        <v>45572</v>
      </c>
      <c r="J164" s="722"/>
      <c r="K164" s="723"/>
      <c r="L164" s="723"/>
      <c r="M164" s="1009"/>
      <c r="N164" s="1028" t="s">
        <v>45539</v>
      </c>
    </row>
    <row r="165" spans="1:14" s="94" customFormat="1" ht="37.15" customHeight="1" thickBot="1">
      <c r="A165" s="679"/>
      <c r="B165" s="680"/>
      <c r="C165" s="681"/>
      <c r="D165" s="724" t="s">
        <v>45529</v>
      </c>
      <c r="E165" s="662">
        <v>1</v>
      </c>
      <c r="F165" s="724">
        <v>1.29</v>
      </c>
      <c r="G165" s="611">
        <v>0.9</v>
      </c>
      <c r="H165" s="611">
        <f>0.07+0.15+3.61+0.1</f>
        <v>3.93</v>
      </c>
      <c r="I165" s="725">
        <f>H165*G165*F165</f>
        <v>4.5627300000000002</v>
      </c>
      <c r="J165" s="723"/>
      <c r="K165" s="723"/>
      <c r="L165" s="723"/>
      <c r="M165" s="723"/>
      <c r="N165" s="1029" t="s">
        <v>45592</v>
      </c>
    </row>
    <row r="166" spans="1:14" s="94" customFormat="1" ht="16.899999999999999" customHeight="1">
      <c r="A166" s="679"/>
      <c r="B166" s="680"/>
      <c r="C166" s="681"/>
      <c r="D166" s="612"/>
      <c r="E166" s="662"/>
      <c r="F166" s="724"/>
      <c r="G166" s="724"/>
      <c r="H166" s="611"/>
      <c r="I166" s="630"/>
      <c r="J166" s="723"/>
      <c r="K166" s="723"/>
      <c r="L166" s="723"/>
      <c r="M166" s="723"/>
      <c r="N166" s="1025"/>
    </row>
    <row r="167" spans="1:14" s="94" customFormat="1" ht="16.899999999999999" customHeight="1">
      <c r="A167" s="679"/>
      <c r="B167" s="680"/>
      <c r="C167" s="681"/>
      <c r="D167" s="612" t="s">
        <v>45593</v>
      </c>
      <c r="E167" s="662"/>
      <c r="F167" s="724">
        <f>J115+J127+K146+K162+I165</f>
        <v>431.87</v>
      </c>
      <c r="G167" s="726" t="s">
        <v>143</v>
      </c>
      <c r="H167" s="727"/>
      <c r="I167" s="611"/>
      <c r="J167" s="723"/>
      <c r="K167" s="723"/>
      <c r="L167" s="723"/>
      <c r="M167" s="723"/>
      <c r="N167" s="1025"/>
    </row>
    <row r="168" spans="1:14" s="94" customFormat="1" ht="16.899999999999999" customHeight="1">
      <c r="A168" s="679"/>
      <c r="B168" s="680"/>
      <c r="C168" s="681"/>
      <c r="D168" s="615" t="s">
        <v>45594</v>
      </c>
      <c r="E168" s="728">
        <v>0.3</v>
      </c>
      <c r="F168" s="729">
        <f>E168*F167</f>
        <v>129.56</v>
      </c>
      <c r="G168" s="730" t="s">
        <v>143</v>
      </c>
      <c r="H168" s="618"/>
      <c r="I168" s="618"/>
      <c r="J168" s="722"/>
      <c r="K168" s="722"/>
      <c r="L168" s="722"/>
      <c r="M168" s="722"/>
      <c r="N168" s="1025"/>
    </row>
    <row r="169" spans="1:14" s="94" customFormat="1" ht="16.899999999999999" customHeight="1" thickBot="1">
      <c r="A169" s="731"/>
      <c r="B169" s="732"/>
      <c r="C169" s="733"/>
      <c r="D169" s="734"/>
      <c r="E169" s="735"/>
      <c r="F169" s="736"/>
      <c r="G169" s="737"/>
      <c r="H169" s="738"/>
      <c r="I169" s="738"/>
      <c r="J169" s="738"/>
      <c r="K169" s="738"/>
      <c r="L169" s="738"/>
      <c r="M169" s="738"/>
      <c r="N169" s="1025"/>
    </row>
    <row r="170" spans="1:14" s="94" customFormat="1" ht="54" customHeight="1">
      <c r="A170" s="334" t="str">
        <f>PREÇO!A32</f>
        <v>3.3</v>
      </c>
      <c r="B170" s="335" t="str">
        <f>PREÇO!C32</f>
        <v>COMP.</v>
      </c>
      <c r="C170" s="338" t="str">
        <f>PREÇO!B32</f>
        <v>CP-001</v>
      </c>
      <c r="D170" s="91" t="str">
        <f>PREÇO!D32</f>
        <v>TRANSPORTE COM CAMINHÃO BASCULANTE DE 6 M³, EM VIA URBANA EM LEITO NATURAL</v>
      </c>
      <c r="E170" s="92" t="str">
        <f>PREÇO!E32</f>
        <v>TXKM</v>
      </c>
      <c r="F170" s="93">
        <v>755.77</v>
      </c>
      <c r="G170" s="93"/>
      <c r="H170" s="93"/>
      <c r="I170" s="93"/>
      <c r="J170" s="93"/>
      <c r="K170" s="93"/>
      <c r="L170" s="93"/>
      <c r="M170" s="487"/>
      <c r="N170" s="1016"/>
    </row>
    <row r="171" spans="1:14" s="94" customFormat="1" ht="19.899999999999999" customHeight="1">
      <c r="A171" s="671"/>
      <c r="B171" s="672"/>
      <c r="C171" s="673"/>
      <c r="D171" s="739"/>
      <c r="E171" s="740"/>
      <c r="F171" s="741"/>
      <c r="G171" s="742"/>
      <c r="H171" s="722"/>
      <c r="I171" s="722"/>
      <c r="J171" s="722"/>
      <c r="K171" s="722"/>
      <c r="L171" s="722"/>
      <c r="M171" s="722"/>
      <c r="N171" s="1025"/>
    </row>
    <row r="172" spans="1:14" s="94" customFormat="1" ht="19.899999999999999" customHeight="1">
      <c r="A172" s="679"/>
      <c r="B172" s="680"/>
      <c r="C172" s="681"/>
      <c r="D172" s="743" t="s">
        <v>45595</v>
      </c>
      <c r="E172" s="744">
        <f>F167</f>
        <v>431.87</v>
      </c>
      <c r="F172" s="730" t="s">
        <v>5</v>
      </c>
      <c r="G172" s="742"/>
      <c r="H172" s="722"/>
      <c r="I172" s="722"/>
      <c r="J172" s="722"/>
      <c r="K172" s="722"/>
      <c r="L172" s="722"/>
      <c r="M172" s="722"/>
      <c r="N172" s="1025"/>
    </row>
    <row r="173" spans="1:14" s="94" customFormat="1" ht="19.899999999999999" customHeight="1">
      <c r="A173" s="679"/>
      <c r="B173" s="680"/>
      <c r="C173" s="681"/>
      <c r="D173" s="743" t="s">
        <v>45596</v>
      </c>
      <c r="E173" s="744">
        <v>1.75</v>
      </c>
      <c r="F173" s="730" t="s">
        <v>45597</v>
      </c>
      <c r="G173" s="742"/>
      <c r="H173" s="722"/>
      <c r="I173" s="722"/>
      <c r="J173" s="722"/>
      <c r="K173" s="722"/>
      <c r="L173" s="722"/>
      <c r="M173" s="722"/>
      <c r="N173" s="1025"/>
    </row>
    <row r="174" spans="1:14" s="94" customFormat="1" ht="19.899999999999999" customHeight="1">
      <c r="A174" s="679"/>
      <c r="B174" s="680"/>
      <c r="C174" s="681"/>
      <c r="D174" s="739"/>
      <c r="E174" s="740"/>
      <c r="F174" s="741"/>
      <c r="G174" s="742"/>
      <c r="H174" s="722"/>
      <c r="I174" s="722"/>
      <c r="J174" s="722"/>
      <c r="K174" s="722"/>
      <c r="L174" s="722"/>
      <c r="M174" s="722"/>
      <c r="N174" s="1025"/>
    </row>
    <row r="175" spans="1:14" s="94" customFormat="1" ht="19.899999999999999" customHeight="1">
      <c r="A175" s="679"/>
      <c r="B175" s="680"/>
      <c r="C175" s="681"/>
      <c r="D175" s="739"/>
      <c r="E175" s="740"/>
      <c r="F175" s="741"/>
      <c r="G175" s="742"/>
      <c r="H175" s="722"/>
      <c r="I175" s="722"/>
      <c r="J175" s="722"/>
      <c r="K175" s="722"/>
      <c r="L175" s="722"/>
      <c r="M175" s="722"/>
      <c r="N175" s="1025"/>
    </row>
    <row r="176" spans="1:14" s="94" customFormat="1" ht="19.899999999999999" customHeight="1">
      <c r="A176" s="679"/>
      <c r="B176" s="680"/>
      <c r="C176" s="681"/>
      <c r="D176" s="739"/>
      <c r="E176" s="740"/>
      <c r="F176" s="741"/>
      <c r="G176" s="742"/>
      <c r="H176" s="722"/>
      <c r="I176" s="722"/>
      <c r="J176" s="722"/>
      <c r="K176" s="722"/>
      <c r="L176" s="722"/>
      <c r="M176" s="722"/>
      <c r="N176" s="1025"/>
    </row>
    <row r="177" spans="1:14" s="94" customFormat="1" ht="19.899999999999999" customHeight="1">
      <c r="A177" s="731"/>
      <c r="B177" s="732"/>
      <c r="C177" s="733"/>
      <c r="D177" s="739"/>
      <c r="E177" s="740"/>
      <c r="F177" s="741"/>
      <c r="G177" s="742"/>
      <c r="H177" s="722"/>
      <c r="I177" s="722"/>
      <c r="J177" s="722"/>
      <c r="K177" s="722"/>
      <c r="L177" s="722"/>
      <c r="M177" s="722"/>
      <c r="N177" s="1025"/>
    </row>
    <row r="178" spans="1:14" s="94" customFormat="1" ht="54" customHeight="1">
      <c r="A178" s="334" t="str">
        <f>PREÇO!A33</f>
        <v>3.4</v>
      </c>
      <c r="B178" s="339" t="s">
        <v>45388</v>
      </c>
      <c r="C178" s="338" t="str">
        <f>PREÇO!C33</f>
        <v>SINAPI</v>
      </c>
      <c r="D178" s="91" t="str">
        <f>PREÇO!D33</f>
        <v>Raterro manual apiloado com soquete. af_10/2017</v>
      </c>
      <c r="E178" s="92" t="str">
        <f>PREÇO!E33</f>
        <v>m3</v>
      </c>
      <c r="F178" s="93">
        <v>836.08</v>
      </c>
      <c r="G178" s="93"/>
      <c r="H178" s="93"/>
      <c r="I178" s="93"/>
      <c r="J178" s="93"/>
      <c r="K178" s="93"/>
      <c r="L178" s="93"/>
      <c r="M178" s="487"/>
      <c r="N178" s="1030" t="s">
        <v>45611</v>
      </c>
    </row>
    <row r="179" spans="1:14" s="94" customFormat="1" ht="19.899999999999999" customHeight="1" thickBot="1">
      <c r="A179" s="671"/>
      <c r="B179" s="672"/>
      <c r="C179" s="672"/>
      <c r="D179" s="739"/>
      <c r="E179" s="740"/>
      <c r="F179" s="741"/>
      <c r="G179" s="742"/>
      <c r="H179" s="722"/>
      <c r="I179" s="722"/>
      <c r="J179" s="722"/>
      <c r="K179" s="722"/>
      <c r="L179" s="722"/>
      <c r="M179" s="722"/>
      <c r="N179" s="1025"/>
    </row>
    <row r="180" spans="1:14" s="94" customFormat="1" ht="19.899999999999999" customHeight="1">
      <c r="A180" s="527" t="s">
        <v>45445</v>
      </c>
      <c r="B180" s="528"/>
      <c r="C180" s="528"/>
      <c r="D180" s="745"/>
      <c r="E180" s="746"/>
      <c r="F180" s="627"/>
      <c r="G180" s="627"/>
      <c r="H180" s="627"/>
      <c r="I180" s="627"/>
      <c r="J180" s="628"/>
      <c r="K180" s="628"/>
      <c r="L180" s="628"/>
      <c r="M180" s="627"/>
      <c r="N180" s="995"/>
    </row>
    <row r="181" spans="1:14" s="94" customFormat="1" ht="33.6" customHeight="1">
      <c r="A181" s="747"/>
      <c r="B181" s="748"/>
      <c r="C181" s="749"/>
      <c r="D181" s="539" t="s">
        <v>45446</v>
      </c>
      <c r="E181" s="540" t="s">
        <v>45447</v>
      </c>
      <c r="F181" s="489" t="s">
        <v>45448</v>
      </c>
      <c r="G181" s="489" t="s">
        <v>45598</v>
      </c>
      <c r="H181" s="489" t="s">
        <v>45450</v>
      </c>
      <c r="I181" s="490" t="s">
        <v>45537</v>
      </c>
      <c r="J181" s="491" t="s">
        <v>45599</v>
      </c>
      <c r="K181" s="492" t="s">
        <v>45453</v>
      </c>
      <c r="L181" s="512"/>
      <c r="M181" s="1004"/>
      <c r="N181" s="1019" t="s">
        <v>45455</v>
      </c>
    </row>
    <row r="182" spans="1:14" s="94" customFormat="1" ht="19.899999999999999" customHeight="1">
      <c r="A182" s="542"/>
      <c r="B182" s="543"/>
      <c r="C182" s="544"/>
      <c r="D182" s="750" t="s">
        <v>45456</v>
      </c>
      <c r="E182" s="494">
        <v>35</v>
      </c>
      <c r="F182" s="495">
        <v>2.85</v>
      </c>
      <c r="G182" s="495" t="s">
        <v>45457</v>
      </c>
      <c r="H182" s="495">
        <f>G182+0.5+0.5</f>
        <v>1.3</v>
      </c>
      <c r="I182" s="495">
        <f>G182+0.2</f>
        <v>0.5</v>
      </c>
      <c r="J182" s="495">
        <f>(G182/2)^2*PI()*F182</f>
        <v>0.2</v>
      </c>
      <c r="K182" s="496">
        <f t="shared" ref="K182:K189" si="29">(I182*F182*H182-J182)*E182</f>
        <v>57.84</v>
      </c>
      <c r="L182" s="497"/>
      <c r="M182" s="498"/>
      <c r="N182" s="997"/>
    </row>
    <row r="183" spans="1:14" s="94" customFormat="1" ht="19.899999999999999" customHeight="1">
      <c r="A183" s="542"/>
      <c r="B183" s="543"/>
      <c r="C183" s="544"/>
      <c r="D183" s="750" t="s">
        <v>45458</v>
      </c>
      <c r="E183" s="494">
        <v>1</v>
      </c>
      <c r="F183" s="495">
        <v>4.7</v>
      </c>
      <c r="G183" s="495" t="s">
        <v>45457</v>
      </c>
      <c r="H183" s="495">
        <f t="shared" ref="H183:H189" si="30">G183+0.5+0.5</f>
        <v>1.3</v>
      </c>
      <c r="I183" s="495">
        <f t="shared" ref="I183:I189" si="31">G183+0.2</f>
        <v>0.5</v>
      </c>
      <c r="J183" s="495">
        <f t="shared" ref="J183:J189" si="32">(G183/2)^2*PI()*F183</f>
        <v>0.33</v>
      </c>
      <c r="K183" s="496">
        <f t="shared" si="29"/>
        <v>2.73</v>
      </c>
      <c r="L183" s="497"/>
      <c r="M183" s="498"/>
      <c r="N183" s="997"/>
    </row>
    <row r="184" spans="1:14" s="94" customFormat="1" ht="19.899999999999999" customHeight="1">
      <c r="A184" s="542"/>
      <c r="B184" s="543"/>
      <c r="C184" s="544"/>
      <c r="D184" s="750" t="s">
        <v>45459</v>
      </c>
      <c r="E184" s="494">
        <v>9</v>
      </c>
      <c r="F184" s="495">
        <v>4.0999999999999996</v>
      </c>
      <c r="G184" s="495" t="s">
        <v>45457</v>
      </c>
      <c r="H184" s="495">
        <f t="shared" si="30"/>
        <v>1.3</v>
      </c>
      <c r="I184" s="495">
        <f t="shared" si="31"/>
        <v>0.5</v>
      </c>
      <c r="J184" s="495">
        <f t="shared" si="32"/>
        <v>0.28999999999999998</v>
      </c>
      <c r="K184" s="496">
        <f t="shared" si="29"/>
        <v>21.38</v>
      </c>
      <c r="L184" s="497"/>
      <c r="M184" s="498"/>
      <c r="N184" s="997"/>
    </row>
    <row r="185" spans="1:14" s="94" customFormat="1" ht="19.899999999999999" customHeight="1">
      <c r="A185" s="542"/>
      <c r="B185" s="543"/>
      <c r="C185" s="544"/>
      <c r="D185" s="750" t="s">
        <v>45460</v>
      </c>
      <c r="E185" s="494">
        <v>6</v>
      </c>
      <c r="F185" s="495">
        <v>4.08</v>
      </c>
      <c r="G185" s="495" t="s">
        <v>45457</v>
      </c>
      <c r="H185" s="495">
        <f t="shared" si="30"/>
        <v>1.3</v>
      </c>
      <c r="I185" s="495">
        <f t="shared" si="31"/>
        <v>0.5</v>
      </c>
      <c r="J185" s="495">
        <f t="shared" si="32"/>
        <v>0.28999999999999998</v>
      </c>
      <c r="K185" s="496">
        <f t="shared" si="29"/>
        <v>14.17</v>
      </c>
      <c r="L185" s="497"/>
      <c r="M185" s="498"/>
      <c r="N185" s="997"/>
    </row>
    <row r="186" spans="1:14" s="94" customFormat="1" ht="19.899999999999999" customHeight="1">
      <c r="A186" s="542"/>
      <c r="B186" s="543"/>
      <c r="C186" s="544"/>
      <c r="D186" s="750" t="s">
        <v>45461</v>
      </c>
      <c r="E186" s="494">
        <v>1</v>
      </c>
      <c r="F186" s="495">
        <v>3.32</v>
      </c>
      <c r="G186" s="495" t="s">
        <v>45457</v>
      </c>
      <c r="H186" s="495">
        <f t="shared" si="30"/>
        <v>1.3</v>
      </c>
      <c r="I186" s="495">
        <f t="shared" si="31"/>
        <v>0.5</v>
      </c>
      <c r="J186" s="495">
        <f t="shared" si="32"/>
        <v>0.23</v>
      </c>
      <c r="K186" s="496">
        <f t="shared" si="29"/>
        <v>1.93</v>
      </c>
      <c r="L186" s="497"/>
      <c r="M186" s="498"/>
      <c r="N186" s="997"/>
    </row>
    <row r="187" spans="1:14" s="94" customFormat="1" ht="19.899999999999999" customHeight="1">
      <c r="A187" s="542"/>
      <c r="B187" s="543"/>
      <c r="C187" s="544"/>
      <c r="D187" s="750" t="s">
        <v>45462</v>
      </c>
      <c r="E187" s="494">
        <v>1</v>
      </c>
      <c r="F187" s="495">
        <v>4.5</v>
      </c>
      <c r="G187" s="495" t="s">
        <v>45457</v>
      </c>
      <c r="H187" s="495">
        <f t="shared" si="30"/>
        <v>1.3</v>
      </c>
      <c r="I187" s="495">
        <f t="shared" si="31"/>
        <v>0.5</v>
      </c>
      <c r="J187" s="495">
        <f t="shared" si="32"/>
        <v>0.32</v>
      </c>
      <c r="K187" s="496">
        <f t="shared" si="29"/>
        <v>2.61</v>
      </c>
      <c r="L187" s="497"/>
      <c r="M187" s="498"/>
      <c r="N187" s="997"/>
    </row>
    <row r="188" spans="1:14" s="94" customFormat="1" ht="19.899999999999999" customHeight="1">
      <c r="A188" s="542"/>
      <c r="B188" s="543"/>
      <c r="C188" s="544"/>
      <c r="D188" s="750" t="s">
        <v>45463</v>
      </c>
      <c r="E188" s="494">
        <v>1</v>
      </c>
      <c r="F188" s="495">
        <v>2.6</v>
      </c>
      <c r="G188" s="495" t="s">
        <v>45457</v>
      </c>
      <c r="H188" s="495">
        <f t="shared" si="30"/>
        <v>1.3</v>
      </c>
      <c r="I188" s="495">
        <f t="shared" si="31"/>
        <v>0.5</v>
      </c>
      <c r="J188" s="495">
        <f t="shared" si="32"/>
        <v>0.18</v>
      </c>
      <c r="K188" s="496">
        <f t="shared" si="29"/>
        <v>1.51</v>
      </c>
      <c r="L188" s="497"/>
      <c r="M188" s="498"/>
      <c r="N188" s="997"/>
    </row>
    <row r="189" spans="1:14" s="94" customFormat="1" ht="19.899999999999999" customHeight="1">
      <c r="A189" s="542"/>
      <c r="B189" s="543"/>
      <c r="C189" s="544"/>
      <c r="D189" s="750" t="s">
        <v>45464</v>
      </c>
      <c r="E189" s="494">
        <v>1</v>
      </c>
      <c r="F189" s="495">
        <v>2.5499999999999998</v>
      </c>
      <c r="G189" s="495" t="s">
        <v>45457</v>
      </c>
      <c r="H189" s="495">
        <f t="shared" si="30"/>
        <v>1.3</v>
      </c>
      <c r="I189" s="495">
        <f t="shared" si="31"/>
        <v>0.5</v>
      </c>
      <c r="J189" s="495">
        <f t="shared" si="32"/>
        <v>0.18</v>
      </c>
      <c r="K189" s="496">
        <f t="shared" si="29"/>
        <v>1.48</v>
      </c>
      <c r="L189" s="497"/>
      <c r="M189" s="498"/>
      <c r="N189" s="997"/>
    </row>
    <row r="190" spans="1:14" s="94" customFormat="1" ht="19.899999999999999" customHeight="1">
      <c r="A190" s="542"/>
      <c r="B190" s="543"/>
      <c r="C190" s="544"/>
      <c r="D190" s="751"/>
      <c r="E190" s="494"/>
      <c r="F190" s="495"/>
      <c r="G190" s="495"/>
      <c r="H190" s="495"/>
      <c r="I190" s="495"/>
      <c r="J190" s="495"/>
      <c r="K190" s="496"/>
      <c r="L190" s="497"/>
      <c r="M190" s="498"/>
      <c r="N190" s="997"/>
    </row>
    <row r="191" spans="1:14" s="94" customFormat="1" ht="19.899999999999999" customHeight="1" thickBot="1">
      <c r="A191" s="567"/>
      <c r="B191" s="568"/>
      <c r="C191" s="569"/>
      <c r="D191" s="752"/>
      <c r="E191" s="716"/>
      <c r="F191" s="691"/>
      <c r="G191" s="753"/>
      <c r="H191" s="754" t="s">
        <v>45465</v>
      </c>
      <c r="I191" s="515"/>
      <c r="J191" s="516"/>
      <c r="K191" s="517">
        <f>SUM(K182:K189)</f>
        <v>103.65</v>
      </c>
      <c r="L191" s="755"/>
      <c r="M191" s="756"/>
      <c r="N191" s="997"/>
    </row>
    <row r="192" spans="1:14" s="94" customFormat="1" ht="19.899999999999999" customHeight="1">
      <c r="A192" s="527" t="s">
        <v>45466</v>
      </c>
      <c r="B192" s="528"/>
      <c r="C192" s="528"/>
      <c r="D192" s="529"/>
      <c r="E192" s="530"/>
      <c r="F192" s="531"/>
      <c r="G192" s="532"/>
      <c r="H192" s="533"/>
      <c r="I192" s="534"/>
      <c r="J192" s="535"/>
      <c r="K192" s="536"/>
      <c r="L192" s="536"/>
      <c r="M192" s="537"/>
      <c r="N192" s="997"/>
    </row>
    <row r="193" spans="1:14" s="94" customFormat="1" ht="34.9" customHeight="1">
      <c r="A193" s="747"/>
      <c r="B193" s="748"/>
      <c r="C193" s="749"/>
      <c r="D193" s="539" t="s">
        <v>45446</v>
      </c>
      <c r="E193" s="540" t="s">
        <v>45467</v>
      </c>
      <c r="F193" s="489" t="s">
        <v>45468</v>
      </c>
      <c r="G193" s="541" t="s">
        <v>45469</v>
      </c>
      <c r="H193" s="489" t="s">
        <v>45470</v>
      </c>
      <c r="I193" s="489" t="s">
        <v>45450</v>
      </c>
      <c r="J193" s="490" t="s">
        <v>45537</v>
      </c>
      <c r="K193" s="491" t="s">
        <v>45599</v>
      </c>
      <c r="L193" s="492" t="s">
        <v>45453</v>
      </c>
      <c r="M193" s="1004"/>
      <c r="N193" s="1019" t="s">
        <v>45455</v>
      </c>
    </row>
    <row r="194" spans="1:14" s="94" customFormat="1" ht="19.899999999999999" customHeight="1">
      <c r="A194" s="542"/>
      <c r="B194" s="543"/>
      <c r="C194" s="544"/>
      <c r="D194" s="757" t="s">
        <v>45471</v>
      </c>
      <c r="E194" s="677" t="s">
        <v>45472</v>
      </c>
      <c r="F194" s="677" t="s">
        <v>45473</v>
      </c>
      <c r="G194" s="489">
        <v>30</v>
      </c>
      <c r="H194" s="489">
        <v>0.4</v>
      </c>
      <c r="I194" s="683">
        <f>H194+0.5+0.5</f>
        <v>1.4</v>
      </c>
      <c r="J194" s="491">
        <f>H194+0.2</f>
        <v>0.6</v>
      </c>
      <c r="K194" s="495">
        <f>(H194/2)^2*PI()*G194</f>
        <v>3.77</v>
      </c>
      <c r="L194" s="491">
        <f>G194*I194*J194-K194</f>
        <v>21.43</v>
      </c>
      <c r="M194" s="498"/>
      <c r="N194" s="997"/>
    </row>
    <row r="195" spans="1:14" s="94" customFormat="1" ht="19.899999999999999" customHeight="1">
      <c r="A195" s="542"/>
      <c r="B195" s="543"/>
      <c r="C195" s="544"/>
      <c r="D195" s="757" t="s">
        <v>45474</v>
      </c>
      <c r="E195" s="677" t="s">
        <v>45473</v>
      </c>
      <c r="F195" s="677" t="s">
        <v>45475</v>
      </c>
      <c r="G195" s="489">
        <v>30</v>
      </c>
      <c r="H195" s="489">
        <v>0.4</v>
      </c>
      <c r="I195" s="683">
        <f t="shared" ref="I195:I209" si="33">H195+0.5+0.5</f>
        <v>1.4</v>
      </c>
      <c r="J195" s="491">
        <f t="shared" ref="J195:J209" si="34">H195+0.2</f>
        <v>0.6</v>
      </c>
      <c r="K195" s="495">
        <f t="shared" ref="K195:K209" si="35">(H195/2)^2*PI()*G195</f>
        <v>3.77</v>
      </c>
      <c r="L195" s="491">
        <f t="shared" ref="L195:L209" si="36">G195*I195*J195-K195</f>
        <v>21.43</v>
      </c>
      <c r="M195" s="498"/>
      <c r="N195" s="997"/>
    </row>
    <row r="196" spans="1:14" s="94" customFormat="1" ht="19.899999999999999" customHeight="1">
      <c r="A196" s="542"/>
      <c r="B196" s="543"/>
      <c r="C196" s="544"/>
      <c r="D196" s="757" t="s">
        <v>45476</v>
      </c>
      <c r="E196" s="677" t="s">
        <v>45475</v>
      </c>
      <c r="F196" s="677" t="s">
        <v>45477</v>
      </c>
      <c r="G196" s="489">
        <v>30</v>
      </c>
      <c r="H196" s="489">
        <v>0.4</v>
      </c>
      <c r="I196" s="683">
        <f t="shared" si="33"/>
        <v>1.4</v>
      </c>
      <c r="J196" s="491">
        <f t="shared" si="34"/>
        <v>0.6</v>
      </c>
      <c r="K196" s="495">
        <f t="shared" si="35"/>
        <v>3.77</v>
      </c>
      <c r="L196" s="491">
        <f t="shared" si="36"/>
        <v>21.43</v>
      </c>
      <c r="M196" s="498"/>
      <c r="N196" s="997"/>
    </row>
    <row r="197" spans="1:14" s="94" customFormat="1" ht="19.899999999999999" customHeight="1">
      <c r="A197" s="542"/>
      <c r="B197" s="543"/>
      <c r="C197" s="544"/>
      <c r="D197" s="757" t="s">
        <v>45478</v>
      </c>
      <c r="E197" s="677" t="s">
        <v>45477</v>
      </c>
      <c r="F197" s="677" t="s">
        <v>45479</v>
      </c>
      <c r="G197" s="489">
        <v>30</v>
      </c>
      <c r="H197" s="489">
        <v>0.4</v>
      </c>
      <c r="I197" s="683">
        <f t="shared" si="33"/>
        <v>1.4</v>
      </c>
      <c r="J197" s="491">
        <f t="shared" si="34"/>
        <v>0.6</v>
      </c>
      <c r="K197" s="495">
        <f t="shared" si="35"/>
        <v>3.77</v>
      </c>
      <c r="L197" s="491">
        <f t="shared" si="36"/>
        <v>21.43</v>
      </c>
      <c r="M197" s="498"/>
      <c r="N197" s="997"/>
    </row>
    <row r="198" spans="1:14" s="94" customFormat="1" ht="19.899999999999999" customHeight="1">
      <c r="A198" s="542"/>
      <c r="B198" s="543"/>
      <c r="C198" s="544"/>
      <c r="D198" s="757" t="s">
        <v>45480</v>
      </c>
      <c r="E198" s="677" t="s">
        <v>45479</v>
      </c>
      <c r="F198" s="677" t="s">
        <v>45481</v>
      </c>
      <c r="G198" s="489">
        <v>30</v>
      </c>
      <c r="H198" s="489">
        <v>0.4</v>
      </c>
      <c r="I198" s="683">
        <f t="shared" si="33"/>
        <v>1.4</v>
      </c>
      <c r="J198" s="491">
        <f t="shared" si="34"/>
        <v>0.6</v>
      </c>
      <c r="K198" s="495">
        <f t="shared" si="35"/>
        <v>3.77</v>
      </c>
      <c r="L198" s="491">
        <f t="shared" si="36"/>
        <v>21.43</v>
      </c>
      <c r="M198" s="498"/>
      <c r="N198" s="997"/>
    </row>
    <row r="199" spans="1:14" s="94" customFormat="1" ht="19.899999999999999" customHeight="1">
      <c r="A199" s="542"/>
      <c r="B199" s="543"/>
      <c r="C199" s="544"/>
      <c r="D199" s="757" t="s">
        <v>45482</v>
      </c>
      <c r="E199" s="677" t="s">
        <v>45483</v>
      </c>
      <c r="F199" s="677" t="s">
        <v>45484</v>
      </c>
      <c r="G199" s="489">
        <v>27</v>
      </c>
      <c r="H199" s="489">
        <v>0.4</v>
      </c>
      <c r="I199" s="683">
        <f t="shared" si="33"/>
        <v>1.4</v>
      </c>
      <c r="J199" s="491">
        <f t="shared" si="34"/>
        <v>0.6</v>
      </c>
      <c r="K199" s="495">
        <f t="shared" si="35"/>
        <v>3.39</v>
      </c>
      <c r="L199" s="491">
        <f t="shared" si="36"/>
        <v>19.29</v>
      </c>
      <c r="M199" s="498"/>
      <c r="N199" s="997"/>
    </row>
    <row r="200" spans="1:14" s="94" customFormat="1" ht="19.899999999999999" customHeight="1">
      <c r="A200" s="542"/>
      <c r="B200" s="543"/>
      <c r="C200" s="544"/>
      <c r="D200" s="757" t="s">
        <v>45485</v>
      </c>
      <c r="E200" s="677" t="str">
        <f>F199</f>
        <v>PV18</v>
      </c>
      <c r="F200" s="677" t="s">
        <v>45486</v>
      </c>
      <c r="G200" s="489">
        <v>30</v>
      </c>
      <c r="H200" s="489">
        <v>0.4</v>
      </c>
      <c r="I200" s="683">
        <f t="shared" si="33"/>
        <v>1.4</v>
      </c>
      <c r="J200" s="491">
        <f t="shared" si="34"/>
        <v>0.6</v>
      </c>
      <c r="K200" s="495">
        <f t="shared" si="35"/>
        <v>3.77</v>
      </c>
      <c r="L200" s="491">
        <f t="shared" si="36"/>
        <v>21.43</v>
      </c>
      <c r="M200" s="498"/>
      <c r="N200" s="997"/>
    </row>
    <row r="201" spans="1:14" s="94" customFormat="1" ht="19.899999999999999" customHeight="1">
      <c r="A201" s="542"/>
      <c r="B201" s="543"/>
      <c r="C201" s="544"/>
      <c r="D201" s="757" t="s">
        <v>45487</v>
      </c>
      <c r="E201" s="677" t="str">
        <f t="shared" ref="E201:E209" si="37">F200</f>
        <v>PV19</v>
      </c>
      <c r="F201" s="677" t="s">
        <v>45488</v>
      </c>
      <c r="G201" s="489">
        <v>30</v>
      </c>
      <c r="H201" s="489">
        <v>0.4</v>
      </c>
      <c r="I201" s="683">
        <f t="shared" si="33"/>
        <v>1.4</v>
      </c>
      <c r="J201" s="491">
        <f t="shared" si="34"/>
        <v>0.6</v>
      </c>
      <c r="K201" s="495">
        <f t="shared" si="35"/>
        <v>3.77</v>
      </c>
      <c r="L201" s="491">
        <f t="shared" si="36"/>
        <v>21.43</v>
      </c>
      <c r="M201" s="498"/>
      <c r="N201" s="997"/>
    </row>
    <row r="202" spans="1:14" s="94" customFormat="1" ht="19.899999999999999" customHeight="1">
      <c r="A202" s="542"/>
      <c r="B202" s="543"/>
      <c r="C202" s="544"/>
      <c r="D202" s="757" t="s">
        <v>45489</v>
      </c>
      <c r="E202" s="677" t="str">
        <f t="shared" si="37"/>
        <v>PV20</v>
      </c>
      <c r="F202" s="677" t="s">
        <v>45490</v>
      </c>
      <c r="G202" s="489">
        <v>30</v>
      </c>
      <c r="H202" s="489">
        <v>0.4</v>
      </c>
      <c r="I202" s="683">
        <f t="shared" si="33"/>
        <v>1.4</v>
      </c>
      <c r="J202" s="491">
        <f t="shared" si="34"/>
        <v>0.6</v>
      </c>
      <c r="K202" s="495">
        <f t="shared" si="35"/>
        <v>3.77</v>
      </c>
      <c r="L202" s="491">
        <f t="shared" si="36"/>
        <v>21.43</v>
      </c>
      <c r="M202" s="498"/>
      <c r="N202" s="997"/>
    </row>
    <row r="203" spans="1:14" s="94" customFormat="1" ht="19.899999999999999" customHeight="1">
      <c r="A203" s="542"/>
      <c r="B203" s="543"/>
      <c r="C203" s="544"/>
      <c r="D203" s="757" t="s">
        <v>45491</v>
      </c>
      <c r="E203" s="677" t="str">
        <f t="shared" si="37"/>
        <v>PV21</v>
      </c>
      <c r="F203" s="677" t="s">
        <v>45492</v>
      </c>
      <c r="G203" s="489">
        <v>22.95</v>
      </c>
      <c r="H203" s="489">
        <v>0.4</v>
      </c>
      <c r="I203" s="683">
        <f t="shared" si="33"/>
        <v>1.4</v>
      </c>
      <c r="J203" s="491">
        <f t="shared" si="34"/>
        <v>0.6</v>
      </c>
      <c r="K203" s="495">
        <f t="shared" si="35"/>
        <v>2.88</v>
      </c>
      <c r="L203" s="491">
        <f t="shared" si="36"/>
        <v>16.399999999999999</v>
      </c>
      <c r="M203" s="498"/>
      <c r="N203" s="997"/>
    </row>
    <row r="204" spans="1:14" s="94" customFormat="1" ht="19.899999999999999" customHeight="1">
      <c r="A204" s="542"/>
      <c r="B204" s="543"/>
      <c r="C204" s="544"/>
      <c r="D204" s="757" t="s">
        <v>45493</v>
      </c>
      <c r="E204" s="677" t="str">
        <f t="shared" si="37"/>
        <v>PV22</v>
      </c>
      <c r="F204" s="677" t="s">
        <v>45494</v>
      </c>
      <c r="G204" s="489">
        <v>18.22</v>
      </c>
      <c r="H204" s="489">
        <v>0.4</v>
      </c>
      <c r="I204" s="683">
        <f t="shared" si="33"/>
        <v>1.4</v>
      </c>
      <c r="J204" s="491">
        <f t="shared" si="34"/>
        <v>0.6</v>
      </c>
      <c r="K204" s="495">
        <f t="shared" si="35"/>
        <v>2.29</v>
      </c>
      <c r="L204" s="491">
        <f t="shared" si="36"/>
        <v>13.01</v>
      </c>
      <c r="M204" s="498"/>
      <c r="N204" s="997"/>
    </row>
    <row r="205" spans="1:14" s="94" customFormat="1" ht="19.899999999999999" customHeight="1">
      <c r="A205" s="542"/>
      <c r="B205" s="543"/>
      <c r="C205" s="544"/>
      <c r="D205" s="757" t="s">
        <v>45495</v>
      </c>
      <c r="E205" s="677" t="str">
        <f t="shared" si="37"/>
        <v>PV23</v>
      </c>
      <c r="F205" s="677" t="s">
        <v>45496</v>
      </c>
      <c r="G205" s="489">
        <v>41.78</v>
      </c>
      <c r="H205" s="489">
        <v>0.4</v>
      </c>
      <c r="I205" s="683">
        <f t="shared" si="33"/>
        <v>1.4</v>
      </c>
      <c r="J205" s="491">
        <f t="shared" si="34"/>
        <v>0.6</v>
      </c>
      <c r="K205" s="495">
        <f t="shared" si="35"/>
        <v>5.25</v>
      </c>
      <c r="L205" s="491">
        <f t="shared" si="36"/>
        <v>29.85</v>
      </c>
      <c r="M205" s="498"/>
      <c r="N205" s="997"/>
    </row>
    <row r="206" spans="1:14" s="94" customFormat="1" ht="19.899999999999999" customHeight="1">
      <c r="A206" s="542"/>
      <c r="B206" s="543"/>
      <c r="C206" s="544"/>
      <c r="D206" s="757" t="s">
        <v>45497</v>
      </c>
      <c r="E206" s="677" t="str">
        <f t="shared" si="37"/>
        <v>PV24</v>
      </c>
      <c r="F206" s="677" t="s">
        <v>45498</v>
      </c>
      <c r="G206" s="489">
        <v>26.56</v>
      </c>
      <c r="H206" s="489">
        <v>0.4</v>
      </c>
      <c r="I206" s="683">
        <f t="shared" si="33"/>
        <v>1.4</v>
      </c>
      <c r="J206" s="491">
        <f t="shared" si="34"/>
        <v>0.6</v>
      </c>
      <c r="K206" s="495">
        <f t="shared" si="35"/>
        <v>3.34</v>
      </c>
      <c r="L206" s="491">
        <f t="shared" si="36"/>
        <v>18.97</v>
      </c>
      <c r="M206" s="498"/>
      <c r="N206" s="997"/>
    </row>
    <row r="207" spans="1:14" s="94" customFormat="1" ht="19.899999999999999" customHeight="1">
      <c r="A207" s="542"/>
      <c r="B207" s="543"/>
      <c r="C207" s="544"/>
      <c r="D207" s="757" t="s">
        <v>45499</v>
      </c>
      <c r="E207" s="677" t="str">
        <f t="shared" si="37"/>
        <v>PV25</v>
      </c>
      <c r="F207" s="677" t="s">
        <v>45500</v>
      </c>
      <c r="G207" s="489">
        <v>32.590000000000003</v>
      </c>
      <c r="H207" s="489">
        <v>0.4</v>
      </c>
      <c r="I207" s="683">
        <f t="shared" si="33"/>
        <v>1.4</v>
      </c>
      <c r="J207" s="491">
        <f t="shared" si="34"/>
        <v>0.6</v>
      </c>
      <c r="K207" s="495">
        <f t="shared" si="35"/>
        <v>4.0999999999999996</v>
      </c>
      <c r="L207" s="491">
        <f t="shared" si="36"/>
        <v>23.28</v>
      </c>
      <c r="M207" s="498"/>
      <c r="N207" s="997"/>
    </row>
    <row r="208" spans="1:14" s="94" customFormat="1" ht="19.899999999999999" customHeight="1">
      <c r="A208" s="542"/>
      <c r="B208" s="543"/>
      <c r="C208" s="544"/>
      <c r="D208" s="757" t="s">
        <v>45501</v>
      </c>
      <c r="E208" s="677" t="str">
        <f t="shared" si="37"/>
        <v>PV26</v>
      </c>
      <c r="F208" s="677" t="s">
        <v>45502</v>
      </c>
      <c r="G208" s="489">
        <v>30</v>
      </c>
      <c r="H208" s="489">
        <v>0.4</v>
      </c>
      <c r="I208" s="683">
        <f t="shared" si="33"/>
        <v>1.4</v>
      </c>
      <c r="J208" s="491">
        <f t="shared" si="34"/>
        <v>0.6</v>
      </c>
      <c r="K208" s="495">
        <f t="shared" si="35"/>
        <v>3.77</v>
      </c>
      <c r="L208" s="491">
        <f t="shared" si="36"/>
        <v>21.43</v>
      </c>
      <c r="M208" s="498"/>
      <c r="N208" s="997"/>
    </row>
    <row r="209" spans="1:14" s="94" customFormat="1" ht="19.899999999999999" customHeight="1">
      <c r="A209" s="542"/>
      <c r="B209" s="543"/>
      <c r="C209" s="544"/>
      <c r="D209" s="757" t="s">
        <v>45503</v>
      </c>
      <c r="E209" s="677" t="str">
        <f t="shared" si="37"/>
        <v>PV27</v>
      </c>
      <c r="F209" s="677" t="s">
        <v>45504</v>
      </c>
      <c r="G209" s="489">
        <v>30</v>
      </c>
      <c r="H209" s="489">
        <v>0.4</v>
      </c>
      <c r="I209" s="683">
        <f t="shared" si="33"/>
        <v>1.4</v>
      </c>
      <c r="J209" s="491">
        <f t="shared" si="34"/>
        <v>0.6</v>
      </c>
      <c r="K209" s="495">
        <f t="shared" si="35"/>
        <v>3.77</v>
      </c>
      <c r="L209" s="491">
        <f t="shared" si="36"/>
        <v>21.43</v>
      </c>
      <c r="M209" s="498"/>
      <c r="N209" s="997"/>
    </row>
    <row r="210" spans="1:14" s="94" customFormat="1" ht="19.899999999999999" customHeight="1">
      <c r="A210" s="542"/>
      <c r="B210" s="543"/>
      <c r="C210" s="544"/>
      <c r="D210" s="757"/>
      <c r="E210" s="677"/>
      <c r="F210" s="677"/>
      <c r="G210" s="489"/>
      <c r="H210" s="489"/>
      <c r="I210" s="683"/>
      <c r="J210" s="491"/>
      <c r="K210" s="491"/>
      <c r="L210" s="491"/>
      <c r="M210" s="498"/>
      <c r="N210" s="997"/>
    </row>
    <row r="211" spans="1:14" s="94" customFormat="1" ht="19.899999999999999" customHeight="1" thickBot="1">
      <c r="A211" s="567"/>
      <c r="B211" s="568"/>
      <c r="C211" s="569"/>
      <c r="D211" s="570"/>
      <c r="E211" s="571"/>
      <c r="F211" s="572"/>
      <c r="G211" s="572"/>
      <c r="H211" s="572"/>
      <c r="I211" s="758" t="s">
        <v>45505</v>
      </c>
      <c r="J211" s="759"/>
      <c r="K211" s="760"/>
      <c r="L211" s="761">
        <f>SUM(L194:L209)</f>
        <v>335.1</v>
      </c>
      <c r="M211" s="572"/>
      <c r="N211" s="998"/>
    </row>
    <row r="212" spans="1:14" s="94" customFormat="1" ht="19.899999999999999" customHeight="1">
      <c r="A212" s="527" t="s">
        <v>45506</v>
      </c>
      <c r="B212" s="528"/>
      <c r="C212" s="528"/>
      <c r="D212" s="576"/>
      <c r="E212" s="577"/>
      <c r="F212" s="530"/>
      <c r="G212" s="530"/>
      <c r="H212" s="530"/>
      <c r="I212" s="530"/>
      <c r="J212" s="530"/>
      <c r="K212" s="530"/>
      <c r="L212" s="530"/>
      <c r="M212" s="530"/>
      <c r="N212" s="998"/>
    </row>
    <row r="213" spans="1:14" s="94" customFormat="1" ht="31.9" customHeight="1">
      <c r="A213" s="538"/>
      <c r="B213" s="518"/>
      <c r="C213" s="519"/>
      <c r="D213" s="539" t="s">
        <v>45446</v>
      </c>
      <c r="E213" s="540" t="s">
        <v>45467</v>
      </c>
      <c r="F213" s="489" t="s">
        <v>45468</v>
      </c>
      <c r="G213" s="541" t="s">
        <v>45469</v>
      </c>
      <c r="H213" s="489" t="s">
        <v>45470</v>
      </c>
      <c r="I213" s="489" t="s">
        <v>45450</v>
      </c>
      <c r="J213" s="490" t="s">
        <v>45537</v>
      </c>
      <c r="K213" s="491" t="s">
        <v>45599</v>
      </c>
      <c r="L213" s="492" t="s">
        <v>45453</v>
      </c>
      <c r="M213" s="1010"/>
      <c r="N213" s="1019" t="s">
        <v>45455</v>
      </c>
    </row>
    <row r="214" spans="1:14" s="94" customFormat="1" ht="19.899999999999999" customHeight="1">
      <c r="A214" s="542"/>
      <c r="B214" s="578"/>
      <c r="C214" s="579"/>
      <c r="D214" s="762" t="s">
        <v>45507</v>
      </c>
      <c r="E214" s="763" t="s">
        <v>45481</v>
      </c>
      <c r="F214" s="763" t="s">
        <v>45508</v>
      </c>
      <c r="G214" s="540">
        <v>30</v>
      </c>
      <c r="H214" s="540">
        <v>0.6</v>
      </c>
      <c r="I214" s="540">
        <f>0.6+0.6+0.6</f>
        <v>1.8</v>
      </c>
      <c r="J214" s="540">
        <f>H214+0.2</f>
        <v>0.8</v>
      </c>
      <c r="K214" s="540">
        <f>(H214/2)^2*PI()*G214</f>
        <v>8.48</v>
      </c>
      <c r="L214" s="540">
        <f>G214*I214*J214-K214</f>
        <v>34.72</v>
      </c>
      <c r="M214" s="566"/>
      <c r="N214" s="998"/>
    </row>
    <row r="215" spans="1:14" s="94" customFormat="1" ht="19.899999999999999" customHeight="1">
      <c r="A215" s="542"/>
      <c r="B215" s="578"/>
      <c r="C215" s="579"/>
      <c r="D215" s="762" t="s">
        <v>45509</v>
      </c>
      <c r="E215" s="763" t="s">
        <v>45508</v>
      </c>
      <c r="F215" s="763" t="s">
        <v>45510</v>
      </c>
      <c r="G215" s="540">
        <v>30</v>
      </c>
      <c r="H215" s="540">
        <v>0.6</v>
      </c>
      <c r="I215" s="540">
        <f t="shared" ref="I215:I226" si="38">0.6+0.6+0.6</f>
        <v>1.8</v>
      </c>
      <c r="J215" s="540">
        <f t="shared" ref="J215:J226" si="39">H215+0.2</f>
        <v>0.8</v>
      </c>
      <c r="K215" s="540">
        <f t="shared" ref="K215:K226" si="40">(H215/2)^2*PI()*G215</f>
        <v>8.48</v>
      </c>
      <c r="L215" s="540">
        <f t="shared" ref="L215:L226" si="41">G215*I215*J215-K215</f>
        <v>34.72</v>
      </c>
      <c r="M215" s="566"/>
      <c r="N215" s="998"/>
    </row>
    <row r="216" spans="1:14" s="94" customFormat="1" ht="19.899999999999999" customHeight="1">
      <c r="A216" s="542"/>
      <c r="B216" s="578"/>
      <c r="C216" s="579"/>
      <c r="D216" s="762" t="s">
        <v>45511</v>
      </c>
      <c r="E216" s="763" t="s">
        <v>45510</v>
      </c>
      <c r="F216" s="763" t="s">
        <v>45512</v>
      </c>
      <c r="G216" s="540">
        <v>30</v>
      </c>
      <c r="H216" s="540">
        <v>0.6</v>
      </c>
      <c r="I216" s="540">
        <f t="shared" si="38"/>
        <v>1.8</v>
      </c>
      <c r="J216" s="540">
        <f t="shared" si="39"/>
        <v>0.8</v>
      </c>
      <c r="K216" s="540">
        <f t="shared" si="40"/>
        <v>8.48</v>
      </c>
      <c r="L216" s="540">
        <f t="shared" si="41"/>
        <v>34.72</v>
      </c>
      <c r="M216" s="566"/>
      <c r="N216" s="998"/>
    </row>
    <row r="217" spans="1:14" s="94" customFormat="1" ht="19.899999999999999" customHeight="1">
      <c r="A217" s="542"/>
      <c r="B217" s="578"/>
      <c r="C217" s="579"/>
      <c r="D217" s="762" t="s">
        <v>45513</v>
      </c>
      <c r="E217" s="763" t="s">
        <v>45512</v>
      </c>
      <c r="F217" s="763" t="s">
        <v>45514</v>
      </c>
      <c r="G217" s="540">
        <v>30</v>
      </c>
      <c r="H217" s="540">
        <v>0.6</v>
      </c>
      <c r="I217" s="540">
        <f t="shared" si="38"/>
        <v>1.8</v>
      </c>
      <c r="J217" s="540">
        <f t="shared" si="39"/>
        <v>0.8</v>
      </c>
      <c r="K217" s="540">
        <f t="shared" si="40"/>
        <v>8.48</v>
      </c>
      <c r="L217" s="540">
        <f t="shared" si="41"/>
        <v>34.72</v>
      </c>
      <c r="M217" s="566"/>
      <c r="N217" s="998"/>
    </row>
    <row r="218" spans="1:14" s="94" customFormat="1" ht="19.899999999999999" customHeight="1">
      <c r="A218" s="542"/>
      <c r="B218" s="578"/>
      <c r="C218" s="579"/>
      <c r="D218" s="762" t="s">
        <v>45515</v>
      </c>
      <c r="E218" s="763" t="s">
        <v>45514</v>
      </c>
      <c r="F218" s="763" t="s">
        <v>45516</v>
      </c>
      <c r="G218" s="540">
        <v>30</v>
      </c>
      <c r="H218" s="540">
        <v>0.6</v>
      </c>
      <c r="I218" s="540">
        <f t="shared" si="38"/>
        <v>1.8</v>
      </c>
      <c r="J218" s="540">
        <f t="shared" si="39"/>
        <v>0.8</v>
      </c>
      <c r="K218" s="540">
        <f t="shared" si="40"/>
        <v>8.48</v>
      </c>
      <c r="L218" s="540">
        <f t="shared" si="41"/>
        <v>34.72</v>
      </c>
      <c r="M218" s="566"/>
      <c r="N218" s="998"/>
    </row>
    <row r="219" spans="1:14" s="94" customFormat="1" ht="19.899999999999999" customHeight="1">
      <c r="A219" s="542"/>
      <c r="B219" s="578"/>
      <c r="C219" s="579"/>
      <c r="D219" s="762" t="s">
        <v>45517</v>
      </c>
      <c r="E219" s="763" t="s">
        <v>45516</v>
      </c>
      <c r="F219" s="763" t="s">
        <v>45518</v>
      </c>
      <c r="G219" s="540">
        <v>30</v>
      </c>
      <c r="H219" s="540">
        <v>0.6</v>
      </c>
      <c r="I219" s="540">
        <f t="shared" si="38"/>
        <v>1.8</v>
      </c>
      <c r="J219" s="540">
        <f t="shared" si="39"/>
        <v>0.8</v>
      </c>
      <c r="K219" s="540">
        <f t="shared" si="40"/>
        <v>8.48</v>
      </c>
      <c r="L219" s="540">
        <f t="shared" si="41"/>
        <v>34.72</v>
      </c>
      <c r="M219" s="566"/>
      <c r="N219" s="998"/>
    </row>
    <row r="220" spans="1:14" s="94" customFormat="1" ht="19.899999999999999" customHeight="1">
      <c r="A220" s="542"/>
      <c r="B220" s="578"/>
      <c r="C220" s="579"/>
      <c r="D220" s="762" t="s">
        <v>45519</v>
      </c>
      <c r="E220" s="763" t="s">
        <v>45518</v>
      </c>
      <c r="F220" s="763" t="s">
        <v>45520</v>
      </c>
      <c r="G220" s="540">
        <v>30</v>
      </c>
      <c r="H220" s="540">
        <v>0.6</v>
      </c>
      <c r="I220" s="540">
        <f t="shared" si="38"/>
        <v>1.8</v>
      </c>
      <c r="J220" s="540">
        <f t="shared" si="39"/>
        <v>0.8</v>
      </c>
      <c r="K220" s="540">
        <f t="shared" si="40"/>
        <v>8.48</v>
      </c>
      <c r="L220" s="540">
        <f t="shared" si="41"/>
        <v>34.72</v>
      </c>
      <c r="M220" s="566"/>
      <c r="N220" s="998"/>
    </row>
    <row r="221" spans="1:14" s="94" customFormat="1" ht="19.899999999999999" customHeight="1">
      <c r="A221" s="542"/>
      <c r="B221" s="578"/>
      <c r="C221" s="579"/>
      <c r="D221" s="762" t="s">
        <v>45521</v>
      </c>
      <c r="E221" s="763" t="s">
        <v>45520</v>
      </c>
      <c r="F221" s="763" t="s">
        <v>45522</v>
      </c>
      <c r="G221" s="540">
        <v>30.2</v>
      </c>
      <c r="H221" s="540">
        <v>0.6</v>
      </c>
      <c r="I221" s="540">
        <f t="shared" si="38"/>
        <v>1.8</v>
      </c>
      <c r="J221" s="540">
        <f t="shared" si="39"/>
        <v>0.8</v>
      </c>
      <c r="K221" s="540">
        <f t="shared" si="40"/>
        <v>8.5399999999999991</v>
      </c>
      <c r="L221" s="540">
        <f t="shared" si="41"/>
        <v>34.950000000000003</v>
      </c>
      <c r="M221" s="566"/>
      <c r="N221" s="998"/>
    </row>
    <row r="222" spans="1:14" s="94" customFormat="1" ht="19.899999999999999" customHeight="1">
      <c r="A222" s="542"/>
      <c r="B222" s="578"/>
      <c r="C222" s="579"/>
      <c r="D222" s="762" t="s">
        <v>45523</v>
      </c>
      <c r="E222" s="763" t="s">
        <v>45522</v>
      </c>
      <c r="F222" s="763" t="s">
        <v>45524</v>
      </c>
      <c r="G222" s="540">
        <v>29.76</v>
      </c>
      <c r="H222" s="540">
        <v>0.6</v>
      </c>
      <c r="I222" s="540">
        <f t="shared" si="38"/>
        <v>1.8</v>
      </c>
      <c r="J222" s="540">
        <f t="shared" si="39"/>
        <v>0.8</v>
      </c>
      <c r="K222" s="540">
        <f t="shared" si="40"/>
        <v>8.41</v>
      </c>
      <c r="L222" s="540">
        <f t="shared" si="41"/>
        <v>34.44</v>
      </c>
      <c r="M222" s="566"/>
      <c r="N222" s="998"/>
    </row>
    <row r="223" spans="1:14" s="94" customFormat="1" ht="19.899999999999999" customHeight="1">
      <c r="A223" s="542"/>
      <c r="B223" s="578"/>
      <c r="C223" s="579"/>
      <c r="D223" s="762" t="s">
        <v>45525</v>
      </c>
      <c r="E223" s="763" t="s">
        <v>45524</v>
      </c>
      <c r="F223" s="763" t="s">
        <v>45526</v>
      </c>
      <c r="G223" s="540">
        <v>30</v>
      </c>
      <c r="H223" s="540">
        <v>0.6</v>
      </c>
      <c r="I223" s="540">
        <f t="shared" si="38"/>
        <v>1.8</v>
      </c>
      <c r="J223" s="540">
        <f t="shared" si="39"/>
        <v>0.8</v>
      </c>
      <c r="K223" s="540">
        <f t="shared" si="40"/>
        <v>8.48</v>
      </c>
      <c r="L223" s="540">
        <f t="shared" si="41"/>
        <v>34.72</v>
      </c>
      <c r="M223" s="566"/>
      <c r="N223" s="998"/>
    </row>
    <row r="224" spans="1:14" s="94" customFormat="1" ht="19.899999999999999" customHeight="1">
      <c r="A224" s="542"/>
      <c r="B224" s="578"/>
      <c r="C224" s="579"/>
      <c r="D224" s="762" t="s">
        <v>45527</v>
      </c>
      <c r="E224" s="763" t="s">
        <v>45526</v>
      </c>
      <c r="F224" s="763" t="s">
        <v>45504</v>
      </c>
      <c r="G224" s="540">
        <v>30</v>
      </c>
      <c r="H224" s="540">
        <v>0.6</v>
      </c>
      <c r="I224" s="540">
        <f t="shared" si="38"/>
        <v>1.8</v>
      </c>
      <c r="J224" s="540">
        <f t="shared" si="39"/>
        <v>0.8</v>
      </c>
      <c r="K224" s="540">
        <f t="shared" si="40"/>
        <v>8.48</v>
      </c>
      <c r="L224" s="540">
        <f t="shared" si="41"/>
        <v>34.72</v>
      </c>
      <c r="M224" s="566"/>
      <c r="N224" s="998"/>
    </row>
    <row r="225" spans="1:14" s="94" customFormat="1" ht="19.899999999999999" customHeight="1">
      <c r="A225" s="542"/>
      <c r="B225" s="578"/>
      <c r="C225" s="579"/>
      <c r="D225" s="762" t="s">
        <v>45528</v>
      </c>
      <c r="E225" s="763" t="s">
        <v>45504</v>
      </c>
      <c r="F225" s="763" t="s">
        <v>45529</v>
      </c>
      <c r="G225" s="540">
        <v>2.34</v>
      </c>
      <c r="H225" s="540">
        <v>0.6</v>
      </c>
      <c r="I225" s="540">
        <f t="shared" si="38"/>
        <v>1.8</v>
      </c>
      <c r="J225" s="540">
        <f t="shared" si="39"/>
        <v>0.8</v>
      </c>
      <c r="K225" s="540">
        <f t="shared" si="40"/>
        <v>0.66</v>
      </c>
      <c r="L225" s="540">
        <f t="shared" si="41"/>
        <v>2.71</v>
      </c>
      <c r="M225" s="566"/>
      <c r="N225" s="998"/>
    </row>
    <row r="226" spans="1:14" s="94" customFormat="1" ht="19.899999999999999" customHeight="1">
      <c r="A226" s="542"/>
      <c r="B226" s="578"/>
      <c r="C226" s="579"/>
      <c r="D226" s="762" t="s">
        <v>45530</v>
      </c>
      <c r="E226" s="763" t="s">
        <v>45529</v>
      </c>
      <c r="F226" s="763" t="s">
        <v>45531</v>
      </c>
      <c r="G226" s="540">
        <v>11.02</v>
      </c>
      <c r="H226" s="540">
        <v>0.6</v>
      </c>
      <c r="I226" s="540">
        <f t="shared" si="38"/>
        <v>1.8</v>
      </c>
      <c r="J226" s="540">
        <f t="shared" si="39"/>
        <v>0.8</v>
      </c>
      <c r="K226" s="540">
        <f t="shared" si="40"/>
        <v>3.12</v>
      </c>
      <c r="L226" s="540">
        <f t="shared" si="41"/>
        <v>12.75</v>
      </c>
      <c r="M226" s="566"/>
      <c r="N226" s="998"/>
    </row>
    <row r="227" spans="1:14" s="94" customFormat="1" ht="19.899999999999999" customHeight="1">
      <c r="A227" s="542"/>
      <c r="B227" s="543"/>
      <c r="C227" s="544"/>
      <c r="D227" s="764"/>
      <c r="E227" s="765"/>
      <c r="F227" s="540"/>
      <c r="G227" s="540"/>
      <c r="H227" s="540"/>
      <c r="I227" s="522" t="s">
        <v>45532</v>
      </c>
      <c r="J227" s="523"/>
      <c r="K227" s="524"/>
      <c r="L227" s="522">
        <f>SUM(L214:L226)</f>
        <v>397.33</v>
      </c>
      <c r="M227" s="566"/>
      <c r="N227" s="998"/>
    </row>
    <row r="228" spans="1:14" s="94" customFormat="1" ht="19.899999999999999" customHeight="1">
      <c r="A228" s="766"/>
      <c r="B228" s="578"/>
      <c r="C228" s="579"/>
      <c r="D228" s="613"/>
      <c r="E228" s="540"/>
      <c r="F228" s="540"/>
      <c r="G228" s="540"/>
      <c r="H228" s="540"/>
      <c r="I228" s="540"/>
      <c r="J228" s="540"/>
      <c r="K228" s="540"/>
      <c r="L228" s="540"/>
      <c r="M228" s="566"/>
      <c r="N228" s="1031"/>
    </row>
    <row r="229" spans="1:14" s="94" customFormat="1" ht="19.899999999999999" customHeight="1">
      <c r="A229" s="766"/>
      <c r="B229" s="578"/>
      <c r="C229" s="579"/>
      <c r="D229" s="613"/>
      <c r="E229" s="540"/>
      <c r="F229" s="540"/>
      <c r="G229" s="540"/>
      <c r="H229" s="540"/>
      <c r="I229" s="767" t="s">
        <v>45600</v>
      </c>
      <c r="J229" s="524"/>
      <c r="K229" s="522">
        <f>L227+L211+K191</f>
        <v>836.08</v>
      </c>
      <c r="L229" s="540"/>
      <c r="M229" s="566"/>
      <c r="N229" s="1031"/>
    </row>
    <row r="230" spans="1:14" s="94" customFormat="1" ht="19.899999999999999" customHeight="1" thickBot="1">
      <c r="A230" s="768"/>
      <c r="B230" s="713"/>
      <c r="C230" s="714"/>
      <c r="D230" s="769"/>
      <c r="E230" s="716"/>
      <c r="F230" s="716"/>
      <c r="G230" s="716"/>
      <c r="H230" s="716"/>
      <c r="I230" s="716"/>
      <c r="J230" s="716"/>
      <c r="K230" s="716"/>
      <c r="L230" s="716"/>
      <c r="M230" s="572"/>
      <c r="N230" s="1031"/>
    </row>
    <row r="231" spans="1:14" s="94" customFormat="1" ht="54" customHeight="1">
      <c r="A231" s="334" t="str">
        <f>PREÇO!A34</f>
        <v>3.5</v>
      </c>
      <c r="B231" s="335">
        <f>PREÇO!B34</f>
        <v>93382</v>
      </c>
      <c r="C231" s="338" t="str">
        <f>PREÇO!C34</f>
        <v>SINAPI</v>
      </c>
      <c r="D231" s="91" t="str">
        <f>PREÇO!D34</f>
        <v>REATERRO MANUAL DE VALAS COM COMPACTAÇÃO MECANIZADA. AF_04/2016</v>
      </c>
      <c r="E231" s="92" t="str">
        <f>PREÇO!E34</f>
        <v>m3</v>
      </c>
      <c r="F231" s="93">
        <v>2662.14</v>
      </c>
      <c r="G231" s="93"/>
      <c r="H231" s="93"/>
      <c r="I231" s="93"/>
      <c r="J231" s="805" t="s">
        <v>45613</v>
      </c>
      <c r="K231" s="93"/>
      <c r="L231" s="93"/>
      <c r="M231" s="487"/>
      <c r="N231" s="1016"/>
    </row>
    <row r="232" spans="1:14" s="94" customFormat="1" ht="19.899999999999999" customHeight="1">
      <c r="A232" s="770"/>
      <c r="B232" s="771"/>
      <c r="C232" s="772"/>
      <c r="D232" s="773"/>
      <c r="E232" s="774"/>
      <c r="F232" s="775"/>
      <c r="G232" s="776"/>
      <c r="H232" s="776"/>
      <c r="I232" s="776"/>
      <c r="J232" s="776"/>
      <c r="K232" s="776"/>
      <c r="L232" s="776"/>
      <c r="M232" s="776"/>
      <c r="N232" s="1032"/>
    </row>
    <row r="233" spans="1:14" s="94" customFormat="1" ht="19.899999999999999" customHeight="1">
      <c r="A233" s="777"/>
      <c r="B233" s="778"/>
      <c r="C233" s="779"/>
      <c r="D233" s="773" t="s">
        <v>45601</v>
      </c>
      <c r="E233" s="774">
        <f>F28</f>
        <v>3869.34</v>
      </c>
      <c r="F233" s="775" t="s">
        <v>5</v>
      </c>
      <c r="G233" s="776"/>
      <c r="H233" s="780" t="s">
        <v>45602</v>
      </c>
      <c r="I233" s="776"/>
      <c r="J233" s="776"/>
      <c r="K233" s="776"/>
      <c r="L233" s="776"/>
      <c r="M233" s="776"/>
      <c r="N233" s="1032"/>
    </row>
    <row r="234" spans="1:14" s="94" customFormat="1" ht="19.899999999999999" customHeight="1">
      <c r="A234" s="777"/>
      <c r="B234" s="778"/>
      <c r="C234" s="779"/>
      <c r="D234" s="773" t="str">
        <f>D178</f>
        <v>Raterro manual apiloado com soquete. af_10/2017</v>
      </c>
      <c r="E234" s="774">
        <f>F178</f>
        <v>836.08</v>
      </c>
      <c r="F234" s="775" t="str">
        <f>E178</f>
        <v>m3</v>
      </c>
      <c r="G234" s="776"/>
      <c r="H234" s="780" t="s">
        <v>45602</v>
      </c>
      <c r="I234" s="776"/>
      <c r="J234" s="776"/>
      <c r="K234" s="776"/>
      <c r="L234" s="776"/>
      <c r="M234" s="776"/>
      <c r="N234" s="1032"/>
    </row>
    <row r="235" spans="1:14" s="94" customFormat="1" ht="19.899999999999999" customHeight="1">
      <c r="A235" s="777"/>
      <c r="B235" s="778"/>
      <c r="C235" s="779"/>
      <c r="D235" s="773" t="s">
        <v>45603</v>
      </c>
      <c r="E235" s="774">
        <f>F167-I165-J115</f>
        <v>371.12</v>
      </c>
      <c r="F235" s="775" t="s">
        <v>5</v>
      </c>
      <c r="G235" s="678"/>
      <c r="H235" s="780" t="s">
        <v>45602</v>
      </c>
      <c r="I235" s="780"/>
      <c r="J235" s="780"/>
      <c r="K235" s="780"/>
      <c r="L235" s="780"/>
      <c r="M235" s="780"/>
      <c r="N235" s="1032"/>
    </row>
    <row r="236" spans="1:14" s="94" customFormat="1" ht="19.899999999999999" customHeight="1">
      <c r="A236" s="679"/>
      <c r="B236" s="680"/>
      <c r="C236" s="681"/>
      <c r="D236" s="781"/>
      <c r="E236" s="782"/>
      <c r="F236" s="783"/>
      <c r="G236" s="784"/>
      <c r="H236" s="784"/>
      <c r="I236" s="784"/>
      <c r="J236" s="784"/>
      <c r="K236" s="784"/>
      <c r="L236" s="784"/>
      <c r="M236" s="784"/>
      <c r="N236" s="1033"/>
    </row>
    <row r="237" spans="1:14" s="94" customFormat="1" ht="19.899999999999999" customHeight="1">
      <c r="A237" s="731"/>
      <c r="B237" s="732"/>
      <c r="C237" s="733"/>
      <c r="D237" s="781"/>
      <c r="E237" s="782"/>
      <c r="F237" s="783"/>
      <c r="G237" s="785"/>
      <c r="H237" s="785"/>
      <c r="I237" s="785"/>
      <c r="J237" s="785"/>
      <c r="K237" s="785"/>
      <c r="L237" s="785"/>
      <c r="M237" s="785"/>
      <c r="N237" s="1033"/>
    </row>
    <row r="238" spans="1:14" s="94" customFormat="1" ht="54" customHeight="1">
      <c r="A238" s="334" t="str">
        <f>PREÇO!A35</f>
        <v>3.6</v>
      </c>
      <c r="B238" s="335" t="s">
        <v>4000</v>
      </c>
      <c r="C238" s="338" t="s">
        <v>45390</v>
      </c>
      <c r="D238" s="91" t="str">
        <f>PREÇO!D35</f>
        <v>Corpo BSTC diâmetro 0,30 m C.S. PB</v>
      </c>
      <c r="E238" s="92" t="str">
        <f>PREÇO!E35</f>
        <v>M</v>
      </c>
      <c r="F238" s="93">
        <v>176.95</v>
      </c>
      <c r="G238" s="806"/>
      <c r="H238" s="93"/>
      <c r="I238" s="93"/>
      <c r="J238" s="806" t="s">
        <v>45614</v>
      </c>
      <c r="K238" s="93"/>
      <c r="L238" s="93"/>
      <c r="M238" s="487"/>
      <c r="N238" s="1016"/>
    </row>
    <row r="239" spans="1:14" s="94" customFormat="1" ht="19.899999999999999" customHeight="1">
      <c r="A239" s="538"/>
      <c r="B239" s="518"/>
      <c r="C239" s="519"/>
      <c r="D239" s="786"/>
      <c r="E239" s="661"/>
      <c r="F239" s="787"/>
      <c r="G239" s="788"/>
      <c r="H239" s="789"/>
      <c r="I239" s="789"/>
      <c r="J239" s="789"/>
      <c r="K239" s="789"/>
      <c r="L239" s="789"/>
      <c r="M239" s="789"/>
      <c r="N239" s="998"/>
    </row>
    <row r="240" spans="1:14" s="94" customFormat="1" ht="19.899999999999999" customHeight="1">
      <c r="A240" s="542"/>
      <c r="B240" s="543"/>
      <c r="C240" s="544"/>
      <c r="D240" s="790" t="s">
        <v>45604</v>
      </c>
      <c r="E240" s="791" t="s">
        <v>45605</v>
      </c>
      <c r="F240" s="791" t="s">
        <v>45606</v>
      </c>
      <c r="G240" s="788"/>
      <c r="H240" s="789"/>
      <c r="I240" s="789"/>
      <c r="J240" s="789"/>
      <c r="K240" s="789"/>
      <c r="L240" s="789"/>
      <c r="M240" s="789"/>
      <c r="N240" s="998"/>
    </row>
    <row r="241" spans="1:14" s="94" customFormat="1" ht="19.899999999999999" customHeight="1">
      <c r="A241" s="542"/>
      <c r="B241" s="543"/>
      <c r="C241" s="544"/>
      <c r="D241" s="773" t="s">
        <v>45472</v>
      </c>
      <c r="E241" s="661">
        <v>2.85</v>
      </c>
      <c r="F241" s="792">
        <v>2.85</v>
      </c>
      <c r="G241" s="792" t="s">
        <v>6</v>
      </c>
      <c r="H241" s="789"/>
      <c r="I241" s="789"/>
      <c r="J241" s="789"/>
      <c r="K241" s="789"/>
      <c r="L241" s="789"/>
      <c r="M241" s="789"/>
      <c r="N241" s="998"/>
    </row>
    <row r="242" spans="1:14" s="94" customFormat="1" ht="19.899999999999999" customHeight="1">
      <c r="A242" s="542"/>
      <c r="B242" s="543"/>
      <c r="C242" s="544"/>
      <c r="D242" s="773" t="s">
        <v>45473</v>
      </c>
      <c r="E242" s="661">
        <v>2.85</v>
      </c>
      <c r="F242" s="792">
        <v>2.85</v>
      </c>
      <c r="G242" s="792" t="s">
        <v>6</v>
      </c>
      <c r="H242" s="789"/>
      <c r="I242" s="789"/>
      <c r="J242" s="789"/>
      <c r="K242" s="789"/>
      <c r="L242" s="789"/>
      <c r="M242" s="789"/>
      <c r="N242" s="998"/>
    </row>
    <row r="243" spans="1:14" s="94" customFormat="1" ht="19.899999999999999" customHeight="1">
      <c r="A243" s="542"/>
      <c r="B243" s="543"/>
      <c r="C243" s="544"/>
      <c r="D243" s="773" t="s">
        <v>45475</v>
      </c>
      <c r="E243" s="661">
        <v>2.85</v>
      </c>
      <c r="F243" s="792">
        <v>2.85</v>
      </c>
      <c r="G243" s="792" t="s">
        <v>6</v>
      </c>
      <c r="H243" s="789"/>
      <c r="I243" s="789"/>
      <c r="J243" s="789"/>
      <c r="K243" s="789"/>
      <c r="L243" s="789"/>
      <c r="M243" s="789"/>
      <c r="N243" s="998"/>
    </row>
    <row r="244" spans="1:14" s="94" customFormat="1" ht="19.899999999999999" customHeight="1">
      <c r="A244" s="542"/>
      <c r="B244" s="543"/>
      <c r="C244" s="544"/>
      <c r="D244" s="773" t="s">
        <v>45477</v>
      </c>
      <c r="E244" s="661">
        <v>2.85</v>
      </c>
      <c r="F244" s="792">
        <v>2.85</v>
      </c>
      <c r="G244" s="792" t="s">
        <v>6</v>
      </c>
      <c r="H244" s="789"/>
      <c r="I244" s="789"/>
      <c r="J244" s="789"/>
      <c r="K244" s="789"/>
      <c r="L244" s="789"/>
      <c r="M244" s="789"/>
      <c r="N244" s="998"/>
    </row>
    <row r="245" spans="1:14" s="94" customFormat="1" ht="19.899999999999999" customHeight="1">
      <c r="A245" s="542"/>
      <c r="B245" s="543"/>
      <c r="C245" s="544"/>
      <c r="D245" s="773" t="s">
        <v>45479</v>
      </c>
      <c r="E245" s="661">
        <v>2.85</v>
      </c>
      <c r="F245" s="792">
        <v>2.85</v>
      </c>
      <c r="G245" s="792" t="s">
        <v>6</v>
      </c>
      <c r="H245" s="789"/>
      <c r="I245" s="789"/>
      <c r="J245" s="789"/>
      <c r="K245" s="789"/>
      <c r="L245" s="789"/>
      <c r="M245" s="789"/>
      <c r="N245" s="998"/>
    </row>
    <row r="246" spans="1:14" s="94" customFormat="1" ht="19.899999999999999" customHeight="1">
      <c r="A246" s="542"/>
      <c r="B246" s="543"/>
      <c r="C246" s="544"/>
      <c r="D246" s="773" t="s">
        <v>45481</v>
      </c>
      <c r="E246" s="661">
        <v>2.85</v>
      </c>
      <c r="F246" s="792">
        <v>2.85</v>
      </c>
      <c r="G246" s="792" t="s">
        <v>6</v>
      </c>
      <c r="H246" s="789"/>
      <c r="I246" s="789"/>
      <c r="J246" s="789"/>
      <c r="K246" s="789"/>
      <c r="L246" s="789"/>
      <c r="M246" s="789"/>
      <c r="N246" s="998"/>
    </row>
    <row r="247" spans="1:14" s="94" customFormat="1" ht="19.899999999999999" customHeight="1">
      <c r="A247" s="542"/>
      <c r="B247" s="543"/>
      <c r="C247" s="544"/>
      <c r="D247" s="773" t="s">
        <v>45508</v>
      </c>
      <c r="E247" s="661">
        <v>2.85</v>
      </c>
      <c r="F247" s="792">
        <v>2.85</v>
      </c>
      <c r="G247" s="792" t="s">
        <v>6</v>
      </c>
      <c r="H247" s="789"/>
      <c r="I247" s="789"/>
      <c r="J247" s="789"/>
      <c r="K247" s="789"/>
      <c r="L247" s="789"/>
      <c r="M247" s="789"/>
      <c r="N247" s="998"/>
    </row>
    <row r="248" spans="1:14" s="94" customFormat="1" ht="19.899999999999999" customHeight="1">
      <c r="A248" s="542"/>
      <c r="B248" s="543"/>
      <c r="C248" s="544"/>
      <c r="D248" s="773" t="s">
        <v>45510</v>
      </c>
      <c r="E248" s="661">
        <v>2.85</v>
      </c>
      <c r="F248" s="792">
        <v>2.85</v>
      </c>
      <c r="G248" s="792" t="s">
        <v>6</v>
      </c>
      <c r="H248" s="789"/>
      <c r="I248" s="789"/>
      <c r="J248" s="789"/>
      <c r="K248" s="789"/>
      <c r="L248" s="789"/>
      <c r="M248" s="789"/>
      <c r="N248" s="998"/>
    </row>
    <row r="249" spans="1:14" s="94" customFormat="1" ht="19.899999999999999" customHeight="1">
      <c r="A249" s="542"/>
      <c r="B249" s="543"/>
      <c r="C249" s="544"/>
      <c r="D249" s="773" t="s">
        <v>45512</v>
      </c>
      <c r="E249" s="661">
        <v>2.85</v>
      </c>
      <c r="F249" s="792">
        <v>2.85</v>
      </c>
      <c r="G249" s="792" t="s">
        <v>6</v>
      </c>
      <c r="H249" s="789"/>
      <c r="I249" s="789"/>
      <c r="J249" s="789"/>
      <c r="K249" s="789"/>
      <c r="L249" s="789"/>
      <c r="M249" s="789"/>
      <c r="N249" s="998"/>
    </row>
    <row r="250" spans="1:14" s="94" customFormat="1" ht="19.899999999999999" customHeight="1">
      <c r="A250" s="542"/>
      <c r="B250" s="543"/>
      <c r="C250" s="544"/>
      <c r="D250" s="773" t="s">
        <v>45514</v>
      </c>
      <c r="E250" s="661">
        <v>2.85</v>
      </c>
      <c r="F250" s="792">
        <v>2.85</v>
      </c>
      <c r="G250" s="792" t="s">
        <v>6</v>
      </c>
      <c r="H250" s="789"/>
      <c r="I250" s="789"/>
      <c r="J250" s="789"/>
      <c r="K250" s="789"/>
      <c r="L250" s="789"/>
      <c r="M250" s="789"/>
      <c r="N250" s="998"/>
    </row>
    <row r="251" spans="1:14" s="94" customFormat="1" ht="19.899999999999999" customHeight="1">
      <c r="A251" s="542"/>
      <c r="B251" s="543"/>
      <c r="C251" s="544"/>
      <c r="D251" s="773" t="s">
        <v>45516</v>
      </c>
      <c r="E251" s="661">
        <v>2.85</v>
      </c>
      <c r="F251" s="792">
        <v>2.85</v>
      </c>
      <c r="G251" s="792" t="s">
        <v>6</v>
      </c>
      <c r="H251" s="789"/>
      <c r="I251" s="789"/>
      <c r="J251" s="789"/>
      <c r="K251" s="789"/>
      <c r="L251" s="789"/>
      <c r="M251" s="789"/>
      <c r="N251" s="998"/>
    </row>
    <row r="252" spans="1:14" s="94" customFormat="1" ht="19.899999999999999" customHeight="1">
      <c r="A252" s="542"/>
      <c r="B252" s="543"/>
      <c r="C252" s="544"/>
      <c r="D252" s="773" t="s">
        <v>45518</v>
      </c>
      <c r="E252" s="661">
        <v>2.85</v>
      </c>
      <c r="F252" s="792">
        <v>2.85</v>
      </c>
      <c r="G252" s="792" t="s">
        <v>6</v>
      </c>
      <c r="H252" s="789"/>
      <c r="I252" s="789"/>
      <c r="J252" s="789"/>
      <c r="K252" s="789"/>
      <c r="L252" s="789"/>
      <c r="M252" s="789"/>
      <c r="N252" s="998"/>
    </row>
    <row r="253" spans="1:14" s="94" customFormat="1" ht="19.899999999999999" customHeight="1">
      <c r="A253" s="542"/>
      <c r="B253" s="543"/>
      <c r="C253" s="544"/>
      <c r="D253" s="773" t="s">
        <v>45520</v>
      </c>
      <c r="E253" s="661">
        <v>2.85</v>
      </c>
      <c r="F253" s="792">
        <v>2.85</v>
      </c>
      <c r="G253" s="792" t="s">
        <v>6</v>
      </c>
      <c r="H253" s="789"/>
      <c r="I253" s="789"/>
      <c r="J253" s="789"/>
      <c r="K253" s="789"/>
      <c r="L253" s="789"/>
      <c r="M253" s="789"/>
      <c r="N253" s="998"/>
    </row>
    <row r="254" spans="1:14" s="94" customFormat="1" ht="19.899999999999999" customHeight="1">
      <c r="A254" s="542"/>
      <c r="B254" s="543"/>
      <c r="C254" s="544"/>
      <c r="D254" s="773" t="s">
        <v>45522</v>
      </c>
      <c r="E254" s="661">
        <v>2.85</v>
      </c>
      <c r="F254" s="792">
        <v>2.85</v>
      </c>
      <c r="G254" s="792" t="s">
        <v>6</v>
      </c>
      <c r="H254" s="789"/>
      <c r="I254" s="789"/>
      <c r="J254" s="789"/>
      <c r="K254" s="789"/>
      <c r="L254" s="789"/>
      <c r="M254" s="789"/>
      <c r="N254" s="998"/>
    </row>
    <row r="255" spans="1:14" s="94" customFormat="1" ht="19.899999999999999" customHeight="1">
      <c r="A255" s="542"/>
      <c r="B255" s="543"/>
      <c r="C255" s="544"/>
      <c r="D255" s="773" t="s">
        <v>45524</v>
      </c>
      <c r="E255" s="661">
        <v>2.85</v>
      </c>
      <c r="F255" s="792">
        <v>2.85</v>
      </c>
      <c r="G255" s="792" t="s">
        <v>6</v>
      </c>
      <c r="H255" s="789"/>
      <c r="I255" s="789"/>
      <c r="J255" s="789"/>
      <c r="K255" s="789"/>
      <c r="L255" s="789"/>
      <c r="M255" s="789"/>
      <c r="N255" s="998"/>
    </row>
    <row r="256" spans="1:14" s="94" customFormat="1" ht="19.899999999999999" customHeight="1">
      <c r="A256" s="542"/>
      <c r="B256" s="543"/>
      <c r="C256" s="544"/>
      <c r="D256" s="773" t="s">
        <v>45526</v>
      </c>
      <c r="E256" s="661">
        <v>4.0999999999999996</v>
      </c>
      <c r="F256" s="792">
        <v>4.7</v>
      </c>
      <c r="G256" s="792" t="s">
        <v>6</v>
      </c>
      <c r="H256" s="789"/>
      <c r="I256" s="789"/>
      <c r="J256" s="789"/>
      <c r="K256" s="789"/>
      <c r="L256" s="789"/>
      <c r="M256" s="789"/>
      <c r="N256" s="998"/>
    </row>
    <row r="257" spans="1:14" s="94" customFormat="1" ht="19.899999999999999" customHeight="1">
      <c r="A257" s="542"/>
      <c r="B257" s="543"/>
      <c r="C257" s="544"/>
      <c r="D257" s="773" t="s">
        <v>45483</v>
      </c>
      <c r="E257" s="661">
        <v>4.0999999999999996</v>
      </c>
      <c r="F257" s="792">
        <v>4.0999999999999996</v>
      </c>
      <c r="G257" s="792" t="s">
        <v>6</v>
      </c>
      <c r="H257" s="789"/>
      <c r="I257" s="789"/>
      <c r="J257" s="789"/>
      <c r="K257" s="789"/>
      <c r="L257" s="789"/>
      <c r="M257" s="789"/>
      <c r="N257" s="998"/>
    </row>
    <row r="258" spans="1:14" s="94" customFormat="1" ht="19.899999999999999" customHeight="1">
      <c r="A258" s="542"/>
      <c r="B258" s="543"/>
      <c r="C258" s="544"/>
      <c r="D258" s="773" t="s">
        <v>45484</v>
      </c>
      <c r="E258" s="661">
        <v>4.0999999999999996</v>
      </c>
      <c r="F258" s="792">
        <v>4.0999999999999996</v>
      </c>
      <c r="G258" s="792" t="s">
        <v>6</v>
      </c>
      <c r="H258" s="789"/>
      <c r="I258" s="789"/>
      <c r="J258" s="789"/>
      <c r="K258" s="789"/>
      <c r="L258" s="789"/>
      <c r="M258" s="789"/>
      <c r="N258" s="998"/>
    </row>
    <row r="259" spans="1:14" s="94" customFormat="1" ht="19.899999999999999" customHeight="1">
      <c r="A259" s="542"/>
      <c r="B259" s="543"/>
      <c r="C259" s="544"/>
      <c r="D259" s="773" t="s">
        <v>45486</v>
      </c>
      <c r="E259" s="661">
        <v>4.08</v>
      </c>
      <c r="F259" s="792">
        <v>4.08</v>
      </c>
      <c r="G259" s="792" t="s">
        <v>6</v>
      </c>
      <c r="H259" s="789"/>
      <c r="I259" s="789"/>
      <c r="J259" s="789"/>
      <c r="K259" s="789"/>
      <c r="L259" s="789"/>
      <c r="M259" s="789"/>
      <c r="N259" s="998"/>
    </row>
    <row r="260" spans="1:14" s="94" customFormat="1" ht="19.899999999999999" customHeight="1">
      <c r="A260" s="542"/>
      <c r="B260" s="543"/>
      <c r="C260" s="544"/>
      <c r="D260" s="773" t="s">
        <v>45488</v>
      </c>
      <c r="E260" s="661">
        <v>4.08</v>
      </c>
      <c r="F260" s="792">
        <v>4.08</v>
      </c>
      <c r="G260" s="792" t="s">
        <v>6</v>
      </c>
      <c r="H260" s="789"/>
      <c r="I260" s="789"/>
      <c r="J260" s="789"/>
      <c r="K260" s="789"/>
      <c r="L260" s="789"/>
      <c r="M260" s="789"/>
      <c r="N260" s="998"/>
    </row>
    <row r="261" spans="1:14" s="94" customFormat="1" ht="19.899999999999999" customHeight="1">
      <c r="A261" s="542"/>
      <c r="B261" s="543"/>
      <c r="C261" s="544"/>
      <c r="D261" s="773" t="s">
        <v>45490</v>
      </c>
      <c r="E261" s="661">
        <v>4.08</v>
      </c>
      <c r="F261" s="792">
        <v>4.08</v>
      </c>
      <c r="G261" s="792" t="s">
        <v>6</v>
      </c>
      <c r="H261" s="789"/>
      <c r="I261" s="789"/>
      <c r="J261" s="789"/>
      <c r="K261" s="789"/>
      <c r="L261" s="789"/>
      <c r="M261" s="789"/>
      <c r="N261" s="998"/>
    </row>
    <row r="262" spans="1:14" s="94" customFormat="1" ht="19.899999999999999" customHeight="1">
      <c r="A262" s="542"/>
      <c r="B262" s="543"/>
      <c r="C262" s="544"/>
      <c r="D262" s="773" t="s">
        <v>45492</v>
      </c>
      <c r="E262" s="661">
        <v>4.0999999999999996</v>
      </c>
      <c r="F262" s="792">
        <v>4.0999999999999996</v>
      </c>
      <c r="G262" s="792" t="s">
        <v>6</v>
      </c>
      <c r="H262" s="789"/>
      <c r="I262" s="789"/>
      <c r="J262" s="789"/>
      <c r="K262" s="789"/>
      <c r="L262" s="789"/>
      <c r="M262" s="789"/>
      <c r="N262" s="998"/>
    </row>
    <row r="263" spans="1:14" s="94" customFormat="1" ht="19.899999999999999" customHeight="1">
      <c r="A263" s="542"/>
      <c r="B263" s="543"/>
      <c r="C263" s="544"/>
      <c r="D263" s="773" t="s">
        <v>45494</v>
      </c>
      <c r="E263" s="661">
        <v>4.0999999999999996</v>
      </c>
      <c r="F263" s="792">
        <v>4.0999999999999996</v>
      </c>
      <c r="G263" s="792" t="s">
        <v>6</v>
      </c>
      <c r="H263" s="789"/>
      <c r="I263" s="789"/>
      <c r="J263" s="789"/>
      <c r="K263" s="789"/>
      <c r="L263" s="789"/>
      <c r="M263" s="789"/>
      <c r="N263" s="998"/>
    </row>
    <row r="264" spans="1:14" s="94" customFormat="1" ht="19.899999999999999" customHeight="1">
      <c r="A264" s="542"/>
      <c r="B264" s="543"/>
      <c r="C264" s="544"/>
      <c r="D264" s="773" t="s">
        <v>45496</v>
      </c>
      <c r="E264" s="661">
        <v>4.32</v>
      </c>
      <c r="F264" s="792">
        <v>4.5</v>
      </c>
      <c r="G264" s="792" t="s">
        <v>6</v>
      </c>
      <c r="H264" s="789"/>
      <c r="I264" s="789"/>
      <c r="J264" s="789"/>
      <c r="K264" s="789"/>
      <c r="L264" s="789"/>
      <c r="M264" s="789"/>
      <c r="N264" s="998"/>
    </row>
    <row r="265" spans="1:14" s="94" customFormat="1" ht="19.899999999999999" customHeight="1">
      <c r="A265" s="542"/>
      <c r="B265" s="543"/>
      <c r="C265" s="544"/>
      <c r="D265" s="773" t="s">
        <v>45498</v>
      </c>
      <c r="E265" s="661">
        <v>2.5499999999999998</v>
      </c>
      <c r="F265" s="792">
        <v>2.6</v>
      </c>
      <c r="G265" s="792" t="s">
        <v>6</v>
      </c>
      <c r="H265" s="789"/>
      <c r="I265" s="789"/>
      <c r="J265" s="789"/>
      <c r="K265" s="789"/>
      <c r="L265" s="789"/>
      <c r="M265" s="789"/>
      <c r="N265" s="998"/>
    </row>
    <row r="266" spans="1:14" s="94" customFormat="1" ht="19.899999999999999" customHeight="1">
      <c r="A266" s="542"/>
      <c r="B266" s="543"/>
      <c r="C266" s="544"/>
      <c r="D266" s="773" t="s">
        <v>45500</v>
      </c>
      <c r="E266" s="661">
        <v>2.85</v>
      </c>
      <c r="F266" s="792">
        <v>2.85</v>
      </c>
      <c r="G266" s="792" t="s">
        <v>6</v>
      </c>
      <c r="H266" s="789"/>
      <c r="I266" s="789"/>
      <c r="J266" s="789"/>
      <c r="K266" s="789"/>
      <c r="L266" s="789"/>
      <c r="M266" s="789"/>
      <c r="N266" s="998"/>
    </row>
    <row r="267" spans="1:14" s="94" customFormat="1" ht="19.899999999999999" customHeight="1">
      <c r="A267" s="542"/>
      <c r="B267" s="543"/>
      <c r="C267" s="544"/>
      <c r="D267" s="773" t="s">
        <v>45502</v>
      </c>
      <c r="E267" s="661">
        <v>2.85</v>
      </c>
      <c r="F267" s="792">
        <v>2.85</v>
      </c>
      <c r="G267" s="792" t="s">
        <v>6</v>
      </c>
      <c r="H267" s="789"/>
      <c r="I267" s="789"/>
      <c r="J267" s="789"/>
      <c r="K267" s="789"/>
      <c r="L267" s="789"/>
      <c r="M267" s="789"/>
      <c r="N267" s="998"/>
    </row>
    <row r="268" spans="1:14" s="94" customFormat="1" ht="19.899999999999999" customHeight="1">
      <c r="A268" s="542"/>
      <c r="B268" s="543"/>
      <c r="C268" s="544"/>
      <c r="D268" s="793" t="s">
        <v>45607</v>
      </c>
      <c r="E268" s="661">
        <f>SUM(E241:E267)</f>
        <v>88.06</v>
      </c>
      <c r="F268" s="792">
        <f>SUM(F241:F267)</f>
        <v>88.89</v>
      </c>
      <c r="G268" s="792"/>
      <c r="H268" s="789"/>
      <c r="I268" s="789"/>
      <c r="J268" s="789"/>
      <c r="K268" s="789"/>
      <c r="L268" s="789"/>
      <c r="M268" s="789"/>
      <c r="N268" s="998"/>
    </row>
    <row r="269" spans="1:14" s="94" customFormat="1" ht="19.899999999999999" customHeight="1">
      <c r="A269" s="542"/>
      <c r="B269" s="543"/>
      <c r="C269" s="544"/>
      <c r="D269" s="793"/>
      <c r="E269" s="662"/>
      <c r="F269" s="794">
        <f>E268+F268</f>
        <v>176.95</v>
      </c>
      <c r="G269" s="795" t="s">
        <v>6</v>
      </c>
      <c r="H269" s="789"/>
      <c r="I269" s="789"/>
      <c r="J269" s="789"/>
      <c r="K269" s="789"/>
      <c r="L269" s="789"/>
      <c r="M269" s="789"/>
      <c r="N269" s="998"/>
    </row>
    <row r="270" spans="1:14" s="94" customFormat="1" ht="19.899999999999999" customHeight="1">
      <c r="A270" s="629"/>
      <c r="B270" s="520"/>
      <c r="C270" s="521"/>
      <c r="D270" s="773"/>
      <c r="E270" s="661"/>
      <c r="F270" s="792"/>
      <c r="G270" s="792"/>
      <c r="H270" s="789"/>
      <c r="I270" s="789"/>
      <c r="J270" s="789"/>
      <c r="K270" s="789"/>
      <c r="L270" s="789"/>
      <c r="M270" s="789"/>
      <c r="N270" s="998"/>
    </row>
    <row r="271" spans="1:14" s="94" customFormat="1" ht="54" customHeight="1">
      <c r="A271" s="334" t="str">
        <f>PREÇO!A36</f>
        <v>3.7</v>
      </c>
      <c r="B271" s="335" t="s">
        <v>4000</v>
      </c>
      <c r="C271" s="338" t="s">
        <v>45391</v>
      </c>
      <c r="D271" s="91" t="str">
        <f>PREÇO!D36</f>
        <v>Corpo BSTC diâmetro 0,40 m C.S. PB</v>
      </c>
      <c r="E271" s="92" t="s">
        <v>81</v>
      </c>
      <c r="F271" s="93">
        <v>472.1</v>
      </c>
      <c r="G271" s="93"/>
      <c r="H271" s="93"/>
      <c r="I271" s="93"/>
      <c r="J271" s="806" t="s">
        <v>45615</v>
      </c>
      <c r="K271" s="93"/>
      <c r="L271" s="93"/>
      <c r="M271" s="487"/>
      <c r="N271" s="1016"/>
    </row>
    <row r="272" spans="1:14" s="94" customFormat="1" ht="19.899999999999999" customHeight="1">
      <c r="A272" s="538"/>
      <c r="B272" s="518"/>
      <c r="C272" s="519"/>
      <c r="D272" s="786"/>
      <c r="E272" s="661"/>
      <c r="F272" s="787"/>
      <c r="G272" s="788"/>
      <c r="H272" s="789"/>
      <c r="I272" s="789"/>
      <c r="J272" s="789"/>
      <c r="K272" s="789"/>
      <c r="L272" s="789"/>
      <c r="M272" s="789"/>
      <c r="N272" s="998"/>
    </row>
    <row r="273" spans="1:14" s="94" customFormat="1" ht="19.899999999999999" customHeight="1">
      <c r="A273" s="542"/>
      <c r="B273" s="543"/>
      <c r="C273" s="544"/>
      <c r="D273" s="773" t="s">
        <v>45608</v>
      </c>
      <c r="E273" s="791" t="s">
        <v>45467</v>
      </c>
      <c r="F273" s="791" t="s">
        <v>45468</v>
      </c>
      <c r="G273" s="788" t="s">
        <v>45609</v>
      </c>
      <c r="H273" s="789"/>
      <c r="I273" s="789"/>
      <c r="J273" s="789"/>
      <c r="K273" s="789"/>
      <c r="L273" s="789"/>
      <c r="M273" s="789"/>
      <c r="N273" s="998"/>
    </row>
    <row r="274" spans="1:14" s="94" customFormat="1" ht="19.899999999999999" customHeight="1">
      <c r="A274" s="542"/>
      <c r="B274" s="543"/>
      <c r="C274" s="544"/>
      <c r="D274" s="773" t="s">
        <v>45471</v>
      </c>
      <c r="E274" s="661" t="s">
        <v>45472</v>
      </c>
      <c r="F274" s="787" t="s">
        <v>45473</v>
      </c>
      <c r="G274" s="788">
        <f t="shared" ref="G274:G289" si="42">G130</f>
        <v>30</v>
      </c>
      <c r="H274" s="789"/>
      <c r="I274" s="789"/>
      <c r="J274" s="789"/>
      <c r="K274" s="789"/>
      <c r="L274" s="789"/>
      <c r="M274" s="789"/>
      <c r="N274" s="998"/>
    </row>
    <row r="275" spans="1:14" s="94" customFormat="1" ht="19.899999999999999" customHeight="1">
      <c r="A275" s="542"/>
      <c r="B275" s="543"/>
      <c r="C275" s="544"/>
      <c r="D275" s="773" t="s">
        <v>45474</v>
      </c>
      <c r="E275" s="661" t="s">
        <v>45473</v>
      </c>
      <c r="F275" s="787" t="s">
        <v>45475</v>
      </c>
      <c r="G275" s="788">
        <f t="shared" si="42"/>
        <v>30</v>
      </c>
      <c r="H275" s="789"/>
      <c r="I275" s="789"/>
      <c r="J275" s="789"/>
      <c r="K275" s="789"/>
      <c r="L275" s="789"/>
      <c r="M275" s="789"/>
      <c r="N275" s="998"/>
    </row>
    <row r="276" spans="1:14" s="94" customFormat="1" ht="19.899999999999999" customHeight="1">
      <c r="A276" s="542"/>
      <c r="B276" s="543"/>
      <c r="C276" s="544"/>
      <c r="D276" s="773" t="s">
        <v>45476</v>
      </c>
      <c r="E276" s="661" t="s">
        <v>45475</v>
      </c>
      <c r="F276" s="787" t="s">
        <v>45477</v>
      </c>
      <c r="G276" s="788">
        <f t="shared" si="42"/>
        <v>30</v>
      </c>
      <c r="H276" s="789"/>
      <c r="I276" s="789"/>
      <c r="J276" s="789"/>
      <c r="K276" s="789"/>
      <c r="L276" s="789"/>
      <c r="M276" s="789"/>
      <c r="N276" s="998"/>
    </row>
    <row r="277" spans="1:14" s="94" customFormat="1" ht="19.899999999999999" customHeight="1">
      <c r="A277" s="542"/>
      <c r="B277" s="543"/>
      <c r="C277" s="544"/>
      <c r="D277" s="773" t="s">
        <v>45478</v>
      </c>
      <c r="E277" s="661" t="s">
        <v>45477</v>
      </c>
      <c r="F277" s="787" t="s">
        <v>45479</v>
      </c>
      <c r="G277" s="788">
        <f t="shared" si="42"/>
        <v>30</v>
      </c>
      <c r="H277" s="789"/>
      <c r="I277" s="789"/>
      <c r="J277" s="789"/>
      <c r="K277" s="789"/>
      <c r="L277" s="789"/>
      <c r="M277" s="789"/>
      <c r="N277" s="998"/>
    </row>
    <row r="278" spans="1:14" s="94" customFormat="1" ht="19.899999999999999" customHeight="1">
      <c r="A278" s="542"/>
      <c r="B278" s="543"/>
      <c r="C278" s="544"/>
      <c r="D278" s="773" t="s">
        <v>45480</v>
      </c>
      <c r="E278" s="661" t="s">
        <v>45479</v>
      </c>
      <c r="F278" s="787" t="s">
        <v>45481</v>
      </c>
      <c r="G278" s="788">
        <f t="shared" si="42"/>
        <v>30</v>
      </c>
      <c r="H278" s="789"/>
      <c r="I278" s="789"/>
      <c r="J278" s="789"/>
      <c r="K278" s="789"/>
      <c r="L278" s="789"/>
      <c r="M278" s="789"/>
      <c r="N278" s="998"/>
    </row>
    <row r="279" spans="1:14" s="94" customFormat="1" ht="19.899999999999999" customHeight="1">
      <c r="A279" s="542"/>
      <c r="B279" s="543"/>
      <c r="C279" s="544"/>
      <c r="D279" s="773" t="s">
        <v>45482</v>
      </c>
      <c r="E279" s="661" t="s">
        <v>45483</v>
      </c>
      <c r="F279" s="787" t="s">
        <v>45484</v>
      </c>
      <c r="G279" s="788">
        <f t="shared" si="42"/>
        <v>30</v>
      </c>
      <c r="H279" s="789"/>
      <c r="I279" s="789"/>
      <c r="J279" s="789"/>
      <c r="K279" s="789"/>
      <c r="L279" s="789"/>
      <c r="M279" s="789"/>
      <c r="N279" s="998"/>
    </row>
    <row r="280" spans="1:14" s="94" customFormat="1" ht="19.899999999999999" customHeight="1">
      <c r="A280" s="542"/>
      <c r="B280" s="543"/>
      <c r="C280" s="544"/>
      <c r="D280" s="773" t="s">
        <v>45485</v>
      </c>
      <c r="E280" s="661" t="s">
        <v>45484</v>
      </c>
      <c r="F280" s="787" t="s">
        <v>45486</v>
      </c>
      <c r="G280" s="788">
        <f t="shared" si="42"/>
        <v>30</v>
      </c>
      <c r="H280" s="789"/>
      <c r="I280" s="789"/>
      <c r="J280" s="789"/>
      <c r="K280" s="789"/>
      <c r="L280" s="789"/>
      <c r="M280" s="789"/>
      <c r="N280" s="998"/>
    </row>
    <row r="281" spans="1:14" s="94" customFormat="1" ht="19.899999999999999" customHeight="1">
      <c r="A281" s="542"/>
      <c r="B281" s="543"/>
      <c r="C281" s="544"/>
      <c r="D281" s="773" t="s">
        <v>45487</v>
      </c>
      <c r="E281" s="661" t="s">
        <v>45486</v>
      </c>
      <c r="F281" s="787" t="s">
        <v>45488</v>
      </c>
      <c r="G281" s="788">
        <f t="shared" si="42"/>
        <v>30</v>
      </c>
      <c r="H281" s="789"/>
      <c r="I281" s="789"/>
      <c r="J281" s="789"/>
      <c r="K281" s="789"/>
      <c r="L281" s="789"/>
      <c r="M281" s="789"/>
      <c r="N281" s="998"/>
    </row>
    <row r="282" spans="1:14" s="94" customFormat="1" ht="19.899999999999999" customHeight="1">
      <c r="A282" s="542"/>
      <c r="B282" s="543"/>
      <c r="C282" s="544"/>
      <c r="D282" s="773" t="s">
        <v>45489</v>
      </c>
      <c r="E282" s="661" t="s">
        <v>45488</v>
      </c>
      <c r="F282" s="787" t="s">
        <v>45490</v>
      </c>
      <c r="G282" s="788">
        <f t="shared" si="42"/>
        <v>30</v>
      </c>
      <c r="H282" s="789"/>
      <c r="I282" s="789"/>
      <c r="J282" s="789"/>
      <c r="K282" s="789"/>
      <c r="L282" s="789"/>
      <c r="M282" s="789"/>
      <c r="N282" s="998"/>
    </row>
    <row r="283" spans="1:14" s="94" customFormat="1" ht="19.899999999999999" customHeight="1">
      <c r="A283" s="542"/>
      <c r="B283" s="543"/>
      <c r="C283" s="544"/>
      <c r="D283" s="773" t="s">
        <v>45491</v>
      </c>
      <c r="E283" s="661" t="s">
        <v>45490</v>
      </c>
      <c r="F283" s="787" t="s">
        <v>45492</v>
      </c>
      <c r="G283" s="788">
        <f t="shared" si="42"/>
        <v>22.95</v>
      </c>
      <c r="H283" s="789"/>
      <c r="I283" s="789"/>
      <c r="J283" s="789"/>
      <c r="K283" s="789"/>
      <c r="L283" s="789"/>
      <c r="M283" s="789"/>
      <c r="N283" s="998"/>
    </row>
    <row r="284" spans="1:14" s="94" customFormat="1" ht="19.899999999999999" customHeight="1">
      <c r="A284" s="542"/>
      <c r="B284" s="543"/>
      <c r="C284" s="544"/>
      <c r="D284" s="773" t="s">
        <v>45493</v>
      </c>
      <c r="E284" s="661" t="s">
        <v>45492</v>
      </c>
      <c r="F284" s="787" t="s">
        <v>45494</v>
      </c>
      <c r="G284" s="788">
        <f t="shared" si="42"/>
        <v>18.22</v>
      </c>
      <c r="H284" s="789"/>
      <c r="I284" s="789"/>
      <c r="J284" s="789"/>
      <c r="K284" s="789"/>
      <c r="L284" s="789"/>
      <c r="M284" s="789"/>
      <c r="N284" s="998"/>
    </row>
    <row r="285" spans="1:14" s="94" customFormat="1" ht="19.899999999999999" customHeight="1">
      <c r="A285" s="542"/>
      <c r="B285" s="543"/>
      <c r="C285" s="544"/>
      <c r="D285" s="773" t="s">
        <v>45495</v>
      </c>
      <c r="E285" s="661" t="s">
        <v>45494</v>
      </c>
      <c r="F285" s="787" t="s">
        <v>45585</v>
      </c>
      <c r="G285" s="788">
        <f t="shared" si="42"/>
        <v>41.78</v>
      </c>
      <c r="H285" s="789"/>
      <c r="I285" s="789"/>
      <c r="J285" s="789"/>
      <c r="K285" s="789"/>
      <c r="L285" s="789"/>
      <c r="M285" s="789"/>
      <c r="N285" s="998"/>
    </row>
    <row r="286" spans="1:14" s="94" customFormat="1" ht="19.899999999999999" customHeight="1">
      <c r="A286" s="542"/>
      <c r="B286" s="543"/>
      <c r="C286" s="544"/>
      <c r="D286" s="773" t="s">
        <v>45497</v>
      </c>
      <c r="E286" s="661" t="s">
        <v>45496</v>
      </c>
      <c r="F286" s="787" t="s">
        <v>45498</v>
      </c>
      <c r="G286" s="788">
        <f t="shared" si="42"/>
        <v>26.56</v>
      </c>
      <c r="H286" s="789"/>
      <c r="I286" s="789"/>
      <c r="J286" s="789"/>
      <c r="K286" s="789"/>
      <c r="L286" s="789"/>
      <c r="M286" s="789"/>
      <c r="N286" s="998"/>
    </row>
    <row r="287" spans="1:14" s="94" customFormat="1" ht="19.899999999999999" customHeight="1">
      <c r="A287" s="542"/>
      <c r="B287" s="543"/>
      <c r="C287" s="544"/>
      <c r="D287" s="773" t="s">
        <v>45499</v>
      </c>
      <c r="E287" s="661" t="s">
        <v>45498</v>
      </c>
      <c r="F287" s="787" t="s">
        <v>45500</v>
      </c>
      <c r="G287" s="788">
        <f t="shared" si="42"/>
        <v>32.590000000000003</v>
      </c>
      <c r="H287" s="789"/>
      <c r="I287" s="789"/>
      <c r="J287" s="789"/>
      <c r="K287" s="789"/>
      <c r="L287" s="789"/>
      <c r="M287" s="789"/>
      <c r="N287" s="998"/>
    </row>
    <row r="288" spans="1:14" s="94" customFormat="1" ht="19.899999999999999" customHeight="1">
      <c r="A288" s="542"/>
      <c r="B288" s="543"/>
      <c r="C288" s="544"/>
      <c r="D288" s="773" t="s">
        <v>45501</v>
      </c>
      <c r="E288" s="661" t="s">
        <v>45500</v>
      </c>
      <c r="F288" s="787" t="s">
        <v>45502</v>
      </c>
      <c r="G288" s="788">
        <f t="shared" si="42"/>
        <v>30</v>
      </c>
      <c r="H288" s="789"/>
      <c r="I288" s="789"/>
      <c r="J288" s="789"/>
      <c r="K288" s="789"/>
      <c r="L288" s="789"/>
      <c r="M288" s="789"/>
      <c r="N288" s="998"/>
    </row>
    <row r="289" spans="1:14" s="94" customFormat="1" ht="19.899999999999999" customHeight="1">
      <c r="A289" s="542"/>
      <c r="B289" s="543"/>
      <c r="C289" s="544"/>
      <c r="D289" s="773" t="s">
        <v>45503</v>
      </c>
      <c r="E289" s="661" t="s">
        <v>45502</v>
      </c>
      <c r="F289" s="787" t="s">
        <v>45504</v>
      </c>
      <c r="G289" s="788">
        <f t="shared" si="42"/>
        <v>30</v>
      </c>
      <c r="H289" s="789"/>
      <c r="I289" s="789"/>
      <c r="J289" s="789"/>
      <c r="K289" s="789"/>
      <c r="L289" s="789"/>
      <c r="M289" s="789"/>
      <c r="N289" s="998"/>
    </row>
    <row r="290" spans="1:14" s="94" customFormat="1" ht="19.899999999999999" customHeight="1">
      <c r="A290" s="542"/>
      <c r="B290" s="543"/>
      <c r="C290" s="544"/>
      <c r="D290" s="786"/>
      <c r="E290" s="661"/>
      <c r="F290" s="796" t="s">
        <v>45607</v>
      </c>
      <c r="G290" s="797">
        <f>SUM(G274:G289)</f>
        <v>472.1</v>
      </c>
      <c r="H290" s="789"/>
      <c r="I290" s="789"/>
      <c r="J290" s="789"/>
      <c r="K290" s="789"/>
      <c r="L290" s="789"/>
      <c r="M290" s="789"/>
      <c r="N290" s="998"/>
    </row>
    <row r="291" spans="1:14" s="94" customFormat="1" ht="19.899999999999999" customHeight="1">
      <c r="A291" s="629"/>
      <c r="B291" s="520"/>
      <c r="C291" s="521"/>
      <c r="D291" s="798"/>
      <c r="E291" s="799"/>
      <c r="F291" s="800"/>
      <c r="G291" s="801"/>
      <c r="H291" s="802"/>
      <c r="I291" s="802"/>
      <c r="J291" s="802"/>
      <c r="K291" s="802"/>
      <c r="L291" s="802"/>
      <c r="M291" s="802"/>
      <c r="N291" s="998"/>
    </row>
    <row r="292" spans="1:14" s="94" customFormat="1" ht="54" customHeight="1">
      <c r="A292" s="334" t="str">
        <f>PREÇO!A37</f>
        <v>3.8</v>
      </c>
      <c r="B292" s="335" t="s">
        <v>4000</v>
      </c>
      <c r="C292" s="338" t="s">
        <v>45392</v>
      </c>
      <c r="D292" s="91" t="str">
        <f>COMPOSIÇÕES!C178</f>
        <v>Corpo BSTC diãmetro 0,60 m CA-2 PB</v>
      </c>
      <c r="E292" s="92" t="str">
        <f>PREÇO!E37</f>
        <v>M</v>
      </c>
      <c r="F292" s="93">
        <v>343.32</v>
      </c>
      <c r="G292" s="93"/>
      <c r="H292" s="93"/>
      <c r="I292" s="93"/>
      <c r="J292" s="93"/>
      <c r="K292" s="93"/>
      <c r="L292" s="93"/>
      <c r="M292" s="487"/>
      <c r="N292" s="1016"/>
    </row>
    <row r="293" spans="1:14" s="94" customFormat="1" ht="19.899999999999999" customHeight="1">
      <c r="A293" s="538"/>
      <c r="B293" s="518"/>
      <c r="C293" s="519"/>
      <c r="D293" s="786"/>
      <c r="E293" s="661"/>
      <c r="F293" s="787"/>
      <c r="G293" s="788"/>
      <c r="H293" s="789"/>
      <c r="I293" s="789"/>
      <c r="J293" s="789"/>
      <c r="K293" s="789"/>
      <c r="L293" s="789"/>
      <c r="M293" s="789"/>
      <c r="N293" s="998"/>
    </row>
    <row r="294" spans="1:14" s="94" customFormat="1" ht="19.899999999999999" customHeight="1">
      <c r="A294" s="542"/>
      <c r="B294" s="543"/>
      <c r="C294" s="544"/>
      <c r="D294" s="773" t="s">
        <v>45608</v>
      </c>
      <c r="E294" s="791" t="s">
        <v>45467</v>
      </c>
      <c r="F294" s="791" t="s">
        <v>45468</v>
      </c>
      <c r="G294" s="788" t="s">
        <v>45609</v>
      </c>
      <c r="H294" s="789"/>
      <c r="I294" s="789"/>
      <c r="J294" s="789"/>
      <c r="K294" s="789"/>
      <c r="L294" s="789"/>
      <c r="M294" s="789"/>
      <c r="N294" s="998"/>
    </row>
    <row r="295" spans="1:14" s="94" customFormat="1" ht="19.899999999999999" customHeight="1">
      <c r="A295" s="542"/>
      <c r="B295" s="543"/>
      <c r="C295" s="544"/>
      <c r="D295" s="773" t="s">
        <v>45507</v>
      </c>
      <c r="E295" s="661" t="s">
        <v>45481</v>
      </c>
      <c r="F295" s="787" t="s">
        <v>45508</v>
      </c>
      <c r="G295" s="803">
        <f t="shared" ref="G295:G304" si="43">G149</f>
        <v>30</v>
      </c>
      <c r="H295" s="789"/>
      <c r="I295" s="789"/>
      <c r="J295" s="789"/>
      <c r="K295" s="789"/>
      <c r="L295" s="789"/>
      <c r="M295" s="789"/>
      <c r="N295" s="998"/>
    </row>
    <row r="296" spans="1:14" s="94" customFormat="1" ht="19.899999999999999" customHeight="1">
      <c r="A296" s="542"/>
      <c r="B296" s="543"/>
      <c r="C296" s="544"/>
      <c r="D296" s="773" t="s">
        <v>45509</v>
      </c>
      <c r="E296" s="661" t="s">
        <v>45508</v>
      </c>
      <c r="F296" s="787" t="s">
        <v>45510</v>
      </c>
      <c r="G296" s="803">
        <f t="shared" si="43"/>
        <v>30</v>
      </c>
      <c r="H296" s="789"/>
      <c r="I296" s="789"/>
      <c r="J296" s="789"/>
      <c r="K296" s="789"/>
      <c r="L296" s="789"/>
      <c r="M296" s="789"/>
      <c r="N296" s="998"/>
    </row>
    <row r="297" spans="1:14" s="94" customFormat="1" ht="19.899999999999999" customHeight="1">
      <c r="A297" s="542"/>
      <c r="B297" s="543"/>
      <c r="C297" s="544"/>
      <c r="D297" s="773" t="s">
        <v>45511</v>
      </c>
      <c r="E297" s="661" t="s">
        <v>45510</v>
      </c>
      <c r="F297" s="787" t="s">
        <v>45512</v>
      </c>
      <c r="G297" s="803">
        <f t="shared" si="43"/>
        <v>30</v>
      </c>
      <c r="H297" s="789"/>
      <c r="I297" s="789"/>
      <c r="J297" s="789"/>
      <c r="K297" s="789"/>
      <c r="L297" s="789"/>
      <c r="M297" s="789"/>
      <c r="N297" s="998"/>
    </row>
    <row r="298" spans="1:14" s="94" customFormat="1" ht="19.899999999999999" customHeight="1">
      <c r="A298" s="542"/>
      <c r="B298" s="543"/>
      <c r="C298" s="544"/>
      <c r="D298" s="773" t="s">
        <v>45513</v>
      </c>
      <c r="E298" s="661" t="s">
        <v>45512</v>
      </c>
      <c r="F298" s="787" t="s">
        <v>45514</v>
      </c>
      <c r="G298" s="803">
        <f t="shared" si="43"/>
        <v>30</v>
      </c>
      <c r="H298" s="789"/>
      <c r="I298" s="789"/>
      <c r="J298" s="789"/>
      <c r="K298" s="789"/>
      <c r="L298" s="789"/>
      <c r="M298" s="789"/>
      <c r="N298" s="998"/>
    </row>
    <row r="299" spans="1:14" s="94" customFormat="1" ht="19.899999999999999" customHeight="1">
      <c r="A299" s="542"/>
      <c r="B299" s="543"/>
      <c r="C299" s="544"/>
      <c r="D299" s="773" t="s">
        <v>45515</v>
      </c>
      <c r="E299" s="661" t="s">
        <v>45514</v>
      </c>
      <c r="F299" s="787" t="s">
        <v>45516</v>
      </c>
      <c r="G299" s="803">
        <f t="shared" si="43"/>
        <v>30</v>
      </c>
      <c r="H299" s="789"/>
      <c r="I299" s="789"/>
      <c r="J299" s="789"/>
      <c r="K299" s="789"/>
      <c r="L299" s="789"/>
      <c r="M299" s="789"/>
      <c r="N299" s="998"/>
    </row>
    <row r="300" spans="1:14" s="94" customFormat="1" ht="19.899999999999999" customHeight="1">
      <c r="A300" s="542"/>
      <c r="B300" s="543"/>
      <c r="C300" s="544"/>
      <c r="D300" s="773" t="s">
        <v>45517</v>
      </c>
      <c r="E300" s="661" t="s">
        <v>45516</v>
      </c>
      <c r="F300" s="787" t="s">
        <v>45518</v>
      </c>
      <c r="G300" s="803">
        <f t="shared" si="43"/>
        <v>30</v>
      </c>
      <c r="H300" s="789"/>
      <c r="I300" s="789"/>
      <c r="J300" s="789"/>
      <c r="K300" s="789"/>
      <c r="L300" s="789"/>
      <c r="M300" s="789"/>
      <c r="N300" s="998"/>
    </row>
    <row r="301" spans="1:14" s="94" customFormat="1" ht="19.899999999999999" customHeight="1">
      <c r="A301" s="542"/>
      <c r="B301" s="543"/>
      <c r="C301" s="544"/>
      <c r="D301" s="773" t="s">
        <v>45519</v>
      </c>
      <c r="E301" s="661" t="s">
        <v>45518</v>
      </c>
      <c r="F301" s="787" t="s">
        <v>45520</v>
      </c>
      <c r="G301" s="803">
        <f t="shared" si="43"/>
        <v>30</v>
      </c>
      <c r="H301" s="789"/>
      <c r="I301" s="789"/>
      <c r="J301" s="789"/>
      <c r="K301" s="789"/>
      <c r="L301" s="789"/>
      <c r="M301" s="789"/>
      <c r="N301" s="998"/>
    </row>
    <row r="302" spans="1:14" s="94" customFormat="1" ht="19.899999999999999" customHeight="1">
      <c r="A302" s="542"/>
      <c r="B302" s="543"/>
      <c r="C302" s="544"/>
      <c r="D302" s="773" t="s">
        <v>45521</v>
      </c>
      <c r="E302" s="661" t="s">
        <v>45520</v>
      </c>
      <c r="F302" s="787" t="s">
        <v>45522</v>
      </c>
      <c r="G302" s="803">
        <f t="shared" si="43"/>
        <v>30.2</v>
      </c>
      <c r="H302" s="789"/>
      <c r="I302" s="789"/>
      <c r="J302" s="789"/>
      <c r="K302" s="789"/>
      <c r="L302" s="789"/>
      <c r="M302" s="789"/>
      <c r="N302" s="998"/>
    </row>
    <row r="303" spans="1:14" s="94" customFormat="1" ht="19.899999999999999" customHeight="1">
      <c r="A303" s="542"/>
      <c r="B303" s="543"/>
      <c r="C303" s="544"/>
      <c r="D303" s="773" t="s">
        <v>45523</v>
      </c>
      <c r="E303" s="661" t="s">
        <v>45522</v>
      </c>
      <c r="F303" s="787" t="s">
        <v>45524</v>
      </c>
      <c r="G303" s="803">
        <f t="shared" si="43"/>
        <v>29.76</v>
      </c>
      <c r="H303" s="789"/>
      <c r="I303" s="789"/>
      <c r="J303" s="789"/>
      <c r="K303" s="789"/>
      <c r="L303" s="789"/>
      <c r="M303" s="789"/>
      <c r="N303" s="998"/>
    </row>
    <row r="304" spans="1:14" s="94" customFormat="1" ht="19.899999999999999" customHeight="1">
      <c r="A304" s="542"/>
      <c r="B304" s="543"/>
      <c r="C304" s="544"/>
      <c r="D304" s="773" t="s">
        <v>45525</v>
      </c>
      <c r="E304" s="661" t="s">
        <v>45524</v>
      </c>
      <c r="F304" s="787" t="s">
        <v>45610</v>
      </c>
      <c r="G304" s="803">
        <f t="shared" si="43"/>
        <v>30</v>
      </c>
      <c r="H304" s="789"/>
      <c r="I304" s="789"/>
      <c r="J304" s="789"/>
      <c r="K304" s="789"/>
      <c r="L304" s="789"/>
      <c r="M304" s="789"/>
      <c r="N304" s="998"/>
    </row>
    <row r="305" spans="1:14" s="94" customFormat="1" ht="19.899999999999999" customHeight="1">
      <c r="A305" s="542"/>
      <c r="B305" s="543"/>
      <c r="C305" s="544"/>
      <c r="D305" s="773" t="s">
        <v>45527</v>
      </c>
      <c r="E305" s="661" t="s">
        <v>45526</v>
      </c>
      <c r="F305" s="787" t="s">
        <v>45504</v>
      </c>
      <c r="G305" s="803">
        <v>30</v>
      </c>
      <c r="H305" s="789"/>
      <c r="I305" s="789"/>
      <c r="J305" s="789"/>
      <c r="K305" s="789"/>
      <c r="L305" s="789"/>
      <c r="M305" s="789"/>
      <c r="N305" s="998"/>
    </row>
    <row r="306" spans="1:14" s="94" customFormat="1" ht="19.899999999999999" customHeight="1">
      <c r="A306" s="542"/>
      <c r="B306" s="543"/>
      <c r="C306" s="544"/>
      <c r="D306" s="773" t="s">
        <v>45528</v>
      </c>
      <c r="E306" s="661" t="s">
        <v>45504</v>
      </c>
      <c r="F306" s="787" t="s">
        <v>45529</v>
      </c>
      <c r="G306" s="803">
        <v>2.34</v>
      </c>
      <c r="H306" s="789"/>
      <c r="I306" s="789"/>
      <c r="J306" s="789"/>
      <c r="K306" s="789"/>
      <c r="L306" s="789"/>
      <c r="M306" s="789"/>
      <c r="N306" s="998"/>
    </row>
    <row r="307" spans="1:14" s="94" customFormat="1" ht="19.899999999999999" customHeight="1">
      <c r="A307" s="542"/>
      <c r="B307" s="543"/>
      <c r="C307" s="544"/>
      <c r="D307" s="773" t="s">
        <v>45530</v>
      </c>
      <c r="E307" s="661" t="s">
        <v>45529</v>
      </c>
      <c r="F307" s="787" t="s">
        <v>45531</v>
      </c>
      <c r="G307" s="803">
        <v>11.02</v>
      </c>
      <c r="H307" s="789"/>
      <c r="I307" s="789"/>
      <c r="J307" s="789"/>
      <c r="K307" s="789"/>
      <c r="L307" s="789"/>
      <c r="M307" s="789"/>
      <c r="N307" s="998"/>
    </row>
    <row r="308" spans="1:14" s="94" customFormat="1" ht="19.899999999999999" customHeight="1">
      <c r="A308" s="542"/>
      <c r="B308" s="543"/>
      <c r="C308" s="544"/>
      <c r="D308" s="786"/>
      <c r="E308" s="661"/>
      <c r="F308" s="796" t="s">
        <v>45607</v>
      </c>
      <c r="G308" s="804">
        <f>SUM(G295:G307)</f>
        <v>343.32</v>
      </c>
      <c r="H308" s="789"/>
      <c r="I308" s="789"/>
      <c r="J308" s="789"/>
      <c r="K308" s="789"/>
      <c r="L308" s="789"/>
      <c r="M308" s="789"/>
      <c r="N308" s="998"/>
    </row>
    <row r="309" spans="1:14" s="94" customFormat="1" ht="54" customHeight="1">
      <c r="A309" s="334" t="str">
        <f>PREÇO!A38</f>
        <v>3.9</v>
      </c>
      <c r="B309" s="335" t="str">
        <f>PREÇO!C38</f>
        <v>COMP.</v>
      </c>
      <c r="C309" s="338" t="str">
        <f>PREÇO!B38</f>
        <v>CP-002</v>
      </c>
      <c r="D309" s="91" t="str">
        <f>PREÇO!D38</f>
        <v>Caixa ralo em bloco pré-moldado e grelha articulada em FFA</v>
      </c>
      <c r="E309" s="92" t="str">
        <f>PREÇO!E38</f>
        <v>Und</v>
      </c>
      <c r="F309" s="93">
        <v>55</v>
      </c>
      <c r="G309" s="93"/>
      <c r="H309" s="93"/>
      <c r="I309" s="93"/>
      <c r="J309" s="93">
        <v>1.25</v>
      </c>
      <c r="K309" s="93"/>
      <c r="L309" s="93"/>
      <c r="M309" s="487"/>
      <c r="N309" s="1016"/>
    </row>
    <row r="310" spans="1:14" s="94" customFormat="1" ht="20.45" customHeight="1">
      <c r="A310" s="809"/>
      <c r="B310" s="808"/>
      <c r="C310" s="807"/>
      <c r="D310" s="91"/>
      <c r="E310" s="92"/>
      <c r="F310" s="93"/>
      <c r="G310" s="93"/>
      <c r="H310" s="93"/>
      <c r="I310" s="93"/>
      <c r="J310" s="93"/>
      <c r="K310" s="93"/>
      <c r="L310" s="93"/>
      <c r="M310" s="487"/>
      <c r="N310" s="1016"/>
    </row>
    <row r="311" spans="1:14" s="94" customFormat="1" ht="54" customHeight="1">
      <c r="A311" s="334" t="str">
        <f>PREÇO!A39</f>
        <v>3.10</v>
      </c>
      <c r="B311" s="335" t="str">
        <f>PREÇO!C39</f>
        <v>SINAPI</v>
      </c>
      <c r="C311" s="338">
        <f>PREÇO!B39</f>
        <v>101572</v>
      </c>
      <c r="D311" s="91" t="str">
        <f>PREÇO!D39</f>
        <v>ESCORAMENTO DE VALA, TIPO PONTALETEAMENTO, COM PROFUNDIDADE DE 1,5 A 3,0 M, LARGURA MENOR QUE 1,5 M. AF_08/2020</v>
      </c>
      <c r="E311" s="92" t="str">
        <f>PREÇO!E39</f>
        <v>m2</v>
      </c>
      <c r="F311" s="93">
        <v>1575.99</v>
      </c>
      <c r="G311" s="93"/>
      <c r="H311" s="93"/>
      <c r="I311" s="93"/>
      <c r="J311" s="93"/>
      <c r="K311" s="93"/>
      <c r="L311" s="93"/>
      <c r="M311" s="487"/>
      <c r="N311" s="1016"/>
    </row>
    <row r="312" spans="1:14" s="94" customFormat="1" ht="19.899999999999999" customHeight="1">
      <c r="A312" s="538"/>
      <c r="B312" s="810"/>
      <c r="C312" s="811"/>
      <c r="D312" s="812" t="s">
        <v>45608</v>
      </c>
      <c r="E312" s="765" t="s">
        <v>45467</v>
      </c>
      <c r="F312" s="813" t="s">
        <v>45468</v>
      </c>
      <c r="G312" s="814" t="s">
        <v>45452</v>
      </c>
      <c r="H312" s="815" t="s">
        <v>45451</v>
      </c>
      <c r="I312" s="815" t="s">
        <v>45584</v>
      </c>
      <c r="J312" s="815" t="s">
        <v>45616</v>
      </c>
      <c r="K312" s="815" t="s">
        <v>45536</v>
      </c>
      <c r="L312" s="815"/>
      <c r="M312" s="815"/>
      <c r="N312" s="998"/>
    </row>
    <row r="313" spans="1:14" s="94" customFormat="1" ht="19.899999999999999" customHeight="1">
      <c r="A313" s="542"/>
      <c r="B313" s="817"/>
      <c r="C313" s="818"/>
      <c r="D313" s="816" t="s">
        <v>45471</v>
      </c>
      <c r="E313" s="819" t="s">
        <v>45472</v>
      </c>
      <c r="F313" s="819" t="s">
        <v>45473</v>
      </c>
      <c r="G313" s="820">
        <f>J43</f>
        <v>1.07</v>
      </c>
      <c r="H313" s="820">
        <f>K43</f>
        <v>1.42</v>
      </c>
      <c r="I313" s="815">
        <f>G194</f>
        <v>30</v>
      </c>
      <c r="J313" s="815">
        <f>(G313+H313)/2</f>
        <v>1.2450000000000001</v>
      </c>
      <c r="K313" s="815">
        <f>ROUND(IF(J313&gt;1.25,J313*I313*2,0),2)</f>
        <v>0</v>
      </c>
      <c r="L313" s="815"/>
      <c r="M313" s="815"/>
      <c r="N313" s="998"/>
    </row>
    <row r="314" spans="1:14" s="94" customFormat="1" ht="19.899999999999999" customHeight="1">
      <c r="A314" s="542"/>
      <c r="B314" s="817"/>
      <c r="C314" s="818"/>
      <c r="D314" s="816" t="s">
        <v>45474</v>
      </c>
      <c r="E314" s="819" t="s">
        <v>45473</v>
      </c>
      <c r="F314" s="819" t="s">
        <v>45475</v>
      </c>
      <c r="G314" s="820">
        <f>J44</f>
        <v>1.42</v>
      </c>
      <c r="H314" s="820">
        <f>K44</f>
        <v>1.77</v>
      </c>
      <c r="I314" s="815">
        <f>G195</f>
        <v>30</v>
      </c>
      <c r="J314" s="815">
        <f t="shared" ref="J314:J326" si="44">(G314+H314)/2</f>
        <v>1.595</v>
      </c>
      <c r="K314" s="815">
        <f t="shared" ref="K314:K326" si="45">ROUND(IF(J314&gt;1.25,J314*I314*2,0),2)</f>
        <v>95.7</v>
      </c>
      <c r="L314" s="815"/>
      <c r="M314" s="815"/>
      <c r="N314" s="998"/>
    </row>
    <row r="315" spans="1:14" s="94" customFormat="1" ht="19.899999999999999" customHeight="1">
      <c r="A315" s="542"/>
      <c r="B315" s="817"/>
      <c r="C315" s="818"/>
      <c r="D315" s="816" t="s">
        <v>45476</v>
      </c>
      <c r="E315" s="819" t="s">
        <v>45475</v>
      </c>
      <c r="F315" s="819" t="s">
        <v>45477</v>
      </c>
      <c r="G315" s="820">
        <f t="shared" ref="G315:G324" si="46">J45</f>
        <v>1.77</v>
      </c>
      <c r="H315" s="820">
        <f t="shared" ref="H315:H324" si="47">K45</f>
        <v>1.95</v>
      </c>
      <c r="I315" s="815">
        <f t="shared" ref="I315:I324" si="48">G196</f>
        <v>30</v>
      </c>
      <c r="J315" s="815">
        <f t="shared" si="44"/>
        <v>1.86</v>
      </c>
      <c r="K315" s="815">
        <f>ROUND(IF(J315&gt;1.25,J315*I315*2,0),2)</f>
        <v>111.6</v>
      </c>
      <c r="L315" s="815"/>
      <c r="M315" s="815"/>
      <c r="N315" s="998"/>
    </row>
    <row r="316" spans="1:14" s="94" customFormat="1" ht="19.899999999999999" customHeight="1">
      <c r="A316" s="542"/>
      <c r="B316" s="817"/>
      <c r="C316" s="818"/>
      <c r="D316" s="816" t="s">
        <v>45478</v>
      </c>
      <c r="E316" s="819" t="s">
        <v>45477</v>
      </c>
      <c r="F316" s="819" t="s">
        <v>45479</v>
      </c>
      <c r="G316" s="820">
        <f t="shared" si="46"/>
        <v>1.95</v>
      </c>
      <c r="H316" s="820">
        <f t="shared" si="47"/>
        <v>2.13</v>
      </c>
      <c r="I316" s="815">
        <f t="shared" si="48"/>
        <v>30</v>
      </c>
      <c r="J316" s="815">
        <f t="shared" si="44"/>
        <v>2.04</v>
      </c>
      <c r="K316" s="815">
        <f t="shared" si="45"/>
        <v>122.4</v>
      </c>
      <c r="L316" s="815"/>
      <c r="M316" s="815"/>
      <c r="N316" s="998"/>
    </row>
    <row r="317" spans="1:14" s="94" customFormat="1" ht="19.899999999999999" customHeight="1">
      <c r="A317" s="542"/>
      <c r="B317" s="817"/>
      <c r="C317" s="818"/>
      <c r="D317" s="816" t="s">
        <v>45480</v>
      </c>
      <c r="E317" s="819" t="s">
        <v>45479</v>
      </c>
      <c r="F317" s="819" t="s">
        <v>45481</v>
      </c>
      <c r="G317" s="820">
        <f t="shared" si="46"/>
        <v>2.13</v>
      </c>
      <c r="H317" s="820">
        <f t="shared" si="47"/>
        <v>2.2999999999999998</v>
      </c>
      <c r="I317" s="815">
        <f t="shared" si="48"/>
        <v>30</v>
      </c>
      <c r="J317" s="815">
        <f t="shared" si="44"/>
        <v>2.2149999999999999</v>
      </c>
      <c r="K317" s="815">
        <f t="shared" si="45"/>
        <v>132.9</v>
      </c>
      <c r="L317" s="815"/>
      <c r="M317" s="815"/>
      <c r="N317" s="998"/>
    </row>
    <row r="318" spans="1:14" s="94" customFormat="1" ht="19.899999999999999" customHeight="1">
      <c r="A318" s="542"/>
      <c r="B318" s="817"/>
      <c r="C318" s="818"/>
      <c r="D318" s="816" t="s">
        <v>45482</v>
      </c>
      <c r="E318" s="819" t="s">
        <v>45483</v>
      </c>
      <c r="F318" s="819" t="s">
        <v>45484</v>
      </c>
      <c r="G318" s="820">
        <f t="shared" si="46"/>
        <v>1.07</v>
      </c>
      <c r="H318" s="820">
        <f t="shared" si="47"/>
        <v>1.4</v>
      </c>
      <c r="I318" s="815">
        <f t="shared" si="48"/>
        <v>27</v>
      </c>
      <c r="J318" s="815">
        <f t="shared" si="44"/>
        <v>1.2350000000000001</v>
      </c>
      <c r="K318" s="815">
        <f t="shared" si="45"/>
        <v>0</v>
      </c>
      <c r="L318" s="815"/>
      <c r="M318" s="815"/>
      <c r="N318" s="998"/>
    </row>
    <row r="319" spans="1:14" s="94" customFormat="1" ht="19.899999999999999" customHeight="1">
      <c r="A319" s="542"/>
      <c r="B319" s="817"/>
      <c r="C319" s="818"/>
      <c r="D319" s="816" t="s">
        <v>45485</v>
      </c>
      <c r="E319" s="819" t="str">
        <f>F318</f>
        <v>PV18</v>
      </c>
      <c r="F319" s="819" t="s">
        <v>45486</v>
      </c>
      <c r="G319" s="820">
        <f t="shared" si="46"/>
        <v>1.4</v>
      </c>
      <c r="H319" s="820">
        <f t="shared" si="47"/>
        <v>1.75</v>
      </c>
      <c r="I319" s="815">
        <f t="shared" si="48"/>
        <v>30</v>
      </c>
      <c r="J319" s="815">
        <f t="shared" si="44"/>
        <v>1.575</v>
      </c>
      <c r="K319" s="815">
        <f t="shared" si="45"/>
        <v>94.5</v>
      </c>
      <c r="L319" s="815"/>
      <c r="M319" s="815"/>
      <c r="N319" s="998"/>
    </row>
    <row r="320" spans="1:14" s="94" customFormat="1" ht="19.899999999999999" customHeight="1">
      <c r="A320" s="542"/>
      <c r="B320" s="817"/>
      <c r="C320" s="818"/>
      <c r="D320" s="816" t="s">
        <v>45487</v>
      </c>
      <c r="E320" s="819" t="str">
        <f t="shared" ref="E320:E326" si="49">F319</f>
        <v>PV19</v>
      </c>
      <c r="F320" s="819" t="s">
        <v>45488</v>
      </c>
      <c r="G320" s="820">
        <f t="shared" si="46"/>
        <v>1.75</v>
      </c>
      <c r="H320" s="820">
        <f t="shared" si="47"/>
        <v>1.95</v>
      </c>
      <c r="I320" s="815">
        <f t="shared" si="48"/>
        <v>30</v>
      </c>
      <c r="J320" s="815">
        <f t="shared" si="44"/>
        <v>1.85</v>
      </c>
      <c r="K320" s="815">
        <f t="shared" si="45"/>
        <v>111</v>
      </c>
      <c r="L320" s="815"/>
      <c r="M320" s="815"/>
      <c r="N320" s="998"/>
    </row>
    <row r="321" spans="1:14" s="94" customFormat="1" ht="19.899999999999999" customHeight="1">
      <c r="A321" s="542"/>
      <c r="B321" s="817"/>
      <c r="C321" s="818"/>
      <c r="D321" s="816" t="s">
        <v>45489</v>
      </c>
      <c r="E321" s="819" t="str">
        <f t="shared" si="49"/>
        <v>PV20</v>
      </c>
      <c r="F321" s="819" t="s">
        <v>45490</v>
      </c>
      <c r="G321" s="820">
        <f t="shared" si="46"/>
        <v>1.95</v>
      </c>
      <c r="H321" s="820">
        <f t="shared" si="47"/>
        <v>2.2999999999999998</v>
      </c>
      <c r="I321" s="815">
        <f t="shared" si="48"/>
        <v>30</v>
      </c>
      <c r="J321" s="815">
        <f t="shared" si="44"/>
        <v>2.125</v>
      </c>
      <c r="K321" s="815">
        <f>ROUND(IF(J321&gt;1.25,J321*I321*2,0),2)</f>
        <v>127.5</v>
      </c>
      <c r="L321" s="815"/>
      <c r="M321" s="815"/>
      <c r="N321" s="998"/>
    </row>
    <row r="322" spans="1:14" s="94" customFormat="1" ht="19.899999999999999" customHeight="1">
      <c r="A322" s="542"/>
      <c r="B322" s="817"/>
      <c r="C322" s="818"/>
      <c r="D322" s="816" t="s">
        <v>45491</v>
      </c>
      <c r="E322" s="819" t="str">
        <f t="shared" si="49"/>
        <v>PV21</v>
      </c>
      <c r="F322" s="819" t="s">
        <v>45492</v>
      </c>
      <c r="G322" s="820">
        <f t="shared" si="46"/>
        <v>2.2999999999999998</v>
      </c>
      <c r="H322" s="820">
        <f t="shared" si="47"/>
        <v>2.48</v>
      </c>
      <c r="I322" s="815">
        <f t="shared" si="48"/>
        <v>22.95</v>
      </c>
      <c r="J322" s="815">
        <f t="shared" si="44"/>
        <v>2.39</v>
      </c>
      <c r="K322" s="815">
        <f t="shared" si="45"/>
        <v>109.7</v>
      </c>
      <c r="L322" s="815"/>
      <c r="M322" s="815"/>
      <c r="N322" s="998"/>
    </row>
    <row r="323" spans="1:14" s="94" customFormat="1" ht="19.899999999999999" customHeight="1">
      <c r="A323" s="542"/>
      <c r="B323" s="817"/>
      <c r="C323" s="818"/>
      <c r="D323" s="816" t="s">
        <v>45493</v>
      </c>
      <c r="E323" s="819" t="str">
        <f t="shared" si="49"/>
        <v>PV22</v>
      </c>
      <c r="F323" s="819" t="s">
        <v>45494</v>
      </c>
      <c r="G323" s="820">
        <f t="shared" si="46"/>
        <v>2.48</v>
      </c>
      <c r="H323" s="820">
        <f t="shared" si="47"/>
        <v>2.57</v>
      </c>
      <c r="I323" s="815">
        <f t="shared" si="48"/>
        <v>18.22</v>
      </c>
      <c r="J323" s="815">
        <f t="shared" si="44"/>
        <v>2.5249999999999999</v>
      </c>
      <c r="K323" s="815">
        <f t="shared" si="45"/>
        <v>92.01</v>
      </c>
      <c r="L323" s="815"/>
      <c r="M323" s="815"/>
      <c r="N323" s="998"/>
    </row>
    <row r="324" spans="1:14" s="94" customFormat="1" ht="19.899999999999999" customHeight="1">
      <c r="A324" s="542"/>
      <c r="B324" s="817"/>
      <c r="C324" s="818"/>
      <c r="D324" s="816" t="s">
        <v>45495</v>
      </c>
      <c r="E324" s="819" t="str">
        <f t="shared" si="49"/>
        <v>PV23</v>
      </c>
      <c r="F324" s="819" t="s">
        <v>45496</v>
      </c>
      <c r="G324" s="820">
        <f t="shared" si="46"/>
        <v>2.57</v>
      </c>
      <c r="H324" s="820">
        <f t="shared" si="47"/>
        <v>2.98</v>
      </c>
      <c r="I324" s="815">
        <f t="shared" si="48"/>
        <v>41.78</v>
      </c>
      <c r="J324" s="815">
        <f t="shared" si="44"/>
        <v>2.7749999999999999</v>
      </c>
      <c r="K324" s="815">
        <f t="shared" si="45"/>
        <v>231.88</v>
      </c>
      <c r="L324" s="815"/>
      <c r="M324" s="815"/>
      <c r="N324" s="998"/>
    </row>
    <row r="325" spans="1:14" s="94" customFormat="1" ht="19.899999999999999" customHeight="1">
      <c r="A325" s="542"/>
      <c r="B325" s="817"/>
      <c r="C325" s="818"/>
      <c r="D325" s="816" t="s">
        <v>45501</v>
      </c>
      <c r="E325" s="819">
        <f>F361</f>
        <v>176.95</v>
      </c>
      <c r="F325" s="819" t="s">
        <v>45502</v>
      </c>
      <c r="G325" s="820">
        <v>3</v>
      </c>
      <c r="H325" s="820">
        <v>2.98</v>
      </c>
      <c r="I325" s="815">
        <v>30</v>
      </c>
      <c r="J325" s="815">
        <v>2.9449999999999998</v>
      </c>
      <c r="K325" s="815">
        <f t="shared" si="45"/>
        <v>176.7</v>
      </c>
      <c r="L325" s="815"/>
      <c r="M325" s="815"/>
      <c r="N325" s="998"/>
    </row>
    <row r="326" spans="1:14" s="94" customFormat="1" ht="19.899999999999999" customHeight="1">
      <c r="A326" s="542"/>
      <c r="B326" s="817"/>
      <c r="C326" s="818"/>
      <c r="D326" s="816" t="s">
        <v>45503</v>
      </c>
      <c r="E326" s="819" t="str">
        <f t="shared" si="49"/>
        <v>PV27</v>
      </c>
      <c r="F326" s="819" t="s">
        <v>45504</v>
      </c>
      <c r="G326" s="820">
        <v>2.89</v>
      </c>
      <c r="H326" s="820">
        <v>2.78</v>
      </c>
      <c r="I326" s="815">
        <v>30</v>
      </c>
      <c r="J326" s="815">
        <f t="shared" si="44"/>
        <v>2.835</v>
      </c>
      <c r="K326" s="815">
        <f t="shared" si="45"/>
        <v>170.1</v>
      </c>
      <c r="L326" s="815"/>
      <c r="M326" s="815"/>
      <c r="N326" s="998"/>
    </row>
    <row r="327" spans="1:14" s="94" customFormat="1" ht="19.899999999999999" customHeight="1" thickBot="1">
      <c r="A327" s="629"/>
      <c r="B327" s="821"/>
      <c r="C327" s="822"/>
      <c r="D327" s="823"/>
      <c r="E327" s="823"/>
      <c r="F327" s="823"/>
      <c r="G327" s="824"/>
      <c r="H327" s="823"/>
      <c r="I327" s="823"/>
      <c r="J327" s="823"/>
      <c r="K327" s="823"/>
      <c r="L327" s="823"/>
      <c r="M327" s="823"/>
      <c r="N327" s="998"/>
    </row>
    <row r="328" spans="1:14" s="94" customFormat="1" ht="54" customHeight="1">
      <c r="A328" s="334" t="str">
        <f>PREÇO!A40</f>
        <v>3.11</v>
      </c>
      <c r="B328" s="335" t="str">
        <f>PREÇO!C40</f>
        <v>SINAPI</v>
      </c>
      <c r="C328" s="338">
        <f>PREÇO!B40</f>
        <v>101573</v>
      </c>
      <c r="D328" s="91" t="str">
        <f>PREÇO!D40</f>
        <v>ESCORAMENTO DE VALA, TIPO PONTALETEAMENTO, COM PROFUNDIDADE DE 1,5 A 3,0 M, LARGURA MAIOR OU IGUAL A 1,5 M E MENOR QUE 2,5 M. AF_08/2020</v>
      </c>
      <c r="E328" s="92" t="str">
        <f>PREÇO!E40</f>
        <v>m2</v>
      </c>
      <c r="F328" s="93">
        <v>683.4</v>
      </c>
      <c r="G328" s="93"/>
      <c r="H328" s="93"/>
      <c r="I328" s="93"/>
      <c r="J328" s="93"/>
      <c r="K328" s="93"/>
      <c r="L328" s="93"/>
      <c r="M328" s="487"/>
      <c r="N328" s="1016"/>
    </row>
    <row r="329" spans="1:14" s="94" customFormat="1" ht="19.899999999999999" customHeight="1">
      <c r="A329" s="538"/>
      <c r="B329" s="810"/>
      <c r="C329" s="811"/>
      <c r="D329" s="815" t="s">
        <v>45608</v>
      </c>
      <c r="E329" s="815" t="s">
        <v>45467</v>
      </c>
      <c r="F329" s="815" t="s">
        <v>45468</v>
      </c>
      <c r="G329" s="820" t="s">
        <v>45452</v>
      </c>
      <c r="H329" s="815" t="s">
        <v>45451</v>
      </c>
      <c r="I329" s="815" t="s">
        <v>45584</v>
      </c>
      <c r="J329" s="815" t="s">
        <v>45616</v>
      </c>
      <c r="K329" s="815" t="s">
        <v>45536</v>
      </c>
      <c r="L329" s="815"/>
      <c r="M329" s="815"/>
      <c r="N329" s="998"/>
    </row>
    <row r="330" spans="1:14" s="94" customFormat="1" ht="19.899999999999999" customHeight="1">
      <c r="A330" s="542"/>
      <c r="B330" s="817"/>
      <c r="C330" s="818"/>
      <c r="D330" s="825" t="s">
        <v>45507</v>
      </c>
      <c r="E330" s="820" t="s">
        <v>45481</v>
      </c>
      <c r="F330" s="820" t="s">
        <v>45508</v>
      </c>
      <c r="G330" s="820">
        <f>J64</f>
        <v>2.2999999999999998</v>
      </c>
      <c r="H330" s="820">
        <f>K64</f>
        <v>2.48</v>
      </c>
      <c r="I330" s="825">
        <f>G295</f>
        <v>30</v>
      </c>
      <c r="J330" s="815">
        <f>(G330+H330)/2</f>
        <v>2.39</v>
      </c>
      <c r="K330" s="815">
        <f>ROUND(IF(J330&gt;1.25,J330*I330*2,0),2)</f>
        <v>143.4</v>
      </c>
      <c r="L330" s="815"/>
      <c r="M330" s="815"/>
      <c r="N330" s="998"/>
    </row>
    <row r="331" spans="1:14" s="94" customFormat="1" ht="19.899999999999999" customHeight="1">
      <c r="A331" s="542"/>
      <c r="B331" s="817"/>
      <c r="C331" s="818"/>
      <c r="D331" s="825" t="s">
        <v>45509</v>
      </c>
      <c r="E331" s="820" t="s">
        <v>45508</v>
      </c>
      <c r="F331" s="820" t="s">
        <v>45510</v>
      </c>
      <c r="G331" s="820" t="e">
        <f>#REF!</f>
        <v>#REF!</v>
      </c>
      <c r="H331" s="820">
        <f>K65</f>
        <v>2.66</v>
      </c>
      <c r="I331" s="825">
        <f>G296</f>
        <v>30</v>
      </c>
      <c r="J331" s="815" t="e">
        <f>(G331+H331)/2</f>
        <v>#REF!</v>
      </c>
      <c r="K331" s="815" t="e">
        <f t="shared" ref="K331:K334" si="50">ROUND(IF(J331&gt;1.25,J331*I331*2,0),2)</f>
        <v>#REF!</v>
      </c>
      <c r="L331" s="815"/>
      <c r="M331" s="815"/>
      <c r="N331" s="998"/>
    </row>
    <row r="332" spans="1:14" s="94" customFormat="1" ht="19.899999999999999" customHeight="1">
      <c r="A332" s="542"/>
      <c r="B332" s="817"/>
      <c r="C332" s="818"/>
      <c r="D332" s="825" t="s">
        <v>45511</v>
      </c>
      <c r="E332" s="820" t="s">
        <v>45510</v>
      </c>
      <c r="F332" s="820" t="s">
        <v>45512</v>
      </c>
      <c r="G332" s="820">
        <f>J66</f>
        <v>2.66</v>
      </c>
      <c r="H332" s="820">
        <f>K66</f>
        <v>2.84</v>
      </c>
      <c r="I332" s="825">
        <f>G297</f>
        <v>30</v>
      </c>
      <c r="J332" s="815">
        <f t="shared" ref="J332:J334" si="51">(G332+H332)/2</f>
        <v>2.75</v>
      </c>
      <c r="K332" s="815">
        <f t="shared" si="50"/>
        <v>165</v>
      </c>
      <c r="L332" s="815"/>
      <c r="M332" s="815"/>
      <c r="N332" s="998"/>
    </row>
    <row r="333" spans="1:14" s="94" customFormat="1" ht="19.899999999999999" customHeight="1">
      <c r="A333" s="542"/>
      <c r="B333" s="817"/>
      <c r="C333" s="818"/>
      <c r="D333" s="825" t="s">
        <v>45513</v>
      </c>
      <c r="E333" s="820" t="s">
        <v>45512</v>
      </c>
      <c r="F333" s="820" t="s">
        <v>45514</v>
      </c>
      <c r="G333" s="820">
        <f>J67</f>
        <v>2.84</v>
      </c>
      <c r="H333" s="820">
        <f>K67</f>
        <v>2.97</v>
      </c>
      <c r="I333" s="825">
        <f>G298</f>
        <v>30</v>
      </c>
      <c r="J333" s="815">
        <f t="shared" si="51"/>
        <v>2.9049999999999998</v>
      </c>
      <c r="K333" s="815">
        <f t="shared" si="50"/>
        <v>174.3</v>
      </c>
      <c r="L333" s="815"/>
      <c r="M333" s="815"/>
      <c r="N333" s="998"/>
    </row>
    <row r="334" spans="1:14" s="94" customFormat="1" ht="19.899999999999999" customHeight="1">
      <c r="A334" s="542"/>
      <c r="B334" s="817"/>
      <c r="C334" s="818"/>
      <c r="D334" s="825" t="s">
        <v>45530</v>
      </c>
      <c r="E334" s="820" t="s">
        <v>45529</v>
      </c>
      <c r="F334" s="820" t="s">
        <v>45531</v>
      </c>
      <c r="G334" s="820">
        <f>J76</f>
        <v>3.32</v>
      </c>
      <c r="H334" s="820">
        <f>K76</f>
        <v>0.9</v>
      </c>
      <c r="I334" s="820">
        <f>G307</f>
        <v>11.02</v>
      </c>
      <c r="J334" s="815">
        <f t="shared" si="51"/>
        <v>2.11</v>
      </c>
      <c r="K334" s="815">
        <f t="shared" si="50"/>
        <v>46.5</v>
      </c>
      <c r="L334" s="815"/>
      <c r="M334" s="815"/>
      <c r="N334" s="998"/>
    </row>
    <row r="335" spans="1:14" s="94" customFormat="1" ht="19.899999999999999" customHeight="1" thickBot="1">
      <c r="A335" s="629"/>
      <c r="B335" s="821"/>
      <c r="C335" s="822"/>
      <c r="D335" s="823"/>
      <c r="E335" s="823"/>
      <c r="F335" s="823"/>
      <c r="G335" s="826"/>
      <c r="H335" s="820"/>
      <c r="I335" s="823"/>
      <c r="J335" s="823"/>
      <c r="K335" s="823"/>
      <c r="L335" s="823"/>
      <c r="M335" s="823"/>
      <c r="N335" s="998"/>
    </row>
    <row r="336" spans="1:14" s="94" customFormat="1" ht="54" customHeight="1">
      <c r="A336" s="334" t="str">
        <f>PREÇO!A41</f>
        <v>3.12</v>
      </c>
      <c r="B336" s="335" t="str">
        <f>PREÇO!C41</f>
        <v>SINAPI</v>
      </c>
      <c r="C336" s="338">
        <f>PREÇO!B41</f>
        <v>101574</v>
      </c>
      <c r="D336" s="91" t="str">
        <f>PREÇO!D41</f>
        <v>ESCORAMENTO DE VALA, TIPO PONTALETEAMENTO, COM PROFUNDIDADE DE 3,0 A 4,5 M, LARGURA MENOR QUE 1,5 M. AF_08/2020</v>
      </c>
      <c r="E336" s="92" t="str">
        <f>PREÇO!E41</f>
        <v>m2</v>
      </c>
      <c r="F336" s="93">
        <v>362.65</v>
      </c>
      <c r="G336" s="93"/>
      <c r="H336" s="93"/>
      <c r="I336" s="93"/>
      <c r="J336" s="93"/>
      <c r="K336" s="93"/>
      <c r="L336" s="93"/>
      <c r="M336" s="487"/>
      <c r="N336" s="1016"/>
    </row>
    <row r="337" spans="1:14" s="94" customFormat="1" ht="19.899999999999999" customHeight="1">
      <c r="A337" s="827"/>
      <c r="B337" s="835"/>
      <c r="C337" s="835"/>
      <c r="D337" s="836" t="s">
        <v>45608</v>
      </c>
      <c r="E337" s="765" t="s">
        <v>45467</v>
      </c>
      <c r="F337" s="837" t="s">
        <v>45468</v>
      </c>
      <c r="G337" s="819" t="s">
        <v>45452</v>
      </c>
      <c r="H337" s="819" t="s">
        <v>45451</v>
      </c>
      <c r="I337" s="819" t="s">
        <v>45584</v>
      </c>
      <c r="J337" s="819" t="s">
        <v>45616</v>
      </c>
      <c r="K337" s="819" t="s">
        <v>45536</v>
      </c>
      <c r="L337" s="819"/>
      <c r="M337" s="814"/>
      <c r="N337" s="998"/>
    </row>
    <row r="338" spans="1:14" s="94" customFormat="1" ht="19.899999999999999" customHeight="1">
      <c r="A338" s="542"/>
      <c r="B338" s="838"/>
      <c r="C338" s="838"/>
      <c r="D338" s="819" t="s">
        <v>45497</v>
      </c>
      <c r="E338" s="819" t="str">
        <f>F324</f>
        <v>PV24</v>
      </c>
      <c r="F338" s="819" t="s">
        <v>45498</v>
      </c>
      <c r="G338" s="839">
        <f>J55</f>
        <v>2.98</v>
      </c>
      <c r="H338" s="839">
        <f>J56</f>
        <v>3.14</v>
      </c>
      <c r="I338" s="819">
        <f>G206</f>
        <v>26.56</v>
      </c>
      <c r="J338" s="819">
        <f>(G338+H338)/2</f>
        <v>3.06</v>
      </c>
      <c r="K338" s="819">
        <f>ROUND(IF(J338&gt;1.25,J338*I338*2,0),2)</f>
        <v>162.55000000000001</v>
      </c>
      <c r="L338" s="819"/>
      <c r="M338" s="814"/>
      <c r="N338" s="998"/>
    </row>
    <row r="339" spans="1:14" s="94" customFormat="1" ht="19.899999999999999" customHeight="1">
      <c r="A339" s="542"/>
      <c r="B339" s="838"/>
      <c r="C339" s="838"/>
      <c r="D339" s="819" t="s">
        <v>45499</v>
      </c>
      <c r="E339" s="819" t="str">
        <f>F338</f>
        <v>PV25</v>
      </c>
      <c r="F339" s="819" t="s">
        <v>45500</v>
      </c>
      <c r="G339" s="839">
        <f>J56</f>
        <v>3.14</v>
      </c>
      <c r="H339" s="839">
        <f>J57</f>
        <v>3</v>
      </c>
      <c r="I339" s="819">
        <f>G207</f>
        <v>32.590000000000003</v>
      </c>
      <c r="J339" s="819">
        <f>(G339+H339)/2</f>
        <v>3.07</v>
      </c>
      <c r="K339" s="819">
        <f>ROUND(IF(J339&gt;1.25,J339*I339*2,0),2)</f>
        <v>200.1</v>
      </c>
      <c r="L339" s="819"/>
      <c r="M339" s="814"/>
      <c r="N339" s="998"/>
    </row>
    <row r="340" spans="1:14" s="94" customFormat="1" ht="19.899999999999999" customHeight="1">
      <c r="A340" s="831"/>
      <c r="B340" s="835"/>
      <c r="C340" s="835"/>
      <c r="D340" s="840"/>
      <c r="E340" s="840"/>
      <c r="F340" s="840"/>
      <c r="G340" s="819"/>
      <c r="H340" s="819"/>
      <c r="I340" s="819"/>
      <c r="J340" s="819"/>
      <c r="K340" s="819"/>
      <c r="L340" s="819"/>
      <c r="M340" s="814"/>
      <c r="N340" s="998"/>
    </row>
    <row r="341" spans="1:14" s="94" customFormat="1" ht="19.899999999999999" customHeight="1">
      <c r="A341" s="831"/>
      <c r="B341" s="835"/>
      <c r="C341" s="835"/>
      <c r="D341" s="840"/>
      <c r="E341" s="840"/>
      <c r="F341" s="840"/>
      <c r="G341" s="819"/>
      <c r="H341" s="819"/>
      <c r="I341" s="819"/>
      <c r="J341" s="819"/>
      <c r="K341" s="819"/>
      <c r="L341" s="819"/>
      <c r="M341" s="814"/>
      <c r="N341" s="998"/>
    </row>
    <row r="342" spans="1:14" s="94" customFormat="1" ht="54" customHeight="1">
      <c r="A342" s="334" t="str">
        <f>PREÇO!A42</f>
        <v>3.13</v>
      </c>
      <c r="B342" s="335" t="str">
        <f>PREÇO!C42</f>
        <v>SINAPI</v>
      </c>
      <c r="C342" s="338">
        <f>PREÇO!B42</f>
        <v>101575</v>
      </c>
      <c r="D342" s="91" t="str">
        <f>PREÇO!D42</f>
        <v>ESCORAMENTO DE VALA, TIPO PONTALETEAMENTO, COM PROFUNDIDADE DE 3,0 A 4,5 M, LARGURA MAIOR OU IGUAL A 1,5 M E MENOR QUE 2,5 M. AF_08/2020</v>
      </c>
      <c r="E342" s="92" t="str">
        <f>PREÇO!E42</f>
        <v>m2</v>
      </c>
      <c r="F342" s="93">
        <v>1402.03</v>
      </c>
      <c r="G342" s="93"/>
      <c r="H342" s="93"/>
      <c r="I342" s="93"/>
      <c r="J342" s="93"/>
      <c r="K342" s="93"/>
      <c r="L342" s="93"/>
      <c r="M342" s="487"/>
      <c r="N342" s="1016"/>
    </row>
    <row r="343" spans="1:14" s="94" customFormat="1" ht="19.899999999999999" customHeight="1">
      <c r="A343" s="827"/>
      <c r="B343" s="828"/>
      <c r="C343" s="829"/>
      <c r="D343" s="830" t="s">
        <v>45608</v>
      </c>
      <c r="E343" s="765" t="s">
        <v>45467</v>
      </c>
      <c r="F343" s="813" t="s">
        <v>45468</v>
      </c>
      <c r="G343" s="814" t="s">
        <v>45452</v>
      </c>
      <c r="H343" s="815" t="s">
        <v>45451</v>
      </c>
      <c r="I343" s="815" t="s">
        <v>45584</v>
      </c>
      <c r="J343" s="815" t="s">
        <v>45616</v>
      </c>
      <c r="K343" s="815" t="s">
        <v>45536</v>
      </c>
      <c r="L343" s="815"/>
      <c r="M343" s="815"/>
      <c r="N343" s="998"/>
    </row>
    <row r="344" spans="1:14" s="94" customFormat="1" ht="19.899999999999999" customHeight="1">
      <c r="A344" s="542"/>
      <c r="B344" s="817"/>
      <c r="C344" s="818"/>
      <c r="D344" s="825" t="s">
        <v>45515</v>
      </c>
      <c r="E344" s="820" t="s">
        <v>45514</v>
      </c>
      <c r="F344" s="820" t="s">
        <v>45516</v>
      </c>
      <c r="G344" s="820">
        <f>J68</f>
        <v>2.97</v>
      </c>
      <c r="H344" s="820">
        <f>K68</f>
        <v>3.1</v>
      </c>
      <c r="I344" s="825">
        <f>G299</f>
        <v>30</v>
      </c>
      <c r="J344" s="815">
        <f t="shared" ref="J344:J351" si="52">(G344+H344)/2</f>
        <v>3.0350000000000001</v>
      </c>
      <c r="K344" s="815">
        <f>ROUND(IF(J344&gt;1.25,J344*I344*2,0),2)</f>
        <v>182.1</v>
      </c>
      <c r="L344" s="815"/>
      <c r="M344" s="815"/>
      <c r="N344" s="998"/>
    </row>
    <row r="345" spans="1:14" s="94" customFormat="1" ht="19.899999999999999" customHeight="1">
      <c r="A345" s="542"/>
      <c r="B345" s="817"/>
      <c r="C345" s="818"/>
      <c r="D345" s="825" t="s">
        <v>45517</v>
      </c>
      <c r="E345" s="820" t="s">
        <v>45516</v>
      </c>
      <c r="F345" s="820" t="s">
        <v>45518</v>
      </c>
      <c r="G345" s="820">
        <f>J69</f>
        <v>3.1</v>
      </c>
      <c r="H345" s="820">
        <f>K69</f>
        <v>3.24</v>
      </c>
      <c r="I345" s="825">
        <f>G300</f>
        <v>30</v>
      </c>
      <c r="J345" s="815">
        <f t="shared" si="52"/>
        <v>3.17</v>
      </c>
      <c r="K345" s="815">
        <f t="shared" ref="K345:K351" si="53">ROUND(IF(J345&gt;1.25,J345*I345*2,0),2)</f>
        <v>190.2</v>
      </c>
      <c r="L345" s="815"/>
      <c r="M345" s="815"/>
      <c r="N345" s="998"/>
    </row>
    <row r="346" spans="1:14" s="94" customFormat="1" ht="19.899999999999999" customHeight="1">
      <c r="A346" s="542"/>
      <c r="B346" s="817"/>
      <c r="C346" s="818"/>
      <c r="D346" s="825" t="s">
        <v>45519</v>
      </c>
      <c r="E346" s="820" t="s">
        <v>45518</v>
      </c>
      <c r="F346" s="820" t="s">
        <v>45520</v>
      </c>
      <c r="G346" s="820">
        <f t="shared" ref="G346:G351" si="54">J70</f>
        <v>3.24</v>
      </c>
      <c r="H346" s="820">
        <f t="shared" ref="H346:H351" si="55">K70</f>
        <v>3.35</v>
      </c>
      <c r="I346" s="825">
        <f t="shared" ref="I346:I351" si="56">G301</f>
        <v>30</v>
      </c>
      <c r="J346" s="815">
        <f t="shared" si="52"/>
        <v>3.2949999999999999</v>
      </c>
      <c r="K346" s="815">
        <f t="shared" si="53"/>
        <v>197.7</v>
      </c>
      <c r="L346" s="815"/>
      <c r="M346" s="815"/>
      <c r="N346" s="998"/>
    </row>
    <row r="347" spans="1:14" s="94" customFormat="1" ht="19.899999999999999" customHeight="1">
      <c r="A347" s="542"/>
      <c r="B347" s="817"/>
      <c r="C347" s="818"/>
      <c r="D347" s="825" t="s">
        <v>45521</v>
      </c>
      <c r="E347" s="820" t="s">
        <v>45520</v>
      </c>
      <c r="F347" s="820" t="s">
        <v>45522</v>
      </c>
      <c r="G347" s="820">
        <f t="shared" si="54"/>
        <v>3.35</v>
      </c>
      <c r="H347" s="820">
        <f t="shared" si="55"/>
        <v>3.47</v>
      </c>
      <c r="I347" s="825">
        <f t="shared" si="56"/>
        <v>30.2</v>
      </c>
      <c r="J347" s="815">
        <f t="shared" si="52"/>
        <v>3.41</v>
      </c>
      <c r="K347" s="815">
        <f t="shared" si="53"/>
        <v>205.96</v>
      </c>
      <c r="L347" s="815"/>
      <c r="M347" s="815"/>
      <c r="N347" s="998"/>
    </row>
    <row r="348" spans="1:14" s="94" customFormat="1" ht="19.899999999999999" customHeight="1">
      <c r="A348" s="542"/>
      <c r="B348" s="817"/>
      <c r="C348" s="818"/>
      <c r="D348" s="825" t="s">
        <v>45523</v>
      </c>
      <c r="E348" s="820" t="s">
        <v>45522</v>
      </c>
      <c r="F348" s="820" t="s">
        <v>45524</v>
      </c>
      <c r="G348" s="820">
        <f t="shared" si="54"/>
        <v>3.47</v>
      </c>
      <c r="H348" s="820">
        <f t="shared" si="55"/>
        <v>3.49</v>
      </c>
      <c r="I348" s="825">
        <f t="shared" si="56"/>
        <v>29.76</v>
      </c>
      <c r="J348" s="815">
        <f t="shared" si="52"/>
        <v>3.48</v>
      </c>
      <c r="K348" s="815">
        <f t="shared" si="53"/>
        <v>207.13</v>
      </c>
      <c r="L348" s="815"/>
      <c r="M348" s="815"/>
      <c r="N348" s="998"/>
    </row>
    <row r="349" spans="1:14" s="94" customFormat="1" ht="19.899999999999999" customHeight="1">
      <c r="A349" s="542"/>
      <c r="B349" s="817"/>
      <c r="C349" s="818"/>
      <c r="D349" s="825" t="s">
        <v>45525</v>
      </c>
      <c r="E349" s="820" t="s">
        <v>45524</v>
      </c>
      <c r="F349" s="820" t="s">
        <v>45526</v>
      </c>
      <c r="G349" s="820">
        <f t="shared" si="54"/>
        <v>3.49</v>
      </c>
      <c r="H349" s="820">
        <f t="shared" si="55"/>
        <v>3.34</v>
      </c>
      <c r="I349" s="825">
        <f t="shared" si="56"/>
        <v>30</v>
      </c>
      <c r="J349" s="815">
        <f t="shared" si="52"/>
        <v>3.415</v>
      </c>
      <c r="K349" s="815">
        <f t="shared" si="53"/>
        <v>204.9</v>
      </c>
      <c r="L349" s="815"/>
      <c r="M349" s="815"/>
      <c r="N349" s="998"/>
    </row>
    <row r="350" spans="1:14" s="94" customFormat="1" ht="19.899999999999999" customHeight="1">
      <c r="A350" s="542"/>
      <c r="B350" s="817"/>
      <c r="C350" s="818"/>
      <c r="D350" s="825" t="s">
        <v>45527</v>
      </c>
      <c r="E350" s="820" t="s">
        <v>45526</v>
      </c>
      <c r="F350" s="820" t="s">
        <v>45504</v>
      </c>
      <c r="G350" s="820">
        <f t="shared" si="54"/>
        <v>3.34</v>
      </c>
      <c r="H350" s="820">
        <f t="shared" si="55"/>
        <v>3.28</v>
      </c>
      <c r="I350" s="825">
        <f t="shared" si="56"/>
        <v>30</v>
      </c>
      <c r="J350" s="815">
        <f t="shared" si="52"/>
        <v>3.31</v>
      </c>
      <c r="K350" s="815">
        <f t="shared" si="53"/>
        <v>198.6</v>
      </c>
      <c r="L350" s="815"/>
      <c r="M350" s="815"/>
      <c r="N350" s="998"/>
    </row>
    <row r="351" spans="1:14" s="94" customFormat="1" ht="19.899999999999999" customHeight="1">
      <c r="A351" s="542"/>
      <c r="B351" s="817"/>
      <c r="C351" s="818"/>
      <c r="D351" s="825" t="s">
        <v>45528</v>
      </c>
      <c r="E351" s="820" t="s">
        <v>45504</v>
      </c>
      <c r="F351" s="820" t="s">
        <v>45529</v>
      </c>
      <c r="G351" s="820">
        <f t="shared" si="54"/>
        <v>3.28</v>
      </c>
      <c r="H351" s="820">
        <f t="shared" si="55"/>
        <v>3.32</v>
      </c>
      <c r="I351" s="825">
        <f t="shared" si="56"/>
        <v>2.34</v>
      </c>
      <c r="J351" s="815">
        <f t="shared" si="52"/>
        <v>3.3</v>
      </c>
      <c r="K351" s="815">
        <f t="shared" si="53"/>
        <v>15.44</v>
      </c>
      <c r="L351" s="815"/>
      <c r="M351" s="815"/>
      <c r="N351" s="998"/>
    </row>
    <row r="352" spans="1:14" s="94" customFormat="1" ht="19.899999999999999" customHeight="1">
      <c r="A352" s="832"/>
      <c r="B352" s="833"/>
      <c r="C352" s="834"/>
      <c r="D352" s="812"/>
      <c r="E352" s="812"/>
      <c r="F352" s="812"/>
      <c r="G352" s="820"/>
      <c r="H352" s="815"/>
      <c r="I352" s="815"/>
      <c r="J352" s="815"/>
      <c r="K352" s="815"/>
      <c r="L352" s="815"/>
      <c r="M352" s="815"/>
      <c r="N352" s="998"/>
    </row>
    <row r="353" spans="1:126" s="94" customFormat="1" ht="54" customHeight="1">
      <c r="A353" s="334" t="str">
        <f>PREÇO!A43</f>
        <v>3.14</v>
      </c>
      <c r="B353" s="335" t="str">
        <f>PREÇO!C43</f>
        <v>PINI</v>
      </c>
      <c r="C353" s="338" t="str">
        <f>PREÇO!B43</f>
        <v>3R 23 15 00 00 00 00 65 06</v>
      </c>
      <c r="D353" s="91" t="str">
        <f>PREÇO!D43</f>
        <v>Poço de visita com anéis concreto Ø 1 m profundidade 1,2 m para galerias pluviais</v>
      </c>
      <c r="E353" s="92" t="str">
        <f>PREÇO!E43</f>
        <v>Ud</v>
      </c>
      <c r="F353" s="93">
        <v>2</v>
      </c>
      <c r="G353" s="93"/>
      <c r="H353" s="93"/>
      <c r="I353" s="93"/>
      <c r="J353" s="93"/>
      <c r="K353" s="93"/>
      <c r="L353" s="93"/>
      <c r="M353" s="487"/>
      <c r="N353" s="1016"/>
    </row>
    <row r="354" spans="1:126" s="94" customFormat="1" ht="54" customHeight="1">
      <c r="A354" s="334" t="str">
        <f>PREÇO!A44</f>
        <v>3.15</v>
      </c>
      <c r="B354" s="335" t="str">
        <f>PREÇO!C44</f>
        <v>PINI</v>
      </c>
      <c r="C354" s="338" t="str">
        <f>PREÇO!B44</f>
        <v>'3R 23 15 00 00 00 00 65 07</v>
      </c>
      <c r="D354" s="91" t="str">
        <f>PREÇO!D44</f>
        <v>Poço de visita com anéis concreto Ø 1 m profundidade 1,7 m para galerias pluviais</v>
      </c>
      <c r="E354" s="92" t="str">
        <f>PREÇO!E44</f>
        <v>Ud</v>
      </c>
      <c r="F354" s="93">
        <v>2</v>
      </c>
      <c r="G354" s="93"/>
      <c r="H354" s="93"/>
      <c r="I354" s="93"/>
      <c r="J354" s="93"/>
      <c r="K354" s="93"/>
      <c r="L354" s="93"/>
      <c r="M354" s="487"/>
      <c r="N354" s="1016"/>
    </row>
    <row r="355" spans="1:126" s="94" customFormat="1" ht="54" customHeight="1">
      <c r="A355" s="334" t="str">
        <f>PREÇO!A45</f>
        <v>3.16</v>
      </c>
      <c r="B355" s="335" t="str">
        <f>PREÇO!C45</f>
        <v>PINI</v>
      </c>
      <c r="C355" s="338" t="str">
        <f>PREÇO!B45</f>
        <v>'3R 23 15 00 00 00 00 65 08</v>
      </c>
      <c r="D355" s="91" t="str">
        <f>PREÇO!D45</f>
        <v>Poço de visita com anéis concreto Ø 1 m profundidade 2,2 m para galerias pluviais</v>
      </c>
      <c r="E355" s="92" t="str">
        <f>PREÇO!E45</f>
        <v>Ud</v>
      </c>
      <c r="F355" s="93">
        <v>5</v>
      </c>
      <c r="G355" s="93"/>
      <c r="H355" s="93"/>
      <c r="I355" s="93"/>
      <c r="J355" s="93"/>
      <c r="K355" s="93"/>
      <c r="L355" s="93"/>
      <c r="M355" s="487"/>
      <c r="N355" s="1016"/>
    </row>
    <row r="356" spans="1:126" s="94" customFormat="1" ht="54" customHeight="1">
      <c r="A356" s="334" t="str">
        <f>PREÇO!A46</f>
        <v>3.17</v>
      </c>
      <c r="B356" s="335" t="str">
        <f>PREÇO!C46</f>
        <v>PINI</v>
      </c>
      <c r="C356" s="338" t="str">
        <f>PREÇO!B46</f>
        <v>'3R 23 15 00 00 00 00 65 09</v>
      </c>
      <c r="D356" s="91" t="str">
        <f>PREÇO!D46</f>
        <v>Poço de visita com anéis concreto Ø 1 m profundidade 2,7 m para galerias pluviais</v>
      </c>
      <c r="E356" s="92" t="str">
        <f>PREÇO!E46</f>
        <v>Ud</v>
      </c>
      <c r="F356" s="93">
        <v>6</v>
      </c>
      <c r="G356" s="93"/>
      <c r="H356" s="93"/>
      <c r="I356" s="93"/>
      <c r="J356" s="93"/>
      <c r="K356" s="93"/>
      <c r="L356" s="93"/>
      <c r="M356" s="487"/>
      <c r="N356" s="1016"/>
    </row>
    <row r="357" spans="1:126" s="94" customFormat="1" ht="54" customHeight="1">
      <c r="A357" s="334" t="str">
        <f>PREÇO!A47</f>
        <v>3.18</v>
      </c>
      <c r="B357" s="335" t="str">
        <f>PREÇO!C47</f>
        <v>PINI</v>
      </c>
      <c r="C357" s="338" t="str">
        <f>PREÇO!B47</f>
        <v>3R 23 15 00 00 00 00 65 18</v>
      </c>
      <c r="D357" s="91" t="str">
        <f>PREÇO!D47</f>
        <v>Poço de visita com anéis concreto Ø 1 m profundidade 3,2 m para galerias pluviais</v>
      </c>
      <c r="E357" s="92" t="str">
        <f>PREÇO!E47</f>
        <v>Ud</v>
      </c>
      <c r="F357" s="93">
        <v>7</v>
      </c>
      <c r="G357" s="93"/>
      <c r="H357" s="93"/>
      <c r="I357" s="93"/>
      <c r="J357" s="93"/>
      <c r="K357" s="93"/>
      <c r="L357" s="93"/>
      <c r="M357" s="487"/>
      <c r="N357" s="1016"/>
    </row>
    <row r="358" spans="1:126" s="94" customFormat="1" ht="54" customHeight="1">
      <c r="A358" s="334" t="str">
        <f>PREÇO!A48</f>
        <v>3.19</v>
      </c>
      <c r="B358" s="335" t="str">
        <f>PREÇO!C48</f>
        <v>PINI</v>
      </c>
      <c r="C358" s="338" t="str">
        <f>PREÇO!B48</f>
        <v>3R 23 15 00 00 00 00 65 19</v>
      </c>
      <c r="D358" s="91" t="str">
        <f>PREÇO!D48</f>
        <v>Poço de visita com anéis concreto Ø 1 m profundidade 3,7 m para galerias pluviais</v>
      </c>
      <c r="E358" s="92" t="str">
        <f>PREÇO!E48</f>
        <v>Ud</v>
      </c>
      <c r="F358" s="93">
        <v>6</v>
      </c>
      <c r="G358" s="93"/>
      <c r="H358" s="93"/>
      <c r="I358" s="93"/>
      <c r="J358" s="93"/>
      <c r="K358" s="93"/>
      <c r="L358" s="93"/>
      <c r="M358" s="487"/>
      <c r="N358" s="1016"/>
    </row>
    <row r="359" spans="1:126" s="94" customFormat="1" ht="54" customHeight="1">
      <c r="A359" s="334" t="str">
        <f>PREÇO!A49</f>
        <v>3.20</v>
      </c>
      <c r="B359" s="335" t="str">
        <f>PREÇO!C49</f>
        <v>SINAPI</v>
      </c>
      <c r="C359" s="338">
        <f>PREÇO!B49</f>
        <v>98114</v>
      </c>
      <c r="D359" s="91" t="str">
        <f>PREÇO!D49</f>
        <v>TAMPA CIRCULAR PARA ESGOTO E DRENAGEM, EM FERRO FUNDIDO, DIÂMETRO INTERNO = 0,6 M. AF_12/2020</v>
      </c>
      <c r="E359" s="92" t="str">
        <f>PREÇO!E49</f>
        <v>UND</v>
      </c>
      <c r="F359" s="93">
        <v>28</v>
      </c>
      <c r="G359" s="93"/>
      <c r="H359" s="93"/>
      <c r="I359" s="93"/>
      <c r="J359" s="93"/>
      <c r="K359" s="93"/>
      <c r="L359" s="93"/>
      <c r="M359" s="487"/>
      <c r="N359" s="1016"/>
    </row>
    <row r="360" spans="1:126" s="94" customFormat="1" ht="54" customHeight="1">
      <c r="A360" s="334" t="str">
        <f>PREÇO!A50</f>
        <v>3.21</v>
      </c>
      <c r="B360" s="335" t="str">
        <f>PREÇO!C50</f>
        <v>DER-RD</v>
      </c>
      <c r="C360" s="338">
        <f>PREÇO!B50</f>
        <v>40565</v>
      </c>
      <c r="D360" s="91" t="str">
        <f>PREÇO!D50</f>
        <v>Boca de lobo simples</v>
      </c>
      <c r="E360" s="92" t="str">
        <f>PREÇO!E50</f>
        <v>ud</v>
      </c>
      <c r="F360" s="93">
        <v>1</v>
      </c>
      <c r="G360" s="93"/>
      <c r="H360" s="93"/>
      <c r="I360" s="93"/>
      <c r="J360" s="93"/>
      <c r="K360" s="93"/>
      <c r="L360" s="93"/>
      <c r="M360" s="487"/>
      <c r="N360" s="1016"/>
    </row>
    <row r="361" spans="1:126" s="94" customFormat="1" ht="54" customHeight="1">
      <c r="A361" s="334" t="str">
        <f>PREÇO!A51</f>
        <v>3.22</v>
      </c>
      <c r="B361" s="335" t="str">
        <f>PREÇO!C51</f>
        <v>DER-RD</v>
      </c>
      <c r="C361" s="338">
        <f>PREÇO!B51</f>
        <v>41173</v>
      </c>
      <c r="D361" s="91" t="str">
        <f>PREÇO!D51</f>
        <v>Berço em brita para BSTC diâm. = 0,30 m em Vias Urbanas</v>
      </c>
      <c r="E361" s="92" t="str">
        <f>PREÇO!E51</f>
        <v>m</v>
      </c>
      <c r="F361" s="93">
        <v>176.95</v>
      </c>
      <c r="G361" s="93"/>
      <c r="H361" s="93"/>
      <c r="I361" s="93"/>
      <c r="J361" s="93"/>
      <c r="K361" s="93"/>
      <c r="L361" s="93"/>
      <c r="M361" s="487"/>
      <c r="N361" s="1016"/>
    </row>
    <row r="362" spans="1:126" s="94" customFormat="1" ht="54" customHeight="1">
      <c r="A362" s="334" t="str">
        <f>PREÇO!A52</f>
        <v>3.23</v>
      </c>
      <c r="B362" s="335" t="str">
        <f>PREÇO!C52</f>
        <v>DER-RD</v>
      </c>
      <c r="C362" s="338">
        <f>PREÇO!B52</f>
        <v>41174</v>
      </c>
      <c r="D362" s="91" t="str">
        <f>PREÇO!D52</f>
        <v>Berço em brita para BSTC diâm. = 0,40 m em Vias Urbanas</v>
      </c>
      <c r="E362" s="92" t="str">
        <f>PREÇO!E52</f>
        <v>m</v>
      </c>
      <c r="F362" s="93">
        <v>472.1</v>
      </c>
      <c r="G362" s="93"/>
      <c r="H362" s="93"/>
      <c r="I362" s="93"/>
      <c r="J362" s="93"/>
      <c r="K362" s="93"/>
      <c r="L362" s="93"/>
      <c r="M362" s="487"/>
      <c r="N362" s="1016"/>
    </row>
    <row r="363" spans="1:126" s="94" customFormat="1" ht="54" customHeight="1">
      <c r="A363" s="334" t="str">
        <f>PREÇO!A53</f>
        <v>3.24</v>
      </c>
      <c r="B363" s="335" t="str">
        <f>PREÇO!C53</f>
        <v>DER-RD</v>
      </c>
      <c r="C363" s="338">
        <f>PREÇO!B53</f>
        <v>41175</v>
      </c>
      <c r="D363" s="91" t="str">
        <f>PREÇO!D53</f>
        <v>Berço em brita para BSTC diâm. = 0,60 m em Vias Urbanas</v>
      </c>
      <c r="E363" s="92" t="str">
        <f>PREÇO!E53</f>
        <v>m</v>
      </c>
      <c r="F363" s="93">
        <v>343.32</v>
      </c>
      <c r="G363" s="93"/>
      <c r="H363" s="93"/>
      <c r="I363" s="93"/>
      <c r="J363" s="93"/>
      <c r="K363" s="93"/>
      <c r="L363" s="93"/>
      <c r="M363" s="487"/>
      <c r="N363" s="1016"/>
    </row>
    <row r="364" spans="1:126" s="94" customFormat="1" ht="54" customHeight="1">
      <c r="A364" s="334" t="str">
        <f>PREÇO!A54</f>
        <v>3.25</v>
      </c>
      <c r="B364" s="335" t="str">
        <f>PREÇO!C54</f>
        <v>DER-RD</v>
      </c>
      <c r="C364" s="338">
        <f>PREÇO!B54</f>
        <v>40530</v>
      </c>
      <c r="D364" s="91" t="str">
        <f>PREÇO!D54</f>
        <v>Boca de concreto ciclópico para BSTC diâmetro 0,60 m</v>
      </c>
      <c r="E364" s="92" t="str">
        <f>PREÇO!E54</f>
        <v>ud</v>
      </c>
      <c r="F364" s="93">
        <v>1</v>
      </c>
      <c r="G364" s="93"/>
      <c r="H364" s="93"/>
      <c r="I364" s="93"/>
      <c r="J364" s="93"/>
      <c r="K364" s="93"/>
      <c r="L364" s="93"/>
      <c r="M364" s="487"/>
      <c r="N364" s="1016"/>
    </row>
    <row r="365" spans="1:126" s="83" customFormat="1" ht="15.75">
      <c r="A365" s="467"/>
      <c r="B365" s="471"/>
      <c r="C365" s="472"/>
      <c r="D365" s="469" t="s">
        <v>45369</v>
      </c>
      <c r="E365" s="473"/>
      <c r="F365" s="474"/>
      <c r="G365" s="474"/>
      <c r="H365" s="474"/>
      <c r="I365" s="474"/>
      <c r="J365" s="474"/>
      <c r="K365" s="474"/>
      <c r="L365" s="474"/>
      <c r="M365" s="1011"/>
      <c r="N365" s="101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c r="CM365" s="95"/>
      <c r="CN365" s="95"/>
      <c r="CO365" s="95"/>
      <c r="CP365" s="95"/>
      <c r="CQ365" s="95"/>
      <c r="CR365" s="95"/>
      <c r="CS365" s="95"/>
      <c r="CT365" s="95"/>
      <c r="CU365" s="95"/>
      <c r="CV365" s="95"/>
      <c r="CW365" s="95"/>
      <c r="CX365" s="95"/>
      <c r="CY365" s="95"/>
      <c r="CZ365" s="95"/>
      <c r="DA365" s="95"/>
      <c r="DB365" s="95"/>
      <c r="DC365" s="95"/>
      <c r="DD365" s="95"/>
      <c r="DE365" s="95"/>
      <c r="DF365" s="95"/>
      <c r="DG365" s="95"/>
      <c r="DH365" s="95"/>
      <c r="DI365" s="95"/>
      <c r="DJ365" s="95"/>
      <c r="DK365" s="95"/>
      <c r="DL365" s="95"/>
      <c r="DM365" s="95"/>
      <c r="DN365" s="95"/>
      <c r="DO365" s="95"/>
      <c r="DP365" s="95"/>
      <c r="DQ365" s="95"/>
      <c r="DR365" s="95"/>
      <c r="DS365" s="95"/>
      <c r="DT365" s="95"/>
      <c r="DU365" s="95"/>
      <c r="DV365" s="95"/>
    </row>
    <row r="366" spans="1:126" ht="45">
      <c r="A366" s="334" t="str">
        <f>PREÇO!A56</f>
        <v>3.26</v>
      </c>
      <c r="B366" s="335" t="str">
        <f>PREÇO!C56</f>
        <v>DER-ED</v>
      </c>
      <c r="C366" s="339" t="str">
        <f>PREÇO!B56</f>
        <v>040206</v>
      </c>
      <c r="D366" s="91" t="str">
        <f>PREÇO!D56</f>
        <v>Fôrma de tábua de madeira de 2.5 x 30.0 cm para fundações, levando-se em conta a utilização 5 vezes (incluido o material, corte, montagem, escoramento e desforma)</v>
      </c>
      <c r="E366" s="92" t="str">
        <f>PREÇO!E56</f>
        <v>m2</v>
      </c>
      <c r="F366" s="93">
        <v>283.81</v>
      </c>
      <c r="G366" s="93"/>
      <c r="H366" s="93"/>
      <c r="I366" s="93"/>
      <c r="J366" s="93"/>
      <c r="K366" s="93"/>
      <c r="L366" s="93"/>
      <c r="M366" s="487"/>
      <c r="N366" s="1016"/>
    </row>
    <row r="367" spans="1:126" ht="15.75">
      <c r="A367" s="538"/>
      <c r="B367" s="518"/>
      <c r="C367" s="519"/>
      <c r="D367" s="786"/>
      <c r="E367" s="841" t="s">
        <v>45617</v>
      </c>
      <c r="F367" s="590"/>
      <c r="G367" s="788"/>
      <c r="H367" s="789"/>
      <c r="I367" s="789"/>
      <c r="J367" s="789"/>
      <c r="K367" s="789"/>
      <c r="L367" s="789"/>
      <c r="M367" s="789"/>
      <c r="N367" s="998"/>
    </row>
    <row r="368" spans="1:126" ht="15.75">
      <c r="A368" s="542"/>
      <c r="B368" s="543"/>
      <c r="C368" s="544"/>
      <c r="D368" s="773" t="s">
        <v>45618</v>
      </c>
      <c r="E368" s="787" t="s">
        <v>45619</v>
      </c>
      <c r="F368" s="661" t="s">
        <v>45620</v>
      </c>
      <c r="G368" s="497"/>
      <c r="H368" s="789"/>
      <c r="I368" s="789"/>
      <c r="J368" s="789"/>
      <c r="K368" s="789"/>
      <c r="L368" s="789"/>
      <c r="M368" s="789"/>
      <c r="N368" s="998"/>
    </row>
    <row r="369" spans="1:14" ht="15.75">
      <c r="A369" s="542"/>
      <c r="B369" s="543"/>
      <c r="C369" s="544"/>
      <c r="D369" s="773" t="s">
        <v>45471</v>
      </c>
      <c r="E369" s="660">
        <f>613.35/2-0.15</f>
        <v>306.52999999999997</v>
      </c>
      <c r="F369" s="787">
        <f>1130.42/2-0.15</f>
        <v>565.05999999999995</v>
      </c>
      <c r="G369" s="788"/>
      <c r="H369" s="789"/>
      <c r="I369" s="789"/>
      <c r="J369" s="789"/>
      <c r="K369" s="789"/>
      <c r="L369" s="789"/>
      <c r="M369" s="789"/>
      <c r="N369" s="998"/>
    </row>
    <row r="370" spans="1:14" ht="15.75">
      <c r="A370" s="542"/>
      <c r="B370" s="543"/>
      <c r="C370" s="544"/>
      <c r="D370" s="773" t="s">
        <v>45474</v>
      </c>
      <c r="E370" s="660">
        <f>769.377/2-0.15</f>
        <v>384.54</v>
      </c>
      <c r="F370" s="787">
        <f>368.42/2-0.15</f>
        <v>184.06</v>
      </c>
      <c r="G370" s="788"/>
      <c r="H370" s="789"/>
      <c r="I370" s="789"/>
      <c r="J370" s="789"/>
      <c r="K370" s="789"/>
      <c r="L370" s="789"/>
      <c r="M370" s="789"/>
      <c r="N370" s="998"/>
    </row>
    <row r="371" spans="1:14" ht="15.75">
      <c r="A371" s="542"/>
      <c r="B371" s="543"/>
      <c r="C371" s="544"/>
      <c r="D371" s="773" t="s">
        <v>45476</v>
      </c>
      <c r="E371" s="660">
        <f>194.6108/2-0.15</f>
        <v>97.16</v>
      </c>
      <c r="F371" s="787">
        <f>65.95/2-0.15</f>
        <v>32.83</v>
      </c>
      <c r="G371" s="788"/>
      <c r="H371" s="789"/>
      <c r="I371" s="789"/>
      <c r="J371" s="789"/>
      <c r="K371" s="789"/>
      <c r="L371" s="789"/>
      <c r="M371" s="789"/>
      <c r="N371" s="998"/>
    </row>
    <row r="372" spans="1:14" ht="15.75">
      <c r="A372" s="542"/>
      <c r="B372" s="543"/>
      <c r="C372" s="544"/>
      <c r="D372" s="773" t="s">
        <v>45478</v>
      </c>
      <c r="E372" s="660"/>
      <c r="F372" s="787">
        <f>13.33/2-0.15</f>
        <v>6.52</v>
      </c>
      <c r="G372" s="788"/>
      <c r="H372" s="789"/>
      <c r="I372" s="789"/>
      <c r="J372" s="789"/>
      <c r="K372" s="789"/>
      <c r="L372" s="789"/>
      <c r="M372" s="789"/>
      <c r="N372" s="998"/>
    </row>
    <row r="373" spans="1:14" ht="15.75">
      <c r="A373" s="542"/>
      <c r="B373" s="543"/>
      <c r="C373" s="544"/>
      <c r="D373" s="773" t="s">
        <v>45621</v>
      </c>
      <c r="E373" s="660">
        <f>SUM(E369:E372)</f>
        <v>788.23</v>
      </c>
      <c r="F373" s="787">
        <f>SUM(F369:F372)</f>
        <v>788.47</v>
      </c>
      <c r="G373" s="788"/>
      <c r="H373" s="789">
        <f>0.075/0.4</f>
        <v>0.1875</v>
      </c>
      <c r="I373" s="789"/>
      <c r="J373" s="789"/>
      <c r="K373" s="789"/>
      <c r="L373" s="789"/>
      <c r="M373" s="789"/>
      <c r="N373" s="998"/>
    </row>
    <row r="374" spans="1:14" ht="15.75">
      <c r="A374" s="542"/>
      <c r="B374" s="543"/>
      <c r="C374" s="544"/>
      <c r="D374" s="786" t="s">
        <v>45622</v>
      </c>
      <c r="E374" s="787">
        <v>0.18</v>
      </c>
      <c r="F374" s="497"/>
      <c r="G374" s="788"/>
      <c r="H374" s="789"/>
      <c r="I374" s="789"/>
      <c r="J374" s="789"/>
      <c r="K374" s="789"/>
      <c r="L374" s="789"/>
      <c r="M374" s="789"/>
      <c r="N374" s="998"/>
    </row>
    <row r="375" spans="1:14" ht="15.75">
      <c r="A375" s="542"/>
      <c r="B375" s="543"/>
      <c r="C375" s="544"/>
      <c r="D375" s="842" t="s">
        <v>45623</v>
      </c>
      <c r="E375" s="843">
        <f>E373+F373</f>
        <v>1576.7</v>
      </c>
      <c r="F375" s="800"/>
      <c r="G375" s="801"/>
      <c r="H375" s="802"/>
      <c r="I375" s="802"/>
      <c r="J375" s="802"/>
      <c r="K375" s="802"/>
      <c r="L375" s="802"/>
      <c r="M375" s="802"/>
      <c r="N375" s="998"/>
    </row>
    <row r="376" spans="1:14" ht="30">
      <c r="A376" s="334" t="str">
        <f>PREÇO!A57</f>
        <v>3.27</v>
      </c>
      <c r="B376" s="335" t="str">
        <f>PREÇO!C57</f>
        <v>DER-ED</v>
      </c>
      <c r="C376" s="339" t="str">
        <f>PREÇO!B57</f>
        <v>040224</v>
      </c>
      <c r="D376" s="91" t="str">
        <f>PREÇO!D57</f>
        <v>Fornecimento, preparo e aplicação de concreto Fck = 30 MPa (com brita 1 e 2) - (5% de perdas já incluído no custo)</v>
      </c>
      <c r="E376" s="92" t="str">
        <f>PREÇO!E57</f>
        <v>m3</v>
      </c>
      <c r="F376" s="93">
        <v>70.95</v>
      </c>
      <c r="G376" s="93"/>
      <c r="H376" s="93"/>
      <c r="I376" s="93"/>
      <c r="J376" s="93"/>
      <c r="K376" s="93"/>
      <c r="L376" s="93"/>
      <c r="M376" s="487"/>
      <c r="N376" s="1016"/>
    </row>
    <row r="377" spans="1:14" ht="15.75">
      <c r="A377" s="538"/>
      <c r="B377" s="810"/>
      <c r="C377" s="811"/>
      <c r="D377" s="844"/>
      <c r="E377" s="845"/>
      <c r="F377" s="787"/>
      <c r="G377" s="788"/>
      <c r="H377" s="789"/>
      <c r="I377" s="789"/>
      <c r="J377" s="789"/>
      <c r="K377" s="789"/>
      <c r="L377" s="789"/>
      <c r="M377" s="789"/>
      <c r="N377" s="998"/>
    </row>
    <row r="378" spans="1:14" ht="15.75">
      <c r="A378" s="542"/>
      <c r="B378" s="817"/>
      <c r="C378" s="818"/>
      <c r="D378" s="786" t="s">
        <v>45624</v>
      </c>
      <c r="E378" s="787">
        <v>0.15</v>
      </c>
      <c r="F378" s="787"/>
      <c r="G378" s="788"/>
      <c r="H378" s="789"/>
      <c r="I378" s="789"/>
      <c r="J378" s="789"/>
      <c r="K378" s="789"/>
      <c r="L378" s="789"/>
      <c r="M378" s="789"/>
      <c r="N378" s="998"/>
    </row>
    <row r="379" spans="1:14" ht="15.75">
      <c r="A379" s="542"/>
      <c r="B379" s="817"/>
      <c r="C379" s="818"/>
      <c r="D379" s="846" t="s">
        <v>45625</v>
      </c>
      <c r="E379" s="843">
        <v>0.3</v>
      </c>
      <c r="F379" s="787"/>
      <c r="G379" s="788"/>
      <c r="H379" s="789"/>
      <c r="I379" s="789"/>
      <c r="J379" s="789"/>
      <c r="K379" s="789"/>
      <c r="L379" s="789"/>
      <c r="M379" s="789"/>
      <c r="N379" s="998"/>
    </row>
    <row r="380" spans="1:14" ht="15.75">
      <c r="A380" s="542"/>
      <c r="B380" s="543"/>
      <c r="C380" s="544"/>
      <c r="D380" s="846" t="s">
        <v>45626</v>
      </c>
      <c r="E380" s="847">
        <f>E375</f>
        <v>1576.7</v>
      </c>
      <c r="F380" s="787"/>
      <c r="G380" s="788"/>
      <c r="H380" s="789"/>
      <c r="I380" s="789"/>
      <c r="J380" s="789"/>
      <c r="K380" s="789"/>
      <c r="L380" s="789"/>
      <c r="M380" s="789"/>
      <c r="N380" s="998"/>
    </row>
    <row r="381" spans="1:14" ht="16.5" thickBot="1">
      <c r="A381" s="567"/>
      <c r="B381" s="568"/>
      <c r="C381" s="569"/>
      <c r="D381" s="848"/>
      <c r="E381" s="849"/>
      <c r="F381" s="850"/>
      <c r="G381" s="851"/>
      <c r="H381" s="852"/>
      <c r="I381" s="852"/>
      <c r="J381" s="852"/>
      <c r="K381" s="852"/>
      <c r="L381" s="852"/>
      <c r="M381" s="852"/>
      <c r="N381" s="998"/>
    </row>
    <row r="382" spans="1:14">
      <c r="A382" s="334"/>
      <c r="B382" s="335"/>
      <c r="C382" s="339"/>
      <c r="D382" s="91"/>
      <c r="E382" s="92"/>
      <c r="F382" s="93"/>
      <c r="G382" s="93"/>
      <c r="H382" s="93"/>
      <c r="I382" s="93"/>
      <c r="J382" s="93"/>
      <c r="K382" s="93"/>
      <c r="L382" s="93"/>
      <c r="M382" s="487"/>
      <c r="N382" s="1016"/>
    </row>
    <row r="383" spans="1:14" ht="15.75">
      <c r="A383" s="467"/>
      <c r="B383" s="471"/>
      <c r="C383" s="472"/>
      <c r="D383" s="469" t="s">
        <v>45372</v>
      </c>
      <c r="E383" s="473"/>
      <c r="F383" s="474"/>
      <c r="G383" s="474"/>
      <c r="H383" s="474"/>
      <c r="I383" s="474"/>
      <c r="J383" s="474"/>
      <c r="K383" s="474"/>
      <c r="L383" s="474"/>
      <c r="M383" s="1011"/>
      <c r="N383" s="1015"/>
    </row>
    <row r="384" spans="1:14">
      <c r="A384" s="334" t="str">
        <f>PREÇO!A59</f>
        <v>3.28</v>
      </c>
      <c r="B384" s="335" t="str">
        <f>PREÇO!C59</f>
        <v>DER-ED</v>
      </c>
      <c r="C384" s="339" t="str">
        <f>PREÇO!B59</f>
        <v>030101</v>
      </c>
      <c r="D384" s="91" t="str">
        <f>PREÇO!D59</f>
        <v>Escavação manual em material de 1a. categoria, até 1.50 m de profundidade</v>
      </c>
      <c r="E384" s="92" t="str">
        <f>PREÇO!E59</f>
        <v>m3</v>
      </c>
      <c r="F384" s="93">
        <v>20.32</v>
      </c>
      <c r="G384" s="93"/>
      <c r="H384" s="93"/>
      <c r="I384" s="93"/>
      <c r="J384" s="93"/>
      <c r="K384" s="93"/>
      <c r="L384" s="93"/>
      <c r="M384" s="487"/>
      <c r="N384" s="1016"/>
    </row>
    <row r="385" spans="1:14">
      <c r="A385" s="854"/>
      <c r="B385" s="855"/>
      <c r="C385" s="856"/>
      <c r="D385" s="857"/>
      <c r="E385" s="858"/>
      <c r="F385" s="859"/>
      <c r="G385" s="860"/>
      <c r="H385" s="861"/>
      <c r="I385" s="861"/>
      <c r="J385" s="861"/>
      <c r="K385" s="861"/>
      <c r="L385" s="861"/>
      <c r="M385" s="861"/>
      <c r="N385" s="1034"/>
    </row>
    <row r="386" spans="1:14">
      <c r="A386" s="862"/>
      <c r="B386" s="863" t="s">
        <v>45627</v>
      </c>
      <c r="C386" s="853"/>
      <c r="D386" s="864"/>
      <c r="E386" s="861"/>
      <c r="F386" s="861"/>
      <c r="G386" s="861"/>
      <c r="H386" s="861"/>
      <c r="I386" s="861"/>
      <c r="J386" s="861"/>
      <c r="K386" s="861"/>
      <c r="L386" s="861"/>
      <c r="M386" s="861"/>
      <c r="N386" s="1034"/>
    </row>
    <row r="387" spans="1:14">
      <c r="A387" s="865"/>
      <c r="B387" s="866"/>
      <c r="C387" s="867"/>
      <c r="D387" s="868"/>
      <c r="E387" s="861" t="s">
        <v>45448</v>
      </c>
      <c r="F387" s="861" t="s">
        <v>45450</v>
      </c>
      <c r="G387" s="861" t="s">
        <v>45628</v>
      </c>
      <c r="H387" s="861" t="s">
        <v>45629</v>
      </c>
      <c r="I387" s="861"/>
      <c r="J387" s="869" t="s">
        <v>45630</v>
      </c>
      <c r="K387" s="869"/>
      <c r="L387" s="861"/>
      <c r="M387" s="861"/>
      <c r="N387" s="1034"/>
    </row>
    <row r="388" spans="1:14">
      <c r="A388" s="870"/>
      <c r="B388" s="871"/>
      <c r="C388" s="872"/>
      <c r="D388" s="868" t="s">
        <v>45631</v>
      </c>
      <c r="E388" s="861">
        <v>11.71</v>
      </c>
      <c r="F388" s="861">
        <v>1.6</v>
      </c>
      <c r="G388" s="861">
        <v>0.25</v>
      </c>
      <c r="H388" s="861">
        <f>G388*F388*E388</f>
        <v>4.68</v>
      </c>
      <c r="I388" s="861"/>
      <c r="J388" s="861"/>
      <c r="K388" s="861"/>
      <c r="L388" s="861"/>
      <c r="M388" s="861"/>
      <c r="N388" s="1034"/>
    </row>
    <row r="389" spans="1:14">
      <c r="A389" s="870"/>
      <c r="B389" s="871"/>
      <c r="C389" s="872"/>
      <c r="D389" s="868" t="s">
        <v>45632</v>
      </c>
      <c r="E389" s="861">
        <v>6.53</v>
      </c>
      <c r="F389" s="861">
        <v>1.6</v>
      </c>
      <c r="G389" s="861">
        <v>0.25</v>
      </c>
      <c r="H389" s="861">
        <f>G389*F389*E389</f>
        <v>2.61</v>
      </c>
      <c r="I389" s="861"/>
      <c r="J389" s="861"/>
      <c r="K389" s="861"/>
      <c r="L389" s="861"/>
      <c r="M389" s="861"/>
      <c r="N389" s="1034"/>
    </row>
    <row r="390" spans="1:14">
      <c r="A390" s="870"/>
      <c r="B390" s="871"/>
      <c r="C390" s="872"/>
      <c r="D390" s="868" t="s">
        <v>45633</v>
      </c>
      <c r="E390" s="861">
        <v>19.73</v>
      </c>
      <c r="F390" s="861">
        <v>1.6</v>
      </c>
      <c r="G390" s="861">
        <v>0.25</v>
      </c>
      <c r="H390" s="861">
        <f>G390*F390*E390</f>
        <v>7.89</v>
      </c>
      <c r="I390" s="861"/>
      <c r="J390" s="861"/>
      <c r="K390" s="861"/>
      <c r="L390" s="861"/>
      <c r="M390" s="861"/>
      <c r="N390" s="1034"/>
    </row>
    <row r="391" spans="1:14">
      <c r="A391" s="870"/>
      <c r="B391" s="871"/>
      <c r="C391" s="872"/>
      <c r="D391" s="868" t="s">
        <v>45634</v>
      </c>
      <c r="E391" s="861" t="s">
        <v>45635</v>
      </c>
      <c r="F391" s="873">
        <v>8</v>
      </c>
      <c r="G391" s="873">
        <v>0.5</v>
      </c>
      <c r="H391" s="873">
        <f>G391*F391</f>
        <v>4</v>
      </c>
      <c r="I391" s="861"/>
      <c r="J391" s="861"/>
      <c r="K391" s="861"/>
      <c r="L391" s="861"/>
      <c r="M391" s="861"/>
      <c r="N391" s="1034"/>
    </row>
    <row r="392" spans="1:14" ht="15.75" thickBot="1">
      <c r="A392" s="870"/>
      <c r="B392" s="871"/>
      <c r="C392" s="872"/>
      <c r="D392" s="868" t="s">
        <v>45636</v>
      </c>
      <c r="E392" s="861">
        <f>E388+E389+E390</f>
        <v>37.97</v>
      </c>
      <c r="F392" s="861">
        <v>0.3</v>
      </c>
      <c r="G392" s="861">
        <v>0.1</v>
      </c>
      <c r="H392" s="861">
        <f>G392*F392*E392</f>
        <v>1.1399999999999999</v>
      </c>
      <c r="I392" s="861"/>
      <c r="J392" s="861"/>
      <c r="K392" s="861"/>
      <c r="L392" s="861"/>
      <c r="M392" s="861"/>
      <c r="N392" s="1034"/>
    </row>
    <row r="393" spans="1:14" ht="18.75" thickBot="1">
      <c r="A393" s="870"/>
      <c r="B393" s="871"/>
      <c r="C393" s="872"/>
      <c r="D393" s="868"/>
      <c r="E393" s="861"/>
      <c r="F393" s="874" t="s">
        <v>45637</v>
      </c>
      <c r="G393" s="875"/>
      <c r="H393" s="876">
        <f>SUM(H388:H392)</f>
        <v>20.32</v>
      </c>
      <c r="I393" s="861"/>
      <c r="J393" s="861"/>
      <c r="K393" s="861"/>
      <c r="L393" s="861"/>
      <c r="M393" s="861"/>
      <c r="N393" s="1034"/>
    </row>
    <row r="394" spans="1:14">
      <c r="A394" s="877"/>
      <c r="B394" s="878"/>
      <c r="C394" s="879"/>
      <c r="D394" s="868"/>
      <c r="E394" s="861"/>
      <c r="F394" s="880"/>
      <c r="G394" s="880"/>
      <c r="H394" s="880"/>
      <c r="I394" s="861"/>
      <c r="J394" s="861"/>
      <c r="K394" s="861"/>
      <c r="L394" s="861"/>
      <c r="M394" s="861"/>
      <c r="N394" s="1034"/>
    </row>
    <row r="395" spans="1:14" ht="42.75" customHeight="1">
      <c r="A395" s="334" t="str">
        <f>PREÇO!A60</f>
        <v>3.29</v>
      </c>
      <c r="B395" s="335" t="str">
        <f>PREÇO!C60</f>
        <v>DER-RD</v>
      </c>
      <c r="C395" s="339">
        <f>PREÇO!B60</f>
        <v>40300</v>
      </c>
      <c r="D395" s="91" t="str">
        <f>PREÇO!D60</f>
        <v>Apiloamento manual</v>
      </c>
      <c r="E395" s="92" t="str">
        <f>PREÇO!E60</f>
        <v>M3</v>
      </c>
      <c r="F395" s="93">
        <v>20.32</v>
      </c>
      <c r="G395" s="881"/>
      <c r="H395" s="93"/>
      <c r="I395" s="93"/>
      <c r="J395" s="882" t="s">
        <v>45638</v>
      </c>
      <c r="K395" s="93"/>
      <c r="L395" s="93"/>
      <c r="M395" s="487"/>
      <c r="N395" s="1016"/>
    </row>
    <row r="396" spans="1:14" ht="30">
      <c r="A396" s="334" t="str">
        <f>PREÇO!A61</f>
        <v>3.30</v>
      </c>
      <c r="B396" s="335" t="str">
        <f>PREÇO!C61</f>
        <v>DER-ED</v>
      </c>
      <c r="C396" s="339" t="str">
        <f>PREÇO!B61</f>
        <v>040231</v>
      </c>
      <c r="D396" s="91" t="str">
        <f>PREÇO!D61</f>
        <v>Fornecimento, preparo e aplicação de concreto magro com consumo mínimo de cimento de 250 kg/m3 (brita 1 e 2) - (5% de perdas já incluído no custo)</v>
      </c>
      <c r="E396" s="92" t="str">
        <f>PREÇO!E61</f>
        <v>m3</v>
      </c>
      <c r="F396" s="93">
        <v>3.04</v>
      </c>
      <c r="G396" s="93"/>
      <c r="H396" s="93"/>
      <c r="I396" s="93"/>
      <c r="J396" s="93"/>
      <c r="K396" s="93"/>
      <c r="L396" s="93"/>
      <c r="M396" s="487"/>
      <c r="N396" s="1016"/>
    </row>
    <row r="397" spans="1:14">
      <c r="A397" s="883"/>
      <c r="B397" s="884"/>
      <c r="C397" s="800"/>
      <c r="D397" s="787" t="s">
        <v>45639</v>
      </c>
      <c r="E397" s="885" t="str">
        <f>E387</f>
        <v>Comp. (m)</v>
      </c>
      <c r="F397" s="885" t="str">
        <f>F387</f>
        <v>Larg. (m)</v>
      </c>
      <c r="G397" s="885" t="str">
        <f>G387</f>
        <v>h. (m)</v>
      </c>
      <c r="H397" s="885" t="str">
        <f>H387</f>
        <v>Vol.   (m3)</v>
      </c>
      <c r="I397" s="885"/>
      <c r="J397" s="885"/>
      <c r="K397" s="885"/>
      <c r="L397" s="885"/>
      <c r="M397" s="885"/>
      <c r="N397" s="1034"/>
    </row>
    <row r="398" spans="1:14">
      <c r="A398" s="886"/>
      <c r="B398" s="887"/>
      <c r="C398" s="888"/>
      <c r="D398" s="787" t="str">
        <f t="shared" ref="D398:F400" si="57">D388</f>
        <v>TRECHO 1 (ESCADA 01)</v>
      </c>
      <c r="E398" s="885">
        <f t="shared" si="57"/>
        <v>11.71</v>
      </c>
      <c r="F398" s="885">
        <f t="shared" si="57"/>
        <v>1.6</v>
      </c>
      <c r="G398" s="885">
        <v>0.05</v>
      </c>
      <c r="H398" s="885">
        <f>E398*F398*G398</f>
        <v>0.94</v>
      </c>
      <c r="I398" s="885"/>
      <c r="J398" s="885"/>
      <c r="K398" s="885"/>
      <c r="L398" s="885"/>
      <c r="M398" s="885"/>
      <c r="N398" s="1034"/>
    </row>
    <row r="399" spans="1:14">
      <c r="A399" s="886"/>
      <c r="B399" s="887"/>
      <c r="C399" s="888"/>
      <c r="D399" s="787" t="str">
        <f t="shared" si="57"/>
        <v>TRECHO 2 (RAMPA COM PEDRA ARGAMASSADA)</v>
      </c>
      <c r="E399" s="885">
        <f t="shared" si="57"/>
        <v>6.53</v>
      </c>
      <c r="F399" s="885">
        <f t="shared" si="57"/>
        <v>1.6</v>
      </c>
      <c r="G399" s="885">
        <v>0.05</v>
      </c>
      <c r="H399" s="885">
        <f t="shared" ref="H399:H400" si="58">E399*F399*G399</f>
        <v>0.52</v>
      </c>
      <c r="I399" s="885"/>
      <c r="J399" s="885"/>
      <c r="K399" s="885"/>
      <c r="L399" s="885"/>
      <c r="M399" s="885"/>
      <c r="N399" s="1034"/>
    </row>
    <row r="400" spans="1:14" ht="15.75" thickBot="1">
      <c r="A400" s="886"/>
      <c r="B400" s="887"/>
      <c r="C400" s="888"/>
      <c r="D400" s="787" t="str">
        <f t="shared" si="57"/>
        <v>TRECHO 3 (ESCADA 2)</v>
      </c>
      <c r="E400" s="885">
        <f t="shared" si="57"/>
        <v>19.73</v>
      </c>
      <c r="F400" s="885">
        <f t="shared" si="57"/>
        <v>1.6</v>
      </c>
      <c r="G400" s="885">
        <v>0.05</v>
      </c>
      <c r="H400" s="885">
        <f t="shared" si="58"/>
        <v>1.58</v>
      </c>
      <c r="I400" s="885"/>
      <c r="J400" s="885"/>
      <c r="K400" s="885"/>
      <c r="L400" s="885"/>
      <c r="M400" s="885"/>
      <c r="N400" s="1034"/>
    </row>
    <row r="401" spans="1:14" ht="18.75" thickBot="1">
      <c r="A401" s="886"/>
      <c r="B401" s="887"/>
      <c r="C401" s="888"/>
      <c r="D401" s="787"/>
      <c r="E401" s="885"/>
      <c r="F401" s="874" t="s">
        <v>45640</v>
      </c>
      <c r="G401" s="875"/>
      <c r="H401" s="876">
        <f>SUM(H398:H400)</f>
        <v>3.04</v>
      </c>
      <c r="I401" s="885"/>
      <c r="J401" s="885"/>
      <c r="K401" s="885"/>
      <c r="L401" s="885"/>
      <c r="M401" s="885"/>
      <c r="N401" s="1034"/>
    </row>
    <row r="402" spans="1:14">
      <c r="A402" s="889"/>
      <c r="B402" s="890"/>
      <c r="C402" s="845"/>
      <c r="D402" s="787"/>
      <c r="E402" s="885"/>
      <c r="F402" s="885"/>
      <c r="G402" s="885"/>
      <c r="H402" s="885"/>
      <c r="I402" s="885"/>
      <c r="J402" s="885"/>
      <c r="K402" s="885"/>
      <c r="L402" s="885"/>
      <c r="M402" s="885"/>
      <c r="N402" s="1034"/>
    </row>
    <row r="403" spans="1:14" ht="30">
      <c r="A403" s="334" t="str">
        <f>PREÇO!A62</f>
        <v>3.31</v>
      </c>
      <c r="B403" s="335" t="str">
        <f>PREÇO!C62</f>
        <v>DER-ED</v>
      </c>
      <c r="C403" s="339" t="str">
        <f>PREÇO!B62</f>
        <v>040246</v>
      </c>
      <c r="D403" s="91" t="str">
        <f>PREÇO!D62</f>
        <v>Fornecimento, dobragem e colocação em fôrma, de armadura CA-60 B fina, diâmetro de 4.0 a 7.0mm</v>
      </c>
      <c r="E403" s="92" t="str">
        <f>PREÇO!E62</f>
        <v>kg</v>
      </c>
      <c r="F403" s="93">
        <v>244</v>
      </c>
      <c r="G403" s="891" t="s">
        <v>45641</v>
      </c>
      <c r="H403" s="93"/>
      <c r="I403" s="891"/>
      <c r="J403" s="93"/>
      <c r="K403" s="93"/>
      <c r="L403" s="93"/>
      <c r="M403" s="487"/>
      <c r="N403" s="1016"/>
    </row>
    <row r="404" spans="1:14" ht="30">
      <c r="A404" s="334" t="str">
        <f>PREÇO!A63</f>
        <v>3.32</v>
      </c>
      <c r="B404" s="335" t="str">
        <f>PREÇO!C63</f>
        <v>DER-ED</v>
      </c>
      <c r="C404" s="339" t="str">
        <f>PREÇO!B63</f>
        <v>040243</v>
      </c>
      <c r="D404" s="91" t="str">
        <f>PREÇO!D63</f>
        <v>Fornecimento, dobragem e colocação em fôrma, de armadura CA-50 A média, diâmetro de 6.3 a 10.0 mm</v>
      </c>
      <c r="E404" s="92" t="str">
        <f>PREÇO!E63</f>
        <v>kg</v>
      </c>
      <c r="F404" s="93">
        <v>592</v>
      </c>
      <c r="G404" s="891" t="s">
        <v>45642</v>
      </c>
      <c r="H404" s="93"/>
      <c r="I404" s="93"/>
      <c r="J404" s="93"/>
      <c r="K404" s="93"/>
      <c r="L404" s="93"/>
      <c r="M404" s="487"/>
      <c r="N404" s="1016"/>
    </row>
    <row r="405" spans="1:14">
      <c r="A405" s="892"/>
      <c r="B405" s="893"/>
      <c r="C405" s="867"/>
      <c r="D405" s="894"/>
      <c r="E405" s="894"/>
      <c r="F405" s="858"/>
      <c r="G405" s="891"/>
      <c r="H405" s="895"/>
      <c r="I405" s="895"/>
      <c r="J405" s="885"/>
      <c r="K405" s="885"/>
      <c r="L405" s="885"/>
      <c r="M405" s="789"/>
      <c r="N405" s="1034"/>
    </row>
    <row r="406" spans="1:14" ht="15.75">
      <c r="A406" s="896"/>
      <c r="B406" s="897"/>
      <c r="C406" s="872"/>
      <c r="D406" s="898" t="s">
        <v>45643</v>
      </c>
      <c r="E406" s="899"/>
      <c r="F406" s="899"/>
      <c r="G406" s="891"/>
      <c r="H406" s="895"/>
      <c r="I406" s="895"/>
      <c r="J406" s="885"/>
      <c r="K406" s="885"/>
      <c r="L406" s="885"/>
      <c r="M406" s="789"/>
      <c r="N406" s="1034"/>
    </row>
    <row r="407" spans="1:14" ht="15.75">
      <c r="A407" s="896"/>
      <c r="B407" s="897"/>
      <c r="C407" s="872"/>
      <c r="D407" s="900" t="s">
        <v>45644</v>
      </c>
      <c r="E407" s="901" t="s">
        <v>45645</v>
      </c>
      <c r="F407" s="901" t="s">
        <v>45646</v>
      </c>
      <c r="G407" s="891" t="s">
        <v>45647</v>
      </c>
      <c r="H407" s="895"/>
      <c r="I407" s="895"/>
      <c r="J407" s="885"/>
      <c r="K407" s="885"/>
      <c r="L407" s="885"/>
      <c r="M407" s="789"/>
      <c r="N407" s="1034"/>
    </row>
    <row r="408" spans="1:14" ht="15.75">
      <c r="A408" s="896"/>
      <c r="B408" s="897"/>
      <c r="C408" s="872"/>
      <c r="D408" s="902">
        <v>5</v>
      </c>
      <c r="E408" s="903" t="s">
        <v>45648</v>
      </c>
      <c r="F408" s="904">
        <v>244</v>
      </c>
      <c r="G408" s="891"/>
      <c r="H408" s="895"/>
      <c r="I408" s="895"/>
      <c r="J408" s="885"/>
      <c r="K408" s="885"/>
      <c r="L408" s="885"/>
      <c r="M408" s="789"/>
      <c r="N408" s="1034"/>
    </row>
    <row r="409" spans="1:14" ht="15.75">
      <c r="A409" s="896"/>
      <c r="B409" s="897"/>
      <c r="C409" s="872"/>
      <c r="D409" s="905">
        <v>6.3</v>
      </c>
      <c r="E409" s="903" t="s">
        <v>45649</v>
      </c>
      <c r="F409" s="904">
        <v>592</v>
      </c>
      <c r="G409" s="891"/>
      <c r="H409" s="895"/>
      <c r="I409" s="895"/>
      <c r="J409" s="885"/>
      <c r="K409" s="885"/>
      <c r="L409" s="885"/>
      <c r="M409" s="789"/>
      <c r="N409" s="1034"/>
    </row>
    <row r="410" spans="1:14">
      <c r="A410" s="896"/>
      <c r="B410" s="897"/>
      <c r="C410" s="872"/>
      <c r="D410" s="894"/>
      <c r="E410" s="894"/>
      <c r="F410" s="858"/>
      <c r="G410" s="891"/>
      <c r="H410" s="895"/>
      <c r="I410" s="895"/>
      <c r="J410" s="885"/>
      <c r="K410" s="885"/>
      <c r="L410" s="885"/>
      <c r="M410" s="789"/>
      <c r="N410" s="1034"/>
    </row>
    <row r="411" spans="1:14">
      <c r="A411" s="906"/>
      <c r="B411" s="907"/>
      <c r="C411" s="879"/>
      <c r="D411" s="894"/>
      <c r="E411" s="894"/>
      <c r="F411" s="858"/>
      <c r="G411" s="891"/>
      <c r="H411" s="895"/>
      <c r="I411" s="895"/>
      <c r="J411" s="885"/>
      <c r="K411" s="885"/>
      <c r="L411" s="885"/>
      <c r="M411" s="789"/>
      <c r="N411" s="1034"/>
    </row>
    <row r="412" spans="1:14" ht="30">
      <c r="A412" s="334" t="str">
        <f>PREÇO!A64</f>
        <v>3.33</v>
      </c>
      <c r="B412" s="335" t="str">
        <f>PREÇO!C64</f>
        <v>DER-ED</v>
      </c>
      <c r="C412" s="339" t="str">
        <f>PREÇO!B64</f>
        <v>040237</v>
      </c>
      <c r="D412" s="91" t="str">
        <f>PREÇO!D64</f>
        <v>Fornecimento, preparo e aplicação de concreto Fck=25 MPa (brita 1 e 2) - (5% de perdas já incluído no custo)</v>
      </c>
      <c r="E412" s="92" t="str">
        <f>PREÇO!E64</f>
        <v>m3</v>
      </c>
      <c r="F412" s="93">
        <v>37.22</v>
      </c>
      <c r="G412" s="891" t="s">
        <v>45650</v>
      </c>
      <c r="H412" s="93"/>
      <c r="I412" s="93"/>
      <c r="J412" s="93"/>
      <c r="K412" s="93"/>
      <c r="L412" s="93"/>
      <c r="M412" s="487"/>
      <c r="N412" s="1016"/>
    </row>
    <row r="413" spans="1:14">
      <c r="A413" s="908"/>
      <c r="B413" s="909"/>
      <c r="C413" s="868"/>
      <c r="D413" s="894"/>
      <c r="E413" s="910"/>
      <c r="F413" s="858"/>
      <c r="G413" s="891"/>
      <c r="H413" s="895"/>
      <c r="I413" s="895"/>
      <c r="J413" s="885"/>
      <c r="K413" s="885"/>
      <c r="L413" s="885"/>
      <c r="M413" s="789"/>
      <c r="N413" s="1034"/>
    </row>
    <row r="414" spans="1:14">
      <c r="A414" s="911" t="s">
        <v>45651</v>
      </c>
      <c r="B414" s="912"/>
      <c r="C414" s="863"/>
      <c r="D414" s="913"/>
      <c r="E414" s="910"/>
      <c r="F414" s="858"/>
      <c r="G414" s="891"/>
      <c r="H414" s="895"/>
      <c r="I414" s="895"/>
      <c r="J414" s="885"/>
      <c r="K414" s="885"/>
      <c r="L414" s="885"/>
      <c r="M414" s="789"/>
      <c r="N414" s="1034"/>
    </row>
    <row r="415" spans="1:14">
      <c r="A415" s="892"/>
      <c r="B415" s="893"/>
      <c r="C415" s="867"/>
      <c r="D415" s="894" t="s">
        <v>45639</v>
      </c>
      <c r="E415" s="885" t="str">
        <f>E387</f>
        <v>Comp. (m)</v>
      </c>
      <c r="F415" s="885" t="str">
        <f>F387</f>
        <v>Larg. (m)</v>
      </c>
      <c r="G415" s="885" t="str">
        <f>G387</f>
        <v>h. (m)</v>
      </c>
      <c r="H415" s="885" t="str">
        <f>H387</f>
        <v>Vol.   (m3)</v>
      </c>
      <c r="I415" s="885"/>
      <c r="J415" s="885"/>
      <c r="K415" s="885"/>
      <c r="L415" s="885"/>
      <c r="M415" s="789"/>
      <c r="N415" s="1034"/>
    </row>
    <row r="416" spans="1:14">
      <c r="A416" s="896"/>
      <c r="B416" s="897"/>
      <c r="C416" s="872"/>
      <c r="D416" s="894" t="str">
        <f t="shared" ref="D416:F418" si="59">D388</f>
        <v>TRECHO 1 (ESCADA 01)</v>
      </c>
      <c r="E416" s="885">
        <f t="shared" si="59"/>
        <v>11.71</v>
      </c>
      <c r="F416" s="885">
        <f t="shared" si="59"/>
        <v>1.6</v>
      </c>
      <c r="G416" s="885">
        <v>0.2</v>
      </c>
      <c r="H416" s="885">
        <f>G416*F416*E416</f>
        <v>3.75</v>
      </c>
      <c r="I416" s="885"/>
      <c r="J416" s="885"/>
      <c r="K416" s="885"/>
      <c r="L416" s="885"/>
      <c r="M416" s="789"/>
      <c r="N416" s="1034"/>
    </row>
    <row r="417" spans="1:14">
      <c r="A417" s="896"/>
      <c r="B417" s="897"/>
      <c r="C417" s="872"/>
      <c r="D417" s="894" t="str">
        <f t="shared" si="59"/>
        <v>TRECHO 2 (RAMPA COM PEDRA ARGAMASSADA)</v>
      </c>
      <c r="E417" s="885">
        <f t="shared" si="59"/>
        <v>6.53</v>
      </c>
      <c r="F417" s="885">
        <f t="shared" si="59"/>
        <v>1.6</v>
      </c>
      <c r="G417" s="885">
        <v>0.2</v>
      </c>
      <c r="H417" s="885">
        <f>G417*F417*E417</f>
        <v>2.09</v>
      </c>
      <c r="I417" s="885"/>
      <c r="J417" s="885"/>
      <c r="K417" s="885"/>
      <c r="L417" s="885"/>
      <c r="M417" s="789"/>
      <c r="N417" s="1034"/>
    </row>
    <row r="418" spans="1:14" ht="15.75" thickBot="1">
      <c r="A418" s="896"/>
      <c r="B418" s="897"/>
      <c r="C418" s="872"/>
      <c r="D418" s="894" t="str">
        <f t="shared" si="59"/>
        <v>TRECHO 3 (ESCADA 2)</v>
      </c>
      <c r="E418" s="885">
        <f t="shared" si="59"/>
        <v>19.73</v>
      </c>
      <c r="F418" s="885">
        <f t="shared" si="59"/>
        <v>1.6</v>
      </c>
      <c r="G418" s="885">
        <v>0.2</v>
      </c>
      <c r="H418" s="885">
        <f>G418*F418*E418</f>
        <v>6.31</v>
      </c>
      <c r="I418" s="885"/>
      <c r="J418" s="885"/>
      <c r="K418" s="885"/>
      <c r="L418" s="885"/>
      <c r="M418" s="789"/>
      <c r="N418" s="1034"/>
    </row>
    <row r="419" spans="1:14" ht="18.75" thickBot="1">
      <c r="A419" s="906"/>
      <c r="B419" s="907"/>
      <c r="C419" s="879"/>
      <c r="D419" s="894"/>
      <c r="E419" s="885"/>
      <c r="F419" s="874" t="s">
        <v>45652</v>
      </c>
      <c r="G419" s="875"/>
      <c r="H419" s="876">
        <f>SUM(H416:H418)</f>
        <v>12.15</v>
      </c>
      <c r="I419" s="885"/>
      <c r="J419" s="885"/>
      <c r="K419" s="885"/>
      <c r="L419" s="885"/>
      <c r="M419" s="789"/>
      <c r="N419" s="1034"/>
    </row>
    <row r="420" spans="1:14">
      <c r="A420" s="911" t="s">
        <v>45653</v>
      </c>
      <c r="B420" s="912"/>
      <c r="C420" s="863"/>
      <c r="D420" s="913"/>
      <c r="E420" s="885"/>
      <c r="F420" s="885"/>
      <c r="G420" s="885"/>
      <c r="H420" s="885"/>
      <c r="I420" s="885"/>
      <c r="J420" s="885"/>
      <c r="K420" s="885"/>
      <c r="L420" s="885"/>
      <c r="M420" s="789"/>
      <c r="N420" s="1034"/>
    </row>
    <row r="421" spans="1:14">
      <c r="A421" s="914"/>
      <c r="B421" s="915"/>
      <c r="C421" s="916"/>
      <c r="D421" s="917" t="s">
        <v>45639</v>
      </c>
      <c r="E421" s="885" t="s">
        <v>45447</v>
      </c>
      <c r="F421" s="885" t="s">
        <v>45654</v>
      </c>
      <c r="G421" s="885" t="s">
        <v>45655</v>
      </c>
      <c r="H421" s="885" t="s">
        <v>45450</v>
      </c>
      <c r="I421" s="885" t="str">
        <f>H387</f>
        <v>Vol.   (m3)</v>
      </c>
      <c r="J421" s="885"/>
      <c r="K421" s="885"/>
      <c r="L421" s="885"/>
      <c r="M421" s="789"/>
      <c r="N421" s="1034"/>
    </row>
    <row r="422" spans="1:14">
      <c r="A422" s="896"/>
      <c r="B422" s="897"/>
      <c r="C422" s="872"/>
      <c r="D422" s="894" t="s">
        <v>45656</v>
      </c>
      <c r="E422" s="885">
        <v>12</v>
      </c>
      <c r="F422" s="885">
        <v>0.88</v>
      </c>
      <c r="G422" s="885">
        <v>0.56000000000000005</v>
      </c>
      <c r="H422" s="885">
        <v>1.2</v>
      </c>
      <c r="I422" s="885">
        <f>(F422*G422)/2*H422*E422</f>
        <v>3.55</v>
      </c>
      <c r="J422" s="885"/>
      <c r="K422" s="885"/>
      <c r="L422" s="885"/>
      <c r="M422" s="789"/>
      <c r="N422" s="1034"/>
    </row>
    <row r="423" spans="1:14" ht="15.75" thickBot="1">
      <c r="A423" s="896"/>
      <c r="B423" s="897"/>
      <c r="C423" s="872"/>
      <c r="D423" s="894" t="s">
        <v>45657</v>
      </c>
      <c r="E423" s="885">
        <v>16</v>
      </c>
      <c r="F423" s="885">
        <v>1.08</v>
      </c>
      <c r="G423" s="885">
        <v>0.55000000000000004</v>
      </c>
      <c r="H423" s="885">
        <v>1.2</v>
      </c>
      <c r="I423" s="885">
        <f>(H423*G423)/2*F423*E423</f>
        <v>5.7</v>
      </c>
      <c r="J423" s="885"/>
      <c r="K423" s="885"/>
      <c r="L423" s="885"/>
      <c r="M423" s="789"/>
      <c r="N423" s="1034"/>
    </row>
    <row r="424" spans="1:14" ht="18.75" thickBot="1">
      <c r="A424" s="896"/>
      <c r="B424" s="897"/>
      <c r="C424" s="872"/>
      <c r="D424" s="894"/>
      <c r="E424" s="885"/>
      <c r="F424" s="885"/>
      <c r="G424" s="874" t="s">
        <v>45658</v>
      </c>
      <c r="H424" s="875"/>
      <c r="I424" s="876">
        <f>SUM(I422:I423)</f>
        <v>9.25</v>
      </c>
      <c r="J424" s="885"/>
      <c r="K424" s="885"/>
      <c r="L424" s="885"/>
      <c r="M424" s="789"/>
      <c r="N424" s="1034"/>
    </row>
    <row r="425" spans="1:14">
      <c r="A425" s="906"/>
      <c r="B425" s="907"/>
      <c r="C425" s="879"/>
      <c r="D425" s="894"/>
      <c r="E425" s="885"/>
      <c r="F425" s="885"/>
      <c r="G425" s="885"/>
      <c r="H425" s="885"/>
      <c r="I425" s="885"/>
      <c r="J425" s="885"/>
      <c r="K425" s="885"/>
      <c r="L425" s="885"/>
      <c r="M425" s="789"/>
      <c r="N425" s="1034"/>
    </row>
    <row r="426" spans="1:14">
      <c r="A426" s="911" t="s">
        <v>45659</v>
      </c>
      <c r="B426" s="912"/>
      <c r="C426" s="863"/>
      <c r="D426" s="913"/>
      <c r="E426" s="885"/>
      <c r="F426" s="885"/>
      <c r="G426" s="885"/>
      <c r="H426" s="885"/>
      <c r="I426" s="885"/>
      <c r="J426" s="885"/>
      <c r="K426" s="885"/>
      <c r="L426" s="885"/>
      <c r="M426" s="789"/>
      <c r="N426" s="1034"/>
    </row>
    <row r="427" spans="1:14">
      <c r="A427" s="892"/>
      <c r="B427" s="893"/>
      <c r="C427" s="867"/>
      <c r="D427" s="894" t="s">
        <v>45639</v>
      </c>
      <c r="E427" s="885" t="str">
        <f>E415</f>
        <v>Comp. (m)</v>
      </c>
      <c r="F427" s="885" t="str">
        <f t="shared" ref="F427:H427" si="60">F415</f>
        <v>Larg. (m)</v>
      </c>
      <c r="G427" s="885" t="str">
        <f t="shared" si="60"/>
        <v>h. (m)</v>
      </c>
      <c r="H427" s="885" t="str">
        <f t="shared" si="60"/>
        <v>Vol.   (m3)</v>
      </c>
      <c r="I427" s="885"/>
      <c r="J427" s="885"/>
      <c r="K427" s="885"/>
      <c r="L427" s="885"/>
      <c r="M427" s="789"/>
      <c r="N427" s="1034"/>
    </row>
    <row r="428" spans="1:14">
      <c r="A428" s="896"/>
      <c r="B428" s="897"/>
      <c r="C428" s="872"/>
      <c r="D428" s="894" t="str">
        <f>D416</f>
        <v>TRECHO 1 (ESCADA 01)</v>
      </c>
      <c r="E428" s="885">
        <f>E398</f>
        <v>11.71</v>
      </c>
      <c r="F428" s="885">
        <v>0.2</v>
      </c>
      <c r="G428" s="885">
        <f>0.7+0.56-0.2</f>
        <v>1.06</v>
      </c>
      <c r="H428" s="885">
        <f>G428*F428*E428*2</f>
        <v>4.97</v>
      </c>
      <c r="I428" s="885"/>
      <c r="J428" s="885"/>
      <c r="K428" s="885"/>
      <c r="L428" s="885"/>
      <c r="M428" s="789"/>
      <c r="N428" s="1034"/>
    </row>
    <row r="429" spans="1:14">
      <c r="A429" s="896"/>
      <c r="B429" s="897"/>
      <c r="C429" s="872"/>
      <c r="D429" s="894" t="str">
        <f>D417</f>
        <v>TRECHO 2 (RAMPA COM PEDRA ARGAMASSADA)</v>
      </c>
      <c r="E429" s="885">
        <f>E417</f>
        <v>6.53</v>
      </c>
      <c r="F429" s="885">
        <v>0.2</v>
      </c>
      <c r="G429" s="885">
        <f>(1.26+0.7)/2</f>
        <v>0.98</v>
      </c>
      <c r="H429" s="885">
        <f>G429*F429*E429*2</f>
        <v>2.56</v>
      </c>
      <c r="I429" s="885"/>
      <c r="J429" s="885"/>
      <c r="K429" s="885"/>
      <c r="L429" s="885"/>
      <c r="M429" s="789"/>
      <c r="N429" s="1034"/>
    </row>
    <row r="430" spans="1:14" ht="15.75" thickBot="1">
      <c r="A430" s="896"/>
      <c r="B430" s="897"/>
      <c r="C430" s="872"/>
      <c r="D430" s="894" t="str">
        <f>D418</f>
        <v>TRECHO 3 (ESCADA 2)</v>
      </c>
      <c r="E430" s="885">
        <f>E418</f>
        <v>19.73</v>
      </c>
      <c r="F430" s="885">
        <v>0.2</v>
      </c>
      <c r="G430" s="885">
        <f>0.7+0.55-0.2</f>
        <v>1.05</v>
      </c>
      <c r="H430" s="885">
        <f>G430*F430*E430*2</f>
        <v>8.2899999999999991</v>
      </c>
      <c r="I430" s="895"/>
      <c r="J430" s="885"/>
      <c r="K430" s="885"/>
      <c r="L430" s="885"/>
      <c r="M430" s="789"/>
      <c r="N430" s="1034"/>
    </row>
    <row r="431" spans="1:14" ht="18.75" thickBot="1">
      <c r="A431" s="896"/>
      <c r="B431" s="897"/>
      <c r="C431" s="872"/>
      <c r="D431" s="894"/>
      <c r="E431" s="885"/>
      <c r="F431" s="874" t="s">
        <v>45660</v>
      </c>
      <c r="G431" s="875"/>
      <c r="H431" s="876">
        <f>SUM(H428:H430)</f>
        <v>15.82</v>
      </c>
      <c r="I431" s="895"/>
      <c r="J431" s="885"/>
      <c r="K431" s="885"/>
      <c r="L431" s="885"/>
      <c r="M431" s="789"/>
      <c r="N431" s="1034"/>
    </row>
    <row r="432" spans="1:14">
      <c r="A432" s="896"/>
      <c r="B432" s="897"/>
      <c r="C432" s="872"/>
      <c r="D432" s="894"/>
      <c r="E432" s="885"/>
      <c r="F432" s="885"/>
      <c r="G432" s="885"/>
      <c r="H432" s="885"/>
      <c r="I432" s="895"/>
      <c r="J432" s="885"/>
      <c r="K432" s="885"/>
      <c r="L432" s="885"/>
      <c r="M432" s="789"/>
      <c r="N432" s="1034"/>
    </row>
    <row r="433" spans="1:14" ht="15.75" thickBot="1">
      <c r="A433" s="918"/>
      <c r="B433" s="919"/>
      <c r="C433" s="920"/>
      <c r="D433" s="917"/>
      <c r="E433" s="885"/>
      <c r="F433" s="885"/>
      <c r="G433" s="885"/>
      <c r="H433" s="885"/>
      <c r="I433" s="895"/>
      <c r="J433" s="885"/>
      <c r="K433" s="885"/>
      <c r="L433" s="885"/>
      <c r="M433" s="789"/>
      <c r="N433" s="1034"/>
    </row>
    <row r="434" spans="1:14" ht="18.75" thickBot="1">
      <c r="A434" s="918"/>
      <c r="B434" s="919"/>
      <c r="C434" s="920"/>
      <c r="D434" s="921"/>
      <c r="E434" s="884"/>
      <c r="F434" s="884"/>
      <c r="G434" s="874" t="s">
        <v>45661</v>
      </c>
      <c r="H434" s="875"/>
      <c r="I434" s="876">
        <f>H419+I424+H431</f>
        <v>37.22</v>
      </c>
      <c r="J434" s="884"/>
      <c r="K434" s="884"/>
      <c r="L434" s="884"/>
      <c r="M434" s="802"/>
      <c r="N434" s="1034"/>
    </row>
    <row r="435" spans="1:14">
      <c r="A435" s="918"/>
      <c r="B435" s="919"/>
      <c r="C435" s="920"/>
      <c r="D435" s="922"/>
      <c r="E435" s="887"/>
      <c r="F435" s="887"/>
      <c r="G435" s="887"/>
      <c r="H435" s="887"/>
      <c r="I435" s="887"/>
      <c r="J435" s="887"/>
      <c r="K435" s="887"/>
      <c r="L435" s="887"/>
      <c r="M435" s="923"/>
      <c r="N435" s="1034"/>
    </row>
    <row r="436" spans="1:14">
      <c r="A436" s="918"/>
      <c r="B436" s="919"/>
      <c r="C436" s="920"/>
      <c r="D436" s="921"/>
      <c r="E436" s="887"/>
      <c r="F436" s="887"/>
      <c r="G436" s="887"/>
      <c r="H436" s="887"/>
      <c r="I436" s="887"/>
      <c r="J436" s="887"/>
      <c r="K436" s="887"/>
      <c r="L436" s="887"/>
      <c r="M436" s="923"/>
      <c r="N436" s="1034"/>
    </row>
    <row r="437" spans="1:14" ht="45">
      <c r="A437" s="334" t="str">
        <f>PREÇO!A65</f>
        <v>3.34</v>
      </c>
      <c r="B437" s="335" t="str">
        <f>PREÇO!C65</f>
        <v>DER-ED</v>
      </c>
      <c r="C437" s="339" t="str">
        <f>PREÇO!B65</f>
        <v>040206</v>
      </c>
      <c r="D437" s="91" t="str">
        <f>PREÇO!D65</f>
        <v>Fôrma de tábua de madeira de 2.5 x 30.0 cm para fundações, levando-se em conta a utilização 5 vezes (incluido o material, corte, montagem, escoramento e desforma)</v>
      </c>
      <c r="E437" s="92" t="str">
        <f>PREÇO!E65</f>
        <v>m2</v>
      </c>
      <c r="F437" s="93">
        <v>178</v>
      </c>
      <c r="G437" s="93"/>
      <c r="H437" s="93"/>
      <c r="I437" s="93"/>
      <c r="J437" s="93"/>
      <c r="K437" s="93"/>
      <c r="L437" s="93"/>
      <c r="M437" s="487"/>
      <c r="N437" s="1016"/>
    </row>
    <row r="438" spans="1:14">
      <c r="A438" s="924"/>
      <c r="B438" s="925"/>
      <c r="C438" s="926"/>
      <c r="D438" s="917"/>
      <c r="E438" s="885"/>
      <c r="F438" s="885"/>
      <c r="G438" s="885"/>
      <c r="H438" s="885"/>
      <c r="I438" s="885"/>
      <c r="J438" s="885"/>
      <c r="K438" s="885"/>
      <c r="L438" s="885"/>
      <c r="M438" s="789"/>
      <c r="N438" s="1034"/>
    </row>
    <row r="439" spans="1:14">
      <c r="A439" s="918" t="s">
        <v>45662</v>
      </c>
      <c r="B439" s="919"/>
      <c r="C439" s="927"/>
      <c r="D439" s="917"/>
      <c r="E439" s="885"/>
      <c r="F439" s="885"/>
      <c r="G439" s="885"/>
      <c r="H439" s="885"/>
      <c r="I439" s="885"/>
      <c r="J439" s="885"/>
      <c r="K439" s="885"/>
      <c r="L439" s="885"/>
      <c r="M439" s="789"/>
      <c r="N439" s="1034"/>
    </row>
    <row r="440" spans="1:14">
      <c r="A440" s="914"/>
      <c r="B440" s="915"/>
      <c r="C440" s="916"/>
      <c r="D440" s="917" t="s">
        <v>45639</v>
      </c>
      <c r="E440" s="885" t="str">
        <f>E427</f>
        <v>Comp. (m)</v>
      </c>
      <c r="F440" s="885" t="s">
        <v>45663</v>
      </c>
      <c r="G440" s="885" t="s">
        <v>45628</v>
      </c>
      <c r="H440" s="885" t="s">
        <v>45664</v>
      </c>
      <c r="I440" s="885"/>
      <c r="J440" s="885"/>
      <c r="K440" s="885"/>
      <c r="L440" s="885"/>
      <c r="M440" s="789"/>
      <c r="N440" s="1034"/>
    </row>
    <row r="441" spans="1:14">
      <c r="A441" s="918"/>
      <c r="B441" s="919"/>
      <c r="C441" s="920"/>
      <c r="D441" s="917" t="str">
        <f>D428</f>
        <v>TRECHO 1 (ESCADA 01)</v>
      </c>
      <c r="E441" s="885">
        <f>E428</f>
        <v>11.71</v>
      </c>
      <c r="F441" s="885">
        <f>(E441*4)+(0.2*2)</f>
        <v>47.24</v>
      </c>
      <c r="G441" s="885">
        <f>G428</f>
        <v>1.06</v>
      </c>
      <c r="H441" s="885">
        <f>G441*F441</f>
        <v>50.07</v>
      </c>
      <c r="I441" s="885"/>
      <c r="J441" s="885"/>
      <c r="K441" s="885"/>
      <c r="L441" s="885"/>
      <c r="M441" s="789"/>
      <c r="N441" s="1034"/>
    </row>
    <row r="442" spans="1:14">
      <c r="A442" s="918"/>
      <c r="B442" s="919"/>
      <c r="C442" s="920"/>
      <c r="D442" s="917" t="str">
        <f>D429</f>
        <v>TRECHO 2 (RAMPA COM PEDRA ARGAMASSADA)</v>
      </c>
      <c r="E442" s="885">
        <f>E429</f>
        <v>6.53</v>
      </c>
      <c r="F442" s="885">
        <f>(E442*4)</f>
        <v>26.12</v>
      </c>
      <c r="G442" s="885">
        <f>G429</f>
        <v>0.98</v>
      </c>
      <c r="H442" s="885">
        <f t="shared" ref="H442:H443" si="61">G442*F442</f>
        <v>25.6</v>
      </c>
      <c r="I442" s="885"/>
      <c r="J442" s="885"/>
      <c r="K442" s="885"/>
      <c r="L442" s="885"/>
      <c r="M442" s="789"/>
      <c r="N442" s="1034"/>
    </row>
    <row r="443" spans="1:14" ht="15.75" thickBot="1">
      <c r="A443" s="918"/>
      <c r="B443" s="919"/>
      <c r="C443" s="920"/>
      <c r="D443" s="917" t="str">
        <f>D430</f>
        <v>TRECHO 3 (ESCADA 2)</v>
      </c>
      <c r="E443" s="885">
        <f>E430</f>
        <v>19.73</v>
      </c>
      <c r="F443" s="885">
        <f>(E443*4)+(0.2*2)</f>
        <v>79.319999999999993</v>
      </c>
      <c r="G443" s="885">
        <f>G430</f>
        <v>1.05</v>
      </c>
      <c r="H443" s="885">
        <f t="shared" si="61"/>
        <v>83.29</v>
      </c>
      <c r="I443" s="885"/>
      <c r="J443" s="885"/>
      <c r="K443" s="885"/>
      <c r="L443" s="885"/>
      <c r="M443" s="789"/>
      <c r="N443" s="1034"/>
    </row>
    <row r="444" spans="1:14" ht="18.75" thickBot="1">
      <c r="A444" s="918"/>
      <c r="B444" s="919"/>
      <c r="C444" s="920"/>
      <c r="D444" s="917"/>
      <c r="E444" s="885"/>
      <c r="F444" s="874" t="s">
        <v>45665</v>
      </c>
      <c r="G444" s="875"/>
      <c r="H444" s="876">
        <f>SUM(H441:H443)</f>
        <v>158.96</v>
      </c>
      <c r="I444" s="885"/>
      <c r="J444" s="885"/>
      <c r="K444" s="885"/>
      <c r="L444" s="885"/>
      <c r="M444" s="789"/>
      <c r="N444" s="1034"/>
    </row>
    <row r="445" spans="1:14">
      <c r="A445" s="928"/>
      <c r="B445" s="929"/>
      <c r="C445" s="930"/>
      <c r="D445" s="917"/>
      <c r="E445" s="885"/>
      <c r="F445" s="885"/>
      <c r="G445" s="885"/>
      <c r="H445" s="885"/>
      <c r="I445" s="885"/>
      <c r="J445" s="885"/>
      <c r="K445" s="885"/>
      <c r="L445" s="885"/>
      <c r="M445" s="789"/>
      <c r="N445" s="1034"/>
    </row>
    <row r="446" spans="1:14">
      <c r="A446" s="911" t="s">
        <v>45666</v>
      </c>
      <c r="B446" s="912"/>
      <c r="C446" s="863"/>
      <c r="D446" s="913"/>
      <c r="E446" s="885"/>
      <c r="F446" s="885"/>
      <c r="G446" s="885"/>
      <c r="H446" s="885"/>
      <c r="I446" s="885"/>
      <c r="J446" s="885"/>
      <c r="K446" s="885"/>
      <c r="L446" s="885"/>
      <c r="M446" s="789"/>
      <c r="N446" s="1034"/>
    </row>
    <row r="447" spans="1:14">
      <c r="A447" s="914"/>
      <c r="B447" s="915"/>
      <c r="C447" s="916"/>
      <c r="D447" s="917" t="s">
        <v>45639</v>
      </c>
      <c r="E447" s="885" t="s">
        <v>45628</v>
      </c>
      <c r="F447" s="885" t="s">
        <v>45450</v>
      </c>
      <c r="G447" s="885" t="s">
        <v>45447</v>
      </c>
      <c r="H447" s="885" t="s">
        <v>45667</v>
      </c>
      <c r="I447" s="885"/>
      <c r="J447" s="885"/>
      <c r="K447" s="885"/>
      <c r="L447" s="885"/>
      <c r="M447" s="789"/>
      <c r="N447" s="1034"/>
    </row>
    <row r="448" spans="1:14">
      <c r="A448" s="918"/>
      <c r="B448" s="919"/>
      <c r="C448" s="920"/>
      <c r="D448" s="917" t="str">
        <f>D441</f>
        <v>TRECHO 1 (ESCADA 01)</v>
      </c>
      <c r="E448" s="885">
        <f>G422</f>
        <v>0.56000000000000005</v>
      </c>
      <c r="F448" s="885">
        <f>H422</f>
        <v>1.2</v>
      </c>
      <c r="G448" s="885">
        <f>E422</f>
        <v>12</v>
      </c>
      <c r="H448" s="885">
        <f>G448*F448*E448</f>
        <v>8.06</v>
      </c>
      <c r="I448" s="885"/>
      <c r="J448" s="885"/>
      <c r="K448" s="885"/>
      <c r="L448" s="885"/>
      <c r="M448" s="789"/>
      <c r="N448" s="1034"/>
    </row>
    <row r="449" spans="1:14" ht="15.75" thickBot="1">
      <c r="A449" s="918"/>
      <c r="B449" s="919"/>
      <c r="C449" s="920"/>
      <c r="D449" s="917" t="str">
        <f>D430</f>
        <v>TRECHO 3 (ESCADA 2)</v>
      </c>
      <c r="E449" s="885">
        <f>G423</f>
        <v>0.55000000000000004</v>
      </c>
      <c r="F449" s="885">
        <f>H423</f>
        <v>1.2</v>
      </c>
      <c r="G449" s="885">
        <f>E423</f>
        <v>16</v>
      </c>
      <c r="H449" s="885">
        <f>G449*F449*E449</f>
        <v>10.56</v>
      </c>
      <c r="I449" s="885"/>
      <c r="J449" s="885"/>
      <c r="K449" s="885"/>
      <c r="L449" s="885"/>
      <c r="M449" s="789"/>
      <c r="N449" s="1034"/>
    </row>
    <row r="450" spans="1:14" ht="18.75" thickBot="1">
      <c r="A450" s="918"/>
      <c r="B450" s="919"/>
      <c r="C450" s="920"/>
      <c r="D450" s="917"/>
      <c r="E450" s="885"/>
      <c r="F450" s="874" t="s">
        <v>45668</v>
      </c>
      <c r="G450" s="875"/>
      <c r="H450" s="876">
        <f>SUM(H448:H449)</f>
        <v>18.62</v>
      </c>
      <c r="I450" s="885"/>
      <c r="J450" s="885"/>
      <c r="K450" s="885"/>
      <c r="L450" s="885"/>
      <c r="M450" s="789"/>
      <c r="N450" s="1034"/>
    </row>
    <row r="451" spans="1:14" ht="15.75" thickBot="1">
      <c r="A451" s="918"/>
      <c r="B451" s="919"/>
      <c r="C451" s="920"/>
      <c r="D451" s="917"/>
      <c r="E451" s="885"/>
      <c r="F451" s="885"/>
      <c r="G451" s="885"/>
      <c r="H451" s="885"/>
      <c r="I451" s="885"/>
      <c r="J451" s="885"/>
      <c r="K451" s="885"/>
      <c r="L451" s="885"/>
      <c r="M451" s="789"/>
      <c r="N451" s="1034"/>
    </row>
    <row r="452" spans="1:14" ht="18.75" thickBot="1">
      <c r="A452" s="918"/>
      <c r="B452" s="919"/>
      <c r="C452" s="920"/>
      <c r="D452" s="917"/>
      <c r="E452" s="885"/>
      <c r="F452" s="874" t="s">
        <v>45669</v>
      </c>
      <c r="G452" s="875"/>
      <c r="H452" s="876">
        <f>H450+H444</f>
        <v>177.58</v>
      </c>
      <c r="I452" s="885"/>
      <c r="J452" s="885"/>
      <c r="K452" s="885"/>
      <c r="L452" s="885"/>
      <c r="M452" s="789"/>
      <c r="N452" s="1034"/>
    </row>
    <row r="453" spans="1:14">
      <c r="A453" s="918"/>
      <c r="B453" s="919"/>
      <c r="C453" s="920"/>
      <c r="D453" s="917"/>
      <c r="E453" s="885"/>
      <c r="F453" s="885"/>
      <c r="G453" s="885"/>
      <c r="H453" s="885"/>
      <c r="I453" s="895"/>
      <c r="J453" s="885"/>
      <c r="K453" s="885"/>
      <c r="L453" s="885"/>
      <c r="M453" s="789"/>
      <c r="N453" s="1034"/>
    </row>
    <row r="454" spans="1:14" ht="15.75" thickBot="1">
      <c r="A454" s="931"/>
      <c r="B454" s="932"/>
      <c r="C454" s="933"/>
      <c r="D454" s="934"/>
      <c r="E454" s="935"/>
      <c r="F454" s="935"/>
      <c r="G454" s="935"/>
      <c r="H454" s="935"/>
      <c r="I454" s="936"/>
      <c r="J454" s="935"/>
      <c r="K454" s="935"/>
      <c r="L454" s="935"/>
      <c r="M454" s="852"/>
      <c r="N454" s="1034"/>
    </row>
    <row r="455" spans="1:14">
      <c r="A455" s="334" t="str">
        <f>PREÇO!A66</f>
        <v>3.35</v>
      </c>
      <c r="B455" s="335" t="str">
        <f>PREÇO!C66</f>
        <v>DER-RD</v>
      </c>
      <c r="C455" s="339">
        <f>PREÇO!B66</f>
        <v>40724</v>
      </c>
      <c r="D455" s="91" t="str">
        <f>PREÇO!D66</f>
        <v>Enrocamento de pedra de mão arrumada exclusive transporte</v>
      </c>
      <c r="E455" s="92" t="str">
        <f>PREÇO!E66</f>
        <v>M3</v>
      </c>
      <c r="F455" s="93">
        <v>8.82</v>
      </c>
      <c r="G455" s="93"/>
      <c r="H455" s="93"/>
      <c r="I455" s="93"/>
      <c r="J455" s="93"/>
      <c r="K455" s="93"/>
      <c r="L455" s="93"/>
      <c r="M455" s="487"/>
      <c r="N455" s="1016"/>
    </row>
    <row r="456" spans="1:14">
      <c r="A456" s="914"/>
      <c r="B456" s="915"/>
      <c r="C456" s="916"/>
      <c r="D456" s="917"/>
      <c r="E456" s="885"/>
      <c r="F456" s="885"/>
      <c r="G456" s="885"/>
      <c r="H456" s="885"/>
      <c r="I456" s="895"/>
      <c r="J456" s="885"/>
      <c r="K456" s="885"/>
      <c r="L456" s="885"/>
      <c r="M456" s="789"/>
      <c r="N456" s="1034"/>
    </row>
    <row r="457" spans="1:14">
      <c r="A457" s="918"/>
      <c r="B457" s="919"/>
      <c r="C457" s="920"/>
      <c r="D457" s="917" t="s">
        <v>45639</v>
      </c>
      <c r="E457" s="885" t="s">
        <v>45448</v>
      </c>
      <c r="F457" s="885" t="s">
        <v>45450</v>
      </c>
      <c r="G457" s="885" t="s">
        <v>45628</v>
      </c>
      <c r="H457" s="885" t="s">
        <v>45670</v>
      </c>
      <c r="I457" s="895"/>
      <c r="J457" s="885"/>
      <c r="K457" s="885"/>
      <c r="L457" s="885"/>
      <c r="M457" s="789"/>
      <c r="N457" s="1034"/>
    </row>
    <row r="458" spans="1:14">
      <c r="A458" s="918"/>
      <c r="B458" s="919"/>
      <c r="C458" s="920"/>
      <c r="D458" s="917" t="s">
        <v>45671</v>
      </c>
      <c r="E458" s="885">
        <f>E441+E442+E443</f>
        <v>37.97</v>
      </c>
      <c r="F458" s="885">
        <v>0.3</v>
      </c>
      <c r="G458" s="885">
        <v>0.3</v>
      </c>
      <c r="H458" s="885">
        <f>G458*F458*E458</f>
        <v>3.42</v>
      </c>
      <c r="I458" s="895"/>
      <c r="J458" s="885"/>
      <c r="K458" s="885"/>
      <c r="L458" s="885"/>
      <c r="M458" s="789"/>
      <c r="N458" s="1034"/>
    </row>
    <row r="459" spans="1:14">
      <c r="A459" s="918"/>
      <c r="B459" s="919"/>
      <c r="C459" s="920"/>
      <c r="D459" s="917" t="s">
        <v>45672</v>
      </c>
      <c r="E459" s="885">
        <v>2.46</v>
      </c>
      <c r="F459" s="885">
        <v>0.3</v>
      </c>
      <c r="G459" s="885">
        <v>0.3</v>
      </c>
      <c r="H459" s="885">
        <f>G459*F459*E459</f>
        <v>0.22</v>
      </c>
      <c r="I459" s="895"/>
      <c r="J459" s="885"/>
      <c r="K459" s="885"/>
      <c r="L459" s="885"/>
      <c r="M459" s="789"/>
      <c r="N459" s="1034"/>
    </row>
    <row r="460" spans="1:14">
      <c r="A460" s="918"/>
      <c r="B460" s="919"/>
      <c r="C460" s="920"/>
      <c r="D460" s="917" t="s">
        <v>45673</v>
      </c>
      <c r="E460" s="885">
        <f>E429</f>
        <v>6.53</v>
      </c>
      <c r="F460" s="885">
        <v>1.2</v>
      </c>
      <c r="G460" s="885">
        <v>0.15</v>
      </c>
      <c r="H460" s="885">
        <f>G460*F460*E460</f>
        <v>1.18</v>
      </c>
      <c r="I460" s="895"/>
      <c r="J460" s="885"/>
      <c r="K460" s="885"/>
      <c r="L460" s="885"/>
      <c r="M460" s="789"/>
      <c r="N460" s="1034"/>
    </row>
    <row r="461" spans="1:14" ht="15.75" thickBot="1">
      <c r="A461" s="918"/>
      <c r="B461" s="919"/>
      <c r="C461" s="920"/>
      <c r="D461" s="917" t="s">
        <v>45674</v>
      </c>
      <c r="E461" s="885" t="str">
        <f>E391</f>
        <v>Area (m2):</v>
      </c>
      <c r="F461" s="885">
        <f>F391</f>
        <v>8</v>
      </c>
      <c r="G461" s="885">
        <f>G391</f>
        <v>0.5</v>
      </c>
      <c r="H461" s="885">
        <f>H391</f>
        <v>4</v>
      </c>
      <c r="I461" s="895"/>
      <c r="J461" s="885"/>
      <c r="K461" s="885"/>
      <c r="L461" s="885"/>
      <c r="M461" s="789"/>
      <c r="N461" s="1034"/>
    </row>
    <row r="462" spans="1:14" ht="18.75" thickBot="1">
      <c r="A462" s="918"/>
      <c r="B462" s="919"/>
      <c r="C462" s="920"/>
      <c r="D462" s="917"/>
      <c r="E462" s="885"/>
      <c r="F462" s="874" t="s">
        <v>45675</v>
      </c>
      <c r="G462" s="875"/>
      <c r="H462" s="876">
        <f>SUM(H458:H461)</f>
        <v>8.82</v>
      </c>
      <c r="I462" s="895"/>
      <c r="J462" s="885"/>
      <c r="K462" s="885"/>
      <c r="L462" s="885"/>
      <c r="M462" s="789"/>
      <c r="N462" s="1034"/>
    </row>
    <row r="463" spans="1:14" ht="15.75" thickBot="1">
      <c r="A463" s="931"/>
      <c r="B463" s="932"/>
      <c r="C463" s="933"/>
      <c r="D463" s="934"/>
      <c r="E463" s="935"/>
      <c r="F463" s="935"/>
      <c r="G463" s="935"/>
      <c r="H463" s="935"/>
      <c r="I463" s="936"/>
      <c r="J463" s="935"/>
      <c r="K463" s="935"/>
      <c r="L463" s="935"/>
      <c r="M463" s="852"/>
      <c r="N463" s="1034"/>
    </row>
    <row r="464" spans="1:14" ht="30">
      <c r="A464" s="334" t="str">
        <f>PREÇO!A67</f>
        <v>3.36</v>
      </c>
      <c r="B464" s="335" t="str">
        <f>PREÇO!C67</f>
        <v>COMP.</v>
      </c>
      <c r="C464" s="339" t="str">
        <f>PREÇO!B67</f>
        <v>CP-008</v>
      </c>
      <c r="D464" s="91" t="str">
        <f>PREÇO!D67</f>
        <v xml:space="preserve">ESTACA BROCA DE CONCRETO, DIÂMETRO DE 25 CM, ESCAVAÇÃO MANUAL COM TRADO CONCHA, COM ARMADURA DE ARRANQUE </v>
      </c>
      <c r="E464" s="92" t="str">
        <f>PREÇO!E67</f>
        <v>M</v>
      </c>
      <c r="F464" s="93">
        <v>42</v>
      </c>
      <c r="G464" s="93"/>
      <c r="H464" s="93"/>
      <c r="I464" s="93"/>
      <c r="J464" s="93"/>
      <c r="K464" s="93"/>
      <c r="L464" s="93"/>
      <c r="M464" s="487"/>
      <c r="N464" s="1016"/>
    </row>
    <row r="465" spans="1:14">
      <c r="A465" s="914"/>
      <c r="B465" s="915"/>
      <c r="C465" s="916"/>
      <c r="D465" s="917"/>
      <c r="E465" s="885"/>
      <c r="F465" s="885"/>
      <c r="G465" s="885"/>
      <c r="H465" s="885"/>
      <c r="I465" s="895"/>
      <c r="J465" s="885"/>
      <c r="K465" s="885"/>
      <c r="L465" s="885"/>
      <c r="M465" s="789"/>
      <c r="N465" s="1034"/>
    </row>
    <row r="466" spans="1:14">
      <c r="A466" s="918"/>
      <c r="B466" s="919"/>
      <c r="C466" s="920"/>
      <c r="D466" s="917"/>
      <c r="E466" s="885" t="s">
        <v>45447</v>
      </c>
      <c r="F466" s="885" t="s">
        <v>45628</v>
      </c>
      <c r="G466" s="885" t="s">
        <v>45677</v>
      </c>
      <c r="H466" s="885"/>
      <c r="I466" s="895"/>
      <c r="J466" s="885"/>
      <c r="K466" s="885"/>
      <c r="L466" s="885"/>
      <c r="M466" s="789"/>
      <c r="N466" s="1034"/>
    </row>
    <row r="467" spans="1:14">
      <c r="A467" s="918"/>
      <c r="B467" s="919"/>
      <c r="C467" s="920"/>
      <c r="D467" s="917"/>
      <c r="E467" s="885">
        <v>28</v>
      </c>
      <c r="F467" s="885">
        <v>1.5</v>
      </c>
      <c r="G467" s="885">
        <f>F467*E467</f>
        <v>42</v>
      </c>
      <c r="H467" s="885"/>
      <c r="I467" s="895"/>
      <c r="J467" s="885"/>
      <c r="K467" s="885"/>
      <c r="L467" s="885"/>
      <c r="M467" s="789"/>
      <c r="N467" s="1034"/>
    </row>
    <row r="468" spans="1:14">
      <c r="A468" s="918"/>
      <c r="B468" s="919"/>
      <c r="C468" s="920"/>
      <c r="D468" s="917"/>
      <c r="E468" s="885"/>
      <c r="F468" s="885"/>
      <c r="G468" s="885"/>
      <c r="H468" s="885"/>
      <c r="I468" s="895"/>
      <c r="J468" s="885"/>
      <c r="K468" s="885"/>
      <c r="L468" s="885"/>
      <c r="M468" s="789"/>
      <c r="N468" s="1034"/>
    </row>
    <row r="469" spans="1:14">
      <c r="A469" s="937"/>
      <c r="B469" s="938"/>
      <c r="C469" s="939"/>
      <c r="D469" s="940"/>
      <c r="E469" s="909"/>
      <c r="F469" s="941"/>
      <c r="G469" s="885"/>
      <c r="H469" s="885"/>
      <c r="I469" s="895"/>
      <c r="J469" s="885"/>
      <c r="K469" s="885"/>
      <c r="L469" s="885"/>
      <c r="M469" s="789"/>
      <c r="N469" s="1034"/>
    </row>
    <row r="470" spans="1:14" ht="15.75" thickBot="1">
      <c r="A470" s="942"/>
      <c r="B470" s="943"/>
      <c r="C470" s="944"/>
      <c r="D470" s="945"/>
      <c r="E470" s="946"/>
      <c r="F470" s="947"/>
      <c r="G470" s="935"/>
      <c r="H470" s="935"/>
      <c r="I470" s="936"/>
      <c r="J470" s="935"/>
      <c r="K470" s="935"/>
      <c r="L470" s="935"/>
      <c r="M470" s="852"/>
      <c r="N470" s="1034"/>
    </row>
    <row r="471" spans="1:14">
      <c r="A471" s="334" t="str">
        <f>PREÇO!A68</f>
        <v>3.37</v>
      </c>
      <c r="B471" s="335" t="str">
        <f>PREÇO!C68</f>
        <v>DER-RD</v>
      </c>
      <c r="C471" s="339">
        <f>PREÇO!B68</f>
        <v>43335</v>
      </c>
      <c r="D471" s="91" t="str">
        <f>PREÇO!D68</f>
        <v>Espalhamento / regularização / compactação de material em bota-fora</v>
      </c>
      <c r="E471" s="92" t="str">
        <f>PREÇO!E68</f>
        <v>M3</v>
      </c>
      <c r="F471" s="93">
        <v>28.05</v>
      </c>
      <c r="G471" s="93"/>
      <c r="H471" s="93"/>
      <c r="I471" s="93"/>
      <c r="J471" s="93"/>
      <c r="K471" s="93"/>
      <c r="L471" s="93"/>
      <c r="M471" s="487"/>
      <c r="N471" s="1016"/>
    </row>
    <row r="472" spans="1:14">
      <c r="A472" s="914"/>
      <c r="B472" s="915"/>
      <c r="C472" s="916"/>
      <c r="D472" s="917"/>
      <c r="E472" s="885"/>
      <c r="F472" s="885"/>
      <c r="G472" s="885"/>
      <c r="H472" s="885"/>
      <c r="I472" s="895"/>
      <c r="J472" s="885"/>
      <c r="K472" s="885"/>
      <c r="L472" s="885"/>
      <c r="M472" s="789"/>
      <c r="N472" s="1034"/>
    </row>
    <row r="473" spans="1:14">
      <c r="A473" s="870"/>
      <c r="B473" s="871"/>
      <c r="C473" s="872"/>
      <c r="D473" s="868" t="s">
        <v>45639</v>
      </c>
      <c r="E473" s="861" t="s">
        <v>45448</v>
      </c>
      <c r="F473" s="861" t="s">
        <v>45450</v>
      </c>
      <c r="G473" s="861" t="s">
        <v>45628</v>
      </c>
      <c r="H473" s="861" t="s">
        <v>45629</v>
      </c>
      <c r="I473" s="861"/>
      <c r="J473" s="869" t="s">
        <v>45630</v>
      </c>
      <c r="K473" s="869"/>
      <c r="L473" s="861"/>
      <c r="M473" s="861"/>
      <c r="N473" s="1034"/>
    </row>
    <row r="474" spans="1:14">
      <c r="A474" s="870"/>
      <c r="B474" s="871"/>
      <c r="C474" s="872"/>
      <c r="D474" s="868" t="s">
        <v>45631</v>
      </c>
      <c r="E474" s="861">
        <v>11.71</v>
      </c>
      <c r="F474" s="861">
        <v>1.6</v>
      </c>
      <c r="G474" s="861">
        <v>0.25</v>
      </c>
      <c r="H474" s="861">
        <f>G474*F474*E474</f>
        <v>4.68</v>
      </c>
      <c r="I474" s="861"/>
      <c r="J474" s="861"/>
      <c r="K474" s="861"/>
      <c r="L474" s="861"/>
      <c r="M474" s="861"/>
      <c r="N474" s="1034"/>
    </row>
    <row r="475" spans="1:14">
      <c r="A475" s="870"/>
      <c r="B475" s="871"/>
      <c r="C475" s="872"/>
      <c r="D475" s="868" t="s">
        <v>45632</v>
      </c>
      <c r="E475" s="861">
        <v>6.53</v>
      </c>
      <c r="F475" s="861">
        <v>1.6</v>
      </c>
      <c r="G475" s="861">
        <v>0.25</v>
      </c>
      <c r="H475" s="861">
        <f>G475*F475*E475</f>
        <v>2.61</v>
      </c>
      <c r="I475" s="861"/>
      <c r="J475" s="861"/>
      <c r="K475" s="861"/>
      <c r="L475" s="861"/>
      <c r="M475" s="861"/>
      <c r="N475" s="1034"/>
    </row>
    <row r="476" spans="1:14">
      <c r="A476" s="870"/>
      <c r="B476" s="871"/>
      <c r="C476" s="872"/>
      <c r="D476" s="868" t="s">
        <v>45633</v>
      </c>
      <c r="E476" s="861">
        <v>19.73</v>
      </c>
      <c r="F476" s="861">
        <v>1.6</v>
      </c>
      <c r="G476" s="861">
        <v>0.25</v>
      </c>
      <c r="H476" s="861">
        <f>G476*F476*E476</f>
        <v>7.89</v>
      </c>
      <c r="I476" s="861"/>
      <c r="J476" s="861"/>
      <c r="K476" s="861"/>
      <c r="L476" s="861"/>
      <c r="M476" s="861"/>
      <c r="N476" s="1034"/>
    </row>
    <row r="477" spans="1:14">
      <c r="A477" s="870"/>
      <c r="B477" s="871"/>
      <c r="C477" s="872"/>
      <c r="D477" s="868" t="s">
        <v>45634</v>
      </c>
      <c r="E477" s="861" t="s">
        <v>45635</v>
      </c>
      <c r="F477" s="873">
        <v>8</v>
      </c>
      <c r="G477" s="873">
        <v>0.5</v>
      </c>
      <c r="H477" s="873">
        <f>G477*F477</f>
        <v>4</v>
      </c>
      <c r="I477" s="861"/>
      <c r="J477" s="861"/>
      <c r="K477" s="861"/>
      <c r="L477" s="861"/>
      <c r="M477" s="861"/>
      <c r="N477" s="1034"/>
    </row>
    <row r="478" spans="1:14">
      <c r="A478" s="870"/>
      <c r="B478" s="871"/>
      <c r="C478" s="872"/>
      <c r="D478" s="868" t="s">
        <v>45636</v>
      </c>
      <c r="E478" s="861">
        <f>E474+E475+E476</f>
        <v>37.97</v>
      </c>
      <c r="F478" s="861">
        <v>0.3</v>
      </c>
      <c r="G478" s="861">
        <v>0.1</v>
      </c>
      <c r="H478" s="861">
        <f>G478*F478*E478</f>
        <v>1.1399999999999999</v>
      </c>
      <c r="I478" s="861"/>
      <c r="J478" s="861"/>
      <c r="K478" s="861"/>
      <c r="L478" s="861"/>
      <c r="M478" s="861"/>
      <c r="N478" s="1034"/>
    </row>
    <row r="479" spans="1:14" ht="15.75" thickBot="1">
      <c r="A479" s="870"/>
      <c r="B479" s="871"/>
      <c r="C479" s="872"/>
      <c r="D479" s="868" t="s">
        <v>45678</v>
      </c>
      <c r="E479" s="861" t="s">
        <v>45679</v>
      </c>
      <c r="F479" s="948">
        <f>PI()*0.1^2</f>
        <v>0.03</v>
      </c>
      <c r="G479" s="948">
        <v>1.5</v>
      </c>
      <c r="H479" s="948">
        <f>G479*F479*28</f>
        <v>1.26</v>
      </c>
      <c r="I479" s="861"/>
      <c r="J479" s="861"/>
      <c r="K479" s="861"/>
      <c r="L479" s="861"/>
      <c r="M479" s="861"/>
      <c r="N479" s="1034"/>
    </row>
    <row r="480" spans="1:14" ht="18.75" thickBot="1">
      <c r="A480" s="870"/>
      <c r="B480" s="871"/>
      <c r="C480" s="872"/>
      <c r="D480" s="868"/>
      <c r="E480" s="861"/>
      <c r="F480" s="874" t="s">
        <v>45637</v>
      </c>
      <c r="G480" s="875"/>
      <c r="H480" s="876">
        <f>SUM(H474:H479)</f>
        <v>21.58</v>
      </c>
      <c r="I480" s="861"/>
      <c r="J480" s="861"/>
      <c r="K480" s="861"/>
      <c r="L480" s="861"/>
      <c r="M480" s="861"/>
      <c r="N480" s="1034"/>
    </row>
    <row r="481" spans="1:126" ht="18">
      <c r="A481" s="870"/>
      <c r="B481" s="871"/>
      <c r="C481" s="872"/>
      <c r="D481" s="949"/>
      <c r="E481" s="861"/>
      <c r="F481" s="950" t="s">
        <v>45680</v>
      </c>
      <c r="G481" s="950"/>
      <c r="H481" s="951">
        <f>H480*0.3</f>
        <v>6.47</v>
      </c>
      <c r="I481" s="861"/>
      <c r="J481" s="861"/>
      <c r="K481" s="861"/>
      <c r="L481" s="861"/>
      <c r="M481" s="861"/>
      <c r="N481" s="1034"/>
    </row>
    <row r="482" spans="1:126" ht="15.75" thickBot="1">
      <c r="A482" s="952"/>
      <c r="B482" s="953"/>
      <c r="C482" s="954"/>
      <c r="D482" s="935"/>
      <c r="E482" s="935"/>
      <c r="F482" s="935"/>
      <c r="G482" s="935"/>
      <c r="H482" s="935"/>
      <c r="I482" s="955"/>
      <c r="J482" s="955"/>
      <c r="K482" s="955"/>
      <c r="L482" s="955"/>
      <c r="M482" s="955"/>
      <c r="N482" s="1034"/>
    </row>
    <row r="483" spans="1:126">
      <c r="A483" s="94"/>
      <c r="B483" s="94"/>
      <c r="C483" s="94"/>
      <c r="D483" s="91"/>
      <c r="E483" s="92"/>
      <c r="F483" s="93"/>
      <c r="G483" s="93"/>
      <c r="H483" s="93"/>
      <c r="I483" s="93"/>
      <c r="J483" s="93"/>
      <c r="K483" s="93"/>
      <c r="L483" s="93"/>
      <c r="M483" s="487"/>
    </row>
    <row r="484" spans="1:126" ht="30">
      <c r="A484" s="334" t="str">
        <f>PREÇO!A69</f>
        <v>3.38</v>
      </c>
      <c r="B484" s="335" t="s">
        <v>4000</v>
      </c>
      <c r="C484" s="338" t="s">
        <v>12756</v>
      </c>
      <c r="D484" s="91" t="str">
        <f>PREÇO!D69</f>
        <v>TRANSPORTE COM CAMINHÃO BASCULANTE DE 6 M³, EM VIA URBANA EM LEITO NATURAL</v>
      </c>
      <c r="E484" s="92" t="str">
        <f>PREÇO!E69</f>
        <v>TXKM</v>
      </c>
      <c r="F484" s="93">
        <v>37.770000000000003</v>
      </c>
      <c r="G484" s="93"/>
      <c r="H484" s="93"/>
      <c r="I484" s="93"/>
      <c r="J484" s="93"/>
      <c r="K484" s="93"/>
      <c r="L484" s="93"/>
      <c r="M484" s="488"/>
      <c r="N484" s="1016"/>
    </row>
    <row r="485" spans="1:126">
      <c r="A485" s="865"/>
      <c r="B485" s="866"/>
      <c r="C485" s="867"/>
      <c r="D485" s="743" t="s">
        <v>45595</v>
      </c>
      <c r="E485" s="744">
        <f>H480</f>
        <v>21.58</v>
      </c>
      <c r="F485" s="730" t="s">
        <v>5</v>
      </c>
      <c r="G485" s="885"/>
      <c r="H485" s="885"/>
      <c r="I485" s="861"/>
      <c r="J485" s="861"/>
      <c r="K485" s="861"/>
      <c r="L485" s="861"/>
      <c r="M485" s="861"/>
      <c r="N485" s="1034"/>
    </row>
    <row r="486" spans="1:126">
      <c r="A486" s="870"/>
      <c r="B486" s="871"/>
      <c r="C486" s="872"/>
      <c r="D486" s="743" t="s">
        <v>45596</v>
      </c>
      <c r="E486" s="744">
        <v>1.75</v>
      </c>
      <c r="F486" s="730" t="s">
        <v>45597</v>
      </c>
      <c r="G486" s="885"/>
      <c r="H486" s="885"/>
      <c r="I486" s="895"/>
      <c r="J486" s="885"/>
      <c r="K486" s="885"/>
      <c r="L486" s="885"/>
      <c r="M486" s="789"/>
      <c r="N486" s="1034"/>
    </row>
    <row r="487" spans="1:126">
      <c r="A487" s="918"/>
      <c r="B487" s="919"/>
      <c r="C487" s="920"/>
      <c r="D487" s="885"/>
      <c r="E487" s="885"/>
      <c r="F487" s="885"/>
      <c r="G487" s="885"/>
      <c r="H487" s="885"/>
      <c r="I487" s="895"/>
      <c r="J487" s="885"/>
      <c r="K487" s="885"/>
      <c r="L487" s="885"/>
      <c r="M487" s="789"/>
      <c r="N487" s="1034"/>
    </row>
    <row r="488" spans="1:126" s="83" customFormat="1" ht="15.75">
      <c r="A488" s="326">
        <f>PREÇO!A70</f>
        <v>4</v>
      </c>
      <c r="B488" s="327"/>
      <c r="C488" s="328"/>
      <c r="D488" s="329" t="str">
        <f>PREÇO!D70</f>
        <v>PAVIMENTAÇÃO</v>
      </c>
      <c r="E488" s="330"/>
      <c r="F488" s="331"/>
      <c r="G488" s="331"/>
      <c r="H488" s="331"/>
      <c r="I488" s="331"/>
      <c r="J488" s="331"/>
      <c r="K488" s="331"/>
      <c r="L488" s="331"/>
      <c r="M488" s="999"/>
      <c r="N488" s="101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95"/>
      <c r="CN488" s="95"/>
      <c r="CO488" s="95"/>
      <c r="CP488" s="95"/>
      <c r="CQ488" s="95"/>
      <c r="CR488" s="95"/>
      <c r="CS488" s="95"/>
      <c r="CT488" s="95"/>
      <c r="CU488" s="95"/>
      <c r="CV488" s="95"/>
      <c r="CW488" s="95"/>
      <c r="CX488" s="95"/>
      <c r="CY488" s="95"/>
      <c r="CZ488" s="95"/>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row>
    <row r="489" spans="1:126" s="96" customFormat="1" ht="46.9" customHeight="1">
      <c r="A489" s="334" t="str">
        <f>PREÇO!A71</f>
        <v>4.1</v>
      </c>
      <c r="B489" s="335" t="str">
        <f>PREÇO!C71</f>
        <v>DER-ED</v>
      </c>
      <c r="C489" s="339" t="str">
        <f>PREÇO!B71</f>
        <v>030103</v>
      </c>
      <c r="D489" s="91" t="str">
        <f>PREÇO!D71</f>
        <v>Escavação mecânica em material de 1a. categoria</v>
      </c>
      <c r="E489" s="92" t="str">
        <f>PREÇO!E71</f>
        <v>m3</v>
      </c>
      <c r="F489" s="93">
        <v>5695.5</v>
      </c>
      <c r="G489" s="1241" t="s">
        <v>45681</v>
      </c>
      <c r="H489" s="1242"/>
      <c r="I489" s="1242"/>
      <c r="J489" s="1242"/>
      <c r="K489" s="1242"/>
      <c r="L489" s="1242"/>
      <c r="M489" s="1243"/>
      <c r="N489" s="1016"/>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c r="AS489" s="342"/>
      <c r="AT489" s="342"/>
      <c r="AU489" s="342"/>
      <c r="AV489" s="342"/>
      <c r="AW489" s="342"/>
      <c r="AX489" s="342"/>
      <c r="AY489" s="342"/>
      <c r="AZ489" s="342"/>
      <c r="BA489" s="342"/>
      <c r="BB489" s="342"/>
      <c r="BC489" s="342"/>
      <c r="BD489" s="342"/>
      <c r="BE489" s="342"/>
      <c r="BF489" s="342"/>
      <c r="BG489" s="342"/>
      <c r="BH489" s="342"/>
      <c r="BI489" s="342"/>
      <c r="BJ489" s="342"/>
      <c r="BK489" s="342"/>
      <c r="BL489" s="342"/>
      <c r="BM489" s="342"/>
      <c r="BN489" s="342"/>
      <c r="BO489" s="342"/>
      <c r="BP489" s="342"/>
      <c r="BQ489" s="342"/>
      <c r="BR489" s="342"/>
      <c r="BS489" s="342"/>
      <c r="BT489" s="342"/>
      <c r="BU489" s="342"/>
      <c r="BV489" s="342"/>
      <c r="BW489" s="342"/>
      <c r="BX489" s="342"/>
      <c r="BY489" s="342"/>
      <c r="BZ489" s="342"/>
      <c r="CA489" s="342"/>
      <c r="CB489" s="342"/>
      <c r="CC489" s="342"/>
      <c r="CD489" s="342"/>
      <c r="CE489" s="342"/>
      <c r="CF489" s="342"/>
      <c r="CG489" s="342"/>
      <c r="CH489" s="342"/>
      <c r="CI489" s="342"/>
      <c r="CJ489" s="342"/>
      <c r="CK489" s="342"/>
      <c r="CL489" s="342"/>
      <c r="CM489" s="342"/>
      <c r="CN489" s="342"/>
      <c r="CO489" s="342"/>
      <c r="CP489" s="342"/>
      <c r="CQ489" s="342"/>
      <c r="CR489" s="342"/>
      <c r="CS489" s="342"/>
      <c r="CT489" s="342"/>
      <c r="CU489" s="342"/>
      <c r="CV489" s="342"/>
      <c r="CW489" s="342"/>
      <c r="CX489" s="342"/>
      <c r="CY489" s="342"/>
      <c r="CZ489" s="342"/>
      <c r="DA489" s="342"/>
      <c r="DB489" s="342"/>
      <c r="DC489" s="342"/>
      <c r="DD489" s="342"/>
      <c r="DE489" s="342"/>
      <c r="DF489" s="342"/>
      <c r="DG489" s="342"/>
      <c r="DH489" s="342"/>
      <c r="DI489" s="342"/>
      <c r="DJ489" s="342"/>
      <c r="DK489" s="342"/>
      <c r="DL489" s="342"/>
      <c r="DM489" s="342"/>
      <c r="DN489" s="342"/>
      <c r="DO489" s="342"/>
      <c r="DP489" s="342"/>
      <c r="DQ489" s="342"/>
      <c r="DR489" s="342"/>
      <c r="DS489" s="342"/>
      <c r="DT489" s="342"/>
      <c r="DU489" s="342"/>
      <c r="DV489" s="342"/>
    </row>
    <row r="490" spans="1:126" ht="30" customHeight="1">
      <c r="A490" s="334" t="str">
        <f>PREÇO!A72</f>
        <v>4.2</v>
      </c>
      <c r="B490" s="335" t="str">
        <f>PREÇO!C72</f>
        <v>DER-RD</v>
      </c>
      <c r="C490" s="339">
        <f>PREÇO!B72</f>
        <v>40224</v>
      </c>
      <c r="D490" s="91" t="str">
        <f>PREÇO!D72</f>
        <v>Carga de material de 1ª categoria</v>
      </c>
      <c r="E490" s="92" t="str">
        <f>PREÇO!E72</f>
        <v>m3</v>
      </c>
      <c r="F490" s="93">
        <v>5695.6</v>
      </c>
      <c r="G490" s="1231" t="s">
        <v>45682</v>
      </c>
      <c r="H490" s="1232"/>
      <c r="I490" s="1232"/>
      <c r="J490" s="1232"/>
      <c r="K490" s="1232"/>
      <c r="L490" s="1232"/>
      <c r="M490" s="1233"/>
      <c r="N490" s="1016"/>
    </row>
    <row r="491" spans="1:126" ht="60" customHeight="1">
      <c r="A491" s="334" t="str">
        <f>PREÇO!A73</f>
        <v>4.3</v>
      </c>
      <c r="B491" s="335" t="str">
        <f>PREÇO!C73</f>
        <v>DER-RD</v>
      </c>
      <c r="C491" s="339">
        <f>PREÇO!B73</f>
        <v>42547</v>
      </c>
      <c r="D491" s="91" t="str">
        <f>PREÇO!D73</f>
        <v>Espalhamento de material de 1ª categoria com motoniveladora</v>
      </c>
      <c r="E491" s="92" t="str">
        <f>PREÇO!E73</f>
        <v>m3</v>
      </c>
      <c r="F491" s="93">
        <v>2395.77</v>
      </c>
      <c r="G491" s="1231" t="s">
        <v>45683</v>
      </c>
      <c r="H491" s="1232"/>
      <c r="I491" s="1232"/>
      <c r="J491" s="1232"/>
      <c r="K491" s="1232"/>
      <c r="L491" s="1232"/>
      <c r="M491" s="1233"/>
      <c r="N491" s="1018" t="s">
        <v>45685</v>
      </c>
    </row>
    <row r="492" spans="1:126" ht="31.15" customHeight="1">
      <c r="A492" s="538"/>
      <c r="B492" s="810"/>
      <c r="C492" s="829"/>
      <c r="D492" s="828"/>
      <c r="E492" s="867"/>
      <c r="F492" s="956">
        <v>2335.02</v>
      </c>
      <c r="G492" s="881" t="s">
        <v>45683</v>
      </c>
      <c r="H492" s="614"/>
      <c r="I492" s="614"/>
      <c r="J492" s="614"/>
      <c r="K492" s="614"/>
      <c r="L492" s="614"/>
      <c r="M492" s="614"/>
      <c r="N492" s="1018" t="s">
        <v>45685</v>
      </c>
    </row>
    <row r="493" spans="1:126" ht="18" customHeight="1">
      <c r="A493" s="629"/>
      <c r="B493" s="821"/>
      <c r="C493" s="834"/>
      <c r="D493" s="833"/>
      <c r="E493" s="879"/>
      <c r="F493" s="956">
        <f>46.73+14.02</f>
        <v>60.75</v>
      </c>
      <c r="G493" s="881" t="s">
        <v>45684</v>
      </c>
      <c r="H493" s="614"/>
      <c r="I493" s="614"/>
      <c r="J493" s="614"/>
      <c r="K493" s="614"/>
      <c r="L493" s="614"/>
      <c r="M493" s="614"/>
      <c r="N493" s="1036"/>
    </row>
    <row r="494" spans="1:126" ht="60" customHeight="1">
      <c r="A494" s="334" t="str">
        <f>PREÇO!A74</f>
        <v>4.4</v>
      </c>
      <c r="B494" s="335" t="str">
        <f>PREÇO!C74</f>
        <v>DER-RD</v>
      </c>
      <c r="C494" s="339">
        <f>PREÇO!B74</f>
        <v>40781</v>
      </c>
      <c r="D494" s="91" t="str">
        <f>PREÇO!D74</f>
        <v>Base solo brita, 50% em peso, inclusive fornecimento e transporte da brita</v>
      </c>
      <c r="E494" s="92" t="str">
        <f>PREÇO!E74</f>
        <v>m3</v>
      </c>
      <c r="F494" s="93">
        <v>1510.94</v>
      </c>
      <c r="G494" s="957" t="s">
        <v>45686</v>
      </c>
      <c r="H494" s="958" t="s">
        <v>45687</v>
      </c>
      <c r="I494" s="958" t="s">
        <v>45688</v>
      </c>
      <c r="J494" s="958" t="s">
        <v>45689</v>
      </c>
      <c r="K494" s="1234" t="s">
        <v>45690</v>
      </c>
      <c r="L494" s="1234"/>
      <c r="M494" s="1235"/>
      <c r="N494" s="998"/>
    </row>
    <row r="495" spans="1:126" ht="19.899999999999999" customHeight="1">
      <c r="A495" s="538"/>
      <c r="B495" s="810"/>
      <c r="C495" s="829"/>
      <c r="D495" s="959"/>
      <c r="E495" s="960"/>
      <c r="F495" s="961"/>
      <c r="G495" s="958" t="s">
        <v>45691</v>
      </c>
      <c r="H495" s="958" t="s">
        <v>45692</v>
      </c>
      <c r="I495" s="958">
        <v>6.6</v>
      </c>
      <c r="J495" s="958">
        <f>(28*20)*I495</f>
        <v>3696</v>
      </c>
      <c r="K495" s="958"/>
      <c r="L495" s="958"/>
      <c r="M495" s="958"/>
      <c r="N495" s="998"/>
    </row>
    <row r="496" spans="1:126" ht="19.899999999999999" customHeight="1">
      <c r="A496" s="629"/>
      <c r="B496" s="821"/>
      <c r="C496" s="834"/>
      <c r="D496" s="558"/>
      <c r="E496" s="559"/>
      <c r="F496" s="962"/>
      <c r="G496" s="958" t="s">
        <v>45692</v>
      </c>
      <c r="H496" s="958" t="s">
        <v>45693</v>
      </c>
      <c r="I496" s="958">
        <v>9.1</v>
      </c>
      <c r="J496" s="958">
        <f>(((39*20)+12.45)-(28*20))*I496</f>
        <v>2115.3000000000002</v>
      </c>
      <c r="K496" s="958"/>
      <c r="L496" s="958"/>
      <c r="M496" s="958"/>
      <c r="N496" s="998"/>
    </row>
    <row r="497" spans="1:126" ht="45" customHeight="1">
      <c r="A497" s="334" t="str">
        <f>PREÇO!A75</f>
        <v>4.5</v>
      </c>
      <c r="B497" s="335" t="str">
        <f>PREÇO!C75</f>
        <v>DER-RD</v>
      </c>
      <c r="C497" s="339">
        <f>PREÇO!B75</f>
        <v>40108</v>
      </c>
      <c r="D497" s="91" t="str">
        <f>PREÇO!D75</f>
        <v>Compactação de subleito</v>
      </c>
      <c r="E497" s="92" t="str">
        <f>PREÇO!E75</f>
        <v>m2</v>
      </c>
      <c r="F497" s="93">
        <v>5811.3</v>
      </c>
      <c r="G497" s="1231" t="s">
        <v>45694</v>
      </c>
      <c r="H497" s="1232"/>
      <c r="I497" s="1232"/>
      <c r="J497" s="1232"/>
      <c r="K497" s="1232"/>
      <c r="L497" s="1232"/>
      <c r="M497" s="1233"/>
      <c r="N497" s="1016"/>
    </row>
    <row r="498" spans="1:126" ht="30" customHeight="1">
      <c r="A498" s="334" t="str">
        <f>PREÇO!A76</f>
        <v>4.6</v>
      </c>
      <c r="B498" s="335" t="str">
        <f>PREÇO!C76</f>
        <v>DER-RD</v>
      </c>
      <c r="C498" s="339">
        <f>PREÇO!B76</f>
        <v>42515</v>
      </c>
      <c r="D498" s="91" t="str">
        <f>PREÇO!D76</f>
        <v>Compactação de aterros 100% PN em Vias Urbanas</v>
      </c>
      <c r="E498" s="92" t="str">
        <f>PREÇO!E76</f>
        <v>m3</v>
      </c>
      <c r="F498" s="93">
        <v>2395.77</v>
      </c>
      <c r="G498" s="1231" t="s">
        <v>45695</v>
      </c>
      <c r="H498" s="1232"/>
      <c r="I498" s="1232"/>
      <c r="J498" s="1232"/>
      <c r="K498" s="1232"/>
      <c r="L498" s="1232"/>
      <c r="M498" s="1233"/>
      <c r="N498" s="1016"/>
    </row>
    <row r="499" spans="1:126" ht="30">
      <c r="A499" s="334" t="str">
        <f>PREÇO!A77</f>
        <v>4.7</v>
      </c>
      <c r="B499" s="335" t="str">
        <f>PREÇO!C77</f>
        <v>DER-ED</v>
      </c>
      <c r="C499" s="339" t="str">
        <f>PREÇO!B77</f>
        <v>200202</v>
      </c>
      <c r="D499" s="91" t="str">
        <f>PREÇO!D77</f>
        <v>Meio-fio de concreto pré-moldado com dimensões de 15x12x30x100 cm , rejuntados com argamassa de cimento e areia no traço 1:3</v>
      </c>
      <c r="E499" s="92" t="str">
        <f>PREÇO!E77</f>
        <v>M</v>
      </c>
      <c r="F499" s="93">
        <v>3153.16</v>
      </c>
      <c r="G499" s="93"/>
      <c r="H499" s="93"/>
      <c r="I499" s="93"/>
      <c r="J499" s="93"/>
      <c r="K499" s="93"/>
      <c r="L499" s="93"/>
      <c r="M499" s="487"/>
      <c r="N499" s="1016"/>
    </row>
    <row r="500" spans="1:126" ht="15.75">
      <c r="A500" s="963"/>
      <c r="B500" s="810"/>
      <c r="C500" s="829"/>
      <c r="D500" s="959"/>
      <c r="E500" s="867"/>
      <c r="F500" s="964">
        <f>E375</f>
        <v>1576.7</v>
      </c>
      <c r="G500" s="881" t="s">
        <v>45696</v>
      </c>
      <c r="H500" s="614"/>
      <c r="I500" s="614"/>
      <c r="J500" s="614"/>
      <c r="K500" s="614"/>
      <c r="L500" s="614"/>
      <c r="M500" s="614"/>
      <c r="N500" s="998"/>
    </row>
    <row r="501" spans="1:126" ht="15.75">
      <c r="A501" s="965"/>
      <c r="B501" s="821"/>
      <c r="C501" s="834"/>
      <c r="D501" s="558"/>
      <c r="E501" s="879"/>
      <c r="F501" s="964">
        <f>E373*2</f>
        <v>1576.46</v>
      </c>
      <c r="G501" s="881" t="s">
        <v>45697</v>
      </c>
      <c r="H501" s="614"/>
      <c r="I501" s="614"/>
      <c r="J501" s="614"/>
      <c r="K501" s="614"/>
      <c r="L501" s="614"/>
      <c r="M501" s="614"/>
      <c r="N501" s="998"/>
    </row>
    <row r="502" spans="1:126" ht="48" customHeight="1">
      <c r="A502" s="334" t="str">
        <f>PREÇO!A78</f>
        <v>4.8</v>
      </c>
      <c r="B502" s="335" t="str">
        <f>PREÇO!C78</f>
        <v>COMP.</v>
      </c>
      <c r="C502" s="339" t="str">
        <f>PREÇO!B78</f>
        <v>CP-007</v>
      </c>
      <c r="D502" s="91" t="str">
        <f>PREÇO!D78</f>
        <v>Blocos pré-moldados de concreto tipo pavi-s ou equivalente, espessura de 8 cm e resistência a compressão mínima de 35MPa, assentados sobre colchão de pó de pedra na espessura de 5 cm</v>
      </c>
      <c r="E502" s="92" t="str">
        <f>PREÇO!E78</f>
        <v>m²</v>
      </c>
      <c r="F502" s="93">
        <v>5335.83</v>
      </c>
      <c r="G502" s="957" t="s">
        <v>45686</v>
      </c>
      <c r="H502" s="958" t="s">
        <v>45687</v>
      </c>
      <c r="I502" s="958" t="s">
        <v>45688</v>
      </c>
      <c r="J502" s="958" t="s">
        <v>45689</v>
      </c>
      <c r="K502" s="958"/>
      <c r="L502" s="958"/>
      <c r="M502" s="958"/>
      <c r="N502" s="998"/>
    </row>
    <row r="503" spans="1:126" ht="19.899999999999999" customHeight="1">
      <c r="A503" s="538"/>
      <c r="B503" s="810"/>
      <c r="C503" s="829"/>
      <c r="D503" s="959"/>
      <c r="E503" s="960"/>
      <c r="F503" s="961"/>
      <c r="G503" s="958" t="s">
        <v>45691</v>
      </c>
      <c r="H503" s="958" t="s">
        <v>45692</v>
      </c>
      <c r="I503" s="958">
        <v>6</v>
      </c>
      <c r="J503" s="958">
        <f>(28*20)*I503</f>
        <v>3360</v>
      </c>
      <c r="K503" s="958"/>
      <c r="L503" s="958"/>
      <c r="M503" s="958"/>
      <c r="N503" s="998"/>
    </row>
    <row r="504" spans="1:126" ht="19.899999999999999" customHeight="1">
      <c r="A504" s="629"/>
      <c r="B504" s="821"/>
      <c r="C504" s="834"/>
      <c r="D504" s="558"/>
      <c r="E504" s="559"/>
      <c r="F504" s="962"/>
      <c r="G504" s="958" t="s">
        <v>45692</v>
      </c>
      <c r="H504" s="958" t="s">
        <v>45693</v>
      </c>
      <c r="I504" s="958">
        <v>8.5</v>
      </c>
      <c r="J504" s="958">
        <f>(((39*20)+12.45)-(28*20))*I504</f>
        <v>1975.83</v>
      </c>
      <c r="K504" s="958"/>
      <c r="L504" s="958"/>
      <c r="M504" s="958"/>
      <c r="N504" s="998"/>
    </row>
    <row r="505" spans="1:126" ht="30">
      <c r="A505" s="334" t="str">
        <f>PREÇO!A79</f>
        <v>4.9</v>
      </c>
      <c r="B505" s="335" t="str">
        <f>PREÇO!C79</f>
        <v>COMP.</v>
      </c>
      <c r="C505" s="339" t="str">
        <f>PREÇO!B79</f>
        <v>CP-001</v>
      </c>
      <c r="D505" s="91" t="str">
        <f>PREÇO!D79</f>
        <v>TRANSPORTE COM CAMINHÃO BASCULANTE DE 6 M³, EM VIA URBANA EM LEITO NATURAL</v>
      </c>
      <c r="E505" s="92" t="str">
        <f>PREÇO!E79</f>
        <v>TXKM</v>
      </c>
      <c r="F505" s="93">
        <v>5776.28</v>
      </c>
      <c r="G505" s="966" t="s">
        <v>45698</v>
      </c>
      <c r="H505" s="967"/>
      <c r="I505" s="967"/>
      <c r="J505" s="967"/>
      <c r="K505" s="967"/>
      <c r="L505" s="967"/>
      <c r="M505" s="967"/>
      <c r="N505" s="1045" t="s">
        <v>45685</v>
      </c>
    </row>
    <row r="506" spans="1:126" ht="24.6" customHeight="1">
      <c r="A506" s="968"/>
      <c r="B506" s="893"/>
      <c r="C506" s="867"/>
      <c r="D506" s="969"/>
      <c r="E506" s="893"/>
      <c r="F506" s="709"/>
      <c r="G506" s="970" t="s">
        <v>45699</v>
      </c>
      <c r="H506" s="971">
        <f>F489-F498</f>
        <v>3299.73</v>
      </c>
      <c r="I506" s="970" t="s">
        <v>5</v>
      </c>
      <c r="J506" s="967"/>
      <c r="K506" s="967"/>
      <c r="L506" s="967"/>
      <c r="M506" s="967"/>
      <c r="N506" s="1036"/>
    </row>
    <row r="507" spans="1:126" ht="33" customHeight="1">
      <c r="A507" s="972"/>
      <c r="B507" s="907"/>
      <c r="C507" s="879"/>
      <c r="D507" s="973"/>
      <c r="E507" s="907"/>
      <c r="F507" s="561"/>
      <c r="G507" s="970" t="s">
        <v>45700</v>
      </c>
      <c r="H507" s="974">
        <v>1.75</v>
      </c>
      <c r="I507" s="970" t="s">
        <v>45701</v>
      </c>
      <c r="J507" s="967"/>
      <c r="K507" s="967"/>
      <c r="L507" s="967"/>
      <c r="M507" s="967"/>
      <c r="N507" s="1036"/>
    </row>
    <row r="508" spans="1:126">
      <c r="A508" s="334" t="str">
        <f>PREÇO!A80</f>
        <v>4.10</v>
      </c>
      <c r="B508" s="335" t="str">
        <f>PREÇO!C80</f>
        <v>DER-RD</v>
      </c>
      <c r="C508" s="339">
        <f>PREÇO!B80</f>
        <v>43335</v>
      </c>
      <c r="D508" s="91" t="str">
        <f>PREÇO!D80</f>
        <v>Espalhamento / regularização / compactação de material em bota-fora</v>
      </c>
      <c r="E508" s="92" t="str">
        <f>PREÇO!E80</f>
        <v>m3</v>
      </c>
      <c r="F508" s="93">
        <v>3300.73</v>
      </c>
      <c r="G508" s="1244" t="s">
        <v>45702</v>
      </c>
      <c r="H508" s="1245"/>
      <c r="I508" s="1245"/>
      <c r="J508" s="1245"/>
      <c r="K508" s="1245"/>
      <c r="L508" s="1245"/>
      <c r="M508" s="1246"/>
      <c r="N508" s="1016"/>
    </row>
    <row r="509" spans="1:126" s="83" customFormat="1" ht="15.75">
      <c r="A509" s="326">
        <f>PREÇO!A81</f>
        <v>5</v>
      </c>
      <c r="B509" s="327"/>
      <c r="C509" s="328"/>
      <c r="D509" s="329" t="str">
        <f>PREÇO!D81</f>
        <v>CALÇADA E CICLOVIA</v>
      </c>
      <c r="E509" s="330"/>
      <c r="F509" s="331"/>
      <c r="G509" s="331"/>
      <c r="H509" s="331"/>
      <c r="I509" s="331"/>
      <c r="J509" s="331"/>
      <c r="K509" s="331"/>
      <c r="L509" s="331"/>
      <c r="M509" s="999"/>
      <c r="N509" s="101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95"/>
      <c r="CN509" s="95"/>
      <c r="CO509" s="95"/>
      <c r="CP509" s="95"/>
      <c r="CQ509" s="95"/>
      <c r="CR509" s="95"/>
      <c r="CS509" s="95"/>
      <c r="CT509" s="95"/>
      <c r="CU509" s="95"/>
      <c r="CV509" s="95"/>
      <c r="CW509" s="95"/>
      <c r="CX509" s="95"/>
      <c r="CY509" s="95"/>
      <c r="CZ509" s="95"/>
      <c r="DA509" s="95"/>
      <c r="DB509" s="95"/>
      <c r="DC509" s="95"/>
      <c r="DD509" s="95"/>
      <c r="DE509" s="95"/>
      <c r="DF509" s="95"/>
      <c r="DG509" s="95"/>
      <c r="DH509" s="95"/>
      <c r="DI509" s="95"/>
      <c r="DJ509" s="95"/>
      <c r="DK509" s="95"/>
      <c r="DL509" s="95"/>
      <c r="DM509" s="95"/>
      <c r="DN509" s="95"/>
      <c r="DO509" s="95"/>
      <c r="DP509" s="95"/>
      <c r="DQ509" s="95"/>
      <c r="DR509" s="95"/>
      <c r="DS509" s="95"/>
      <c r="DT509" s="95"/>
      <c r="DU509" s="95"/>
      <c r="DV509" s="95"/>
    </row>
    <row r="510" spans="1:126" ht="45" customHeight="1">
      <c r="A510" s="334" t="str">
        <f>PREÇO!A82</f>
        <v>5.1</v>
      </c>
      <c r="B510" s="335" t="str">
        <f>PREÇO!C82</f>
        <v>DER-RD</v>
      </c>
      <c r="C510" s="339">
        <f>PREÇO!B82</f>
        <v>41240</v>
      </c>
      <c r="D510" s="91" t="str">
        <f>PREÇO!D82</f>
        <v>Passeio em concreto, largura 2,00m, acabamento em ladrilho hidráulico podotátil (L=0,40m)</v>
      </c>
      <c r="E510" s="92" t="str">
        <f>PREÇO!E82</f>
        <v>M2</v>
      </c>
      <c r="F510" s="93">
        <v>1971.18</v>
      </c>
      <c r="G510" s="1244" t="s">
        <v>45703</v>
      </c>
      <c r="H510" s="1245"/>
      <c r="I510" s="1245"/>
      <c r="J510" s="1245"/>
      <c r="K510" s="1245"/>
      <c r="L510" s="1245"/>
      <c r="M510" s="1246"/>
      <c r="N510" s="1016"/>
    </row>
    <row r="511" spans="1:126" ht="45">
      <c r="A511" s="334" t="s">
        <v>45389</v>
      </c>
      <c r="B511" s="335" t="str">
        <f>PREÇO!C83</f>
        <v>SINAPI</v>
      </c>
      <c r="C511" s="339">
        <f>PREÇO!B83</f>
        <v>92396</v>
      </c>
      <c r="D511" s="91" t="str">
        <f>PREÇO!D83</f>
        <v>EXECUÇÃO DE PASSEIO EM PISO INTERTRAVADO, COM BLOCO RETANGULAR COR NATURAL DE 20 X 10 CM, ESPESSURA 6 CM. AF_12/2015</v>
      </c>
      <c r="E511" s="92" t="str">
        <f>PREÇO!E83</f>
        <v>M2</v>
      </c>
      <c r="F511" s="93">
        <v>2364.69</v>
      </c>
      <c r="G511" s="1244" t="s">
        <v>45704</v>
      </c>
      <c r="H511" s="1245"/>
      <c r="I511" s="1245"/>
      <c r="J511" s="1245"/>
      <c r="K511" s="1245"/>
      <c r="L511" s="1245"/>
      <c r="M511" s="1246"/>
      <c r="N511" s="1016"/>
    </row>
    <row r="512" spans="1:126" s="83" customFormat="1" ht="15.75">
      <c r="A512" s="326">
        <f>PREÇO!A84</f>
        <v>6</v>
      </c>
      <c r="B512" s="327"/>
      <c r="C512" s="328"/>
      <c r="D512" s="329" t="str">
        <f>PREÇO!D84</f>
        <v>SINALIZAÇÃO</v>
      </c>
      <c r="E512" s="330"/>
      <c r="F512" s="331"/>
      <c r="G512" s="331"/>
      <c r="H512" s="331"/>
      <c r="I512" s="331"/>
      <c r="J512" s="331"/>
      <c r="K512" s="331"/>
      <c r="L512" s="331"/>
      <c r="M512" s="999"/>
      <c r="N512" s="101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95"/>
      <c r="CN512" s="95"/>
      <c r="CO512" s="95"/>
      <c r="CP512" s="95"/>
      <c r="CQ512" s="95"/>
      <c r="CR512" s="95"/>
      <c r="CS512" s="95"/>
      <c r="CT512" s="95"/>
      <c r="CU512" s="95"/>
      <c r="CV512" s="95"/>
      <c r="CW512" s="95"/>
      <c r="CX512" s="95"/>
      <c r="CY512" s="95"/>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row>
    <row r="513" spans="1:14" s="94" customFormat="1">
      <c r="A513" s="334" t="str">
        <f>PREÇO!A85</f>
        <v>6.1</v>
      </c>
      <c r="B513" s="335" t="str">
        <f>PREÇO!C85</f>
        <v>DER-RD</v>
      </c>
      <c r="C513" s="339">
        <f>PREÇO!B85</f>
        <v>42524</v>
      </c>
      <c r="D513" s="91" t="str">
        <f>PREÇO!D85</f>
        <v>Pintura de setas e zebrados em material termoplástico - 5 anos ( por extrusão)</v>
      </c>
      <c r="E513" s="92" t="str">
        <f>PREÇO!E85</f>
        <v>m2</v>
      </c>
      <c r="F513" s="93">
        <v>144.08000000000001</v>
      </c>
      <c r="G513" s="1247" t="s">
        <v>45705</v>
      </c>
      <c r="H513" s="1248"/>
      <c r="I513" s="1248"/>
      <c r="J513" s="1248"/>
      <c r="K513" s="1248"/>
      <c r="L513" s="1248"/>
      <c r="M513" s="1249"/>
      <c r="N513" s="1016"/>
    </row>
    <row r="514" spans="1:14" s="94" customFormat="1" ht="15.75">
      <c r="A514" s="1250" t="s">
        <v>45706</v>
      </c>
      <c r="B514" s="975" t="s">
        <v>45707</v>
      </c>
      <c r="C514" s="975"/>
      <c r="D514" s="975"/>
      <c r="E514" s="976"/>
      <c r="F514" s="977" t="s">
        <v>45708</v>
      </c>
      <c r="G514" s="978"/>
      <c r="H514" s="978"/>
      <c r="I514" s="979"/>
      <c r="J514" s="980" t="s">
        <v>45709</v>
      </c>
      <c r="K514" s="977" t="s">
        <v>45710</v>
      </c>
      <c r="L514" s="978"/>
      <c r="M514" s="978"/>
      <c r="N514" s="1037"/>
    </row>
    <row r="515" spans="1:14" s="94" customFormat="1" ht="15.75">
      <c r="A515" s="1250"/>
      <c r="B515" s="981" t="s">
        <v>45711</v>
      </c>
      <c r="C515" s="981" t="s">
        <v>45712</v>
      </c>
      <c r="D515" s="981" t="s">
        <v>45447</v>
      </c>
      <c r="E515" s="981" t="s">
        <v>45713</v>
      </c>
      <c r="F515" s="981" t="s">
        <v>45714</v>
      </c>
      <c r="G515" s="981" t="s">
        <v>45715</v>
      </c>
      <c r="H515" s="981" t="s">
        <v>45447</v>
      </c>
      <c r="I515" s="981" t="s">
        <v>45713</v>
      </c>
      <c r="J515" s="982"/>
      <c r="K515" s="981" t="s">
        <v>45716</v>
      </c>
      <c r="L515" s="981" t="s">
        <v>45715</v>
      </c>
      <c r="M515" s="1012" t="s">
        <v>45536</v>
      </c>
      <c r="N515" s="1038"/>
    </row>
    <row r="516" spans="1:14" s="94" customFormat="1" ht="15.75">
      <c r="A516" s="983" t="s">
        <v>45717</v>
      </c>
      <c r="B516" s="984">
        <v>0.8</v>
      </c>
      <c r="C516" s="984">
        <v>0.9</v>
      </c>
      <c r="D516" s="984">
        <v>6</v>
      </c>
      <c r="E516" s="984">
        <f>(B516*C516/2)*D516</f>
        <v>2.16</v>
      </c>
      <c r="F516" s="984">
        <v>0.4</v>
      </c>
      <c r="G516" s="984">
        <v>4</v>
      </c>
      <c r="H516" s="984">
        <v>7</v>
      </c>
      <c r="I516" s="984">
        <f>F516*G516*H516</f>
        <v>11.2</v>
      </c>
      <c r="J516" s="985">
        <f>I516+E516</f>
        <v>13.36</v>
      </c>
      <c r="K516" s="984">
        <v>5</v>
      </c>
      <c r="L516" s="984">
        <v>6.6</v>
      </c>
      <c r="M516" s="984">
        <f>L516*K516</f>
        <v>33</v>
      </c>
      <c r="N516" s="1039"/>
    </row>
    <row r="517" spans="1:14" s="94" customFormat="1" ht="15.75">
      <c r="A517" s="983" t="s">
        <v>45718</v>
      </c>
      <c r="B517" s="984">
        <v>0.8</v>
      </c>
      <c r="C517" s="984">
        <v>0.9</v>
      </c>
      <c r="D517" s="984">
        <v>6</v>
      </c>
      <c r="E517" s="984">
        <f t="shared" ref="E517:E524" si="62">(B517*C517/2)*D517</f>
        <v>2.16</v>
      </c>
      <c r="F517" s="984">
        <v>0.4</v>
      </c>
      <c r="G517" s="984">
        <v>4</v>
      </c>
      <c r="H517" s="984">
        <v>7</v>
      </c>
      <c r="I517" s="984">
        <f t="shared" ref="I517:I524" si="63">F517*G517*H517</f>
        <v>11.2</v>
      </c>
      <c r="J517" s="985">
        <f>I517+E517</f>
        <v>13.36</v>
      </c>
      <c r="K517" s="984">
        <v>5</v>
      </c>
      <c r="L517" s="984">
        <v>6.6</v>
      </c>
      <c r="M517" s="984">
        <f>L517*K517</f>
        <v>33</v>
      </c>
      <c r="N517" s="1039"/>
    </row>
    <row r="518" spans="1:14" s="94" customFormat="1" ht="15.75">
      <c r="A518" s="983" t="s">
        <v>45719</v>
      </c>
      <c r="B518" s="984" t="s">
        <v>12734</v>
      </c>
      <c r="C518" s="984" t="s">
        <v>12734</v>
      </c>
      <c r="D518" s="984" t="s">
        <v>12734</v>
      </c>
      <c r="E518" s="984" t="s">
        <v>12734</v>
      </c>
      <c r="F518" s="984">
        <v>0.4</v>
      </c>
      <c r="G518" s="984">
        <v>4</v>
      </c>
      <c r="H518" s="984">
        <v>9</v>
      </c>
      <c r="I518" s="984">
        <f t="shared" si="63"/>
        <v>14.4</v>
      </c>
      <c r="J518" s="985">
        <f>I518</f>
        <v>14.4</v>
      </c>
      <c r="K518" s="984" t="s">
        <v>12734</v>
      </c>
      <c r="L518" s="984" t="s">
        <v>12734</v>
      </c>
      <c r="M518" s="984" t="s">
        <v>12734</v>
      </c>
      <c r="N518" s="1039"/>
    </row>
    <row r="519" spans="1:14" s="94" customFormat="1" ht="15.75">
      <c r="A519" s="983" t="s">
        <v>45720</v>
      </c>
      <c r="B519" s="984">
        <v>0.8</v>
      </c>
      <c r="C519" s="984">
        <v>0.9</v>
      </c>
      <c r="D519" s="984">
        <v>4</v>
      </c>
      <c r="E519" s="984">
        <f t="shared" si="62"/>
        <v>1.44</v>
      </c>
      <c r="F519" s="984">
        <v>0.4</v>
      </c>
      <c r="G519" s="984">
        <v>4</v>
      </c>
      <c r="H519" s="984">
        <v>5</v>
      </c>
      <c r="I519" s="984">
        <f t="shared" si="63"/>
        <v>8</v>
      </c>
      <c r="J519" s="985">
        <f t="shared" ref="J519:J524" si="64">I519+E519</f>
        <v>9.44</v>
      </c>
      <c r="K519" s="984">
        <v>5</v>
      </c>
      <c r="L519" s="984">
        <v>4.3</v>
      </c>
      <c r="M519" s="984">
        <f t="shared" ref="M519:M524" si="65">L519*K519</f>
        <v>21.5</v>
      </c>
      <c r="N519" s="1039"/>
    </row>
    <row r="520" spans="1:14" s="94" customFormat="1" ht="15.75">
      <c r="A520" s="983" t="s">
        <v>45721</v>
      </c>
      <c r="B520" s="984">
        <v>0.8</v>
      </c>
      <c r="C520" s="984">
        <v>0.9</v>
      </c>
      <c r="D520" s="984">
        <v>9</v>
      </c>
      <c r="E520" s="984">
        <f t="shared" si="62"/>
        <v>3.24</v>
      </c>
      <c r="F520" s="984">
        <v>0.4</v>
      </c>
      <c r="G520" s="984">
        <v>4</v>
      </c>
      <c r="H520" s="984">
        <v>11</v>
      </c>
      <c r="I520" s="984">
        <f t="shared" si="63"/>
        <v>17.600000000000001</v>
      </c>
      <c r="J520" s="985">
        <f t="shared" si="64"/>
        <v>20.84</v>
      </c>
      <c r="K520" s="984">
        <v>5</v>
      </c>
      <c r="L520" s="984">
        <v>9.1</v>
      </c>
      <c r="M520" s="984">
        <f t="shared" si="65"/>
        <v>45.5</v>
      </c>
      <c r="N520" s="1039"/>
    </row>
    <row r="521" spans="1:14" s="94" customFormat="1" ht="15.75">
      <c r="A521" s="983" t="s">
        <v>45722</v>
      </c>
      <c r="B521" s="984">
        <v>0.8</v>
      </c>
      <c r="C521" s="984">
        <v>0.9</v>
      </c>
      <c r="D521" s="984">
        <v>9</v>
      </c>
      <c r="E521" s="984">
        <f t="shared" si="62"/>
        <v>3.24</v>
      </c>
      <c r="F521" s="984">
        <v>0.4</v>
      </c>
      <c r="G521" s="984">
        <v>4</v>
      </c>
      <c r="H521" s="984">
        <v>11</v>
      </c>
      <c r="I521" s="984">
        <f t="shared" si="63"/>
        <v>17.600000000000001</v>
      </c>
      <c r="J521" s="985">
        <f t="shared" si="64"/>
        <v>20.84</v>
      </c>
      <c r="K521" s="984">
        <v>5</v>
      </c>
      <c r="L521" s="984">
        <v>9.1</v>
      </c>
      <c r="M521" s="984">
        <f t="shared" si="65"/>
        <v>45.5</v>
      </c>
      <c r="N521" s="1039"/>
    </row>
    <row r="522" spans="1:14" s="94" customFormat="1" ht="15.75">
      <c r="A522" s="983" t="s">
        <v>45723</v>
      </c>
      <c r="B522" s="984">
        <v>0.8</v>
      </c>
      <c r="C522" s="984">
        <v>0.9</v>
      </c>
      <c r="D522" s="984">
        <v>6</v>
      </c>
      <c r="E522" s="984">
        <f t="shared" si="62"/>
        <v>2.16</v>
      </c>
      <c r="F522" s="984">
        <v>0.4</v>
      </c>
      <c r="G522" s="984">
        <v>4</v>
      </c>
      <c r="H522" s="984">
        <v>7</v>
      </c>
      <c r="I522" s="984">
        <f t="shared" si="63"/>
        <v>11.2</v>
      </c>
      <c r="J522" s="985">
        <f t="shared" si="64"/>
        <v>13.36</v>
      </c>
      <c r="K522" s="984">
        <v>5</v>
      </c>
      <c r="L522" s="984">
        <v>6.6</v>
      </c>
      <c r="M522" s="984">
        <f t="shared" si="65"/>
        <v>33</v>
      </c>
      <c r="N522" s="1039"/>
    </row>
    <row r="523" spans="1:14" s="94" customFormat="1" ht="15.75">
      <c r="A523" s="983" t="s">
        <v>45724</v>
      </c>
      <c r="B523" s="984">
        <v>0.8</v>
      </c>
      <c r="C523" s="984">
        <v>0.9</v>
      </c>
      <c r="D523" s="984">
        <v>12</v>
      </c>
      <c r="E523" s="984">
        <f t="shared" si="62"/>
        <v>4.32</v>
      </c>
      <c r="F523" s="984">
        <v>0.4</v>
      </c>
      <c r="G523" s="984">
        <v>4</v>
      </c>
      <c r="H523" s="984">
        <v>13</v>
      </c>
      <c r="I523" s="984">
        <f t="shared" si="63"/>
        <v>20.8</v>
      </c>
      <c r="J523" s="985">
        <f t="shared" si="64"/>
        <v>25.12</v>
      </c>
      <c r="K523" s="984">
        <v>5</v>
      </c>
      <c r="L523" s="984">
        <v>13</v>
      </c>
      <c r="M523" s="984">
        <f t="shared" si="65"/>
        <v>65</v>
      </c>
      <c r="N523" s="1039"/>
    </row>
    <row r="524" spans="1:14" s="94" customFormat="1" ht="15.75">
      <c r="A524" s="983" t="s">
        <v>45725</v>
      </c>
      <c r="B524" s="984">
        <v>0.8</v>
      </c>
      <c r="C524" s="984">
        <v>0.9</v>
      </c>
      <c r="D524" s="984">
        <v>6</v>
      </c>
      <c r="E524" s="984">
        <f t="shared" si="62"/>
        <v>2.16</v>
      </c>
      <c r="F524" s="984">
        <v>0.4</v>
      </c>
      <c r="G524" s="984">
        <v>4</v>
      </c>
      <c r="H524" s="984">
        <v>7</v>
      </c>
      <c r="I524" s="984">
        <f t="shared" si="63"/>
        <v>11.2</v>
      </c>
      <c r="J524" s="985">
        <f t="shared" si="64"/>
        <v>13.36</v>
      </c>
      <c r="K524" s="984">
        <v>5</v>
      </c>
      <c r="L524" s="984">
        <v>7</v>
      </c>
      <c r="M524" s="984">
        <f t="shared" si="65"/>
        <v>35</v>
      </c>
      <c r="N524" s="1039"/>
    </row>
    <row r="525" spans="1:14" s="94" customFormat="1">
      <c r="A525" s="986"/>
      <c r="B525" s="987"/>
      <c r="C525" s="988"/>
      <c r="D525" s="989"/>
      <c r="E525" s="858"/>
      <c r="F525" s="859"/>
      <c r="G525" s="861"/>
      <c r="H525" s="861"/>
      <c r="I525" s="861"/>
      <c r="J525" s="861"/>
      <c r="K525" s="861"/>
      <c r="L525" s="861"/>
      <c r="M525" s="861"/>
      <c r="N525" s="1034"/>
    </row>
    <row r="526" spans="1:14" s="94" customFormat="1" ht="30">
      <c r="A526" s="334" t="str">
        <f>PREÇO!A86</f>
        <v>6.2</v>
      </c>
      <c r="B526" s="335" t="str">
        <f>PREÇO!C86</f>
        <v>DER-RD</v>
      </c>
      <c r="C526" s="339">
        <f>PREÇO!B86</f>
        <v>40936</v>
      </c>
      <c r="D526" s="91" t="str">
        <f>PREÇO!D86</f>
        <v>Sinalização vertical com chapa revestida em película, inclusive suporte em madeira</v>
      </c>
      <c r="E526" s="92" t="str">
        <f>PREÇO!E86</f>
        <v>m2</v>
      </c>
      <c r="F526" s="93">
        <v>5.46</v>
      </c>
      <c r="G526" s="93"/>
      <c r="H526" s="93"/>
      <c r="I526" s="93"/>
      <c r="J526" s="93"/>
      <c r="K526" s="93"/>
      <c r="L526" s="93"/>
      <c r="M526" s="487"/>
      <c r="N526" s="1016"/>
    </row>
    <row r="527" spans="1:14" ht="15.75">
      <c r="A527" s="968"/>
      <c r="B527" s="893"/>
      <c r="C527" s="867"/>
      <c r="D527" s="990" t="s">
        <v>45726</v>
      </c>
      <c r="E527" s="981" t="s">
        <v>45727</v>
      </c>
      <c r="F527" s="981" t="s">
        <v>45728</v>
      </c>
      <c r="G527" s="981" t="s">
        <v>45447</v>
      </c>
      <c r="H527" s="981" t="s">
        <v>45729</v>
      </c>
      <c r="I527" s="981" t="s">
        <v>45730</v>
      </c>
      <c r="J527" s="885"/>
      <c r="K527" s="885"/>
      <c r="L527" s="885"/>
      <c r="M527" s="789"/>
      <c r="N527" s="1034"/>
    </row>
    <row r="528" spans="1:14" s="94" customFormat="1" ht="15.75">
      <c r="A528" s="991"/>
      <c r="B528" s="897"/>
      <c r="C528" s="872"/>
      <c r="D528" s="992" t="s">
        <v>45731</v>
      </c>
      <c r="E528" s="993" t="s">
        <v>45732</v>
      </c>
      <c r="F528" s="984" t="s">
        <v>45733</v>
      </c>
      <c r="G528" s="984">
        <v>7</v>
      </c>
      <c r="H528" s="984">
        <f>0.7*0.5</f>
        <v>0.35</v>
      </c>
      <c r="I528" s="984">
        <f>0.7*0.5*G528</f>
        <v>2.4500000000000002</v>
      </c>
      <c r="J528" s="885"/>
      <c r="K528" s="885"/>
      <c r="L528" s="885"/>
      <c r="M528" s="789"/>
      <c r="N528" s="1034"/>
    </row>
    <row r="529" spans="1:14" s="94" customFormat="1" ht="15.75">
      <c r="A529" s="991"/>
      <c r="B529" s="897"/>
      <c r="C529" s="872"/>
      <c r="D529" s="994" t="s">
        <v>45734</v>
      </c>
      <c r="E529" s="904" t="s">
        <v>45735</v>
      </c>
      <c r="F529" s="984" t="s">
        <v>45736</v>
      </c>
      <c r="G529" s="984">
        <v>4</v>
      </c>
      <c r="H529" s="984">
        <f>0.5*0.5</f>
        <v>0.25</v>
      </c>
      <c r="I529" s="984">
        <f>0.5*0.5*G529</f>
        <v>1</v>
      </c>
      <c r="J529" s="885"/>
      <c r="K529" s="885"/>
      <c r="L529" s="885"/>
      <c r="M529" s="789"/>
      <c r="N529" s="1034"/>
    </row>
    <row r="530" spans="1:14" s="94" customFormat="1" ht="15.75">
      <c r="A530" s="991"/>
      <c r="B530" s="897"/>
      <c r="C530" s="872"/>
      <c r="D530" s="905" t="s">
        <v>45737</v>
      </c>
      <c r="E530" s="904" t="s">
        <v>45738</v>
      </c>
      <c r="F530" s="984" t="s">
        <v>45739</v>
      </c>
      <c r="G530" s="984">
        <v>4</v>
      </c>
      <c r="H530" s="984">
        <f>PI()*0.3^2</f>
        <v>0.282743338823081</v>
      </c>
      <c r="I530" s="984">
        <f>PI()*0.3^2*G530</f>
        <v>1.13097335529233</v>
      </c>
      <c r="J530" s="885"/>
      <c r="K530" s="885"/>
      <c r="L530" s="885"/>
      <c r="M530" s="789"/>
      <c r="N530" s="1034"/>
    </row>
    <row r="531" spans="1:14" s="94" customFormat="1" ht="15.75">
      <c r="A531" s="991"/>
      <c r="B531" s="897"/>
      <c r="C531" s="872"/>
      <c r="D531" s="905"/>
      <c r="E531" s="904"/>
      <c r="F531" s="984"/>
      <c r="G531" s="984"/>
      <c r="H531" s="984"/>
      <c r="I531" s="984"/>
      <c r="J531" s="885"/>
      <c r="K531" s="885"/>
      <c r="L531" s="885"/>
      <c r="M531" s="789"/>
      <c r="N531" s="1034"/>
    </row>
    <row r="532" spans="1:14" s="94" customFormat="1" ht="30">
      <c r="A532" s="334" t="str">
        <f>PREÇO!A87</f>
        <v>6.3</v>
      </c>
      <c r="B532" s="335" t="str">
        <f>PREÇO!C87</f>
        <v>DER-RD</v>
      </c>
      <c r="C532" s="339">
        <f>PREÇO!B87</f>
        <v>41222</v>
      </c>
      <c r="D532" s="91" t="str">
        <f>PREÇO!D87</f>
        <v>Suporte de placa de sinalização vertical em madeira de 1ª qualidade, pintada, fornecimento e instalação</v>
      </c>
      <c r="E532" s="92" t="str">
        <f>PREÇO!E87</f>
        <v>ud</v>
      </c>
      <c r="F532" s="93">
        <v>12</v>
      </c>
      <c r="G532" s="1251" t="s">
        <v>45705</v>
      </c>
      <c r="H532" s="1252"/>
      <c r="I532" s="1252"/>
      <c r="J532" s="1252"/>
      <c r="K532" s="1252"/>
      <c r="L532" s="1252"/>
      <c r="M532" s="1253"/>
      <c r="N532" s="1016"/>
    </row>
    <row r="533" spans="1:14" s="94" customFormat="1" ht="15.75">
      <c r="A533" s="326">
        <f>PREÇO!A89</f>
        <v>7</v>
      </c>
      <c r="B533" s="326"/>
      <c r="C533" s="326"/>
      <c r="D533" s="326" t="str">
        <f>PREÇO!D89</f>
        <v>SERVIÇOS COMPLEMENTARES</v>
      </c>
      <c r="E533" s="330"/>
      <c r="F533" s="331"/>
      <c r="G533" s="331"/>
      <c r="H533" s="331"/>
      <c r="I533" s="331"/>
      <c r="J533" s="331"/>
      <c r="K533" s="331"/>
      <c r="L533" s="331"/>
      <c r="M533" s="999"/>
      <c r="N533" s="1015"/>
    </row>
    <row r="534" spans="1:14" s="94" customFormat="1" ht="45" customHeight="1">
      <c r="A534" s="334" t="str">
        <f>PREÇO!A90</f>
        <v>7.1</v>
      </c>
      <c r="B534" s="335" t="str">
        <f>PREÇO!C90</f>
        <v>DER-RD</v>
      </c>
      <c r="C534" s="339">
        <f>PREÇO!B90</f>
        <v>40101</v>
      </c>
      <c r="D534" s="91" t="str">
        <f>PREÇO!D90</f>
        <v>Arborização (mudas de árvores com altura até 1,50 m)</v>
      </c>
      <c r="E534" s="92" t="str">
        <f>PREÇO!E90</f>
        <v>ud</v>
      </c>
      <c r="F534" s="93">
        <v>153</v>
      </c>
      <c r="G534" s="1254" t="s">
        <v>45740</v>
      </c>
      <c r="H534" s="1255"/>
      <c r="I534" s="1255"/>
      <c r="J534" s="1255"/>
      <c r="K534" s="1255"/>
      <c r="L534" s="1255"/>
      <c r="M534" s="1256"/>
      <c r="N534" s="1016"/>
    </row>
    <row r="535" spans="1:14" s="94" customFormat="1" ht="60" customHeight="1">
      <c r="A535" s="334" t="str">
        <f>PREÇO!A91</f>
        <v>7.2</v>
      </c>
      <c r="B535" s="335" t="str">
        <f>PREÇO!C91</f>
        <v>SINAPI</v>
      </c>
      <c r="C535" s="339">
        <f>PREÇO!B91</f>
        <v>98504</v>
      </c>
      <c r="D535" s="91" t="str">
        <f>PREÇO!D91</f>
        <v>PLANTIO DE GRAMA EM PLACAS. AF_05/2018</v>
      </c>
      <c r="E535" s="92" t="str">
        <f>PREÇO!E91</f>
        <v>M2</v>
      </c>
      <c r="F535" s="93">
        <v>761.46</v>
      </c>
      <c r="G535" s="1254" t="s">
        <v>45741</v>
      </c>
      <c r="H535" s="1255"/>
      <c r="I535" s="1255"/>
      <c r="J535" s="1255"/>
      <c r="K535" s="1255"/>
      <c r="L535" s="1255"/>
      <c r="M535" s="1256"/>
      <c r="N535" s="1016"/>
    </row>
    <row r="536" spans="1:14" s="94" customFormat="1" ht="54" customHeight="1">
      <c r="A536" s="334" t="str">
        <f>PREÇO!A92</f>
        <v>7.3</v>
      </c>
      <c r="B536" s="335" t="str">
        <f>PREÇO!C92</f>
        <v>COMP.</v>
      </c>
      <c r="C536" s="339" t="str">
        <f>PREÇO!B92</f>
        <v>CP-006</v>
      </c>
      <c r="D536" s="91" t="str">
        <f>PREÇO!D92</f>
        <v>FORNECIMENTO E INSTALAÇÃO DE SUPORTE PARA UMA LUMINARIA TIPO PETALA SL1, INCLUSIVE: LUMINÁRIA, LAMPADA, REATOR, RELE E CABOS EM POSTES EXISTENTES</v>
      </c>
      <c r="E536" s="92" t="str">
        <f>PREÇO!E92</f>
        <v>und</v>
      </c>
      <c r="F536" s="93">
        <v>21</v>
      </c>
      <c r="G536" s="1254" t="s">
        <v>45742</v>
      </c>
      <c r="H536" s="1255"/>
      <c r="I536" s="1255"/>
      <c r="J536" s="1255"/>
      <c r="K536" s="1255"/>
      <c r="L536" s="1255"/>
      <c r="M536" s="1256"/>
      <c r="N536" s="1016"/>
    </row>
    <row r="537" spans="1:14">
      <c r="A537" s="103"/>
      <c r="B537" s="104"/>
      <c r="C537" s="105"/>
      <c r="D537" s="106"/>
      <c r="E537" s="107"/>
      <c r="F537" s="108"/>
      <c r="G537" s="108"/>
      <c r="H537" s="108"/>
      <c r="I537" s="108"/>
      <c r="J537" s="108"/>
      <c r="K537" s="108"/>
      <c r="L537" s="108"/>
      <c r="M537" s="109"/>
    </row>
    <row r="538" spans="1:14">
      <c r="A538" s="103"/>
      <c r="B538" s="104"/>
      <c r="C538" s="105"/>
      <c r="D538" s="106"/>
      <c r="E538" s="107"/>
      <c r="F538" s="108"/>
      <c r="G538" s="108"/>
      <c r="H538" s="108"/>
      <c r="I538" s="108"/>
      <c r="J538" s="108"/>
      <c r="K538" s="108"/>
      <c r="L538" s="108"/>
      <c r="M538" s="109"/>
    </row>
    <row r="539" spans="1:14">
      <c r="A539" s="103"/>
      <c r="B539" s="104"/>
      <c r="C539" s="105"/>
      <c r="D539" s="106"/>
      <c r="E539" s="107"/>
      <c r="F539" s="108"/>
      <c r="G539" s="108"/>
      <c r="H539" s="108"/>
      <c r="I539" s="108"/>
      <c r="J539" s="108"/>
      <c r="K539" s="108"/>
      <c r="L539" s="108"/>
      <c r="M539" s="109"/>
    </row>
    <row r="540" spans="1:14">
      <c r="A540" s="103"/>
      <c r="B540" s="104"/>
      <c r="C540" s="105"/>
      <c r="D540" s="106"/>
      <c r="E540" s="107"/>
      <c r="F540" s="108"/>
      <c r="G540" s="108"/>
      <c r="H540" s="108"/>
      <c r="I540" s="108"/>
      <c r="J540" s="108"/>
      <c r="K540" s="108"/>
      <c r="L540" s="108"/>
      <c r="M540" s="109"/>
    </row>
    <row r="541" spans="1:14">
      <c r="A541" s="103"/>
      <c r="B541" s="104"/>
      <c r="C541" s="105"/>
      <c r="D541" s="77" t="s">
        <v>12762</v>
      </c>
      <c r="E541" s="107"/>
      <c r="F541" s="108"/>
      <c r="G541" s="108"/>
      <c r="H541" s="108"/>
      <c r="I541" s="108"/>
      <c r="J541" s="108"/>
      <c r="K541" s="108"/>
      <c r="L541" s="108"/>
      <c r="M541" s="102"/>
      <c r="N541" s="1040"/>
    </row>
    <row r="542" spans="1:14">
      <c r="A542" s="103"/>
      <c r="B542" s="104"/>
      <c r="C542" s="105"/>
      <c r="D542" s="76" t="s">
        <v>12764</v>
      </c>
      <c r="E542" s="107"/>
      <c r="F542" s="108"/>
      <c r="G542" s="108"/>
      <c r="H542" s="108"/>
      <c r="I542" s="108"/>
      <c r="J542" s="108"/>
      <c r="K542" s="108"/>
      <c r="L542" s="108"/>
      <c r="M542" s="78"/>
      <c r="N542" s="1041"/>
    </row>
    <row r="543" spans="1:14" ht="15.75" thickBot="1">
      <c r="A543" s="110"/>
      <c r="B543" s="111"/>
      <c r="C543" s="112"/>
      <c r="D543" s="80" t="s">
        <v>12763</v>
      </c>
      <c r="E543" s="113"/>
      <c r="F543" s="114"/>
      <c r="G543" s="114"/>
      <c r="H543" s="114"/>
      <c r="I543" s="114"/>
      <c r="J543" s="114"/>
      <c r="K543" s="114"/>
      <c r="L543" s="114"/>
      <c r="M543" s="115"/>
      <c r="N543" s="1041"/>
    </row>
    <row r="544" spans="1:14">
      <c r="N544" s="94"/>
    </row>
    <row r="545" spans="13:14">
      <c r="M545" s="94"/>
      <c r="N545" s="94"/>
    </row>
    <row r="546" spans="13:14">
      <c r="M546" s="94"/>
      <c r="N546" s="94"/>
    </row>
    <row r="547" spans="13:14">
      <c r="M547" s="94"/>
      <c r="N547" s="94"/>
    </row>
    <row r="548" spans="13:14">
      <c r="M548" s="94"/>
      <c r="N548" s="94"/>
    </row>
    <row r="549" spans="13:14">
      <c r="M549" s="94"/>
      <c r="N549" s="94"/>
    </row>
    <row r="550" spans="13:14">
      <c r="M550" s="94"/>
      <c r="N550" s="94"/>
    </row>
    <row r="551" spans="13:14">
      <c r="M551" s="94"/>
      <c r="N551" s="94"/>
    </row>
    <row r="552" spans="13:14">
      <c r="M552" s="94"/>
      <c r="N552" s="94"/>
    </row>
    <row r="553" spans="13:14">
      <c r="M553" s="94"/>
      <c r="N553" s="94"/>
    </row>
    <row r="554" spans="13:14">
      <c r="M554" s="94"/>
      <c r="N554" s="94"/>
    </row>
    <row r="555" spans="13:14">
      <c r="M555" s="94"/>
      <c r="N555" s="94"/>
    </row>
    <row r="556" spans="13:14">
      <c r="M556" s="94"/>
      <c r="N556" s="94"/>
    </row>
    <row r="557" spans="13:14">
      <c r="M557" s="94"/>
      <c r="N557" s="94"/>
    </row>
    <row r="558" spans="13:14">
      <c r="M558" s="94"/>
      <c r="N558" s="94"/>
    </row>
    <row r="559" spans="13:14">
      <c r="M559" s="94"/>
      <c r="N559" s="94"/>
    </row>
    <row r="560" spans="13:14">
      <c r="M560" s="94"/>
      <c r="N560" s="94"/>
    </row>
    <row r="561" spans="13:14">
      <c r="M561" s="94"/>
      <c r="N561" s="94"/>
    </row>
    <row r="562" spans="13:14">
      <c r="M562" s="94"/>
      <c r="N562" s="94"/>
    </row>
    <row r="563" spans="13:14">
      <c r="M563" s="94"/>
      <c r="N563" s="94"/>
    </row>
    <row r="564" spans="13:14">
      <c r="M564" s="94"/>
      <c r="N564" s="94"/>
    </row>
    <row r="565" spans="13:14">
      <c r="M565" s="94"/>
      <c r="N565" s="94"/>
    </row>
    <row r="566" spans="13:14">
      <c r="M566" s="94"/>
      <c r="N566" s="94"/>
    </row>
    <row r="567" spans="13:14">
      <c r="M567" s="94"/>
      <c r="N567" s="94"/>
    </row>
    <row r="568" spans="13:14">
      <c r="M568" s="94"/>
      <c r="N568" s="94"/>
    </row>
    <row r="569" spans="13:14">
      <c r="M569" s="94"/>
      <c r="N569" s="94"/>
    </row>
    <row r="570" spans="13:14">
      <c r="M570" s="94"/>
      <c r="N570" s="94"/>
    </row>
    <row r="571" spans="13:14">
      <c r="M571" s="94"/>
      <c r="N571" s="94"/>
    </row>
    <row r="572" spans="13:14">
      <c r="M572" s="94"/>
      <c r="N572" s="94"/>
    </row>
    <row r="573" spans="13:14">
      <c r="M573" s="94"/>
      <c r="N573" s="94"/>
    </row>
    <row r="574" spans="13:14">
      <c r="M574" s="94"/>
      <c r="N574" s="94"/>
    </row>
    <row r="575" spans="13:14">
      <c r="M575" s="94"/>
      <c r="N575" s="94"/>
    </row>
    <row r="576" spans="13:14">
      <c r="M576" s="94"/>
      <c r="N576" s="94"/>
    </row>
    <row r="577" spans="13:14">
      <c r="M577" s="94"/>
      <c r="N577" s="94"/>
    </row>
    <row r="578" spans="13:14">
      <c r="M578" s="94"/>
      <c r="N578" s="94"/>
    </row>
    <row r="579" spans="13:14">
      <c r="M579" s="94"/>
      <c r="N579" s="94"/>
    </row>
    <row r="580" spans="13:14">
      <c r="M580" s="94"/>
      <c r="N580" s="94"/>
    </row>
    <row r="581" spans="13:14">
      <c r="M581" s="94"/>
      <c r="N581" s="94"/>
    </row>
    <row r="582" spans="13:14">
      <c r="M582" s="94"/>
      <c r="N582" s="94"/>
    </row>
    <row r="583" spans="13:14">
      <c r="M583" s="94"/>
      <c r="N583" s="94"/>
    </row>
    <row r="584" spans="13:14">
      <c r="M584" s="94"/>
      <c r="N584" s="94"/>
    </row>
    <row r="585" spans="13:14">
      <c r="M585" s="94"/>
      <c r="N585" s="94"/>
    </row>
    <row r="586" spans="13:14">
      <c r="M586" s="94"/>
      <c r="N586" s="94"/>
    </row>
    <row r="587" spans="13:14">
      <c r="M587" s="94"/>
      <c r="N587" s="94"/>
    </row>
    <row r="588" spans="13:14">
      <c r="M588" s="94"/>
      <c r="N588" s="94"/>
    </row>
    <row r="589" spans="13:14">
      <c r="M589" s="94"/>
      <c r="N589" s="94"/>
    </row>
    <row r="590" spans="13:14">
      <c r="M590" s="94"/>
      <c r="N590" s="94"/>
    </row>
    <row r="591" spans="13:14">
      <c r="M591" s="94"/>
      <c r="N591" s="94"/>
    </row>
    <row r="592" spans="13:14">
      <c r="M592" s="94"/>
      <c r="N592" s="94"/>
    </row>
    <row r="593" spans="13:14">
      <c r="M593" s="94"/>
      <c r="N593" s="94"/>
    </row>
    <row r="594" spans="13:14">
      <c r="M594" s="94"/>
      <c r="N594" s="94"/>
    </row>
    <row r="595" spans="13:14">
      <c r="M595" s="94"/>
      <c r="N595" s="94"/>
    </row>
    <row r="596" spans="13:14">
      <c r="M596" s="94"/>
      <c r="N596" s="94"/>
    </row>
    <row r="597" spans="13:14">
      <c r="M597" s="94"/>
      <c r="N597" s="94"/>
    </row>
    <row r="598" spans="13:14">
      <c r="M598" s="94"/>
      <c r="N598" s="94"/>
    </row>
    <row r="599" spans="13:14">
      <c r="M599" s="94"/>
      <c r="N599" s="94"/>
    </row>
    <row r="600" spans="13:14">
      <c r="M600" s="94"/>
      <c r="N600" s="94"/>
    </row>
    <row r="601" spans="13:14">
      <c r="M601" s="94"/>
      <c r="N601" s="94"/>
    </row>
    <row r="602" spans="13:14">
      <c r="M602" s="94"/>
      <c r="N602" s="94"/>
    </row>
    <row r="603" spans="13:14">
      <c r="M603" s="94"/>
      <c r="N603" s="94"/>
    </row>
    <row r="604" spans="13:14">
      <c r="M604" s="94"/>
      <c r="N604" s="94"/>
    </row>
    <row r="605" spans="13:14">
      <c r="M605" s="94"/>
      <c r="N605" s="94"/>
    </row>
    <row r="606" spans="13:14">
      <c r="M606" s="94"/>
      <c r="N606" s="94"/>
    </row>
    <row r="607" spans="13:14">
      <c r="M607" s="94"/>
      <c r="N607" s="94"/>
    </row>
    <row r="608" spans="13:14">
      <c r="M608" s="94"/>
      <c r="N608" s="94"/>
    </row>
    <row r="609" spans="13:14">
      <c r="M609" s="94"/>
      <c r="N609" s="94"/>
    </row>
    <row r="610" spans="13:14">
      <c r="M610" s="94"/>
      <c r="N610" s="94"/>
    </row>
    <row r="611" spans="13:14">
      <c r="M611" s="94"/>
      <c r="N611" s="94"/>
    </row>
    <row r="612" spans="13:14">
      <c r="M612" s="94"/>
      <c r="N612" s="94"/>
    </row>
    <row r="613" spans="13:14">
      <c r="M613" s="94"/>
      <c r="N613" s="94"/>
    </row>
    <row r="614" spans="13:14">
      <c r="M614" s="94"/>
      <c r="N614" s="94"/>
    </row>
    <row r="615" spans="13:14">
      <c r="M615" s="94"/>
      <c r="N615" s="94"/>
    </row>
    <row r="616" spans="13:14">
      <c r="M616" s="94"/>
      <c r="N616" s="94"/>
    </row>
    <row r="617" spans="13:14">
      <c r="M617" s="94"/>
      <c r="N617" s="94"/>
    </row>
    <row r="618" spans="13:14">
      <c r="M618" s="94"/>
      <c r="N618" s="94"/>
    </row>
    <row r="619" spans="13:14">
      <c r="M619" s="94"/>
      <c r="N619" s="94"/>
    </row>
    <row r="620" spans="13:14">
      <c r="M620" s="94"/>
      <c r="N620" s="94"/>
    </row>
    <row r="621" spans="13:14">
      <c r="M621" s="94"/>
      <c r="N621" s="94"/>
    </row>
    <row r="622" spans="13:14">
      <c r="M622" s="94"/>
      <c r="N622" s="94"/>
    </row>
    <row r="623" spans="13:14">
      <c r="M623" s="94"/>
      <c r="N623" s="94"/>
    </row>
    <row r="624" spans="13:14">
      <c r="M624" s="94"/>
      <c r="N624" s="94"/>
    </row>
    <row r="625" spans="13:14">
      <c r="M625" s="94"/>
      <c r="N625" s="94"/>
    </row>
    <row r="626" spans="13:14">
      <c r="M626" s="94"/>
      <c r="N626" s="94"/>
    </row>
    <row r="627" spans="13:14">
      <c r="M627" s="94"/>
      <c r="N627" s="94"/>
    </row>
    <row r="628" spans="13:14">
      <c r="M628" s="94"/>
      <c r="N628" s="94"/>
    </row>
    <row r="629" spans="13:14">
      <c r="M629" s="94"/>
      <c r="N629" s="94"/>
    </row>
    <row r="630" spans="13:14">
      <c r="M630" s="94"/>
      <c r="N630" s="94"/>
    </row>
    <row r="631" spans="13:14">
      <c r="M631" s="94"/>
      <c r="N631" s="94"/>
    </row>
    <row r="632" spans="13:14">
      <c r="M632" s="94"/>
      <c r="N632" s="94"/>
    </row>
    <row r="633" spans="13:14">
      <c r="M633" s="94"/>
      <c r="N633" s="94"/>
    </row>
    <row r="634" spans="13:14">
      <c r="M634" s="94"/>
      <c r="N634" s="94"/>
    </row>
    <row r="635" spans="13:14">
      <c r="M635" s="94"/>
      <c r="N635" s="94"/>
    </row>
    <row r="636" spans="13:14">
      <c r="M636" s="94"/>
      <c r="N636" s="94"/>
    </row>
    <row r="637" spans="13:14">
      <c r="M637" s="94"/>
      <c r="N637" s="94"/>
    </row>
    <row r="638" spans="13:14">
      <c r="M638" s="94"/>
      <c r="N638" s="94"/>
    </row>
    <row r="639" spans="13:14">
      <c r="M639" s="94"/>
      <c r="N639" s="94"/>
    </row>
    <row r="640" spans="13:14">
      <c r="M640" s="94"/>
      <c r="N640" s="94"/>
    </row>
    <row r="641" spans="13:14">
      <c r="M641" s="94"/>
      <c r="N641" s="94"/>
    </row>
    <row r="642" spans="13:14">
      <c r="M642" s="94"/>
      <c r="N642" s="94"/>
    </row>
    <row r="643" spans="13:14">
      <c r="M643" s="94"/>
      <c r="N643" s="94"/>
    </row>
    <row r="644" spans="13:14">
      <c r="M644" s="94"/>
      <c r="N644" s="94"/>
    </row>
    <row r="645" spans="13:14">
      <c r="M645" s="94"/>
      <c r="N645" s="94"/>
    </row>
    <row r="646" spans="13:14">
      <c r="M646" s="94"/>
      <c r="N646" s="94"/>
    </row>
    <row r="647" spans="13:14">
      <c r="M647" s="94"/>
      <c r="N647" s="94"/>
    </row>
    <row r="648" spans="13:14">
      <c r="M648" s="94"/>
      <c r="N648" s="94"/>
    </row>
    <row r="649" spans="13:14">
      <c r="M649" s="94"/>
      <c r="N649" s="94"/>
    </row>
    <row r="650" spans="13:14">
      <c r="M650" s="94"/>
      <c r="N650" s="94"/>
    </row>
    <row r="651" spans="13:14">
      <c r="M651" s="94"/>
      <c r="N651" s="94"/>
    </row>
    <row r="652" spans="13:14">
      <c r="M652" s="94"/>
      <c r="N652" s="94"/>
    </row>
    <row r="653" spans="13:14">
      <c r="M653" s="94"/>
      <c r="N653" s="94"/>
    </row>
    <row r="654" spans="13:14">
      <c r="M654" s="94"/>
      <c r="N654" s="94"/>
    </row>
    <row r="655" spans="13:14">
      <c r="M655" s="94"/>
      <c r="N655" s="94"/>
    </row>
    <row r="656" spans="13:14">
      <c r="M656" s="94"/>
      <c r="N656" s="94"/>
    </row>
    <row r="657" spans="13:14">
      <c r="M657" s="94"/>
      <c r="N657" s="94"/>
    </row>
    <row r="658" spans="13:14">
      <c r="M658" s="94"/>
      <c r="N658" s="94"/>
    </row>
    <row r="659" spans="13:14">
      <c r="M659" s="94"/>
      <c r="N659" s="94"/>
    </row>
    <row r="660" spans="13:14">
      <c r="M660" s="94"/>
      <c r="N660" s="94"/>
    </row>
    <row r="661" spans="13:14">
      <c r="M661" s="94"/>
      <c r="N661" s="94"/>
    </row>
    <row r="662" spans="13:14">
      <c r="M662" s="94"/>
      <c r="N662" s="94"/>
    </row>
    <row r="663" spans="13:14">
      <c r="M663" s="94"/>
      <c r="N663" s="94"/>
    </row>
    <row r="664" spans="13:14">
      <c r="M664" s="94"/>
      <c r="N664" s="94"/>
    </row>
    <row r="665" spans="13:14">
      <c r="M665" s="94"/>
      <c r="N665" s="94"/>
    </row>
    <row r="666" spans="13:14">
      <c r="M666" s="94"/>
      <c r="N666" s="94"/>
    </row>
    <row r="667" spans="13:14">
      <c r="M667" s="94"/>
      <c r="N667" s="94"/>
    </row>
    <row r="668" spans="13:14">
      <c r="M668" s="94"/>
      <c r="N668" s="94"/>
    </row>
    <row r="669" spans="13:14">
      <c r="M669" s="94"/>
      <c r="N669" s="94"/>
    </row>
    <row r="670" spans="13:14">
      <c r="M670" s="94"/>
      <c r="N670" s="94"/>
    </row>
    <row r="671" spans="13:14">
      <c r="M671" s="94"/>
      <c r="N671" s="94"/>
    </row>
    <row r="672" spans="13:14">
      <c r="M672" s="94"/>
      <c r="N672" s="94"/>
    </row>
    <row r="673" spans="13:14">
      <c r="M673" s="94"/>
      <c r="N673" s="94"/>
    </row>
    <row r="674" spans="13:14">
      <c r="M674" s="94"/>
      <c r="N674" s="94"/>
    </row>
    <row r="675" spans="13:14">
      <c r="M675" s="94"/>
      <c r="N675" s="94"/>
    </row>
    <row r="676" spans="13:14">
      <c r="M676" s="94"/>
      <c r="N676" s="94"/>
    </row>
    <row r="677" spans="13:14">
      <c r="M677" s="94"/>
      <c r="N677" s="94"/>
    </row>
    <row r="678" spans="13:14">
      <c r="M678" s="94"/>
      <c r="N678" s="94"/>
    </row>
    <row r="679" spans="13:14">
      <c r="M679" s="94"/>
      <c r="N679" s="94"/>
    </row>
    <row r="680" spans="13:14">
      <c r="M680" s="94"/>
      <c r="N680" s="94"/>
    </row>
    <row r="681" spans="13:14">
      <c r="M681" s="94"/>
      <c r="N681" s="94"/>
    </row>
    <row r="682" spans="13:14">
      <c r="M682" s="94"/>
      <c r="N682" s="94"/>
    </row>
    <row r="683" spans="13:14">
      <c r="M683" s="94"/>
      <c r="N683" s="94"/>
    </row>
    <row r="684" spans="13:14">
      <c r="M684" s="94"/>
      <c r="N684" s="94"/>
    </row>
    <row r="685" spans="13:14">
      <c r="M685" s="94"/>
      <c r="N685" s="94"/>
    </row>
    <row r="686" spans="13:14">
      <c r="M686" s="94"/>
      <c r="N686" s="94"/>
    </row>
    <row r="687" spans="13:14">
      <c r="M687" s="94"/>
      <c r="N687" s="94"/>
    </row>
    <row r="688" spans="13:14">
      <c r="M688" s="94"/>
      <c r="N688" s="94"/>
    </row>
    <row r="689" spans="13:14">
      <c r="M689" s="94"/>
      <c r="N689" s="94"/>
    </row>
    <row r="690" spans="13:14">
      <c r="M690" s="94"/>
      <c r="N690" s="94"/>
    </row>
    <row r="691" spans="13:14">
      <c r="M691" s="94"/>
      <c r="N691" s="94"/>
    </row>
    <row r="692" spans="13:14">
      <c r="M692" s="94"/>
      <c r="N692" s="94"/>
    </row>
    <row r="693" spans="13:14">
      <c r="M693" s="94"/>
      <c r="N693" s="94"/>
    </row>
    <row r="694" spans="13:14">
      <c r="M694" s="94"/>
      <c r="N694" s="94"/>
    </row>
    <row r="695" spans="13:14">
      <c r="M695" s="94"/>
      <c r="N695" s="94"/>
    </row>
    <row r="696" spans="13:14">
      <c r="M696" s="94"/>
      <c r="N696" s="94"/>
    </row>
    <row r="697" spans="13:14">
      <c r="M697" s="94"/>
      <c r="N697" s="94"/>
    </row>
    <row r="698" spans="13:14">
      <c r="M698" s="94"/>
      <c r="N698" s="94"/>
    </row>
    <row r="699" spans="13:14">
      <c r="M699" s="94"/>
      <c r="N699" s="94"/>
    </row>
    <row r="700" spans="13:14">
      <c r="M700" s="94"/>
      <c r="N700" s="94"/>
    </row>
    <row r="701" spans="13:14">
      <c r="M701" s="94"/>
      <c r="N701" s="94"/>
    </row>
    <row r="702" spans="13:14">
      <c r="M702" s="94"/>
      <c r="N702" s="94"/>
    </row>
    <row r="703" spans="13:14">
      <c r="M703" s="94"/>
      <c r="N703" s="94"/>
    </row>
    <row r="704" spans="13:14">
      <c r="M704" s="94"/>
      <c r="N704" s="94"/>
    </row>
    <row r="705" spans="13:14">
      <c r="M705" s="94"/>
      <c r="N705" s="94"/>
    </row>
    <row r="706" spans="13:14">
      <c r="M706" s="94"/>
      <c r="N706" s="94"/>
    </row>
    <row r="707" spans="13:14">
      <c r="M707" s="94"/>
      <c r="N707" s="94"/>
    </row>
    <row r="708" spans="13:14">
      <c r="M708" s="94"/>
      <c r="N708" s="94"/>
    </row>
    <row r="709" spans="13:14">
      <c r="M709" s="94"/>
      <c r="N709" s="94"/>
    </row>
    <row r="710" spans="13:14">
      <c r="M710" s="94"/>
      <c r="N710" s="94"/>
    </row>
    <row r="711" spans="13:14">
      <c r="M711" s="94"/>
      <c r="N711" s="94"/>
    </row>
    <row r="712" spans="13:14">
      <c r="M712" s="94"/>
      <c r="N712" s="94"/>
    </row>
    <row r="713" spans="13:14">
      <c r="M713" s="94"/>
      <c r="N713" s="94"/>
    </row>
    <row r="714" spans="13:14">
      <c r="M714" s="94"/>
      <c r="N714" s="94"/>
    </row>
    <row r="715" spans="13:14">
      <c r="M715" s="94"/>
      <c r="N715" s="94"/>
    </row>
    <row r="716" spans="13:14">
      <c r="M716" s="94"/>
      <c r="N716" s="94"/>
    </row>
    <row r="717" spans="13:14">
      <c r="M717" s="94"/>
      <c r="N717" s="94"/>
    </row>
    <row r="718" spans="13:14">
      <c r="M718" s="94"/>
      <c r="N718" s="94"/>
    </row>
    <row r="719" spans="13:14">
      <c r="M719" s="94"/>
      <c r="N719" s="94"/>
    </row>
    <row r="720" spans="13:14">
      <c r="M720" s="94"/>
      <c r="N720" s="94"/>
    </row>
    <row r="721" spans="13:14">
      <c r="M721" s="94"/>
      <c r="N721" s="94"/>
    </row>
    <row r="722" spans="13:14">
      <c r="M722" s="94"/>
      <c r="N722" s="94"/>
    </row>
    <row r="723" spans="13:14">
      <c r="M723" s="94"/>
      <c r="N723" s="94"/>
    </row>
    <row r="724" spans="13:14">
      <c r="M724" s="94"/>
      <c r="N724" s="94"/>
    </row>
    <row r="725" spans="13:14">
      <c r="M725" s="94"/>
      <c r="N725" s="94"/>
    </row>
    <row r="726" spans="13:14">
      <c r="M726" s="94"/>
      <c r="N726" s="94"/>
    </row>
    <row r="727" spans="13:14">
      <c r="M727" s="94"/>
      <c r="N727" s="94"/>
    </row>
    <row r="728" spans="13:14">
      <c r="M728" s="94"/>
      <c r="N728" s="94"/>
    </row>
    <row r="729" spans="13:14">
      <c r="M729" s="94"/>
      <c r="N729" s="94"/>
    </row>
    <row r="730" spans="13:14">
      <c r="M730" s="94"/>
      <c r="N730" s="94"/>
    </row>
    <row r="731" spans="13:14">
      <c r="M731" s="94"/>
      <c r="N731" s="94"/>
    </row>
    <row r="732" spans="13:14">
      <c r="M732" s="94"/>
      <c r="N732" s="94"/>
    </row>
    <row r="733" spans="13:14">
      <c r="M733" s="94"/>
      <c r="N733" s="94"/>
    </row>
    <row r="734" spans="13:14">
      <c r="M734" s="94"/>
      <c r="N734" s="94"/>
    </row>
    <row r="735" spans="13:14">
      <c r="M735" s="94"/>
      <c r="N735" s="94"/>
    </row>
    <row r="736" spans="13:14">
      <c r="M736" s="94"/>
      <c r="N736" s="94"/>
    </row>
    <row r="737" spans="13:14">
      <c r="M737" s="94"/>
      <c r="N737" s="94"/>
    </row>
    <row r="738" spans="13:14">
      <c r="M738" s="94"/>
      <c r="N738" s="94"/>
    </row>
    <row r="739" spans="13:14">
      <c r="M739" s="94"/>
      <c r="N739" s="94"/>
    </row>
    <row r="740" spans="13:14">
      <c r="M740" s="94"/>
      <c r="N740" s="94"/>
    </row>
    <row r="741" spans="13:14">
      <c r="M741" s="94"/>
      <c r="N741" s="94"/>
    </row>
    <row r="742" spans="13:14">
      <c r="M742" s="94"/>
      <c r="N742" s="94"/>
    </row>
    <row r="743" spans="13:14">
      <c r="M743" s="94"/>
      <c r="N743" s="94"/>
    </row>
    <row r="744" spans="13:14">
      <c r="M744" s="94"/>
      <c r="N744" s="94"/>
    </row>
    <row r="745" spans="13:14">
      <c r="M745" s="94"/>
      <c r="N745" s="94"/>
    </row>
    <row r="746" spans="13:14">
      <c r="M746" s="94"/>
      <c r="N746" s="94"/>
    </row>
    <row r="747" spans="13:14">
      <c r="M747" s="94"/>
      <c r="N747" s="94"/>
    </row>
    <row r="748" spans="13:14">
      <c r="M748" s="94"/>
      <c r="N748" s="94"/>
    </row>
    <row r="749" spans="13:14">
      <c r="M749" s="94"/>
      <c r="N749" s="94"/>
    </row>
    <row r="750" spans="13:14">
      <c r="M750" s="94"/>
      <c r="N750" s="94"/>
    </row>
    <row r="751" spans="13:14">
      <c r="M751" s="94"/>
      <c r="N751" s="94"/>
    </row>
    <row r="752" spans="13:14">
      <c r="M752" s="94"/>
      <c r="N752" s="94"/>
    </row>
    <row r="753" spans="13:14">
      <c r="M753" s="94"/>
      <c r="N753" s="94"/>
    </row>
    <row r="754" spans="13:14">
      <c r="M754" s="94"/>
      <c r="N754" s="94"/>
    </row>
    <row r="755" spans="13:14">
      <c r="M755" s="94"/>
      <c r="N755" s="94"/>
    </row>
    <row r="756" spans="13:14">
      <c r="M756" s="94"/>
      <c r="N756" s="94"/>
    </row>
    <row r="757" spans="13:14">
      <c r="M757" s="94"/>
      <c r="N757" s="94"/>
    </row>
    <row r="758" spans="13:14">
      <c r="M758" s="94"/>
      <c r="N758" s="94"/>
    </row>
    <row r="759" spans="13:14">
      <c r="M759" s="94"/>
      <c r="N759" s="94"/>
    </row>
    <row r="760" spans="13:14">
      <c r="M760" s="94"/>
      <c r="N760" s="94"/>
    </row>
    <row r="761" spans="13:14">
      <c r="M761" s="94"/>
      <c r="N761" s="94"/>
    </row>
    <row r="762" spans="13:14">
      <c r="M762" s="94"/>
      <c r="N762" s="94"/>
    </row>
    <row r="763" spans="13:14">
      <c r="M763" s="94"/>
      <c r="N763" s="94"/>
    </row>
    <row r="764" spans="13:14">
      <c r="M764" s="94"/>
      <c r="N764" s="94"/>
    </row>
    <row r="765" spans="13:14">
      <c r="M765" s="94"/>
      <c r="N765" s="94"/>
    </row>
    <row r="766" spans="13:14">
      <c r="M766" s="94"/>
      <c r="N766" s="94"/>
    </row>
    <row r="767" spans="13:14">
      <c r="M767" s="94"/>
      <c r="N767" s="94"/>
    </row>
    <row r="768" spans="13:14">
      <c r="M768" s="94"/>
      <c r="N768" s="94"/>
    </row>
    <row r="769" spans="13:14">
      <c r="M769" s="94"/>
      <c r="N769" s="94"/>
    </row>
    <row r="770" spans="13:14">
      <c r="M770" s="94"/>
      <c r="N770" s="94"/>
    </row>
    <row r="771" spans="13:14">
      <c r="M771" s="94"/>
      <c r="N771" s="94"/>
    </row>
    <row r="772" spans="13:14">
      <c r="M772" s="94"/>
      <c r="N772" s="94"/>
    </row>
    <row r="773" spans="13:14">
      <c r="M773" s="94"/>
      <c r="N773" s="94"/>
    </row>
    <row r="774" spans="13:14">
      <c r="M774" s="94"/>
      <c r="N774" s="94"/>
    </row>
    <row r="775" spans="13:14">
      <c r="M775" s="94"/>
      <c r="N775" s="94"/>
    </row>
    <row r="776" spans="13:14">
      <c r="M776" s="94"/>
      <c r="N776" s="94"/>
    </row>
    <row r="777" spans="13:14">
      <c r="M777" s="94"/>
      <c r="N777" s="94"/>
    </row>
    <row r="778" spans="13:14">
      <c r="M778" s="94"/>
      <c r="N778" s="94"/>
    </row>
    <row r="779" spans="13:14">
      <c r="M779" s="94"/>
      <c r="N779" s="94"/>
    </row>
    <row r="780" spans="13:14">
      <c r="M780" s="94"/>
      <c r="N780" s="94"/>
    </row>
    <row r="781" spans="13:14">
      <c r="M781" s="94"/>
      <c r="N781" s="94"/>
    </row>
    <row r="782" spans="13:14">
      <c r="M782" s="94"/>
      <c r="N782" s="94"/>
    </row>
    <row r="783" spans="13:14">
      <c r="M783" s="94"/>
      <c r="N783" s="94"/>
    </row>
    <row r="784" spans="13:14">
      <c r="M784" s="94"/>
      <c r="N784" s="94"/>
    </row>
    <row r="785" spans="13:14">
      <c r="M785" s="94"/>
      <c r="N785" s="94"/>
    </row>
    <row r="786" spans="13:14">
      <c r="M786" s="94"/>
      <c r="N786" s="94"/>
    </row>
    <row r="787" spans="13:14">
      <c r="M787" s="94"/>
      <c r="N787" s="94"/>
    </row>
    <row r="788" spans="13:14">
      <c r="M788" s="94"/>
      <c r="N788" s="94"/>
    </row>
    <row r="789" spans="13:14">
      <c r="M789" s="94"/>
      <c r="N789" s="94"/>
    </row>
    <row r="790" spans="13:14">
      <c r="M790" s="94"/>
      <c r="N790" s="94"/>
    </row>
    <row r="791" spans="13:14">
      <c r="M791" s="94"/>
      <c r="N791" s="94"/>
    </row>
    <row r="792" spans="13:14">
      <c r="M792" s="94"/>
      <c r="N792" s="94"/>
    </row>
    <row r="793" spans="13:14">
      <c r="M793" s="94"/>
      <c r="N793" s="94"/>
    </row>
    <row r="794" spans="13:14">
      <c r="M794" s="94"/>
      <c r="N794" s="94"/>
    </row>
    <row r="795" spans="13:14">
      <c r="M795" s="94"/>
      <c r="N795" s="94"/>
    </row>
    <row r="796" spans="13:14">
      <c r="M796" s="94"/>
      <c r="N796" s="94"/>
    </row>
    <row r="797" spans="13:14">
      <c r="M797" s="94"/>
      <c r="N797" s="94"/>
    </row>
    <row r="798" spans="13:14">
      <c r="M798" s="94"/>
      <c r="N798" s="94"/>
    </row>
    <row r="799" spans="13:14">
      <c r="M799" s="94"/>
      <c r="N799" s="94"/>
    </row>
    <row r="800" spans="13:14">
      <c r="M800" s="94"/>
      <c r="N800" s="94"/>
    </row>
    <row r="801" spans="13:14">
      <c r="M801" s="94"/>
      <c r="N801" s="94"/>
    </row>
    <row r="802" spans="13:14">
      <c r="M802" s="94"/>
      <c r="N802" s="94"/>
    </row>
    <row r="803" spans="13:14">
      <c r="M803" s="94"/>
      <c r="N803" s="94"/>
    </row>
    <row r="804" spans="13:14">
      <c r="M804" s="94"/>
      <c r="N804" s="94"/>
    </row>
    <row r="805" spans="13:14">
      <c r="M805" s="94"/>
      <c r="N805" s="94"/>
    </row>
    <row r="806" spans="13:14">
      <c r="M806" s="94"/>
      <c r="N806" s="94"/>
    </row>
    <row r="807" spans="13:14">
      <c r="M807" s="94"/>
      <c r="N807" s="94"/>
    </row>
    <row r="808" spans="13:14">
      <c r="M808" s="94"/>
      <c r="N808" s="94"/>
    </row>
    <row r="809" spans="13:14">
      <c r="M809" s="94"/>
      <c r="N809" s="94"/>
    </row>
    <row r="810" spans="13:14">
      <c r="M810" s="94"/>
      <c r="N810" s="94"/>
    </row>
    <row r="811" spans="13:14">
      <c r="M811" s="94"/>
      <c r="N811" s="94"/>
    </row>
    <row r="812" spans="13:14">
      <c r="M812" s="94"/>
      <c r="N812" s="94"/>
    </row>
    <row r="813" spans="13:14">
      <c r="M813" s="94"/>
      <c r="N813" s="94"/>
    </row>
    <row r="814" spans="13:14">
      <c r="M814" s="94"/>
      <c r="N814" s="94"/>
    </row>
    <row r="815" spans="13:14">
      <c r="M815" s="94"/>
      <c r="N815" s="94"/>
    </row>
    <row r="816" spans="13:14">
      <c r="M816" s="94"/>
      <c r="N816" s="94"/>
    </row>
    <row r="817" spans="13:14">
      <c r="M817" s="94"/>
      <c r="N817" s="94"/>
    </row>
    <row r="818" spans="13:14">
      <c r="M818" s="94"/>
      <c r="N818" s="94"/>
    </row>
    <row r="819" spans="13:14">
      <c r="M819" s="94"/>
      <c r="N819" s="94"/>
    </row>
    <row r="820" spans="13:14">
      <c r="M820" s="94"/>
      <c r="N820" s="94"/>
    </row>
    <row r="821" spans="13:14">
      <c r="M821" s="94"/>
      <c r="N821" s="94"/>
    </row>
    <row r="822" spans="13:14">
      <c r="M822" s="94"/>
      <c r="N822" s="94"/>
    </row>
    <row r="823" spans="13:14">
      <c r="M823" s="94"/>
      <c r="N823" s="94"/>
    </row>
    <row r="824" spans="13:14">
      <c r="M824" s="94"/>
      <c r="N824" s="94"/>
    </row>
    <row r="825" spans="13:14">
      <c r="M825" s="94"/>
      <c r="N825" s="94"/>
    </row>
    <row r="826" spans="13:14">
      <c r="M826" s="94"/>
      <c r="N826" s="94"/>
    </row>
    <row r="827" spans="13:14">
      <c r="M827" s="94"/>
      <c r="N827" s="94"/>
    </row>
    <row r="828" spans="13:14">
      <c r="M828" s="94"/>
      <c r="N828" s="94"/>
    </row>
    <row r="829" spans="13:14">
      <c r="M829" s="94"/>
      <c r="N829" s="94"/>
    </row>
    <row r="830" spans="13:14">
      <c r="M830" s="94"/>
      <c r="N830" s="94"/>
    </row>
    <row r="831" spans="13:14">
      <c r="M831" s="94"/>
      <c r="N831" s="94"/>
    </row>
    <row r="832" spans="13:14">
      <c r="M832" s="94"/>
      <c r="N832" s="94"/>
    </row>
    <row r="833" spans="13:14">
      <c r="M833" s="94"/>
      <c r="N833" s="94"/>
    </row>
    <row r="834" spans="13:14">
      <c r="M834" s="94"/>
      <c r="N834" s="94"/>
    </row>
    <row r="835" spans="13:14">
      <c r="M835" s="94"/>
      <c r="N835" s="94"/>
    </row>
    <row r="836" spans="13:14">
      <c r="M836" s="94"/>
      <c r="N836" s="94"/>
    </row>
    <row r="837" spans="13:14">
      <c r="M837" s="94"/>
      <c r="N837" s="94"/>
    </row>
    <row r="838" spans="13:14">
      <c r="M838" s="94"/>
      <c r="N838" s="94"/>
    </row>
    <row r="839" spans="13:14">
      <c r="M839" s="94"/>
      <c r="N839" s="94"/>
    </row>
    <row r="840" spans="13:14">
      <c r="M840" s="94"/>
      <c r="N840" s="94"/>
    </row>
    <row r="841" spans="13:14">
      <c r="M841" s="94"/>
      <c r="N841" s="94"/>
    </row>
    <row r="842" spans="13:14">
      <c r="M842" s="94"/>
      <c r="N842" s="94"/>
    </row>
    <row r="843" spans="13:14">
      <c r="M843" s="94"/>
      <c r="N843" s="94"/>
    </row>
    <row r="844" spans="13:14">
      <c r="M844" s="94"/>
      <c r="N844" s="94"/>
    </row>
    <row r="845" spans="13:14">
      <c r="M845" s="94"/>
      <c r="N845" s="94"/>
    </row>
    <row r="846" spans="13:14">
      <c r="M846" s="94"/>
      <c r="N846" s="94"/>
    </row>
    <row r="847" spans="13:14">
      <c r="M847" s="94"/>
      <c r="N847" s="94"/>
    </row>
    <row r="848" spans="13:14">
      <c r="M848" s="94"/>
      <c r="N848" s="94"/>
    </row>
    <row r="849" spans="13:14">
      <c r="M849" s="94"/>
      <c r="N849" s="94"/>
    </row>
    <row r="850" spans="13:14">
      <c r="M850" s="94"/>
      <c r="N850" s="94"/>
    </row>
    <row r="851" spans="13:14">
      <c r="M851" s="94"/>
      <c r="N851" s="94"/>
    </row>
    <row r="852" spans="13:14">
      <c r="M852" s="94"/>
      <c r="N852" s="94"/>
    </row>
    <row r="853" spans="13:14">
      <c r="M853" s="94"/>
      <c r="N853" s="94"/>
    </row>
    <row r="854" spans="13:14">
      <c r="M854" s="94"/>
      <c r="N854" s="94"/>
    </row>
    <row r="855" spans="13:14">
      <c r="M855" s="94"/>
      <c r="N855" s="94"/>
    </row>
    <row r="856" spans="13:14">
      <c r="M856" s="94"/>
      <c r="N856" s="94"/>
    </row>
    <row r="857" spans="13:14">
      <c r="M857" s="94"/>
      <c r="N857" s="94"/>
    </row>
    <row r="858" spans="13:14">
      <c r="M858" s="94"/>
      <c r="N858" s="94"/>
    </row>
    <row r="859" spans="13:14">
      <c r="M859" s="94"/>
      <c r="N859" s="94"/>
    </row>
    <row r="860" spans="13:14">
      <c r="M860" s="94"/>
      <c r="N860" s="94"/>
    </row>
    <row r="861" spans="13:14">
      <c r="M861" s="94"/>
      <c r="N861" s="94"/>
    </row>
    <row r="862" spans="13:14">
      <c r="M862" s="94"/>
      <c r="N862" s="94"/>
    </row>
    <row r="863" spans="13:14">
      <c r="M863" s="94"/>
      <c r="N863" s="94"/>
    </row>
    <row r="864" spans="13:14">
      <c r="M864" s="94"/>
      <c r="N864" s="94"/>
    </row>
    <row r="865" spans="13:14">
      <c r="M865" s="94"/>
      <c r="N865" s="94"/>
    </row>
    <row r="866" spans="13:14">
      <c r="M866" s="94"/>
      <c r="N866" s="94"/>
    </row>
    <row r="867" spans="13:14">
      <c r="M867" s="94"/>
      <c r="N867" s="94"/>
    </row>
    <row r="868" spans="13:14">
      <c r="M868" s="94"/>
      <c r="N868" s="94"/>
    </row>
    <row r="869" spans="13:14">
      <c r="M869" s="94"/>
      <c r="N869" s="94"/>
    </row>
    <row r="870" spans="13:14">
      <c r="M870" s="94"/>
      <c r="N870" s="94"/>
    </row>
    <row r="871" spans="13:14">
      <c r="M871" s="94"/>
      <c r="N871" s="94"/>
    </row>
    <row r="872" spans="13:14">
      <c r="M872" s="94"/>
      <c r="N872" s="94"/>
    </row>
    <row r="873" spans="13:14">
      <c r="M873" s="94"/>
      <c r="N873" s="94"/>
    </row>
    <row r="874" spans="13:14">
      <c r="M874" s="94"/>
      <c r="N874" s="94"/>
    </row>
    <row r="875" spans="13:14">
      <c r="M875" s="94"/>
      <c r="N875" s="94"/>
    </row>
    <row r="876" spans="13:14">
      <c r="M876" s="94"/>
      <c r="N876" s="94"/>
    </row>
    <row r="877" spans="13:14">
      <c r="M877" s="94"/>
      <c r="N877" s="94"/>
    </row>
    <row r="878" spans="13:14">
      <c r="M878" s="94"/>
      <c r="N878" s="94"/>
    </row>
    <row r="879" spans="13:14">
      <c r="M879" s="94"/>
      <c r="N879" s="94"/>
    </row>
    <row r="880" spans="13:14">
      <c r="M880" s="94"/>
      <c r="N880" s="94"/>
    </row>
    <row r="881" spans="13:14">
      <c r="M881" s="94"/>
      <c r="N881" s="94"/>
    </row>
    <row r="882" spans="13:14">
      <c r="M882" s="94"/>
      <c r="N882" s="94"/>
    </row>
    <row r="883" spans="13:14">
      <c r="M883" s="94"/>
      <c r="N883" s="94"/>
    </row>
    <row r="884" spans="13:14">
      <c r="M884" s="94"/>
      <c r="N884" s="94"/>
    </row>
    <row r="885" spans="13:14">
      <c r="M885" s="94"/>
      <c r="N885" s="94"/>
    </row>
    <row r="886" spans="13:14">
      <c r="M886" s="94"/>
      <c r="N886" s="94"/>
    </row>
    <row r="887" spans="13:14">
      <c r="M887" s="94"/>
      <c r="N887" s="94"/>
    </row>
    <row r="888" spans="13:14">
      <c r="M888" s="94"/>
      <c r="N888" s="94"/>
    </row>
    <row r="889" spans="13:14">
      <c r="M889" s="94"/>
      <c r="N889" s="94"/>
    </row>
    <row r="890" spans="13:14">
      <c r="M890" s="94"/>
      <c r="N890" s="94"/>
    </row>
    <row r="891" spans="13:14">
      <c r="M891" s="94"/>
      <c r="N891" s="94"/>
    </row>
    <row r="892" spans="13:14">
      <c r="M892" s="94"/>
      <c r="N892" s="94"/>
    </row>
    <row r="893" spans="13:14">
      <c r="M893" s="94"/>
      <c r="N893" s="94"/>
    </row>
    <row r="894" spans="13:14">
      <c r="M894" s="94"/>
      <c r="N894" s="94"/>
    </row>
    <row r="895" spans="13:14">
      <c r="M895" s="94"/>
      <c r="N895" s="94"/>
    </row>
    <row r="896" spans="13:14">
      <c r="M896" s="94"/>
      <c r="N896" s="94"/>
    </row>
    <row r="897" spans="13:14">
      <c r="M897" s="94"/>
      <c r="N897" s="94"/>
    </row>
    <row r="898" spans="13:14">
      <c r="M898" s="94"/>
      <c r="N898" s="94"/>
    </row>
    <row r="899" spans="13:14">
      <c r="M899" s="94"/>
      <c r="N899" s="94"/>
    </row>
    <row r="900" spans="13:14">
      <c r="M900" s="94"/>
      <c r="N900" s="94"/>
    </row>
    <row r="901" spans="13:14">
      <c r="M901" s="94"/>
      <c r="N901" s="94"/>
    </row>
    <row r="902" spans="13:14">
      <c r="M902" s="94"/>
      <c r="N902" s="94"/>
    </row>
    <row r="903" spans="13:14">
      <c r="M903" s="94"/>
      <c r="N903" s="94"/>
    </row>
    <row r="904" spans="13:14">
      <c r="M904" s="94"/>
      <c r="N904" s="94"/>
    </row>
    <row r="905" spans="13:14">
      <c r="M905" s="94"/>
      <c r="N905" s="94"/>
    </row>
    <row r="906" spans="13:14">
      <c r="M906" s="94"/>
      <c r="N906" s="94"/>
    </row>
    <row r="907" spans="13:14">
      <c r="M907" s="94"/>
      <c r="N907" s="94"/>
    </row>
    <row r="908" spans="13:14">
      <c r="M908" s="94"/>
      <c r="N908" s="94"/>
    </row>
    <row r="909" spans="13:14">
      <c r="M909" s="94"/>
      <c r="N909" s="94"/>
    </row>
    <row r="910" spans="13:14">
      <c r="M910" s="94"/>
      <c r="N910" s="94"/>
    </row>
    <row r="911" spans="13:14">
      <c r="M911" s="94"/>
      <c r="N911" s="94"/>
    </row>
    <row r="912" spans="13:14">
      <c r="M912" s="94"/>
      <c r="N912" s="94"/>
    </row>
    <row r="913" spans="13:14">
      <c r="M913" s="94"/>
      <c r="N913" s="94"/>
    </row>
    <row r="914" spans="13:14">
      <c r="M914" s="94"/>
      <c r="N914" s="94"/>
    </row>
    <row r="915" spans="13:14">
      <c r="M915" s="94"/>
      <c r="N915" s="94"/>
    </row>
    <row r="916" spans="13:14">
      <c r="M916" s="94"/>
      <c r="N916" s="94"/>
    </row>
    <row r="917" spans="13:14">
      <c r="M917" s="94"/>
      <c r="N917" s="94"/>
    </row>
    <row r="918" spans="13:14">
      <c r="M918" s="94"/>
      <c r="N918" s="94"/>
    </row>
    <row r="919" spans="13:14">
      <c r="M919" s="94"/>
      <c r="N919" s="94"/>
    </row>
    <row r="920" spans="13:14">
      <c r="M920" s="94"/>
      <c r="N920" s="94"/>
    </row>
    <row r="921" spans="13:14">
      <c r="M921" s="94"/>
      <c r="N921" s="94"/>
    </row>
    <row r="922" spans="13:14">
      <c r="M922" s="94"/>
      <c r="N922" s="94"/>
    </row>
    <row r="923" spans="13:14">
      <c r="M923" s="94"/>
      <c r="N923" s="94"/>
    </row>
    <row r="924" spans="13:14">
      <c r="M924" s="94"/>
      <c r="N924" s="94"/>
    </row>
    <row r="925" spans="13:14">
      <c r="M925" s="94"/>
      <c r="N925" s="94"/>
    </row>
    <row r="926" spans="13:14">
      <c r="M926" s="94"/>
      <c r="N926" s="94"/>
    </row>
    <row r="927" spans="13:14">
      <c r="M927" s="94"/>
      <c r="N927" s="94"/>
    </row>
    <row r="928" spans="13:14">
      <c r="M928" s="94"/>
      <c r="N928" s="94"/>
    </row>
    <row r="929" spans="13:14">
      <c r="M929" s="94"/>
      <c r="N929" s="94"/>
    </row>
    <row r="930" spans="13:14">
      <c r="M930" s="94"/>
      <c r="N930" s="94"/>
    </row>
    <row r="931" spans="13:14">
      <c r="M931" s="94"/>
      <c r="N931" s="94"/>
    </row>
    <row r="932" spans="13:14">
      <c r="M932" s="94"/>
      <c r="N932" s="94"/>
    </row>
    <row r="933" spans="13:14">
      <c r="M933" s="94"/>
      <c r="N933" s="94"/>
    </row>
    <row r="934" spans="13:14">
      <c r="M934" s="94"/>
      <c r="N934" s="94"/>
    </row>
    <row r="935" spans="13:14">
      <c r="M935" s="94"/>
      <c r="N935" s="94"/>
    </row>
    <row r="936" spans="13:14">
      <c r="M936" s="94"/>
      <c r="N936" s="94"/>
    </row>
    <row r="937" spans="13:14">
      <c r="M937" s="94"/>
      <c r="N937" s="94"/>
    </row>
    <row r="938" spans="13:14">
      <c r="M938" s="94"/>
      <c r="N938" s="94"/>
    </row>
    <row r="939" spans="13:14">
      <c r="M939" s="94"/>
      <c r="N939" s="94"/>
    </row>
    <row r="940" spans="13:14">
      <c r="M940" s="94"/>
      <c r="N940" s="94"/>
    </row>
    <row r="941" spans="13:14">
      <c r="M941" s="94"/>
      <c r="N941" s="94"/>
    </row>
    <row r="942" spans="13:14">
      <c r="M942" s="94"/>
      <c r="N942" s="94"/>
    </row>
    <row r="943" spans="13:14">
      <c r="M943" s="94"/>
      <c r="N943" s="94"/>
    </row>
    <row r="944" spans="13:14">
      <c r="M944" s="94"/>
      <c r="N944" s="94"/>
    </row>
    <row r="945" spans="13:14">
      <c r="M945" s="94"/>
      <c r="N945" s="94"/>
    </row>
    <row r="946" spans="13:14">
      <c r="M946" s="94"/>
      <c r="N946" s="94"/>
    </row>
    <row r="947" spans="13:14">
      <c r="M947" s="94"/>
      <c r="N947" s="94"/>
    </row>
    <row r="948" spans="13:14">
      <c r="M948" s="94"/>
      <c r="N948" s="94"/>
    </row>
    <row r="949" spans="13:14">
      <c r="M949" s="94"/>
      <c r="N949" s="94"/>
    </row>
    <row r="950" spans="13:14">
      <c r="M950" s="94"/>
      <c r="N950" s="94"/>
    </row>
    <row r="951" spans="13:14">
      <c r="M951" s="94"/>
      <c r="N951" s="94"/>
    </row>
    <row r="952" spans="13:14">
      <c r="M952" s="94"/>
      <c r="N952" s="94"/>
    </row>
    <row r="953" spans="13:14">
      <c r="M953" s="94"/>
      <c r="N953" s="94"/>
    </row>
    <row r="954" spans="13:14">
      <c r="M954" s="94"/>
      <c r="N954" s="94"/>
    </row>
    <row r="955" spans="13:14">
      <c r="M955" s="94"/>
      <c r="N955" s="94"/>
    </row>
    <row r="956" spans="13:14">
      <c r="M956" s="94"/>
      <c r="N956" s="94"/>
    </row>
    <row r="957" spans="13:14">
      <c r="M957" s="94"/>
      <c r="N957" s="94"/>
    </row>
    <row r="958" spans="13:14">
      <c r="M958" s="94"/>
      <c r="N958" s="94"/>
    </row>
    <row r="959" spans="13:14">
      <c r="M959" s="94"/>
      <c r="N959" s="94"/>
    </row>
    <row r="960" spans="13:14">
      <c r="M960" s="94"/>
      <c r="N960" s="94"/>
    </row>
    <row r="961" spans="13:14">
      <c r="M961" s="94"/>
      <c r="N961" s="94"/>
    </row>
    <row r="962" spans="13:14">
      <c r="M962" s="94"/>
      <c r="N962" s="94"/>
    </row>
    <row r="963" spans="13:14">
      <c r="M963" s="94"/>
      <c r="N963" s="94"/>
    </row>
    <row r="964" spans="13:14">
      <c r="M964" s="94"/>
      <c r="N964" s="94"/>
    </row>
    <row r="965" spans="13:14">
      <c r="M965" s="94"/>
      <c r="N965" s="94"/>
    </row>
    <row r="966" spans="13:14">
      <c r="M966" s="94"/>
      <c r="N966" s="94"/>
    </row>
    <row r="967" spans="13:14">
      <c r="M967" s="94"/>
      <c r="N967" s="94"/>
    </row>
    <row r="968" spans="13:14">
      <c r="M968" s="94"/>
      <c r="N968" s="94"/>
    </row>
    <row r="969" spans="13:14">
      <c r="M969" s="94"/>
      <c r="N969" s="94"/>
    </row>
    <row r="970" spans="13:14">
      <c r="M970" s="94"/>
      <c r="N970" s="94"/>
    </row>
    <row r="971" spans="13:14">
      <c r="M971" s="94"/>
      <c r="N971" s="94"/>
    </row>
    <row r="972" spans="13:14">
      <c r="M972" s="94"/>
      <c r="N972" s="94"/>
    </row>
    <row r="973" spans="13:14">
      <c r="M973" s="94"/>
      <c r="N973" s="94"/>
    </row>
    <row r="974" spans="13:14">
      <c r="M974" s="94"/>
      <c r="N974" s="94"/>
    </row>
    <row r="975" spans="13:14">
      <c r="M975" s="94"/>
      <c r="N975" s="94"/>
    </row>
    <row r="976" spans="13:14">
      <c r="M976" s="94"/>
      <c r="N976" s="94"/>
    </row>
    <row r="977" spans="13:14">
      <c r="M977" s="94"/>
      <c r="N977" s="94"/>
    </row>
    <row r="978" spans="13:14">
      <c r="M978" s="94"/>
      <c r="N978" s="94"/>
    </row>
    <row r="979" spans="13:14">
      <c r="M979" s="94"/>
      <c r="N979" s="94"/>
    </row>
    <row r="980" spans="13:14">
      <c r="M980" s="94"/>
      <c r="N980" s="94"/>
    </row>
    <row r="981" spans="13:14">
      <c r="M981" s="94"/>
      <c r="N981" s="94"/>
    </row>
    <row r="982" spans="13:14">
      <c r="M982" s="94"/>
      <c r="N982" s="94"/>
    </row>
    <row r="983" spans="13:14">
      <c r="M983" s="94"/>
      <c r="N983" s="94"/>
    </row>
    <row r="984" spans="13:14">
      <c r="M984" s="94"/>
      <c r="N984" s="94"/>
    </row>
    <row r="985" spans="13:14">
      <c r="M985" s="94"/>
      <c r="N985" s="94"/>
    </row>
    <row r="986" spans="13:14">
      <c r="M986" s="94"/>
      <c r="N986" s="94"/>
    </row>
    <row r="987" spans="13:14">
      <c r="M987" s="94"/>
      <c r="N987" s="94"/>
    </row>
    <row r="988" spans="13:14">
      <c r="M988" s="94"/>
      <c r="N988" s="94"/>
    </row>
    <row r="989" spans="13:14">
      <c r="M989" s="94"/>
      <c r="N989" s="94"/>
    </row>
    <row r="990" spans="13:14">
      <c r="M990" s="94"/>
      <c r="N990" s="94"/>
    </row>
    <row r="991" spans="13:14">
      <c r="M991" s="94"/>
      <c r="N991" s="94"/>
    </row>
    <row r="992" spans="13:14">
      <c r="M992" s="94"/>
      <c r="N992" s="94"/>
    </row>
    <row r="993" spans="13:14">
      <c r="M993" s="94"/>
      <c r="N993" s="94"/>
    </row>
    <row r="994" spans="13:14">
      <c r="M994" s="94"/>
      <c r="N994" s="94"/>
    </row>
    <row r="995" spans="13:14">
      <c r="M995" s="94"/>
      <c r="N995" s="94"/>
    </row>
    <row r="996" spans="13:14">
      <c r="M996" s="94"/>
      <c r="N996" s="94"/>
    </row>
    <row r="997" spans="13:14">
      <c r="M997" s="94"/>
      <c r="N997" s="94"/>
    </row>
    <row r="998" spans="13:14">
      <c r="M998" s="94"/>
      <c r="N998" s="94"/>
    </row>
    <row r="999" spans="13:14">
      <c r="M999" s="94"/>
      <c r="N999" s="94"/>
    </row>
    <row r="1000" spans="13:14">
      <c r="M1000" s="94"/>
      <c r="N1000" s="94"/>
    </row>
    <row r="1001" spans="13:14">
      <c r="M1001" s="94"/>
      <c r="N1001" s="94"/>
    </row>
    <row r="1002" spans="13:14">
      <c r="M1002" s="94"/>
      <c r="N1002" s="94"/>
    </row>
    <row r="1003" spans="13:14">
      <c r="M1003" s="94"/>
      <c r="N1003" s="94"/>
    </row>
    <row r="1004" spans="13:14">
      <c r="M1004" s="94"/>
      <c r="N1004" s="94"/>
    </row>
    <row r="1005" spans="13:14">
      <c r="M1005" s="94"/>
      <c r="N1005" s="94"/>
    </row>
    <row r="1006" spans="13:14">
      <c r="M1006" s="94"/>
      <c r="N1006" s="94"/>
    </row>
    <row r="1007" spans="13:14">
      <c r="M1007" s="94"/>
      <c r="N1007" s="94"/>
    </row>
    <row r="1008" spans="13:14">
      <c r="M1008" s="94"/>
      <c r="N1008" s="94"/>
    </row>
    <row r="1009" spans="13:14">
      <c r="M1009" s="94"/>
      <c r="N1009" s="94"/>
    </row>
    <row r="1010" spans="13:14">
      <c r="M1010" s="94"/>
      <c r="N1010" s="94"/>
    </row>
    <row r="1011" spans="13:14">
      <c r="M1011" s="94"/>
      <c r="N1011" s="94"/>
    </row>
    <row r="1012" spans="13:14">
      <c r="M1012" s="94"/>
      <c r="N1012" s="94"/>
    </row>
    <row r="1013" spans="13:14">
      <c r="M1013" s="94"/>
      <c r="N1013" s="94"/>
    </row>
    <row r="1014" spans="13:14">
      <c r="M1014" s="94"/>
      <c r="N1014" s="94"/>
    </row>
    <row r="1015" spans="13:14">
      <c r="M1015" s="94"/>
      <c r="N1015" s="94"/>
    </row>
    <row r="1016" spans="13:14">
      <c r="M1016" s="94"/>
      <c r="N1016" s="94"/>
    </row>
    <row r="1017" spans="13:14">
      <c r="M1017" s="94"/>
      <c r="N1017" s="94"/>
    </row>
    <row r="1018" spans="13:14">
      <c r="M1018" s="94"/>
      <c r="N1018" s="94"/>
    </row>
    <row r="1019" spans="13:14">
      <c r="M1019" s="94"/>
      <c r="N1019" s="94"/>
    </row>
    <row r="1020" spans="13:14">
      <c r="M1020" s="94"/>
      <c r="N1020" s="94"/>
    </row>
    <row r="1021" spans="13:14">
      <c r="M1021" s="94"/>
      <c r="N1021" s="94"/>
    </row>
    <row r="1022" spans="13:14">
      <c r="M1022" s="94"/>
      <c r="N1022" s="94"/>
    </row>
    <row r="1023" spans="13:14">
      <c r="M1023" s="94"/>
      <c r="N1023" s="94"/>
    </row>
    <row r="1024" spans="13:14">
      <c r="M1024" s="94"/>
      <c r="N1024" s="94"/>
    </row>
    <row r="1025" spans="13:14">
      <c r="M1025" s="94"/>
      <c r="N1025" s="94"/>
    </row>
    <row r="1026" spans="13:14">
      <c r="M1026" s="94"/>
      <c r="N1026" s="94"/>
    </row>
    <row r="1027" spans="13:14">
      <c r="M1027" s="94"/>
      <c r="N1027" s="94"/>
    </row>
    <row r="1028" spans="13:14">
      <c r="M1028" s="94"/>
      <c r="N1028" s="94"/>
    </row>
    <row r="1029" spans="13:14">
      <c r="M1029" s="94"/>
      <c r="N1029" s="94"/>
    </row>
    <row r="1030" spans="13:14">
      <c r="M1030" s="94"/>
      <c r="N1030" s="94"/>
    </row>
    <row r="1031" spans="13:14">
      <c r="M1031" s="94"/>
      <c r="N1031" s="94"/>
    </row>
    <row r="1032" spans="13:14">
      <c r="M1032" s="94"/>
      <c r="N1032" s="94"/>
    </row>
    <row r="1033" spans="13:14">
      <c r="M1033" s="94"/>
      <c r="N1033" s="94"/>
    </row>
    <row r="1034" spans="13:14">
      <c r="M1034" s="94"/>
      <c r="N1034" s="94"/>
    </row>
    <row r="1035" spans="13:14">
      <c r="M1035" s="94"/>
      <c r="N1035" s="94"/>
    </row>
    <row r="1036" spans="13:14">
      <c r="M1036" s="94"/>
      <c r="N1036" s="94"/>
    </row>
    <row r="1037" spans="13:14">
      <c r="M1037" s="94"/>
      <c r="N1037" s="94"/>
    </row>
    <row r="1038" spans="13:14">
      <c r="M1038" s="94"/>
      <c r="N1038" s="94"/>
    </row>
    <row r="1039" spans="13:14">
      <c r="M1039" s="94"/>
      <c r="N1039" s="94"/>
    </row>
    <row r="1040" spans="13:14">
      <c r="M1040" s="94"/>
      <c r="N1040" s="94"/>
    </row>
    <row r="1041" spans="13:14">
      <c r="M1041" s="94"/>
      <c r="N1041" s="94"/>
    </row>
    <row r="1042" spans="13:14">
      <c r="M1042" s="94"/>
      <c r="N1042" s="94"/>
    </row>
    <row r="1043" spans="13:14">
      <c r="M1043" s="94"/>
      <c r="N1043" s="94"/>
    </row>
    <row r="1044" spans="13:14">
      <c r="M1044" s="94"/>
      <c r="N1044" s="94"/>
    </row>
    <row r="1045" spans="13:14">
      <c r="M1045" s="94"/>
      <c r="N1045" s="94"/>
    </row>
    <row r="1046" spans="13:14">
      <c r="M1046" s="94"/>
      <c r="N1046" s="94"/>
    </row>
    <row r="1047" spans="13:14">
      <c r="M1047" s="94"/>
      <c r="N1047" s="94"/>
    </row>
    <row r="1048" spans="13:14">
      <c r="M1048" s="94"/>
      <c r="N1048" s="94"/>
    </row>
    <row r="1049" spans="13:14">
      <c r="M1049" s="94"/>
      <c r="N1049" s="94"/>
    </row>
    <row r="1050" spans="13:14">
      <c r="M1050" s="94"/>
      <c r="N1050" s="94"/>
    </row>
    <row r="1051" spans="13:14">
      <c r="M1051" s="94"/>
      <c r="N1051" s="94"/>
    </row>
    <row r="1052" spans="13:14">
      <c r="M1052" s="94"/>
      <c r="N1052" s="94"/>
    </row>
    <row r="1053" spans="13:14">
      <c r="M1053" s="94"/>
      <c r="N1053" s="94"/>
    </row>
    <row r="1054" spans="13:14">
      <c r="M1054" s="94"/>
      <c r="N1054" s="94"/>
    </row>
    <row r="1055" spans="13:14">
      <c r="M1055" s="94"/>
      <c r="N1055" s="94"/>
    </row>
    <row r="1056" spans="13:14">
      <c r="M1056" s="94"/>
      <c r="N1056" s="94"/>
    </row>
    <row r="1057" spans="13:14">
      <c r="M1057" s="94"/>
      <c r="N1057" s="94"/>
    </row>
    <row r="1058" spans="13:14">
      <c r="M1058" s="94"/>
      <c r="N1058" s="94"/>
    </row>
    <row r="1059" spans="13:14">
      <c r="M1059" s="94"/>
      <c r="N1059" s="94"/>
    </row>
    <row r="1060" spans="13:14">
      <c r="M1060" s="94"/>
      <c r="N1060" s="94"/>
    </row>
    <row r="1061" spans="13:14">
      <c r="M1061" s="94"/>
      <c r="N1061" s="94"/>
    </row>
    <row r="1062" spans="13:14">
      <c r="M1062" s="94"/>
      <c r="N1062" s="94"/>
    </row>
    <row r="1063" spans="13:14">
      <c r="M1063" s="94"/>
      <c r="N1063" s="94"/>
    </row>
    <row r="1064" spans="13:14">
      <c r="M1064" s="94"/>
      <c r="N1064" s="94"/>
    </row>
    <row r="1065" spans="13:14">
      <c r="M1065" s="94"/>
      <c r="N1065" s="94"/>
    </row>
    <row r="1066" spans="13:14">
      <c r="M1066" s="94"/>
      <c r="N1066" s="94"/>
    </row>
    <row r="1067" spans="13:14">
      <c r="M1067" s="94"/>
      <c r="N1067" s="94"/>
    </row>
    <row r="1068" spans="13:14">
      <c r="M1068" s="94"/>
      <c r="N1068" s="94"/>
    </row>
    <row r="1069" spans="13:14">
      <c r="M1069" s="94"/>
      <c r="N1069" s="94"/>
    </row>
    <row r="1070" spans="13:14">
      <c r="M1070" s="94"/>
      <c r="N1070" s="94"/>
    </row>
    <row r="1071" spans="13:14">
      <c r="M1071" s="94"/>
      <c r="N1071" s="94"/>
    </row>
    <row r="1072" spans="13:14">
      <c r="M1072" s="94"/>
      <c r="N1072" s="94"/>
    </row>
    <row r="1073" spans="13:14">
      <c r="M1073" s="94"/>
      <c r="N1073" s="94"/>
    </row>
    <row r="1074" spans="13:14">
      <c r="M1074" s="94"/>
      <c r="N1074" s="94"/>
    </row>
    <row r="1075" spans="13:14">
      <c r="M1075" s="94"/>
      <c r="N1075" s="94"/>
    </row>
    <row r="1076" spans="13:14">
      <c r="M1076" s="94"/>
      <c r="N1076" s="94"/>
    </row>
    <row r="1077" spans="13:14">
      <c r="M1077" s="94"/>
      <c r="N1077" s="94"/>
    </row>
    <row r="1078" spans="13:14">
      <c r="M1078" s="94"/>
      <c r="N1078" s="94"/>
    </row>
    <row r="1079" spans="13:14">
      <c r="M1079" s="94"/>
      <c r="N1079" s="94"/>
    </row>
    <row r="1080" spans="13:14">
      <c r="M1080" s="94"/>
      <c r="N1080" s="94"/>
    </row>
    <row r="1081" spans="13:14">
      <c r="M1081" s="94"/>
      <c r="N1081" s="94"/>
    </row>
    <row r="1082" spans="13:14">
      <c r="M1082" s="94"/>
      <c r="N1082" s="94"/>
    </row>
    <row r="1083" spans="13:14">
      <c r="M1083" s="94"/>
      <c r="N1083" s="94"/>
    </row>
    <row r="1084" spans="13:14">
      <c r="M1084" s="94"/>
      <c r="N1084" s="94"/>
    </row>
    <row r="1085" spans="13:14">
      <c r="M1085" s="94"/>
      <c r="N1085" s="94"/>
    </row>
    <row r="1086" spans="13:14">
      <c r="M1086" s="94"/>
      <c r="N1086" s="94"/>
    </row>
    <row r="1087" spans="13:14">
      <c r="M1087" s="94"/>
      <c r="N1087" s="94"/>
    </row>
    <row r="1088" spans="13:14">
      <c r="M1088" s="94"/>
      <c r="N1088" s="94"/>
    </row>
    <row r="1089" spans="13:14">
      <c r="M1089" s="94"/>
      <c r="N1089" s="94"/>
    </row>
    <row r="1090" spans="13:14">
      <c r="M1090" s="94"/>
      <c r="N1090" s="94"/>
    </row>
    <row r="1091" spans="13:14">
      <c r="M1091" s="94"/>
      <c r="N1091" s="94"/>
    </row>
    <row r="1092" spans="13:14">
      <c r="M1092" s="94"/>
      <c r="N1092" s="94"/>
    </row>
    <row r="1093" spans="13:14">
      <c r="M1093" s="94"/>
      <c r="N1093" s="94"/>
    </row>
    <row r="1094" spans="13:14">
      <c r="M1094" s="94"/>
      <c r="N1094" s="94"/>
    </row>
    <row r="1095" spans="13:14">
      <c r="M1095" s="94"/>
      <c r="N1095" s="94"/>
    </row>
    <row r="1096" spans="13:14">
      <c r="M1096" s="94"/>
      <c r="N1096" s="94"/>
    </row>
    <row r="1097" spans="13:14">
      <c r="M1097" s="94"/>
      <c r="N1097" s="94"/>
    </row>
    <row r="1098" spans="13:14">
      <c r="M1098" s="94"/>
      <c r="N1098" s="94"/>
    </row>
    <row r="1099" spans="13:14">
      <c r="M1099" s="94"/>
      <c r="N1099" s="94"/>
    </row>
    <row r="1100" spans="13:14">
      <c r="M1100" s="94"/>
      <c r="N1100" s="94"/>
    </row>
    <row r="1101" spans="13:14">
      <c r="M1101" s="94"/>
      <c r="N1101" s="94"/>
    </row>
    <row r="1102" spans="13:14">
      <c r="M1102" s="94"/>
      <c r="N1102" s="94"/>
    </row>
    <row r="1103" spans="13:14">
      <c r="M1103" s="94"/>
      <c r="N1103" s="94"/>
    </row>
    <row r="1104" spans="13:14">
      <c r="M1104" s="94"/>
      <c r="N1104" s="94"/>
    </row>
    <row r="1105" spans="13:14">
      <c r="M1105" s="94"/>
      <c r="N1105" s="94"/>
    </row>
    <row r="1106" spans="13:14">
      <c r="M1106" s="94"/>
      <c r="N1106" s="94"/>
    </row>
    <row r="1107" spans="13:14">
      <c r="M1107" s="94"/>
      <c r="N1107" s="94"/>
    </row>
    <row r="1108" spans="13:14">
      <c r="M1108" s="94"/>
      <c r="N1108" s="94"/>
    </row>
    <row r="1109" spans="13:14">
      <c r="M1109" s="94"/>
      <c r="N1109" s="94"/>
    </row>
    <row r="1110" spans="13:14">
      <c r="M1110" s="94"/>
      <c r="N1110" s="94"/>
    </row>
    <row r="1111" spans="13:14">
      <c r="M1111" s="94"/>
      <c r="N1111" s="94"/>
    </row>
    <row r="1112" spans="13:14">
      <c r="M1112" s="94"/>
      <c r="N1112" s="94"/>
    </row>
    <row r="1113" spans="13:14">
      <c r="M1113" s="94"/>
      <c r="N1113" s="94"/>
    </row>
    <row r="1114" spans="13:14">
      <c r="M1114" s="94"/>
      <c r="N1114" s="94"/>
    </row>
    <row r="1115" spans="13:14">
      <c r="M1115" s="94"/>
      <c r="N1115" s="94"/>
    </row>
    <row r="1116" spans="13:14">
      <c r="M1116" s="94"/>
      <c r="N1116" s="94"/>
    </row>
    <row r="1117" spans="13:14">
      <c r="M1117" s="94"/>
      <c r="N1117" s="94"/>
    </row>
    <row r="1118" spans="13:14">
      <c r="M1118" s="94"/>
      <c r="N1118" s="94"/>
    </row>
    <row r="1119" spans="13:14">
      <c r="M1119" s="94"/>
      <c r="N1119" s="94"/>
    </row>
    <row r="1120" spans="13:14">
      <c r="M1120" s="94"/>
      <c r="N1120" s="94"/>
    </row>
    <row r="1121" spans="13:14">
      <c r="M1121" s="94"/>
      <c r="N1121" s="94"/>
    </row>
    <row r="1122" spans="13:14">
      <c r="M1122" s="94"/>
      <c r="N1122" s="94"/>
    </row>
    <row r="1123" spans="13:14">
      <c r="M1123" s="94"/>
      <c r="N1123" s="94"/>
    </row>
    <row r="1124" spans="13:14">
      <c r="M1124" s="94"/>
      <c r="N1124" s="94"/>
    </row>
    <row r="1125" spans="13:14">
      <c r="M1125" s="94"/>
      <c r="N1125" s="94"/>
    </row>
    <row r="1126" spans="13:14">
      <c r="M1126" s="94"/>
      <c r="N1126" s="94"/>
    </row>
    <row r="1127" spans="13:14">
      <c r="M1127" s="94"/>
      <c r="N1127" s="94"/>
    </row>
    <row r="1128" spans="13:14">
      <c r="M1128" s="94"/>
      <c r="N1128" s="94"/>
    </row>
    <row r="1129" spans="13:14">
      <c r="M1129" s="94"/>
      <c r="N1129" s="94"/>
    </row>
    <row r="1130" spans="13:14">
      <c r="M1130" s="94"/>
      <c r="N1130" s="94"/>
    </row>
    <row r="1131" spans="13:14">
      <c r="M1131" s="94"/>
      <c r="N1131" s="94"/>
    </row>
    <row r="1132" spans="13:14">
      <c r="M1132" s="94"/>
      <c r="N1132" s="94"/>
    </row>
    <row r="1133" spans="13:14">
      <c r="M1133" s="94"/>
      <c r="N1133" s="94"/>
    </row>
    <row r="1134" spans="13:14">
      <c r="M1134" s="94"/>
      <c r="N1134" s="94"/>
    </row>
    <row r="1135" spans="13:14">
      <c r="M1135" s="94"/>
      <c r="N1135" s="94"/>
    </row>
    <row r="1136" spans="13:14">
      <c r="M1136" s="94"/>
      <c r="N1136" s="94"/>
    </row>
    <row r="1137" spans="13:14">
      <c r="M1137" s="94"/>
      <c r="N1137" s="94"/>
    </row>
    <row r="1138" spans="13:14">
      <c r="M1138" s="94"/>
      <c r="N1138" s="94"/>
    </row>
    <row r="1139" spans="13:14">
      <c r="M1139" s="94"/>
      <c r="N1139" s="94"/>
    </row>
    <row r="1140" spans="13:14">
      <c r="M1140" s="94"/>
      <c r="N1140" s="94"/>
    </row>
    <row r="1141" spans="13:14">
      <c r="M1141" s="94"/>
      <c r="N1141" s="94"/>
    </row>
    <row r="1142" spans="13:14">
      <c r="M1142" s="94"/>
      <c r="N1142" s="94"/>
    </row>
    <row r="1143" spans="13:14">
      <c r="M1143" s="94"/>
      <c r="N1143" s="94"/>
    </row>
    <row r="1144" spans="13:14">
      <c r="M1144" s="94"/>
      <c r="N1144" s="94"/>
    </row>
    <row r="1145" spans="13:14">
      <c r="M1145" s="94"/>
      <c r="N1145" s="94"/>
    </row>
    <row r="1146" spans="13:14">
      <c r="M1146" s="94"/>
      <c r="N1146" s="94"/>
    </row>
    <row r="1147" spans="13:14">
      <c r="M1147" s="94"/>
      <c r="N1147" s="94"/>
    </row>
    <row r="1148" spans="13:14">
      <c r="M1148" s="94"/>
      <c r="N1148" s="94"/>
    </row>
    <row r="1149" spans="13:14">
      <c r="M1149" s="94"/>
      <c r="N1149" s="94"/>
    </row>
    <row r="1150" spans="13:14">
      <c r="M1150" s="94"/>
      <c r="N1150" s="94"/>
    </row>
    <row r="1151" spans="13:14">
      <c r="M1151" s="94"/>
      <c r="N1151" s="94"/>
    </row>
    <row r="1152" spans="13:14">
      <c r="M1152" s="94"/>
      <c r="N1152" s="94"/>
    </row>
    <row r="1153" spans="13:14">
      <c r="M1153" s="94"/>
      <c r="N1153" s="94"/>
    </row>
    <row r="1154" spans="13:14">
      <c r="M1154" s="94"/>
      <c r="N1154" s="94"/>
    </row>
    <row r="1155" spans="13:14">
      <c r="M1155" s="94"/>
      <c r="N1155" s="94"/>
    </row>
    <row r="1156" spans="13:14">
      <c r="M1156" s="94"/>
      <c r="N1156" s="94"/>
    </row>
    <row r="1157" spans="13:14">
      <c r="M1157" s="94"/>
      <c r="N1157" s="94"/>
    </row>
    <row r="1158" spans="13:14">
      <c r="M1158" s="94"/>
      <c r="N1158" s="94"/>
    </row>
    <row r="1159" spans="13:14">
      <c r="M1159" s="94"/>
      <c r="N1159" s="94"/>
    </row>
    <row r="1160" spans="13:14">
      <c r="M1160" s="94"/>
      <c r="N1160" s="94"/>
    </row>
    <row r="1161" spans="13:14">
      <c r="M1161" s="94"/>
      <c r="N1161" s="94"/>
    </row>
    <row r="1162" spans="13:14">
      <c r="M1162" s="94"/>
      <c r="N1162" s="94"/>
    </row>
    <row r="1163" spans="13:14">
      <c r="M1163" s="94"/>
      <c r="N1163" s="94"/>
    </row>
    <row r="1164" spans="13:14">
      <c r="M1164" s="94"/>
      <c r="N1164" s="94"/>
    </row>
    <row r="1165" spans="13:14">
      <c r="M1165" s="94"/>
      <c r="N1165" s="94"/>
    </row>
    <row r="1166" spans="13:14">
      <c r="M1166" s="94"/>
      <c r="N1166" s="94"/>
    </row>
    <row r="1167" spans="13:14">
      <c r="M1167" s="94"/>
      <c r="N1167" s="94"/>
    </row>
    <row r="1168" spans="13:14">
      <c r="M1168" s="94"/>
      <c r="N1168" s="94"/>
    </row>
    <row r="1169" spans="13:14">
      <c r="M1169" s="94"/>
      <c r="N1169" s="94"/>
    </row>
    <row r="1170" spans="13:14">
      <c r="M1170" s="94"/>
      <c r="N1170" s="94"/>
    </row>
    <row r="1171" spans="13:14">
      <c r="M1171" s="94"/>
      <c r="N1171" s="94"/>
    </row>
    <row r="1172" spans="13:14">
      <c r="M1172" s="94"/>
      <c r="N1172" s="94"/>
    </row>
    <row r="1173" spans="13:14">
      <c r="M1173" s="94"/>
      <c r="N1173" s="94"/>
    </row>
    <row r="1174" spans="13:14">
      <c r="M1174" s="94"/>
      <c r="N1174" s="94"/>
    </row>
    <row r="1175" spans="13:14">
      <c r="M1175" s="94"/>
      <c r="N1175" s="94"/>
    </row>
    <row r="1176" spans="13:14">
      <c r="M1176" s="94"/>
      <c r="N1176" s="94"/>
    </row>
    <row r="1177" spans="13:14">
      <c r="M1177" s="94"/>
      <c r="N1177" s="94"/>
    </row>
    <row r="1178" spans="13:14">
      <c r="M1178" s="94"/>
      <c r="N1178" s="94"/>
    </row>
    <row r="1179" spans="13:14">
      <c r="M1179" s="94"/>
      <c r="N1179" s="94"/>
    </row>
    <row r="1180" spans="13:14">
      <c r="M1180" s="94"/>
      <c r="N1180" s="94"/>
    </row>
    <row r="1181" spans="13:14">
      <c r="M1181" s="94"/>
      <c r="N1181" s="94"/>
    </row>
    <row r="1182" spans="13:14">
      <c r="M1182" s="94"/>
      <c r="N1182" s="94"/>
    </row>
    <row r="1183" spans="13:14">
      <c r="M1183" s="94"/>
      <c r="N1183" s="94"/>
    </row>
    <row r="1184" spans="13:14">
      <c r="M1184" s="94"/>
      <c r="N1184" s="94"/>
    </row>
    <row r="1185" spans="13:14">
      <c r="M1185" s="94"/>
      <c r="N1185" s="94"/>
    </row>
    <row r="1186" spans="13:14">
      <c r="M1186" s="94"/>
      <c r="N1186" s="94"/>
    </row>
    <row r="1187" spans="13:14">
      <c r="M1187" s="94"/>
      <c r="N1187" s="94"/>
    </row>
    <row r="1188" spans="13:14">
      <c r="M1188" s="94"/>
      <c r="N1188" s="94"/>
    </row>
    <row r="1189" spans="13:14">
      <c r="M1189" s="94"/>
      <c r="N1189" s="94"/>
    </row>
    <row r="1190" spans="13:14">
      <c r="M1190" s="94"/>
      <c r="N1190" s="94"/>
    </row>
    <row r="1191" spans="13:14">
      <c r="M1191" s="94"/>
      <c r="N1191" s="94"/>
    </row>
    <row r="1192" spans="13:14">
      <c r="M1192" s="94"/>
      <c r="N1192" s="94"/>
    </row>
    <row r="1193" spans="13:14">
      <c r="M1193" s="94"/>
      <c r="N1193" s="94"/>
    </row>
    <row r="1194" spans="13:14">
      <c r="M1194" s="94"/>
      <c r="N1194" s="94"/>
    </row>
    <row r="1195" spans="13:14">
      <c r="M1195" s="94"/>
      <c r="N1195" s="94"/>
    </row>
    <row r="1196" spans="13:14">
      <c r="M1196" s="94"/>
      <c r="N1196" s="94"/>
    </row>
    <row r="1197" spans="13:14">
      <c r="M1197" s="94"/>
      <c r="N1197" s="94"/>
    </row>
    <row r="1198" spans="13:14">
      <c r="M1198" s="94"/>
      <c r="N1198" s="94"/>
    </row>
    <row r="1199" spans="13:14">
      <c r="M1199" s="94"/>
      <c r="N1199" s="94"/>
    </row>
    <row r="1200" spans="13:14">
      <c r="M1200" s="94"/>
      <c r="N1200" s="94"/>
    </row>
    <row r="1201" spans="13:14">
      <c r="M1201" s="94"/>
      <c r="N1201" s="94"/>
    </row>
    <row r="1202" spans="13:14">
      <c r="M1202" s="94"/>
      <c r="N1202" s="94"/>
    </row>
    <row r="1203" spans="13:14">
      <c r="M1203" s="94"/>
      <c r="N1203" s="94"/>
    </row>
    <row r="1204" spans="13:14">
      <c r="M1204" s="94"/>
      <c r="N1204" s="94"/>
    </row>
    <row r="1205" spans="13:14">
      <c r="M1205" s="94"/>
      <c r="N1205" s="94"/>
    </row>
    <row r="1206" spans="13:14">
      <c r="M1206" s="94"/>
      <c r="N1206" s="94"/>
    </row>
    <row r="1207" spans="13:14">
      <c r="M1207" s="94"/>
      <c r="N1207" s="94"/>
    </row>
    <row r="1208" spans="13:14">
      <c r="M1208" s="94"/>
      <c r="N1208" s="94"/>
    </row>
    <row r="1209" spans="13:14">
      <c r="M1209" s="94"/>
      <c r="N1209" s="94"/>
    </row>
    <row r="1210" spans="13:14">
      <c r="M1210" s="94"/>
      <c r="N1210" s="94"/>
    </row>
    <row r="1211" spans="13:14">
      <c r="M1211" s="94"/>
      <c r="N1211" s="94"/>
    </row>
    <row r="1212" spans="13:14">
      <c r="M1212" s="94"/>
      <c r="N1212" s="94"/>
    </row>
    <row r="1213" spans="13:14">
      <c r="M1213" s="94"/>
      <c r="N1213" s="94"/>
    </row>
    <row r="1214" spans="13:14">
      <c r="M1214" s="94"/>
      <c r="N1214" s="94"/>
    </row>
    <row r="1215" spans="13:14">
      <c r="M1215" s="94"/>
      <c r="N1215" s="94"/>
    </row>
    <row r="1216" spans="13:14">
      <c r="M1216" s="94"/>
      <c r="N1216" s="94"/>
    </row>
    <row r="1217" spans="13:14">
      <c r="M1217" s="94"/>
      <c r="N1217" s="94"/>
    </row>
    <row r="1218" spans="13:14">
      <c r="M1218" s="94"/>
      <c r="N1218" s="94"/>
    </row>
    <row r="1219" spans="13:14">
      <c r="M1219" s="94"/>
      <c r="N1219" s="94"/>
    </row>
    <row r="1220" spans="13:14">
      <c r="M1220" s="94"/>
      <c r="N1220" s="94"/>
    </row>
    <row r="1221" spans="13:14">
      <c r="M1221" s="94"/>
      <c r="N1221" s="94"/>
    </row>
    <row r="1222" spans="13:14">
      <c r="M1222" s="94"/>
      <c r="N1222" s="94"/>
    </row>
    <row r="1223" spans="13:14">
      <c r="M1223" s="94"/>
      <c r="N1223" s="94"/>
    </row>
    <row r="1224" spans="13:14">
      <c r="M1224" s="94"/>
      <c r="N1224" s="94"/>
    </row>
    <row r="1225" spans="13:14">
      <c r="M1225" s="94"/>
      <c r="N1225" s="94"/>
    </row>
    <row r="1226" spans="13:14">
      <c r="M1226" s="94"/>
      <c r="N1226" s="94"/>
    </row>
    <row r="1227" spans="13:14">
      <c r="M1227" s="94"/>
      <c r="N1227" s="94"/>
    </row>
    <row r="1228" spans="13:14">
      <c r="M1228" s="94"/>
      <c r="N1228" s="94"/>
    </row>
    <row r="1229" spans="13:14">
      <c r="M1229" s="94"/>
      <c r="N1229" s="94"/>
    </row>
    <row r="1230" spans="13:14">
      <c r="M1230" s="94"/>
      <c r="N1230" s="94"/>
    </row>
    <row r="1231" spans="13:14">
      <c r="M1231" s="94"/>
      <c r="N1231" s="94"/>
    </row>
    <row r="1232" spans="13:14">
      <c r="M1232" s="94"/>
      <c r="N1232" s="94"/>
    </row>
    <row r="1233" spans="13:14">
      <c r="M1233" s="94"/>
      <c r="N1233" s="94"/>
    </row>
    <row r="1234" spans="13:14">
      <c r="M1234" s="94"/>
      <c r="N1234" s="94"/>
    </row>
    <row r="1235" spans="13:14">
      <c r="M1235" s="94"/>
      <c r="N1235" s="94"/>
    </row>
    <row r="1236" spans="13:14">
      <c r="M1236" s="94"/>
      <c r="N1236" s="94"/>
    </row>
    <row r="1237" spans="13:14">
      <c r="M1237" s="94"/>
      <c r="N1237" s="94"/>
    </row>
    <row r="1238" spans="13:14">
      <c r="M1238" s="94"/>
      <c r="N1238" s="94"/>
    </row>
    <row r="1239" spans="13:14">
      <c r="M1239" s="94"/>
      <c r="N1239" s="94"/>
    </row>
    <row r="1240" spans="13:14">
      <c r="M1240" s="94"/>
      <c r="N1240" s="94"/>
    </row>
    <row r="1241" spans="13:14">
      <c r="M1241" s="94"/>
      <c r="N1241" s="94"/>
    </row>
    <row r="1242" spans="13:14">
      <c r="M1242" s="94"/>
      <c r="N1242" s="94"/>
    </row>
    <row r="1243" spans="13:14">
      <c r="M1243" s="94"/>
      <c r="N1243" s="94"/>
    </row>
    <row r="1244" spans="13:14">
      <c r="M1244" s="94"/>
      <c r="N1244" s="94"/>
    </row>
    <row r="1245" spans="13:14">
      <c r="M1245" s="94"/>
      <c r="N1245" s="94"/>
    </row>
    <row r="1246" spans="13:14">
      <c r="M1246" s="94"/>
      <c r="N1246" s="94"/>
    </row>
    <row r="1247" spans="13:14">
      <c r="M1247" s="94"/>
      <c r="N1247" s="94"/>
    </row>
    <row r="1248" spans="13:14">
      <c r="M1248" s="94"/>
      <c r="N1248" s="94"/>
    </row>
    <row r="1249" spans="13:14">
      <c r="M1249" s="94"/>
      <c r="N1249" s="94"/>
    </row>
    <row r="1250" spans="13:14">
      <c r="M1250" s="94"/>
      <c r="N1250" s="94"/>
    </row>
    <row r="1251" spans="13:14">
      <c r="M1251" s="94"/>
      <c r="N1251" s="94"/>
    </row>
    <row r="1252" spans="13:14">
      <c r="M1252" s="94"/>
      <c r="N1252" s="94"/>
    </row>
    <row r="1253" spans="13:14">
      <c r="M1253" s="94"/>
      <c r="N1253" s="94"/>
    </row>
    <row r="1254" spans="13:14">
      <c r="M1254" s="94"/>
      <c r="N1254" s="94"/>
    </row>
    <row r="1255" spans="13:14">
      <c r="M1255" s="94"/>
      <c r="N1255" s="94"/>
    </row>
    <row r="1256" spans="13:14">
      <c r="M1256" s="94"/>
      <c r="N1256" s="94"/>
    </row>
    <row r="1257" spans="13:14">
      <c r="M1257" s="94"/>
      <c r="N1257" s="94"/>
    </row>
    <row r="1258" spans="13:14">
      <c r="M1258" s="94"/>
      <c r="N1258" s="94"/>
    </row>
    <row r="1259" spans="13:14">
      <c r="M1259" s="94"/>
      <c r="N1259" s="94"/>
    </row>
    <row r="1260" spans="13:14">
      <c r="M1260" s="94"/>
      <c r="N1260" s="94"/>
    </row>
    <row r="1261" spans="13:14">
      <c r="M1261" s="94"/>
      <c r="N1261" s="94"/>
    </row>
    <row r="1262" spans="13:14">
      <c r="M1262" s="94"/>
      <c r="N1262" s="94"/>
    </row>
    <row r="1263" spans="13:14">
      <c r="M1263" s="94"/>
      <c r="N1263" s="94"/>
    </row>
    <row r="1264" spans="13:14">
      <c r="M1264" s="94"/>
      <c r="N1264" s="94"/>
    </row>
    <row r="1265" spans="13:14">
      <c r="M1265" s="94"/>
      <c r="N1265" s="94"/>
    </row>
    <row r="1266" spans="13:14">
      <c r="M1266" s="94"/>
      <c r="N1266" s="94"/>
    </row>
    <row r="1267" spans="13:14">
      <c r="M1267" s="94"/>
      <c r="N1267" s="94"/>
    </row>
    <row r="1268" spans="13:14">
      <c r="M1268" s="94"/>
      <c r="N1268" s="94"/>
    </row>
    <row r="1269" spans="13:14">
      <c r="M1269" s="94"/>
      <c r="N1269" s="94"/>
    </row>
    <row r="1270" spans="13:14">
      <c r="M1270" s="94"/>
      <c r="N1270" s="94"/>
    </row>
    <row r="1271" spans="13:14">
      <c r="M1271" s="94"/>
      <c r="N1271" s="94"/>
    </row>
    <row r="1272" spans="13:14">
      <c r="M1272" s="94"/>
      <c r="N1272" s="94"/>
    </row>
    <row r="1273" spans="13:14">
      <c r="M1273" s="94"/>
      <c r="N1273" s="94"/>
    </row>
    <row r="1274" spans="13:14">
      <c r="M1274" s="94"/>
      <c r="N1274" s="94"/>
    </row>
    <row r="1275" spans="13:14">
      <c r="M1275" s="94"/>
      <c r="N1275" s="94"/>
    </row>
    <row r="1276" spans="13:14">
      <c r="M1276" s="94"/>
      <c r="N1276" s="94"/>
    </row>
    <row r="1277" spans="13:14">
      <c r="M1277" s="94"/>
      <c r="N1277" s="94"/>
    </row>
    <row r="1278" spans="13:14">
      <c r="M1278" s="94"/>
      <c r="N1278" s="94"/>
    </row>
    <row r="1279" spans="13:14">
      <c r="M1279" s="94"/>
      <c r="N1279" s="94"/>
    </row>
    <row r="1280" spans="13:14">
      <c r="M1280" s="94"/>
      <c r="N1280" s="94"/>
    </row>
    <row r="1281" spans="13:14">
      <c r="M1281" s="94"/>
      <c r="N1281" s="94"/>
    </row>
    <row r="1282" spans="13:14">
      <c r="M1282" s="94"/>
      <c r="N1282" s="94"/>
    </row>
    <row r="1283" spans="13:14">
      <c r="M1283" s="94"/>
      <c r="N1283" s="94"/>
    </row>
    <row r="1284" spans="13:14">
      <c r="M1284" s="94"/>
      <c r="N1284" s="94"/>
    </row>
    <row r="1285" spans="13:14">
      <c r="M1285" s="94"/>
      <c r="N1285" s="94"/>
    </row>
    <row r="1286" spans="13:14">
      <c r="M1286" s="94"/>
      <c r="N1286" s="94"/>
    </row>
    <row r="1287" spans="13:14">
      <c r="M1287" s="94"/>
      <c r="N1287" s="94"/>
    </row>
    <row r="1288" spans="13:14">
      <c r="M1288" s="94"/>
      <c r="N1288" s="94"/>
    </row>
    <row r="1289" spans="13:14">
      <c r="M1289" s="94"/>
      <c r="N1289" s="94"/>
    </row>
    <row r="1290" spans="13:14">
      <c r="M1290" s="94"/>
      <c r="N1290" s="94"/>
    </row>
    <row r="1291" spans="13:14">
      <c r="M1291" s="94"/>
      <c r="N1291" s="94"/>
    </row>
    <row r="1292" spans="13:14">
      <c r="M1292" s="94"/>
      <c r="N1292" s="94"/>
    </row>
    <row r="1293" spans="13:14">
      <c r="M1293" s="94"/>
      <c r="N1293" s="94"/>
    </row>
    <row r="1294" spans="13:14">
      <c r="M1294" s="94"/>
      <c r="N1294" s="94"/>
    </row>
    <row r="1295" spans="13:14">
      <c r="M1295" s="94"/>
      <c r="N1295" s="94"/>
    </row>
    <row r="1296" spans="13:14">
      <c r="M1296" s="94"/>
      <c r="N1296" s="94"/>
    </row>
    <row r="1297" spans="13:14">
      <c r="M1297" s="94"/>
      <c r="N1297" s="94"/>
    </row>
    <row r="1298" spans="13:14">
      <c r="M1298" s="94"/>
      <c r="N1298" s="94"/>
    </row>
    <row r="1299" spans="13:14">
      <c r="M1299" s="94"/>
      <c r="N1299" s="94"/>
    </row>
    <row r="1300" spans="13:14">
      <c r="M1300" s="94"/>
      <c r="N1300" s="94"/>
    </row>
    <row r="1301" spans="13:14">
      <c r="M1301" s="94"/>
      <c r="N1301" s="94"/>
    </row>
    <row r="1302" spans="13:14">
      <c r="M1302" s="94"/>
      <c r="N1302" s="94"/>
    </row>
    <row r="1303" spans="13:14">
      <c r="M1303" s="94"/>
      <c r="N1303" s="94"/>
    </row>
    <row r="1304" spans="13:14">
      <c r="M1304" s="94"/>
      <c r="N1304" s="94"/>
    </row>
    <row r="1305" spans="13:14">
      <c r="M1305" s="94"/>
      <c r="N1305" s="94"/>
    </row>
    <row r="1306" spans="13:14">
      <c r="M1306" s="94"/>
      <c r="N1306" s="94"/>
    </row>
    <row r="1307" spans="13:14">
      <c r="M1307" s="94"/>
      <c r="N1307" s="94"/>
    </row>
    <row r="1308" spans="13:14">
      <c r="M1308" s="94"/>
      <c r="N1308" s="94"/>
    </row>
    <row r="1309" spans="13:14">
      <c r="M1309" s="94"/>
      <c r="N1309" s="94"/>
    </row>
    <row r="1310" spans="13:14">
      <c r="M1310" s="94"/>
      <c r="N1310" s="94"/>
    </row>
    <row r="1311" spans="13:14">
      <c r="M1311" s="94"/>
      <c r="N1311" s="94"/>
    </row>
    <row r="1312" spans="13:14">
      <c r="M1312" s="94"/>
      <c r="N1312" s="94"/>
    </row>
    <row r="1313" spans="13:14">
      <c r="M1313" s="94"/>
      <c r="N1313" s="94"/>
    </row>
    <row r="1314" spans="13:14">
      <c r="M1314" s="94"/>
      <c r="N1314" s="94"/>
    </row>
    <row r="1315" spans="13:14">
      <c r="M1315" s="94"/>
      <c r="N1315" s="94"/>
    </row>
    <row r="1316" spans="13:14">
      <c r="M1316" s="94"/>
      <c r="N1316" s="94"/>
    </row>
    <row r="1317" spans="13:14">
      <c r="M1317" s="94"/>
      <c r="N1317" s="94"/>
    </row>
    <row r="1318" spans="13:14">
      <c r="M1318" s="94"/>
      <c r="N1318" s="94"/>
    </row>
    <row r="1319" spans="13:14">
      <c r="M1319" s="94"/>
      <c r="N1319" s="94"/>
    </row>
    <row r="1320" spans="13:14">
      <c r="M1320" s="94"/>
      <c r="N1320" s="94"/>
    </row>
    <row r="1321" spans="13:14">
      <c r="M1321" s="94"/>
      <c r="N1321" s="94"/>
    </row>
    <row r="1322" spans="13:14">
      <c r="M1322" s="94"/>
      <c r="N1322" s="94"/>
    </row>
    <row r="1323" spans="13:14">
      <c r="M1323" s="94"/>
      <c r="N1323" s="94"/>
    </row>
    <row r="1324" spans="13:14">
      <c r="M1324" s="94"/>
      <c r="N1324" s="94"/>
    </row>
    <row r="1325" spans="13:14">
      <c r="M1325" s="94"/>
      <c r="N1325" s="94"/>
    </row>
    <row r="1326" spans="13:14">
      <c r="M1326" s="94"/>
      <c r="N1326" s="94"/>
    </row>
    <row r="1327" spans="13:14">
      <c r="M1327" s="94"/>
      <c r="N1327" s="94"/>
    </row>
    <row r="1328" spans="13:14">
      <c r="M1328" s="94"/>
      <c r="N1328" s="94"/>
    </row>
    <row r="1329" spans="13:14">
      <c r="M1329" s="94"/>
      <c r="N1329" s="94"/>
    </row>
    <row r="1330" spans="13:14">
      <c r="M1330" s="94"/>
      <c r="N1330" s="94"/>
    </row>
    <row r="1331" spans="13:14">
      <c r="M1331" s="94"/>
      <c r="N1331" s="94"/>
    </row>
    <row r="1332" spans="13:14">
      <c r="M1332" s="94"/>
      <c r="N1332" s="94"/>
    </row>
    <row r="1333" spans="13:14">
      <c r="M1333" s="94"/>
      <c r="N1333" s="94"/>
    </row>
    <row r="1334" spans="13:14">
      <c r="M1334" s="94"/>
      <c r="N1334" s="94"/>
    </row>
    <row r="1335" spans="13:14">
      <c r="M1335" s="94"/>
      <c r="N1335" s="94"/>
    </row>
    <row r="1336" spans="13:14">
      <c r="M1336" s="94"/>
      <c r="N1336" s="94"/>
    </row>
    <row r="1337" spans="13:14">
      <c r="M1337" s="94"/>
      <c r="N1337" s="94"/>
    </row>
    <row r="1338" spans="13:14">
      <c r="M1338" s="94"/>
      <c r="N1338" s="94"/>
    </row>
    <row r="1339" spans="13:14">
      <c r="M1339" s="94"/>
      <c r="N1339" s="94"/>
    </row>
    <row r="1340" spans="13:14">
      <c r="M1340" s="94"/>
      <c r="N1340" s="94"/>
    </row>
    <row r="1341" spans="13:14">
      <c r="M1341" s="94"/>
      <c r="N1341" s="94"/>
    </row>
    <row r="1342" spans="13:14">
      <c r="M1342" s="94"/>
      <c r="N1342" s="94"/>
    </row>
    <row r="1343" spans="13:14">
      <c r="M1343" s="94"/>
      <c r="N1343" s="94"/>
    </row>
    <row r="1344" spans="13:14">
      <c r="M1344" s="94"/>
      <c r="N1344" s="94"/>
    </row>
    <row r="1345" spans="13:14">
      <c r="M1345" s="94"/>
      <c r="N1345" s="94"/>
    </row>
    <row r="1346" spans="13:14">
      <c r="M1346" s="94"/>
      <c r="N1346" s="94"/>
    </row>
    <row r="1347" spans="13:14">
      <c r="M1347" s="94"/>
      <c r="N1347" s="94"/>
    </row>
    <row r="1348" spans="13:14">
      <c r="M1348" s="94"/>
      <c r="N1348" s="94"/>
    </row>
    <row r="1349" spans="13:14">
      <c r="M1349" s="94"/>
      <c r="N1349" s="94"/>
    </row>
    <row r="1350" spans="13:14">
      <c r="M1350" s="94"/>
      <c r="N1350" s="94"/>
    </row>
    <row r="1351" spans="13:14">
      <c r="M1351" s="94"/>
      <c r="N1351" s="94"/>
    </row>
    <row r="1352" spans="13:14">
      <c r="M1352" s="94"/>
      <c r="N1352" s="94"/>
    </row>
    <row r="1353" spans="13:14">
      <c r="M1353" s="94"/>
      <c r="N1353" s="94"/>
    </row>
    <row r="1354" spans="13:14">
      <c r="M1354" s="94"/>
      <c r="N1354" s="94"/>
    </row>
    <row r="1355" spans="13:14">
      <c r="M1355" s="94"/>
      <c r="N1355" s="94"/>
    </row>
    <row r="1356" spans="13:14">
      <c r="M1356" s="94"/>
      <c r="N1356" s="94"/>
    </row>
    <row r="1357" spans="13:14">
      <c r="M1357" s="94"/>
      <c r="N1357" s="94"/>
    </row>
    <row r="1358" spans="13:14">
      <c r="M1358" s="94"/>
      <c r="N1358" s="94"/>
    </row>
    <row r="1359" spans="13:14">
      <c r="M1359" s="94"/>
      <c r="N1359" s="94"/>
    </row>
    <row r="1360" spans="13:14">
      <c r="M1360" s="94"/>
      <c r="N1360" s="94"/>
    </row>
    <row r="1361" spans="13:14">
      <c r="M1361" s="94"/>
      <c r="N1361" s="94"/>
    </row>
    <row r="1362" spans="13:14">
      <c r="M1362" s="94"/>
      <c r="N1362" s="94"/>
    </row>
    <row r="1363" spans="13:14">
      <c r="M1363" s="94"/>
      <c r="N1363" s="94"/>
    </row>
    <row r="1364" spans="13:14">
      <c r="M1364" s="94"/>
      <c r="N1364" s="94"/>
    </row>
    <row r="1365" spans="13:14">
      <c r="M1365" s="94"/>
      <c r="N1365" s="94"/>
    </row>
    <row r="1366" spans="13:14">
      <c r="M1366" s="94"/>
      <c r="N1366" s="94"/>
    </row>
    <row r="1367" spans="13:14">
      <c r="M1367" s="94"/>
      <c r="N1367" s="94"/>
    </row>
    <row r="1368" spans="13:14">
      <c r="M1368" s="94"/>
      <c r="N1368" s="94"/>
    </row>
    <row r="1369" spans="13:14">
      <c r="M1369" s="94"/>
      <c r="N1369" s="94"/>
    </row>
    <row r="1370" spans="13:14">
      <c r="M1370" s="94"/>
      <c r="N1370" s="94"/>
    </row>
    <row r="1371" spans="13:14">
      <c r="M1371" s="94"/>
      <c r="N1371" s="94"/>
    </row>
    <row r="1372" spans="13:14">
      <c r="M1372" s="94"/>
      <c r="N1372" s="94"/>
    </row>
    <row r="1373" spans="13:14">
      <c r="M1373" s="94"/>
      <c r="N1373" s="94"/>
    </row>
    <row r="1374" spans="13:14">
      <c r="M1374" s="94"/>
      <c r="N1374" s="94"/>
    </row>
    <row r="1375" spans="13:14">
      <c r="M1375" s="94"/>
      <c r="N1375" s="94"/>
    </row>
    <row r="1376" spans="13:14">
      <c r="M1376" s="94"/>
      <c r="N1376" s="94"/>
    </row>
    <row r="1377" spans="13:14">
      <c r="M1377" s="94"/>
      <c r="N1377" s="94"/>
    </row>
    <row r="1378" spans="13:14">
      <c r="M1378" s="94"/>
      <c r="N1378" s="94"/>
    </row>
    <row r="1379" spans="13:14">
      <c r="M1379" s="94"/>
      <c r="N1379" s="94"/>
    </row>
    <row r="1380" spans="13:14">
      <c r="M1380" s="94"/>
      <c r="N1380" s="94"/>
    </row>
    <row r="1381" spans="13:14">
      <c r="M1381" s="94"/>
      <c r="N1381" s="94"/>
    </row>
    <row r="1382" spans="13:14">
      <c r="M1382" s="94"/>
      <c r="N1382" s="94"/>
    </row>
    <row r="1383" spans="13:14">
      <c r="M1383" s="94"/>
      <c r="N1383" s="94"/>
    </row>
    <row r="1384" spans="13:14">
      <c r="M1384" s="94"/>
      <c r="N1384" s="94"/>
    </row>
    <row r="1385" spans="13:14">
      <c r="M1385" s="94"/>
      <c r="N1385" s="94"/>
    </row>
    <row r="1386" spans="13:14">
      <c r="M1386" s="94"/>
      <c r="N1386" s="94"/>
    </row>
    <row r="1387" spans="13:14">
      <c r="M1387" s="94"/>
      <c r="N1387" s="94"/>
    </row>
    <row r="1388" spans="13:14">
      <c r="M1388" s="94"/>
      <c r="N1388" s="94"/>
    </row>
    <row r="1389" spans="13:14">
      <c r="M1389" s="94"/>
      <c r="N1389" s="94"/>
    </row>
    <row r="1390" spans="13:14">
      <c r="M1390" s="94"/>
      <c r="N1390" s="94"/>
    </row>
    <row r="1391" spans="13:14">
      <c r="M1391" s="94"/>
      <c r="N1391" s="94"/>
    </row>
    <row r="1392" spans="13:14">
      <c r="M1392" s="94"/>
      <c r="N1392" s="94"/>
    </row>
    <row r="1393" spans="13:14">
      <c r="M1393" s="94"/>
      <c r="N1393" s="94"/>
    </row>
    <row r="1394" spans="13:14">
      <c r="M1394" s="94"/>
      <c r="N1394" s="94"/>
    </row>
    <row r="1395" spans="13:14">
      <c r="M1395" s="94"/>
      <c r="N1395" s="94"/>
    </row>
    <row r="1396" spans="13:14">
      <c r="M1396" s="94"/>
      <c r="N1396" s="94"/>
    </row>
    <row r="1397" spans="13:14">
      <c r="M1397" s="94"/>
      <c r="N1397" s="94"/>
    </row>
    <row r="1398" spans="13:14">
      <c r="M1398" s="94"/>
      <c r="N1398" s="94"/>
    </row>
    <row r="1399" spans="13:14">
      <c r="M1399" s="94"/>
      <c r="N1399" s="94"/>
    </row>
    <row r="1400" spans="13:14">
      <c r="M1400" s="94"/>
      <c r="N1400" s="94"/>
    </row>
    <row r="1401" spans="13:14">
      <c r="M1401" s="94"/>
      <c r="N1401" s="94"/>
    </row>
    <row r="1402" spans="13:14">
      <c r="M1402" s="94"/>
      <c r="N1402" s="94"/>
    </row>
    <row r="1403" spans="13:14">
      <c r="M1403" s="94"/>
      <c r="N1403" s="94"/>
    </row>
    <row r="1404" spans="13:14">
      <c r="M1404" s="94"/>
      <c r="N1404" s="94"/>
    </row>
    <row r="1405" spans="13:14">
      <c r="M1405" s="94"/>
      <c r="N1405" s="94"/>
    </row>
    <row r="1406" spans="13:14">
      <c r="M1406" s="94"/>
      <c r="N1406" s="94"/>
    </row>
    <row r="1407" spans="13:14">
      <c r="M1407" s="94"/>
      <c r="N1407" s="94"/>
    </row>
    <row r="1408" spans="13:14">
      <c r="M1408" s="94"/>
      <c r="N1408" s="94"/>
    </row>
    <row r="1409" spans="13:14">
      <c r="M1409" s="94"/>
      <c r="N1409" s="94"/>
    </row>
    <row r="1410" spans="13:14">
      <c r="M1410" s="94"/>
      <c r="N1410" s="94"/>
    </row>
    <row r="1411" spans="13:14">
      <c r="M1411" s="94"/>
      <c r="N1411" s="94"/>
    </row>
    <row r="1412" spans="13:14">
      <c r="M1412" s="94"/>
      <c r="N1412" s="94"/>
    </row>
    <row r="1413" spans="13:14">
      <c r="M1413" s="94"/>
      <c r="N1413" s="94"/>
    </row>
    <row r="1414" spans="13:14">
      <c r="M1414" s="94"/>
      <c r="N1414" s="94"/>
    </row>
    <row r="1415" spans="13:14">
      <c r="M1415" s="94"/>
      <c r="N1415" s="94"/>
    </row>
    <row r="1416" spans="13:14">
      <c r="M1416" s="94"/>
      <c r="N1416" s="94"/>
    </row>
    <row r="1417" spans="13:14">
      <c r="M1417" s="94"/>
      <c r="N1417" s="94"/>
    </row>
    <row r="1418" spans="13:14">
      <c r="M1418" s="94"/>
      <c r="N1418" s="94"/>
    </row>
    <row r="1419" spans="13:14">
      <c r="M1419" s="94"/>
      <c r="N1419" s="94"/>
    </row>
    <row r="1420" spans="13:14">
      <c r="M1420" s="94"/>
      <c r="N1420" s="94"/>
    </row>
    <row r="1421" spans="13:14">
      <c r="M1421" s="94"/>
      <c r="N1421" s="94"/>
    </row>
    <row r="1422" spans="13:14">
      <c r="M1422" s="94"/>
      <c r="N1422" s="94"/>
    </row>
    <row r="1423" spans="13:14">
      <c r="M1423" s="94"/>
      <c r="N1423" s="94"/>
    </row>
    <row r="1424" spans="13:14">
      <c r="M1424" s="94"/>
      <c r="N1424" s="94"/>
    </row>
    <row r="1425" spans="13:14">
      <c r="M1425" s="94"/>
      <c r="N1425" s="94"/>
    </row>
    <row r="1426" spans="13:14">
      <c r="M1426" s="94"/>
      <c r="N1426" s="94"/>
    </row>
    <row r="1427" spans="13:14">
      <c r="M1427" s="94"/>
      <c r="N1427" s="94"/>
    </row>
    <row r="1428" spans="13:14">
      <c r="M1428" s="94"/>
      <c r="N1428" s="94"/>
    </row>
    <row r="1429" spans="13:14">
      <c r="M1429" s="94"/>
      <c r="N1429" s="94"/>
    </row>
    <row r="1430" spans="13:14">
      <c r="M1430" s="94"/>
      <c r="N1430" s="94"/>
    </row>
    <row r="1431" spans="13:14">
      <c r="M1431" s="94"/>
      <c r="N1431" s="94"/>
    </row>
    <row r="1432" spans="13:14">
      <c r="M1432" s="94"/>
      <c r="N1432" s="94"/>
    </row>
    <row r="1433" spans="13:14">
      <c r="M1433" s="94"/>
      <c r="N1433" s="94"/>
    </row>
    <row r="1434" spans="13:14">
      <c r="M1434" s="94"/>
      <c r="N1434" s="94"/>
    </row>
    <row r="1435" spans="13:14">
      <c r="M1435" s="94"/>
      <c r="N1435" s="94"/>
    </row>
    <row r="1436" spans="13:14">
      <c r="M1436" s="94"/>
      <c r="N1436" s="94"/>
    </row>
    <row r="1437" spans="13:14">
      <c r="M1437" s="94"/>
      <c r="N1437" s="94"/>
    </row>
    <row r="1438" spans="13:14">
      <c r="M1438" s="94"/>
      <c r="N1438" s="94"/>
    </row>
    <row r="1439" spans="13:14">
      <c r="M1439" s="94"/>
      <c r="N1439" s="94"/>
    </row>
    <row r="1440" spans="13:14">
      <c r="M1440" s="94"/>
      <c r="N1440" s="94"/>
    </row>
    <row r="1441" spans="13:14">
      <c r="M1441" s="94"/>
      <c r="N1441" s="94"/>
    </row>
    <row r="1442" spans="13:14">
      <c r="M1442" s="94"/>
      <c r="N1442" s="94"/>
    </row>
    <row r="1443" spans="13:14">
      <c r="M1443" s="94"/>
      <c r="N1443" s="94"/>
    </row>
    <row r="1444" spans="13:14">
      <c r="M1444" s="94"/>
      <c r="N1444" s="94"/>
    </row>
    <row r="1445" spans="13:14">
      <c r="M1445" s="94"/>
      <c r="N1445" s="94"/>
    </row>
    <row r="1446" spans="13:14">
      <c r="M1446" s="94"/>
      <c r="N1446" s="94"/>
    </row>
    <row r="1447" spans="13:14">
      <c r="M1447" s="94"/>
      <c r="N1447" s="94"/>
    </row>
    <row r="1448" spans="13:14">
      <c r="M1448" s="94"/>
      <c r="N1448" s="94"/>
    </row>
    <row r="1449" spans="13:14">
      <c r="M1449" s="94"/>
      <c r="N1449" s="94"/>
    </row>
    <row r="1450" spans="13:14">
      <c r="M1450" s="94"/>
      <c r="N1450" s="94"/>
    </row>
    <row r="1451" spans="13:14">
      <c r="M1451" s="94"/>
      <c r="N1451" s="94"/>
    </row>
    <row r="1452" spans="13:14">
      <c r="M1452" s="94"/>
      <c r="N1452" s="94"/>
    </row>
    <row r="1453" spans="13:14">
      <c r="M1453" s="94"/>
      <c r="N1453" s="94"/>
    </row>
    <row r="1454" spans="13:14">
      <c r="M1454" s="94"/>
      <c r="N1454" s="94"/>
    </row>
    <row r="1455" spans="13:14">
      <c r="M1455" s="94"/>
      <c r="N1455" s="94"/>
    </row>
    <row r="1456" spans="13:14">
      <c r="M1456" s="94"/>
      <c r="N1456" s="94"/>
    </row>
    <row r="1457" spans="13:14">
      <c r="M1457" s="94"/>
      <c r="N1457" s="94"/>
    </row>
    <row r="1458" spans="13:14">
      <c r="M1458" s="94"/>
      <c r="N1458" s="94"/>
    </row>
    <row r="1459" spans="13:14">
      <c r="M1459" s="94"/>
      <c r="N1459" s="94"/>
    </row>
    <row r="1460" spans="13:14">
      <c r="M1460" s="94"/>
      <c r="N1460" s="94"/>
    </row>
    <row r="1461" spans="13:14">
      <c r="M1461" s="94"/>
      <c r="N1461" s="94"/>
    </row>
    <row r="1462" spans="13:14">
      <c r="M1462" s="94"/>
      <c r="N1462" s="94"/>
    </row>
    <row r="1463" spans="13:14">
      <c r="M1463" s="94"/>
      <c r="N1463" s="94"/>
    </row>
    <row r="1464" spans="13:14">
      <c r="M1464" s="94"/>
      <c r="N1464" s="94"/>
    </row>
    <row r="1465" spans="13:14">
      <c r="M1465" s="94"/>
      <c r="N1465" s="94"/>
    </row>
    <row r="1466" spans="13:14">
      <c r="M1466" s="94"/>
      <c r="N1466" s="94"/>
    </row>
    <row r="1467" spans="13:14">
      <c r="M1467" s="94"/>
      <c r="N1467" s="94"/>
    </row>
    <row r="1468" spans="13:14">
      <c r="M1468" s="94"/>
      <c r="N1468" s="94"/>
    </row>
    <row r="1469" spans="13:14">
      <c r="M1469" s="94"/>
      <c r="N1469" s="94"/>
    </row>
    <row r="1470" spans="13:14">
      <c r="M1470" s="94"/>
      <c r="N1470" s="94"/>
    </row>
    <row r="1471" spans="13:14">
      <c r="M1471" s="94"/>
      <c r="N1471" s="94"/>
    </row>
    <row r="1472" spans="13:14">
      <c r="M1472" s="94"/>
      <c r="N1472" s="94"/>
    </row>
    <row r="1473" spans="13:14">
      <c r="M1473" s="94"/>
      <c r="N1473" s="94"/>
    </row>
    <row r="1474" spans="13:14">
      <c r="M1474" s="94"/>
      <c r="N1474" s="94"/>
    </row>
    <row r="1475" spans="13:14">
      <c r="M1475" s="94"/>
      <c r="N1475" s="94"/>
    </row>
    <row r="1476" spans="13:14">
      <c r="M1476" s="94"/>
      <c r="N1476" s="94"/>
    </row>
    <row r="1477" spans="13:14">
      <c r="M1477" s="94"/>
      <c r="N1477" s="94"/>
    </row>
    <row r="1478" spans="13:14">
      <c r="M1478" s="94"/>
      <c r="N1478" s="94"/>
    </row>
    <row r="1479" spans="13:14">
      <c r="M1479" s="94"/>
      <c r="N1479" s="94"/>
    </row>
    <row r="1480" spans="13:14">
      <c r="M1480" s="94"/>
      <c r="N1480" s="94"/>
    </row>
    <row r="1481" spans="13:14">
      <c r="M1481" s="94"/>
      <c r="N1481" s="94"/>
    </row>
    <row r="1482" spans="13:14">
      <c r="M1482" s="94"/>
      <c r="N1482" s="94"/>
    </row>
    <row r="1483" spans="13:14">
      <c r="M1483" s="94"/>
      <c r="N1483" s="94"/>
    </row>
    <row r="1484" spans="13:14">
      <c r="M1484" s="94"/>
      <c r="N1484" s="94"/>
    </row>
    <row r="1485" spans="13:14">
      <c r="M1485" s="94"/>
      <c r="N1485" s="94"/>
    </row>
    <row r="1486" spans="13:14">
      <c r="M1486" s="94"/>
      <c r="N1486" s="94"/>
    </row>
    <row r="1487" spans="13:14">
      <c r="M1487" s="94"/>
      <c r="N1487" s="94"/>
    </row>
    <row r="1488" spans="13:14">
      <c r="M1488" s="94"/>
      <c r="N1488" s="94"/>
    </row>
    <row r="1489" spans="13:14">
      <c r="M1489" s="94"/>
      <c r="N1489" s="94"/>
    </row>
    <row r="1490" spans="13:14">
      <c r="M1490" s="94"/>
      <c r="N1490" s="94"/>
    </row>
    <row r="1491" spans="13:14">
      <c r="M1491" s="94"/>
      <c r="N1491" s="94"/>
    </row>
    <row r="1492" spans="13:14">
      <c r="M1492" s="94"/>
      <c r="N1492" s="94"/>
    </row>
    <row r="1493" spans="13:14">
      <c r="M1493" s="94"/>
      <c r="N1493" s="94"/>
    </row>
    <row r="1494" spans="13:14">
      <c r="M1494" s="94"/>
      <c r="N1494" s="94"/>
    </row>
    <row r="1495" spans="13:14">
      <c r="M1495" s="94"/>
      <c r="N1495" s="94"/>
    </row>
    <row r="1496" spans="13:14">
      <c r="M1496" s="94"/>
      <c r="N1496" s="94"/>
    </row>
    <row r="1497" spans="13:14">
      <c r="M1497" s="94"/>
      <c r="N1497" s="94"/>
    </row>
    <row r="1498" spans="13:14">
      <c r="M1498" s="94"/>
      <c r="N1498" s="94"/>
    </row>
    <row r="1499" spans="13:14">
      <c r="M1499" s="94"/>
      <c r="N1499" s="94"/>
    </row>
    <row r="1500" spans="13:14">
      <c r="M1500" s="94"/>
      <c r="N1500" s="94"/>
    </row>
    <row r="1501" spans="13:14">
      <c r="M1501" s="94"/>
      <c r="N1501" s="94"/>
    </row>
    <row r="1502" spans="13:14">
      <c r="M1502" s="94"/>
      <c r="N1502" s="94"/>
    </row>
    <row r="1503" spans="13:14">
      <c r="M1503" s="94"/>
      <c r="N1503" s="94"/>
    </row>
    <row r="1504" spans="13:14">
      <c r="M1504" s="94"/>
      <c r="N1504" s="94"/>
    </row>
    <row r="1505" spans="13:14">
      <c r="M1505" s="94"/>
      <c r="N1505" s="94"/>
    </row>
    <row r="1506" spans="13:14">
      <c r="M1506" s="94"/>
      <c r="N1506" s="94"/>
    </row>
    <row r="1507" spans="13:14">
      <c r="M1507" s="94"/>
      <c r="N1507" s="94"/>
    </row>
    <row r="1508" spans="13:14">
      <c r="M1508" s="94"/>
      <c r="N1508" s="94"/>
    </row>
    <row r="1509" spans="13:14">
      <c r="M1509" s="94"/>
      <c r="N1509" s="94"/>
    </row>
    <row r="1510" spans="13:14">
      <c r="M1510" s="94"/>
      <c r="N1510" s="94"/>
    </row>
    <row r="1511" spans="13:14">
      <c r="M1511" s="94"/>
      <c r="N1511" s="94"/>
    </row>
    <row r="1512" spans="13:14">
      <c r="M1512" s="94"/>
      <c r="N1512" s="94"/>
    </row>
    <row r="1513" spans="13:14">
      <c r="M1513" s="94"/>
      <c r="N1513" s="94"/>
    </row>
    <row r="1514" spans="13:14">
      <c r="M1514" s="94"/>
      <c r="N1514" s="94"/>
    </row>
    <row r="1515" spans="13:14">
      <c r="M1515" s="94"/>
      <c r="N1515" s="94"/>
    </row>
    <row r="1516" spans="13:14">
      <c r="M1516" s="94"/>
      <c r="N1516" s="94"/>
    </row>
    <row r="1517" spans="13:14">
      <c r="M1517" s="94"/>
      <c r="N1517" s="94"/>
    </row>
    <row r="1518" spans="13:14">
      <c r="M1518" s="94"/>
      <c r="N1518" s="94"/>
    </row>
    <row r="1519" spans="13:14">
      <c r="M1519" s="94"/>
      <c r="N1519" s="94"/>
    </row>
    <row r="1520" spans="13:14">
      <c r="M1520" s="94"/>
      <c r="N1520" s="94"/>
    </row>
    <row r="1521" spans="13:14">
      <c r="M1521" s="94"/>
      <c r="N1521" s="94"/>
    </row>
    <row r="1522" spans="13:14">
      <c r="M1522" s="94"/>
      <c r="N1522" s="94"/>
    </row>
    <row r="1523" spans="13:14">
      <c r="M1523" s="94"/>
      <c r="N1523" s="94"/>
    </row>
    <row r="1524" spans="13:14">
      <c r="M1524" s="94"/>
      <c r="N1524" s="94"/>
    </row>
    <row r="1525" spans="13:14">
      <c r="M1525" s="94"/>
      <c r="N1525" s="94"/>
    </row>
    <row r="1526" spans="13:14">
      <c r="M1526" s="94"/>
      <c r="N1526" s="94"/>
    </row>
    <row r="1527" spans="13:14">
      <c r="M1527" s="94"/>
      <c r="N1527" s="94"/>
    </row>
    <row r="1528" spans="13:14">
      <c r="M1528" s="94"/>
      <c r="N1528" s="94"/>
    </row>
    <row r="1529" spans="13:14">
      <c r="M1529" s="94"/>
      <c r="N1529" s="94"/>
    </row>
    <row r="1530" spans="13:14">
      <c r="M1530" s="94"/>
      <c r="N1530" s="94"/>
    </row>
    <row r="1531" spans="13:14">
      <c r="M1531" s="94"/>
      <c r="N1531" s="94"/>
    </row>
    <row r="1532" spans="13:14">
      <c r="M1532" s="94"/>
      <c r="N1532" s="94"/>
    </row>
    <row r="1533" spans="13:14">
      <c r="M1533" s="94"/>
      <c r="N1533" s="94"/>
    </row>
    <row r="1534" spans="13:14">
      <c r="M1534" s="94"/>
      <c r="N1534" s="94"/>
    </row>
    <row r="1535" spans="13:14">
      <c r="M1535" s="94"/>
      <c r="N1535" s="94"/>
    </row>
    <row r="1536" spans="13:14">
      <c r="M1536" s="94"/>
      <c r="N1536" s="94"/>
    </row>
    <row r="1537" spans="13:14">
      <c r="M1537" s="94"/>
      <c r="N1537" s="94"/>
    </row>
    <row r="1538" spans="13:14">
      <c r="M1538" s="94"/>
      <c r="N1538" s="94"/>
    </row>
    <row r="1539" spans="13:14">
      <c r="M1539" s="94"/>
      <c r="N1539" s="94"/>
    </row>
    <row r="1540" spans="13:14">
      <c r="M1540" s="94"/>
      <c r="N1540" s="94"/>
    </row>
    <row r="1541" spans="13:14">
      <c r="M1541" s="94"/>
      <c r="N1541" s="94"/>
    </row>
    <row r="1542" spans="13:14">
      <c r="M1542" s="94"/>
      <c r="N1542" s="94"/>
    </row>
    <row r="1543" spans="13:14">
      <c r="M1543" s="94"/>
      <c r="N1543" s="94"/>
    </row>
    <row r="1544" spans="13:14">
      <c r="M1544" s="94"/>
      <c r="N1544" s="94"/>
    </row>
    <row r="1545" spans="13:14">
      <c r="M1545" s="94"/>
      <c r="N1545" s="94"/>
    </row>
    <row r="1546" spans="13:14">
      <c r="M1546" s="94"/>
      <c r="N1546" s="94"/>
    </row>
    <row r="1547" spans="13:14">
      <c r="M1547" s="94"/>
      <c r="N1547" s="94"/>
    </row>
    <row r="1548" spans="13:14">
      <c r="M1548" s="94"/>
      <c r="N1548" s="94"/>
    </row>
    <row r="1549" spans="13:14">
      <c r="M1549" s="94"/>
      <c r="N1549" s="94"/>
    </row>
    <row r="1550" spans="13:14">
      <c r="M1550" s="94"/>
      <c r="N1550" s="94"/>
    </row>
    <row r="1551" spans="13:14">
      <c r="M1551" s="94"/>
      <c r="N1551" s="94"/>
    </row>
    <row r="1552" spans="13:14">
      <c r="M1552" s="94"/>
      <c r="N1552" s="94"/>
    </row>
    <row r="1553" spans="13:14">
      <c r="M1553" s="94"/>
      <c r="N1553" s="94"/>
    </row>
    <row r="1554" spans="13:14">
      <c r="M1554" s="94"/>
      <c r="N1554" s="94"/>
    </row>
    <row r="1555" spans="13:14">
      <c r="M1555" s="94"/>
      <c r="N1555" s="94"/>
    </row>
    <row r="1556" spans="13:14">
      <c r="M1556" s="94"/>
      <c r="N1556" s="94"/>
    </row>
    <row r="1557" spans="13:14">
      <c r="M1557" s="94"/>
      <c r="N1557" s="94"/>
    </row>
    <row r="1558" spans="13:14">
      <c r="M1558" s="94"/>
      <c r="N1558" s="94"/>
    </row>
    <row r="1559" spans="13:14">
      <c r="M1559" s="94"/>
      <c r="N1559" s="94"/>
    </row>
    <row r="1560" spans="13:14">
      <c r="M1560" s="94"/>
      <c r="N1560" s="94"/>
    </row>
    <row r="1561" spans="13:14">
      <c r="M1561" s="94"/>
      <c r="N1561" s="94"/>
    </row>
    <row r="1562" spans="13:14">
      <c r="M1562" s="94"/>
      <c r="N1562" s="94"/>
    </row>
    <row r="1563" spans="13:14">
      <c r="M1563" s="94"/>
      <c r="N1563" s="94"/>
    </row>
    <row r="1564" spans="13:14">
      <c r="M1564" s="94"/>
      <c r="N1564" s="94"/>
    </row>
    <row r="1565" spans="13:14">
      <c r="M1565" s="94"/>
      <c r="N1565" s="94"/>
    </row>
    <row r="1566" spans="13:14">
      <c r="M1566" s="94"/>
      <c r="N1566" s="94"/>
    </row>
    <row r="1567" spans="13:14">
      <c r="M1567" s="94"/>
      <c r="N1567" s="94"/>
    </row>
    <row r="1568" spans="13:14">
      <c r="M1568" s="94"/>
      <c r="N1568" s="94"/>
    </row>
    <row r="1569" spans="13:14">
      <c r="M1569" s="94"/>
      <c r="N1569" s="94"/>
    </row>
    <row r="1570" spans="13:14">
      <c r="M1570" s="94"/>
      <c r="N1570" s="94"/>
    </row>
    <row r="1571" spans="13:14">
      <c r="M1571" s="94"/>
      <c r="N1571" s="94"/>
    </row>
    <row r="1572" spans="13:14">
      <c r="M1572" s="94"/>
      <c r="N1572" s="94"/>
    </row>
    <row r="1573" spans="13:14">
      <c r="M1573" s="94"/>
      <c r="N1573" s="94"/>
    </row>
    <row r="1574" spans="13:14">
      <c r="M1574" s="94"/>
      <c r="N1574" s="94"/>
    </row>
    <row r="1575" spans="13:14">
      <c r="M1575" s="94"/>
      <c r="N1575" s="94"/>
    </row>
    <row r="1576" spans="13:14">
      <c r="M1576" s="94"/>
      <c r="N1576" s="94"/>
    </row>
    <row r="1577" spans="13:14">
      <c r="M1577" s="94"/>
      <c r="N1577" s="94"/>
    </row>
    <row r="1578" spans="13:14">
      <c r="M1578" s="94"/>
      <c r="N1578" s="94"/>
    </row>
    <row r="1579" spans="13:14">
      <c r="M1579" s="94"/>
      <c r="N1579" s="94"/>
    </row>
    <row r="1580" spans="13:14">
      <c r="M1580" s="94"/>
      <c r="N1580" s="94"/>
    </row>
    <row r="1581" spans="13:14">
      <c r="M1581" s="94"/>
      <c r="N1581" s="94"/>
    </row>
    <row r="1582" spans="13:14">
      <c r="M1582" s="94"/>
      <c r="N1582" s="94"/>
    </row>
    <row r="1583" spans="13:14">
      <c r="M1583" s="94"/>
      <c r="N1583" s="94"/>
    </row>
    <row r="1584" spans="13:14">
      <c r="M1584" s="94"/>
      <c r="N1584" s="94"/>
    </row>
    <row r="1585" spans="13:14">
      <c r="M1585" s="94"/>
      <c r="N1585" s="94"/>
    </row>
    <row r="1586" spans="13:14">
      <c r="M1586" s="94"/>
      <c r="N1586" s="94"/>
    </row>
    <row r="1587" spans="13:14">
      <c r="M1587" s="94"/>
      <c r="N1587" s="94"/>
    </row>
    <row r="1588" spans="13:14">
      <c r="M1588" s="94"/>
      <c r="N1588" s="94"/>
    </row>
    <row r="1589" spans="13:14">
      <c r="M1589" s="94"/>
      <c r="N1589" s="94"/>
    </row>
    <row r="1590" spans="13:14">
      <c r="M1590" s="94"/>
      <c r="N1590" s="94"/>
    </row>
    <row r="1591" spans="13:14">
      <c r="M1591" s="94"/>
      <c r="N1591" s="94"/>
    </row>
    <row r="1592" spans="13:14">
      <c r="M1592" s="94"/>
      <c r="N1592" s="94"/>
    </row>
    <row r="1593" spans="13:14">
      <c r="M1593" s="94"/>
      <c r="N1593" s="94"/>
    </row>
    <row r="1594" spans="13:14">
      <c r="M1594" s="94"/>
      <c r="N1594" s="94"/>
    </row>
    <row r="1595" spans="13:14">
      <c r="M1595" s="94"/>
      <c r="N1595" s="94"/>
    </row>
    <row r="1596" spans="13:14">
      <c r="M1596" s="94"/>
      <c r="N1596" s="94"/>
    </row>
    <row r="1597" spans="13:14">
      <c r="M1597" s="94"/>
      <c r="N1597" s="94"/>
    </row>
    <row r="1598" spans="13:14">
      <c r="M1598" s="94"/>
      <c r="N1598" s="94"/>
    </row>
    <row r="1599" spans="13:14">
      <c r="M1599" s="94"/>
      <c r="N1599" s="94"/>
    </row>
    <row r="1600" spans="13:14">
      <c r="M1600" s="94"/>
      <c r="N1600" s="94"/>
    </row>
    <row r="1601" spans="13:14">
      <c r="M1601" s="94"/>
      <c r="N1601" s="94"/>
    </row>
    <row r="1602" spans="13:14">
      <c r="M1602" s="94"/>
      <c r="N1602" s="94"/>
    </row>
    <row r="1603" spans="13:14">
      <c r="M1603" s="94"/>
      <c r="N1603" s="94"/>
    </row>
    <row r="1604" spans="13:14">
      <c r="M1604" s="94"/>
      <c r="N1604" s="94"/>
    </row>
    <row r="1605" spans="13:14">
      <c r="M1605" s="94"/>
      <c r="N1605" s="94"/>
    </row>
    <row r="1606" spans="13:14">
      <c r="M1606" s="94"/>
      <c r="N1606" s="94"/>
    </row>
    <row r="1607" spans="13:14">
      <c r="M1607" s="94"/>
      <c r="N1607" s="94"/>
    </row>
    <row r="1608" spans="13:14">
      <c r="M1608" s="94"/>
      <c r="N1608" s="94"/>
    </row>
    <row r="1609" spans="13:14">
      <c r="M1609" s="94"/>
      <c r="N1609" s="94"/>
    </row>
    <row r="1610" spans="13:14">
      <c r="M1610" s="94"/>
      <c r="N1610" s="94"/>
    </row>
    <row r="1611" spans="13:14">
      <c r="M1611" s="94"/>
      <c r="N1611" s="94"/>
    </row>
    <row r="1612" spans="13:14">
      <c r="M1612" s="94"/>
      <c r="N1612" s="94"/>
    </row>
    <row r="1613" spans="13:14">
      <c r="M1613" s="94"/>
      <c r="N1613" s="94"/>
    </row>
    <row r="1614" spans="13:14">
      <c r="M1614" s="94"/>
      <c r="N1614" s="94"/>
    </row>
    <row r="1615" spans="13:14">
      <c r="M1615" s="94"/>
      <c r="N1615" s="94"/>
    </row>
    <row r="1616" spans="13:14">
      <c r="M1616" s="94"/>
      <c r="N1616" s="94"/>
    </row>
    <row r="1617" spans="13:14">
      <c r="M1617" s="94"/>
      <c r="N1617" s="94"/>
    </row>
    <row r="1618" spans="13:14">
      <c r="M1618" s="94"/>
      <c r="N1618" s="94"/>
    </row>
    <row r="1619" spans="13:14">
      <c r="M1619" s="94"/>
      <c r="N1619" s="94"/>
    </row>
    <row r="1620" spans="13:14">
      <c r="M1620" s="94"/>
      <c r="N1620" s="94"/>
    </row>
    <row r="1621" spans="13:14">
      <c r="M1621" s="94"/>
      <c r="N1621" s="94"/>
    </row>
    <row r="1622" spans="13:14">
      <c r="M1622" s="94"/>
      <c r="N1622" s="94"/>
    </row>
    <row r="1623" spans="13:14">
      <c r="M1623" s="94"/>
      <c r="N1623" s="94"/>
    </row>
    <row r="1624" spans="13:14">
      <c r="M1624" s="94"/>
      <c r="N1624" s="94"/>
    </row>
    <row r="1625" spans="13:14">
      <c r="M1625" s="94"/>
      <c r="N1625" s="94"/>
    </row>
    <row r="1626" spans="13:14">
      <c r="M1626" s="94"/>
      <c r="N1626" s="94"/>
    </row>
    <row r="1627" spans="13:14">
      <c r="M1627" s="94"/>
      <c r="N1627" s="94"/>
    </row>
    <row r="1628" spans="13:14">
      <c r="M1628" s="94"/>
      <c r="N1628" s="94"/>
    </row>
    <row r="1629" spans="13:14">
      <c r="M1629" s="94"/>
      <c r="N1629" s="94"/>
    </row>
    <row r="1630" spans="13:14">
      <c r="M1630" s="94"/>
      <c r="N1630" s="94"/>
    </row>
    <row r="1631" spans="13:14">
      <c r="M1631" s="94"/>
      <c r="N1631" s="94"/>
    </row>
    <row r="1632" spans="13:14">
      <c r="M1632" s="94"/>
      <c r="N1632" s="94"/>
    </row>
    <row r="1633" spans="13:14">
      <c r="M1633" s="94"/>
      <c r="N1633" s="94"/>
    </row>
    <row r="1634" spans="13:14">
      <c r="M1634" s="94"/>
      <c r="N1634" s="94"/>
    </row>
    <row r="1635" spans="13:14">
      <c r="M1635" s="94"/>
      <c r="N1635" s="94"/>
    </row>
    <row r="1636" spans="13:14">
      <c r="M1636" s="94"/>
      <c r="N1636" s="94"/>
    </row>
    <row r="1637" spans="13:14">
      <c r="M1637" s="94"/>
      <c r="N1637" s="94"/>
    </row>
    <row r="1638" spans="13:14">
      <c r="M1638" s="94"/>
      <c r="N1638" s="94"/>
    </row>
    <row r="1639" spans="13:14">
      <c r="M1639" s="94"/>
      <c r="N1639" s="94"/>
    </row>
    <row r="1640" spans="13:14">
      <c r="M1640" s="94"/>
      <c r="N1640" s="94"/>
    </row>
    <row r="1641" spans="13:14">
      <c r="M1641" s="94"/>
      <c r="N1641" s="94"/>
    </row>
    <row r="1642" spans="13:14">
      <c r="M1642" s="94"/>
      <c r="N1642" s="94"/>
    </row>
    <row r="1643" spans="13:14">
      <c r="M1643" s="94"/>
      <c r="N1643" s="94"/>
    </row>
    <row r="1644" spans="13:14">
      <c r="M1644" s="94"/>
      <c r="N1644" s="94"/>
    </row>
    <row r="1645" spans="13:14">
      <c r="M1645" s="94"/>
      <c r="N1645" s="94"/>
    </row>
    <row r="1646" spans="13:14">
      <c r="M1646" s="94"/>
      <c r="N1646" s="94"/>
    </row>
    <row r="1647" spans="13:14">
      <c r="M1647" s="94"/>
      <c r="N1647" s="94"/>
    </row>
    <row r="1648" spans="13:14">
      <c r="M1648" s="94"/>
      <c r="N1648" s="94"/>
    </row>
    <row r="1649" spans="13:14">
      <c r="M1649" s="94"/>
      <c r="N1649" s="94"/>
    </row>
    <row r="1650" spans="13:14">
      <c r="M1650" s="94"/>
      <c r="N1650" s="94"/>
    </row>
    <row r="1651" spans="13:14">
      <c r="M1651" s="94"/>
      <c r="N1651" s="94"/>
    </row>
    <row r="1652" spans="13:14">
      <c r="M1652" s="94"/>
      <c r="N1652" s="94"/>
    </row>
    <row r="1653" spans="13:14">
      <c r="M1653" s="94"/>
      <c r="N1653" s="94"/>
    </row>
    <row r="1654" spans="13:14">
      <c r="M1654" s="94"/>
      <c r="N1654" s="94"/>
    </row>
    <row r="1655" spans="13:14">
      <c r="M1655" s="94"/>
      <c r="N1655" s="94"/>
    </row>
    <row r="1656" spans="13:14">
      <c r="M1656" s="94"/>
      <c r="N1656" s="94"/>
    </row>
    <row r="1657" spans="13:14">
      <c r="M1657" s="94"/>
      <c r="N1657" s="94"/>
    </row>
    <row r="1658" spans="13:14">
      <c r="M1658" s="94"/>
      <c r="N1658" s="94"/>
    </row>
    <row r="1659" spans="13:14">
      <c r="M1659" s="94"/>
      <c r="N1659" s="94"/>
    </row>
    <row r="1660" spans="13:14">
      <c r="M1660" s="94"/>
      <c r="N1660" s="94"/>
    </row>
    <row r="1661" spans="13:14">
      <c r="M1661" s="94"/>
      <c r="N1661" s="94"/>
    </row>
    <row r="1662" spans="13:14">
      <c r="M1662" s="94"/>
      <c r="N1662" s="94"/>
    </row>
    <row r="1663" spans="13:14">
      <c r="M1663" s="94"/>
      <c r="N1663" s="94"/>
    </row>
    <row r="1664" spans="13:14">
      <c r="M1664" s="94"/>
      <c r="N1664" s="94"/>
    </row>
    <row r="1665" spans="13:14">
      <c r="M1665" s="94"/>
      <c r="N1665" s="94"/>
    </row>
    <row r="1666" spans="13:14">
      <c r="M1666" s="94"/>
      <c r="N1666" s="94"/>
    </row>
    <row r="1667" spans="13:14">
      <c r="M1667" s="94"/>
      <c r="N1667" s="94"/>
    </row>
    <row r="1668" spans="13:14">
      <c r="M1668" s="94"/>
      <c r="N1668" s="94"/>
    </row>
    <row r="1669" spans="13:14">
      <c r="M1669" s="94"/>
      <c r="N1669" s="94"/>
    </row>
    <row r="1670" spans="13:14">
      <c r="M1670" s="94"/>
      <c r="N1670" s="94"/>
    </row>
    <row r="1671" spans="13:14">
      <c r="M1671" s="94"/>
      <c r="N1671" s="94"/>
    </row>
    <row r="1672" spans="13:14">
      <c r="M1672" s="94"/>
      <c r="N1672" s="94"/>
    </row>
    <row r="1673" spans="13:14">
      <c r="M1673" s="94"/>
      <c r="N1673" s="94"/>
    </row>
    <row r="1674" spans="13:14">
      <c r="M1674" s="94"/>
      <c r="N1674" s="94"/>
    </row>
    <row r="1675" spans="13:14">
      <c r="M1675" s="94"/>
      <c r="N1675" s="94"/>
    </row>
    <row r="1676" spans="13:14">
      <c r="M1676" s="94"/>
      <c r="N1676" s="94"/>
    </row>
    <row r="1677" spans="13:14">
      <c r="M1677" s="94"/>
      <c r="N1677" s="94"/>
    </row>
    <row r="1678" spans="13:14">
      <c r="M1678" s="94"/>
      <c r="N1678" s="94"/>
    </row>
    <row r="1679" spans="13:14">
      <c r="M1679" s="94"/>
      <c r="N1679" s="94"/>
    </row>
    <row r="1680" spans="13:14">
      <c r="M1680" s="94"/>
      <c r="N1680" s="94"/>
    </row>
    <row r="1681" spans="13:14">
      <c r="M1681" s="94"/>
      <c r="N1681" s="94"/>
    </row>
    <row r="1682" spans="13:14">
      <c r="M1682" s="94"/>
      <c r="N1682" s="94"/>
    </row>
    <row r="1683" spans="13:14">
      <c r="M1683" s="94"/>
      <c r="N1683" s="94"/>
    </row>
    <row r="1684" spans="13:14">
      <c r="M1684" s="94"/>
      <c r="N1684" s="94"/>
    </row>
    <row r="1685" spans="13:14">
      <c r="M1685" s="94"/>
      <c r="N1685" s="94"/>
    </row>
    <row r="1686" spans="13:14">
      <c r="M1686" s="94"/>
      <c r="N1686" s="94"/>
    </row>
    <row r="1687" spans="13:14">
      <c r="M1687" s="94"/>
      <c r="N1687" s="94"/>
    </row>
    <row r="1688" spans="13:14">
      <c r="M1688" s="94"/>
      <c r="N1688" s="94"/>
    </row>
    <row r="1689" spans="13:14">
      <c r="M1689" s="94"/>
      <c r="N1689" s="94"/>
    </row>
    <row r="1690" spans="13:14">
      <c r="M1690" s="94"/>
      <c r="N1690" s="94"/>
    </row>
    <row r="1691" spans="13:14">
      <c r="M1691" s="94"/>
      <c r="N1691" s="94"/>
    </row>
    <row r="1692" spans="13:14">
      <c r="M1692" s="94"/>
      <c r="N1692" s="94"/>
    </row>
    <row r="1693" spans="13:14">
      <c r="M1693" s="94"/>
      <c r="N1693" s="94"/>
    </row>
    <row r="1694" spans="13:14">
      <c r="M1694" s="94"/>
      <c r="N1694" s="94"/>
    </row>
    <row r="1695" spans="13:14">
      <c r="M1695" s="94"/>
      <c r="N1695" s="94"/>
    </row>
    <row r="1696" spans="13:14">
      <c r="M1696" s="94"/>
      <c r="N1696" s="94"/>
    </row>
    <row r="1697" spans="13:14">
      <c r="M1697" s="94"/>
      <c r="N1697" s="94"/>
    </row>
    <row r="1698" spans="13:14">
      <c r="M1698" s="94"/>
      <c r="N1698" s="94"/>
    </row>
    <row r="1699" spans="13:14">
      <c r="M1699" s="94"/>
      <c r="N1699" s="94"/>
    </row>
    <row r="1700" spans="13:14">
      <c r="M1700" s="94"/>
      <c r="N1700" s="94"/>
    </row>
    <row r="1701" spans="13:14">
      <c r="M1701" s="94"/>
      <c r="N1701" s="94"/>
    </row>
    <row r="1702" spans="13:14">
      <c r="M1702" s="94"/>
      <c r="N1702" s="94"/>
    </row>
    <row r="1703" spans="13:14">
      <c r="M1703" s="94"/>
      <c r="N1703" s="94"/>
    </row>
    <row r="1704" spans="13:14">
      <c r="M1704" s="94"/>
      <c r="N1704" s="94"/>
    </row>
    <row r="1705" spans="13:14">
      <c r="M1705" s="94"/>
      <c r="N1705" s="94"/>
    </row>
    <row r="1706" spans="13:14">
      <c r="M1706" s="94"/>
      <c r="N1706" s="94"/>
    </row>
    <row r="1707" spans="13:14">
      <c r="M1707" s="94"/>
      <c r="N1707" s="94"/>
    </row>
    <row r="1708" spans="13:14">
      <c r="M1708" s="94"/>
      <c r="N1708" s="94"/>
    </row>
    <row r="1709" spans="13:14">
      <c r="M1709" s="94"/>
      <c r="N1709" s="94"/>
    </row>
    <row r="1710" spans="13:14">
      <c r="M1710" s="94"/>
      <c r="N1710" s="94"/>
    </row>
    <row r="1711" spans="13:14">
      <c r="M1711" s="94"/>
      <c r="N1711" s="94"/>
    </row>
    <row r="1712" spans="13:14">
      <c r="M1712" s="94"/>
      <c r="N1712" s="94"/>
    </row>
    <row r="1713" spans="13:14">
      <c r="M1713" s="94"/>
      <c r="N1713" s="94"/>
    </row>
    <row r="1714" spans="13:14">
      <c r="M1714" s="94"/>
      <c r="N1714" s="94"/>
    </row>
    <row r="1715" spans="13:14">
      <c r="M1715" s="94"/>
      <c r="N1715" s="94"/>
    </row>
    <row r="1716" spans="13:14">
      <c r="M1716" s="94"/>
      <c r="N1716" s="94"/>
    </row>
    <row r="1717" spans="13:14">
      <c r="M1717" s="94"/>
      <c r="N1717" s="94"/>
    </row>
    <row r="1718" spans="13:14">
      <c r="M1718" s="94"/>
      <c r="N1718" s="94"/>
    </row>
    <row r="1719" spans="13:14">
      <c r="M1719" s="94"/>
      <c r="N1719" s="94"/>
    </row>
    <row r="1720" spans="13:14">
      <c r="M1720" s="94"/>
      <c r="N1720" s="94"/>
    </row>
    <row r="1721" spans="13:14">
      <c r="M1721" s="94"/>
      <c r="N1721" s="94"/>
    </row>
    <row r="1722" spans="13:14">
      <c r="M1722" s="94"/>
      <c r="N1722" s="94"/>
    </row>
    <row r="1723" spans="13:14">
      <c r="M1723" s="94"/>
      <c r="N1723" s="94"/>
    </row>
    <row r="1724" spans="13:14">
      <c r="M1724" s="94"/>
      <c r="N1724" s="94"/>
    </row>
    <row r="1725" spans="13:14">
      <c r="M1725" s="94"/>
      <c r="N1725" s="94"/>
    </row>
    <row r="1726" spans="13:14">
      <c r="M1726" s="94"/>
      <c r="N1726" s="94"/>
    </row>
    <row r="1727" spans="13:14">
      <c r="M1727" s="94"/>
      <c r="N1727" s="94"/>
    </row>
    <row r="1728" spans="13:14">
      <c r="M1728" s="94"/>
      <c r="N1728" s="94"/>
    </row>
    <row r="1729" spans="13:14">
      <c r="M1729" s="94"/>
      <c r="N1729" s="94"/>
    </row>
    <row r="1730" spans="13:14">
      <c r="M1730" s="94"/>
      <c r="N1730" s="94"/>
    </row>
    <row r="1731" spans="13:14">
      <c r="M1731" s="94"/>
      <c r="N1731" s="94"/>
    </row>
    <row r="1732" spans="13:14">
      <c r="M1732" s="94"/>
      <c r="N1732" s="94"/>
    </row>
    <row r="1733" spans="13:14">
      <c r="M1733" s="94"/>
      <c r="N1733" s="94"/>
    </row>
    <row r="1734" spans="13:14">
      <c r="M1734" s="94"/>
      <c r="N1734" s="94"/>
    </row>
    <row r="1735" spans="13:14">
      <c r="M1735" s="94"/>
      <c r="N1735" s="94"/>
    </row>
    <row r="1736" spans="13:14">
      <c r="M1736" s="94"/>
      <c r="N1736" s="94"/>
    </row>
    <row r="1737" spans="13:14">
      <c r="M1737" s="94"/>
      <c r="N1737" s="94"/>
    </row>
    <row r="1738" spans="13:14">
      <c r="M1738" s="94"/>
      <c r="N1738" s="94"/>
    </row>
    <row r="1739" spans="13:14">
      <c r="M1739" s="94"/>
      <c r="N1739" s="94"/>
    </row>
    <row r="1740" spans="13:14">
      <c r="M1740" s="94"/>
      <c r="N1740" s="94"/>
    </row>
    <row r="1741" spans="13:14">
      <c r="M1741" s="94"/>
      <c r="N1741" s="94"/>
    </row>
    <row r="1742" spans="13:14">
      <c r="M1742" s="94"/>
      <c r="N1742" s="94"/>
    </row>
    <row r="1743" spans="13:14">
      <c r="M1743" s="94"/>
      <c r="N1743" s="94"/>
    </row>
    <row r="1744" spans="13:14">
      <c r="M1744" s="94"/>
      <c r="N1744" s="94"/>
    </row>
    <row r="1745" spans="13:14">
      <c r="M1745" s="94"/>
      <c r="N1745" s="94"/>
    </row>
    <row r="1746" spans="13:14">
      <c r="M1746" s="94"/>
      <c r="N1746" s="94"/>
    </row>
    <row r="1747" spans="13:14">
      <c r="M1747" s="94"/>
      <c r="N1747" s="94"/>
    </row>
    <row r="1748" spans="13:14">
      <c r="M1748" s="94"/>
      <c r="N1748" s="94"/>
    </row>
    <row r="1749" spans="13:14">
      <c r="M1749" s="94"/>
      <c r="N1749" s="94"/>
    </row>
    <row r="1750" spans="13:14">
      <c r="M1750" s="94"/>
      <c r="N1750" s="94"/>
    </row>
    <row r="1751" spans="13:14">
      <c r="M1751" s="94"/>
      <c r="N1751" s="94"/>
    </row>
    <row r="1752" spans="13:14">
      <c r="M1752" s="94"/>
      <c r="N1752" s="94"/>
    </row>
    <row r="1753" spans="13:14">
      <c r="M1753" s="94"/>
      <c r="N1753" s="94"/>
    </row>
    <row r="1754" spans="13:14">
      <c r="M1754" s="94"/>
      <c r="N1754" s="94"/>
    </row>
    <row r="1755" spans="13:14">
      <c r="M1755" s="94"/>
      <c r="N1755" s="94"/>
    </row>
    <row r="1756" spans="13:14">
      <c r="M1756" s="94"/>
      <c r="N1756" s="94"/>
    </row>
    <row r="1757" spans="13:14">
      <c r="M1757" s="94"/>
      <c r="N1757" s="94"/>
    </row>
    <row r="1758" spans="13:14">
      <c r="M1758" s="94"/>
      <c r="N1758" s="94"/>
    </row>
    <row r="1759" spans="13:14">
      <c r="M1759" s="94"/>
      <c r="N1759" s="94"/>
    </row>
    <row r="1760" spans="13:14">
      <c r="M1760" s="94"/>
      <c r="N1760" s="94"/>
    </row>
    <row r="1761" spans="13:14">
      <c r="M1761" s="94"/>
      <c r="N1761" s="94"/>
    </row>
    <row r="1762" spans="13:14">
      <c r="M1762" s="94"/>
      <c r="N1762" s="94"/>
    </row>
    <row r="1763" spans="13:14">
      <c r="M1763" s="94"/>
      <c r="N1763" s="94"/>
    </row>
    <row r="1764" spans="13:14">
      <c r="M1764" s="94"/>
      <c r="N1764" s="94"/>
    </row>
    <row r="1765" spans="13:14">
      <c r="M1765" s="94"/>
      <c r="N1765" s="94"/>
    </row>
    <row r="1766" spans="13:14">
      <c r="M1766" s="94"/>
      <c r="N1766" s="94"/>
    </row>
    <row r="1767" spans="13:14">
      <c r="M1767" s="94"/>
      <c r="N1767" s="94"/>
    </row>
    <row r="1768" spans="13:14">
      <c r="M1768" s="94"/>
      <c r="N1768" s="94"/>
    </row>
    <row r="1769" spans="13:14">
      <c r="M1769" s="94"/>
      <c r="N1769" s="94"/>
    </row>
    <row r="1770" spans="13:14">
      <c r="M1770" s="94"/>
      <c r="N1770" s="94"/>
    </row>
    <row r="1771" spans="13:14">
      <c r="M1771" s="94"/>
      <c r="N1771" s="94"/>
    </row>
    <row r="1772" spans="13:14">
      <c r="M1772" s="94"/>
      <c r="N1772" s="94"/>
    </row>
    <row r="1773" spans="13:14">
      <c r="M1773" s="94"/>
      <c r="N1773" s="94"/>
    </row>
    <row r="1774" spans="13:14">
      <c r="M1774" s="94"/>
      <c r="N1774" s="94"/>
    </row>
    <row r="1775" spans="13:14">
      <c r="M1775" s="94"/>
      <c r="N1775" s="94"/>
    </row>
    <row r="1776" spans="13:14">
      <c r="M1776" s="94"/>
      <c r="N1776" s="94"/>
    </row>
    <row r="1777" spans="13:14">
      <c r="M1777" s="94"/>
      <c r="N1777" s="94"/>
    </row>
    <row r="1778" spans="13:14">
      <c r="M1778" s="94"/>
      <c r="N1778" s="94"/>
    </row>
    <row r="1779" spans="13:14">
      <c r="M1779" s="94"/>
      <c r="N1779" s="94"/>
    </row>
    <row r="1780" spans="13:14">
      <c r="M1780" s="94"/>
      <c r="N1780" s="94"/>
    </row>
    <row r="1781" spans="13:14">
      <c r="M1781" s="94"/>
      <c r="N1781" s="94"/>
    </row>
    <row r="1782" spans="13:14">
      <c r="M1782" s="94"/>
      <c r="N1782" s="94"/>
    </row>
    <row r="1783" spans="13:14">
      <c r="M1783" s="94"/>
      <c r="N1783" s="94"/>
    </row>
    <row r="1784" spans="13:14">
      <c r="M1784" s="94"/>
      <c r="N1784" s="94"/>
    </row>
    <row r="1785" spans="13:14">
      <c r="M1785" s="94"/>
      <c r="N1785" s="94"/>
    </row>
    <row r="1786" spans="13:14">
      <c r="M1786" s="94"/>
      <c r="N1786" s="94"/>
    </row>
    <row r="1787" spans="13:14">
      <c r="M1787" s="94"/>
      <c r="N1787" s="94"/>
    </row>
    <row r="1788" spans="13:14">
      <c r="M1788" s="94"/>
      <c r="N1788" s="94"/>
    </row>
    <row r="1789" spans="13:14">
      <c r="M1789" s="94"/>
      <c r="N1789" s="94"/>
    </row>
    <row r="1790" spans="13:14">
      <c r="M1790" s="94"/>
      <c r="N1790" s="94"/>
    </row>
    <row r="1791" spans="13:14">
      <c r="M1791" s="94"/>
      <c r="N1791" s="94"/>
    </row>
    <row r="1792" spans="13:14">
      <c r="M1792" s="94"/>
      <c r="N1792" s="94"/>
    </row>
    <row r="1793" spans="13:14">
      <c r="M1793" s="94"/>
      <c r="N1793" s="94"/>
    </row>
    <row r="1794" spans="13:14">
      <c r="M1794" s="94"/>
      <c r="N1794" s="94"/>
    </row>
    <row r="1795" spans="13:14">
      <c r="M1795" s="94"/>
      <c r="N1795" s="94"/>
    </row>
    <row r="1796" spans="13:14">
      <c r="M1796" s="94"/>
      <c r="N1796" s="94"/>
    </row>
    <row r="1797" spans="13:14">
      <c r="M1797" s="94"/>
      <c r="N1797" s="94"/>
    </row>
    <row r="1798" spans="13:14">
      <c r="M1798" s="94"/>
      <c r="N1798" s="94"/>
    </row>
    <row r="1799" spans="13:14">
      <c r="M1799" s="94"/>
      <c r="N1799" s="94"/>
    </row>
    <row r="1800" spans="13:14">
      <c r="M1800" s="94"/>
      <c r="N1800" s="94"/>
    </row>
    <row r="1801" spans="13:14">
      <c r="M1801" s="94"/>
      <c r="N1801" s="94"/>
    </row>
    <row r="1802" spans="13:14">
      <c r="M1802" s="94"/>
      <c r="N1802" s="94"/>
    </row>
    <row r="1803" spans="13:14">
      <c r="M1803" s="94"/>
      <c r="N1803" s="94"/>
    </row>
    <row r="1804" spans="13:14">
      <c r="M1804" s="94"/>
      <c r="N1804" s="94"/>
    </row>
    <row r="1805" spans="13:14">
      <c r="M1805" s="94"/>
      <c r="N1805" s="94"/>
    </row>
    <row r="1806" spans="13:14">
      <c r="M1806" s="94"/>
      <c r="N1806" s="94"/>
    </row>
    <row r="1807" spans="13:14">
      <c r="M1807" s="94"/>
      <c r="N1807" s="94"/>
    </row>
    <row r="1808" spans="13:14">
      <c r="M1808" s="94"/>
      <c r="N1808" s="94"/>
    </row>
    <row r="1809" spans="13:14">
      <c r="M1809" s="94"/>
      <c r="N1809" s="94"/>
    </row>
    <row r="1810" spans="13:14">
      <c r="M1810" s="94"/>
      <c r="N1810" s="94"/>
    </row>
    <row r="1811" spans="13:14">
      <c r="M1811" s="94"/>
      <c r="N1811" s="94"/>
    </row>
    <row r="1812" spans="13:14">
      <c r="M1812" s="94"/>
      <c r="N1812" s="94"/>
    </row>
    <row r="1813" spans="13:14">
      <c r="M1813" s="94"/>
      <c r="N1813" s="94"/>
    </row>
    <row r="1814" spans="13:14">
      <c r="M1814" s="94"/>
      <c r="N1814" s="94"/>
    </row>
    <row r="1815" spans="13:14">
      <c r="M1815" s="94"/>
      <c r="N1815" s="94"/>
    </row>
    <row r="1816" spans="13:14">
      <c r="M1816" s="94"/>
      <c r="N1816" s="94"/>
    </row>
    <row r="1817" spans="13:14">
      <c r="M1817" s="94"/>
      <c r="N1817" s="94"/>
    </row>
    <row r="1818" spans="13:14">
      <c r="M1818" s="94"/>
      <c r="N1818" s="94"/>
    </row>
    <row r="1819" spans="13:14">
      <c r="M1819" s="94"/>
      <c r="N1819" s="94"/>
    </row>
    <row r="1820" spans="13:14">
      <c r="M1820" s="94"/>
      <c r="N1820" s="94"/>
    </row>
    <row r="1821" spans="13:14">
      <c r="M1821" s="94"/>
      <c r="N1821" s="94"/>
    </row>
    <row r="1822" spans="13:14">
      <c r="M1822" s="94"/>
      <c r="N1822" s="94"/>
    </row>
    <row r="1823" spans="13:14">
      <c r="M1823" s="94"/>
      <c r="N1823" s="94"/>
    </row>
    <row r="1824" spans="13:14">
      <c r="M1824" s="94"/>
      <c r="N1824" s="94"/>
    </row>
    <row r="1825" spans="13:14">
      <c r="M1825" s="94"/>
      <c r="N1825" s="94"/>
    </row>
    <row r="1826" spans="13:14">
      <c r="M1826" s="94"/>
      <c r="N1826" s="94"/>
    </row>
    <row r="1827" spans="13:14">
      <c r="M1827" s="94"/>
      <c r="N1827" s="94"/>
    </row>
    <row r="1828" spans="13:14">
      <c r="M1828" s="94"/>
      <c r="N1828" s="94"/>
    </row>
    <row r="1829" spans="13:14">
      <c r="M1829" s="94"/>
      <c r="N1829" s="94"/>
    </row>
    <row r="1830" spans="13:14">
      <c r="M1830" s="94"/>
      <c r="N1830" s="94"/>
    </row>
    <row r="1831" spans="13:14">
      <c r="M1831" s="94"/>
      <c r="N1831" s="94"/>
    </row>
    <row r="1832" spans="13:14">
      <c r="M1832" s="94"/>
      <c r="N1832" s="94"/>
    </row>
    <row r="1833" spans="13:14">
      <c r="M1833" s="94"/>
      <c r="N1833" s="94"/>
    </row>
    <row r="1834" spans="13:14">
      <c r="M1834" s="94"/>
      <c r="N1834" s="94"/>
    </row>
    <row r="1835" spans="13:14">
      <c r="M1835" s="94"/>
      <c r="N1835" s="94"/>
    </row>
    <row r="1836" spans="13:14">
      <c r="M1836" s="94"/>
      <c r="N1836" s="94"/>
    </row>
    <row r="1837" spans="13:14">
      <c r="M1837" s="94"/>
      <c r="N1837" s="94"/>
    </row>
    <row r="1838" spans="13:14">
      <c r="M1838" s="94"/>
      <c r="N1838" s="94"/>
    </row>
    <row r="1839" spans="13:14">
      <c r="M1839" s="94"/>
      <c r="N1839" s="94"/>
    </row>
    <row r="1840" spans="13:14">
      <c r="M1840" s="94"/>
      <c r="N1840" s="94"/>
    </row>
    <row r="1841" spans="13:14">
      <c r="M1841" s="94"/>
      <c r="N1841" s="94"/>
    </row>
    <row r="1842" spans="13:14">
      <c r="M1842" s="94"/>
      <c r="N1842" s="94"/>
    </row>
    <row r="1843" spans="13:14">
      <c r="M1843" s="94"/>
      <c r="N1843" s="94"/>
    </row>
    <row r="1844" spans="13:14">
      <c r="M1844" s="94"/>
      <c r="N1844" s="94"/>
    </row>
    <row r="1845" spans="13:14">
      <c r="M1845" s="94"/>
      <c r="N1845" s="94"/>
    </row>
    <row r="1846" spans="13:14">
      <c r="M1846" s="94"/>
      <c r="N1846" s="94"/>
    </row>
    <row r="1847" spans="13:14">
      <c r="M1847" s="94"/>
      <c r="N1847" s="94"/>
    </row>
    <row r="1848" spans="13:14">
      <c r="M1848" s="94"/>
      <c r="N1848" s="94"/>
    </row>
    <row r="1849" spans="13:14">
      <c r="M1849" s="94"/>
      <c r="N1849" s="94"/>
    </row>
    <row r="1850" spans="13:14">
      <c r="M1850" s="94"/>
      <c r="N1850" s="94"/>
    </row>
    <row r="1851" spans="13:14">
      <c r="M1851" s="94"/>
      <c r="N1851" s="94"/>
    </row>
    <row r="1852" spans="13:14">
      <c r="M1852" s="94"/>
      <c r="N1852" s="94"/>
    </row>
    <row r="1853" spans="13:14">
      <c r="M1853" s="94"/>
      <c r="N1853" s="94"/>
    </row>
    <row r="1854" spans="13:14">
      <c r="M1854" s="94"/>
      <c r="N1854" s="94"/>
    </row>
    <row r="1855" spans="13:14">
      <c r="M1855" s="94"/>
      <c r="N1855" s="94"/>
    </row>
    <row r="1856" spans="13:14">
      <c r="M1856" s="94"/>
      <c r="N1856" s="94"/>
    </row>
    <row r="1857" spans="13:14">
      <c r="M1857" s="94"/>
      <c r="N1857" s="94"/>
    </row>
    <row r="1858" spans="13:14">
      <c r="M1858" s="94"/>
      <c r="N1858" s="94"/>
    </row>
    <row r="1859" spans="13:14">
      <c r="M1859" s="94"/>
      <c r="N1859" s="94"/>
    </row>
    <row r="1860" spans="13:14">
      <c r="M1860" s="94"/>
      <c r="N1860" s="94"/>
    </row>
    <row r="1861" spans="13:14">
      <c r="M1861" s="94"/>
      <c r="N1861" s="94"/>
    </row>
    <row r="1862" spans="13:14">
      <c r="M1862" s="94"/>
      <c r="N1862" s="94"/>
    </row>
    <row r="1863" spans="13:14">
      <c r="M1863" s="94"/>
      <c r="N1863" s="94"/>
    </row>
    <row r="1864" spans="13:14">
      <c r="M1864" s="94"/>
      <c r="N1864" s="94"/>
    </row>
    <row r="1865" spans="13:14">
      <c r="M1865" s="94"/>
      <c r="N1865" s="94"/>
    </row>
    <row r="1866" spans="13:14">
      <c r="M1866" s="94"/>
      <c r="N1866" s="94"/>
    </row>
    <row r="1867" spans="13:14">
      <c r="M1867" s="94"/>
      <c r="N1867" s="94"/>
    </row>
    <row r="1868" spans="13:14">
      <c r="M1868" s="94"/>
      <c r="N1868" s="94"/>
    </row>
    <row r="1869" spans="13:14">
      <c r="M1869" s="94"/>
      <c r="N1869" s="94"/>
    </row>
    <row r="1870" spans="13:14">
      <c r="M1870" s="94"/>
      <c r="N1870" s="94"/>
    </row>
    <row r="1871" spans="13:14">
      <c r="M1871" s="94"/>
      <c r="N1871" s="94"/>
    </row>
    <row r="1872" spans="13:14">
      <c r="M1872" s="94"/>
      <c r="N1872" s="94"/>
    </row>
    <row r="1873" spans="13:14">
      <c r="M1873" s="94"/>
      <c r="N1873" s="94"/>
    </row>
    <row r="1874" spans="13:14">
      <c r="M1874" s="94"/>
      <c r="N1874" s="94"/>
    </row>
    <row r="1875" spans="13:14">
      <c r="M1875" s="94"/>
      <c r="N1875" s="94"/>
    </row>
    <row r="1876" spans="13:14">
      <c r="M1876" s="94"/>
      <c r="N1876" s="94"/>
    </row>
    <row r="1877" spans="13:14">
      <c r="M1877" s="94"/>
      <c r="N1877" s="94"/>
    </row>
    <row r="1878" spans="13:14">
      <c r="M1878" s="94"/>
      <c r="N1878" s="94"/>
    </row>
    <row r="1879" spans="13:14">
      <c r="M1879" s="94"/>
      <c r="N1879" s="94"/>
    </row>
    <row r="1880" spans="13:14">
      <c r="M1880" s="94"/>
      <c r="N1880" s="94"/>
    </row>
    <row r="1881" spans="13:14">
      <c r="M1881" s="94"/>
      <c r="N1881" s="94"/>
    </row>
    <row r="1882" spans="13:14">
      <c r="M1882" s="94"/>
      <c r="N1882" s="94"/>
    </row>
    <row r="1883" spans="13:14">
      <c r="M1883" s="94"/>
      <c r="N1883" s="94"/>
    </row>
    <row r="1884" spans="13:14">
      <c r="M1884" s="94"/>
      <c r="N1884" s="94"/>
    </row>
    <row r="1885" spans="13:14">
      <c r="M1885" s="94"/>
      <c r="N1885" s="94"/>
    </row>
    <row r="1886" spans="13:14">
      <c r="M1886" s="94"/>
      <c r="N1886" s="94"/>
    </row>
    <row r="1887" spans="13:14">
      <c r="M1887" s="94"/>
      <c r="N1887" s="94"/>
    </row>
    <row r="1888" spans="13:14">
      <c r="M1888" s="94"/>
      <c r="N1888" s="94"/>
    </row>
    <row r="1889" spans="13:14">
      <c r="M1889" s="94"/>
      <c r="N1889" s="94"/>
    </row>
    <row r="1890" spans="13:14">
      <c r="M1890" s="94"/>
      <c r="N1890" s="94"/>
    </row>
    <row r="1891" spans="13:14">
      <c r="M1891" s="94"/>
      <c r="N1891" s="94"/>
    </row>
    <row r="1892" spans="13:14">
      <c r="M1892" s="94"/>
      <c r="N1892" s="94"/>
    </row>
    <row r="1893" spans="13:14">
      <c r="M1893" s="94"/>
      <c r="N1893" s="94"/>
    </row>
    <row r="1894" spans="13:14">
      <c r="M1894" s="94"/>
      <c r="N1894" s="94"/>
    </row>
    <row r="1895" spans="13:14">
      <c r="M1895" s="94"/>
      <c r="N1895" s="94"/>
    </row>
    <row r="1896" spans="13:14">
      <c r="M1896" s="94"/>
      <c r="N1896" s="94"/>
    </row>
    <row r="1897" spans="13:14">
      <c r="M1897" s="94"/>
      <c r="N1897" s="94"/>
    </row>
    <row r="1898" spans="13:14">
      <c r="M1898" s="94"/>
      <c r="N1898" s="94"/>
    </row>
    <row r="1899" spans="13:14">
      <c r="M1899" s="94"/>
      <c r="N1899" s="94"/>
    </row>
    <row r="1900" spans="13:14">
      <c r="M1900" s="94"/>
      <c r="N1900" s="94"/>
    </row>
    <row r="1901" spans="13:14">
      <c r="M1901" s="94"/>
      <c r="N1901" s="94"/>
    </row>
    <row r="1902" spans="13:14">
      <c r="M1902" s="94"/>
      <c r="N1902" s="94"/>
    </row>
    <row r="1903" spans="13:14">
      <c r="M1903" s="94"/>
      <c r="N1903" s="94"/>
    </row>
    <row r="1904" spans="13:14">
      <c r="M1904" s="94"/>
      <c r="N1904" s="94"/>
    </row>
    <row r="1905" spans="13:14">
      <c r="M1905" s="94"/>
      <c r="N1905" s="94"/>
    </row>
    <row r="1906" spans="13:14">
      <c r="M1906" s="94"/>
      <c r="N1906" s="94"/>
    </row>
    <row r="1907" spans="13:14">
      <c r="M1907" s="94"/>
      <c r="N1907" s="94"/>
    </row>
    <row r="1908" spans="13:14">
      <c r="M1908" s="94"/>
      <c r="N1908" s="94"/>
    </row>
    <row r="1909" spans="13:14">
      <c r="M1909" s="94"/>
      <c r="N1909" s="94"/>
    </row>
    <row r="1910" spans="13:14">
      <c r="M1910" s="94"/>
      <c r="N1910" s="94"/>
    </row>
    <row r="1911" spans="13:14">
      <c r="M1911" s="94"/>
      <c r="N1911" s="94"/>
    </row>
    <row r="1912" spans="13:14">
      <c r="M1912" s="94"/>
      <c r="N1912" s="94"/>
    </row>
    <row r="1913" spans="13:14">
      <c r="M1913" s="94"/>
      <c r="N1913" s="94"/>
    </row>
    <row r="1914" spans="13:14">
      <c r="M1914" s="94"/>
      <c r="N1914" s="94"/>
    </row>
    <row r="1915" spans="13:14">
      <c r="M1915" s="94"/>
      <c r="N1915" s="94"/>
    </row>
    <row r="1916" spans="13:14">
      <c r="M1916" s="94"/>
      <c r="N1916" s="94"/>
    </row>
    <row r="1917" spans="13:14">
      <c r="M1917" s="94"/>
      <c r="N1917" s="94"/>
    </row>
    <row r="1918" spans="13:14">
      <c r="M1918" s="94"/>
      <c r="N1918" s="94"/>
    </row>
    <row r="1919" spans="13:14">
      <c r="M1919" s="94"/>
      <c r="N1919" s="94"/>
    </row>
    <row r="1920" spans="13:14">
      <c r="M1920" s="94"/>
      <c r="N1920" s="94"/>
    </row>
    <row r="1921" spans="13:14">
      <c r="M1921" s="94"/>
      <c r="N1921" s="94"/>
    </row>
    <row r="1922" spans="13:14">
      <c r="M1922" s="94"/>
      <c r="N1922" s="94"/>
    </row>
    <row r="1923" spans="13:14">
      <c r="M1923" s="94"/>
      <c r="N1923" s="94"/>
    </row>
    <row r="1924" spans="13:14">
      <c r="M1924" s="94"/>
      <c r="N1924" s="94"/>
    </row>
    <row r="1925" spans="13:14">
      <c r="M1925" s="94"/>
      <c r="N1925" s="94"/>
    </row>
    <row r="1926" spans="13:14">
      <c r="M1926" s="94"/>
      <c r="N1926" s="94"/>
    </row>
    <row r="1927" spans="13:14">
      <c r="M1927" s="94"/>
      <c r="N1927" s="94"/>
    </row>
    <row r="1928" spans="13:14">
      <c r="M1928" s="94"/>
      <c r="N1928" s="94"/>
    </row>
    <row r="1929" spans="13:14">
      <c r="M1929" s="94"/>
      <c r="N1929" s="94"/>
    </row>
    <row r="1930" spans="13:14">
      <c r="M1930" s="94"/>
      <c r="N1930" s="94"/>
    </row>
    <row r="1931" spans="13:14">
      <c r="M1931" s="94"/>
      <c r="N1931" s="94"/>
    </row>
    <row r="1932" spans="13:14">
      <c r="M1932" s="94"/>
      <c r="N1932" s="94"/>
    </row>
    <row r="1933" spans="13:14">
      <c r="M1933" s="94"/>
      <c r="N1933" s="94"/>
    </row>
    <row r="1934" spans="13:14">
      <c r="M1934" s="94"/>
      <c r="N1934" s="94"/>
    </row>
    <row r="1935" spans="13:14">
      <c r="M1935" s="94"/>
      <c r="N1935" s="94"/>
    </row>
    <row r="1936" spans="13:14">
      <c r="M1936" s="94"/>
      <c r="N1936" s="94"/>
    </row>
    <row r="1937" spans="13:14">
      <c r="M1937" s="94"/>
      <c r="N1937" s="94"/>
    </row>
    <row r="1938" spans="13:14">
      <c r="M1938" s="94"/>
      <c r="N1938" s="94"/>
    </row>
    <row r="1939" spans="13:14">
      <c r="M1939" s="94"/>
      <c r="N1939" s="94"/>
    </row>
    <row r="1940" spans="13:14">
      <c r="M1940" s="94"/>
      <c r="N1940" s="94"/>
    </row>
    <row r="1941" spans="13:14">
      <c r="M1941" s="94"/>
      <c r="N1941" s="94"/>
    </row>
    <row r="1942" spans="13:14">
      <c r="M1942" s="94"/>
      <c r="N1942" s="94"/>
    </row>
    <row r="1943" spans="13:14">
      <c r="M1943" s="94"/>
      <c r="N1943" s="94"/>
    </row>
    <row r="1944" spans="13:14">
      <c r="M1944" s="94"/>
      <c r="N1944" s="94"/>
    </row>
    <row r="1945" spans="13:14">
      <c r="M1945" s="94"/>
      <c r="N1945" s="94"/>
    </row>
    <row r="1946" spans="13:14">
      <c r="M1946" s="94"/>
      <c r="N1946" s="94"/>
    </row>
    <row r="1947" spans="13:14">
      <c r="M1947" s="94"/>
      <c r="N1947" s="94"/>
    </row>
    <row r="1948" spans="13:14">
      <c r="M1948" s="94"/>
      <c r="N1948" s="94"/>
    </row>
    <row r="1949" spans="13:14">
      <c r="M1949" s="94"/>
      <c r="N1949" s="94"/>
    </row>
    <row r="1950" spans="13:14">
      <c r="M1950" s="94"/>
      <c r="N1950" s="94"/>
    </row>
    <row r="1951" spans="13:14">
      <c r="M1951" s="94"/>
      <c r="N1951" s="94"/>
    </row>
    <row r="1952" spans="13:14">
      <c r="M1952" s="94"/>
      <c r="N1952" s="94"/>
    </row>
    <row r="1953" spans="13:14">
      <c r="M1953" s="94"/>
      <c r="N1953" s="94"/>
    </row>
    <row r="1954" spans="13:14">
      <c r="M1954" s="94"/>
      <c r="N1954" s="94"/>
    </row>
    <row r="1955" spans="13:14">
      <c r="M1955" s="94"/>
      <c r="N1955" s="94"/>
    </row>
    <row r="1956" spans="13:14">
      <c r="M1956" s="94"/>
      <c r="N1956" s="94"/>
    </row>
    <row r="1957" spans="13:14">
      <c r="M1957" s="94"/>
      <c r="N1957" s="94"/>
    </row>
    <row r="1958" spans="13:14">
      <c r="M1958" s="94"/>
      <c r="N1958" s="94"/>
    </row>
    <row r="1959" spans="13:14">
      <c r="M1959" s="94"/>
      <c r="N1959" s="94"/>
    </row>
    <row r="1960" spans="13:14">
      <c r="M1960" s="94"/>
      <c r="N1960" s="94"/>
    </row>
    <row r="1961" spans="13:14">
      <c r="M1961" s="94"/>
      <c r="N1961" s="94"/>
    </row>
    <row r="1962" spans="13:14">
      <c r="M1962" s="94"/>
      <c r="N1962" s="94"/>
    </row>
    <row r="1963" spans="13:14">
      <c r="M1963" s="94"/>
      <c r="N1963" s="94"/>
    </row>
    <row r="1964" spans="13:14">
      <c r="M1964" s="94"/>
      <c r="N1964" s="94"/>
    </row>
    <row r="1965" spans="13:14">
      <c r="M1965" s="94"/>
      <c r="N1965" s="94"/>
    </row>
    <row r="1966" spans="13:14">
      <c r="M1966" s="94"/>
      <c r="N1966" s="94"/>
    </row>
    <row r="1967" spans="13:14">
      <c r="M1967" s="94"/>
      <c r="N1967" s="94"/>
    </row>
    <row r="1968" spans="13:14">
      <c r="M1968" s="94"/>
      <c r="N1968" s="94"/>
    </row>
    <row r="1969" spans="13:14">
      <c r="M1969" s="94"/>
      <c r="N1969" s="94"/>
    </row>
    <row r="1970" spans="13:14">
      <c r="M1970" s="94"/>
      <c r="N1970" s="94"/>
    </row>
    <row r="1971" spans="13:14">
      <c r="M1971" s="94"/>
      <c r="N1971" s="94"/>
    </row>
    <row r="1972" spans="13:14">
      <c r="M1972" s="94"/>
      <c r="N1972" s="94"/>
    </row>
    <row r="1973" spans="13:14">
      <c r="M1973" s="94"/>
      <c r="N1973" s="94"/>
    </row>
    <row r="1974" spans="13:14">
      <c r="M1974" s="94"/>
      <c r="N1974" s="94"/>
    </row>
    <row r="1975" spans="13:14">
      <c r="M1975" s="94"/>
      <c r="N1975" s="94"/>
    </row>
    <row r="1976" spans="13:14">
      <c r="M1976" s="94"/>
      <c r="N1976" s="94"/>
    </row>
    <row r="1977" spans="13:14">
      <c r="M1977" s="94"/>
      <c r="N1977" s="94"/>
    </row>
    <row r="1978" spans="13:14">
      <c r="M1978" s="94"/>
      <c r="N1978" s="94"/>
    </row>
    <row r="1979" spans="13:14">
      <c r="M1979" s="94"/>
      <c r="N1979" s="94"/>
    </row>
    <row r="1980" spans="13:14">
      <c r="M1980" s="94"/>
      <c r="N1980" s="94"/>
    </row>
    <row r="1981" spans="13:14">
      <c r="M1981" s="94"/>
      <c r="N1981" s="94"/>
    </row>
    <row r="1982" spans="13:14">
      <c r="M1982" s="94"/>
      <c r="N1982" s="94"/>
    </row>
    <row r="1983" spans="13:14">
      <c r="M1983" s="94"/>
      <c r="N1983" s="94"/>
    </row>
    <row r="1984" spans="13:14">
      <c r="M1984" s="94"/>
      <c r="N1984" s="94"/>
    </row>
    <row r="1985" spans="13:14">
      <c r="M1985" s="94"/>
      <c r="N1985" s="94"/>
    </row>
    <row r="1986" spans="13:14">
      <c r="M1986" s="94"/>
      <c r="N1986" s="94"/>
    </row>
    <row r="1987" spans="13:14">
      <c r="M1987" s="94"/>
      <c r="N1987" s="94"/>
    </row>
    <row r="1988" spans="13:14">
      <c r="M1988" s="94"/>
      <c r="N1988" s="94"/>
    </row>
    <row r="1989" spans="13:14">
      <c r="M1989" s="94"/>
      <c r="N1989" s="94"/>
    </row>
    <row r="1990" spans="13:14">
      <c r="M1990" s="94"/>
      <c r="N1990" s="94"/>
    </row>
    <row r="1991" spans="13:14">
      <c r="M1991" s="94"/>
      <c r="N1991" s="94"/>
    </row>
    <row r="1992" spans="13:14">
      <c r="M1992" s="94"/>
      <c r="N1992" s="94"/>
    </row>
    <row r="1993" spans="13:14">
      <c r="M1993" s="94"/>
      <c r="N1993" s="94"/>
    </row>
    <row r="1994" spans="13:14">
      <c r="M1994" s="94"/>
      <c r="N1994" s="94"/>
    </row>
    <row r="1995" spans="13:14">
      <c r="M1995" s="94"/>
      <c r="N1995" s="94"/>
    </row>
    <row r="1996" spans="13:14">
      <c r="M1996" s="94"/>
      <c r="N1996" s="94"/>
    </row>
    <row r="1997" spans="13:14">
      <c r="M1997" s="94"/>
      <c r="N1997" s="94"/>
    </row>
    <row r="1998" spans="13:14">
      <c r="M1998" s="94"/>
      <c r="N1998" s="94"/>
    </row>
    <row r="1999" spans="13:14">
      <c r="M1999" s="94"/>
      <c r="N1999" s="94"/>
    </row>
    <row r="2000" spans="13:14">
      <c r="M2000" s="94"/>
      <c r="N2000" s="94"/>
    </row>
    <row r="2001" spans="13:14">
      <c r="M2001" s="94"/>
      <c r="N2001" s="94"/>
    </row>
    <row r="2002" spans="13:14">
      <c r="M2002" s="94"/>
      <c r="N2002" s="94"/>
    </row>
    <row r="2003" spans="13:14">
      <c r="M2003" s="94"/>
      <c r="N2003" s="94"/>
    </row>
    <row r="2004" spans="13:14">
      <c r="M2004" s="94"/>
      <c r="N2004" s="94"/>
    </row>
    <row r="2005" spans="13:14">
      <c r="M2005" s="94"/>
      <c r="N2005" s="94"/>
    </row>
    <row r="2006" spans="13:14">
      <c r="M2006" s="94"/>
      <c r="N2006" s="94"/>
    </row>
    <row r="2007" spans="13:14">
      <c r="M2007" s="94"/>
      <c r="N2007" s="94"/>
    </row>
    <row r="2008" spans="13:14">
      <c r="M2008" s="94"/>
      <c r="N2008" s="94"/>
    </row>
    <row r="2009" spans="13:14">
      <c r="M2009" s="94"/>
      <c r="N2009" s="94"/>
    </row>
    <row r="2010" spans="13:14">
      <c r="M2010" s="94"/>
      <c r="N2010" s="94"/>
    </row>
    <row r="2011" spans="13:14">
      <c r="M2011" s="94"/>
      <c r="N2011" s="94"/>
    </row>
    <row r="2012" spans="13:14">
      <c r="M2012" s="94"/>
      <c r="N2012" s="94"/>
    </row>
    <row r="2013" spans="13:14">
      <c r="M2013" s="94"/>
      <c r="N2013" s="94"/>
    </row>
    <row r="2014" spans="13:14">
      <c r="M2014" s="94"/>
      <c r="N2014" s="94"/>
    </row>
    <row r="2015" spans="13:14">
      <c r="M2015" s="94"/>
      <c r="N2015" s="94"/>
    </row>
    <row r="2016" spans="13:14">
      <c r="M2016" s="94"/>
      <c r="N2016" s="94"/>
    </row>
    <row r="2017" spans="13:14">
      <c r="M2017" s="94"/>
      <c r="N2017" s="94"/>
    </row>
    <row r="2018" spans="13:14">
      <c r="M2018" s="94"/>
      <c r="N2018" s="94"/>
    </row>
    <row r="2019" spans="13:14">
      <c r="M2019" s="94"/>
      <c r="N2019" s="94"/>
    </row>
    <row r="2020" spans="13:14">
      <c r="M2020" s="94"/>
      <c r="N2020" s="94"/>
    </row>
    <row r="2021" spans="13:14">
      <c r="M2021" s="94"/>
      <c r="N2021" s="94"/>
    </row>
    <row r="2022" spans="13:14">
      <c r="M2022" s="94"/>
      <c r="N2022" s="94"/>
    </row>
    <row r="2023" spans="13:14">
      <c r="M2023" s="94"/>
      <c r="N2023" s="94"/>
    </row>
    <row r="2024" spans="13:14">
      <c r="M2024" s="94"/>
      <c r="N2024" s="94"/>
    </row>
    <row r="2025" spans="13:14">
      <c r="M2025" s="94"/>
      <c r="N2025" s="94"/>
    </row>
    <row r="2026" spans="13:14">
      <c r="M2026" s="94"/>
      <c r="N2026" s="94"/>
    </row>
    <row r="2027" spans="13:14">
      <c r="M2027" s="94"/>
      <c r="N2027" s="94"/>
    </row>
    <row r="2028" spans="13:14">
      <c r="M2028" s="94"/>
      <c r="N2028" s="94"/>
    </row>
    <row r="2029" spans="13:14">
      <c r="M2029" s="94"/>
      <c r="N2029" s="94"/>
    </row>
    <row r="2030" spans="13:14">
      <c r="M2030" s="94"/>
      <c r="N2030" s="94"/>
    </row>
    <row r="2031" spans="13:14">
      <c r="M2031" s="94"/>
      <c r="N2031" s="94"/>
    </row>
    <row r="2032" spans="13:14">
      <c r="M2032" s="94"/>
      <c r="N2032" s="94"/>
    </row>
    <row r="2033" spans="13:14">
      <c r="M2033" s="94"/>
      <c r="N2033" s="94"/>
    </row>
    <row r="2034" spans="13:14">
      <c r="M2034" s="94"/>
      <c r="N2034" s="94"/>
    </row>
    <row r="2035" spans="13:14">
      <c r="M2035" s="94"/>
      <c r="N2035" s="94"/>
    </row>
    <row r="2036" spans="13:14">
      <c r="M2036" s="94"/>
      <c r="N2036" s="94"/>
    </row>
    <row r="2037" spans="13:14">
      <c r="M2037" s="94"/>
      <c r="N2037" s="94"/>
    </row>
    <row r="2038" spans="13:14">
      <c r="M2038" s="94"/>
      <c r="N2038" s="94"/>
    </row>
    <row r="2039" spans="13:14">
      <c r="M2039" s="94"/>
      <c r="N2039" s="94"/>
    </row>
    <row r="2040" spans="13:14">
      <c r="M2040" s="94"/>
      <c r="N2040" s="94"/>
    </row>
    <row r="2041" spans="13:14">
      <c r="M2041" s="94"/>
      <c r="N2041" s="94"/>
    </row>
    <row r="2042" spans="13:14">
      <c r="M2042" s="94"/>
      <c r="N2042" s="94"/>
    </row>
    <row r="2043" spans="13:14">
      <c r="M2043" s="94"/>
      <c r="N2043" s="94"/>
    </row>
    <row r="2044" spans="13:14">
      <c r="M2044" s="94"/>
      <c r="N2044" s="94"/>
    </row>
    <row r="2045" spans="13:14">
      <c r="M2045" s="94"/>
      <c r="N2045" s="94"/>
    </row>
    <row r="2046" spans="13:14">
      <c r="M2046" s="94"/>
      <c r="N2046" s="94"/>
    </row>
    <row r="2047" spans="13:14">
      <c r="M2047" s="94"/>
      <c r="N2047" s="94"/>
    </row>
    <row r="2048" spans="13:14">
      <c r="M2048" s="94"/>
      <c r="N2048" s="94"/>
    </row>
    <row r="2049" spans="13:14">
      <c r="M2049" s="94"/>
      <c r="N2049" s="94"/>
    </row>
    <row r="2050" spans="13:14">
      <c r="M2050" s="94"/>
      <c r="N2050" s="94"/>
    </row>
    <row r="2051" spans="13:14">
      <c r="M2051" s="94"/>
      <c r="N2051" s="94"/>
    </row>
    <row r="2052" spans="13:14">
      <c r="M2052" s="94"/>
      <c r="N2052" s="94"/>
    </row>
    <row r="2053" spans="13:14">
      <c r="M2053" s="94"/>
      <c r="N2053" s="94"/>
    </row>
    <row r="2054" spans="13:14">
      <c r="M2054" s="94"/>
      <c r="N2054" s="94"/>
    </row>
    <row r="2055" spans="13:14">
      <c r="M2055" s="94"/>
      <c r="N2055" s="94"/>
    </row>
    <row r="2056" spans="13:14">
      <c r="M2056" s="94"/>
      <c r="N2056" s="94"/>
    </row>
    <row r="2057" spans="13:14">
      <c r="M2057" s="94"/>
      <c r="N2057" s="94"/>
    </row>
    <row r="2058" spans="13:14">
      <c r="M2058" s="94"/>
      <c r="N2058" s="94"/>
    </row>
    <row r="2059" spans="13:14">
      <c r="M2059" s="94"/>
      <c r="N2059" s="94"/>
    </row>
    <row r="2060" spans="13:14">
      <c r="M2060" s="94"/>
      <c r="N2060" s="94"/>
    </row>
    <row r="2061" spans="13:14">
      <c r="M2061" s="94"/>
      <c r="N2061" s="94"/>
    </row>
    <row r="2062" spans="13:14">
      <c r="M2062" s="94"/>
      <c r="N2062" s="94"/>
    </row>
    <row r="2063" spans="13:14">
      <c r="M2063" s="94"/>
      <c r="N2063" s="94"/>
    </row>
    <row r="2064" spans="13:14">
      <c r="M2064" s="94"/>
      <c r="N2064" s="94"/>
    </row>
    <row r="2065" spans="13:14">
      <c r="M2065" s="94"/>
      <c r="N2065" s="94"/>
    </row>
    <row r="2066" spans="13:14">
      <c r="M2066" s="94"/>
      <c r="N2066" s="94"/>
    </row>
    <row r="2067" spans="13:14">
      <c r="M2067" s="94"/>
      <c r="N2067" s="94"/>
    </row>
    <row r="2068" spans="13:14">
      <c r="M2068" s="94"/>
      <c r="N2068" s="94"/>
    </row>
    <row r="2069" spans="13:14">
      <c r="M2069" s="94"/>
      <c r="N2069" s="94"/>
    </row>
    <row r="2070" spans="13:14">
      <c r="M2070" s="94"/>
      <c r="N2070" s="94"/>
    </row>
    <row r="2071" spans="13:14">
      <c r="M2071" s="94"/>
      <c r="N2071" s="94"/>
    </row>
    <row r="2072" spans="13:14">
      <c r="M2072" s="94"/>
      <c r="N2072" s="94"/>
    </row>
    <row r="2073" spans="13:14">
      <c r="M2073" s="94"/>
      <c r="N2073" s="94"/>
    </row>
    <row r="2074" spans="13:14">
      <c r="M2074" s="94"/>
      <c r="N2074" s="94"/>
    </row>
    <row r="2075" spans="13:14">
      <c r="M2075" s="94"/>
      <c r="N2075" s="94"/>
    </row>
    <row r="2076" spans="13:14">
      <c r="M2076" s="94"/>
      <c r="N2076" s="94"/>
    </row>
    <row r="2077" spans="13:14">
      <c r="M2077" s="94"/>
      <c r="N2077" s="94"/>
    </row>
    <row r="2078" spans="13:14">
      <c r="M2078" s="94"/>
      <c r="N2078" s="94"/>
    </row>
    <row r="2079" spans="13:14">
      <c r="M2079" s="94"/>
      <c r="N2079" s="94"/>
    </row>
    <row r="2080" spans="13:14">
      <c r="M2080" s="94"/>
      <c r="N2080" s="94"/>
    </row>
    <row r="2081" spans="13:14">
      <c r="M2081" s="94"/>
      <c r="N2081" s="94"/>
    </row>
    <row r="2082" spans="13:14">
      <c r="M2082" s="94"/>
      <c r="N2082" s="94"/>
    </row>
    <row r="2083" spans="13:14">
      <c r="M2083" s="94"/>
      <c r="N2083" s="94"/>
    </row>
    <row r="2084" spans="13:14">
      <c r="M2084" s="94"/>
      <c r="N2084" s="94"/>
    </row>
    <row r="2085" spans="13:14">
      <c r="M2085" s="94"/>
      <c r="N2085" s="94"/>
    </row>
    <row r="2086" spans="13:14">
      <c r="M2086" s="94"/>
      <c r="N2086" s="94"/>
    </row>
    <row r="2087" spans="13:14">
      <c r="M2087" s="94"/>
      <c r="N2087" s="94"/>
    </row>
    <row r="2088" spans="13:14">
      <c r="M2088" s="94"/>
      <c r="N2088" s="94"/>
    </row>
    <row r="2089" spans="13:14">
      <c r="M2089" s="94"/>
      <c r="N2089" s="94"/>
    </row>
    <row r="2090" spans="13:14">
      <c r="M2090" s="94"/>
      <c r="N2090" s="94"/>
    </row>
    <row r="2091" spans="13:14">
      <c r="M2091" s="94"/>
      <c r="N2091" s="94"/>
    </row>
    <row r="2092" spans="13:14">
      <c r="M2092" s="94"/>
      <c r="N2092" s="94"/>
    </row>
    <row r="2093" spans="13:14">
      <c r="M2093" s="94"/>
      <c r="N2093" s="94"/>
    </row>
    <row r="2094" spans="13:14">
      <c r="M2094" s="94"/>
      <c r="N2094" s="94"/>
    </row>
    <row r="2095" spans="13:14">
      <c r="M2095" s="94"/>
      <c r="N2095" s="94"/>
    </row>
    <row r="2096" spans="13:14">
      <c r="M2096" s="94"/>
      <c r="N2096" s="94"/>
    </row>
    <row r="2097" spans="13:14">
      <c r="M2097" s="94"/>
      <c r="N2097" s="94"/>
    </row>
    <row r="2098" spans="13:14">
      <c r="M2098" s="94"/>
      <c r="N2098" s="94"/>
    </row>
    <row r="2099" spans="13:14">
      <c r="M2099" s="94"/>
      <c r="N2099" s="94"/>
    </row>
    <row r="2100" spans="13:14">
      <c r="M2100" s="94"/>
      <c r="N2100" s="94"/>
    </row>
    <row r="2101" spans="13:14">
      <c r="M2101" s="94"/>
      <c r="N2101" s="94"/>
    </row>
    <row r="2102" spans="13:14">
      <c r="M2102" s="94"/>
      <c r="N2102" s="94"/>
    </row>
    <row r="2103" spans="13:14">
      <c r="M2103" s="94"/>
      <c r="N2103" s="94"/>
    </row>
    <row r="2104" spans="13:14">
      <c r="M2104" s="94"/>
      <c r="N2104" s="94"/>
    </row>
    <row r="2105" spans="13:14">
      <c r="M2105" s="94"/>
      <c r="N2105" s="94"/>
    </row>
    <row r="2106" spans="13:14">
      <c r="M2106" s="94"/>
      <c r="N2106" s="94"/>
    </row>
    <row r="2107" spans="13:14">
      <c r="M2107" s="94"/>
      <c r="N2107" s="94"/>
    </row>
    <row r="2108" spans="13:14">
      <c r="M2108" s="94"/>
      <c r="N2108" s="94"/>
    </row>
    <row r="2109" spans="13:14">
      <c r="M2109" s="94"/>
      <c r="N2109" s="94"/>
    </row>
    <row r="2110" spans="13:14">
      <c r="M2110" s="94"/>
      <c r="N2110" s="94"/>
    </row>
    <row r="2111" spans="13:14">
      <c r="M2111" s="94"/>
      <c r="N2111" s="94"/>
    </row>
    <row r="2112" spans="13:14">
      <c r="M2112" s="94"/>
      <c r="N2112" s="94"/>
    </row>
    <row r="2113" spans="13:14">
      <c r="M2113" s="94"/>
      <c r="N2113" s="94"/>
    </row>
    <row r="2114" spans="13:14">
      <c r="M2114" s="94"/>
      <c r="N2114" s="94"/>
    </row>
    <row r="2115" spans="13:14">
      <c r="M2115" s="94"/>
      <c r="N2115" s="94"/>
    </row>
    <row r="2116" spans="13:14">
      <c r="M2116" s="94"/>
      <c r="N2116" s="94"/>
    </row>
    <row r="2117" spans="13:14">
      <c r="M2117" s="94"/>
      <c r="N2117" s="94"/>
    </row>
    <row r="2118" spans="13:14">
      <c r="M2118" s="94"/>
      <c r="N2118" s="94"/>
    </row>
    <row r="2119" spans="13:14">
      <c r="M2119" s="94"/>
      <c r="N2119" s="94"/>
    </row>
    <row r="2120" spans="13:14">
      <c r="M2120" s="94"/>
      <c r="N2120" s="94"/>
    </row>
    <row r="2121" spans="13:14">
      <c r="M2121" s="94"/>
      <c r="N2121" s="94"/>
    </row>
    <row r="2122" spans="13:14">
      <c r="M2122" s="94"/>
      <c r="N2122" s="94"/>
    </row>
    <row r="2123" spans="13:14">
      <c r="M2123" s="94"/>
      <c r="N2123" s="94"/>
    </row>
    <row r="2124" spans="13:14">
      <c r="M2124" s="94"/>
      <c r="N2124" s="94"/>
    </row>
    <row r="2125" spans="13:14">
      <c r="M2125" s="94"/>
      <c r="N2125" s="94"/>
    </row>
    <row r="2126" spans="13:14">
      <c r="M2126" s="94"/>
      <c r="N2126" s="94"/>
    </row>
    <row r="2127" spans="13:14">
      <c r="M2127" s="94"/>
      <c r="N2127" s="94"/>
    </row>
    <row r="2128" spans="13:14">
      <c r="M2128" s="94"/>
      <c r="N2128" s="94"/>
    </row>
    <row r="2129" spans="13:14">
      <c r="M2129" s="94"/>
      <c r="N2129" s="94"/>
    </row>
    <row r="2130" spans="13:14">
      <c r="M2130" s="94"/>
      <c r="N2130" s="94"/>
    </row>
    <row r="2131" spans="13:14">
      <c r="M2131" s="94"/>
      <c r="N2131" s="94"/>
    </row>
    <row r="2132" spans="13:14">
      <c r="M2132" s="94"/>
      <c r="N2132" s="94"/>
    </row>
    <row r="2133" spans="13:14">
      <c r="M2133" s="94"/>
      <c r="N2133" s="94"/>
    </row>
    <row r="2134" spans="13:14">
      <c r="M2134" s="94"/>
      <c r="N2134" s="94"/>
    </row>
    <row r="2135" spans="13:14">
      <c r="M2135" s="94"/>
      <c r="N2135" s="94"/>
    </row>
    <row r="2136" spans="13:14">
      <c r="M2136" s="94"/>
      <c r="N2136" s="94"/>
    </row>
    <row r="2137" spans="13:14">
      <c r="M2137" s="94"/>
      <c r="N2137" s="94"/>
    </row>
    <row r="2138" spans="13:14">
      <c r="M2138" s="94"/>
      <c r="N2138" s="94"/>
    </row>
    <row r="2139" spans="13:14">
      <c r="M2139" s="94"/>
      <c r="N2139" s="94"/>
    </row>
    <row r="2140" spans="13:14">
      <c r="M2140" s="94"/>
      <c r="N2140" s="94"/>
    </row>
    <row r="2141" spans="13:14">
      <c r="M2141" s="94"/>
      <c r="N2141" s="94"/>
    </row>
    <row r="2142" spans="13:14">
      <c r="M2142" s="94"/>
      <c r="N2142" s="94"/>
    </row>
    <row r="2143" spans="13:14">
      <c r="M2143" s="94"/>
      <c r="N2143" s="94"/>
    </row>
    <row r="2144" spans="13:14">
      <c r="M2144" s="94"/>
      <c r="N2144" s="94"/>
    </row>
    <row r="2145" spans="13:14">
      <c r="M2145" s="94"/>
      <c r="N2145" s="94"/>
    </row>
    <row r="2146" spans="13:14">
      <c r="M2146" s="94"/>
      <c r="N2146" s="94"/>
    </row>
    <row r="2147" spans="13:14">
      <c r="M2147" s="94"/>
      <c r="N2147" s="94"/>
    </row>
    <row r="2148" spans="13:14">
      <c r="M2148" s="94"/>
      <c r="N2148" s="94"/>
    </row>
    <row r="2149" spans="13:14">
      <c r="M2149" s="94"/>
      <c r="N2149" s="94"/>
    </row>
    <row r="2150" spans="13:14">
      <c r="M2150" s="94"/>
      <c r="N2150" s="94"/>
    </row>
    <row r="2151" spans="13:14">
      <c r="M2151" s="94"/>
      <c r="N2151" s="94"/>
    </row>
    <row r="2152" spans="13:14">
      <c r="M2152" s="94"/>
      <c r="N2152" s="94"/>
    </row>
    <row r="2153" spans="13:14">
      <c r="M2153" s="94"/>
      <c r="N2153" s="94"/>
    </row>
    <row r="2154" spans="13:14">
      <c r="M2154" s="94"/>
      <c r="N2154" s="94"/>
    </row>
    <row r="2155" spans="13:14">
      <c r="M2155" s="94"/>
      <c r="N2155" s="94"/>
    </row>
    <row r="2156" spans="13:14">
      <c r="M2156" s="94"/>
      <c r="N2156" s="94"/>
    </row>
    <row r="2157" spans="13:14">
      <c r="M2157" s="94"/>
      <c r="N2157" s="94"/>
    </row>
    <row r="2158" spans="13:14">
      <c r="M2158" s="94"/>
      <c r="N2158" s="94"/>
    </row>
    <row r="2159" spans="13:14">
      <c r="M2159" s="94"/>
      <c r="N2159" s="94"/>
    </row>
    <row r="2160" spans="13:14">
      <c r="M2160" s="94"/>
      <c r="N2160" s="94"/>
    </row>
    <row r="2161" spans="13:14">
      <c r="M2161" s="94"/>
      <c r="N2161" s="94"/>
    </row>
    <row r="2162" spans="13:14">
      <c r="M2162" s="94"/>
      <c r="N2162" s="94"/>
    </row>
    <row r="2163" spans="13:14">
      <c r="M2163" s="94"/>
      <c r="N2163" s="94"/>
    </row>
    <row r="2164" spans="13:14">
      <c r="M2164" s="94"/>
      <c r="N2164" s="94"/>
    </row>
    <row r="2165" spans="13:14">
      <c r="M2165" s="94"/>
      <c r="N2165" s="94"/>
    </row>
    <row r="2166" spans="13:14">
      <c r="M2166" s="94"/>
      <c r="N2166" s="94"/>
    </row>
    <row r="2167" spans="13:14">
      <c r="M2167" s="94"/>
      <c r="N2167" s="94"/>
    </row>
    <row r="2168" spans="13:14">
      <c r="M2168" s="94"/>
      <c r="N2168" s="94"/>
    </row>
    <row r="2169" spans="13:14">
      <c r="M2169" s="94"/>
      <c r="N2169" s="94"/>
    </row>
    <row r="2170" spans="13:14">
      <c r="M2170" s="94"/>
      <c r="N2170" s="94"/>
    </row>
    <row r="2171" spans="13:14">
      <c r="M2171" s="94"/>
      <c r="N2171" s="94"/>
    </row>
    <row r="2172" spans="13:14">
      <c r="M2172" s="94"/>
      <c r="N2172" s="94"/>
    </row>
    <row r="2173" spans="13:14">
      <c r="M2173" s="94"/>
      <c r="N2173" s="94"/>
    </row>
    <row r="2174" spans="13:14">
      <c r="M2174" s="94"/>
      <c r="N2174" s="94"/>
    </row>
    <row r="2175" spans="13:14">
      <c r="M2175" s="94"/>
      <c r="N2175" s="94"/>
    </row>
    <row r="2176" spans="13:14">
      <c r="M2176" s="94"/>
      <c r="N2176" s="94"/>
    </row>
    <row r="2177" spans="13:14">
      <c r="M2177" s="94"/>
      <c r="N2177" s="94"/>
    </row>
    <row r="2178" spans="13:14">
      <c r="M2178" s="94"/>
      <c r="N2178" s="94"/>
    </row>
    <row r="2179" spans="13:14">
      <c r="M2179" s="94"/>
      <c r="N2179" s="94"/>
    </row>
    <row r="2180" spans="13:14">
      <c r="M2180" s="94"/>
      <c r="N2180" s="94"/>
    </row>
    <row r="2181" spans="13:14">
      <c r="M2181" s="94"/>
      <c r="N2181" s="94"/>
    </row>
    <row r="2182" spans="13:14">
      <c r="M2182" s="94"/>
      <c r="N2182" s="94"/>
    </row>
    <row r="2183" spans="13:14">
      <c r="M2183" s="94"/>
      <c r="N2183" s="94"/>
    </row>
    <row r="2184" spans="13:14">
      <c r="M2184" s="94"/>
      <c r="N2184" s="94"/>
    </row>
    <row r="2185" spans="13:14">
      <c r="M2185" s="94"/>
      <c r="N2185" s="94"/>
    </row>
    <row r="2186" spans="13:14">
      <c r="M2186" s="94"/>
      <c r="N2186" s="94"/>
    </row>
    <row r="2187" spans="13:14">
      <c r="M2187" s="94"/>
      <c r="N2187" s="94"/>
    </row>
    <row r="2188" spans="13:14">
      <c r="M2188" s="94"/>
      <c r="N2188" s="94"/>
    </row>
    <row r="2189" spans="13:14">
      <c r="M2189" s="94"/>
      <c r="N2189" s="94"/>
    </row>
    <row r="2190" spans="13:14">
      <c r="M2190" s="94"/>
      <c r="N2190" s="94"/>
    </row>
    <row r="2191" spans="13:14">
      <c r="M2191" s="94"/>
      <c r="N2191" s="94"/>
    </row>
    <row r="2192" spans="13:14">
      <c r="M2192" s="94"/>
      <c r="N2192" s="94"/>
    </row>
    <row r="2193" spans="13:14">
      <c r="M2193" s="94"/>
      <c r="N2193" s="94"/>
    </row>
    <row r="2194" spans="13:14">
      <c r="M2194" s="94"/>
      <c r="N2194" s="94"/>
    </row>
    <row r="2195" spans="13:14">
      <c r="M2195" s="94"/>
      <c r="N2195" s="94"/>
    </row>
    <row r="2196" spans="13:14">
      <c r="M2196" s="94"/>
      <c r="N2196" s="94"/>
    </row>
    <row r="2197" spans="13:14">
      <c r="M2197" s="94"/>
      <c r="N2197" s="94"/>
    </row>
    <row r="2198" spans="13:14">
      <c r="M2198" s="94"/>
      <c r="N2198" s="94"/>
    </row>
    <row r="2199" spans="13:14">
      <c r="M2199" s="94"/>
      <c r="N2199" s="94"/>
    </row>
    <row r="2200" spans="13:14">
      <c r="M2200" s="94"/>
      <c r="N2200" s="94"/>
    </row>
    <row r="2201" spans="13:14">
      <c r="M2201" s="94"/>
      <c r="N2201" s="94"/>
    </row>
    <row r="2202" spans="13:14">
      <c r="M2202" s="94"/>
      <c r="N2202" s="94"/>
    </row>
    <row r="2203" spans="13:14">
      <c r="M2203" s="94"/>
      <c r="N2203" s="94"/>
    </row>
    <row r="2204" spans="13:14">
      <c r="M2204" s="94"/>
      <c r="N2204" s="94"/>
    </row>
    <row r="2205" spans="13:14">
      <c r="M2205" s="94"/>
      <c r="N2205" s="94"/>
    </row>
    <row r="2206" spans="13:14">
      <c r="M2206" s="94"/>
      <c r="N2206" s="94"/>
    </row>
    <row r="2207" spans="13:14">
      <c r="M2207" s="94"/>
      <c r="N2207" s="94"/>
    </row>
    <row r="2208" spans="13:14">
      <c r="M2208" s="94"/>
      <c r="N2208" s="94"/>
    </row>
    <row r="2209" spans="13:14">
      <c r="M2209" s="94"/>
      <c r="N2209" s="94"/>
    </row>
    <row r="2210" spans="13:14">
      <c r="M2210" s="94"/>
      <c r="N2210" s="94"/>
    </row>
    <row r="2211" spans="13:14">
      <c r="M2211" s="94"/>
      <c r="N2211" s="94"/>
    </row>
    <row r="2212" spans="13:14">
      <c r="M2212" s="94"/>
      <c r="N2212" s="94"/>
    </row>
    <row r="2213" spans="13:14">
      <c r="M2213" s="94"/>
      <c r="N2213" s="94"/>
    </row>
    <row r="2214" spans="13:14">
      <c r="M2214" s="94"/>
      <c r="N2214" s="94"/>
    </row>
    <row r="2215" spans="13:14">
      <c r="M2215" s="94"/>
      <c r="N2215" s="94"/>
    </row>
    <row r="2216" spans="13:14">
      <c r="M2216" s="94"/>
      <c r="N2216" s="94"/>
    </row>
    <row r="2217" spans="13:14">
      <c r="M2217" s="94"/>
      <c r="N2217" s="94"/>
    </row>
    <row r="2218" spans="13:14">
      <c r="M2218" s="94"/>
      <c r="N2218" s="94"/>
    </row>
    <row r="2219" spans="13:14">
      <c r="M2219" s="94"/>
      <c r="N2219" s="94"/>
    </row>
    <row r="2220" spans="13:14">
      <c r="M2220" s="94"/>
      <c r="N2220" s="94"/>
    </row>
    <row r="2221" spans="13:14">
      <c r="M2221" s="94"/>
      <c r="N2221" s="94"/>
    </row>
    <row r="2222" spans="13:14">
      <c r="M2222" s="94"/>
      <c r="N2222" s="94"/>
    </row>
    <row r="2223" spans="13:14">
      <c r="M2223" s="94"/>
      <c r="N2223" s="94"/>
    </row>
    <row r="2224" spans="13:14">
      <c r="M2224" s="94"/>
      <c r="N2224" s="94"/>
    </row>
    <row r="2225" spans="13:14">
      <c r="M2225" s="94"/>
      <c r="N2225" s="94"/>
    </row>
    <row r="2226" spans="13:14">
      <c r="M2226" s="94"/>
      <c r="N2226" s="94"/>
    </row>
    <row r="2227" spans="13:14">
      <c r="M2227" s="94"/>
      <c r="N2227" s="94"/>
    </row>
    <row r="2228" spans="13:14">
      <c r="M2228" s="94"/>
      <c r="N2228" s="94"/>
    </row>
    <row r="2229" spans="13:14">
      <c r="M2229" s="94"/>
      <c r="N2229" s="94"/>
    </row>
    <row r="2230" spans="13:14">
      <c r="M2230" s="94"/>
      <c r="N2230" s="94"/>
    </row>
    <row r="2231" spans="13:14">
      <c r="M2231" s="94"/>
      <c r="N2231" s="94"/>
    </row>
    <row r="2232" spans="13:14">
      <c r="M2232" s="94"/>
      <c r="N2232" s="94"/>
    </row>
    <row r="2233" spans="13:14">
      <c r="M2233" s="94"/>
      <c r="N2233" s="94"/>
    </row>
    <row r="2234" spans="13:14">
      <c r="M2234" s="94"/>
      <c r="N2234" s="94"/>
    </row>
    <row r="2235" spans="13:14">
      <c r="M2235" s="94"/>
      <c r="N2235" s="94"/>
    </row>
    <row r="2236" spans="13:14">
      <c r="M2236" s="94"/>
      <c r="N2236" s="94"/>
    </row>
    <row r="2237" spans="13:14">
      <c r="M2237" s="94"/>
      <c r="N2237" s="94"/>
    </row>
    <row r="2238" spans="13:14">
      <c r="M2238" s="94"/>
      <c r="N2238" s="94"/>
    </row>
    <row r="2239" spans="13:14">
      <c r="M2239" s="94"/>
      <c r="N2239" s="94"/>
    </row>
    <row r="2240" spans="13:14">
      <c r="M2240" s="94"/>
      <c r="N2240" s="94"/>
    </row>
    <row r="2241" spans="13:14">
      <c r="M2241" s="94"/>
      <c r="N2241" s="94"/>
    </row>
    <row r="2242" spans="13:14">
      <c r="M2242" s="94"/>
      <c r="N2242" s="94"/>
    </row>
    <row r="2243" spans="13:14">
      <c r="M2243" s="94"/>
      <c r="N2243" s="94"/>
    </row>
    <row r="2244" spans="13:14">
      <c r="M2244" s="94"/>
      <c r="N2244" s="94"/>
    </row>
    <row r="2245" spans="13:14">
      <c r="M2245" s="94"/>
      <c r="N2245" s="94"/>
    </row>
    <row r="2246" spans="13:14">
      <c r="M2246" s="94"/>
      <c r="N2246" s="94"/>
    </row>
    <row r="2247" spans="13:14">
      <c r="M2247" s="94"/>
      <c r="N2247" s="94"/>
    </row>
    <row r="2248" spans="13:14">
      <c r="M2248" s="94"/>
      <c r="N2248" s="94"/>
    </row>
    <row r="2249" spans="13:14">
      <c r="M2249" s="94"/>
      <c r="N2249" s="94"/>
    </row>
    <row r="2250" spans="13:14">
      <c r="M2250" s="94"/>
      <c r="N2250" s="94"/>
    </row>
    <row r="2251" spans="13:14">
      <c r="M2251" s="94"/>
      <c r="N2251" s="94"/>
    </row>
    <row r="2252" spans="13:14">
      <c r="M2252" s="94"/>
      <c r="N2252" s="94"/>
    </row>
    <row r="2253" spans="13:14">
      <c r="M2253" s="94"/>
      <c r="N2253" s="94"/>
    </row>
    <row r="2254" spans="13:14">
      <c r="M2254" s="94"/>
      <c r="N2254" s="94"/>
    </row>
    <row r="2255" spans="13:14">
      <c r="M2255" s="94"/>
      <c r="N2255" s="94"/>
    </row>
    <row r="2256" spans="13:14">
      <c r="M2256" s="94"/>
      <c r="N2256" s="94"/>
    </row>
    <row r="2257" spans="13:14">
      <c r="M2257" s="94"/>
      <c r="N2257" s="94"/>
    </row>
    <row r="2258" spans="13:14">
      <c r="M2258" s="94"/>
      <c r="N2258" s="94"/>
    </row>
    <row r="2259" spans="13:14">
      <c r="M2259" s="94"/>
      <c r="N2259" s="94"/>
    </row>
    <row r="2260" spans="13:14">
      <c r="M2260" s="94"/>
      <c r="N2260" s="94"/>
    </row>
    <row r="2261" spans="13:14">
      <c r="M2261" s="94"/>
      <c r="N2261" s="94"/>
    </row>
    <row r="2262" spans="13:14">
      <c r="M2262" s="94"/>
      <c r="N2262" s="94"/>
    </row>
    <row r="2263" spans="13:14">
      <c r="M2263" s="94"/>
      <c r="N2263" s="94"/>
    </row>
    <row r="2264" spans="13:14">
      <c r="M2264" s="94"/>
      <c r="N2264" s="94"/>
    </row>
    <row r="2265" spans="13:14">
      <c r="M2265" s="94"/>
      <c r="N2265" s="94"/>
    </row>
    <row r="2266" spans="13:14">
      <c r="M2266" s="94"/>
      <c r="N2266" s="94"/>
    </row>
    <row r="2267" spans="13:14">
      <c r="M2267" s="94"/>
      <c r="N2267" s="94"/>
    </row>
    <row r="2268" spans="13:14">
      <c r="M2268" s="94"/>
      <c r="N2268" s="94"/>
    </row>
    <row r="2269" spans="13:14">
      <c r="M2269" s="94"/>
      <c r="N2269" s="94"/>
    </row>
    <row r="2270" spans="13:14">
      <c r="M2270" s="94"/>
      <c r="N2270" s="94"/>
    </row>
    <row r="2271" spans="13:14">
      <c r="M2271" s="94"/>
      <c r="N2271" s="94"/>
    </row>
    <row r="2272" spans="13:14">
      <c r="M2272" s="94"/>
      <c r="N2272" s="94"/>
    </row>
    <row r="2273" spans="13:14">
      <c r="M2273" s="94"/>
      <c r="N2273" s="94"/>
    </row>
    <row r="2274" spans="13:14">
      <c r="M2274" s="94"/>
      <c r="N2274" s="94"/>
    </row>
    <row r="2275" spans="13:14">
      <c r="M2275" s="94"/>
      <c r="N2275" s="94"/>
    </row>
    <row r="2276" spans="13:14">
      <c r="M2276" s="94"/>
      <c r="N2276" s="94"/>
    </row>
    <row r="2277" spans="13:14">
      <c r="M2277" s="94"/>
      <c r="N2277" s="94"/>
    </row>
    <row r="2278" spans="13:14">
      <c r="M2278" s="94"/>
      <c r="N2278" s="94"/>
    </row>
    <row r="2279" spans="13:14">
      <c r="M2279" s="94"/>
      <c r="N2279" s="94"/>
    </row>
    <row r="2280" spans="13:14">
      <c r="M2280" s="94"/>
      <c r="N2280" s="94"/>
    </row>
    <row r="2281" spans="13:14">
      <c r="M2281" s="94"/>
      <c r="N2281" s="94"/>
    </row>
    <row r="2282" spans="13:14">
      <c r="M2282" s="94"/>
      <c r="N2282" s="94"/>
    </row>
    <row r="2283" spans="13:14">
      <c r="M2283" s="94"/>
      <c r="N2283" s="94"/>
    </row>
    <row r="2284" spans="13:14">
      <c r="M2284" s="94"/>
      <c r="N2284" s="94"/>
    </row>
    <row r="2285" spans="13:14">
      <c r="M2285" s="94"/>
      <c r="N2285" s="94"/>
    </row>
    <row r="2286" spans="13:14">
      <c r="M2286" s="94"/>
      <c r="N2286" s="94"/>
    </row>
    <row r="2287" spans="13:14">
      <c r="M2287" s="94"/>
      <c r="N2287" s="94"/>
    </row>
    <row r="2288" spans="13:14">
      <c r="M2288" s="94"/>
      <c r="N2288" s="94"/>
    </row>
    <row r="2289" spans="13:14">
      <c r="M2289" s="94"/>
      <c r="N2289" s="94"/>
    </row>
    <row r="2290" spans="13:14">
      <c r="M2290" s="94"/>
      <c r="N2290" s="94"/>
    </row>
    <row r="2291" spans="13:14">
      <c r="M2291" s="94"/>
      <c r="N2291" s="94"/>
    </row>
    <row r="2292" spans="13:14">
      <c r="M2292" s="94"/>
      <c r="N2292" s="94"/>
    </row>
    <row r="2293" spans="13:14">
      <c r="M2293" s="94"/>
      <c r="N2293" s="94"/>
    </row>
    <row r="2294" spans="13:14">
      <c r="M2294" s="94"/>
      <c r="N2294" s="94"/>
    </row>
    <row r="2295" spans="13:14">
      <c r="M2295" s="94"/>
      <c r="N2295" s="94"/>
    </row>
    <row r="2296" spans="13:14">
      <c r="M2296" s="94"/>
      <c r="N2296" s="94"/>
    </row>
    <row r="2297" spans="13:14">
      <c r="M2297" s="94"/>
      <c r="N2297" s="94"/>
    </row>
    <row r="2298" spans="13:14">
      <c r="M2298" s="94"/>
      <c r="N2298" s="94"/>
    </row>
    <row r="2299" spans="13:14">
      <c r="M2299" s="94"/>
      <c r="N2299" s="94"/>
    </row>
    <row r="2300" spans="13:14">
      <c r="M2300" s="94"/>
      <c r="N2300" s="94"/>
    </row>
    <row r="2301" spans="13:14">
      <c r="M2301" s="94"/>
      <c r="N2301" s="94"/>
    </row>
    <row r="2302" spans="13:14">
      <c r="M2302" s="94"/>
      <c r="N2302" s="94"/>
    </row>
    <row r="2303" spans="13:14">
      <c r="M2303" s="94"/>
      <c r="N2303" s="94"/>
    </row>
    <row r="2304" spans="13:14">
      <c r="M2304" s="94"/>
      <c r="N2304" s="94"/>
    </row>
    <row r="2305" spans="13:14">
      <c r="M2305" s="94"/>
      <c r="N2305" s="94"/>
    </row>
    <row r="2306" spans="13:14">
      <c r="M2306" s="94"/>
      <c r="N2306" s="94"/>
    </row>
    <row r="2307" spans="13:14">
      <c r="M2307" s="94"/>
      <c r="N2307" s="94"/>
    </row>
    <row r="2308" spans="13:14">
      <c r="M2308" s="94"/>
      <c r="N2308" s="94"/>
    </row>
    <row r="2309" spans="13:14">
      <c r="M2309" s="94"/>
      <c r="N2309" s="94"/>
    </row>
    <row r="2310" spans="13:14">
      <c r="M2310" s="94"/>
      <c r="N2310" s="94"/>
    </row>
    <row r="2311" spans="13:14">
      <c r="M2311" s="94"/>
      <c r="N2311" s="94"/>
    </row>
    <row r="2312" spans="13:14">
      <c r="M2312" s="94"/>
      <c r="N2312" s="94"/>
    </row>
    <row r="2313" spans="13:14">
      <c r="M2313" s="94"/>
      <c r="N2313" s="94"/>
    </row>
    <row r="2314" spans="13:14">
      <c r="M2314" s="94"/>
      <c r="N2314" s="94"/>
    </row>
    <row r="2315" spans="13:14">
      <c r="M2315" s="94"/>
      <c r="N2315" s="94"/>
    </row>
    <row r="2316" spans="13:14">
      <c r="M2316" s="94"/>
      <c r="N2316" s="94"/>
    </row>
    <row r="2317" spans="13:14">
      <c r="M2317" s="94"/>
      <c r="N2317" s="94"/>
    </row>
    <row r="2318" spans="13:14">
      <c r="M2318" s="94"/>
      <c r="N2318" s="94"/>
    </row>
    <row r="2319" spans="13:14">
      <c r="M2319" s="94"/>
      <c r="N2319" s="94"/>
    </row>
    <row r="2320" spans="13:14">
      <c r="M2320" s="94"/>
      <c r="N2320" s="94"/>
    </row>
    <row r="2321" spans="13:14">
      <c r="M2321" s="94"/>
      <c r="N2321" s="94"/>
    </row>
    <row r="2322" spans="13:14">
      <c r="M2322" s="94"/>
      <c r="N2322" s="94"/>
    </row>
    <row r="2323" spans="13:14">
      <c r="M2323" s="94"/>
      <c r="N2323" s="94"/>
    </row>
    <row r="2324" spans="13:14">
      <c r="M2324" s="94"/>
      <c r="N2324" s="94"/>
    </row>
    <row r="2325" spans="13:14">
      <c r="M2325" s="94"/>
      <c r="N2325" s="94"/>
    </row>
    <row r="2326" spans="13:14">
      <c r="M2326" s="94"/>
      <c r="N2326" s="94"/>
    </row>
    <row r="2327" spans="13:14">
      <c r="M2327" s="94"/>
      <c r="N2327" s="94"/>
    </row>
    <row r="2328" spans="13:14">
      <c r="M2328" s="94"/>
      <c r="N2328" s="94"/>
    </row>
    <row r="2329" spans="13:14">
      <c r="M2329" s="94"/>
      <c r="N2329" s="94"/>
    </row>
    <row r="2330" spans="13:14">
      <c r="M2330" s="94"/>
      <c r="N2330" s="94"/>
    </row>
    <row r="2331" spans="13:14">
      <c r="M2331" s="94"/>
      <c r="N2331" s="94"/>
    </row>
    <row r="2332" spans="13:14">
      <c r="M2332" s="94"/>
      <c r="N2332" s="94"/>
    </row>
    <row r="2333" spans="13:14">
      <c r="M2333" s="94"/>
      <c r="N2333" s="94"/>
    </row>
    <row r="2334" spans="13:14">
      <c r="M2334" s="94"/>
      <c r="N2334" s="94"/>
    </row>
    <row r="2335" spans="13:14">
      <c r="M2335" s="94"/>
      <c r="N2335" s="94"/>
    </row>
    <row r="2336" spans="13:14">
      <c r="M2336" s="94"/>
      <c r="N2336" s="94"/>
    </row>
    <row r="2337" spans="13:14">
      <c r="M2337" s="94"/>
      <c r="N2337" s="94"/>
    </row>
    <row r="2338" spans="13:14">
      <c r="M2338" s="94"/>
      <c r="N2338" s="94"/>
    </row>
    <row r="2339" spans="13:14">
      <c r="M2339" s="94"/>
      <c r="N2339" s="94"/>
    </row>
    <row r="2340" spans="13:14">
      <c r="M2340" s="94"/>
      <c r="N2340" s="94"/>
    </row>
    <row r="2341" spans="13:14">
      <c r="M2341" s="94"/>
      <c r="N2341" s="94"/>
    </row>
    <row r="2342" spans="13:14">
      <c r="M2342" s="94"/>
      <c r="N2342" s="94"/>
    </row>
    <row r="2343" spans="13:14">
      <c r="M2343" s="94"/>
      <c r="N2343" s="94"/>
    </row>
    <row r="2344" spans="13:14">
      <c r="M2344" s="94"/>
      <c r="N2344" s="94"/>
    </row>
    <row r="2345" spans="13:14">
      <c r="M2345" s="94"/>
      <c r="N2345" s="94"/>
    </row>
    <row r="2346" spans="13:14">
      <c r="M2346" s="94"/>
      <c r="N2346" s="94"/>
    </row>
    <row r="2347" spans="13:14">
      <c r="M2347" s="94"/>
      <c r="N2347" s="94"/>
    </row>
    <row r="2348" spans="13:14">
      <c r="M2348" s="94"/>
      <c r="N2348" s="94"/>
    </row>
    <row r="2349" spans="13:14">
      <c r="M2349" s="94"/>
      <c r="N2349" s="94"/>
    </row>
    <row r="2350" spans="13:14">
      <c r="M2350" s="94"/>
      <c r="N2350" s="94"/>
    </row>
    <row r="2351" spans="13:14">
      <c r="M2351" s="94"/>
      <c r="N2351" s="94"/>
    </row>
    <row r="2352" spans="13:14">
      <c r="M2352" s="94"/>
      <c r="N2352" s="94"/>
    </row>
    <row r="2353" spans="13:14">
      <c r="M2353" s="94"/>
      <c r="N2353" s="94"/>
    </row>
    <row r="2354" spans="13:14">
      <c r="M2354" s="94"/>
      <c r="N2354" s="94"/>
    </row>
    <row r="2355" spans="13:14">
      <c r="M2355" s="94"/>
      <c r="N2355" s="94"/>
    </row>
    <row r="2356" spans="13:14">
      <c r="M2356" s="94"/>
      <c r="N2356" s="94"/>
    </row>
    <row r="2357" spans="13:14">
      <c r="M2357" s="94"/>
      <c r="N2357" s="94"/>
    </row>
    <row r="2358" spans="13:14">
      <c r="M2358" s="94"/>
      <c r="N2358" s="94"/>
    </row>
    <row r="2359" spans="13:14">
      <c r="M2359" s="94"/>
      <c r="N2359" s="94"/>
    </row>
    <row r="2360" spans="13:14">
      <c r="M2360" s="94"/>
      <c r="N2360" s="94"/>
    </row>
    <row r="2361" spans="13:14">
      <c r="M2361" s="94"/>
      <c r="N2361" s="94"/>
    </row>
    <row r="2362" spans="13:14">
      <c r="M2362" s="94"/>
      <c r="N2362" s="94"/>
    </row>
    <row r="2363" spans="13:14">
      <c r="M2363" s="94"/>
      <c r="N2363" s="94"/>
    </row>
    <row r="2364" spans="13:14">
      <c r="M2364" s="94"/>
      <c r="N2364" s="94"/>
    </row>
    <row r="2365" spans="13:14">
      <c r="M2365" s="94"/>
      <c r="N2365" s="94"/>
    </row>
    <row r="2366" spans="13:14">
      <c r="M2366" s="94"/>
      <c r="N2366" s="94"/>
    </row>
    <row r="2367" spans="13:14">
      <c r="M2367" s="94"/>
      <c r="N2367" s="94"/>
    </row>
    <row r="2368" spans="13:14">
      <c r="M2368" s="94"/>
      <c r="N2368" s="94"/>
    </row>
    <row r="2369" spans="13:14">
      <c r="M2369" s="94"/>
      <c r="N2369" s="94"/>
    </row>
    <row r="2370" spans="13:14">
      <c r="M2370" s="94"/>
      <c r="N2370" s="94"/>
    </row>
    <row r="2371" spans="13:14">
      <c r="M2371" s="94"/>
      <c r="N2371" s="94"/>
    </row>
    <row r="2372" spans="13:14">
      <c r="M2372" s="94"/>
      <c r="N2372" s="94"/>
    </row>
    <row r="2373" spans="13:14">
      <c r="M2373" s="94"/>
      <c r="N2373" s="94"/>
    </row>
    <row r="2374" spans="13:14">
      <c r="M2374" s="94"/>
      <c r="N2374" s="94"/>
    </row>
    <row r="2375" spans="13:14">
      <c r="M2375" s="94"/>
      <c r="N2375" s="94"/>
    </row>
    <row r="2376" spans="13:14">
      <c r="M2376" s="94"/>
      <c r="N2376" s="94"/>
    </row>
    <row r="2377" spans="13:14">
      <c r="M2377" s="94"/>
      <c r="N2377" s="94"/>
    </row>
    <row r="2378" spans="13:14">
      <c r="M2378" s="94"/>
      <c r="N2378" s="94"/>
    </row>
    <row r="2379" spans="13:14">
      <c r="M2379" s="94"/>
      <c r="N2379" s="94"/>
    </row>
    <row r="2380" spans="13:14">
      <c r="M2380" s="94"/>
      <c r="N2380" s="94"/>
    </row>
    <row r="2381" spans="13:14">
      <c r="M2381" s="94"/>
      <c r="N2381" s="94"/>
    </row>
    <row r="2382" spans="13:14">
      <c r="M2382" s="94"/>
      <c r="N2382" s="94"/>
    </row>
    <row r="2383" spans="13:14">
      <c r="M2383" s="94"/>
      <c r="N2383" s="94"/>
    </row>
    <row r="2384" spans="13:14">
      <c r="M2384" s="94"/>
      <c r="N2384" s="94"/>
    </row>
    <row r="2385" spans="13:14">
      <c r="M2385" s="94"/>
      <c r="N2385" s="94"/>
    </row>
    <row r="2386" spans="13:14">
      <c r="M2386" s="94"/>
      <c r="N2386" s="94"/>
    </row>
    <row r="2387" spans="13:14">
      <c r="M2387" s="94"/>
      <c r="N2387" s="94"/>
    </row>
    <row r="2388" spans="13:14">
      <c r="M2388" s="94"/>
      <c r="N2388" s="94"/>
    </row>
    <row r="2389" spans="13:14">
      <c r="M2389" s="94"/>
      <c r="N2389" s="94"/>
    </row>
    <row r="2390" spans="13:14">
      <c r="M2390" s="94"/>
      <c r="N2390" s="94"/>
    </row>
    <row r="2391" spans="13:14">
      <c r="M2391" s="94"/>
      <c r="N2391" s="94"/>
    </row>
    <row r="2392" spans="13:14">
      <c r="M2392" s="94"/>
      <c r="N2392" s="94"/>
    </row>
    <row r="2393" spans="13:14">
      <c r="M2393" s="94"/>
      <c r="N2393" s="94"/>
    </row>
    <row r="2394" spans="13:14">
      <c r="M2394" s="94"/>
      <c r="N2394" s="94"/>
    </row>
    <row r="2395" spans="13:14">
      <c r="M2395" s="94"/>
      <c r="N2395" s="94"/>
    </row>
    <row r="2396" spans="13:14">
      <c r="M2396" s="94"/>
      <c r="N2396" s="94"/>
    </row>
    <row r="2397" spans="13:14">
      <c r="M2397" s="94"/>
      <c r="N2397" s="94"/>
    </row>
    <row r="2398" spans="13:14">
      <c r="M2398" s="94"/>
      <c r="N2398" s="94"/>
    </row>
    <row r="2399" spans="13:14">
      <c r="M2399" s="94"/>
      <c r="N2399" s="94"/>
    </row>
    <row r="2400" spans="13:14">
      <c r="M2400" s="94"/>
      <c r="N2400" s="94"/>
    </row>
    <row r="2401" spans="13:14">
      <c r="M2401" s="94"/>
      <c r="N2401" s="94"/>
    </row>
    <row r="2402" spans="13:14">
      <c r="M2402" s="94"/>
      <c r="N2402" s="94"/>
    </row>
    <row r="2403" spans="13:14">
      <c r="M2403" s="94"/>
      <c r="N2403" s="94"/>
    </row>
    <row r="2404" spans="13:14">
      <c r="M2404" s="94"/>
      <c r="N2404" s="94"/>
    </row>
    <row r="2405" spans="13:14">
      <c r="M2405" s="94"/>
      <c r="N2405" s="94"/>
    </row>
    <row r="2406" spans="13:14">
      <c r="M2406" s="94"/>
      <c r="N2406" s="94"/>
    </row>
    <row r="2407" spans="13:14">
      <c r="M2407" s="94"/>
      <c r="N2407" s="94"/>
    </row>
    <row r="2408" spans="13:14">
      <c r="M2408" s="94"/>
      <c r="N2408" s="94"/>
    </row>
    <row r="2409" spans="13:14">
      <c r="M2409" s="94"/>
      <c r="N2409" s="94"/>
    </row>
    <row r="2410" spans="13:14">
      <c r="M2410" s="94"/>
      <c r="N2410" s="94"/>
    </row>
    <row r="2411" spans="13:14">
      <c r="M2411" s="94"/>
      <c r="N2411" s="94"/>
    </row>
    <row r="2412" spans="13:14">
      <c r="M2412" s="94"/>
      <c r="N2412" s="94"/>
    </row>
    <row r="2413" spans="13:14">
      <c r="M2413" s="94"/>
      <c r="N2413" s="94"/>
    </row>
    <row r="2414" spans="13:14">
      <c r="M2414" s="94"/>
      <c r="N2414" s="94"/>
    </row>
    <row r="2415" spans="13:14">
      <c r="M2415" s="94"/>
      <c r="N2415" s="94"/>
    </row>
    <row r="2416" spans="13:14">
      <c r="M2416" s="94"/>
      <c r="N2416" s="94"/>
    </row>
    <row r="2417" spans="13:14">
      <c r="M2417" s="94"/>
      <c r="N2417" s="94"/>
    </row>
    <row r="2418" spans="13:14">
      <c r="M2418" s="94"/>
      <c r="N2418" s="94"/>
    </row>
    <row r="2419" spans="13:14">
      <c r="M2419" s="94"/>
      <c r="N2419" s="94"/>
    </row>
    <row r="2420" spans="13:14">
      <c r="M2420" s="94"/>
      <c r="N2420" s="94"/>
    </row>
    <row r="2421" spans="13:14">
      <c r="M2421" s="94"/>
      <c r="N2421" s="94"/>
    </row>
    <row r="2422" spans="13:14">
      <c r="M2422" s="94"/>
      <c r="N2422" s="94"/>
    </row>
    <row r="2423" spans="13:14">
      <c r="M2423" s="94"/>
      <c r="N2423" s="94"/>
    </row>
    <row r="2424" spans="13:14">
      <c r="M2424" s="94"/>
      <c r="N2424" s="94"/>
    </row>
    <row r="2425" spans="13:14">
      <c r="M2425" s="94"/>
      <c r="N2425" s="94"/>
    </row>
    <row r="2426" spans="13:14">
      <c r="M2426" s="94"/>
      <c r="N2426" s="94"/>
    </row>
    <row r="2427" spans="13:14">
      <c r="M2427" s="94"/>
      <c r="N2427" s="94"/>
    </row>
    <row r="2428" spans="13:14">
      <c r="M2428" s="94"/>
      <c r="N2428" s="94"/>
    </row>
    <row r="2429" spans="13:14">
      <c r="M2429" s="94"/>
      <c r="N2429" s="94"/>
    </row>
    <row r="2430" spans="13:14">
      <c r="M2430" s="94"/>
      <c r="N2430" s="94"/>
    </row>
    <row r="2431" spans="13:14">
      <c r="M2431" s="94"/>
      <c r="N2431" s="94"/>
    </row>
    <row r="2432" spans="13:14">
      <c r="M2432" s="94"/>
      <c r="N2432" s="94"/>
    </row>
    <row r="2433" spans="13:14">
      <c r="M2433" s="94"/>
      <c r="N2433" s="94"/>
    </row>
    <row r="2434" spans="13:14">
      <c r="M2434" s="94"/>
      <c r="N2434" s="94"/>
    </row>
    <row r="2435" spans="13:14">
      <c r="M2435" s="94"/>
      <c r="N2435" s="94"/>
    </row>
    <row r="2436" spans="13:14">
      <c r="M2436" s="94"/>
      <c r="N2436" s="94"/>
    </row>
    <row r="2437" spans="13:14">
      <c r="M2437" s="94"/>
      <c r="N2437" s="94"/>
    </row>
    <row r="2438" spans="13:14">
      <c r="M2438" s="94"/>
      <c r="N2438" s="94"/>
    </row>
    <row r="2439" spans="13:14">
      <c r="M2439" s="94"/>
      <c r="N2439" s="94"/>
    </row>
    <row r="2440" spans="13:14">
      <c r="M2440" s="94"/>
      <c r="N2440" s="94"/>
    </row>
    <row r="2441" spans="13:14">
      <c r="M2441" s="94"/>
      <c r="N2441" s="94"/>
    </row>
    <row r="2442" spans="13:14">
      <c r="M2442" s="94"/>
      <c r="N2442" s="94"/>
    </row>
    <row r="2443" spans="13:14">
      <c r="M2443" s="94"/>
      <c r="N2443" s="94"/>
    </row>
    <row r="2444" spans="13:14">
      <c r="M2444" s="94"/>
      <c r="N2444" s="94"/>
    </row>
    <row r="2445" spans="13:14">
      <c r="M2445" s="94"/>
      <c r="N2445" s="94"/>
    </row>
    <row r="2446" spans="13:14">
      <c r="M2446" s="94"/>
      <c r="N2446" s="94"/>
    </row>
    <row r="2447" spans="13:14">
      <c r="M2447" s="94"/>
      <c r="N2447" s="94"/>
    </row>
    <row r="2448" spans="13:14">
      <c r="M2448" s="94"/>
      <c r="N2448" s="94"/>
    </row>
    <row r="2449" spans="13:14">
      <c r="M2449" s="94"/>
      <c r="N2449" s="94"/>
    </row>
    <row r="2450" spans="13:14">
      <c r="M2450" s="94"/>
      <c r="N2450" s="94"/>
    </row>
    <row r="2451" spans="13:14">
      <c r="M2451" s="94"/>
      <c r="N2451" s="94"/>
    </row>
    <row r="2452" spans="13:14">
      <c r="M2452" s="94"/>
      <c r="N2452" s="94"/>
    </row>
    <row r="2453" spans="13:14">
      <c r="M2453" s="94"/>
      <c r="N2453" s="94"/>
    </row>
    <row r="2454" spans="13:14">
      <c r="M2454" s="94"/>
      <c r="N2454" s="94"/>
    </row>
    <row r="2455" spans="13:14">
      <c r="M2455" s="94"/>
      <c r="N2455" s="94"/>
    </row>
    <row r="2456" spans="13:14">
      <c r="M2456" s="94"/>
      <c r="N2456" s="94"/>
    </row>
    <row r="2457" spans="13:14">
      <c r="M2457" s="94"/>
      <c r="N2457" s="94"/>
    </row>
    <row r="2458" spans="13:14">
      <c r="M2458" s="94"/>
      <c r="N2458" s="94"/>
    </row>
    <row r="2459" spans="13:14">
      <c r="M2459" s="94"/>
      <c r="N2459" s="94"/>
    </row>
    <row r="2460" spans="13:14">
      <c r="M2460" s="94"/>
      <c r="N2460" s="94"/>
    </row>
    <row r="2461" spans="13:14">
      <c r="M2461" s="94"/>
      <c r="N2461" s="94"/>
    </row>
    <row r="2462" spans="13:14">
      <c r="M2462" s="94"/>
      <c r="N2462" s="94"/>
    </row>
    <row r="2463" spans="13:14">
      <c r="M2463" s="94"/>
      <c r="N2463" s="94"/>
    </row>
    <row r="2464" spans="13:14">
      <c r="M2464" s="94"/>
      <c r="N2464" s="94"/>
    </row>
    <row r="2465" spans="13:14">
      <c r="M2465" s="94"/>
      <c r="N2465" s="94"/>
    </row>
    <row r="2466" spans="13:14">
      <c r="M2466" s="94"/>
      <c r="N2466" s="94"/>
    </row>
    <row r="2467" spans="13:14">
      <c r="M2467" s="94"/>
      <c r="N2467" s="94"/>
    </row>
    <row r="2468" spans="13:14">
      <c r="M2468" s="94"/>
      <c r="N2468" s="94"/>
    </row>
    <row r="2469" spans="13:14">
      <c r="M2469" s="94"/>
      <c r="N2469" s="94"/>
    </row>
    <row r="2470" spans="13:14">
      <c r="M2470" s="94"/>
      <c r="N2470" s="94"/>
    </row>
    <row r="2471" spans="13:14">
      <c r="M2471" s="94"/>
      <c r="N2471" s="94"/>
    </row>
    <row r="2472" spans="13:14">
      <c r="M2472" s="94"/>
      <c r="N2472" s="94"/>
    </row>
    <row r="2473" spans="13:14">
      <c r="M2473" s="94"/>
      <c r="N2473" s="94"/>
    </row>
    <row r="2474" spans="13:14">
      <c r="M2474" s="94"/>
      <c r="N2474" s="94"/>
    </row>
    <row r="2475" spans="13:14">
      <c r="M2475" s="94"/>
      <c r="N2475" s="94"/>
    </row>
    <row r="2476" spans="13:14">
      <c r="M2476" s="94"/>
      <c r="N2476" s="94"/>
    </row>
    <row r="2477" spans="13:14">
      <c r="M2477" s="94"/>
      <c r="N2477" s="94"/>
    </row>
    <row r="2478" spans="13:14">
      <c r="M2478" s="94"/>
      <c r="N2478" s="94"/>
    </row>
    <row r="2479" spans="13:14">
      <c r="M2479" s="94"/>
      <c r="N2479" s="94"/>
    </row>
    <row r="2480" spans="13:14">
      <c r="M2480" s="94"/>
      <c r="N2480" s="94"/>
    </row>
    <row r="2481" spans="13:14">
      <c r="M2481" s="94"/>
      <c r="N2481" s="94"/>
    </row>
    <row r="2482" spans="13:14">
      <c r="M2482" s="94"/>
      <c r="N2482" s="94"/>
    </row>
    <row r="2483" spans="13:14">
      <c r="M2483" s="94"/>
      <c r="N2483" s="94"/>
    </row>
    <row r="2484" spans="13:14">
      <c r="M2484" s="94"/>
      <c r="N2484" s="94"/>
    </row>
    <row r="2485" spans="13:14">
      <c r="M2485" s="94"/>
      <c r="N2485" s="94"/>
    </row>
    <row r="2486" spans="13:14">
      <c r="M2486" s="94"/>
      <c r="N2486" s="94"/>
    </row>
    <row r="2487" spans="13:14">
      <c r="M2487" s="94"/>
      <c r="N2487" s="94"/>
    </row>
    <row r="2488" spans="13:14">
      <c r="M2488" s="94"/>
      <c r="N2488" s="94"/>
    </row>
    <row r="2489" spans="13:14">
      <c r="M2489" s="94"/>
      <c r="N2489" s="94"/>
    </row>
    <row r="2490" spans="13:14">
      <c r="M2490" s="94"/>
      <c r="N2490" s="94"/>
    </row>
    <row r="2491" spans="13:14">
      <c r="M2491" s="94"/>
      <c r="N2491" s="94"/>
    </row>
    <row r="2492" spans="13:14">
      <c r="M2492" s="94"/>
      <c r="N2492" s="94"/>
    </row>
    <row r="2493" spans="13:14">
      <c r="M2493" s="94"/>
      <c r="N2493" s="94"/>
    </row>
    <row r="2494" spans="13:14">
      <c r="M2494" s="94"/>
      <c r="N2494" s="94"/>
    </row>
    <row r="2495" spans="13:14">
      <c r="M2495" s="94"/>
      <c r="N2495" s="94"/>
    </row>
    <row r="2496" spans="13:14">
      <c r="M2496" s="94"/>
      <c r="N2496" s="94"/>
    </row>
    <row r="2497" spans="13:14">
      <c r="M2497" s="94"/>
      <c r="N2497" s="94"/>
    </row>
    <row r="2498" spans="13:14">
      <c r="M2498" s="94"/>
      <c r="N2498" s="94"/>
    </row>
    <row r="2499" spans="13:14">
      <c r="M2499" s="94"/>
      <c r="N2499" s="94"/>
    </row>
    <row r="2500" spans="13:14">
      <c r="M2500" s="94"/>
      <c r="N2500" s="94"/>
    </row>
    <row r="2501" spans="13:14">
      <c r="M2501" s="94"/>
      <c r="N2501" s="94"/>
    </row>
    <row r="2502" spans="13:14">
      <c r="M2502" s="94"/>
      <c r="N2502" s="94"/>
    </row>
    <row r="2503" spans="13:14">
      <c r="M2503" s="94"/>
      <c r="N2503" s="94"/>
    </row>
    <row r="2504" spans="13:14">
      <c r="M2504" s="94"/>
      <c r="N2504" s="94"/>
    </row>
    <row r="2505" spans="13:14">
      <c r="M2505" s="94"/>
      <c r="N2505" s="94"/>
    </row>
    <row r="2506" spans="13:14">
      <c r="M2506" s="94"/>
      <c r="N2506" s="94"/>
    </row>
    <row r="2507" spans="13:14">
      <c r="M2507" s="94"/>
      <c r="N2507" s="94"/>
    </row>
    <row r="2508" spans="13:14">
      <c r="M2508" s="94"/>
      <c r="N2508" s="94"/>
    </row>
    <row r="2509" spans="13:14">
      <c r="M2509" s="94"/>
      <c r="N2509" s="94"/>
    </row>
    <row r="2510" spans="13:14">
      <c r="M2510" s="94"/>
      <c r="N2510" s="94"/>
    </row>
    <row r="2511" spans="13:14">
      <c r="M2511" s="94"/>
      <c r="N2511" s="94"/>
    </row>
    <row r="2512" spans="13:14">
      <c r="M2512" s="94"/>
      <c r="N2512" s="94"/>
    </row>
    <row r="2513" spans="13:14">
      <c r="M2513" s="94"/>
      <c r="N2513" s="94"/>
    </row>
    <row r="2514" spans="13:14">
      <c r="M2514" s="94"/>
      <c r="N2514" s="94"/>
    </row>
    <row r="2515" spans="13:14">
      <c r="M2515" s="94"/>
      <c r="N2515" s="94"/>
    </row>
    <row r="2516" spans="13:14">
      <c r="M2516" s="94"/>
      <c r="N2516" s="94"/>
    </row>
    <row r="2517" spans="13:14">
      <c r="M2517" s="94"/>
      <c r="N2517" s="94"/>
    </row>
    <row r="2518" spans="13:14">
      <c r="M2518" s="94"/>
      <c r="N2518" s="94"/>
    </row>
    <row r="2519" spans="13:14">
      <c r="M2519" s="94"/>
      <c r="N2519" s="94"/>
    </row>
    <row r="2520" spans="13:14">
      <c r="M2520" s="94"/>
      <c r="N2520" s="94"/>
    </row>
    <row r="2521" spans="13:14">
      <c r="M2521" s="94"/>
      <c r="N2521" s="94"/>
    </row>
    <row r="2522" spans="13:14">
      <c r="M2522" s="94"/>
      <c r="N2522" s="94"/>
    </row>
    <row r="2523" spans="13:14">
      <c r="M2523" s="94"/>
      <c r="N2523" s="94"/>
    </row>
    <row r="2524" spans="13:14">
      <c r="M2524" s="94"/>
      <c r="N2524" s="94"/>
    </row>
    <row r="2525" spans="13:14">
      <c r="M2525" s="94"/>
      <c r="N2525" s="94"/>
    </row>
    <row r="2526" spans="13:14">
      <c r="M2526" s="94"/>
      <c r="N2526" s="94"/>
    </row>
    <row r="2527" spans="13:14">
      <c r="M2527" s="94"/>
      <c r="N2527" s="94"/>
    </row>
    <row r="2528" spans="13:14">
      <c r="M2528" s="94"/>
      <c r="N2528" s="94"/>
    </row>
    <row r="2529" spans="13:14">
      <c r="M2529" s="94"/>
      <c r="N2529" s="94"/>
    </row>
    <row r="2530" spans="13:14">
      <c r="M2530" s="94"/>
      <c r="N2530" s="94"/>
    </row>
    <row r="2531" spans="13:14">
      <c r="M2531" s="94"/>
      <c r="N2531" s="94"/>
    </row>
    <row r="2532" spans="13:14">
      <c r="M2532" s="94"/>
      <c r="N2532" s="94"/>
    </row>
    <row r="2533" spans="13:14">
      <c r="M2533" s="94"/>
      <c r="N2533" s="94"/>
    </row>
    <row r="2534" spans="13:14">
      <c r="M2534" s="94"/>
      <c r="N2534" s="94"/>
    </row>
    <row r="2535" spans="13:14">
      <c r="M2535" s="94"/>
      <c r="N2535" s="94"/>
    </row>
    <row r="2536" spans="13:14">
      <c r="M2536" s="94"/>
      <c r="N2536" s="94"/>
    </row>
    <row r="2537" spans="13:14">
      <c r="M2537" s="94"/>
      <c r="N2537" s="94"/>
    </row>
    <row r="2538" spans="13:14">
      <c r="M2538" s="94"/>
      <c r="N2538" s="94"/>
    </row>
    <row r="2539" spans="13:14">
      <c r="M2539" s="94"/>
      <c r="N2539" s="94"/>
    </row>
    <row r="2540" spans="13:14">
      <c r="M2540" s="94"/>
      <c r="N2540" s="94"/>
    </row>
    <row r="2541" spans="13:14">
      <c r="M2541" s="94"/>
      <c r="N2541" s="94"/>
    </row>
    <row r="2542" spans="13:14">
      <c r="M2542" s="94"/>
      <c r="N2542" s="94"/>
    </row>
    <row r="2543" spans="13:14">
      <c r="M2543" s="94"/>
      <c r="N2543" s="94"/>
    </row>
    <row r="2544" spans="13:14">
      <c r="M2544" s="94"/>
      <c r="N2544" s="94"/>
    </row>
    <row r="2545" spans="13:14">
      <c r="M2545" s="94"/>
      <c r="N2545" s="94"/>
    </row>
    <row r="2546" spans="13:14">
      <c r="M2546" s="94"/>
      <c r="N2546" s="94"/>
    </row>
    <row r="2547" spans="13:14">
      <c r="M2547" s="94"/>
      <c r="N2547" s="94"/>
    </row>
    <row r="2548" spans="13:14">
      <c r="M2548" s="94"/>
      <c r="N2548" s="94"/>
    </row>
    <row r="2549" spans="13:14">
      <c r="M2549" s="94"/>
      <c r="N2549" s="94"/>
    </row>
    <row r="2550" spans="13:14">
      <c r="M2550" s="94"/>
      <c r="N2550" s="94"/>
    </row>
    <row r="2551" spans="13:14">
      <c r="M2551" s="94"/>
      <c r="N2551" s="94"/>
    </row>
    <row r="2552" spans="13:14">
      <c r="M2552" s="94"/>
      <c r="N2552" s="94"/>
    </row>
    <row r="2553" spans="13:14">
      <c r="M2553" s="94"/>
      <c r="N2553" s="94"/>
    </row>
    <row r="2554" spans="13:14">
      <c r="M2554" s="94"/>
      <c r="N2554" s="94"/>
    </row>
    <row r="2555" spans="13:14">
      <c r="M2555" s="94"/>
      <c r="N2555" s="94"/>
    </row>
    <row r="2556" spans="13:14">
      <c r="M2556" s="94"/>
      <c r="N2556" s="94"/>
    </row>
    <row r="2557" spans="13:14">
      <c r="M2557" s="94"/>
      <c r="N2557" s="94"/>
    </row>
    <row r="2558" spans="13:14">
      <c r="M2558" s="94"/>
      <c r="N2558" s="94"/>
    </row>
    <row r="2559" spans="13:14">
      <c r="M2559" s="94"/>
      <c r="N2559" s="94"/>
    </row>
    <row r="2560" spans="13:14">
      <c r="M2560" s="94"/>
      <c r="N2560" s="94"/>
    </row>
    <row r="2561" spans="13:14">
      <c r="M2561" s="94"/>
      <c r="N2561" s="94"/>
    </row>
    <row r="2562" spans="13:14">
      <c r="M2562" s="94"/>
      <c r="N2562" s="94"/>
    </row>
    <row r="2563" spans="13:14">
      <c r="M2563" s="94"/>
      <c r="N2563" s="94"/>
    </row>
    <row r="2564" spans="13:14">
      <c r="M2564" s="94"/>
      <c r="N2564" s="94"/>
    </row>
    <row r="2565" spans="13:14">
      <c r="M2565" s="94"/>
      <c r="N2565" s="94"/>
    </row>
    <row r="2566" spans="13:14">
      <c r="M2566" s="94"/>
      <c r="N2566" s="94"/>
    </row>
    <row r="2567" spans="13:14">
      <c r="M2567" s="94"/>
      <c r="N2567" s="94"/>
    </row>
    <row r="2568" spans="13:14">
      <c r="M2568" s="94"/>
      <c r="N2568" s="94"/>
    </row>
    <row r="2569" spans="13:14">
      <c r="M2569" s="94"/>
      <c r="N2569" s="94"/>
    </row>
    <row r="2570" spans="13:14">
      <c r="M2570" s="94"/>
      <c r="N2570" s="94"/>
    </row>
    <row r="2571" spans="13:14">
      <c r="M2571" s="94"/>
      <c r="N2571" s="94"/>
    </row>
    <row r="2572" spans="13:14">
      <c r="M2572" s="94"/>
      <c r="N2572" s="94"/>
    </row>
    <row r="2573" spans="13:14">
      <c r="M2573" s="94"/>
      <c r="N2573" s="94"/>
    </row>
    <row r="2574" spans="13:14">
      <c r="M2574" s="94"/>
      <c r="N2574" s="94"/>
    </row>
    <row r="2575" spans="13:14">
      <c r="M2575" s="94"/>
      <c r="N2575" s="94"/>
    </row>
    <row r="2576" spans="13:14">
      <c r="M2576" s="94"/>
      <c r="N2576" s="94"/>
    </row>
    <row r="2577" spans="13:14">
      <c r="M2577" s="94"/>
      <c r="N2577" s="94"/>
    </row>
    <row r="2578" spans="13:14">
      <c r="M2578" s="94"/>
      <c r="N2578" s="94"/>
    </row>
    <row r="2579" spans="13:14">
      <c r="M2579" s="94"/>
      <c r="N2579" s="94"/>
    </row>
    <row r="2580" spans="13:14">
      <c r="M2580" s="94"/>
      <c r="N2580" s="94"/>
    </row>
    <row r="2581" spans="13:14">
      <c r="M2581" s="94"/>
      <c r="N2581" s="94"/>
    </row>
    <row r="2582" spans="13:14">
      <c r="M2582" s="94"/>
      <c r="N2582" s="94"/>
    </row>
    <row r="2583" spans="13:14">
      <c r="M2583" s="94"/>
      <c r="N2583" s="94"/>
    </row>
    <row r="2584" spans="13:14">
      <c r="M2584" s="94"/>
      <c r="N2584" s="94"/>
    </row>
    <row r="2585" spans="13:14">
      <c r="M2585" s="94"/>
      <c r="N2585" s="94"/>
    </row>
    <row r="2586" spans="13:14">
      <c r="M2586" s="94"/>
      <c r="N2586" s="94"/>
    </row>
    <row r="2587" spans="13:14">
      <c r="M2587" s="94"/>
      <c r="N2587" s="94"/>
    </row>
    <row r="2588" spans="13:14">
      <c r="M2588" s="94"/>
      <c r="N2588" s="94"/>
    </row>
    <row r="2589" spans="13:14">
      <c r="M2589" s="94"/>
      <c r="N2589" s="94"/>
    </row>
    <row r="2590" spans="13:14">
      <c r="M2590" s="94"/>
      <c r="N2590" s="94"/>
    </row>
    <row r="2591" spans="13:14">
      <c r="M2591" s="94"/>
      <c r="N2591" s="94"/>
    </row>
    <row r="2592" spans="13:14">
      <c r="M2592" s="94"/>
      <c r="N2592" s="94"/>
    </row>
    <row r="2593" spans="13:14">
      <c r="M2593" s="94"/>
      <c r="N2593" s="94"/>
    </row>
    <row r="2594" spans="13:14">
      <c r="M2594" s="94"/>
      <c r="N2594" s="94"/>
    </row>
    <row r="2595" spans="13:14">
      <c r="M2595" s="94"/>
      <c r="N2595" s="94"/>
    </row>
    <row r="2596" spans="13:14">
      <c r="M2596" s="94"/>
      <c r="N2596" s="94"/>
    </row>
    <row r="2597" spans="13:14">
      <c r="M2597" s="94"/>
      <c r="N2597" s="94"/>
    </row>
    <row r="2598" spans="13:14">
      <c r="M2598" s="94"/>
      <c r="N2598" s="94"/>
    </row>
    <row r="2599" spans="13:14">
      <c r="M2599" s="94"/>
      <c r="N2599" s="94"/>
    </row>
    <row r="2600" spans="13:14">
      <c r="M2600" s="94"/>
      <c r="N2600" s="94"/>
    </row>
    <row r="2601" spans="13:14">
      <c r="M2601" s="94"/>
      <c r="N2601" s="94"/>
    </row>
    <row r="2602" spans="13:14">
      <c r="M2602" s="94"/>
      <c r="N2602" s="94"/>
    </row>
    <row r="2603" spans="13:14">
      <c r="M2603" s="94"/>
      <c r="N2603" s="94"/>
    </row>
    <row r="2604" spans="13:14">
      <c r="M2604" s="94"/>
      <c r="N2604" s="94"/>
    </row>
    <row r="2605" spans="13:14">
      <c r="M2605" s="94"/>
      <c r="N2605" s="94"/>
    </row>
    <row r="2606" spans="13:14">
      <c r="M2606" s="94"/>
      <c r="N2606" s="94"/>
    </row>
    <row r="2607" spans="13:14">
      <c r="M2607" s="94"/>
      <c r="N2607" s="94"/>
    </row>
    <row r="2608" spans="13:14">
      <c r="M2608" s="94"/>
      <c r="N2608" s="94"/>
    </row>
    <row r="2609" spans="13:14">
      <c r="M2609" s="94"/>
      <c r="N2609" s="94"/>
    </row>
    <row r="2610" spans="13:14">
      <c r="M2610" s="94"/>
      <c r="N2610" s="94"/>
    </row>
    <row r="2611" spans="13:14">
      <c r="M2611" s="94"/>
      <c r="N2611" s="94"/>
    </row>
    <row r="2612" spans="13:14">
      <c r="M2612" s="94"/>
      <c r="N2612" s="94"/>
    </row>
    <row r="2613" spans="13:14">
      <c r="M2613" s="94"/>
      <c r="N2613" s="94"/>
    </row>
    <row r="2614" spans="13:14">
      <c r="M2614" s="94"/>
      <c r="N2614" s="94"/>
    </row>
    <row r="2615" spans="13:14">
      <c r="M2615" s="94"/>
      <c r="N2615" s="94"/>
    </row>
    <row r="2616" spans="13:14">
      <c r="M2616" s="94"/>
      <c r="N2616" s="94"/>
    </row>
    <row r="2617" spans="13:14">
      <c r="M2617" s="94"/>
      <c r="N2617" s="94"/>
    </row>
    <row r="2618" spans="13:14">
      <c r="M2618" s="94"/>
      <c r="N2618" s="94"/>
    </row>
    <row r="2619" spans="13:14">
      <c r="M2619" s="94"/>
      <c r="N2619" s="94"/>
    </row>
    <row r="2620" spans="13:14">
      <c r="M2620" s="94"/>
      <c r="N2620" s="94"/>
    </row>
    <row r="2621" spans="13:14">
      <c r="M2621" s="94"/>
      <c r="N2621" s="94"/>
    </row>
    <row r="2622" spans="13:14">
      <c r="M2622" s="94"/>
      <c r="N2622" s="94"/>
    </row>
    <row r="2623" spans="13:14">
      <c r="M2623" s="94"/>
      <c r="N2623" s="94"/>
    </row>
    <row r="2624" spans="13:14">
      <c r="M2624" s="94"/>
      <c r="N2624" s="94"/>
    </row>
    <row r="2625" spans="13:14">
      <c r="M2625" s="94"/>
      <c r="N2625" s="94"/>
    </row>
    <row r="2626" spans="13:14">
      <c r="M2626" s="94"/>
      <c r="N2626" s="94"/>
    </row>
    <row r="2627" spans="13:14">
      <c r="M2627" s="94"/>
      <c r="N2627" s="94"/>
    </row>
    <row r="2628" spans="13:14">
      <c r="M2628" s="94"/>
      <c r="N2628" s="94"/>
    </row>
    <row r="2629" spans="13:14">
      <c r="M2629" s="94"/>
      <c r="N2629" s="94"/>
    </row>
    <row r="2630" spans="13:14">
      <c r="M2630" s="94"/>
      <c r="N2630" s="94"/>
    </row>
    <row r="2631" spans="13:14">
      <c r="M2631" s="94"/>
      <c r="N2631" s="94"/>
    </row>
    <row r="2632" spans="13:14">
      <c r="M2632" s="94"/>
      <c r="N2632" s="94"/>
    </row>
    <row r="2633" spans="13:14">
      <c r="M2633" s="94"/>
      <c r="N2633" s="94"/>
    </row>
    <row r="2634" spans="13:14">
      <c r="M2634" s="94"/>
      <c r="N2634" s="94"/>
    </row>
    <row r="2635" spans="13:14">
      <c r="M2635" s="94"/>
      <c r="N2635" s="94"/>
    </row>
    <row r="2636" spans="13:14">
      <c r="M2636" s="94"/>
      <c r="N2636" s="94"/>
    </row>
    <row r="2637" spans="13:14">
      <c r="M2637" s="94"/>
      <c r="N2637" s="94"/>
    </row>
    <row r="2638" spans="13:14">
      <c r="M2638" s="94"/>
      <c r="N2638" s="94"/>
    </row>
    <row r="2639" spans="13:14">
      <c r="M2639" s="94"/>
      <c r="N2639" s="94"/>
    </row>
    <row r="2640" spans="13:14">
      <c r="M2640" s="94"/>
      <c r="N2640" s="94"/>
    </row>
    <row r="2641" spans="13:14">
      <c r="M2641" s="94"/>
      <c r="N2641" s="94"/>
    </row>
    <row r="2642" spans="13:14">
      <c r="M2642" s="94"/>
      <c r="N2642" s="94"/>
    </row>
    <row r="2643" spans="13:14">
      <c r="M2643" s="94"/>
      <c r="N2643" s="94"/>
    </row>
    <row r="2644" spans="13:14">
      <c r="M2644" s="94"/>
      <c r="N2644" s="94"/>
    </row>
    <row r="2645" spans="13:14">
      <c r="M2645" s="94"/>
      <c r="N2645" s="94"/>
    </row>
    <row r="2646" spans="13:14">
      <c r="M2646" s="94"/>
      <c r="N2646" s="94"/>
    </row>
    <row r="2647" spans="13:14">
      <c r="M2647" s="94"/>
      <c r="N2647" s="94"/>
    </row>
    <row r="2648" spans="13:14">
      <c r="M2648" s="94"/>
      <c r="N2648" s="94"/>
    </row>
    <row r="2649" spans="13:14">
      <c r="M2649" s="94"/>
      <c r="N2649" s="94"/>
    </row>
    <row r="2650" spans="13:14">
      <c r="M2650" s="94"/>
      <c r="N2650" s="94"/>
    </row>
    <row r="2651" spans="13:14">
      <c r="M2651" s="94"/>
      <c r="N2651" s="94"/>
    </row>
    <row r="2652" spans="13:14">
      <c r="M2652" s="94"/>
      <c r="N2652" s="94"/>
    </row>
    <row r="2653" spans="13:14">
      <c r="M2653" s="94"/>
      <c r="N2653" s="94"/>
    </row>
    <row r="2654" spans="13:14">
      <c r="M2654" s="94"/>
      <c r="N2654" s="94"/>
    </row>
    <row r="2655" spans="13:14">
      <c r="M2655" s="94"/>
      <c r="N2655" s="94"/>
    </row>
    <row r="2656" spans="13:14">
      <c r="M2656" s="94"/>
      <c r="N2656" s="94"/>
    </row>
    <row r="2657" spans="13:14">
      <c r="M2657" s="94"/>
      <c r="N2657" s="94"/>
    </row>
    <row r="2658" spans="13:14">
      <c r="M2658" s="94"/>
      <c r="N2658" s="94"/>
    </row>
    <row r="2659" spans="13:14">
      <c r="M2659" s="94"/>
      <c r="N2659" s="94"/>
    </row>
    <row r="2660" spans="13:14">
      <c r="M2660" s="94"/>
      <c r="N2660" s="94"/>
    </row>
    <row r="2661" spans="13:14">
      <c r="M2661" s="94"/>
      <c r="N2661" s="94"/>
    </row>
    <row r="2662" spans="13:14">
      <c r="M2662" s="94"/>
      <c r="N2662" s="94"/>
    </row>
    <row r="2663" spans="13:14">
      <c r="M2663" s="94"/>
      <c r="N2663" s="94"/>
    </row>
    <row r="2664" spans="13:14">
      <c r="M2664" s="94"/>
      <c r="N2664" s="94"/>
    </row>
    <row r="2665" spans="13:14">
      <c r="M2665" s="94"/>
      <c r="N2665" s="94"/>
    </row>
    <row r="2666" spans="13:14">
      <c r="M2666" s="94"/>
      <c r="N2666" s="94"/>
    </row>
    <row r="2667" spans="13:14">
      <c r="M2667" s="94"/>
      <c r="N2667" s="94"/>
    </row>
    <row r="2668" spans="13:14">
      <c r="M2668" s="94"/>
      <c r="N2668" s="94"/>
    </row>
    <row r="2669" spans="13:14">
      <c r="M2669" s="94"/>
      <c r="N2669" s="94"/>
    </row>
    <row r="2670" spans="13:14">
      <c r="M2670" s="94"/>
      <c r="N2670" s="94"/>
    </row>
    <row r="2671" spans="13:14">
      <c r="M2671" s="94"/>
      <c r="N2671" s="94"/>
    </row>
    <row r="2672" spans="13:14">
      <c r="M2672" s="94"/>
      <c r="N2672" s="94"/>
    </row>
    <row r="2673" spans="13:14">
      <c r="M2673" s="94"/>
      <c r="N2673" s="94"/>
    </row>
    <row r="2674" spans="13:14">
      <c r="M2674" s="94"/>
      <c r="N2674" s="94"/>
    </row>
    <row r="2675" spans="13:14">
      <c r="M2675" s="94"/>
      <c r="N2675" s="94"/>
    </row>
    <row r="2676" spans="13:14">
      <c r="M2676" s="94"/>
      <c r="N2676" s="94"/>
    </row>
    <row r="2677" spans="13:14">
      <c r="M2677" s="94"/>
      <c r="N2677" s="94"/>
    </row>
    <row r="2678" spans="13:14">
      <c r="M2678" s="94"/>
      <c r="N2678" s="94"/>
    </row>
    <row r="2679" spans="13:14">
      <c r="M2679" s="94"/>
      <c r="N2679" s="94"/>
    </row>
    <row r="2680" spans="13:14">
      <c r="M2680" s="94"/>
      <c r="N2680" s="94"/>
    </row>
    <row r="2681" spans="13:14">
      <c r="M2681" s="94"/>
      <c r="N2681" s="94"/>
    </row>
    <row r="2682" spans="13:14">
      <c r="M2682" s="94"/>
      <c r="N2682" s="94"/>
    </row>
    <row r="2683" spans="13:14">
      <c r="M2683" s="94"/>
      <c r="N2683" s="94"/>
    </row>
    <row r="2684" spans="13:14">
      <c r="M2684" s="94"/>
      <c r="N2684" s="94"/>
    </row>
    <row r="2685" spans="13:14">
      <c r="M2685" s="94"/>
      <c r="N2685" s="94"/>
    </row>
    <row r="2686" spans="13:14">
      <c r="M2686" s="94"/>
      <c r="N2686" s="94"/>
    </row>
    <row r="2687" spans="13:14">
      <c r="M2687" s="94"/>
      <c r="N2687" s="94"/>
    </row>
    <row r="2688" spans="13:14">
      <c r="M2688" s="94"/>
      <c r="N2688" s="94"/>
    </row>
    <row r="2689" spans="13:14">
      <c r="M2689" s="94"/>
      <c r="N2689" s="94"/>
    </row>
    <row r="2690" spans="13:14">
      <c r="M2690" s="94"/>
      <c r="N2690" s="94"/>
    </row>
    <row r="2691" spans="13:14">
      <c r="M2691" s="94"/>
      <c r="N2691" s="94"/>
    </row>
    <row r="2692" spans="13:14">
      <c r="M2692" s="94"/>
      <c r="N2692" s="94"/>
    </row>
    <row r="2693" spans="13:14">
      <c r="M2693" s="94"/>
      <c r="N2693" s="94"/>
    </row>
    <row r="2694" spans="13:14">
      <c r="M2694" s="94"/>
      <c r="N2694" s="94"/>
    </row>
    <row r="2695" spans="13:14">
      <c r="M2695" s="94"/>
      <c r="N2695" s="94"/>
    </row>
    <row r="2696" spans="13:14">
      <c r="M2696" s="94"/>
      <c r="N2696" s="94"/>
    </row>
    <row r="2697" spans="13:14">
      <c r="M2697" s="94"/>
      <c r="N2697" s="94"/>
    </row>
    <row r="2698" spans="13:14">
      <c r="M2698" s="94"/>
      <c r="N2698" s="94"/>
    </row>
    <row r="2699" spans="13:14">
      <c r="M2699" s="94"/>
      <c r="N2699" s="94"/>
    </row>
    <row r="2700" spans="13:14">
      <c r="M2700" s="94"/>
      <c r="N2700" s="94"/>
    </row>
    <row r="2701" spans="13:14">
      <c r="M2701" s="94"/>
      <c r="N2701" s="94"/>
    </row>
    <row r="2702" spans="13:14">
      <c r="M2702" s="94"/>
      <c r="N2702" s="94"/>
    </row>
    <row r="2703" spans="13:14">
      <c r="M2703" s="94"/>
      <c r="N2703" s="94"/>
    </row>
    <row r="2704" spans="13:14">
      <c r="M2704" s="94"/>
      <c r="N2704" s="94"/>
    </row>
    <row r="2705" spans="13:14">
      <c r="M2705" s="94"/>
      <c r="N2705" s="94"/>
    </row>
    <row r="2706" spans="13:14">
      <c r="M2706" s="94"/>
      <c r="N2706" s="94"/>
    </row>
    <row r="2707" spans="13:14">
      <c r="M2707" s="94"/>
      <c r="N2707" s="94"/>
    </row>
    <row r="2708" spans="13:14">
      <c r="M2708" s="94"/>
      <c r="N2708" s="94"/>
    </row>
    <row r="2709" spans="13:14">
      <c r="M2709" s="94"/>
      <c r="N2709" s="94"/>
    </row>
    <row r="2710" spans="13:14">
      <c r="M2710" s="94"/>
      <c r="N2710" s="94"/>
    </row>
    <row r="2711" spans="13:14">
      <c r="M2711" s="94"/>
      <c r="N2711" s="94"/>
    </row>
    <row r="2712" spans="13:14">
      <c r="M2712" s="94"/>
      <c r="N2712" s="94"/>
    </row>
    <row r="2713" spans="13:14">
      <c r="M2713" s="94"/>
      <c r="N2713" s="94"/>
    </row>
    <row r="2714" spans="13:14">
      <c r="M2714" s="94"/>
      <c r="N2714" s="94"/>
    </row>
    <row r="2715" spans="13:14">
      <c r="M2715" s="94"/>
      <c r="N2715" s="94"/>
    </row>
    <row r="2716" spans="13:14">
      <c r="M2716" s="94"/>
      <c r="N2716" s="94"/>
    </row>
    <row r="2717" spans="13:14">
      <c r="M2717" s="94"/>
      <c r="N2717" s="94"/>
    </row>
    <row r="2718" spans="13:14">
      <c r="M2718" s="94"/>
      <c r="N2718" s="94"/>
    </row>
    <row r="2719" spans="13:14">
      <c r="M2719" s="94"/>
      <c r="N2719" s="94"/>
    </row>
    <row r="2720" spans="13:14">
      <c r="M2720" s="94"/>
      <c r="N2720" s="94"/>
    </row>
    <row r="2721" spans="13:14">
      <c r="M2721" s="94"/>
      <c r="N2721" s="94"/>
    </row>
    <row r="2722" spans="13:14">
      <c r="M2722" s="94"/>
      <c r="N2722" s="94"/>
    </row>
    <row r="2723" spans="13:14">
      <c r="M2723" s="94"/>
      <c r="N2723" s="94"/>
    </row>
    <row r="2724" spans="13:14">
      <c r="M2724" s="94"/>
      <c r="N2724" s="94"/>
    </row>
    <row r="2725" spans="13:14">
      <c r="M2725" s="94"/>
      <c r="N2725" s="94"/>
    </row>
    <row r="2726" spans="13:14">
      <c r="M2726" s="94"/>
      <c r="N2726" s="94"/>
    </row>
    <row r="2727" spans="13:14">
      <c r="M2727" s="94"/>
      <c r="N2727" s="94"/>
    </row>
    <row r="2728" spans="13:14">
      <c r="M2728" s="94"/>
      <c r="N2728" s="94"/>
    </row>
    <row r="2729" spans="13:14">
      <c r="M2729" s="94"/>
      <c r="N2729" s="94"/>
    </row>
    <row r="2730" spans="13:14">
      <c r="M2730" s="94"/>
      <c r="N2730" s="94"/>
    </row>
    <row r="2731" spans="13:14">
      <c r="M2731" s="94"/>
      <c r="N2731" s="94"/>
    </row>
    <row r="2732" spans="13:14">
      <c r="M2732" s="94"/>
      <c r="N2732" s="94"/>
    </row>
    <row r="2733" spans="13:14">
      <c r="M2733" s="94"/>
      <c r="N2733" s="94"/>
    </row>
    <row r="2734" spans="13:14">
      <c r="M2734" s="94"/>
      <c r="N2734" s="94"/>
    </row>
    <row r="2735" spans="13:14">
      <c r="M2735" s="94"/>
      <c r="N2735" s="94"/>
    </row>
    <row r="2736" spans="13:14">
      <c r="M2736" s="94"/>
      <c r="N2736" s="94"/>
    </row>
    <row r="2737" spans="13:14">
      <c r="M2737" s="94"/>
      <c r="N2737" s="94"/>
    </row>
    <row r="2738" spans="13:14">
      <c r="M2738" s="94"/>
      <c r="N2738" s="94"/>
    </row>
    <row r="2739" spans="13:14">
      <c r="M2739" s="94"/>
      <c r="N2739" s="94"/>
    </row>
    <row r="2740" spans="13:14">
      <c r="M2740" s="94"/>
      <c r="N2740" s="94"/>
    </row>
    <row r="2741" spans="13:14">
      <c r="M2741" s="94"/>
      <c r="N2741" s="94"/>
    </row>
    <row r="2742" spans="13:14">
      <c r="M2742" s="94"/>
      <c r="N2742" s="94"/>
    </row>
    <row r="2743" spans="13:14">
      <c r="M2743" s="94"/>
      <c r="N2743" s="94"/>
    </row>
    <row r="2744" spans="13:14">
      <c r="M2744" s="94"/>
      <c r="N2744" s="94"/>
    </row>
    <row r="2745" spans="13:14">
      <c r="M2745" s="94"/>
      <c r="N2745" s="94"/>
    </row>
    <row r="2746" spans="13:14">
      <c r="M2746" s="94"/>
      <c r="N2746" s="94"/>
    </row>
    <row r="2747" spans="13:14">
      <c r="M2747" s="94"/>
      <c r="N2747" s="94"/>
    </row>
    <row r="2748" spans="13:14">
      <c r="M2748" s="94"/>
      <c r="N2748" s="94"/>
    </row>
    <row r="2749" spans="13:14">
      <c r="M2749" s="94"/>
      <c r="N2749" s="94"/>
    </row>
    <row r="2750" spans="13:14">
      <c r="M2750" s="94"/>
      <c r="N2750" s="94"/>
    </row>
    <row r="2751" spans="13:14">
      <c r="M2751" s="94"/>
      <c r="N2751" s="94"/>
    </row>
    <row r="2752" spans="13:14">
      <c r="M2752" s="94"/>
      <c r="N2752" s="94"/>
    </row>
    <row r="2753" spans="13:14">
      <c r="M2753" s="94"/>
      <c r="N2753" s="94"/>
    </row>
    <row r="2754" spans="13:14">
      <c r="M2754" s="94"/>
      <c r="N2754" s="94"/>
    </row>
    <row r="2755" spans="13:14">
      <c r="M2755" s="94"/>
      <c r="N2755" s="94"/>
    </row>
    <row r="2756" spans="13:14">
      <c r="M2756" s="94"/>
      <c r="N2756" s="94"/>
    </row>
    <row r="2757" spans="13:14">
      <c r="M2757" s="94"/>
      <c r="N2757" s="94"/>
    </row>
    <row r="2758" spans="13:14">
      <c r="M2758" s="94"/>
      <c r="N2758" s="94"/>
    </row>
    <row r="2759" spans="13:14">
      <c r="M2759" s="94"/>
      <c r="N2759" s="94"/>
    </row>
    <row r="2760" spans="13:14">
      <c r="M2760" s="94"/>
      <c r="N2760" s="94"/>
    </row>
    <row r="2761" spans="13:14">
      <c r="M2761" s="94"/>
      <c r="N2761" s="94"/>
    </row>
    <row r="2762" spans="13:14">
      <c r="M2762" s="94"/>
      <c r="N2762" s="94"/>
    </row>
    <row r="2763" spans="13:14">
      <c r="M2763" s="94"/>
      <c r="N2763" s="94"/>
    </row>
    <row r="2764" spans="13:14">
      <c r="M2764" s="94"/>
      <c r="N2764" s="94"/>
    </row>
    <row r="2765" spans="13:14">
      <c r="M2765" s="94"/>
      <c r="N2765" s="94"/>
    </row>
    <row r="2766" spans="13:14">
      <c r="M2766" s="94"/>
      <c r="N2766" s="94"/>
    </row>
    <row r="2767" spans="13:14">
      <c r="M2767" s="94"/>
      <c r="N2767" s="94"/>
    </row>
    <row r="2768" spans="13:14">
      <c r="M2768" s="94"/>
      <c r="N2768" s="94"/>
    </row>
    <row r="2769" spans="13:14">
      <c r="M2769" s="94"/>
      <c r="N2769" s="94"/>
    </row>
    <row r="2770" spans="13:14">
      <c r="M2770" s="94"/>
      <c r="N2770" s="94"/>
    </row>
    <row r="2771" spans="13:14">
      <c r="M2771" s="94"/>
      <c r="N2771" s="94"/>
    </row>
    <row r="2772" spans="13:14">
      <c r="M2772" s="94"/>
      <c r="N2772" s="94"/>
    </row>
    <row r="2773" spans="13:14">
      <c r="M2773" s="94"/>
      <c r="N2773" s="94"/>
    </row>
    <row r="2774" spans="13:14">
      <c r="M2774" s="94"/>
      <c r="N2774" s="94"/>
    </row>
    <row r="2775" spans="13:14">
      <c r="M2775" s="94"/>
      <c r="N2775" s="94"/>
    </row>
    <row r="2776" spans="13:14">
      <c r="M2776" s="94"/>
      <c r="N2776" s="94"/>
    </row>
    <row r="2777" spans="13:14">
      <c r="M2777" s="94"/>
      <c r="N2777" s="94"/>
    </row>
    <row r="2778" spans="13:14">
      <c r="M2778" s="94"/>
      <c r="N2778" s="94"/>
    </row>
    <row r="2779" spans="13:14">
      <c r="M2779" s="94"/>
      <c r="N2779" s="94"/>
    </row>
    <row r="2780" spans="13:14">
      <c r="M2780" s="94"/>
      <c r="N2780" s="94"/>
    </row>
    <row r="2781" spans="13:14">
      <c r="M2781" s="94"/>
      <c r="N2781" s="94"/>
    </row>
    <row r="2782" spans="13:14">
      <c r="M2782" s="94"/>
      <c r="N2782" s="94"/>
    </row>
    <row r="2783" spans="13:14">
      <c r="M2783" s="94"/>
      <c r="N2783" s="94"/>
    </row>
    <row r="2784" spans="13:14">
      <c r="M2784" s="94"/>
      <c r="N2784" s="94"/>
    </row>
    <row r="2785" spans="13:14">
      <c r="M2785" s="94"/>
      <c r="N2785" s="94"/>
    </row>
    <row r="2786" spans="13:14">
      <c r="M2786" s="94"/>
      <c r="N2786" s="94"/>
    </row>
    <row r="2787" spans="13:14">
      <c r="M2787" s="94"/>
      <c r="N2787" s="94"/>
    </row>
    <row r="2788" spans="13:14">
      <c r="M2788" s="94"/>
      <c r="N2788" s="94"/>
    </row>
    <row r="2789" spans="13:14">
      <c r="M2789" s="94"/>
      <c r="N2789" s="94"/>
    </row>
    <row r="2790" spans="13:14">
      <c r="M2790" s="94"/>
      <c r="N2790" s="94"/>
    </row>
    <row r="2791" spans="13:14">
      <c r="M2791" s="94"/>
      <c r="N2791" s="94"/>
    </row>
    <row r="2792" spans="13:14">
      <c r="M2792" s="94"/>
      <c r="N2792" s="94"/>
    </row>
    <row r="2793" spans="13:14">
      <c r="M2793" s="94"/>
      <c r="N2793" s="94"/>
    </row>
    <row r="2794" spans="13:14">
      <c r="M2794" s="94"/>
      <c r="N2794" s="94"/>
    </row>
    <row r="2795" spans="13:14">
      <c r="M2795" s="94"/>
      <c r="N2795" s="94"/>
    </row>
    <row r="2796" spans="13:14">
      <c r="M2796" s="94"/>
      <c r="N2796" s="94"/>
    </row>
    <row r="2797" spans="13:14">
      <c r="M2797" s="94"/>
      <c r="N2797" s="94"/>
    </row>
    <row r="2798" spans="13:14">
      <c r="M2798" s="94"/>
      <c r="N2798" s="94"/>
    </row>
    <row r="2799" spans="13:14">
      <c r="M2799" s="94"/>
      <c r="N2799" s="94"/>
    </row>
    <row r="2800" spans="13:14">
      <c r="M2800" s="94"/>
      <c r="N2800" s="94"/>
    </row>
    <row r="2801" spans="13:14">
      <c r="M2801" s="94"/>
      <c r="N2801" s="94"/>
    </row>
    <row r="2802" spans="13:14">
      <c r="M2802" s="94"/>
      <c r="N2802" s="94"/>
    </row>
    <row r="2803" spans="13:14">
      <c r="M2803" s="94"/>
      <c r="N2803" s="94"/>
    </row>
    <row r="2804" spans="13:14">
      <c r="M2804" s="94"/>
      <c r="N2804" s="94"/>
    </row>
    <row r="2805" spans="13:14">
      <c r="M2805" s="94"/>
      <c r="N2805" s="94"/>
    </row>
    <row r="2806" spans="13:14">
      <c r="M2806" s="94"/>
      <c r="N2806" s="94"/>
    </row>
    <row r="2807" spans="13:14">
      <c r="M2807" s="94"/>
      <c r="N2807" s="94"/>
    </row>
    <row r="2808" spans="13:14">
      <c r="M2808" s="94"/>
      <c r="N2808" s="94"/>
    </row>
    <row r="2809" spans="13:14">
      <c r="M2809" s="94"/>
      <c r="N2809" s="94"/>
    </row>
    <row r="2810" spans="13:14">
      <c r="M2810" s="94"/>
      <c r="N2810" s="94"/>
    </row>
    <row r="2811" spans="13:14">
      <c r="M2811" s="94"/>
      <c r="N2811" s="94"/>
    </row>
    <row r="2812" spans="13:14">
      <c r="M2812" s="94"/>
      <c r="N2812" s="94"/>
    </row>
    <row r="2813" spans="13:14">
      <c r="M2813" s="94"/>
      <c r="N2813" s="94"/>
    </row>
    <row r="2814" spans="13:14">
      <c r="M2814" s="94"/>
      <c r="N2814" s="94"/>
    </row>
    <row r="2815" spans="13:14">
      <c r="M2815" s="94"/>
      <c r="N2815" s="94"/>
    </row>
    <row r="2816" spans="13:14">
      <c r="M2816" s="94"/>
      <c r="N2816" s="94"/>
    </row>
    <row r="2817" spans="13:14">
      <c r="M2817" s="94"/>
      <c r="N2817" s="94"/>
    </row>
    <row r="2818" spans="13:14">
      <c r="M2818" s="94"/>
      <c r="N2818" s="94"/>
    </row>
    <row r="2819" spans="13:14">
      <c r="M2819" s="94"/>
      <c r="N2819" s="94"/>
    </row>
    <row r="2820" spans="13:14">
      <c r="M2820" s="94"/>
      <c r="N2820" s="94"/>
    </row>
    <row r="2821" spans="13:14">
      <c r="M2821" s="94"/>
      <c r="N2821" s="94"/>
    </row>
    <row r="2822" spans="13:14">
      <c r="M2822" s="94"/>
      <c r="N2822" s="94"/>
    </row>
    <row r="2823" spans="13:14">
      <c r="M2823" s="94"/>
      <c r="N2823" s="94"/>
    </row>
    <row r="2824" spans="13:14">
      <c r="M2824" s="94"/>
      <c r="N2824" s="94"/>
    </row>
    <row r="2825" spans="13:14">
      <c r="M2825" s="94"/>
      <c r="N2825" s="94"/>
    </row>
    <row r="2826" spans="13:14">
      <c r="M2826" s="94"/>
      <c r="N2826" s="94"/>
    </row>
    <row r="2827" spans="13:14">
      <c r="M2827" s="94"/>
      <c r="N2827" s="94"/>
    </row>
    <row r="2828" spans="13:14">
      <c r="M2828" s="94"/>
      <c r="N2828" s="94"/>
    </row>
    <row r="2829" spans="13:14">
      <c r="M2829" s="94"/>
      <c r="N2829" s="94"/>
    </row>
    <row r="2830" spans="13:14">
      <c r="M2830" s="94"/>
      <c r="N2830" s="94"/>
    </row>
    <row r="2831" spans="13:14">
      <c r="M2831" s="94"/>
      <c r="N2831" s="94"/>
    </row>
    <row r="2832" spans="13:14">
      <c r="M2832" s="94"/>
      <c r="N2832" s="94"/>
    </row>
    <row r="2833" spans="13:14">
      <c r="M2833" s="94"/>
      <c r="N2833" s="94"/>
    </row>
    <row r="2834" spans="13:14">
      <c r="M2834" s="94"/>
      <c r="N2834" s="94"/>
    </row>
    <row r="2835" spans="13:14">
      <c r="M2835" s="94"/>
      <c r="N2835" s="94"/>
    </row>
    <row r="2836" spans="13:14">
      <c r="M2836" s="94"/>
      <c r="N2836" s="94"/>
    </row>
    <row r="2837" spans="13:14">
      <c r="M2837" s="94"/>
      <c r="N2837" s="94"/>
    </row>
    <row r="2838" spans="13:14">
      <c r="M2838" s="94"/>
      <c r="N2838" s="94"/>
    </row>
    <row r="2839" spans="13:14">
      <c r="M2839" s="94"/>
      <c r="N2839" s="94"/>
    </row>
    <row r="2840" spans="13:14">
      <c r="M2840" s="94"/>
      <c r="N2840" s="94"/>
    </row>
    <row r="2841" spans="13:14">
      <c r="M2841" s="94"/>
      <c r="N2841" s="94"/>
    </row>
    <row r="2842" spans="13:14">
      <c r="M2842" s="94"/>
      <c r="N2842" s="94"/>
    </row>
    <row r="2843" spans="13:14">
      <c r="M2843" s="94"/>
      <c r="N2843" s="94"/>
    </row>
    <row r="2844" spans="13:14">
      <c r="M2844" s="94"/>
      <c r="N2844" s="94"/>
    </row>
    <row r="2845" spans="13:14">
      <c r="M2845" s="94"/>
      <c r="N2845" s="94"/>
    </row>
    <row r="2846" spans="13:14">
      <c r="M2846" s="94"/>
      <c r="N2846" s="94"/>
    </row>
    <row r="2847" spans="13:14">
      <c r="M2847" s="94"/>
      <c r="N2847" s="94"/>
    </row>
    <row r="2848" spans="13:14">
      <c r="M2848" s="94"/>
      <c r="N2848" s="94"/>
    </row>
    <row r="2849" spans="13:14">
      <c r="M2849" s="94"/>
      <c r="N2849" s="94"/>
    </row>
    <row r="2850" spans="13:14">
      <c r="M2850" s="94"/>
      <c r="N2850" s="94"/>
    </row>
    <row r="2851" spans="13:14">
      <c r="M2851" s="94"/>
      <c r="N2851" s="94"/>
    </row>
    <row r="2852" spans="13:14">
      <c r="M2852" s="94"/>
      <c r="N2852" s="94"/>
    </row>
    <row r="2853" spans="13:14">
      <c r="M2853" s="94"/>
      <c r="N2853" s="94"/>
    </row>
    <row r="2854" spans="13:14">
      <c r="M2854" s="94"/>
      <c r="N2854" s="94"/>
    </row>
    <row r="2855" spans="13:14">
      <c r="M2855" s="94"/>
      <c r="N2855" s="94"/>
    </row>
    <row r="2856" spans="13:14">
      <c r="M2856" s="94"/>
      <c r="N2856" s="94"/>
    </row>
    <row r="2857" spans="13:14">
      <c r="M2857" s="94"/>
      <c r="N2857" s="94"/>
    </row>
    <row r="2858" spans="13:14">
      <c r="M2858" s="94"/>
      <c r="N2858" s="94"/>
    </row>
    <row r="2859" spans="13:14">
      <c r="M2859" s="94"/>
      <c r="N2859" s="94"/>
    </row>
    <row r="2860" spans="13:14">
      <c r="M2860" s="94"/>
      <c r="N2860" s="94"/>
    </row>
    <row r="2861" spans="13:14">
      <c r="M2861" s="94"/>
      <c r="N2861" s="94"/>
    </row>
    <row r="2862" spans="13:14">
      <c r="M2862" s="94"/>
      <c r="N2862" s="94"/>
    </row>
    <row r="2863" spans="13:14">
      <c r="M2863" s="94"/>
      <c r="N2863" s="94"/>
    </row>
    <row r="2864" spans="13:14">
      <c r="M2864" s="94"/>
      <c r="N2864" s="94"/>
    </row>
    <row r="2865" spans="13:14">
      <c r="M2865" s="94"/>
      <c r="N2865" s="94"/>
    </row>
    <row r="2866" spans="13:14">
      <c r="M2866" s="94"/>
      <c r="N2866" s="94"/>
    </row>
    <row r="2867" spans="13:14">
      <c r="M2867" s="94"/>
      <c r="N2867" s="94"/>
    </row>
    <row r="2868" spans="13:14">
      <c r="M2868" s="94"/>
      <c r="N2868" s="94"/>
    </row>
    <row r="2869" spans="13:14">
      <c r="M2869" s="94"/>
      <c r="N2869" s="94"/>
    </row>
    <row r="2870" spans="13:14">
      <c r="M2870" s="94"/>
      <c r="N2870" s="94"/>
    </row>
    <row r="2871" spans="13:14">
      <c r="M2871" s="94"/>
      <c r="N2871" s="94"/>
    </row>
    <row r="2872" spans="13:14">
      <c r="M2872" s="94"/>
      <c r="N2872" s="94"/>
    </row>
    <row r="2873" spans="13:14">
      <c r="M2873" s="94"/>
      <c r="N2873" s="94"/>
    </row>
    <row r="2874" spans="13:14">
      <c r="M2874" s="94"/>
      <c r="N2874" s="94"/>
    </row>
    <row r="2875" spans="13:14">
      <c r="M2875" s="94"/>
      <c r="N2875" s="94"/>
    </row>
    <row r="2876" spans="13:14">
      <c r="M2876" s="94"/>
      <c r="N2876" s="94"/>
    </row>
    <row r="2877" spans="13:14">
      <c r="M2877" s="94"/>
      <c r="N2877" s="94"/>
    </row>
    <row r="2878" spans="13:14">
      <c r="M2878" s="94"/>
      <c r="N2878" s="94"/>
    </row>
    <row r="2879" spans="13:14">
      <c r="M2879" s="94"/>
      <c r="N2879" s="94"/>
    </row>
    <row r="2880" spans="13:14">
      <c r="M2880" s="94"/>
      <c r="N2880" s="94"/>
    </row>
    <row r="2881" spans="13:14">
      <c r="M2881" s="94"/>
      <c r="N2881" s="94"/>
    </row>
    <row r="2882" spans="13:14">
      <c r="M2882" s="94"/>
      <c r="N2882" s="94"/>
    </row>
    <row r="2883" spans="13:14">
      <c r="M2883" s="94"/>
      <c r="N2883" s="94"/>
    </row>
    <row r="2884" spans="13:14">
      <c r="M2884" s="94"/>
      <c r="N2884" s="94"/>
    </row>
    <row r="2885" spans="13:14">
      <c r="M2885" s="94"/>
      <c r="N2885" s="94"/>
    </row>
    <row r="2886" spans="13:14">
      <c r="M2886" s="94"/>
      <c r="N2886" s="94"/>
    </row>
    <row r="2887" spans="13:14">
      <c r="M2887" s="94"/>
      <c r="N2887" s="94"/>
    </row>
    <row r="2888" spans="13:14">
      <c r="M2888" s="94"/>
      <c r="N2888" s="94"/>
    </row>
    <row r="2889" spans="13:14">
      <c r="M2889" s="94"/>
      <c r="N2889" s="94"/>
    </row>
    <row r="2890" spans="13:14">
      <c r="M2890" s="94"/>
      <c r="N2890" s="94"/>
    </row>
    <row r="2891" spans="13:14">
      <c r="M2891" s="94"/>
      <c r="N2891" s="94"/>
    </row>
    <row r="2892" spans="13:14">
      <c r="M2892" s="94"/>
      <c r="N2892" s="94"/>
    </row>
    <row r="2893" spans="13:14">
      <c r="M2893" s="94"/>
      <c r="N2893" s="94"/>
    </row>
    <row r="2894" spans="13:14">
      <c r="M2894" s="94"/>
      <c r="N2894" s="94"/>
    </row>
    <row r="2895" spans="13:14">
      <c r="M2895" s="94"/>
      <c r="N2895" s="94"/>
    </row>
    <row r="2896" spans="13:14">
      <c r="M2896" s="94"/>
      <c r="N2896" s="94"/>
    </row>
    <row r="2897" spans="13:14">
      <c r="M2897" s="94"/>
      <c r="N2897" s="94"/>
    </row>
    <row r="2898" spans="13:14">
      <c r="M2898" s="94"/>
      <c r="N2898" s="94"/>
    </row>
    <row r="2899" spans="13:14">
      <c r="M2899" s="94"/>
      <c r="N2899" s="94"/>
    </row>
    <row r="2900" spans="13:14">
      <c r="M2900" s="94"/>
      <c r="N2900" s="94"/>
    </row>
    <row r="2901" spans="13:14">
      <c r="M2901" s="94"/>
      <c r="N2901" s="94"/>
    </row>
    <row r="2902" spans="13:14">
      <c r="M2902" s="94"/>
      <c r="N2902" s="94"/>
    </row>
    <row r="2903" spans="13:14">
      <c r="M2903" s="94"/>
      <c r="N2903" s="94"/>
    </row>
    <row r="2904" spans="13:14">
      <c r="M2904" s="94"/>
      <c r="N2904" s="94"/>
    </row>
    <row r="2905" spans="13:14">
      <c r="M2905" s="94"/>
      <c r="N2905" s="94"/>
    </row>
    <row r="2906" spans="13:14">
      <c r="M2906" s="94"/>
      <c r="N2906" s="94"/>
    </row>
    <row r="2907" spans="13:14">
      <c r="M2907" s="94"/>
      <c r="N2907" s="94"/>
    </row>
    <row r="2908" spans="13:14">
      <c r="M2908" s="94"/>
      <c r="N2908" s="94"/>
    </row>
    <row r="2909" spans="13:14">
      <c r="M2909" s="94"/>
      <c r="N2909" s="94"/>
    </row>
    <row r="2910" spans="13:14">
      <c r="M2910" s="94"/>
      <c r="N2910" s="94"/>
    </row>
    <row r="2911" spans="13:14">
      <c r="M2911" s="94"/>
      <c r="N2911" s="94"/>
    </row>
    <row r="2912" spans="13:14">
      <c r="M2912" s="94"/>
      <c r="N2912" s="94"/>
    </row>
    <row r="2913" spans="13:14">
      <c r="M2913" s="94"/>
      <c r="N2913" s="94"/>
    </row>
    <row r="2914" spans="13:14">
      <c r="M2914" s="94"/>
      <c r="N2914" s="94"/>
    </row>
    <row r="2915" spans="13:14">
      <c r="M2915" s="94"/>
      <c r="N2915" s="94"/>
    </row>
    <row r="2916" spans="13:14">
      <c r="M2916" s="94"/>
      <c r="N2916" s="94"/>
    </row>
    <row r="2917" spans="13:14">
      <c r="M2917" s="94"/>
      <c r="N2917" s="94"/>
    </row>
    <row r="2918" spans="13:14">
      <c r="M2918" s="94"/>
      <c r="N2918" s="94"/>
    </row>
    <row r="2919" spans="13:14">
      <c r="M2919" s="94"/>
      <c r="N2919" s="94"/>
    </row>
    <row r="2920" spans="13:14">
      <c r="M2920" s="94"/>
      <c r="N2920" s="94"/>
    </row>
    <row r="2921" spans="13:14">
      <c r="M2921" s="94"/>
      <c r="N2921" s="94"/>
    </row>
    <row r="2922" spans="13:14">
      <c r="M2922" s="94"/>
      <c r="N2922" s="94"/>
    </row>
    <row r="2923" spans="13:14">
      <c r="M2923" s="94"/>
      <c r="N2923" s="94"/>
    </row>
    <row r="2924" spans="13:14">
      <c r="M2924" s="94"/>
      <c r="N2924" s="94"/>
    </row>
    <row r="2925" spans="13:14">
      <c r="M2925" s="94"/>
      <c r="N2925" s="94"/>
    </row>
    <row r="2926" spans="13:14">
      <c r="M2926" s="94"/>
      <c r="N2926" s="94"/>
    </row>
    <row r="2927" spans="13:14">
      <c r="M2927" s="94"/>
      <c r="N2927" s="94"/>
    </row>
    <row r="2928" spans="13:14">
      <c r="M2928" s="94"/>
      <c r="N2928" s="94"/>
    </row>
    <row r="2929" spans="13:14">
      <c r="M2929" s="94"/>
      <c r="N2929" s="94"/>
    </row>
    <row r="2930" spans="13:14">
      <c r="M2930" s="94"/>
      <c r="N2930" s="94"/>
    </row>
    <row r="2931" spans="13:14">
      <c r="M2931" s="94"/>
      <c r="N2931" s="94"/>
    </row>
    <row r="2932" spans="13:14">
      <c r="M2932" s="94"/>
      <c r="N2932" s="94"/>
    </row>
    <row r="2933" spans="13:14">
      <c r="M2933" s="94"/>
      <c r="N2933" s="94"/>
    </row>
    <row r="2934" spans="13:14">
      <c r="M2934" s="94"/>
      <c r="N2934" s="94"/>
    </row>
    <row r="2935" spans="13:14">
      <c r="M2935" s="94"/>
      <c r="N2935" s="94"/>
    </row>
    <row r="2936" spans="13:14">
      <c r="M2936" s="94"/>
      <c r="N2936" s="94"/>
    </row>
    <row r="2937" spans="13:14">
      <c r="M2937" s="94"/>
      <c r="N2937" s="94"/>
    </row>
    <row r="2938" spans="13:14">
      <c r="M2938" s="94"/>
      <c r="N2938" s="94"/>
    </row>
    <row r="2939" spans="13:14">
      <c r="M2939" s="94"/>
      <c r="N2939" s="94"/>
    </row>
    <row r="2940" spans="13:14">
      <c r="M2940" s="94"/>
      <c r="N2940" s="94"/>
    </row>
    <row r="2941" spans="13:14">
      <c r="M2941" s="94"/>
      <c r="N2941" s="94"/>
    </row>
    <row r="2942" spans="13:14">
      <c r="M2942" s="94"/>
      <c r="N2942" s="94"/>
    </row>
    <row r="2943" spans="13:14">
      <c r="M2943" s="94"/>
      <c r="N2943" s="94"/>
    </row>
    <row r="2944" spans="13:14">
      <c r="M2944" s="94"/>
      <c r="N2944" s="94"/>
    </row>
    <row r="2945" spans="13:14">
      <c r="M2945" s="94"/>
      <c r="N2945" s="94"/>
    </row>
    <row r="2946" spans="13:14">
      <c r="M2946" s="94"/>
      <c r="N2946" s="94"/>
    </row>
    <row r="2947" spans="13:14">
      <c r="M2947" s="94"/>
      <c r="N2947" s="94"/>
    </row>
    <row r="2948" spans="13:14">
      <c r="M2948" s="94"/>
      <c r="N2948" s="94"/>
    </row>
    <row r="2949" spans="13:14">
      <c r="M2949" s="94"/>
      <c r="N2949" s="94"/>
    </row>
    <row r="2950" spans="13:14">
      <c r="M2950" s="94"/>
      <c r="N2950" s="94"/>
    </row>
    <row r="2951" spans="13:14">
      <c r="M2951" s="94"/>
      <c r="N2951" s="94"/>
    </row>
    <row r="2952" spans="13:14">
      <c r="M2952" s="94"/>
      <c r="N2952" s="94"/>
    </row>
    <row r="2953" spans="13:14">
      <c r="M2953" s="94"/>
      <c r="N2953" s="94"/>
    </row>
    <row r="2954" spans="13:14">
      <c r="M2954" s="94"/>
      <c r="N2954" s="94"/>
    </row>
    <row r="2955" spans="13:14">
      <c r="M2955" s="94"/>
      <c r="N2955" s="94"/>
    </row>
    <row r="2956" spans="13:14">
      <c r="M2956" s="94"/>
      <c r="N2956" s="94"/>
    </row>
    <row r="2957" spans="13:14">
      <c r="M2957" s="94"/>
      <c r="N2957" s="94"/>
    </row>
    <row r="2958" spans="13:14">
      <c r="M2958" s="94"/>
      <c r="N2958" s="94"/>
    </row>
    <row r="2959" spans="13:14">
      <c r="M2959" s="94"/>
      <c r="N2959" s="94"/>
    </row>
    <row r="2960" spans="13:14">
      <c r="M2960" s="94"/>
      <c r="N2960" s="94"/>
    </row>
    <row r="2961" spans="13:14">
      <c r="M2961" s="94"/>
      <c r="N2961" s="94"/>
    </row>
    <row r="2962" spans="13:14">
      <c r="M2962" s="94"/>
      <c r="N2962" s="94"/>
    </row>
    <row r="2963" spans="13:14">
      <c r="M2963" s="94"/>
      <c r="N2963" s="94"/>
    </row>
    <row r="2964" spans="13:14">
      <c r="M2964" s="94"/>
      <c r="N2964" s="94"/>
    </row>
    <row r="2965" spans="13:14">
      <c r="M2965" s="94"/>
      <c r="N2965" s="94"/>
    </row>
    <row r="2966" spans="13:14">
      <c r="M2966" s="94"/>
      <c r="N2966" s="94"/>
    </row>
    <row r="2967" spans="13:14">
      <c r="M2967" s="94"/>
      <c r="N2967" s="94"/>
    </row>
    <row r="2968" spans="13:14">
      <c r="M2968" s="94"/>
      <c r="N2968" s="94"/>
    </row>
    <row r="2969" spans="13:14">
      <c r="M2969" s="94"/>
      <c r="N2969" s="94"/>
    </row>
    <row r="2970" spans="13:14">
      <c r="M2970" s="94"/>
      <c r="N2970" s="94"/>
    </row>
    <row r="2971" spans="13:14">
      <c r="M2971" s="94"/>
      <c r="N2971" s="94"/>
    </row>
    <row r="2972" spans="13:14">
      <c r="M2972" s="94"/>
      <c r="N2972" s="94"/>
    </row>
    <row r="2973" spans="13:14">
      <c r="M2973" s="94"/>
      <c r="N2973" s="94"/>
    </row>
    <row r="2974" spans="13:14">
      <c r="M2974" s="94"/>
      <c r="N2974" s="94"/>
    </row>
    <row r="2975" spans="13:14">
      <c r="M2975" s="94"/>
      <c r="N2975" s="94"/>
    </row>
    <row r="2976" spans="13:14">
      <c r="M2976" s="94"/>
      <c r="N2976" s="94"/>
    </row>
    <row r="2977" spans="13:14">
      <c r="M2977" s="94"/>
      <c r="N2977" s="94"/>
    </row>
    <row r="2978" spans="13:14">
      <c r="M2978" s="94"/>
      <c r="N2978" s="94"/>
    </row>
    <row r="2979" spans="13:14">
      <c r="M2979" s="94"/>
      <c r="N2979" s="94"/>
    </row>
    <row r="2980" spans="13:14">
      <c r="M2980" s="94"/>
      <c r="N2980" s="94"/>
    </row>
    <row r="2981" spans="13:14">
      <c r="M2981" s="94"/>
      <c r="N2981" s="94"/>
    </row>
    <row r="2982" spans="13:14">
      <c r="M2982" s="94"/>
      <c r="N2982" s="94"/>
    </row>
    <row r="2983" spans="13:14">
      <c r="M2983" s="94"/>
      <c r="N2983" s="94"/>
    </row>
    <row r="2984" spans="13:14">
      <c r="M2984" s="94"/>
      <c r="N2984" s="94"/>
    </row>
    <row r="2985" spans="13:14">
      <c r="M2985" s="94"/>
      <c r="N2985" s="94"/>
    </row>
    <row r="2986" spans="13:14">
      <c r="M2986" s="94"/>
      <c r="N2986" s="94"/>
    </row>
    <row r="2987" spans="13:14">
      <c r="M2987" s="94"/>
      <c r="N2987" s="94"/>
    </row>
    <row r="2988" spans="13:14">
      <c r="M2988" s="94"/>
      <c r="N2988" s="94"/>
    </row>
    <row r="2989" spans="13:14">
      <c r="M2989" s="94"/>
      <c r="N2989" s="94"/>
    </row>
    <row r="2990" spans="13:14">
      <c r="M2990" s="94"/>
      <c r="N2990" s="94"/>
    </row>
    <row r="2991" spans="13:14">
      <c r="M2991" s="94"/>
      <c r="N2991" s="94"/>
    </row>
    <row r="2992" spans="13:14">
      <c r="M2992" s="94"/>
      <c r="N2992" s="94"/>
    </row>
    <row r="2993" spans="13:14">
      <c r="M2993" s="94"/>
      <c r="N2993" s="94"/>
    </row>
    <row r="2994" spans="13:14">
      <c r="M2994" s="94"/>
      <c r="N2994" s="94"/>
    </row>
    <row r="2995" spans="13:14">
      <c r="M2995" s="94"/>
      <c r="N2995" s="94"/>
    </row>
    <row r="2996" spans="13:14">
      <c r="M2996" s="94"/>
      <c r="N2996" s="94"/>
    </row>
    <row r="2997" spans="13:14">
      <c r="M2997" s="94"/>
      <c r="N2997" s="94"/>
    </row>
    <row r="2998" spans="13:14">
      <c r="M2998" s="94"/>
      <c r="N2998" s="94"/>
    </row>
    <row r="2999" spans="13:14">
      <c r="M2999" s="94"/>
      <c r="N2999" s="94"/>
    </row>
    <row r="3000" spans="13:14">
      <c r="M3000" s="94"/>
      <c r="N3000" s="94"/>
    </row>
    <row r="3001" spans="13:14">
      <c r="M3001" s="94"/>
      <c r="N3001" s="94"/>
    </row>
    <row r="3002" spans="13:14">
      <c r="M3002" s="94"/>
      <c r="N3002" s="94"/>
    </row>
    <row r="3003" spans="13:14">
      <c r="M3003" s="94"/>
      <c r="N3003" s="94"/>
    </row>
    <row r="3004" spans="13:14">
      <c r="M3004" s="94"/>
      <c r="N3004" s="94"/>
    </row>
    <row r="3005" spans="13:14">
      <c r="M3005" s="94"/>
      <c r="N3005" s="94"/>
    </row>
    <row r="3006" spans="13:14">
      <c r="M3006" s="94"/>
      <c r="N3006" s="94"/>
    </row>
    <row r="3007" spans="13:14">
      <c r="M3007" s="94"/>
      <c r="N3007" s="94"/>
    </row>
    <row r="3008" spans="13:14">
      <c r="M3008" s="94"/>
      <c r="N3008" s="94"/>
    </row>
    <row r="3009" spans="13:14">
      <c r="M3009" s="94"/>
      <c r="N3009" s="94"/>
    </row>
    <row r="3010" spans="13:14">
      <c r="M3010" s="94"/>
      <c r="N3010" s="94"/>
    </row>
    <row r="3011" spans="13:14">
      <c r="M3011" s="94"/>
      <c r="N3011" s="94"/>
    </row>
    <row r="3012" spans="13:14">
      <c r="M3012" s="94"/>
      <c r="N3012" s="94"/>
    </row>
    <row r="3013" spans="13:14">
      <c r="M3013" s="94"/>
      <c r="N3013" s="94"/>
    </row>
    <row r="3014" spans="13:14">
      <c r="M3014" s="94"/>
      <c r="N3014" s="94"/>
    </row>
    <row r="3015" spans="13:14">
      <c r="M3015" s="94"/>
      <c r="N3015" s="94"/>
    </row>
    <row r="3016" spans="13:14">
      <c r="M3016" s="94"/>
      <c r="N3016" s="94"/>
    </row>
    <row r="3017" spans="13:14">
      <c r="M3017" s="94"/>
      <c r="N3017" s="94"/>
    </row>
    <row r="3018" spans="13:14">
      <c r="M3018" s="94"/>
      <c r="N3018" s="94"/>
    </row>
    <row r="3019" spans="13:14">
      <c r="M3019" s="94"/>
      <c r="N3019" s="94"/>
    </row>
    <row r="3020" spans="13:14">
      <c r="M3020" s="94"/>
      <c r="N3020" s="94"/>
    </row>
    <row r="3021" spans="13:14">
      <c r="M3021" s="94"/>
      <c r="N3021" s="94"/>
    </row>
    <row r="3022" spans="13:14">
      <c r="M3022" s="94"/>
      <c r="N3022" s="94"/>
    </row>
    <row r="3023" spans="13:14">
      <c r="M3023" s="94"/>
      <c r="N3023" s="94"/>
    </row>
    <row r="3024" spans="13:14">
      <c r="M3024" s="94"/>
      <c r="N3024" s="94"/>
    </row>
    <row r="3025" spans="13:14">
      <c r="M3025" s="94"/>
      <c r="N3025" s="94"/>
    </row>
    <row r="3026" spans="13:14">
      <c r="M3026" s="94"/>
      <c r="N3026" s="94"/>
    </row>
    <row r="3027" spans="13:14">
      <c r="M3027" s="94"/>
      <c r="N3027" s="94"/>
    </row>
    <row r="3028" spans="13:14">
      <c r="M3028" s="94"/>
      <c r="N3028" s="94"/>
    </row>
    <row r="3029" spans="13:14">
      <c r="M3029" s="94"/>
      <c r="N3029" s="94"/>
    </row>
    <row r="3030" spans="13:14">
      <c r="M3030" s="94"/>
      <c r="N3030" s="94"/>
    </row>
    <row r="3031" spans="13:14">
      <c r="M3031" s="94"/>
      <c r="N3031" s="94"/>
    </row>
    <row r="3032" spans="13:14">
      <c r="M3032" s="94"/>
      <c r="N3032" s="94"/>
    </row>
    <row r="3033" spans="13:14">
      <c r="M3033" s="94"/>
      <c r="N3033" s="94"/>
    </row>
    <row r="3034" spans="13:14">
      <c r="M3034" s="94"/>
      <c r="N3034" s="94"/>
    </row>
    <row r="3035" spans="13:14">
      <c r="M3035" s="94"/>
      <c r="N3035" s="94"/>
    </row>
    <row r="3036" spans="13:14">
      <c r="M3036" s="94"/>
      <c r="N3036" s="94"/>
    </row>
    <row r="3037" spans="13:14">
      <c r="M3037" s="94"/>
      <c r="N3037" s="94"/>
    </row>
    <row r="3038" spans="13:14">
      <c r="M3038" s="94"/>
      <c r="N3038" s="94"/>
    </row>
    <row r="3039" spans="13:14">
      <c r="M3039" s="94"/>
      <c r="N3039" s="94"/>
    </row>
    <row r="3040" spans="13:14">
      <c r="M3040" s="94"/>
      <c r="N3040" s="94"/>
    </row>
    <row r="3041" spans="13:14">
      <c r="M3041" s="94"/>
      <c r="N3041" s="94"/>
    </row>
    <row r="3042" spans="13:14">
      <c r="M3042" s="94"/>
      <c r="N3042" s="94"/>
    </row>
    <row r="3043" spans="13:14">
      <c r="M3043" s="94"/>
      <c r="N3043" s="94"/>
    </row>
    <row r="3044" spans="13:14">
      <c r="M3044" s="94"/>
      <c r="N3044" s="94"/>
    </row>
    <row r="3045" spans="13:14">
      <c r="M3045" s="94"/>
      <c r="N3045" s="94"/>
    </row>
    <row r="3046" spans="13:14">
      <c r="M3046" s="94"/>
      <c r="N3046" s="94"/>
    </row>
    <row r="3047" spans="13:14">
      <c r="M3047" s="94"/>
      <c r="N3047" s="94"/>
    </row>
    <row r="3048" spans="13:14">
      <c r="M3048" s="94"/>
      <c r="N3048" s="94"/>
    </row>
    <row r="3049" spans="13:14">
      <c r="M3049" s="94"/>
      <c r="N3049" s="94"/>
    </row>
    <row r="3050" spans="13:14">
      <c r="M3050" s="94"/>
      <c r="N3050" s="94"/>
    </row>
    <row r="3051" spans="13:14">
      <c r="M3051" s="94"/>
      <c r="N3051" s="94"/>
    </row>
    <row r="3052" spans="13:14">
      <c r="M3052" s="94"/>
      <c r="N3052" s="94"/>
    </row>
    <row r="3053" spans="13:14">
      <c r="M3053" s="94"/>
      <c r="N3053" s="94"/>
    </row>
    <row r="3054" spans="13:14">
      <c r="M3054" s="94"/>
      <c r="N3054" s="94"/>
    </row>
    <row r="3055" spans="13:14">
      <c r="M3055" s="94"/>
      <c r="N3055" s="94"/>
    </row>
    <row r="3056" spans="13:14">
      <c r="M3056" s="94"/>
      <c r="N3056" s="94"/>
    </row>
    <row r="3057" spans="13:14">
      <c r="M3057" s="94"/>
      <c r="N3057" s="94"/>
    </row>
    <row r="3058" spans="13:14">
      <c r="M3058" s="94"/>
      <c r="N3058" s="94"/>
    </row>
    <row r="3059" spans="13:14">
      <c r="M3059" s="94"/>
      <c r="N3059" s="94"/>
    </row>
    <row r="3060" spans="13:14">
      <c r="M3060" s="94"/>
      <c r="N3060" s="94"/>
    </row>
    <row r="3061" spans="13:14">
      <c r="M3061" s="94"/>
      <c r="N3061" s="94"/>
    </row>
    <row r="3062" spans="13:14">
      <c r="M3062" s="94"/>
      <c r="N3062" s="94"/>
    </row>
    <row r="3063" spans="13:14">
      <c r="M3063" s="94"/>
      <c r="N3063" s="94"/>
    </row>
    <row r="3064" spans="13:14">
      <c r="M3064" s="94"/>
      <c r="N3064" s="94"/>
    </row>
    <row r="3065" spans="13:14">
      <c r="M3065" s="94"/>
      <c r="N3065" s="94"/>
    </row>
    <row r="3066" spans="13:14">
      <c r="M3066" s="94"/>
      <c r="N3066" s="94"/>
    </row>
    <row r="3067" spans="13:14">
      <c r="M3067" s="94"/>
      <c r="N3067" s="94"/>
    </row>
    <row r="3068" spans="13:14">
      <c r="M3068" s="94"/>
      <c r="N3068" s="94"/>
    </row>
    <row r="3069" spans="13:14">
      <c r="M3069" s="94"/>
      <c r="N3069" s="94"/>
    </row>
    <row r="3070" spans="13:14">
      <c r="M3070" s="94"/>
      <c r="N3070" s="94"/>
    </row>
    <row r="3071" spans="13:14">
      <c r="M3071" s="94"/>
      <c r="N3071" s="94"/>
    </row>
    <row r="3072" spans="13:14">
      <c r="M3072" s="94"/>
      <c r="N3072" s="94"/>
    </row>
    <row r="3073" spans="13:14">
      <c r="M3073" s="94"/>
      <c r="N3073" s="94"/>
    </row>
    <row r="3074" spans="13:14">
      <c r="M3074" s="94"/>
      <c r="N3074" s="94"/>
    </row>
    <row r="3075" spans="13:14">
      <c r="M3075" s="94"/>
      <c r="N3075" s="94"/>
    </row>
    <row r="3076" spans="13:14">
      <c r="M3076" s="94"/>
      <c r="N3076" s="94"/>
    </row>
    <row r="3077" spans="13:14">
      <c r="M3077" s="94"/>
      <c r="N3077" s="94"/>
    </row>
    <row r="3078" spans="13:14">
      <c r="M3078" s="94"/>
      <c r="N3078" s="94"/>
    </row>
    <row r="3079" spans="13:14">
      <c r="M3079" s="94"/>
      <c r="N3079" s="94"/>
    </row>
    <row r="3080" spans="13:14">
      <c r="M3080" s="94"/>
      <c r="N3080" s="94"/>
    </row>
    <row r="3081" spans="13:14">
      <c r="M3081" s="94"/>
      <c r="N3081" s="94"/>
    </row>
    <row r="3082" spans="13:14">
      <c r="M3082" s="94"/>
      <c r="N3082" s="94"/>
    </row>
    <row r="3083" spans="13:14">
      <c r="M3083" s="94"/>
      <c r="N3083" s="94"/>
    </row>
    <row r="3084" spans="13:14">
      <c r="M3084" s="94"/>
      <c r="N3084" s="94"/>
    </row>
    <row r="3085" spans="13:14">
      <c r="M3085" s="94"/>
      <c r="N3085" s="94"/>
    </row>
    <row r="3086" spans="13:14">
      <c r="M3086" s="94"/>
      <c r="N3086" s="94"/>
    </row>
    <row r="3087" spans="13:14">
      <c r="M3087" s="94"/>
      <c r="N3087" s="94"/>
    </row>
    <row r="3088" spans="13:14">
      <c r="M3088" s="94"/>
      <c r="N3088" s="94"/>
    </row>
    <row r="3089" spans="13:14">
      <c r="M3089" s="94"/>
      <c r="N3089" s="94"/>
    </row>
    <row r="3090" spans="13:14">
      <c r="M3090" s="94"/>
      <c r="N3090" s="94"/>
    </row>
    <row r="3091" spans="13:14">
      <c r="M3091" s="94"/>
      <c r="N3091" s="94"/>
    </row>
    <row r="3092" spans="13:14">
      <c r="M3092" s="94"/>
      <c r="N3092" s="94"/>
    </row>
    <row r="3093" spans="13:14">
      <c r="M3093" s="94"/>
      <c r="N3093" s="94"/>
    </row>
    <row r="3094" spans="13:14">
      <c r="M3094" s="94"/>
      <c r="N3094" s="94"/>
    </row>
    <row r="3095" spans="13:14">
      <c r="M3095" s="94"/>
      <c r="N3095" s="94"/>
    </row>
    <row r="3096" spans="13:14">
      <c r="M3096" s="94"/>
      <c r="N3096" s="94"/>
    </row>
    <row r="3097" spans="13:14">
      <c r="M3097" s="94"/>
      <c r="N3097" s="94"/>
    </row>
    <row r="3098" spans="13:14">
      <c r="M3098" s="94"/>
      <c r="N3098" s="94"/>
    </row>
    <row r="3099" spans="13:14">
      <c r="M3099" s="94"/>
      <c r="N3099" s="94"/>
    </row>
    <row r="3100" spans="13:14">
      <c r="M3100" s="94"/>
      <c r="N3100" s="94"/>
    </row>
    <row r="3101" spans="13:14">
      <c r="M3101" s="94"/>
      <c r="N3101" s="94"/>
    </row>
    <row r="3102" spans="13:14">
      <c r="M3102" s="94"/>
      <c r="N3102" s="94"/>
    </row>
    <row r="3103" spans="13:14">
      <c r="M3103" s="94"/>
      <c r="N3103" s="94"/>
    </row>
    <row r="3104" spans="13:14">
      <c r="M3104" s="94"/>
      <c r="N3104" s="94"/>
    </row>
    <row r="3105" spans="13:14">
      <c r="M3105" s="94"/>
      <c r="N3105" s="94"/>
    </row>
    <row r="3106" spans="13:14">
      <c r="M3106" s="94"/>
      <c r="N3106" s="94"/>
    </row>
    <row r="3107" spans="13:14">
      <c r="M3107" s="94"/>
      <c r="N3107" s="94"/>
    </row>
    <row r="3108" spans="13:14">
      <c r="M3108" s="94"/>
      <c r="N3108" s="94"/>
    </row>
    <row r="3109" spans="13:14">
      <c r="M3109" s="94"/>
      <c r="N3109" s="94"/>
    </row>
    <row r="3110" spans="13:14">
      <c r="M3110" s="94"/>
      <c r="N3110" s="94"/>
    </row>
    <row r="3111" spans="13:14">
      <c r="M3111" s="94"/>
      <c r="N3111" s="94"/>
    </row>
    <row r="3112" spans="13:14">
      <c r="M3112" s="94"/>
      <c r="N3112" s="94"/>
    </row>
    <row r="3113" spans="13:14">
      <c r="M3113" s="94"/>
      <c r="N3113" s="94"/>
    </row>
    <row r="3114" spans="13:14">
      <c r="M3114" s="94"/>
      <c r="N3114" s="94"/>
    </row>
    <row r="3115" spans="13:14">
      <c r="M3115" s="94"/>
      <c r="N3115" s="94"/>
    </row>
    <row r="3116" spans="13:14">
      <c r="M3116" s="94"/>
      <c r="N3116" s="94"/>
    </row>
    <row r="3117" spans="13:14">
      <c r="M3117" s="94"/>
      <c r="N3117" s="94"/>
    </row>
    <row r="3118" spans="13:14">
      <c r="M3118" s="94"/>
      <c r="N3118" s="94"/>
    </row>
    <row r="3119" spans="13:14">
      <c r="M3119" s="94"/>
      <c r="N3119" s="94"/>
    </row>
    <row r="3120" spans="13:14">
      <c r="M3120" s="94"/>
      <c r="N3120" s="94"/>
    </row>
    <row r="3121" spans="13:14">
      <c r="M3121" s="94"/>
      <c r="N3121" s="94"/>
    </row>
    <row r="3122" spans="13:14">
      <c r="M3122" s="94"/>
      <c r="N3122" s="94"/>
    </row>
    <row r="3123" spans="13:14">
      <c r="M3123" s="94"/>
      <c r="N3123" s="94"/>
    </row>
    <row r="3124" spans="13:14">
      <c r="M3124" s="94"/>
      <c r="N3124" s="94"/>
    </row>
    <row r="3125" spans="13:14">
      <c r="M3125" s="94"/>
      <c r="N3125" s="94"/>
    </row>
    <row r="3126" spans="13:14">
      <c r="M3126" s="94"/>
      <c r="N3126" s="94"/>
    </row>
    <row r="3127" spans="13:14">
      <c r="M3127" s="94"/>
      <c r="N3127" s="94"/>
    </row>
    <row r="3128" spans="13:14">
      <c r="M3128" s="94"/>
      <c r="N3128" s="94"/>
    </row>
    <row r="3129" spans="13:14">
      <c r="M3129" s="94"/>
      <c r="N3129" s="94"/>
    </row>
    <row r="3130" spans="13:14">
      <c r="M3130" s="94"/>
      <c r="N3130" s="94"/>
    </row>
    <row r="3131" spans="13:14">
      <c r="M3131" s="94"/>
      <c r="N3131" s="94"/>
    </row>
    <row r="3132" spans="13:14">
      <c r="M3132" s="94"/>
      <c r="N3132" s="94"/>
    </row>
    <row r="3133" spans="13:14">
      <c r="M3133" s="94"/>
      <c r="N3133" s="94"/>
    </row>
    <row r="3134" spans="13:14">
      <c r="M3134" s="94"/>
      <c r="N3134" s="94"/>
    </row>
    <row r="3135" spans="13:14">
      <c r="M3135" s="94"/>
      <c r="N3135" s="94"/>
    </row>
    <row r="3136" spans="13:14">
      <c r="M3136" s="94"/>
      <c r="N3136" s="94"/>
    </row>
    <row r="3137" spans="13:14">
      <c r="M3137" s="94"/>
      <c r="N3137" s="94"/>
    </row>
    <row r="3138" spans="13:14">
      <c r="M3138" s="94"/>
      <c r="N3138" s="94"/>
    </row>
    <row r="3139" spans="13:14">
      <c r="M3139" s="94"/>
      <c r="N3139" s="94"/>
    </row>
    <row r="3140" spans="13:14">
      <c r="M3140" s="94"/>
      <c r="N3140" s="94"/>
    </row>
    <row r="3141" spans="13:14">
      <c r="M3141" s="94"/>
      <c r="N3141" s="94"/>
    </row>
    <row r="3142" spans="13:14">
      <c r="M3142" s="94"/>
      <c r="N3142" s="94"/>
    </row>
    <row r="3143" spans="13:14">
      <c r="M3143" s="94"/>
      <c r="N3143" s="94"/>
    </row>
    <row r="3144" spans="13:14">
      <c r="M3144" s="94"/>
      <c r="N3144" s="94"/>
    </row>
    <row r="3145" spans="13:14">
      <c r="M3145" s="94"/>
      <c r="N3145" s="94"/>
    </row>
    <row r="3146" spans="13:14">
      <c r="M3146" s="94"/>
      <c r="N3146" s="94"/>
    </row>
    <row r="3147" spans="13:14">
      <c r="M3147" s="94"/>
      <c r="N3147" s="94"/>
    </row>
    <row r="3148" spans="13:14">
      <c r="M3148" s="94"/>
      <c r="N3148" s="94"/>
    </row>
    <row r="3149" spans="13:14">
      <c r="M3149" s="94"/>
      <c r="N3149" s="94"/>
    </row>
    <row r="3150" spans="13:14">
      <c r="M3150" s="94"/>
      <c r="N3150" s="94"/>
    </row>
    <row r="3151" spans="13:14">
      <c r="M3151" s="94"/>
      <c r="N3151" s="94"/>
    </row>
    <row r="3152" spans="13:14">
      <c r="M3152" s="94"/>
      <c r="N3152" s="94"/>
    </row>
    <row r="3153" spans="13:14">
      <c r="M3153" s="94"/>
      <c r="N3153" s="94"/>
    </row>
    <row r="3154" spans="13:14">
      <c r="M3154" s="94"/>
      <c r="N3154" s="94"/>
    </row>
    <row r="3155" spans="13:14">
      <c r="M3155" s="94"/>
      <c r="N3155" s="94"/>
    </row>
    <row r="3156" spans="13:14">
      <c r="M3156" s="94"/>
      <c r="N3156" s="94"/>
    </row>
    <row r="3157" spans="13:14">
      <c r="M3157" s="94"/>
      <c r="N3157" s="94"/>
    </row>
    <row r="3158" spans="13:14">
      <c r="M3158" s="94"/>
      <c r="N3158" s="94"/>
    </row>
    <row r="3159" spans="13:14">
      <c r="M3159" s="94"/>
      <c r="N3159" s="94"/>
    </row>
    <row r="3160" spans="13:14">
      <c r="M3160" s="94"/>
      <c r="N3160" s="94"/>
    </row>
    <row r="3161" spans="13:14">
      <c r="M3161" s="94"/>
      <c r="N3161" s="94"/>
    </row>
    <row r="3162" spans="13:14">
      <c r="M3162" s="94"/>
      <c r="N3162" s="94"/>
    </row>
    <row r="3163" spans="13:14">
      <c r="M3163" s="94"/>
      <c r="N3163" s="94"/>
    </row>
    <row r="3164" spans="13:14">
      <c r="M3164" s="94"/>
      <c r="N3164" s="94"/>
    </row>
    <row r="3165" spans="13:14">
      <c r="M3165" s="94"/>
      <c r="N3165" s="94"/>
    </row>
    <row r="3166" spans="13:14">
      <c r="M3166" s="94"/>
      <c r="N3166" s="94"/>
    </row>
    <row r="3167" spans="13:14">
      <c r="M3167" s="94"/>
      <c r="N3167" s="94"/>
    </row>
    <row r="3168" spans="13:14">
      <c r="M3168" s="94"/>
      <c r="N3168" s="94"/>
    </row>
    <row r="3169" spans="13:14">
      <c r="M3169" s="94"/>
      <c r="N3169" s="94"/>
    </row>
    <row r="3170" spans="13:14">
      <c r="M3170" s="94"/>
      <c r="N3170" s="94"/>
    </row>
    <row r="3171" spans="13:14">
      <c r="M3171" s="94"/>
      <c r="N3171" s="94"/>
    </row>
    <row r="3172" spans="13:14">
      <c r="M3172" s="94"/>
      <c r="N3172" s="94"/>
    </row>
    <row r="3173" spans="13:14">
      <c r="M3173" s="94"/>
      <c r="N3173" s="94"/>
    </row>
    <row r="3174" spans="13:14">
      <c r="M3174" s="94"/>
      <c r="N3174" s="94"/>
    </row>
    <row r="3175" spans="13:14">
      <c r="M3175" s="94"/>
      <c r="N3175" s="94"/>
    </row>
    <row r="3176" spans="13:14">
      <c r="M3176" s="94"/>
      <c r="N3176" s="94"/>
    </row>
    <row r="3177" spans="13:14">
      <c r="M3177" s="94"/>
      <c r="N3177" s="94"/>
    </row>
    <row r="3178" spans="13:14">
      <c r="M3178" s="94"/>
      <c r="N3178" s="94"/>
    </row>
    <row r="3179" spans="13:14">
      <c r="M3179" s="94"/>
      <c r="N3179" s="94"/>
    </row>
    <row r="3180" spans="13:14">
      <c r="M3180" s="94"/>
      <c r="N3180" s="94"/>
    </row>
    <row r="3181" spans="13:14">
      <c r="M3181" s="94"/>
      <c r="N3181" s="94"/>
    </row>
    <row r="3182" spans="13:14">
      <c r="M3182" s="94"/>
      <c r="N3182" s="94"/>
    </row>
    <row r="3183" spans="13:14">
      <c r="M3183" s="94"/>
      <c r="N3183" s="94"/>
    </row>
    <row r="3184" spans="13:14">
      <c r="M3184" s="94"/>
      <c r="N3184" s="94"/>
    </row>
    <row r="3185" spans="13:14">
      <c r="M3185" s="94"/>
      <c r="N3185" s="94"/>
    </row>
    <row r="3186" spans="13:14">
      <c r="M3186" s="94"/>
      <c r="N3186" s="94"/>
    </row>
    <row r="3187" spans="13:14">
      <c r="M3187" s="94"/>
      <c r="N3187" s="94"/>
    </row>
    <row r="3188" spans="13:14">
      <c r="M3188" s="94"/>
      <c r="N3188" s="94"/>
    </row>
    <row r="3189" spans="13:14">
      <c r="M3189" s="94"/>
      <c r="N3189" s="94"/>
    </row>
    <row r="3190" spans="13:14">
      <c r="M3190" s="94"/>
      <c r="N3190" s="94"/>
    </row>
    <row r="3191" spans="13:14">
      <c r="M3191" s="94"/>
      <c r="N3191" s="94"/>
    </row>
    <row r="3192" spans="13:14">
      <c r="M3192" s="94"/>
      <c r="N3192" s="94"/>
    </row>
    <row r="3193" spans="13:14">
      <c r="M3193" s="94"/>
      <c r="N3193" s="94"/>
    </row>
    <row r="3194" spans="13:14">
      <c r="M3194" s="94"/>
      <c r="N3194" s="94"/>
    </row>
    <row r="3195" spans="13:14">
      <c r="M3195" s="94"/>
      <c r="N3195" s="94"/>
    </row>
    <row r="3196" spans="13:14">
      <c r="M3196" s="94"/>
      <c r="N3196" s="94"/>
    </row>
    <row r="3197" spans="13:14">
      <c r="M3197" s="94"/>
      <c r="N3197" s="94"/>
    </row>
    <row r="3198" spans="13:14">
      <c r="M3198" s="94"/>
      <c r="N3198" s="94"/>
    </row>
    <row r="3199" spans="13:14">
      <c r="M3199" s="94"/>
      <c r="N3199" s="94"/>
    </row>
    <row r="3200" spans="13:14">
      <c r="M3200" s="94"/>
      <c r="N3200" s="94"/>
    </row>
    <row r="3201" spans="13:14">
      <c r="M3201" s="94"/>
      <c r="N3201" s="94"/>
    </row>
    <row r="3202" spans="13:14">
      <c r="M3202" s="94"/>
      <c r="N3202" s="94"/>
    </row>
    <row r="3203" spans="13:14">
      <c r="M3203" s="94"/>
      <c r="N3203" s="94"/>
    </row>
    <row r="3204" spans="13:14">
      <c r="M3204" s="94"/>
      <c r="N3204" s="94"/>
    </row>
    <row r="3205" spans="13:14">
      <c r="M3205" s="94"/>
      <c r="N3205" s="94"/>
    </row>
    <row r="3206" spans="13:14">
      <c r="M3206" s="94"/>
      <c r="N3206" s="94"/>
    </row>
    <row r="3207" spans="13:14">
      <c r="M3207" s="94"/>
      <c r="N3207" s="94"/>
    </row>
    <row r="3208" spans="13:14">
      <c r="M3208" s="94"/>
      <c r="N3208" s="94"/>
    </row>
    <row r="3209" spans="13:14">
      <c r="M3209" s="94"/>
      <c r="N3209" s="94"/>
    </row>
    <row r="3210" spans="13:14">
      <c r="M3210" s="94"/>
      <c r="N3210" s="94"/>
    </row>
    <row r="3211" spans="13:14">
      <c r="M3211" s="94"/>
      <c r="N3211" s="94"/>
    </row>
    <row r="3212" spans="13:14">
      <c r="M3212" s="94"/>
      <c r="N3212" s="94"/>
    </row>
    <row r="3213" spans="13:14">
      <c r="M3213" s="94"/>
      <c r="N3213" s="94"/>
    </row>
    <row r="3214" spans="13:14">
      <c r="M3214" s="94"/>
      <c r="N3214" s="94"/>
    </row>
    <row r="3215" spans="13:14">
      <c r="M3215" s="94"/>
      <c r="N3215" s="94"/>
    </row>
    <row r="3216" spans="13:14">
      <c r="M3216" s="94"/>
      <c r="N3216" s="94"/>
    </row>
    <row r="3217" spans="13:14">
      <c r="M3217" s="94"/>
      <c r="N3217" s="94"/>
    </row>
    <row r="3218" spans="13:14">
      <c r="M3218" s="94"/>
      <c r="N3218" s="94"/>
    </row>
    <row r="3219" spans="13:14">
      <c r="M3219" s="94"/>
      <c r="N3219" s="94"/>
    </row>
    <row r="3220" spans="13:14">
      <c r="M3220" s="94"/>
      <c r="N3220" s="94"/>
    </row>
    <row r="3221" spans="13:14">
      <c r="M3221" s="94"/>
      <c r="N3221" s="94"/>
    </row>
    <row r="3222" spans="13:14">
      <c r="M3222" s="94"/>
      <c r="N3222" s="94"/>
    </row>
    <row r="3223" spans="13:14">
      <c r="M3223" s="94"/>
      <c r="N3223" s="94"/>
    </row>
    <row r="3224" spans="13:14">
      <c r="M3224" s="94"/>
      <c r="N3224" s="94"/>
    </row>
    <row r="3225" spans="13:14">
      <c r="M3225" s="94"/>
      <c r="N3225" s="94"/>
    </row>
    <row r="3226" spans="13:14">
      <c r="M3226" s="94"/>
      <c r="N3226" s="94"/>
    </row>
    <row r="3227" spans="13:14">
      <c r="M3227" s="94"/>
      <c r="N3227" s="94"/>
    </row>
    <row r="3228" spans="13:14">
      <c r="M3228" s="94"/>
      <c r="N3228" s="94"/>
    </row>
    <row r="3229" spans="13:14">
      <c r="M3229" s="94"/>
      <c r="N3229" s="94"/>
    </row>
    <row r="3230" spans="13:14">
      <c r="M3230" s="94"/>
      <c r="N3230" s="94"/>
    </row>
    <row r="3231" spans="13:14">
      <c r="M3231" s="94"/>
      <c r="N3231" s="94"/>
    </row>
    <row r="3232" spans="13:14">
      <c r="M3232" s="94"/>
      <c r="N3232" s="94"/>
    </row>
    <row r="3233" spans="13:14">
      <c r="M3233" s="94"/>
      <c r="N3233" s="94"/>
    </row>
    <row r="3234" spans="13:14">
      <c r="M3234" s="94"/>
      <c r="N3234" s="94"/>
    </row>
    <row r="3235" spans="13:14">
      <c r="M3235" s="94"/>
      <c r="N3235" s="94"/>
    </row>
    <row r="3236" spans="13:14">
      <c r="M3236" s="94"/>
      <c r="N3236" s="94"/>
    </row>
    <row r="3237" spans="13:14">
      <c r="M3237" s="94"/>
      <c r="N3237" s="94"/>
    </row>
    <row r="3238" spans="13:14">
      <c r="M3238" s="94"/>
      <c r="N3238" s="94"/>
    </row>
    <row r="3239" spans="13:14">
      <c r="M3239" s="94"/>
      <c r="N3239" s="94"/>
    </row>
    <row r="3240" spans="13:14">
      <c r="M3240" s="94"/>
      <c r="N3240" s="94"/>
    </row>
    <row r="3241" spans="13:14">
      <c r="M3241" s="94"/>
      <c r="N3241" s="94"/>
    </row>
    <row r="3242" spans="13:14">
      <c r="M3242" s="94"/>
      <c r="N3242" s="94"/>
    </row>
    <row r="3243" spans="13:14">
      <c r="M3243" s="94"/>
      <c r="N3243" s="94"/>
    </row>
    <row r="3244" spans="13:14">
      <c r="M3244" s="94"/>
      <c r="N3244" s="94"/>
    </row>
    <row r="3245" spans="13:14">
      <c r="M3245" s="94"/>
      <c r="N3245" s="94"/>
    </row>
    <row r="3246" spans="13:14">
      <c r="M3246" s="94"/>
      <c r="N3246" s="94"/>
    </row>
    <row r="3247" spans="13:14">
      <c r="M3247" s="94"/>
      <c r="N3247" s="94"/>
    </row>
    <row r="3248" spans="13:14">
      <c r="M3248" s="94"/>
      <c r="N3248" s="94"/>
    </row>
    <row r="3249" spans="13:14">
      <c r="M3249" s="94"/>
      <c r="N3249" s="94"/>
    </row>
    <row r="3250" spans="13:14">
      <c r="M3250" s="94"/>
      <c r="N3250" s="94"/>
    </row>
    <row r="3251" spans="13:14">
      <c r="M3251" s="94"/>
      <c r="N3251" s="94"/>
    </row>
    <row r="3252" spans="13:14">
      <c r="M3252" s="94"/>
      <c r="N3252" s="94"/>
    </row>
    <row r="3253" spans="13:14">
      <c r="M3253" s="94"/>
      <c r="N3253" s="94"/>
    </row>
    <row r="3254" spans="13:14">
      <c r="M3254" s="94"/>
      <c r="N3254" s="94"/>
    </row>
    <row r="3255" spans="13:14">
      <c r="M3255" s="94"/>
      <c r="N3255" s="94"/>
    </row>
    <row r="3256" spans="13:14">
      <c r="M3256" s="94"/>
      <c r="N3256" s="94"/>
    </row>
    <row r="3257" spans="13:14">
      <c r="M3257" s="94"/>
      <c r="N3257" s="94"/>
    </row>
    <row r="3258" spans="13:14">
      <c r="M3258" s="94"/>
      <c r="N3258" s="94"/>
    </row>
    <row r="3259" spans="13:14">
      <c r="M3259" s="94"/>
      <c r="N3259" s="94"/>
    </row>
    <row r="3260" spans="13:14">
      <c r="M3260" s="94"/>
      <c r="N3260" s="94"/>
    </row>
    <row r="3261" spans="13:14">
      <c r="M3261" s="94"/>
      <c r="N3261" s="94"/>
    </row>
    <row r="3262" spans="13:14">
      <c r="M3262" s="94"/>
      <c r="N3262" s="94"/>
    </row>
    <row r="3263" spans="13:14">
      <c r="M3263" s="94"/>
      <c r="N3263" s="94"/>
    </row>
    <row r="3264" spans="13:14">
      <c r="M3264" s="94"/>
      <c r="N3264" s="94"/>
    </row>
    <row r="3265" spans="13:14">
      <c r="M3265" s="94"/>
      <c r="N3265" s="94"/>
    </row>
    <row r="3266" spans="13:14">
      <c r="M3266" s="94"/>
      <c r="N3266" s="94"/>
    </row>
    <row r="3267" spans="13:14">
      <c r="M3267" s="94"/>
      <c r="N3267" s="94"/>
    </row>
    <row r="3268" spans="13:14">
      <c r="M3268" s="94"/>
      <c r="N3268" s="94"/>
    </row>
    <row r="3269" spans="13:14">
      <c r="M3269" s="94"/>
      <c r="N3269" s="94"/>
    </row>
    <row r="3270" spans="13:14">
      <c r="M3270" s="94"/>
      <c r="N3270" s="94"/>
    </row>
    <row r="3271" spans="13:14">
      <c r="M3271" s="94"/>
      <c r="N3271" s="94"/>
    </row>
    <row r="3272" spans="13:14">
      <c r="M3272" s="94"/>
      <c r="N3272" s="94"/>
    </row>
    <row r="3273" spans="13:14">
      <c r="M3273" s="94"/>
      <c r="N3273" s="94"/>
    </row>
    <row r="3274" spans="13:14">
      <c r="M3274" s="94"/>
      <c r="N3274" s="94"/>
    </row>
    <row r="3275" spans="13:14">
      <c r="M3275" s="94"/>
      <c r="N3275" s="94"/>
    </row>
    <row r="3276" spans="13:14">
      <c r="M3276" s="94"/>
      <c r="N3276" s="94"/>
    </row>
    <row r="3277" spans="13:14">
      <c r="M3277" s="94"/>
      <c r="N3277" s="94"/>
    </row>
    <row r="3278" spans="13:14">
      <c r="M3278" s="94"/>
      <c r="N3278" s="94"/>
    </row>
    <row r="3279" spans="13:14">
      <c r="M3279" s="94"/>
      <c r="N3279" s="94"/>
    </row>
    <row r="3280" spans="13:14">
      <c r="M3280" s="94"/>
      <c r="N3280" s="94"/>
    </row>
    <row r="3281" spans="13:14">
      <c r="M3281" s="94"/>
      <c r="N3281" s="94"/>
    </row>
    <row r="3282" spans="13:14">
      <c r="M3282" s="94"/>
      <c r="N3282" s="94"/>
    </row>
    <row r="3283" spans="13:14">
      <c r="M3283" s="94"/>
      <c r="N3283" s="94"/>
    </row>
    <row r="3284" spans="13:14">
      <c r="M3284" s="94"/>
      <c r="N3284" s="94"/>
    </row>
    <row r="3285" spans="13:14">
      <c r="M3285" s="94"/>
      <c r="N3285" s="94"/>
    </row>
    <row r="3286" spans="13:14">
      <c r="M3286" s="94"/>
      <c r="N3286" s="94"/>
    </row>
    <row r="3287" spans="13:14">
      <c r="M3287" s="94"/>
      <c r="N3287" s="94"/>
    </row>
    <row r="3288" spans="13:14">
      <c r="M3288" s="94"/>
      <c r="N3288" s="94"/>
    </row>
    <row r="3289" spans="13:14">
      <c r="M3289" s="94"/>
      <c r="N3289" s="94"/>
    </row>
    <row r="3290" spans="13:14">
      <c r="M3290" s="94"/>
      <c r="N3290" s="94"/>
    </row>
    <row r="3291" spans="13:14">
      <c r="M3291" s="94"/>
      <c r="N3291" s="94"/>
    </row>
    <row r="3292" spans="13:14">
      <c r="M3292" s="94"/>
      <c r="N3292" s="94"/>
    </row>
    <row r="3293" spans="13:14">
      <c r="M3293" s="94"/>
      <c r="N3293" s="94"/>
    </row>
    <row r="3294" spans="13:14">
      <c r="M3294" s="94"/>
      <c r="N3294" s="94"/>
    </row>
    <row r="3295" spans="13:14">
      <c r="M3295" s="94"/>
      <c r="N3295" s="94"/>
    </row>
    <row r="3296" spans="13:14">
      <c r="M3296" s="94"/>
      <c r="N3296" s="94"/>
    </row>
    <row r="3297" spans="13:14">
      <c r="M3297" s="94"/>
      <c r="N3297" s="94"/>
    </row>
    <row r="3298" spans="13:14">
      <c r="M3298" s="94"/>
      <c r="N3298" s="94"/>
    </row>
    <row r="3299" spans="13:14">
      <c r="M3299" s="94"/>
      <c r="N3299" s="94"/>
    </row>
    <row r="3300" spans="13:14">
      <c r="M3300" s="94"/>
      <c r="N3300" s="94"/>
    </row>
    <row r="3301" spans="13:14">
      <c r="M3301" s="94"/>
      <c r="N3301" s="94"/>
    </row>
    <row r="3302" spans="13:14">
      <c r="M3302" s="94"/>
      <c r="N3302" s="94"/>
    </row>
    <row r="3303" spans="13:14">
      <c r="M3303" s="94"/>
      <c r="N3303" s="94"/>
    </row>
    <row r="3304" spans="13:14">
      <c r="M3304" s="94"/>
      <c r="N3304" s="94"/>
    </row>
    <row r="3305" spans="13:14">
      <c r="M3305" s="94"/>
      <c r="N3305" s="94"/>
    </row>
    <row r="3306" spans="13:14">
      <c r="M3306" s="94"/>
      <c r="N3306" s="94"/>
    </row>
    <row r="3307" spans="13:14">
      <c r="M3307" s="94"/>
      <c r="N3307" s="94"/>
    </row>
    <row r="3308" spans="13:14">
      <c r="M3308" s="94"/>
      <c r="N3308" s="94"/>
    </row>
    <row r="3309" spans="13:14">
      <c r="M3309" s="94"/>
      <c r="N3309" s="94"/>
    </row>
    <row r="3310" spans="13:14">
      <c r="M3310" s="94"/>
      <c r="N3310" s="94"/>
    </row>
    <row r="3311" spans="13:14">
      <c r="M3311" s="94"/>
      <c r="N3311" s="94"/>
    </row>
    <row r="3312" spans="13:14">
      <c r="M3312" s="94"/>
      <c r="N3312" s="94"/>
    </row>
    <row r="3313" spans="13:14">
      <c r="M3313" s="94"/>
      <c r="N3313" s="94"/>
    </row>
    <row r="3314" spans="13:14">
      <c r="M3314" s="94"/>
      <c r="N3314" s="94"/>
    </row>
    <row r="3315" spans="13:14">
      <c r="M3315" s="94"/>
      <c r="N3315" s="94"/>
    </row>
    <row r="3316" spans="13:14">
      <c r="M3316" s="94"/>
      <c r="N3316" s="94"/>
    </row>
    <row r="3317" spans="13:14">
      <c r="M3317" s="94"/>
      <c r="N3317" s="94"/>
    </row>
    <row r="3318" spans="13:14">
      <c r="M3318" s="94"/>
      <c r="N3318" s="94"/>
    </row>
    <row r="3319" spans="13:14">
      <c r="M3319" s="94"/>
      <c r="N3319" s="94"/>
    </row>
    <row r="3320" spans="13:14">
      <c r="M3320" s="94"/>
      <c r="N3320" s="94"/>
    </row>
    <row r="3321" spans="13:14">
      <c r="M3321" s="94"/>
      <c r="N3321" s="94"/>
    </row>
    <row r="3322" spans="13:14">
      <c r="M3322" s="94"/>
      <c r="N3322" s="94"/>
    </row>
    <row r="3323" spans="13:14">
      <c r="M3323" s="94"/>
      <c r="N3323" s="94"/>
    </row>
    <row r="3324" spans="13:14">
      <c r="M3324" s="94"/>
      <c r="N3324" s="94"/>
    </row>
    <row r="3325" spans="13:14">
      <c r="M3325" s="94"/>
      <c r="N3325" s="94"/>
    </row>
    <row r="3326" spans="13:14">
      <c r="M3326" s="94"/>
      <c r="N3326" s="94"/>
    </row>
    <row r="3327" spans="13:14">
      <c r="M3327" s="94"/>
      <c r="N3327" s="94"/>
    </row>
    <row r="3328" spans="13:14">
      <c r="M3328" s="94"/>
      <c r="N3328" s="94"/>
    </row>
    <row r="3329" spans="13:14">
      <c r="M3329" s="94"/>
      <c r="N3329" s="94"/>
    </row>
    <row r="3330" spans="13:14">
      <c r="M3330" s="94"/>
      <c r="N3330" s="94"/>
    </row>
    <row r="3331" spans="13:14">
      <c r="M3331" s="94"/>
      <c r="N3331" s="94"/>
    </row>
    <row r="3332" spans="13:14">
      <c r="M3332" s="94"/>
      <c r="N3332" s="94"/>
    </row>
    <row r="3333" spans="13:14">
      <c r="M3333" s="94"/>
      <c r="N3333" s="94"/>
    </row>
    <row r="3334" spans="13:14">
      <c r="M3334" s="94"/>
      <c r="N3334" s="94"/>
    </row>
    <row r="3335" spans="13:14">
      <c r="M3335" s="94"/>
      <c r="N3335" s="94"/>
    </row>
    <row r="3336" spans="13:14">
      <c r="M3336" s="94"/>
      <c r="N3336" s="94"/>
    </row>
    <row r="3337" spans="13:14">
      <c r="M3337" s="94"/>
      <c r="N3337" s="94"/>
    </row>
    <row r="3338" spans="13:14">
      <c r="M3338" s="94"/>
      <c r="N3338" s="94"/>
    </row>
    <row r="3339" spans="13:14">
      <c r="M3339" s="94"/>
      <c r="N3339" s="94"/>
    </row>
    <row r="3340" spans="13:14">
      <c r="M3340" s="94"/>
      <c r="N3340" s="94"/>
    </row>
    <row r="3341" spans="13:14">
      <c r="M3341" s="94"/>
      <c r="N3341" s="94"/>
    </row>
    <row r="3342" spans="13:14">
      <c r="M3342" s="94"/>
      <c r="N3342" s="94"/>
    </row>
    <row r="3343" spans="13:14">
      <c r="M3343" s="94"/>
      <c r="N3343" s="94"/>
    </row>
    <row r="3344" spans="13:14">
      <c r="M3344" s="94"/>
      <c r="N3344" s="94"/>
    </row>
    <row r="3345" spans="13:14">
      <c r="M3345" s="94"/>
      <c r="N3345" s="94"/>
    </row>
    <row r="3346" spans="13:14">
      <c r="M3346" s="94"/>
      <c r="N3346" s="94"/>
    </row>
    <row r="3347" spans="13:14">
      <c r="M3347" s="94"/>
      <c r="N3347" s="94"/>
    </row>
    <row r="3348" spans="13:14">
      <c r="M3348" s="94"/>
      <c r="N3348" s="94"/>
    </row>
    <row r="3349" spans="13:14">
      <c r="M3349" s="94"/>
      <c r="N3349" s="94"/>
    </row>
    <row r="3350" spans="13:14">
      <c r="M3350" s="94"/>
      <c r="N3350" s="94"/>
    </row>
    <row r="3351" spans="13:14">
      <c r="M3351" s="94"/>
      <c r="N3351" s="94"/>
    </row>
    <row r="3352" spans="13:14">
      <c r="M3352" s="94"/>
      <c r="N3352" s="94"/>
    </row>
    <row r="3353" spans="13:14">
      <c r="M3353" s="94"/>
      <c r="N3353" s="94"/>
    </row>
    <row r="3354" spans="13:14">
      <c r="M3354" s="94"/>
      <c r="N3354" s="94"/>
    </row>
    <row r="3355" spans="13:14">
      <c r="M3355" s="94"/>
      <c r="N3355" s="94"/>
    </row>
    <row r="3356" spans="13:14">
      <c r="M3356" s="94"/>
      <c r="N3356" s="94"/>
    </row>
    <row r="3357" spans="13:14">
      <c r="M3357" s="94"/>
      <c r="N3357" s="94"/>
    </row>
    <row r="3358" spans="13:14">
      <c r="M3358" s="94"/>
      <c r="N3358" s="94"/>
    </row>
    <row r="3359" spans="13:14">
      <c r="M3359" s="94"/>
      <c r="N3359" s="94"/>
    </row>
    <row r="3360" spans="13:14">
      <c r="M3360" s="94"/>
      <c r="N3360" s="94"/>
    </row>
    <row r="3361" spans="13:14">
      <c r="M3361" s="94"/>
      <c r="N3361" s="94"/>
    </row>
    <row r="3362" spans="13:14">
      <c r="M3362" s="94"/>
      <c r="N3362" s="94"/>
    </row>
    <row r="3363" spans="13:14">
      <c r="M3363" s="94"/>
      <c r="N3363" s="94"/>
    </row>
    <row r="3364" spans="13:14">
      <c r="M3364" s="94"/>
      <c r="N3364" s="94"/>
    </row>
    <row r="3365" spans="13:14">
      <c r="M3365" s="94"/>
      <c r="N3365" s="94"/>
    </row>
    <row r="3366" spans="13:14">
      <c r="M3366" s="94"/>
      <c r="N3366" s="94"/>
    </row>
    <row r="3367" spans="13:14">
      <c r="M3367" s="94"/>
      <c r="N3367" s="94"/>
    </row>
    <row r="3368" spans="13:14">
      <c r="M3368" s="94"/>
      <c r="N3368" s="94"/>
    </row>
    <row r="3369" spans="13:14">
      <c r="M3369" s="94"/>
      <c r="N3369" s="94"/>
    </row>
    <row r="3370" spans="13:14">
      <c r="M3370" s="94"/>
      <c r="N3370" s="94"/>
    </row>
    <row r="3371" spans="13:14">
      <c r="M3371" s="94"/>
      <c r="N3371" s="94"/>
    </row>
    <row r="3372" spans="13:14">
      <c r="M3372" s="94"/>
      <c r="N3372" s="94"/>
    </row>
    <row r="3373" spans="13:14">
      <c r="M3373" s="94"/>
      <c r="N3373" s="94"/>
    </row>
    <row r="3374" spans="13:14">
      <c r="M3374" s="94"/>
      <c r="N3374" s="94"/>
    </row>
    <row r="3375" spans="13:14">
      <c r="M3375" s="94"/>
      <c r="N3375" s="94"/>
    </row>
    <row r="3376" spans="13:14">
      <c r="M3376" s="94"/>
      <c r="N3376" s="94"/>
    </row>
    <row r="3377" spans="13:14">
      <c r="M3377" s="94"/>
      <c r="N3377" s="94"/>
    </row>
    <row r="3378" spans="13:14">
      <c r="M3378" s="94"/>
      <c r="N3378" s="94"/>
    </row>
    <row r="3379" spans="13:14">
      <c r="M3379" s="94"/>
      <c r="N3379" s="94"/>
    </row>
    <row r="3380" spans="13:14">
      <c r="M3380" s="94"/>
      <c r="N3380" s="94"/>
    </row>
    <row r="3381" spans="13:14">
      <c r="M3381" s="94"/>
      <c r="N3381" s="94"/>
    </row>
    <row r="3382" spans="13:14">
      <c r="M3382" s="94"/>
      <c r="N3382" s="94"/>
    </row>
    <row r="3383" spans="13:14">
      <c r="M3383" s="94"/>
      <c r="N3383" s="94"/>
    </row>
    <row r="3384" spans="13:14">
      <c r="M3384" s="94"/>
      <c r="N3384" s="94"/>
    </row>
    <row r="3385" spans="13:14">
      <c r="M3385" s="94"/>
      <c r="N3385" s="94"/>
    </row>
    <row r="3386" spans="13:14">
      <c r="M3386" s="94"/>
      <c r="N3386" s="94"/>
    </row>
    <row r="3387" spans="13:14">
      <c r="M3387" s="94"/>
      <c r="N3387" s="94"/>
    </row>
    <row r="3388" spans="13:14">
      <c r="M3388" s="94"/>
      <c r="N3388" s="94"/>
    </row>
    <row r="3389" spans="13:14">
      <c r="M3389" s="94"/>
      <c r="N3389" s="94"/>
    </row>
    <row r="3390" spans="13:14">
      <c r="M3390" s="94"/>
      <c r="N3390" s="94"/>
    </row>
    <row r="3391" spans="13:14">
      <c r="M3391" s="94"/>
      <c r="N3391" s="94"/>
    </row>
    <row r="3392" spans="13:14">
      <c r="M3392" s="94"/>
      <c r="N3392" s="94"/>
    </row>
    <row r="3393" spans="13:14">
      <c r="M3393" s="94"/>
      <c r="N3393" s="94"/>
    </row>
    <row r="3394" spans="13:14">
      <c r="M3394" s="94"/>
      <c r="N3394" s="94"/>
    </row>
    <row r="3395" spans="13:14">
      <c r="M3395" s="94"/>
      <c r="N3395" s="94"/>
    </row>
    <row r="3396" spans="13:14">
      <c r="M3396" s="94"/>
      <c r="N3396" s="94"/>
    </row>
    <row r="3397" spans="13:14">
      <c r="M3397" s="94"/>
      <c r="N3397" s="94"/>
    </row>
    <row r="3398" spans="13:14">
      <c r="M3398" s="94"/>
      <c r="N3398" s="94"/>
    </row>
    <row r="3399" spans="13:14">
      <c r="M3399" s="94"/>
      <c r="N3399" s="94"/>
    </row>
    <row r="3400" spans="13:14">
      <c r="M3400" s="94"/>
      <c r="N3400" s="94"/>
    </row>
    <row r="3401" spans="13:14">
      <c r="M3401" s="94"/>
      <c r="N3401" s="94"/>
    </row>
    <row r="3402" spans="13:14">
      <c r="M3402" s="94"/>
      <c r="N3402" s="94"/>
    </row>
    <row r="3403" spans="13:14">
      <c r="M3403" s="94"/>
      <c r="N3403" s="94"/>
    </row>
    <row r="3404" spans="13:14">
      <c r="M3404" s="94"/>
      <c r="N3404" s="94"/>
    </row>
    <row r="3405" spans="13:14">
      <c r="M3405" s="94"/>
      <c r="N3405" s="94"/>
    </row>
    <row r="3406" spans="13:14">
      <c r="M3406" s="94"/>
      <c r="N3406" s="94"/>
    </row>
    <row r="3407" spans="13:14">
      <c r="M3407" s="94"/>
      <c r="N3407" s="94"/>
    </row>
    <row r="3408" spans="13:14">
      <c r="M3408" s="94"/>
      <c r="N3408" s="94"/>
    </row>
    <row r="3409" spans="13:14">
      <c r="M3409" s="94"/>
      <c r="N3409" s="94"/>
    </row>
    <row r="3410" spans="13:14">
      <c r="M3410" s="94"/>
      <c r="N3410" s="94"/>
    </row>
    <row r="3411" spans="13:14">
      <c r="M3411" s="94"/>
      <c r="N3411" s="94"/>
    </row>
    <row r="3412" spans="13:14">
      <c r="M3412" s="94"/>
      <c r="N3412" s="94"/>
    </row>
    <row r="3413" spans="13:14">
      <c r="M3413" s="94"/>
      <c r="N3413" s="94"/>
    </row>
    <row r="3414" spans="13:14">
      <c r="M3414" s="94"/>
      <c r="N3414" s="94"/>
    </row>
    <row r="3415" spans="13:14">
      <c r="M3415" s="94"/>
      <c r="N3415" s="94"/>
    </row>
    <row r="3416" spans="13:14">
      <c r="M3416" s="94"/>
      <c r="N3416" s="94"/>
    </row>
    <row r="3417" spans="13:14">
      <c r="M3417" s="94"/>
      <c r="N3417" s="94"/>
    </row>
    <row r="3418" spans="13:14">
      <c r="M3418" s="94"/>
      <c r="N3418" s="94"/>
    </row>
    <row r="3419" spans="13:14">
      <c r="M3419" s="94"/>
      <c r="N3419" s="94"/>
    </row>
    <row r="3420" spans="13:14">
      <c r="M3420" s="94"/>
      <c r="N3420" s="94"/>
    </row>
    <row r="3421" spans="13:14">
      <c r="M3421" s="94"/>
      <c r="N3421" s="94"/>
    </row>
    <row r="3422" spans="13:14">
      <c r="M3422" s="94"/>
      <c r="N3422" s="94"/>
    </row>
    <row r="3423" spans="13:14">
      <c r="M3423" s="94"/>
      <c r="N3423" s="94"/>
    </row>
    <row r="3424" spans="13:14">
      <c r="M3424" s="94"/>
      <c r="N3424" s="94"/>
    </row>
    <row r="3425" spans="13:14">
      <c r="M3425" s="94"/>
      <c r="N3425" s="94"/>
    </row>
    <row r="3426" spans="13:14">
      <c r="M3426" s="94"/>
      <c r="N3426" s="94"/>
    </row>
    <row r="3427" spans="13:14">
      <c r="M3427" s="94"/>
      <c r="N3427" s="94"/>
    </row>
    <row r="3428" spans="13:14">
      <c r="M3428" s="94"/>
      <c r="N3428" s="94"/>
    </row>
    <row r="3429" spans="13:14">
      <c r="M3429" s="94"/>
      <c r="N3429" s="94"/>
    </row>
    <row r="3430" spans="13:14">
      <c r="M3430" s="94"/>
      <c r="N3430" s="94"/>
    </row>
    <row r="3431" spans="13:14">
      <c r="M3431" s="94"/>
      <c r="N3431" s="94"/>
    </row>
    <row r="3432" spans="13:14">
      <c r="M3432" s="94"/>
      <c r="N3432" s="94"/>
    </row>
    <row r="3433" spans="13:14">
      <c r="M3433" s="94"/>
      <c r="N3433" s="94"/>
    </row>
    <row r="3434" spans="13:14">
      <c r="M3434" s="94"/>
      <c r="N3434" s="94"/>
    </row>
    <row r="3435" spans="13:14">
      <c r="M3435" s="94"/>
      <c r="N3435" s="94"/>
    </row>
    <row r="3436" spans="13:14">
      <c r="M3436" s="94"/>
      <c r="N3436" s="94"/>
    </row>
    <row r="3437" spans="13:14">
      <c r="M3437" s="94"/>
      <c r="N3437" s="94"/>
    </row>
    <row r="3438" spans="13:14">
      <c r="M3438" s="94"/>
      <c r="N3438" s="94"/>
    </row>
    <row r="3439" spans="13:14">
      <c r="M3439" s="94"/>
      <c r="N3439" s="94"/>
    </row>
    <row r="3440" spans="13:14">
      <c r="M3440" s="94"/>
      <c r="N3440" s="94"/>
    </row>
    <row r="3441" spans="13:14">
      <c r="M3441" s="94"/>
      <c r="N3441" s="94"/>
    </row>
    <row r="3442" spans="13:14">
      <c r="M3442" s="94"/>
      <c r="N3442" s="94"/>
    </row>
    <row r="3443" spans="13:14">
      <c r="M3443" s="94"/>
      <c r="N3443" s="94"/>
    </row>
    <row r="3444" spans="13:14">
      <c r="M3444" s="94"/>
      <c r="N3444" s="94"/>
    </row>
    <row r="3445" spans="13:14">
      <c r="M3445" s="94"/>
      <c r="N3445" s="94"/>
    </row>
    <row r="3446" spans="13:14">
      <c r="M3446" s="94"/>
      <c r="N3446" s="94"/>
    </row>
    <row r="3447" spans="13:14">
      <c r="M3447" s="94"/>
      <c r="N3447" s="94"/>
    </row>
    <row r="3448" spans="13:14">
      <c r="M3448" s="94"/>
      <c r="N3448" s="94"/>
    </row>
    <row r="3449" spans="13:14">
      <c r="M3449" s="94"/>
      <c r="N3449" s="94"/>
    </row>
    <row r="3450" spans="13:14">
      <c r="M3450" s="94"/>
      <c r="N3450" s="94"/>
    </row>
    <row r="3451" spans="13:14">
      <c r="M3451" s="94"/>
      <c r="N3451" s="94"/>
    </row>
    <row r="3452" spans="13:14">
      <c r="M3452" s="94"/>
      <c r="N3452" s="94"/>
    </row>
    <row r="3453" spans="13:14">
      <c r="M3453" s="94"/>
      <c r="N3453" s="94"/>
    </row>
    <row r="3454" spans="13:14">
      <c r="M3454" s="94"/>
      <c r="N3454" s="94"/>
    </row>
    <row r="3455" spans="13:14">
      <c r="M3455" s="94"/>
      <c r="N3455" s="94"/>
    </row>
    <row r="3456" spans="13:14">
      <c r="M3456" s="94"/>
      <c r="N3456" s="94"/>
    </row>
    <row r="3457" spans="13:14">
      <c r="M3457" s="94"/>
      <c r="N3457" s="94"/>
    </row>
    <row r="3458" spans="13:14">
      <c r="M3458" s="94"/>
      <c r="N3458" s="94"/>
    </row>
    <row r="3459" spans="13:14">
      <c r="M3459" s="94"/>
      <c r="N3459" s="94"/>
    </row>
    <row r="3460" spans="13:14">
      <c r="M3460" s="94"/>
      <c r="N3460" s="94"/>
    </row>
    <row r="3461" spans="13:14">
      <c r="M3461" s="94"/>
      <c r="N3461" s="94"/>
    </row>
    <row r="3462" spans="13:14">
      <c r="M3462" s="94"/>
      <c r="N3462" s="94"/>
    </row>
    <row r="3463" spans="13:14">
      <c r="M3463" s="94"/>
      <c r="N3463" s="94"/>
    </row>
    <row r="3464" spans="13:14">
      <c r="M3464" s="94"/>
      <c r="N3464" s="94"/>
    </row>
    <row r="3465" spans="13:14">
      <c r="M3465" s="94"/>
      <c r="N3465" s="94"/>
    </row>
    <row r="3466" spans="13:14">
      <c r="M3466" s="94"/>
      <c r="N3466" s="94"/>
    </row>
    <row r="3467" spans="13:14">
      <c r="M3467" s="94"/>
      <c r="N3467" s="94"/>
    </row>
    <row r="3468" spans="13:14">
      <c r="M3468" s="94"/>
      <c r="N3468" s="94"/>
    </row>
    <row r="3469" spans="13:14">
      <c r="M3469" s="94"/>
      <c r="N3469" s="94"/>
    </row>
    <row r="3470" spans="13:14">
      <c r="M3470" s="94"/>
      <c r="N3470" s="94"/>
    </row>
    <row r="3471" spans="13:14">
      <c r="M3471" s="94"/>
      <c r="N3471" s="94"/>
    </row>
    <row r="3472" spans="13:14">
      <c r="M3472" s="94"/>
      <c r="N3472" s="94"/>
    </row>
    <row r="3473" spans="13:14">
      <c r="M3473" s="94"/>
      <c r="N3473" s="94"/>
    </row>
    <row r="3474" spans="13:14">
      <c r="M3474" s="94"/>
      <c r="N3474" s="94"/>
    </row>
    <row r="3475" spans="13:14">
      <c r="M3475" s="94"/>
      <c r="N3475" s="94"/>
    </row>
    <row r="3476" spans="13:14">
      <c r="M3476" s="94"/>
      <c r="N3476" s="94"/>
    </row>
    <row r="3477" spans="13:14">
      <c r="M3477" s="94"/>
      <c r="N3477" s="94"/>
    </row>
    <row r="3478" spans="13:14">
      <c r="M3478" s="94"/>
      <c r="N3478" s="94"/>
    </row>
    <row r="3479" spans="13:14">
      <c r="M3479" s="94"/>
      <c r="N3479" s="94"/>
    </row>
    <row r="3480" spans="13:14">
      <c r="M3480" s="94"/>
      <c r="N3480" s="94"/>
    </row>
    <row r="3481" spans="13:14">
      <c r="M3481" s="94"/>
      <c r="N3481" s="94"/>
    </row>
    <row r="3482" spans="13:14">
      <c r="M3482" s="94"/>
      <c r="N3482" s="94"/>
    </row>
    <row r="3483" spans="13:14">
      <c r="M3483" s="94"/>
      <c r="N3483" s="94"/>
    </row>
    <row r="3484" spans="13:14">
      <c r="M3484" s="94"/>
      <c r="N3484" s="94"/>
    </row>
    <row r="3485" spans="13:14">
      <c r="M3485" s="94"/>
      <c r="N3485" s="94"/>
    </row>
    <row r="3486" spans="13:14">
      <c r="M3486" s="94"/>
      <c r="N3486" s="94"/>
    </row>
    <row r="3487" spans="13:14">
      <c r="M3487" s="94"/>
      <c r="N3487" s="94"/>
    </row>
    <row r="3488" spans="13:14">
      <c r="M3488" s="94"/>
      <c r="N3488" s="94"/>
    </row>
    <row r="3489" spans="13:14">
      <c r="M3489" s="94"/>
      <c r="N3489" s="94"/>
    </row>
    <row r="3490" spans="13:14">
      <c r="M3490" s="94"/>
      <c r="N3490" s="94"/>
    </row>
    <row r="3491" spans="13:14">
      <c r="M3491" s="94"/>
      <c r="N3491" s="94"/>
    </row>
    <row r="3492" spans="13:14">
      <c r="M3492" s="94"/>
      <c r="N3492" s="94"/>
    </row>
    <row r="3493" spans="13:14">
      <c r="M3493" s="94"/>
      <c r="N3493" s="94"/>
    </row>
    <row r="3494" spans="13:14">
      <c r="M3494" s="94"/>
      <c r="N3494" s="94"/>
    </row>
    <row r="3495" spans="13:14">
      <c r="M3495" s="94"/>
      <c r="N3495" s="94"/>
    </row>
    <row r="3496" spans="13:14">
      <c r="M3496" s="94"/>
      <c r="N3496" s="94"/>
    </row>
    <row r="3497" spans="13:14">
      <c r="M3497" s="94"/>
      <c r="N3497" s="94"/>
    </row>
    <row r="3498" spans="13:14">
      <c r="M3498" s="94"/>
      <c r="N3498" s="94"/>
    </row>
    <row r="3499" spans="13:14">
      <c r="M3499" s="94"/>
      <c r="N3499" s="94"/>
    </row>
    <row r="3500" spans="13:14">
      <c r="M3500" s="94"/>
      <c r="N3500" s="94"/>
    </row>
    <row r="3501" spans="13:14">
      <c r="M3501" s="94"/>
      <c r="N3501" s="94"/>
    </row>
    <row r="3502" spans="13:14">
      <c r="M3502" s="94"/>
      <c r="N3502" s="94"/>
    </row>
    <row r="3503" spans="13:14">
      <c r="M3503" s="94"/>
      <c r="N3503" s="94"/>
    </row>
    <row r="3504" spans="13:14">
      <c r="M3504" s="94"/>
      <c r="N3504" s="94"/>
    </row>
    <row r="3505" spans="13:14">
      <c r="M3505" s="94"/>
      <c r="N3505" s="94"/>
    </row>
    <row r="3506" spans="13:14">
      <c r="M3506" s="94"/>
      <c r="N3506" s="94"/>
    </row>
    <row r="3507" spans="13:14">
      <c r="M3507" s="94"/>
      <c r="N3507" s="94"/>
    </row>
    <row r="3508" spans="13:14">
      <c r="M3508" s="94"/>
      <c r="N3508" s="94"/>
    </row>
    <row r="3509" spans="13:14">
      <c r="M3509" s="94"/>
      <c r="N3509" s="94"/>
    </row>
    <row r="3510" spans="13:14">
      <c r="M3510" s="94"/>
      <c r="N3510" s="94"/>
    </row>
    <row r="3511" spans="13:14">
      <c r="M3511" s="94"/>
      <c r="N3511" s="94"/>
    </row>
    <row r="3512" spans="13:14">
      <c r="M3512" s="94"/>
      <c r="N3512" s="94"/>
    </row>
    <row r="3513" spans="13:14">
      <c r="M3513" s="94"/>
      <c r="N3513" s="94"/>
    </row>
    <row r="3514" spans="13:14">
      <c r="M3514" s="94"/>
      <c r="N3514" s="94"/>
    </row>
    <row r="3515" spans="13:14">
      <c r="M3515" s="94"/>
      <c r="N3515" s="94"/>
    </row>
    <row r="3516" spans="13:14">
      <c r="M3516" s="94"/>
      <c r="N3516" s="94"/>
    </row>
    <row r="3517" spans="13:14">
      <c r="M3517" s="94"/>
      <c r="N3517" s="94"/>
    </row>
    <row r="3518" spans="13:14">
      <c r="M3518" s="94"/>
      <c r="N3518" s="94"/>
    </row>
    <row r="3519" spans="13:14">
      <c r="M3519" s="94"/>
      <c r="N3519" s="94"/>
    </row>
    <row r="3520" spans="13:14">
      <c r="M3520" s="94"/>
      <c r="N3520" s="94"/>
    </row>
    <row r="3521" spans="13:14">
      <c r="M3521" s="94"/>
      <c r="N3521" s="94"/>
    </row>
    <row r="3522" spans="13:14">
      <c r="M3522" s="94"/>
      <c r="N3522" s="94"/>
    </row>
    <row r="3523" spans="13:14">
      <c r="M3523" s="94"/>
      <c r="N3523" s="94"/>
    </row>
    <row r="3524" spans="13:14">
      <c r="M3524" s="94"/>
      <c r="N3524" s="94"/>
    </row>
    <row r="3525" spans="13:14">
      <c r="M3525" s="94"/>
      <c r="N3525" s="94"/>
    </row>
    <row r="3526" spans="13:14">
      <c r="M3526" s="94"/>
      <c r="N3526" s="94"/>
    </row>
    <row r="3527" spans="13:14">
      <c r="M3527" s="94"/>
      <c r="N3527" s="94"/>
    </row>
    <row r="3528" spans="13:14">
      <c r="M3528" s="94"/>
      <c r="N3528" s="94"/>
    </row>
    <row r="3529" spans="13:14">
      <c r="M3529" s="94"/>
      <c r="N3529" s="94"/>
    </row>
    <row r="3530" spans="13:14">
      <c r="M3530" s="94"/>
      <c r="N3530" s="94"/>
    </row>
    <row r="3531" spans="13:14">
      <c r="M3531" s="94"/>
      <c r="N3531" s="94"/>
    </row>
    <row r="3532" spans="13:14">
      <c r="M3532" s="94"/>
      <c r="N3532" s="94"/>
    </row>
    <row r="3533" spans="13:14">
      <c r="M3533" s="94"/>
      <c r="N3533" s="94"/>
    </row>
    <row r="3534" spans="13:14">
      <c r="M3534" s="94"/>
      <c r="N3534" s="94"/>
    </row>
    <row r="3535" spans="13:14">
      <c r="M3535" s="94"/>
      <c r="N3535" s="94"/>
    </row>
    <row r="3536" spans="13:14">
      <c r="M3536" s="94"/>
      <c r="N3536" s="94"/>
    </row>
    <row r="3537" spans="13:14">
      <c r="M3537" s="94"/>
      <c r="N3537" s="94"/>
    </row>
    <row r="3538" spans="13:14">
      <c r="M3538" s="94"/>
      <c r="N3538" s="94"/>
    </row>
    <row r="3539" spans="13:14">
      <c r="M3539" s="94"/>
      <c r="N3539" s="94"/>
    </row>
    <row r="3540" spans="13:14">
      <c r="M3540" s="94"/>
      <c r="N3540" s="94"/>
    </row>
    <row r="3541" spans="13:14">
      <c r="M3541" s="94"/>
      <c r="N3541" s="94"/>
    </row>
    <row r="3542" spans="13:14">
      <c r="M3542" s="94"/>
      <c r="N3542" s="94"/>
    </row>
    <row r="3543" spans="13:14">
      <c r="M3543" s="94"/>
      <c r="N3543" s="94"/>
    </row>
    <row r="3544" spans="13:14">
      <c r="M3544" s="94"/>
      <c r="N3544" s="94"/>
    </row>
    <row r="3545" spans="13:14">
      <c r="M3545" s="94"/>
      <c r="N3545" s="94"/>
    </row>
    <row r="3546" spans="13:14">
      <c r="M3546" s="94"/>
      <c r="N3546" s="94"/>
    </row>
    <row r="3547" spans="13:14">
      <c r="M3547" s="94"/>
      <c r="N3547" s="94"/>
    </row>
    <row r="3548" spans="13:14">
      <c r="M3548" s="94"/>
      <c r="N3548" s="94"/>
    </row>
    <row r="3549" spans="13:14">
      <c r="M3549" s="94"/>
      <c r="N3549" s="94"/>
    </row>
    <row r="3550" spans="13:14">
      <c r="M3550" s="94"/>
      <c r="N3550" s="94"/>
    </row>
    <row r="3551" spans="13:14">
      <c r="M3551" s="94"/>
      <c r="N3551" s="94"/>
    </row>
    <row r="3552" spans="13:14">
      <c r="M3552" s="94"/>
      <c r="N3552" s="94"/>
    </row>
    <row r="3553" spans="13:14">
      <c r="M3553" s="94"/>
      <c r="N3553" s="94"/>
    </row>
    <row r="3554" spans="13:14">
      <c r="M3554" s="94"/>
      <c r="N3554" s="94"/>
    </row>
    <row r="3555" spans="13:14">
      <c r="M3555" s="94"/>
      <c r="N3555" s="94"/>
    </row>
    <row r="3556" spans="13:14">
      <c r="M3556" s="94"/>
      <c r="N3556" s="94"/>
    </row>
    <row r="3557" spans="13:14">
      <c r="M3557" s="94"/>
      <c r="N3557" s="94"/>
    </row>
    <row r="3558" spans="13:14">
      <c r="M3558" s="94"/>
      <c r="N3558" s="94"/>
    </row>
    <row r="3559" spans="13:14">
      <c r="M3559" s="94"/>
      <c r="N3559" s="94"/>
    </row>
    <row r="3560" spans="13:14">
      <c r="M3560" s="94"/>
      <c r="N3560" s="94"/>
    </row>
    <row r="3561" spans="13:14">
      <c r="M3561" s="94"/>
      <c r="N3561" s="94"/>
    </row>
    <row r="3562" spans="13:14">
      <c r="M3562" s="94"/>
      <c r="N3562" s="94"/>
    </row>
    <row r="3563" spans="13:14">
      <c r="M3563" s="94"/>
      <c r="N3563" s="94"/>
    </row>
    <row r="3564" spans="13:14">
      <c r="M3564" s="94"/>
      <c r="N3564" s="94"/>
    </row>
    <row r="3565" spans="13:14">
      <c r="M3565" s="94"/>
      <c r="N3565" s="94"/>
    </row>
    <row r="3566" spans="13:14">
      <c r="M3566" s="94"/>
      <c r="N3566" s="94"/>
    </row>
    <row r="3567" spans="13:14">
      <c r="M3567" s="94"/>
      <c r="N3567" s="94"/>
    </row>
    <row r="3568" spans="13:14">
      <c r="M3568" s="94"/>
      <c r="N3568" s="94"/>
    </row>
    <row r="3569" spans="13:14">
      <c r="M3569" s="94"/>
      <c r="N3569" s="94"/>
    </row>
    <row r="3570" spans="13:14">
      <c r="M3570" s="94"/>
      <c r="N3570" s="94"/>
    </row>
    <row r="3571" spans="13:14">
      <c r="M3571" s="94"/>
      <c r="N3571" s="94"/>
    </row>
    <row r="3572" spans="13:14">
      <c r="M3572" s="94"/>
      <c r="N3572" s="94"/>
    </row>
    <row r="3573" spans="13:14">
      <c r="M3573" s="94"/>
      <c r="N3573" s="94"/>
    </row>
    <row r="3574" spans="13:14">
      <c r="M3574" s="94"/>
      <c r="N3574" s="94"/>
    </row>
    <row r="3575" spans="13:14">
      <c r="M3575" s="94"/>
      <c r="N3575" s="94"/>
    </row>
    <row r="3576" spans="13:14">
      <c r="M3576" s="94"/>
      <c r="N3576" s="94"/>
    </row>
    <row r="3577" spans="13:14">
      <c r="M3577" s="94"/>
      <c r="N3577" s="94"/>
    </row>
    <row r="3578" spans="13:14">
      <c r="M3578" s="94"/>
      <c r="N3578" s="94"/>
    </row>
    <row r="3579" spans="13:14">
      <c r="M3579" s="94"/>
      <c r="N3579" s="94"/>
    </row>
    <row r="3580" spans="13:14">
      <c r="M3580" s="94"/>
      <c r="N3580" s="94"/>
    </row>
    <row r="3581" spans="13:14">
      <c r="M3581" s="94"/>
      <c r="N3581" s="94"/>
    </row>
    <row r="3582" spans="13:14">
      <c r="M3582" s="94"/>
      <c r="N3582" s="94"/>
    </row>
    <row r="3583" spans="13:14">
      <c r="M3583" s="94"/>
      <c r="N3583" s="94"/>
    </row>
    <row r="3584" spans="13:14">
      <c r="M3584" s="94"/>
      <c r="N3584" s="94"/>
    </row>
    <row r="3585" spans="13:14">
      <c r="M3585" s="94"/>
      <c r="N3585" s="94"/>
    </row>
    <row r="3586" spans="13:14">
      <c r="M3586" s="94"/>
      <c r="N3586" s="94"/>
    </row>
    <row r="3587" spans="13:14">
      <c r="M3587" s="94"/>
      <c r="N3587" s="94"/>
    </row>
    <row r="3588" spans="13:14">
      <c r="M3588" s="94"/>
      <c r="N3588" s="94"/>
    </row>
    <row r="3589" spans="13:14">
      <c r="M3589" s="94"/>
      <c r="N3589" s="94"/>
    </row>
    <row r="3590" spans="13:14">
      <c r="M3590" s="94"/>
      <c r="N3590" s="94"/>
    </row>
    <row r="3591" spans="13:14">
      <c r="M3591" s="94"/>
      <c r="N3591" s="94"/>
    </row>
    <row r="3592" spans="13:14">
      <c r="M3592" s="94"/>
      <c r="N3592" s="94"/>
    </row>
    <row r="3593" spans="13:14">
      <c r="M3593" s="94"/>
      <c r="N3593" s="94"/>
    </row>
    <row r="3594" spans="13:14">
      <c r="M3594" s="94"/>
      <c r="N3594" s="94"/>
    </row>
    <row r="3595" spans="13:14">
      <c r="M3595" s="94"/>
      <c r="N3595" s="94"/>
    </row>
    <row r="3596" spans="13:14">
      <c r="M3596" s="94"/>
      <c r="N3596" s="94"/>
    </row>
    <row r="3597" spans="13:14">
      <c r="M3597" s="94"/>
      <c r="N3597" s="94"/>
    </row>
    <row r="3598" spans="13:14">
      <c r="M3598" s="94"/>
      <c r="N3598" s="94"/>
    </row>
    <row r="3599" spans="13:14">
      <c r="M3599" s="94"/>
      <c r="N3599" s="94"/>
    </row>
    <row r="3600" spans="13:14">
      <c r="M3600" s="94"/>
      <c r="N3600" s="94"/>
    </row>
    <row r="3601" spans="13:14">
      <c r="M3601" s="94"/>
      <c r="N3601" s="94"/>
    </row>
    <row r="3602" spans="13:14">
      <c r="M3602" s="94"/>
      <c r="N3602" s="94"/>
    </row>
    <row r="3603" spans="13:14">
      <c r="M3603" s="94"/>
      <c r="N3603" s="94"/>
    </row>
    <row r="3604" spans="13:14">
      <c r="M3604" s="94"/>
      <c r="N3604" s="94"/>
    </row>
    <row r="3605" spans="13:14">
      <c r="M3605" s="94"/>
      <c r="N3605" s="94"/>
    </row>
    <row r="3606" spans="13:14">
      <c r="M3606" s="94"/>
      <c r="N3606" s="94"/>
    </row>
    <row r="3607" spans="13:14">
      <c r="M3607" s="94"/>
      <c r="N3607" s="94"/>
    </row>
    <row r="3608" spans="13:14">
      <c r="M3608" s="94"/>
      <c r="N3608" s="94"/>
    </row>
    <row r="3609" spans="13:14">
      <c r="M3609" s="94"/>
      <c r="N3609" s="94"/>
    </row>
    <row r="3610" spans="13:14">
      <c r="M3610" s="94"/>
      <c r="N3610" s="94"/>
    </row>
    <row r="3611" spans="13:14">
      <c r="M3611" s="94"/>
      <c r="N3611" s="94"/>
    </row>
    <row r="3612" spans="13:14">
      <c r="M3612" s="94"/>
      <c r="N3612" s="94"/>
    </row>
    <row r="3613" spans="13:14">
      <c r="M3613" s="94"/>
      <c r="N3613" s="94"/>
    </row>
    <row r="3614" spans="13:14">
      <c r="M3614" s="94"/>
      <c r="N3614" s="94"/>
    </row>
    <row r="3615" spans="13:14">
      <c r="M3615" s="94"/>
      <c r="N3615" s="94"/>
    </row>
    <row r="3616" spans="13:14">
      <c r="M3616" s="94"/>
      <c r="N3616" s="94"/>
    </row>
    <row r="3617" spans="13:14">
      <c r="M3617" s="94"/>
      <c r="N3617" s="94"/>
    </row>
    <row r="3618" spans="13:14">
      <c r="M3618" s="94"/>
      <c r="N3618" s="94"/>
    </row>
    <row r="3619" spans="13:14">
      <c r="M3619" s="94"/>
      <c r="N3619" s="94"/>
    </row>
    <row r="3620" spans="13:14">
      <c r="M3620" s="94"/>
      <c r="N3620" s="94"/>
    </row>
    <row r="3621" spans="13:14">
      <c r="M3621" s="94"/>
      <c r="N3621" s="94"/>
    </row>
    <row r="3622" spans="13:14">
      <c r="M3622" s="94"/>
      <c r="N3622" s="94"/>
    </row>
    <row r="3623" spans="13:14">
      <c r="M3623" s="94"/>
      <c r="N3623" s="94"/>
    </row>
    <row r="3624" spans="13:14">
      <c r="M3624" s="94"/>
      <c r="N3624" s="94"/>
    </row>
    <row r="3625" spans="13:14">
      <c r="M3625" s="94"/>
      <c r="N3625" s="94"/>
    </row>
    <row r="3626" spans="13:14">
      <c r="M3626" s="94"/>
      <c r="N3626" s="94"/>
    </row>
    <row r="3627" spans="13:14">
      <c r="M3627" s="94"/>
      <c r="N3627" s="94"/>
    </row>
    <row r="3628" spans="13:14">
      <c r="M3628" s="94"/>
      <c r="N3628" s="94"/>
    </row>
    <row r="3629" spans="13:14">
      <c r="M3629" s="94"/>
      <c r="N3629" s="94"/>
    </row>
    <row r="3630" spans="13:14">
      <c r="M3630" s="94"/>
      <c r="N3630" s="94"/>
    </row>
    <row r="3631" spans="13:14">
      <c r="M3631" s="94"/>
      <c r="N3631" s="94"/>
    </row>
    <row r="3632" spans="13:14">
      <c r="M3632" s="94"/>
      <c r="N3632" s="94"/>
    </row>
    <row r="3633" spans="13:14">
      <c r="M3633" s="94"/>
      <c r="N3633" s="94"/>
    </row>
    <row r="3634" spans="13:14">
      <c r="M3634" s="94"/>
      <c r="N3634" s="94"/>
    </row>
    <row r="3635" spans="13:14">
      <c r="M3635" s="94"/>
      <c r="N3635" s="94"/>
    </row>
    <row r="3636" spans="13:14">
      <c r="M3636" s="94"/>
      <c r="N3636" s="94"/>
    </row>
    <row r="3637" spans="13:14">
      <c r="M3637" s="94"/>
      <c r="N3637" s="94"/>
    </row>
    <row r="3638" spans="13:14">
      <c r="M3638" s="94"/>
      <c r="N3638" s="94"/>
    </row>
    <row r="3639" spans="13:14">
      <c r="M3639" s="94"/>
      <c r="N3639" s="94"/>
    </row>
    <row r="3640" spans="13:14">
      <c r="M3640" s="94"/>
      <c r="N3640" s="94"/>
    </row>
    <row r="3641" spans="13:14">
      <c r="M3641" s="94"/>
      <c r="N3641" s="94"/>
    </row>
    <row r="3642" spans="13:14">
      <c r="M3642" s="94"/>
      <c r="N3642" s="94"/>
    </row>
    <row r="3643" spans="13:14">
      <c r="M3643" s="94"/>
      <c r="N3643" s="94"/>
    </row>
    <row r="3644" spans="13:14">
      <c r="M3644" s="94"/>
      <c r="N3644" s="94"/>
    </row>
    <row r="3645" spans="13:14">
      <c r="M3645" s="94"/>
      <c r="N3645" s="94"/>
    </row>
    <row r="3646" spans="13:14">
      <c r="M3646" s="94"/>
      <c r="N3646" s="94"/>
    </row>
    <row r="3647" spans="13:14">
      <c r="M3647" s="94"/>
      <c r="N3647" s="94"/>
    </row>
    <row r="3648" spans="13:14">
      <c r="M3648" s="94"/>
      <c r="N3648" s="94"/>
    </row>
    <row r="3649" spans="13:14">
      <c r="M3649" s="94"/>
      <c r="N3649" s="94"/>
    </row>
    <row r="3650" spans="13:14">
      <c r="M3650" s="94"/>
      <c r="N3650" s="94"/>
    </row>
    <row r="3651" spans="13:14">
      <c r="M3651" s="94"/>
      <c r="N3651" s="94"/>
    </row>
    <row r="3652" spans="13:14">
      <c r="M3652" s="94"/>
      <c r="N3652" s="94"/>
    </row>
    <row r="3653" spans="13:14">
      <c r="M3653" s="94"/>
      <c r="N3653" s="94"/>
    </row>
    <row r="3654" spans="13:14">
      <c r="M3654" s="94"/>
      <c r="N3654" s="94"/>
    </row>
    <row r="3655" spans="13:14">
      <c r="M3655" s="94"/>
      <c r="N3655" s="94"/>
    </row>
    <row r="3656" spans="13:14">
      <c r="M3656" s="94"/>
      <c r="N3656" s="94"/>
    </row>
    <row r="3657" spans="13:14">
      <c r="M3657" s="94"/>
      <c r="N3657" s="94"/>
    </row>
    <row r="3658" spans="13:14">
      <c r="M3658" s="94"/>
      <c r="N3658" s="94"/>
    </row>
    <row r="3659" spans="13:14">
      <c r="M3659" s="94"/>
      <c r="N3659" s="94"/>
    </row>
    <row r="3660" spans="13:14">
      <c r="M3660" s="94"/>
      <c r="N3660" s="94"/>
    </row>
    <row r="3661" spans="13:14">
      <c r="M3661" s="94"/>
      <c r="N3661" s="94"/>
    </row>
    <row r="3662" spans="13:14">
      <c r="M3662" s="94"/>
      <c r="N3662" s="94"/>
    </row>
    <row r="3663" spans="13:14">
      <c r="M3663" s="94"/>
      <c r="N3663" s="94"/>
    </row>
    <row r="3664" spans="13:14">
      <c r="M3664" s="94"/>
      <c r="N3664" s="94"/>
    </row>
    <row r="3665" spans="13:14">
      <c r="M3665" s="94"/>
      <c r="N3665" s="94"/>
    </row>
    <row r="3666" spans="13:14">
      <c r="M3666" s="94"/>
      <c r="N3666" s="94"/>
    </row>
    <row r="3667" spans="13:14">
      <c r="M3667" s="94"/>
      <c r="N3667" s="94"/>
    </row>
    <row r="3668" spans="13:14">
      <c r="M3668" s="94"/>
      <c r="N3668" s="94"/>
    </row>
    <row r="3669" spans="13:14">
      <c r="M3669" s="94"/>
      <c r="N3669" s="94"/>
    </row>
    <row r="3670" spans="13:14">
      <c r="M3670" s="94"/>
      <c r="N3670" s="94"/>
    </row>
    <row r="3671" spans="13:14">
      <c r="M3671" s="94"/>
      <c r="N3671" s="94"/>
    </row>
    <row r="3672" spans="13:14">
      <c r="M3672" s="94"/>
      <c r="N3672" s="94"/>
    </row>
    <row r="3673" spans="13:14">
      <c r="M3673" s="94"/>
      <c r="N3673" s="94"/>
    </row>
    <row r="3674" spans="13:14">
      <c r="M3674" s="94"/>
      <c r="N3674" s="94"/>
    </row>
    <row r="3675" spans="13:14">
      <c r="M3675" s="94"/>
      <c r="N3675" s="94"/>
    </row>
    <row r="3676" spans="13:14">
      <c r="M3676" s="94"/>
      <c r="N3676" s="94"/>
    </row>
    <row r="3677" spans="13:14">
      <c r="M3677" s="94"/>
      <c r="N3677" s="94"/>
    </row>
    <row r="3678" spans="13:14">
      <c r="M3678" s="94"/>
      <c r="N3678" s="94"/>
    </row>
    <row r="3679" spans="13:14">
      <c r="M3679" s="94"/>
      <c r="N3679" s="94"/>
    </row>
    <row r="3680" spans="13:14">
      <c r="M3680" s="94"/>
      <c r="N3680" s="94"/>
    </row>
    <row r="3681" spans="13:14">
      <c r="M3681" s="94"/>
      <c r="N3681" s="94"/>
    </row>
    <row r="3682" spans="13:14">
      <c r="M3682" s="94"/>
      <c r="N3682" s="94"/>
    </row>
    <row r="3683" spans="13:14">
      <c r="M3683" s="94"/>
      <c r="N3683" s="94"/>
    </row>
    <row r="3684" spans="13:14">
      <c r="M3684" s="94"/>
      <c r="N3684" s="94"/>
    </row>
    <row r="3685" spans="13:14">
      <c r="M3685" s="94"/>
      <c r="N3685" s="94"/>
    </row>
    <row r="3686" spans="13:14">
      <c r="M3686" s="94"/>
      <c r="N3686" s="94"/>
    </row>
    <row r="3687" spans="13:14">
      <c r="M3687" s="94"/>
      <c r="N3687" s="94"/>
    </row>
    <row r="3688" spans="13:14">
      <c r="M3688" s="94"/>
      <c r="N3688" s="94"/>
    </row>
    <row r="3689" spans="13:14">
      <c r="M3689" s="94"/>
      <c r="N3689" s="94"/>
    </row>
    <row r="3690" spans="13:14">
      <c r="M3690" s="94"/>
      <c r="N3690" s="94"/>
    </row>
    <row r="3691" spans="13:14">
      <c r="M3691" s="94"/>
      <c r="N3691" s="94"/>
    </row>
    <row r="3692" spans="13:14">
      <c r="M3692" s="94"/>
      <c r="N3692" s="94"/>
    </row>
    <row r="3693" spans="13:14">
      <c r="M3693" s="94"/>
      <c r="N3693" s="94"/>
    </row>
    <row r="3694" spans="13:14">
      <c r="M3694" s="94"/>
      <c r="N3694" s="94"/>
    </row>
    <row r="3695" spans="13:14">
      <c r="M3695" s="94"/>
      <c r="N3695" s="94"/>
    </row>
    <row r="3696" spans="13:14">
      <c r="M3696" s="94"/>
      <c r="N3696" s="94"/>
    </row>
    <row r="3697" spans="13:14">
      <c r="M3697" s="94"/>
      <c r="N3697" s="94"/>
    </row>
    <row r="3698" spans="13:14">
      <c r="M3698" s="94"/>
      <c r="N3698" s="94"/>
    </row>
    <row r="3699" spans="13:14">
      <c r="M3699" s="94"/>
      <c r="N3699" s="94"/>
    </row>
    <row r="3700" spans="13:14">
      <c r="M3700" s="94"/>
      <c r="N3700" s="94"/>
    </row>
    <row r="3701" spans="13:14">
      <c r="M3701" s="94"/>
      <c r="N3701" s="94"/>
    </row>
    <row r="3702" spans="13:14">
      <c r="M3702" s="94"/>
      <c r="N3702" s="94"/>
    </row>
    <row r="3703" spans="13:14">
      <c r="M3703" s="94"/>
      <c r="N3703" s="94"/>
    </row>
    <row r="3704" spans="13:14">
      <c r="M3704" s="94"/>
      <c r="N3704" s="94"/>
    </row>
    <row r="3705" spans="13:14">
      <c r="M3705" s="94"/>
      <c r="N3705" s="94"/>
    </row>
    <row r="3706" spans="13:14">
      <c r="M3706" s="94"/>
      <c r="N3706" s="94"/>
    </row>
    <row r="3707" spans="13:14">
      <c r="M3707" s="94"/>
      <c r="N3707" s="94"/>
    </row>
    <row r="3708" spans="13:14">
      <c r="M3708" s="94"/>
      <c r="N3708" s="94"/>
    </row>
    <row r="3709" spans="13:14">
      <c r="M3709" s="94"/>
      <c r="N3709" s="94"/>
    </row>
    <row r="3710" spans="13:14">
      <c r="M3710" s="94"/>
      <c r="N3710" s="94"/>
    </row>
    <row r="3711" spans="13:14">
      <c r="M3711" s="94"/>
      <c r="N3711" s="94"/>
    </row>
    <row r="3712" spans="13:14">
      <c r="M3712" s="94"/>
      <c r="N3712" s="94"/>
    </row>
    <row r="3713" spans="13:14">
      <c r="M3713" s="94"/>
      <c r="N3713" s="94"/>
    </row>
    <row r="3714" spans="13:14">
      <c r="M3714" s="94"/>
      <c r="N3714" s="94"/>
    </row>
    <row r="3715" spans="13:14">
      <c r="M3715" s="94"/>
      <c r="N3715" s="94"/>
    </row>
    <row r="3716" spans="13:14">
      <c r="M3716" s="94"/>
      <c r="N3716" s="94"/>
    </row>
    <row r="3717" spans="13:14">
      <c r="M3717" s="94"/>
      <c r="N3717" s="94"/>
    </row>
    <row r="3718" spans="13:14">
      <c r="M3718" s="94"/>
      <c r="N3718" s="94"/>
    </row>
    <row r="3719" spans="13:14">
      <c r="M3719" s="94"/>
      <c r="N3719" s="94"/>
    </row>
    <row r="3720" spans="13:14">
      <c r="M3720" s="94"/>
      <c r="N3720" s="94"/>
    </row>
    <row r="3721" spans="13:14">
      <c r="M3721" s="94"/>
      <c r="N3721" s="94"/>
    </row>
    <row r="3722" spans="13:14">
      <c r="M3722" s="94"/>
      <c r="N3722" s="94"/>
    </row>
    <row r="3723" spans="13:14">
      <c r="M3723" s="94"/>
      <c r="N3723" s="94"/>
    </row>
    <row r="3724" spans="13:14">
      <c r="M3724" s="94"/>
      <c r="N3724" s="94"/>
    </row>
    <row r="3725" spans="13:14">
      <c r="M3725" s="94"/>
      <c r="N3725" s="94"/>
    </row>
    <row r="3726" spans="13:14">
      <c r="M3726" s="94"/>
      <c r="N3726" s="94"/>
    </row>
    <row r="3727" spans="13:14">
      <c r="M3727" s="94"/>
      <c r="N3727" s="94"/>
    </row>
    <row r="3728" spans="13:14">
      <c r="M3728" s="94"/>
      <c r="N3728" s="94"/>
    </row>
    <row r="3729" spans="13:14">
      <c r="M3729" s="94"/>
      <c r="N3729" s="94"/>
    </row>
    <row r="3730" spans="13:14">
      <c r="M3730" s="94"/>
      <c r="N3730" s="94"/>
    </row>
    <row r="3731" spans="13:14">
      <c r="M3731" s="94"/>
      <c r="N3731" s="94"/>
    </row>
    <row r="3732" spans="13:14">
      <c r="M3732" s="94"/>
      <c r="N3732" s="94"/>
    </row>
    <row r="3733" spans="13:14">
      <c r="M3733" s="94"/>
      <c r="N3733" s="94"/>
    </row>
    <row r="3734" spans="13:14">
      <c r="M3734" s="94"/>
      <c r="N3734" s="94"/>
    </row>
    <row r="3735" spans="13:14">
      <c r="M3735" s="94"/>
      <c r="N3735" s="94"/>
    </row>
    <row r="3736" spans="13:14">
      <c r="M3736" s="94"/>
      <c r="N3736" s="94"/>
    </row>
    <row r="3737" spans="13:14">
      <c r="M3737" s="94"/>
      <c r="N3737" s="94"/>
    </row>
    <row r="3738" spans="13:14">
      <c r="M3738" s="94"/>
      <c r="N3738" s="94"/>
    </row>
    <row r="3739" spans="13:14">
      <c r="M3739" s="94"/>
      <c r="N3739" s="94"/>
    </row>
    <row r="3740" spans="13:14">
      <c r="M3740" s="94"/>
      <c r="N3740" s="94"/>
    </row>
    <row r="3741" spans="13:14">
      <c r="M3741" s="94"/>
      <c r="N3741" s="94"/>
    </row>
    <row r="3742" spans="13:14">
      <c r="M3742" s="94"/>
      <c r="N3742" s="94"/>
    </row>
    <row r="3743" spans="13:14">
      <c r="M3743" s="94"/>
      <c r="N3743" s="94"/>
    </row>
    <row r="3744" spans="13:14">
      <c r="M3744" s="94"/>
      <c r="N3744" s="94"/>
    </row>
    <row r="3745" spans="13:14">
      <c r="M3745" s="94"/>
      <c r="N3745" s="94"/>
    </row>
    <row r="3746" spans="13:14">
      <c r="M3746" s="94"/>
      <c r="N3746" s="94"/>
    </row>
    <row r="3747" spans="13:14">
      <c r="M3747" s="94"/>
      <c r="N3747" s="94"/>
    </row>
    <row r="3748" spans="13:14">
      <c r="M3748" s="94"/>
      <c r="N3748" s="94"/>
    </row>
    <row r="3749" spans="13:14">
      <c r="M3749" s="94"/>
      <c r="N3749" s="94"/>
    </row>
    <row r="3750" spans="13:14">
      <c r="M3750" s="94"/>
      <c r="N3750" s="94"/>
    </row>
    <row r="3751" spans="13:14">
      <c r="M3751" s="94"/>
      <c r="N3751" s="94"/>
    </row>
    <row r="3752" spans="13:14">
      <c r="M3752" s="94"/>
      <c r="N3752" s="94"/>
    </row>
    <row r="3753" spans="13:14">
      <c r="M3753" s="94"/>
      <c r="N3753" s="94"/>
    </row>
    <row r="3754" spans="13:14">
      <c r="M3754" s="94"/>
      <c r="N3754" s="94"/>
    </row>
    <row r="3755" spans="13:14">
      <c r="M3755" s="94"/>
      <c r="N3755" s="94"/>
    </row>
    <row r="3756" spans="13:14">
      <c r="M3756" s="94"/>
      <c r="N3756" s="94"/>
    </row>
    <row r="3757" spans="13:14">
      <c r="M3757" s="94"/>
      <c r="N3757" s="94"/>
    </row>
    <row r="3758" spans="13:14">
      <c r="M3758" s="94"/>
      <c r="N3758" s="94"/>
    </row>
    <row r="3759" spans="13:14">
      <c r="M3759" s="94"/>
      <c r="N3759" s="94"/>
    </row>
    <row r="3760" spans="13:14">
      <c r="M3760" s="94"/>
      <c r="N3760" s="94"/>
    </row>
    <row r="3761" spans="13:14">
      <c r="M3761" s="94"/>
      <c r="N3761" s="94"/>
    </row>
    <row r="3762" spans="13:14">
      <c r="M3762" s="94"/>
      <c r="N3762" s="94"/>
    </row>
    <row r="3763" spans="13:14">
      <c r="M3763" s="94"/>
      <c r="N3763" s="94"/>
    </row>
    <row r="3764" spans="13:14">
      <c r="M3764" s="94"/>
      <c r="N3764" s="94"/>
    </row>
    <row r="3765" spans="13:14">
      <c r="M3765" s="94"/>
      <c r="N3765" s="94"/>
    </row>
    <row r="3766" spans="13:14">
      <c r="M3766" s="94"/>
      <c r="N3766" s="94"/>
    </row>
    <row r="3767" spans="13:14">
      <c r="M3767" s="94"/>
      <c r="N3767" s="94"/>
    </row>
    <row r="3768" spans="13:14">
      <c r="M3768" s="94"/>
      <c r="N3768" s="94"/>
    </row>
    <row r="3769" spans="13:14">
      <c r="M3769" s="94"/>
      <c r="N3769" s="94"/>
    </row>
    <row r="3770" spans="13:14">
      <c r="M3770" s="94"/>
      <c r="N3770" s="94"/>
    </row>
    <row r="3771" spans="13:14">
      <c r="M3771" s="94"/>
      <c r="N3771" s="94"/>
    </row>
    <row r="3772" spans="13:14">
      <c r="M3772" s="94"/>
      <c r="N3772" s="94"/>
    </row>
    <row r="3773" spans="13:14">
      <c r="M3773" s="94"/>
      <c r="N3773" s="94"/>
    </row>
    <row r="3774" spans="13:14">
      <c r="M3774" s="94"/>
      <c r="N3774" s="94"/>
    </row>
    <row r="3775" spans="13:14">
      <c r="M3775" s="94"/>
      <c r="N3775" s="94"/>
    </row>
    <row r="3776" spans="13:14">
      <c r="M3776" s="94"/>
      <c r="N3776" s="94"/>
    </row>
    <row r="3777" spans="13:14">
      <c r="M3777" s="94"/>
      <c r="N3777" s="94"/>
    </row>
    <row r="3778" spans="13:14">
      <c r="M3778" s="94"/>
      <c r="N3778" s="94"/>
    </row>
    <row r="3779" spans="13:14">
      <c r="M3779" s="94"/>
      <c r="N3779" s="94"/>
    </row>
    <row r="3780" spans="13:14">
      <c r="M3780" s="94"/>
      <c r="N3780" s="94"/>
    </row>
    <row r="3781" spans="13:14">
      <c r="M3781" s="94"/>
      <c r="N3781" s="94"/>
    </row>
    <row r="3782" spans="13:14">
      <c r="M3782" s="94"/>
      <c r="N3782" s="94"/>
    </row>
    <row r="3783" spans="13:14">
      <c r="M3783" s="94"/>
      <c r="N3783" s="94"/>
    </row>
    <row r="3784" spans="13:14">
      <c r="M3784" s="94"/>
      <c r="N3784" s="94"/>
    </row>
    <row r="3785" spans="13:14">
      <c r="M3785" s="94"/>
      <c r="N3785" s="94"/>
    </row>
    <row r="3786" spans="13:14">
      <c r="M3786" s="94"/>
      <c r="N3786" s="94"/>
    </row>
    <row r="3787" spans="13:14">
      <c r="M3787" s="94"/>
      <c r="N3787" s="94"/>
    </row>
    <row r="3788" spans="13:14">
      <c r="M3788" s="94"/>
      <c r="N3788" s="94"/>
    </row>
    <row r="3789" spans="13:14">
      <c r="M3789" s="94"/>
      <c r="N3789" s="94"/>
    </row>
    <row r="3790" spans="13:14">
      <c r="M3790" s="94"/>
      <c r="N3790" s="94"/>
    </row>
    <row r="3791" spans="13:14">
      <c r="M3791" s="94"/>
      <c r="N3791" s="94"/>
    </row>
    <row r="3792" spans="13:14">
      <c r="M3792" s="94"/>
      <c r="N3792" s="94"/>
    </row>
    <row r="3793" spans="13:14">
      <c r="M3793" s="94"/>
      <c r="N3793" s="94"/>
    </row>
    <row r="3794" spans="13:14">
      <c r="M3794" s="94"/>
      <c r="N3794" s="94"/>
    </row>
    <row r="3795" spans="13:14">
      <c r="M3795" s="94"/>
      <c r="N3795" s="94"/>
    </row>
    <row r="3796" spans="13:14">
      <c r="M3796" s="94"/>
      <c r="N3796" s="94"/>
    </row>
    <row r="3797" spans="13:14">
      <c r="M3797" s="94"/>
      <c r="N3797" s="94"/>
    </row>
    <row r="3798" spans="13:14">
      <c r="M3798" s="94"/>
      <c r="N3798" s="94"/>
    </row>
    <row r="3799" spans="13:14">
      <c r="M3799" s="94"/>
      <c r="N3799" s="94"/>
    </row>
    <row r="3800" spans="13:14">
      <c r="M3800" s="94"/>
      <c r="N3800" s="94"/>
    </row>
    <row r="3801" spans="13:14">
      <c r="M3801" s="94"/>
      <c r="N3801" s="94"/>
    </row>
    <row r="3802" spans="13:14">
      <c r="M3802" s="94"/>
      <c r="N3802" s="94"/>
    </row>
    <row r="3803" spans="13:14">
      <c r="M3803" s="94"/>
      <c r="N3803" s="94"/>
    </row>
    <row r="3804" spans="13:14">
      <c r="M3804" s="94"/>
      <c r="N3804" s="94"/>
    </row>
    <row r="3805" spans="13:14">
      <c r="M3805" s="94"/>
      <c r="N3805" s="94"/>
    </row>
    <row r="3806" spans="13:14">
      <c r="M3806" s="94"/>
      <c r="N3806" s="94"/>
    </row>
    <row r="3807" spans="13:14">
      <c r="M3807" s="94"/>
      <c r="N3807" s="94"/>
    </row>
    <row r="3808" spans="13:14">
      <c r="M3808" s="94"/>
      <c r="N3808" s="94"/>
    </row>
    <row r="3809" spans="13:14">
      <c r="M3809" s="94"/>
      <c r="N3809" s="94"/>
    </row>
    <row r="3810" spans="13:14">
      <c r="M3810" s="94"/>
      <c r="N3810" s="94"/>
    </row>
    <row r="3811" spans="13:14">
      <c r="M3811" s="94"/>
      <c r="N3811" s="94"/>
    </row>
    <row r="3812" spans="13:14">
      <c r="M3812" s="94"/>
      <c r="N3812" s="94"/>
    </row>
    <row r="3813" spans="13:14">
      <c r="M3813" s="94"/>
      <c r="N3813" s="94"/>
    </row>
    <row r="3814" spans="13:14">
      <c r="M3814" s="94"/>
      <c r="N3814" s="94"/>
    </row>
    <row r="3815" spans="13:14">
      <c r="M3815" s="94"/>
      <c r="N3815" s="94"/>
    </row>
    <row r="3816" spans="13:14">
      <c r="M3816" s="94"/>
      <c r="N3816" s="94"/>
    </row>
    <row r="3817" spans="13:14">
      <c r="M3817" s="94"/>
      <c r="N3817" s="94"/>
    </row>
    <row r="3818" spans="13:14">
      <c r="M3818" s="94"/>
      <c r="N3818" s="94"/>
    </row>
    <row r="3819" spans="13:14">
      <c r="M3819" s="94"/>
      <c r="N3819" s="94"/>
    </row>
    <row r="3820" spans="13:14">
      <c r="M3820" s="94"/>
      <c r="N3820" s="94"/>
    </row>
    <row r="3821" spans="13:14">
      <c r="M3821" s="94"/>
      <c r="N3821" s="94"/>
    </row>
    <row r="3822" spans="13:14">
      <c r="M3822" s="94"/>
      <c r="N3822" s="94"/>
    </row>
    <row r="3823" spans="13:14">
      <c r="M3823" s="94"/>
      <c r="N3823" s="94"/>
    </row>
    <row r="3824" spans="13:14">
      <c r="M3824" s="94"/>
      <c r="N3824" s="94"/>
    </row>
    <row r="3825" spans="13:14">
      <c r="M3825" s="94"/>
      <c r="N3825" s="94"/>
    </row>
    <row r="3826" spans="13:14">
      <c r="M3826" s="94"/>
      <c r="N3826" s="94"/>
    </row>
    <row r="3827" spans="13:14">
      <c r="M3827" s="94"/>
      <c r="N3827" s="94"/>
    </row>
    <row r="3828" spans="13:14">
      <c r="M3828" s="94"/>
      <c r="N3828" s="94"/>
    </row>
    <row r="3829" spans="13:14">
      <c r="M3829" s="94"/>
      <c r="N3829" s="94"/>
    </row>
    <row r="3830" spans="13:14">
      <c r="M3830" s="94"/>
      <c r="N3830" s="94"/>
    </row>
    <row r="3831" spans="13:14">
      <c r="M3831" s="94"/>
      <c r="N3831" s="94"/>
    </row>
    <row r="3832" spans="13:14">
      <c r="M3832" s="94"/>
      <c r="N3832" s="94"/>
    </row>
    <row r="3833" spans="13:14">
      <c r="M3833" s="94"/>
      <c r="N3833" s="94"/>
    </row>
    <row r="3834" spans="13:14">
      <c r="M3834" s="94"/>
      <c r="N3834" s="94"/>
    </row>
    <row r="3835" spans="13:14">
      <c r="M3835" s="94"/>
      <c r="N3835" s="94"/>
    </row>
    <row r="3836" spans="13:14">
      <c r="M3836" s="94"/>
      <c r="N3836" s="94"/>
    </row>
    <row r="3837" spans="13:14">
      <c r="M3837" s="94"/>
      <c r="N3837" s="94"/>
    </row>
    <row r="3838" spans="13:14">
      <c r="M3838" s="94"/>
      <c r="N3838" s="94"/>
    </row>
    <row r="3839" spans="13:14">
      <c r="M3839" s="94"/>
      <c r="N3839" s="94"/>
    </row>
    <row r="3840" spans="13:14">
      <c r="M3840" s="94"/>
      <c r="N3840" s="94"/>
    </row>
    <row r="3841" spans="13:14">
      <c r="M3841" s="94"/>
      <c r="N3841" s="94"/>
    </row>
    <row r="3842" spans="13:14">
      <c r="M3842" s="94"/>
      <c r="N3842" s="94"/>
    </row>
    <row r="3843" spans="13:14">
      <c r="M3843" s="94"/>
      <c r="N3843" s="94"/>
    </row>
    <row r="3844" spans="13:14">
      <c r="M3844" s="94"/>
      <c r="N3844" s="94"/>
    </row>
    <row r="3845" spans="13:14">
      <c r="M3845" s="94"/>
      <c r="N3845" s="94"/>
    </row>
    <row r="3846" spans="13:14">
      <c r="M3846" s="94"/>
      <c r="N3846" s="94"/>
    </row>
    <row r="3847" spans="13:14">
      <c r="M3847" s="94"/>
      <c r="N3847" s="94"/>
    </row>
    <row r="3848" spans="13:14">
      <c r="M3848" s="94"/>
      <c r="N3848" s="94"/>
    </row>
    <row r="3849" spans="13:14">
      <c r="M3849" s="94"/>
      <c r="N3849" s="94"/>
    </row>
    <row r="3850" spans="13:14">
      <c r="M3850" s="94"/>
      <c r="N3850" s="94"/>
    </row>
    <row r="3851" spans="13:14">
      <c r="M3851" s="94"/>
      <c r="N3851" s="94"/>
    </row>
    <row r="3852" spans="13:14">
      <c r="M3852" s="94"/>
      <c r="N3852" s="94"/>
    </row>
    <row r="3853" spans="13:14">
      <c r="M3853" s="94"/>
      <c r="N3853" s="94"/>
    </row>
    <row r="3854" spans="13:14">
      <c r="M3854" s="94"/>
      <c r="N3854" s="94"/>
    </row>
    <row r="3855" spans="13:14">
      <c r="M3855" s="94"/>
      <c r="N3855" s="94"/>
    </row>
    <row r="3856" spans="13:14">
      <c r="M3856" s="94"/>
      <c r="N3856" s="94"/>
    </row>
    <row r="3857" spans="13:14">
      <c r="M3857" s="94"/>
      <c r="N3857" s="94"/>
    </row>
    <row r="3858" spans="13:14">
      <c r="M3858" s="94"/>
      <c r="N3858" s="94"/>
    </row>
    <row r="3859" spans="13:14">
      <c r="M3859" s="94"/>
      <c r="N3859" s="94"/>
    </row>
    <row r="3860" spans="13:14">
      <c r="M3860" s="94"/>
      <c r="N3860" s="94"/>
    </row>
    <row r="3861" spans="13:14">
      <c r="M3861" s="94"/>
      <c r="N3861" s="94"/>
    </row>
    <row r="3862" spans="13:14">
      <c r="M3862" s="94"/>
      <c r="N3862" s="94"/>
    </row>
    <row r="3863" spans="13:14">
      <c r="M3863" s="94"/>
      <c r="N3863" s="94"/>
    </row>
    <row r="3864" spans="13:14">
      <c r="M3864" s="94"/>
      <c r="N3864" s="94"/>
    </row>
    <row r="3865" spans="13:14">
      <c r="M3865" s="94"/>
      <c r="N3865" s="94"/>
    </row>
    <row r="3866" spans="13:14">
      <c r="M3866" s="94"/>
      <c r="N3866" s="94"/>
    </row>
    <row r="3867" spans="13:14">
      <c r="M3867" s="94"/>
      <c r="N3867" s="94"/>
    </row>
    <row r="3868" spans="13:14">
      <c r="M3868" s="94"/>
      <c r="N3868" s="94"/>
    </row>
    <row r="3869" spans="13:14">
      <c r="M3869" s="94"/>
      <c r="N3869" s="94"/>
    </row>
    <row r="3870" spans="13:14">
      <c r="M3870" s="94"/>
      <c r="N3870" s="94"/>
    </row>
    <row r="3871" spans="13:14">
      <c r="M3871" s="94"/>
      <c r="N3871" s="94"/>
    </row>
    <row r="3872" spans="13:14">
      <c r="M3872" s="94"/>
      <c r="N3872" s="94"/>
    </row>
    <row r="3873" spans="13:14">
      <c r="M3873" s="94"/>
      <c r="N3873" s="94"/>
    </row>
    <row r="3874" spans="13:14">
      <c r="M3874" s="94"/>
      <c r="N3874" s="94"/>
    </row>
    <row r="3875" spans="13:14">
      <c r="M3875" s="94"/>
      <c r="N3875" s="94"/>
    </row>
    <row r="3876" spans="13:14">
      <c r="M3876" s="94"/>
      <c r="N3876" s="94"/>
    </row>
    <row r="3877" spans="13:14">
      <c r="M3877" s="94"/>
      <c r="N3877" s="94"/>
    </row>
    <row r="3878" spans="13:14">
      <c r="M3878" s="94"/>
      <c r="N3878" s="94"/>
    </row>
    <row r="3879" spans="13:14">
      <c r="M3879" s="94"/>
      <c r="N3879" s="94"/>
    </row>
    <row r="3880" spans="13:14">
      <c r="M3880" s="94"/>
      <c r="N3880" s="94"/>
    </row>
    <row r="3881" spans="13:14">
      <c r="M3881" s="94"/>
      <c r="N3881" s="94"/>
    </row>
    <row r="3882" spans="13:14">
      <c r="M3882" s="94"/>
      <c r="N3882" s="94"/>
    </row>
    <row r="3883" spans="13:14">
      <c r="M3883" s="94"/>
      <c r="N3883" s="94"/>
    </row>
    <row r="3884" spans="13:14">
      <c r="M3884" s="94"/>
      <c r="N3884" s="94"/>
    </row>
    <row r="3885" spans="13:14">
      <c r="M3885" s="94"/>
      <c r="N3885" s="94"/>
    </row>
    <row r="3886" spans="13:14">
      <c r="M3886" s="94"/>
      <c r="N3886" s="94"/>
    </row>
    <row r="3887" spans="13:14">
      <c r="M3887" s="94"/>
      <c r="N3887" s="94"/>
    </row>
    <row r="3888" spans="13:14">
      <c r="M3888" s="94"/>
      <c r="N3888" s="94"/>
    </row>
    <row r="3889" spans="13:14">
      <c r="M3889" s="94"/>
      <c r="N3889" s="94"/>
    </row>
    <row r="3890" spans="13:14">
      <c r="M3890" s="94"/>
      <c r="N3890" s="94"/>
    </row>
    <row r="3891" spans="13:14">
      <c r="M3891" s="94"/>
      <c r="N3891" s="94"/>
    </row>
    <row r="3892" spans="13:14">
      <c r="M3892" s="94"/>
      <c r="N3892" s="94"/>
    </row>
    <row r="3893" spans="13:14">
      <c r="M3893" s="94"/>
      <c r="N3893" s="94"/>
    </row>
    <row r="3894" spans="13:14">
      <c r="M3894" s="94"/>
      <c r="N3894" s="94"/>
    </row>
    <row r="3895" spans="13:14">
      <c r="M3895" s="94"/>
      <c r="N3895" s="94"/>
    </row>
    <row r="3896" spans="13:14">
      <c r="M3896" s="94"/>
      <c r="N3896" s="94"/>
    </row>
    <row r="3897" spans="13:14">
      <c r="M3897" s="94"/>
      <c r="N3897" s="94"/>
    </row>
    <row r="3898" spans="13:14">
      <c r="M3898" s="94"/>
      <c r="N3898" s="94"/>
    </row>
    <row r="3899" spans="13:14">
      <c r="M3899" s="94"/>
      <c r="N3899" s="94"/>
    </row>
    <row r="3900" spans="13:14">
      <c r="M3900" s="94"/>
      <c r="N3900" s="94"/>
    </row>
    <row r="3901" spans="13:14">
      <c r="M3901" s="94"/>
      <c r="N3901" s="94"/>
    </row>
    <row r="3902" spans="13:14">
      <c r="M3902" s="94"/>
      <c r="N3902" s="94"/>
    </row>
    <row r="3903" spans="13:14">
      <c r="M3903" s="94"/>
      <c r="N3903" s="94"/>
    </row>
    <row r="3904" spans="13:14">
      <c r="M3904" s="94"/>
      <c r="N3904" s="94"/>
    </row>
    <row r="3905" spans="13:14">
      <c r="M3905" s="94"/>
      <c r="N3905" s="94"/>
    </row>
    <row r="3906" spans="13:14">
      <c r="M3906" s="94"/>
      <c r="N3906" s="94"/>
    </row>
    <row r="3907" spans="13:14">
      <c r="M3907" s="94"/>
      <c r="N3907" s="94"/>
    </row>
    <row r="3908" spans="13:14">
      <c r="M3908" s="94"/>
      <c r="N3908" s="94"/>
    </row>
    <row r="3909" spans="13:14">
      <c r="M3909" s="94"/>
      <c r="N3909" s="94"/>
    </row>
    <row r="3910" spans="13:14">
      <c r="M3910" s="94"/>
      <c r="N3910" s="94"/>
    </row>
    <row r="3911" spans="13:14">
      <c r="M3911" s="94"/>
      <c r="N3911" s="94"/>
    </row>
    <row r="3912" spans="13:14">
      <c r="M3912" s="94"/>
      <c r="N3912" s="94"/>
    </row>
    <row r="3913" spans="13:14">
      <c r="M3913" s="94"/>
      <c r="N3913" s="94"/>
    </row>
    <row r="3914" spans="13:14">
      <c r="M3914" s="94"/>
      <c r="N3914" s="94"/>
    </row>
    <row r="3915" spans="13:14">
      <c r="M3915" s="94"/>
      <c r="N3915" s="94"/>
    </row>
    <row r="3916" spans="13:14">
      <c r="M3916" s="94"/>
      <c r="N3916" s="94"/>
    </row>
    <row r="3917" spans="13:14">
      <c r="M3917" s="94"/>
      <c r="N3917" s="94"/>
    </row>
    <row r="3918" spans="13:14">
      <c r="M3918" s="94"/>
      <c r="N3918" s="94"/>
    </row>
    <row r="3919" spans="13:14">
      <c r="M3919" s="94"/>
      <c r="N3919" s="94"/>
    </row>
    <row r="3920" spans="13:14">
      <c r="M3920" s="94"/>
      <c r="N3920" s="94"/>
    </row>
    <row r="3921" spans="13:14">
      <c r="M3921" s="94"/>
      <c r="N3921" s="94"/>
    </row>
    <row r="3922" spans="13:14">
      <c r="M3922" s="94"/>
      <c r="N3922" s="94"/>
    </row>
    <row r="3923" spans="13:14">
      <c r="M3923" s="94"/>
      <c r="N3923" s="94"/>
    </row>
    <row r="3924" spans="13:14">
      <c r="M3924" s="94"/>
      <c r="N3924" s="94"/>
    </row>
    <row r="3925" spans="13:14">
      <c r="M3925" s="94"/>
      <c r="N3925" s="94"/>
    </row>
    <row r="3926" spans="13:14">
      <c r="M3926" s="94"/>
      <c r="N3926" s="94"/>
    </row>
    <row r="3927" spans="13:14">
      <c r="M3927" s="94"/>
      <c r="N3927" s="94"/>
    </row>
    <row r="3928" spans="13:14">
      <c r="M3928" s="94"/>
      <c r="N3928" s="94"/>
    </row>
    <row r="3929" spans="13:14">
      <c r="M3929" s="94"/>
      <c r="N3929" s="94"/>
    </row>
    <row r="3930" spans="13:14">
      <c r="M3930" s="94"/>
      <c r="N3930" s="94"/>
    </row>
    <row r="3931" spans="13:14">
      <c r="M3931" s="94"/>
      <c r="N3931" s="94"/>
    </row>
    <row r="3932" spans="13:14">
      <c r="M3932" s="94"/>
      <c r="N3932" s="94"/>
    </row>
    <row r="3933" spans="13:14">
      <c r="M3933" s="94"/>
      <c r="N3933" s="94"/>
    </row>
    <row r="3934" spans="13:14">
      <c r="M3934" s="94"/>
      <c r="N3934" s="94"/>
    </row>
    <row r="3935" spans="13:14">
      <c r="M3935" s="94"/>
      <c r="N3935" s="94"/>
    </row>
    <row r="3936" spans="13:14">
      <c r="M3936" s="94"/>
      <c r="N3936" s="94"/>
    </row>
    <row r="3937" spans="13:14">
      <c r="M3937" s="94"/>
      <c r="N3937" s="94"/>
    </row>
    <row r="3938" spans="13:14">
      <c r="M3938" s="94"/>
      <c r="N3938" s="94"/>
    </row>
    <row r="3939" spans="13:14">
      <c r="M3939" s="94"/>
      <c r="N3939" s="94"/>
    </row>
    <row r="3940" spans="13:14">
      <c r="M3940" s="94"/>
      <c r="N3940" s="94"/>
    </row>
    <row r="3941" spans="13:14">
      <c r="M3941" s="94"/>
      <c r="N3941" s="94"/>
    </row>
    <row r="3942" spans="13:14">
      <c r="M3942" s="94"/>
      <c r="N3942" s="94"/>
    </row>
    <row r="3943" spans="13:14">
      <c r="M3943" s="94"/>
      <c r="N3943" s="94"/>
    </row>
    <row r="3944" spans="13:14">
      <c r="M3944" s="94"/>
      <c r="N3944" s="94"/>
    </row>
    <row r="3945" spans="13:14">
      <c r="M3945" s="94"/>
      <c r="N3945" s="94"/>
    </row>
    <row r="3946" spans="13:14">
      <c r="M3946" s="94"/>
      <c r="N3946" s="94"/>
    </row>
    <row r="3947" spans="13:14">
      <c r="M3947" s="94"/>
      <c r="N3947" s="94"/>
    </row>
    <row r="3948" spans="13:14">
      <c r="M3948" s="94"/>
      <c r="N3948" s="94"/>
    </row>
    <row r="3949" spans="13:14">
      <c r="M3949" s="94"/>
      <c r="N3949" s="94"/>
    </row>
    <row r="3950" spans="13:14">
      <c r="M3950" s="94"/>
      <c r="N3950" s="94"/>
    </row>
    <row r="3951" spans="13:14">
      <c r="M3951" s="94"/>
      <c r="N3951" s="94"/>
    </row>
    <row r="3952" spans="13:14">
      <c r="M3952" s="94"/>
      <c r="N3952" s="94"/>
    </row>
    <row r="3953" spans="13:14">
      <c r="M3953" s="94"/>
      <c r="N3953" s="94"/>
    </row>
    <row r="3954" spans="13:14">
      <c r="M3954" s="94"/>
      <c r="N3954" s="94"/>
    </row>
    <row r="3955" spans="13:14">
      <c r="M3955" s="94"/>
      <c r="N3955" s="94"/>
    </row>
    <row r="3956" spans="13:14">
      <c r="M3956" s="94"/>
      <c r="N3956" s="94"/>
    </row>
    <row r="3957" spans="13:14">
      <c r="M3957" s="94"/>
      <c r="N3957" s="94"/>
    </row>
    <row r="3958" spans="13:14">
      <c r="M3958" s="94"/>
      <c r="N3958" s="94"/>
    </row>
    <row r="3959" spans="13:14">
      <c r="M3959" s="94"/>
      <c r="N3959" s="94"/>
    </row>
    <row r="3960" spans="13:14">
      <c r="M3960" s="94"/>
      <c r="N3960" s="94"/>
    </row>
    <row r="3961" spans="13:14">
      <c r="M3961" s="94"/>
      <c r="N3961" s="94"/>
    </row>
    <row r="3962" spans="13:14">
      <c r="M3962" s="94"/>
      <c r="N3962" s="94"/>
    </row>
    <row r="3963" spans="13:14">
      <c r="M3963" s="94"/>
      <c r="N3963" s="94"/>
    </row>
    <row r="3964" spans="13:14">
      <c r="M3964" s="94"/>
      <c r="N3964" s="94"/>
    </row>
    <row r="3965" spans="13:14">
      <c r="M3965" s="94"/>
      <c r="N3965" s="94"/>
    </row>
    <row r="3966" spans="13:14">
      <c r="M3966" s="94"/>
      <c r="N3966" s="94"/>
    </row>
    <row r="3967" spans="13:14">
      <c r="M3967" s="94"/>
      <c r="N3967" s="94"/>
    </row>
    <row r="3968" spans="13:14">
      <c r="M3968" s="94"/>
      <c r="N3968" s="94"/>
    </row>
    <row r="3969" spans="13:14">
      <c r="M3969" s="94"/>
      <c r="N3969" s="94"/>
    </row>
    <row r="3970" spans="13:14">
      <c r="M3970" s="94"/>
      <c r="N3970" s="94"/>
    </row>
    <row r="3971" spans="13:14">
      <c r="M3971" s="94"/>
      <c r="N3971" s="94"/>
    </row>
    <row r="3972" spans="13:14">
      <c r="M3972" s="94"/>
      <c r="N3972" s="94"/>
    </row>
    <row r="3973" spans="13:14">
      <c r="M3973" s="94"/>
      <c r="N3973" s="94"/>
    </row>
    <row r="3974" spans="13:14">
      <c r="M3974" s="94"/>
      <c r="N3974" s="94"/>
    </row>
    <row r="3975" spans="13:14">
      <c r="M3975" s="94"/>
      <c r="N3975" s="94"/>
    </row>
    <row r="3976" spans="13:14">
      <c r="M3976" s="94"/>
      <c r="N3976" s="94"/>
    </row>
    <row r="3977" spans="13:14">
      <c r="M3977" s="94"/>
      <c r="N3977" s="94"/>
    </row>
    <row r="3978" spans="13:14">
      <c r="M3978" s="94"/>
      <c r="N3978" s="94"/>
    </row>
    <row r="3979" spans="13:14">
      <c r="M3979" s="94"/>
      <c r="N3979" s="94"/>
    </row>
    <row r="3980" spans="13:14">
      <c r="M3980" s="94"/>
      <c r="N3980" s="94"/>
    </row>
    <row r="3981" spans="13:14">
      <c r="M3981" s="94"/>
      <c r="N3981" s="94"/>
    </row>
    <row r="3982" spans="13:14">
      <c r="M3982" s="94"/>
      <c r="N3982" s="94"/>
    </row>
    <row r="3983" spans="13:14">
      <c r="M3983" s="94"/>
      <c r="N3983" s="94"/>
    </row>
    <row r="3984" spans="13:14">
      <c r="M3984" s="94"/>
      <c r="N3984" s="94"/>
    </row>
    <row r="3985" spans="13:14">
      <c r="M3985" s="94"/>
      <c r="N3985" s="94"/>
    </row>
    <row r="3986" spans="13:14">
      <c r="M3986" s="94"/>
      <c r="N3986" s="94"/>
    </row>
    <row r="3987" spans="13:14">
      <c r="M3987" s="94"/>
      <c r="N3987" s="94"/>
    </row>
    <row r="3988" spans="13:14">
      <c r="M3988" s="94"/>
      <c r="N3988" s="94"/>
    </row>
    <row r="3989" spans="13:14">
      <c r="M3989" s="94"/>
      <c r="N3989" s="94"/>
    </row>
    <row r="3990" spans="13:14">
      <c r="M3990" s="94"/>
      <c r="N3990" s="94"/>
    </row>
    <row r="3991" spans="13:14">
      <c r="M3991" s="94"/>
      <c r="N3991" s="94"/>
    </row>
    <row r="3992" spans="13:14">
      <c r="M3992" s="94"/>
      <c r="N3992" s="94"/>
    </row>
    <row r="3993" spans="13:14">
      <c r="M3993" s="94"/>
      <c r="N3993" s="94"/>
    </row>
    <row r="3994" spans="13:14">
      <c r="M3994" s="94"/>
      <c r="N3994" s="94"/>
    </row>
    <row r="3995" spans="13:14">
      <c r="M3995" s="94"/>
      <c r="N3995" s="94"/>
    </row>
    <row r="3996" spans="13:14">
      <c r="M3996" s="94"/>
      <c r="N3996" s="94"/>
    </row>
    <row r="3997" spans="13:14">
      <c r="M3997" s="94"/>
      <c r="N3997" s="94"/>
    </row>
    <row r="3998" spans="13:14">
      <c r="M3998" s="94"/>
      <c r="N3998" s="94"/>
    </row>
    <row r="3999" spans="13:14">
      <c r="M3999" s="94"/>
      <c r="N3999" s="94"/>
    </row>
    <row r="4000" spans="13:14">
      <c r="M4000" s="94"/>
      <c r="N4000" s="94"/>
    </row>
    <row r="4001" spans="13:14">
      <c r="M4001" s="94"/>
      <c r="N4001" s="94"/>
    </row>
    <row r="4002" spans="13:14">
      <c r="M4002" s="94"/>
      <c r="N4002" s="94"/>
    </row>
    <row r="4003" spans="13:14">
      <c r="M4003" s="94"/>
      <c r="N4003" s="94"/>
    </row>
    <row r="4004" spans="13:14">
      <c r="M4004" s="94"/>
      <c r="N4004" s="94"/>
    </row>
    <row r="4005" spans="13:14">
      <c r="M4005" s="94"/>
      <c r="N4005" s="94"/>
    </row>
    <row r="4006" spans="13:14">
      <c r="M4006" s="94"/>
      <c r="N4006" s="94"/>
    </row>
    <row r="4007" spans="13:14">
      <c r="M4007" s="94"/>
      <c r="N4007" s="94"/>
    </row>
    <row r="4008" spans="13:14">
      <c r="M4008" s="94"/>
      <c r="N4008" s="94"/>
    </row>
    <row r="4009" spans="13:14">
      <c r="M4009" s="94"/>
      <c r="N4009" s="94"/>
    </row>
    <row r="4010" spans="13:14">
      <c r="M4010" s="94"/>
      <c r="N4010" s="94"/>
    </row>
    <row r="4011" spans="13:14">
      <c r="M4011" s="94"/>
      <c r="N4011" s="94"/>
    </row>
    <row r="4012" spans="13:14">
      <c r="M4012" s="94"/>
      <c r="N4012" s="94"/>
    </row>
    <row r="4013" spans="13:14">
      <c r="M4013" s="94"/>
      <c r="N4013" s="94"/>
    </row>
    <row r="4014" spans="13:14">
      <c r="M4014" s="94"/>
      <c r="N4014" s="94"/>
    </row>
    <row r="4015" spans="13:14">
      <c r="M4015" s="94"/>
      <c r="N4015" s="94"/>
    </row>
    <row r="4016" spans="13:14">
      <c r="M4016" s="94"/>
      <c r="N4016" s="94"/>
    </row>
    <row r="4017" spans="13:14">
      <c r="M4017" s="94"/>
      <c r="N4017" s="94"/>
    </row>
    <row r="4018" spans="13:14">
      <c r="M4018" s="94"/>
      <c r="N4018" s="94"/>
    </row>
    <row r="4019" spans="13:14">
      <c r="M4019" s="94"/>
      <c r="N4019" s="94"/>
    </row>
    <row r="4020" spans="13:14">
      <c r="M4020" s="94"/>
      <c r="N4020" s="94"/>
    </row>
    <row r="4021" spans="13:14">
      <c r="M4021" s="94"/>
      <c r="N4021" s="94"/>
    </row>
    <row r="4022" spans="13:14">
      <c r="M4022" s="94"/>
      <c r="N4022" s="94"/>
    </row>
    <row r="4023" spans="13:14">
      <c r="M4023" s="94"/>
      <c r="N4023" s="94"/>
    </row>
    <row r="4024" spans="13:14">
      <c r="M4024" s="94"/>
      <c r="N4024" s="94"/>
    </row>
    <row r="4025" spans="13:14">
      <c r="M4025" s="94"/>
      <c r="N4025" s="94"/>
    </row>
    <row r="4026" spans="13:14">
      <c r="M4026" s="94"/>
      <c r="N4026" s="94"/>
    </row>
    <row r="4027" spans="13:14">
      <c r="M4027" s="94"/>
      <c r="N4027" s="94"/>
    </row>
    <row r="4028" spans="13:14">
      <c r="M4028" s="94"/>
      <c r="N4028" s="94"/>
    </row>
    <row r="4029" spans="13:14">
      <c r="M4029" s="94"/>
      <c r="N4029" s="94"/>
    </row>
    <row r="4030" spans="13:14">
      <c r="M4030" s="94"/>
      <c r="N4030" s="94"/>
    </row>
    <row r="4031" spans="13:14">
      <c r="M4031" s="94"/>
      <c r="N4031" s="94"/>
    </row>
    <row r="4032" spans="13:14">
      <c r="M4032" s="94"/>
      <c r="N4032" s="94"/>
    </row>
    <row r="4033" spans="13:14">
      <c r="M4033" s="94"/>
      <c r="N4033" s="94"/>
    </row>
    <row r="4034" spans="13:14">
      <c r="M4034" s="94"/>
      <c r="N4034" s="94"/>
    </row>
    <row r="4035" spans="13:14">
      <c r="M4035" s="94"/>
      <c r="N4035" s="94"/>
    </row>
    <row r="4036" spans="13:14">
      <c r="M4036" s="94"/>
      <c r="N4036" s="94"/>
    </row>
    <row r="4037" spans="13:14">
      <c r="M4037" s="94"/>
      <c r="N4037" s="94"/>
    </row>
    <row r="4038" spans="13:14">
      <c r="M4038" s="94"/>
      <c r="N4038" s="94"/>
    </row>
    <row r="4039" spans="13:14">
      <c r="M4039" s="94"/>
      <c r="N4039" s="94"/>
    </row>
    <row r="4040" spans="13:14">
      <c r="M4040" s="94"/>
      <c r="N4040" s="94"/>
    </row>
    <row r="4041" spans="13:14">
      <c r="M4041" s="94"/>
      <c r="N4041" s="94"/>
    </row>
    <row r="4042" spans="13:14">
      <c r="M4042" s="94"/>
      <c r="N4042" s="94"/>
    </row>
    <row r="4043" spans="13:14">
      <c r="M4043" s="94"/>
      <c r="N4043" s="94"/>
    </row>
    <row r="4044" spans="13:14">
      <c r="M4044" s="94"/>
      <c r="N4044" s="94"/>
    </row>
    <row r="4045" spans="13:14">
      <c r="M4045" s="94"/>
      <c r="N4045" s="94"/>
    </row>
    <row r="4046" spans="13:14">
      <c r="M4046" s="94"/>
      <c r="N4046" s="94"/>
    </row>
    <row r="4047" spans="13:14">
      <c r="M4047" s="94"/>
      <c r="N4047" s="94"/>
    </row>
    <row r="4048" spans="13:14">
      <c r="M4048" s="94"/>
      <c r="N4048" s="94"/>
    </row>
    <row r="4049" spans="13:14">
      <c r="M4049" s="94"/>
      <c r="N4049" s="94"/>
    </row>
    <row r="4050" spans="13:14">
      <c r="M4050" s="94"/>
      <c r="N4050" s="94"/>
    </row>
    <row r="4051" spans="13:14">
      <c r="M4051" s="94"/>
      <c r="N4051" s="94"/>
    </row>
    <row r="4052" spans="13:14">
      <c r="M4052" s="94"/>
      <c r="N4052" s="94"/>
    </row>
    <row r="4053" spans="13:14">
      <c r="M4053" s="94"/>
      <c r="N4053" s="94"/>
    </row>
    <row r="4054" spans="13:14">
      <c r="M4054" s="94"/>
      <c r="N4054" s="94"/>
    </row>
    <row r="4055" spans="13:14">
      <c r="M4055" s="94"/>
      <c r="N4055" s="94"/>
    </row>
    <row r="4056" spans="13:14">
      <c r="M4056" s="94"/>
      <c r="N4056" s="94"/>
    </row>
    <row r="4057" spans="13:14">
      <c r="M4057" s="94"/>
      <c r="N4057" s="94"/>
    </row>
    <row r="4058" spans="13:14">
      <c r="M4058" s="94"/>
      <c r="N4058" s="94"/>
    </row>
    <row r="4059" spans="13:14">
      <c r="M4059" s="94"/>
      <c r="N4059" s="94"/>
    </row>
    <row r="4060" spans="13:14">
      <c r="M4060" s="94"/>
      <c r="N4060" s="94"/>
    </row>
    <row r="4061" spans="13:14">
      <c r="M4061" s="94"/>
      <c r="N4061" s="94"/>
    </row>
    <row r="4062" spans="13:14">
      <c r="M4062" s="94"/>
      <c r="N4062" s="94"/>
    </row>
    <row r="4063" spans="13:14">
      <c r="M4063" s="94"/>
      <c r="N4063" s="94"/>
    </row>
    <row r="4064" spans="13:14">
      <c r="M4064" s="94"/>
      <c r="N4064" s="94"/>
    </row>
    <row r="4065" spans="13:14">
      <c r="M4065" s="94"/>
      <c r="N4065" s="94"/>
    </row>
    <row r="4066" spans="13:14">
      <c r="M4066" s="94"/>
      <c r="N4066" s="94"/>
    </row>
    <row r="4067" spans="13:14">
      <c r="M4067" s="94"/>
      <c r="N4067" s="94"/>
    </row>
    <row r="4068" spans="13:14">
      <c r="M4068" s="94"/>
      <c r="N4068" s="94"/>
    </row>
    <row r="4069" spans="13:14">
      <c r="M4069" s="94"/>
      <c r="N4069" s="94"/>
    </row>
    <row r="4070" spans="13:14">
      <c r="M4070" s="94"/>
      <c r="N4070" s="94"/>
    </row>
    <row r="4071" spans="13:14">
      <c r="M4071" s="94"/>
      <c r="N4071" s="94"/>
    </row>
    <row r="4072" spans="13:14">
      <c r="M4072" s="94"/>
      <c r="N4072" s="94"/>
    </row>
    <row r="4073" spans="13:14">
      <c r="M4073" s="94"/>
      <c r="N4073" s="94"/>
    </row>
    <row r="4074" spans="13:14">
      <c r="M4074" s="94"/>
      <c r="N4074" s="94"/>
    </row>
    <row r="4075" spans="13:14">
      <c r="M4075" s="94"/>
      <c r="N4075" s="94"/>
    </row>
    <row r="4076" spans="13:14">
      <c r="M4076" s="94"/>
      <c r="N4076" s="94"/>
    </row>
    <row r="4077" spans="13:14">
      <c r="M4077" s="94"/>
      <c r="N4077" s="94"/>
    </row>
    <row r="4078" spans="13:14">
      <c r="M4078" s="94"/>
      <c r="N4078" s="94"/>
    </row>
    <row r="4079" spans="13:14">
      <c r="M4079" s="94"/>
      <c r="N4079" s="94"/>
    </row>
    <row r="4080" spans="13:14">
      <c r="M4080" s="94"/>
      <c r="N4080" s="94"/>
    </row>
    <row r="4081" spans="13:14">
      <c r="M4081" s="94"/>
      <c r="N4081" s="94"/>
    </row>
    <row r="4082" spans="13:14">
      <c r="M4082" s="94"/>
      <c r="N4082" s="94"/>
    </row>
    <row r="4083" spans="13:14">
      <c r="M4083" s="94"/>
      <c r="N4083" s="94"/>
    </row>
    <row r="4084" spans="13:14">
      <c r="M4084" s="94"/>
      <c r="N4084" s="94"/>
    </row>
    <row r="4085" spans="13:14">
      <c r="M4085" s="94"/>
      <c r="N4085" s="94"/>
    </row>
    <row r="4086" spans="13:14">
      <c r="M4086" s="94"/>
      <c r="N4086" s="94"/>
    </row>
    <row r="4087" spans="13:14">
      <c r="M4087" s="94"/>
      <c r="N4087" s="94"/>
    </row>
    <row r="4088" spans="13:14">
      <c r="M4088" s="94"/>
      <c r="N4088" s="94"/>
    </row>
    <row r="4089" spans="13:14">
      <c r="M4089" s="94"/>
      <c r="N4089" s="94"/>
    </row>
    <row r="4090" spans="13:14">
      <c r="M4090" s="94"/>
      <c r="N4090" s="94"/>
    </row>
    <row r="4091" spans="13:14">
      <c r="M4091" s="94"/>
      <c r="N4091" s="94"/>
    </row>
    <row r="4092" spans="13:14">
      <c r="M4092" s="94"/>
      <c r="N4092" s="94"/>
    </row>
    <row r="4093" spans="13:14">
      <c r="M4093" s="94"/>
      <c r="N4093" s="94"/>
    </row>
    <row r="4094" spans="13:14">
      <c r="M4094" s="94"/>
      <c r="N4094" s="94"/>
    </row>
    <row r="4095" spans="13:14">
      <c r="M4095" s="94"/>
      <c r="N4095" s="94"/>
    </row>
    <row r="4096" spans="13:14">
      <c r="M4096" s="94"/>
      <c r="N4096" s="94"/>
    </row>
    <row r="4097" spans="13:14">
      <c r="M4097" s="94"/>
      <c r="N4097" s="94"/>
    </row>
    <row r="4098" spans="13:14">
      <c r="M4098" s="94"/>
      <c r="N4098" s="94"/>
    </row>
    <row r="4099" spans="13:14">
      <c r="M4099" s="94"/>
      <c r="N4099" s="94"/>
    </row>
    <row r="4100" spans="13:14">
      <c r="M4100" s="94"/>
      <c r="N4100" s="94"/>
    </row>
    <row r="4101" spans="13:14">
      <c r="M4101" s="94"/>
      <c r="N4101" s="94"/>
    </row>
    <row r="4102" spans="13:14">
      <c r="M4102" s="94"/>
      <c r="N4102" s="94"/>
    </row>
    <row r="4103" spans="13:14">
      <c r="M4103" s="94"/>
      <c r="N4103" s="94"/>
    </row>
    <row r="4104" spans="13:14">
      <c r="M4104" s="94"/>
      <c r="N4104" s="94"/>
    </row>
    <row r="4105" spans="13:14">
      <c r="M4105" s="94"/>
      <c r="N4105" s="94"/>
    </row>
    <row r="4106" spans="13:14">
      <c r="M4106" s="94"/>
      <c r="N4106" s="94"/>
    </row>
    <row r="4107" spans="13:14">
      <c r="M4107" s="94"/>
      <c r="N4107" s="94"/>
    </row>
    <row r="4108" spans="13:14">
      <c r="M4108" s="94"/>
      <c r="N4108" s="94"/>
    </row>
    <row r="4109" spans="13:14">
      <c r="M4109" s="94"/>
      <c r="N4109" s="94"/>
    </row>
    <row r="4110" spans="13:14">
      <c r="M4110" s="94"/>
      <c r="N4110" s="94"/>
    </row>
    <row r="4111" spans="13:14">
      <c r="M4111" s="94"/>
      <c r="N4111" s="94"/>
    </row>
    <row r="4112" spans="13:14">
      <c r="M4112" s="94"/>
      <c r="N4112" s="94"/>
    </row>
    <row r="4113" spans="13:14">
      <c r="M4113" s="94"/>
      <c r="N4113" s="94"/>
    </row>
    <row r="4114" spans="13:14">
      <c r="M4114" s="94"/>
      <c r="N4114" s="94"/>
    </row>
    <row r="4115" spans="13:14">
      <c r="M4115" s="94"/>
      <c r="N4115" s="94"/>
    </row>
    <row r="4116" spans="13:14">
      <c r="M4116" s="94"/>
      <c r="N4116" s="94"/>
    </row>
    <row r="4117" spans="13:14">
      <c r="M4117" s="94"/>
      <c r="N4117" s="94"/>
    </row>
    <row r="4118" spans="13:14">
      <c r="M4118" s="94"/>
      <c r="N4118" s="94"/>
    </row>
    <row r="4119" spans="13:14">
      <c r="M4119" s="94"/>
      <c r="N4119" s="94"/>
    </row>
    <row r="4120" spans="13:14">
      <c r="M4120" s="94"/>
      <c r="N4120" s="94"/>
    </row>
    <row r="4121" spans="13:14">
      <c r="M4121" s="94"/>
      <c r="N4121" s="94"/>
    </row>
    <row r="4122" spans="13:14">
      <c r="M4122" s="94"/>
      <c r="N4122" s="94"/>
    </row>
    <row r="4123" spans="13:14">
      <c r="M4123" s="94"/>
      <c r="N4123" s="94"/>
    </row>
    <row r="4124" spans="13:14">
      <c r="M4124" s="94"/>
      <c r="N4124" s="94"/>
    </row>
    <row r="4125" spans="13:14">
      <c r="M4125" s="94"/>
      <c r="N4125" s="94"/>
    </row>
    <row r="4126" spans="13:14">
      <c r="M4126" s="94"/>
      <c r="N4126" s="94"/>
    </row>
    <row r="4127" spans="13:14">
      <c r="M4127" s="94"/>
      <c r="N4127" s="94"/>
    </row>
    <row r="4128" spans="13:14">
      <c r="M4128" s="94"/>
      <c r="N4128" s="94"/>
    </row>
    <row r="4129" spans="13:14">
      <c r="M4129" s="94"/>
      <c r="N4129" s="94"/>
    </row>
    <row r="4130" spans="13:14">
      <c r="M4130" s="94"/>
      <c r="N4130" s="94"/>
    </row>
    <row r="4131" spans="13:14">
      <c r="M4131" s="94"/>
      <c r="N4131" s="94"/>
    </row>
    <row r="4132" spans="13:14">
      <c r="M4132" s="94"/>
      <c r="N4132" s="94"/>
    </row>
    <row r="4133" spans="13:14">
      <c r="M4133" s="94"/>
      <c r="N4133" s="94"/>
    </row>
    <row r="4134" spans="13:14">
      <c r="M4134" s="94"/>
      <c r="N4134" s="94"/>
    </row>
    <row r="4135" spans="13:14">
      <c r="M4135" s="94"/>
      <c r="N4135" s="94"/>
    </row>
    <row r="4136" spans="13:14">
      <c r="M4136" s="94"/>
      <c r="N4136" s="94"/>
    </row>
    <row r="4137" spans="13:14">
      <c r="M4137" s="94"/>
      <c r="N4137" s="94"/>
    </row>
    <row r="4138" spans="13:14">
      <c r="M4138" s="94"/>
      <c r="N4138" s="94"/>
    </row>
    <row r="4139" spans="13:14">
      <c r="M4139" s="94"/>
      <c r="N4139" s="94"/>
    </row>
    <row r="4140" spans="13:14">
      <c r="M4140" s="94"/>
      <c r="N4140" s="94"/>
    </row>
    <row r="4141" spans="13:14">
      <c r="M4141" s="94"/>
      <c r="N4141" s="94"/>
    </row>
    <row r="4142" spans="13:14">
      <c r="M4142" s="94"/>
      <c r="N4142" s="94"/>
    </row>
    <row r="4143" spans="13:14">
      <c r="M4143" s="94"/>
      <c r="N4143" s="94"/>
    </row>
    <row r="4144" spans="13:14">
      <c r="M4144" s="94"/>
      <c r="N4144" s="94"/>
    </row>
    <row r="4145" spans="13:14">
      <c r="M4145" s="94"/>
      <c r="N4145" s="94"/>
    </row>
    <row r="4146" spans="13:14">
      <c r="M4146" s="94"/>
      <c r="N4146" s="94"/>
    </row>
    <row r="4147" spans="13:14">
      <c r="M4147" s="94"/>
      <c r="N4147" s="94"/>
    </row>
    <row r="4148" spans="13:14">
      <c r="M4148" s="94"/>
      <c r="N4148" s="94"/>
    </row>
    <row r="4149" spans="13:14">
      <c r="M4149" s="94"/>
      <c r="N4149" s="94"/>
    </row>
    <row r="4150" spans="13:14">
      <c r="M4150" s="94"/>
      <c r="N4150" s="94"/>
    </row>
    <row r="4151" spans="13:14">
      <c r="M4151" s="94"/>
      <c r="N4151" s="94"/>
    </row>
    <row r="4152" spans="13:14">
      <c r="M4152" s="94"/>
      <c r="N4152" s="94"/>
    </row>
    <row r="4153" spans="13:14">
      <c r="M4153" s="94"/>
      <c r="N4153" s="94"/>
    </row>
    <row r="4154" spans="13:14">
      <c r="M4154" s="94"/>
      <c r="N4154" s="94"/>
    </row>
    <row r="4155" spans="13:14">
      <c r="M4155" s="94"/>
      <c r="N4155" s="94"/>
    </row>
    <row r="4156" spans="13:14">
      <c r="M4156" s="94"/>
      <c r="N4156" s="94"/>
    </row>
    <row r="4157" spans="13:14">
      <c r="M4157" s="94"/>
      <c r="N4157" s="94"/>
    </row>
    <row r="4158" spans="13:14">
      <c r="M4158" s="94"/>
      <c r="N4158" s="94"/>
    </row>
    <row r="4159" spans="13:14">
      <c r="M4159" s="94"/>
      <c r="N4159" s="94"/>
    </row>
    <row r="4160" spans="13:14">
      <c r="M4160" s="94"/>
      <c r="N4160" s="94"/>
    </row>
    <row r="4161" spans="13:14">
      <c r="M4161" s="94"/>
      <c r="N4161" s="94"/>
    </row>
    <row r="4162" spans="13:14">
      <c r="M4162" s="94"/>
      <c r="N4162" s="94"/>
    </row>
    <row r="4163" spans="13:14">
      <c r="M4163" s="94"/>
      <c r="N4163" s="94"/>
    </row>
    <row r="4164" spans="13:14">
      <c r="M4164" s="94"/>
      <c r="N4164" s="94"/>
    </row>
    <row r="4165" spans="13:14">
      <c r="M4165" s="94"/>
      <c r="N4165" s="94"/>
    </row>
    <row r="4166" spans="13:14">
      <c r="M4166" s="94"/>
      <c r="N4166" s="94"/>
    </row>
    <row r="4167" spans="13:14">
      <c r="M4167" s="94"/>
      <c r="N4167" s="94"/>
    </row>
    <row r="4168" spans="13:14">
      <c r="M4168" s="94"/>
      <c r="N4168" s="94"/>
    </row>
    <row r="4169" spans="13:14">
      <c r="M4169" s="94"/>
      <c r="N4169" s="94"/>
    </row>
    <row r="4170" spans="13:14">
      <c r="M4170" s="94"/>
      <c r="N4170" s="94"/>
    </row>
    <row r="4171" spans="13:14">
      <c r="M4171" s="94"/>
      <c r="N4171" s="94"/>
    </row>
    <row r="4172" spans="13:14">
      <c r="M4172" s="94"/>
      <c r="N4172" s="94"/>
    </row>
    <row r="4173" spans="13:14">
      <c r="M4173" s="94"/>
      <c r="N4173" s="94"/>
    </row>
    <row r="4174" spans="13:14">
      <c r="M4174" s="94"/>
      <c r="N4174" s="94"/>
    </row>
    <row r="4175" spans="13:14">
      <c r="M4175" s="94"/>
      <c r="N4175" s="94"/>
    </row>
    <row r="4176" spans="13:14">
      <c r="M4176" s="94"/>
      <c r="N4176" s="94"/>
    </row>
    <row r="4177" spans="13:14">
      <c r="M4177" s="94"/>
      <c r="N4177" s="94"/>
    </row>
    <row r="4178" spans="13:14">
      <c r="M4178" s="94"/>
      <c r="N4178" s="94"/>
    </row>
    <row r="4179" spans="13:14">
      <c r="M4179" s="94"/>
      <c r="N4179" s="94"/>
    </row>
    <row r="4180" spans="13:14">
      <c r="M4180" s="94"/>
      <c r="N4180" s="94"/>
    </row>
    <row r="4181" spans="13:14">
      <c r="M4181" s="94"/>
      <c r="N4181" s="94"/>
    </row>
    <row r="4182" spans="13:14">
      <c r="M4182" s="94"/>
      <c r="N4182" s="94"/>
    </row>
    <row r="4183" spans="13:14">
      <c r="M4183" s="94"/>
      <c r="N4183" s="94"/>
    </row>
    <row r="4184" spans="13:14">
      <c r="M4184" s="94"/>
      <c r="N4184" s="94"/>
    </row>
    <row r="4185" spans="13:14">
      <c r="M4185" s="94"/>
      <c r="N4185" s="94"/>
    </row>
    <row r="4186" spans="13:14">
      <c r="M4186" s="94"/>
      <c r="N4186" s="94"/>
    </row>
    <row r="4187" spans="13:14">
      <c r="M4187" s="94"/>
      <c r="N4187" s="94"/>
    </row>
    <row r="4188" spans="13:14">
      <c r="M4188" s="94"/>
      <c r="N4188" s="94"/>
    </row>
    <row r="4189" spans="13:14">
      <c r="M4189" s="94"/>
      <c r="N4189" s="94"/>
    </row>
    <row r="4190" spans="13:14">
      <c r="M4190" s="94"/>
      <c r="N4190" s="94"/>
    </row>
    <row r="4191" spans="13:14">
      <c r="M4191" s="94"/>
      <c r="N4191" s="94"/>
    </row>
    <row r="4192" spans="13:14">
      <c r="M4192" s="94"/>
      <c r="N4192" s="94"/>
    </row>
    <row r="4193" spans="13:14">
      <c r="M4193" s="94"/>
      <c r="N4193" s="94"/>
    </row>
    <row r="4194" spans="13:14">
      <c r="M4194" s="94"/>
      <c r="N4194" s="94"/>
    </row>
    <row r="4195" spans="13:14">
      <c r="M4195" s="94"/>
      <c r="N4195" s="94"/>
    </row>
    <row r="4196" spans="13:14">
      <c r="M4196" s="94"/>
      <c r="N4196" s="94"/>
    </row>
    <row r="4197" spans="13:14">
      <c r="M4197" s="94"/>
      <c r="N4197" s="94"/>
    </row>
    <row r="4198" spans="13:14">
      <c r="M4198" s="94"/>
      <c r="N4198" s="94"/>
    </row>
    <row r="4199" spans="13:14">
      <c r="M4199" s="94"/>
      <c r="N4199" s="94"/>
    </row>
    <row r="4200" spans="13:14">
      <c r="M4200" s="94"/>
      <c r="N4200" s="94"/>
    </row>
    <row r="4201" spans="13:14">
      <c r="M4201" s="94"/>
      <c r="N4201" s="94"/>
    </row>
    <row r="4202" spans="13:14">
      <c r="M4202" s="94"/>
      <c r="N4202" s="94"/>
    </row>
    <row r="4203" spans="13:14">
      <c r="M4203" s="94"/>
      <c r="N4203" s="94"/>
    </row>
    <row r="4204" spans="13:14">
      <c r="M4204" s="94"/>
      <c r="N4204" s="94"/>
    </row>
    <row r="4205" spans="13:14">
      <c r="M4205" s="94"/>
      <c r="N4205" s="94"/>
    </row>
    <row r="4206" spans="13:14">
      <c r="M4206" s="94"/>
      <c r="N4206" s="94"/>
    </row>
    <row r="4207" spans="13:14">
      <c r="M4207" s="94"/>
      <c r="N4207" s="94"/>
    </row>
    <row r="4208" spans="13:14">
      <c r="M4208" s="94"/>
      <c r="N4208" s="94"/>
    </row>
    <row r="4209" spans="13:14">
      <c r="M4209" s="94"/>
      <c r="N4209" s="94"/>
    </row>
    <row r="4210" spans="13:14">
      <c r="M4210" s="94"/>
      <c r="N4210" s="94"/>
    </row>
    <row r="4211" spans="13:14">
      <c r="M4211" s="94"/>
      <c r="N4211" s="94"/>
    </row>
    <row r="4212" spans="13:14">
      <c r="M4212" s="94"/>
      <c r="N4212" s="94"/>
    </row>
    <row r="4213" spans="13:14">
      <c r="M4213" s="94"/>
      <c r="N4213" s="94"/>
    </row>
    <row r="4214" spans="13:14">
      <c r="M4214" s="94"/>
      <c r="N4214" s="94"/>
    </row>
    <row r="4215" spans="13:14">
      <c r="M4215" s="94"/>
      <c r="N4215" s="94"/>
    </row>
    <row r="4216" spans="13:14">
      <c r="M4216" s="94"/>
      <c r="N4216" s="94"/>
    </row>
    <row r="4217" spans="13:14">
      <c r="M4217" s="94"/>
      <c r="N4217" s="94"/>
    </row>
    <row r="4218" spans="13:14">
      <c r="M4218" s="94"/>
      <c r="N4218" s="94"/>
    </row>
    <row r="4219" spans="13:14">
      <c r="M4219" s="94"/>
      <c r="N4219" s="94"/>
    </row>
    <row r="4220" spans="13:14">
      <c r="M4220" s="94"/>
      <c r="N4220" s="94"/>
    </row>
    <row r="4221" spans="13:14">
      <c r="M4221" s="94"/>
      <c r="N4221" s="94"/>
    </row>
    <row r="4222" spans="13:14">
      <c r="M4222" s="94"/>
      <c r="N4222" s="94"/>
    </row>
    <row r="4223" spans="13:14">
      <c r="M4223" s="94"/>
      <c r="N4223" s="94"/>
    </row>
    <row r="4224" spans="13:14">
      <c r="M4224" s="94"/>
      <c r="N4224" s="94"/>
    </row>
    <row r="4225" spans="13:14">
      <c r="M4225" s="94"/>
      <c r="N4225" s="94"/>
    </row>
    <row r="4226" spans="13:14">
      <c r="M4226" s="94"/>
      <c r="N4226" s="94"/>
    </row>
    <row r="4227" spans="13:14">
      <c r="M4227" s="94"/>
      <c r="N4227" s="94"/>
    </row>
    <row r="4228" spans="13:14">
      <c r="M4228" s="94"/>
      <c r="N4228" s="94"/>
    </row>
    <row r="4229" spans="13:14">
      <c r="M4229" s="94"/>
      <c r="N4229" s="94"/>
    </row>
    <row r="4230" spans="13:14">
      <c r="M4230" s="94"/>
      <c r="N4230" s="94"/>
    </row>
    <row r="4231" spans="13:14">
      <c r="M4231" s="94"/>
      <c r="N4231" s="94"/>
    </row>
    <row r="4232" spans="13:14">
      <c r="M4232" s="94"/>
      <c r="N4232" s="94"/>
    </row>
    <row r="4233" spans="13:14">
      <c r="M4233" s="94"/>
      <c r="N4233" s="94"/>
    </row>
    <row r="4234" spans="13:14">
      <c r="M4234" s="94"/>
      <c r="N4234" s="94"/>
    </row>
    <row r="4235" spans="13:14">
      <c r="M4235" s="94"/>
      <c r="N4235" s="94"/>
    </row>
    <row r="4236" spans="13:14">
      <c r="M4236" s="94"/>
      <c r="N4236" s="94"/>
    </row>
    <row r="4237" spans="13:14">
      <c r="M4237" s="94"/>
      <c r="N4237" s="94"/>
    </row>
    <row r="4238" spans="13:14">
      <c r="M4238" s="94"/>
      <c r="N4238" s="94"/>
    </row>
    <row r="4239" spans="13:14">
      <c r="M4239" s="94"/>
      <c r="N4239" s="94"/>
    </row>
    <row r="4240" spans="13:14">
      <c r="M4240" s="94"/>
      <c r="N4240" s="94"/>
    </row>
    <row r="4241" spans="13:14">
      <c r="M4241" s="94"/>
      <c r="N4241" s="94"/>
    </row>
    <row r="4242" spans="13:14">
      <c r="M4242" s="94"/>
      <c r="N4242" s="94"/>
    </row>
    <row r="4243" spans="13:14">
      <c r="M4243" s="94"/>
      <c r="N4243" s="94"/>
    </row>
    <row r="4244" spans="13:14">
      <c r="M4244" s="94"/>
      <c r="N4244" s="94"/>
    </row>
    <row r="4245" spans="13:14">
      <c r="M4245" s="94"/>
      <c r="N4245" s="94"/>
    </row>
    <row r="4246" spans="13:14">
      <c r="M4246" s="94"/>
      <c r="N4246" s="94"/>
    </row>
    <row r="4247" spans="13:14">
      <c r="M4247" s="94"/>
      <c r="N4247" s="94"/>
    </row>
    <row r="4248" spans="13:14">
      <c r="M4248" s="94"/>
      <c r="N4248" s="94"/>
    </row>
    <row r="4249" spans="13:14">
      <c r="M4249" s="94"/>
      <c r="N4249" s="94"/>
    </row>
    <row r="4250" spans="13:14">
      <c r="M4250" s="94"/>
      <c r="N4250" s="94"/>
    </row>
    <row r="4251" spans="13:14">
      <c r="M4251" s="94"/>
      <c r="N4251" s="94"/>
    </row>
    <row r="4252" spans="13:14">
      <c r="M4252" s="94"/>
      <c r="N4252" s="94"/>
    </row>
    <row r="4253" spans="13:14">
      <c r="M4253" s="94"/>
      <c r="N4253" s="94"/>
    </row>
    <row r="4254" spans="13:14">
      <c r="M4254" s="94"/>
      <c r="N4254" s="94"/>
    </row>
    <row r="4255" spans="13:14">
      <c r="M4255" s="94"/>
      <c r="N4255" s="94"/>
    </row>
    <row r="4256" spans="13:14">
      <c r="M4256" s="94"/>
      <c r="N4256" s="94"/>
    </row>
    <row r="4257" spans="13:14">
      <c r="M4257" s="94"/>
      <c r="N4257" s="94"/>
    </row>
    <row r="4258" spans="13:14">
      <c r="M4258" s="94"/>
      <c r="N4258" s="94"/>
    </row>
    <row r="4259" spans="13:14">
      <c r="M4259" s="94"/>
      <c r="N4259" s="94"/>
    </row>
    <row r="4260" spans="13:14">
      <c r="M4260" s="94"/>
      <c r="N4260" s="94"/>
    </row>
    <row r="4261" spans="13:14">
      <c r="M4261" s="94"/>
      <c r="N4261" s="94"/>
    </row>
    <row r="4262" spans="13:14">
      <c r="M4262" s="94"/>
      <c r="N4262" s="94"/>
    </row>
    <row r="4263" spans="13:14">
      <c r="M4263" s="94"/>
      <c r="N4263" s="94"/>
    </row>
    <row r="4264" spans="13:14">
      <c r="M4264" s="94"/>
      <c r="N4264" s="94"/>
    </row>
    <row r="4265" spans="13:14">
      <c r="M4265" s="94"/>
      <c r="N4265" s="94"/>
    </row>
    <row r="4266" spans="13:14">
      <c r="M4266" s="94"/>
      <c r="N4266" s="94"/>
    </row>
    <row r="4267" spans="13:14">
      <c r="M4267" s="94"/>
      <c r="N4267" s="94"/>
    </row>
    <row r="4268" spans="13:14">
      <c r="M4268" s="94"/>
      <c r="N4268" s="94"/>
    </row>
    <row r="4269" spans="13:14">
      <c r="M4269" s="94"/>
      <c r="N4269" s="94"/>
    </row>
    <row r="4270" spans="13:14">
      <c r="M4270" s="94"/>
      <c r="N4270" s="94"/>
    </row>
    <row r="4271" spans="13:14">
      <c r="M4271" s="94"/>
      <c r="N4271" s="94"/>
    </row>
    <row r="4272" spans="13:14">
      <c r="M4272" s="94"/>
      <c r="N4272" s="94"/>
    </row>
    <row r="4273" spans="13:14">
      <c r="M4273" s="94"/>
      <c r="N4273" s="94"/>
    </row>
    <row r="4274" spans="13:14">
      <c r="M4274" s="94"/>
      <c r="N4274" s="94"/>
    </row>
    <row r="4275" spans="13:14">
      <c r="M4275" s="94"/>
      <c r="N4275" s="94"/>
    </row>
    <row r="4276" spans="13:14">
      <c r="M4276" s="94"/>
      <c r="N4276" s="94"/>
    </row>
    <row r="4277" spans="13:14">
      <c r="M4277" s="94"/>
      <c r="N4277" s="94"/>
    </row>
    <row r="4278" spans="13:14">
      <c r="M4278" s="94"/>
      <c r="N4278" s="94"/>
    </row>
    <row r="4279" spans="13:14">
      <c r="M4279" s="94"/>
      <c r="N4279" s="94"/>
    </row>
    <row r="4280" spans="13:14">
      <c r="M4280" s="94"/>
      <c r="N4280" s="94"/>
    </row>
    <row r="4281" spans="13:14">
      <c r="M4281" s="94"/>
      <c r="N4281" s="94"/>
    </row>
    <row r="4282" spans="13:14">
      <c r="M4282" s="94"/>
      <c r="N4282" s="94"/>
    </row>
    <row r="4283" spans="13:14">
      <c r="M4283" s="94"/>
      <c r="N4283" s="94"/>
    </row>
    <row r="4284" spans="13:14">
      <c r="M4284" s="94"/>
      <c r="N4284" s="94"/>
    </row>
    <row r="4285" spans="13:14">
      <c r="M4285" s="94"/>
      <c r="N4285" s="94"/>
    </row>
    <row r="4286" spans="13:14">
      <c r="M4286" s="94"/>
      <c r="N4286" s="94"/>
    </row>
    <row r="4287" spans="13:14">
      <c r="M4287" s="94"/>
      <c r="N4287" s="94"/>
    </row>
    <row r="4288" spans="13:14">
      <c r="M4288" s="94"/>
      <c r="N4288" s="94"/>
    </row>
    <row r="4289" spans="13:14">
      <c r="M4289" s="94"/>
      <c r="N4289" s="94"/>
    </row>
    <row r="4290" spans="13:14">
      <c r="M4290" s="94"/>
      <c r="N4290" s="94"/>
    </row>
    <row r="4291" spans="13:14">
      <c r="M4291" s="94"/>
      <c r="N4291" s="94"/>
    </row>
    <row r="4292" spans="13:14">
      <c r="M4292" s="94"/>
      <c r="N4292" s="94"/>
    </row>
    <row r="4293" spans="13:14">
      <c r="M4293" s="94"/>
      <c r="N4293" s="94"/>
    </row>
    <row r="4294" spans="13:14">
      <c r="M4294" s="94"/>
      <c r="N4294" s="94"/>
    </row>
    <row r="4295" spans="13:14">
      <c r="M4295" s="94"/>
      <c r="N4295" s="94"/>
    </row>
    <row r="4296" spans="13:14">
      <c r="M4296" s="94"/>
      <c r="N4296" s="94"/>
    </row>
    <row r="4297" spans="13:14">
      <c r="M4297" s="94"/>
      <c r="N4297" s="94"/>
    </row>
    <row r="4298" spans="13:14">
      <c r="M4298" s="94"/>
      <c r="N4298" s="94"/>
    </row>
    <row r="4299" spans="13:14">
      <c r="M4299" s="94"/>
      <c r="N4299" s="94"/>
    </row>
    <row r="4300" spans="13:14">
      <c r="M4300" s="94"/>
      <c r="N4300" s="94"/>
    </row>
    <row r="4301" spans="13:14">
      <c r="M4301" s="94"/>
      <c r="N4301" s="94"/>
    </row>
    <row r="4302" spans="13:14">
      <c r="M4302" s="94"/>
      <c r="N4302" s="94"/>
    </row>
    <row r="4303" spans="13:14">
      <c r="M4303" s="94"/>
      <c r="N4303" s="94"/>
    </row>
    <row r="4304" spans="13:14">
      <c r="M4304" s="94"/>
      <c r="N4304" s="94"/>
    </row>
    <row r="4305" spans="13:14">
      <c r="M4305" s="94"/>
      <c r="N4305" s="94"/>
    </row>
    <row r="4306" spans="13:14">
      <c r="M4306" s="94"/>
      <c r="N4306" s="94"/>
    </row>
    <row r="4307" spans="13:14">
      <c r="M4307" s="94"/>
      <c r="N4307" s="94"/>
    </row>
    <row r="4308" spans="13:14">
      <c r="M4308" s="94"/>
      <c r="N4308" s="94"/>
    </row>
    <row r="4309" spans="13:14">
      <c r="M4309" s="94"/>
      <c r="N4309" s="94"/>
    </row>
    <row r="4310" spans="13:14">
      <c r="M4310" s="94"/>
      <c r="N4310" s="94"/>
    </row>
    <row r="4311" spans="13:14">
      <c r="M4311" s="94"/>
      <c r="N4311" s="94"/>
    </row>
    <row r="4312" spans="13:14">
      <c r="M4312" s="94"/>
      <c r="N4312" s="94"/>
    </row>
    <row r="4313" spans="13:14">
      <c r="M4313" s="94"/>
      <c r="N4313" s="94"/>
    </row>
    <row r="4314" spans="13:14">
      <c r="M4314" s="94"/>
      <c r="N4314" s="94"/>
    </row>
    <row r="4315" spans="13:14">
      <c r="M4315" s="94"/>
      <c r="N4315" s="94"/>
    </row>
    <row r="4316" spans="13:14">
      <c r="M4316" s="94"/>
      <c r="N4316" s="94"/>
    </row>
    <row r="4317" spans="13:14">
      <c r="M4317" s="94"/>
      <c r="N4317" s="94"/>
    </row>
    <row r="4318" spans="13:14">
      <c r="M4318" s="94"/>
      <c r="N4318" s="94"/>
    </row>
    <row r="4319" spans="13:14">
      <c r="M4319" s="94"/>
      <c r="N4319" s="94"/>
    </row>
    <row r="4320" spans="13:14">
      <c r="M4320" s="94"/>
      <c r="N4320" s="94"/>
    </row>
    <row r="4321" spans="13:14">
      <c r="M4321" s="94"/>
      <c r="N4321" s="94"/>
    </row>
    <row r="4322" spans="13:14">
      <c r="M4322" s="94"/>
      <c r="N4322" s="94"/>
    </row>
    <row r="4323" spans="13:14">
      <c r="M4323" s="94"/>
      <c r="N4323" s="94"/>
    </row>
    <row r="4324" spans="13:14">
      <c r="M4324" s="94"/>
      <c r="N4324" s="94"/>
    </row>
    <row r="4325" spans="13:14">
      <c r="M4325" s="94"/>
      <c r="N4325" s="94"/>
    </row>
    <row r="4326" spans="13:14">
      <c r="M4326" s="94"/>
      <c r="N4326" s="94"/>
    </row>
    <row r="4327" spans="13:14">
      <c r="M4327" s="94"/>
      <c r="N4327" s="94"/>
    </row>
    <row r="4328" spans="13:14">
      <c r="M4328" s="94"/>
      <c r="N4328" s="94"/>
    </row>
    <row r="4329" spans="13:14">
      <c r="M4329" s="94"/>
      <c r="N4329" s="94"/>
    </row>
    <row r="4330" spans="13:14">
      <c r="M4330" s="94"/>
      <c r="N4330" s="94"/>
    </row>
    <row r="4331" spans="13:14">
      <c r="M4331" s="94"/>
      <c r="N4331" s="94"/>
    </row>
    <row r="4332" spans="13:14">
      <c r="M4332" s="94"/>
      <c r="N4332" s="94"/>
    </row>
    <row r="4333" spans="13:14">
      <c r="M4333" s="94"/>
      <c r="N4333" s="94"/>
    </row>
    <row r="4334" spans="13:14">
      <c r="M4334" s="94"/>
      <c r="N4334" s="94"/>
    </row>
    <row r="4335" spans="13:14">
      <c r="M4335" s="94"/>
      <c r="N4335" s="94"/>
    </row>
    <row r="4336" spans="13:14">
      <c r="M4336" s="94"/>
      <c r="N4336" s="94"/>
    </row>
    <row r="4337" spans="13:14">
      <c r="M4337" s="94"/>
      <c r="N4337" s="94"/>
    </row>
    <row r="4338" spans="13:14">
      <c r="M4338" s="94"/>
      <c r="N4338" s="94"/>
    </row>
    <row r="4339" spans="13:14">
      <c r="M4339" s="94"/>
      <c r="N4339" s="94"/>
    </row>
    <row r="4340" spans="13:14">
      <c r="M4340" s="94"/>
      <c r="N4340" s="94"/>
    </row>
    <row r="4341" spans="13:14">
      <c r="M4341" s="94"/>
      <c r="N4341" s="94"/>
    </row>
    <row r="4342" spans="13:14">
      <c r="M4342" s="94"/>
      <c r="N4342" s="94"/>
    </row>
    <row r="4343" spans="13:14">
      <c r="M4343" s="94"/>
      <c r="N4343" s="94"/>
    </row>
    <row r="4344" spans="13:14">
      <c r="M4344" s="94"/>
      <c r="N4344" s="94"/>
    </row>
    <row r="4345" spans="13:14">
      <c r="M4345" s="94"/>
      <c r="N4345" s="94"/>
    </row>
    <row r="4346" spans="13:14">
      <c r="M4346" s="94"/>
      <c r="N4346" s="94"/>
    </row>
    <row r="4347" spans="13:14">
      <c r="M4347" s="94"/>
      <c r="N4347" s="94"/>
    </row>
    <row r="4348" spans="13:14">
      <c r="M4348" s="94"/>
      <c r="N4348" s="94"/>
    </row>
    <row r="4349" spans="13:14">
      <c r="M4349" s="94"/>
      <c r="N4349" s="94"/>
    </row>
    <row r="4350" spans="13:14">
      <c r="M4350" s="94"/>
      <c r="N4350" s="94"/>
    </row>
    <row r="4351" spans="13:14">
      <c r="M4351" s="94"/>
      <c r="N4351" s="94"/>
    </row>
    <row r="4352" spans="13:14">
      <c r="M4352" s="94"/>
      <c r="N4352" s="94"/>
    </row>
    <row r="4353" spans="13:14">
      <c r="M4353" s="94"/>
      <c r="N4353" s="94"/>
    </row>
    <row r="4354" spans="13:14">
      <c r="M4354" s="94"/>
      <c r="N4354" s="94"/>
    </row>
    <row r="4355" spans="13:14">
      <c r="M4355" s="94"/>
      <c r="N4355" s="94"/>
    </row>
    <row r="4356" spans="13:14">
      <c r="M4356" s="94"/>
      <c r="N4356" s="94"/>
    </row>
    <row r="4357" spans="13:14">
      <c r="M4357" s="94"/>
      <c r="N4357" s="94"/>
    </row>
    <row r="4358" spans="13:14">
      <c r="M4358" s="94"/>
      <c r="N4358" s="94"/>
    </row>
    <row r="4359" spans="13:14">
      <c r="M4359" s="94"/>
      <c r="N4359" s="94"/>
    </row>
    <row r="4360" spans="13:14">
      <c r="M4360" s="94"/>
      <c r="N4360" s="94"/>
    </row>
    <row r="4361" spans="13:14">
      <c r="M4361" s="94"/>
      <c r="N4361" s="94"/>
    </row>
    <row r="4362" spans="13:14">
      <c r="M4362" s="94"/>
      <c r="N4362" s="94"/>
    </row>
    <row r="4363" spans="13:14">
      <c r="M4363" s="94"/>
      <c r="N4363" s="94"/>
    </row>
    <row r="4364" spans="13:14">
      <c r="M4364" s="94"/>
      <c r="N4364" s="94"/>
    </row>
    <row r="4365" spans="13:14">
      <c r="M4365" s="94"/>
      <c r="N4365" s="94"/>
    </row>
    <row r="4366" spans="13:14">
      <c r="M4366" s="94"/>
      <c r="N4366" s="94"/>
    </row>
    <row r="4367" spans="13:14">
      <c r="M4367" s="94"/>
      <c r="N4367" s="94"/>
    </row>
    <row r="4368" spans="13:14">
      <c r="M4368" s="94"/>
      <c r="N4368" s="94"/>
    </row>
    <row r="4369" spans="13:14">
      <c r="M4369" s="94"/>
      <c r="N4369" s="94"/>
    </row>
    <row r="4370" spans="13:14">
      <c r="M4370" s="94"/>
      <c r="N4370" s="94"/>
    </row>
    <row r="4371" spans="13:14">
      <c r="M4371" s="94"/>
      <c r="N4371" s="94"/>
    </row>
    <row r="4372" spans="13:14">
      <c r="M4372" s="94"/>
      <c r="N4372" s="94"/>
    </row>
    <row r="4373" spans="13:14">
      <c r="M4373" s="94"/>
      <c r="N4373" s="94"/>
    </row>
    <row r="4374" spans="13:14">
      <c r="M4374" s="94"/>
      <c r="N4374" s="94"/>
    </row>
    <row r="4375" spans="13:14">
      <c r="M4375" s="94"/>
      <c r="N4375" s="94"/>
    </row>
    <row r="4376" spans="13:14">
      <c r="M4376" s="94"/>
      <c r="N4376" s="94"/>
    </row>
    <row r="4377" spans="13:14">
      <c r="M4377" s="94"/>
      <c r="N4377" s="94"/>
    </row>
    <row r="4378" spans="13:14">
      <c r="M4378" s="94"/>
      <c r="N4378" s="94"/>
    </row>
    <row r="4379" spans="13:14">
      <c r="M4379" s="94"/>
      <c r="N4379" s="94"/>
    </row>
    <row r="4380" spans="13:14">
      <c r="M4380" s="94"/>
      <c r="N4380" s="94"/>
    </row>
    <row r="4381" spans="13:14">
      <c r="M4381" s="94"/>
      <c r="N4381" s="94"/>
    </row>
    <row r="4382" spans="13:14">
      <c r="M4382" s="94"/>
      <c r="N4382" s="94"/>
    </row>
    <row r="4383" spans="13:14">
      <c r="M4383" s="94"/>
      <c r="N4383" s="94"/>
    </row>
    <row r="4384" spans="13:14">
      <c r="M4384" s="94"/>
      <c r="N4384" s="94"/>
    </row>
    <row r="4385" spans="13:14">
      <c r="M4385" s="94"/>
      <c r="N4385" s="94"/>
    </row>
    <row r="4386" spans="13:14">
      <c r="M4386" s="94"/>
      <c r="N4386" s="94"/>
    </row>
    <row r="4387" spans="13:14">
      <c r="M4387" s="94"/>
      <c r="N4387" s="94"/>
    </row>
    <row r="4388" spans="13:14">
      <c r="M4388" s="94"/>
      <c r="N4388" s="94"/>
    </row>
    <row r="4389" spans="13:14">
      <c r="M4389" s="94"/>
      <c r="N4389" s="94"/>
    </row>
    <row r="4390" spans="13:14">
      <c r="M4390" s="94"/>
      <c r="N4390" s="94"/>
    </row>
    <row r="4391" spans="13:14">
      <c r="M4391" s="94"/>
      <c r="N4391" s="94"/>
    </row>
    <row r="4392" spans="13:14">
      <c r="M4392" s="94"/>
      <c r="N4392" s="94"/>
    </row>
    <row r="4393" spans="13:14">
      <c r="M4393" s="94"/>
      <c r="N4393" s="94"/>
    </row>
    <row r="4394" spans="13:14">
      <c r="M4394" s="94"/>
      <c r="N4394" s="94"/>
    </row>
    <row r="4395" spans="13:14">
      <c r="M4395" s="94"/>
      <c r="N4395" s="94"/>
    </row>
    <row r="4396" spans="13:14">
      <c r="M4396" s="94"/>
      <c r="N4396" s="94"/>
    </row>
    <row r="4397" spans="13:14">
      <c r="M4397" s="94"/>
      <c r="N4397" s="94"/>
    </row>
    <row r="4398" spans="13:14">
      <c r="M4398" s="94"/>
      <c r="N4398" s="94"/>
    </row>
    <row r="4399" spans="13:14">
      <c r="M4399" s="94"/>
      <c r="N4399" s="94"/>
    </row>
    <row r="4400" spans="13:14">
      <c r="M4400" s="94"/>
      <c r="N4400" s="94"/>
    </row>
    <row r="4401" spans="13:14">
      <c r="M4401" s="94"/>
      <c r="N4401" s="94"/>
    </row>
    <row r="4402" spans="13:14">
      <c r="M4402" s="94"/>
      <c r="N4402" s="94"/>
    </row>
    <row r="4403" spans="13:14">
      <c r="M4403" s="94"/>
      <c r="N4403" s="94"/>
    </row>
    <row r="4404" spans="13:14">
      <c r="M4404" s="94"/>
      <c r="N4404" s="94"/>
    </row>
    <row r="4405" spans="13:14">
      <c r="M4405" s="94"/>
      <c r="N4405" s="94"/>
    </row>
    <row r="4406" spans="13:14">
      <c r="M4406" s="94"/>
      <c r="N4406" s="94"/>
    </row>
    <row r="4407" spans="13:14">
      <c r="M4407" s="94"/>
      <c r="N4407" s="94"/>
    </row>
    <row r="4408" spans="13:14">
      <c r="M4408" s="94"/>
      <c r="N4408" s="94"/>
    </row>
    <row r="4409" spans="13:14">
      <c r="M4409" s="94"/>
      <c r="N4409" s="94"/>
    </row>
    <row r="4410" spans="13:14">
      <c r="M4410" s="94"/>
      <c r="N4410" s="94"/>
    </row>
    <row r="4411" spans="13:14">
      <c r="M4411" s="94"/>
      <c r="N4411" s="94"/>
    </row>
    <row r="4412" spans="13:14">
      <c r="M4412" s="94"/>
      <c r="N4412" s="94"/>
    </row>
    <row r="4413" spans="13:14">
      <c r="M4413" s="94"/>
      <c r="N4413" s="94"/>
    </row>
    <row r="4414" spans="13:14">
      <c r="M4414" s="94"/>
      <c r="N4414" s="94"/>
    </row>
    <row r="4415" spans="13:14">
      <c r="M4415" s="94"/>
      <c r="N4415" s="94"/>
    </row>
    <row r="4416" spans="13:14">
      <c r="M4416" s="94"/>
      <c r="N4416" s="94"/>
    </row>
    <row r="4417" spans="13:14">
      <c r="M4417" s="94"/>
      <c r="N4417" s="94"/>
    </row>
    <row r="4418" spans="13:14">
      <c r="M4418" s="94"/>
      <c r="N4418" s="94"/>
    </row>
    <row r="4419" spans="13:14">
      <c r="M4419" s="94"/>
      <c r="N4419" s="94"/>
    </row>
    <row r="4420" spans="13:14">
      <c r="M4420" s="94"/>
      <c r="N4420" s="94"/>
    </row>
    <row r="4421" spans="13:14">
      <c r="M4421" s="94"/>
      <c r="N4421" s="94"/>
    </row>
    <row r="4422" spans="13:14">
      <c r="M4422" s="94"/>
      <c r="N4422" s="94"/>
    </row>
    <row r="4423" spans="13:14">
      <c r="M4423" s="94"/>
      <c r="N4423" s="94"/>
    </row>
    <row r="4424" spans="13:14">
      <c r="M4424" s="94"/>
      <c r="N4424" s="94"/>
    </row>
    <row r="4425" spans="13:14">
      <c r="M4425" s="94"/>
      <c r="N4425" s="94"/>
    </row>
    <row r="4426" spans="13:14">
      <c r="M4426" s="94"/>
      <c r="N4426" s="94"/>
    </row>
    <row r="4427" spans="13:14">
      <c r="M4427" s="94"/>
      <c r="N4427" s="94"/>
    </row>
    <row r="4428" spans="13:14">
      <c r="M4428" s="94"/>
      <c r="N4428" s="94"/>
    </row>
    <row r="4429" spans="13:14">
      <c r="M4429" s="94"/>
      <c r="N4429" s="94"/>
    </row>
    <row r="4430" spans="13:14">
      <c r="M4430" s="94"/>
      <c r="N4430" s="94"/>
    </row>
    <row r="4431" spans="13:14">
      <c r="M4431" s="94"/>
      <c r="N4431" s="94"/>
    </row>
    <row r="4432" spans="13:14">
      <c r="M4432" s="94"/>
      <c r="N4432" s="94"/>
    </row>
    <row r="4433" spans="13:14">
      <c r="M4433" s="94"/>
      <c r="N4433" s="94"/>
    </row>
    <row r="4434" spans="13:14">
      <c r="M4434" s="94"/>
      <c r="N4434" s="94"/>
    </row>
    <row r="4435" spans="13:14">
      <c r="M4435" s="94"/>
      <c r="N4435" s="94"/>
    </row>
    <row r="4436" spans="13:14">
      <c r="M4436" s="94"/>
      <c r="N4436" s="94"/>
    </row>
    <row r="4437" spans="13:14">
      <c r="M4437" s="94"/>
      <c r="N4437" s="94"/>
    </row>
    <row r="4438" spans="13:14">
      <c r="M4438" s="94"/>
      <c r="N4438" s="94"/>
    </row>
    <row r="4439" spans="13:14">
      <c r="M4439" s="94"/>
      <c r="N4439" s="94"/>
    </row>
    <row r="4440" spans="13:14">
      <c r="M4440" s="94"/>
      <c r="N4440" s="94"/>
    </row>
    <row r="4441" spans="13:14">
      <c r="M4441" s="94"/>
      <c r="N4441" s="94"/>
    </row>
    <row r="4442" spans="13:14">
      <c r="M4442" s="94"/>
      <c r="N4442" s="94"/>
    </row>
    <row r="4443" spans="13:14">
      <c r="M4443" s="94"/>
      <c r="N4443" s="94"/>
    </row>
    <row r="4444" spans="13:14">
      <c r="M4444" s="94"/>
      <c r="N4444" s="94"/>
    </row>
    <row r="4445" spans="13:14">
      <c r="M4445" s="94"/>
      <c r="N4445" s="94"/>
    </row>
    <row r="4446" spans="13:14">
      <c r="M4446" s="94"/>
      <c r="N4446" s="94"/>
    </row>
    <row r="4447" spans="13:14">
      <c r="M4447" s="94"/>
      <c r="N4447" s="94"/>
    </row>
    <row r="4448" spans="13:14">
      <c r="M4448" s="94"/>
      <c r="N4448" s="94"/>
    </row>
    <row r="4449" spans="13:14">
      <c r="M4449" s="94"/>
      <c r="N4449" s="94"/>
    </row>
    <row r="4450" spans="13:14">
      <c r="M4450" s="94"/>
      <c r="N4450" s="94"/>
    </row>
    <row r="4451" spans="13:14">
      <c r="M4451" s="94"/>
      <c r="N4451" s="94"/>
    </row>
    <row r="4452" spans="13:14">
      <c r="M4452" s="94"/>
      <c r="N4452" s="94"/>
    </row>
    <row r="4453" spans="13:14">
      <c r="M4453" s="94"/>
      <c r="N4453" s="94"/>
    </row>
    <row r="4454" spans="13:14">
      <c r="M4454" s="94"/>
      <c r="N4454" s="94"/>
    </row>
    <row r="4455" spans="13:14">
      <c r="M4455" s="94"/>
      <c r="N4455" s="94"/>
    </row>
    <row r="4456" spans="13:14">
      <c r="M4456" s="94"/>
      <c r="N4456" s="94"/>
    </row>
    <row r="4457" spans="13:14">
      <c r="M4457" s="94"/>
      <c r="N4457" s="94"/>
    </row>
    <row r="4458" spans="13:14">
      <c r="M4458" s="94"/>
      <c r="N4458" s="94"/>
    </row>
    <row r="4459" spans="13:14">
      <c r="M4459" s="94"/>
      <c r="N4459" s="94"/>
    </row>
    <row r="4460" spans="13:14">
      <c r="M4460" s="94"/>
      <c r="N4460" s="94"/>
    </row>
    <row r="4461" spans="13:14">
      <c r="M4461" s="94"/>
      <c r="N4461" s="94"/>
    </row>
    <row r="4462" spans="13:14">
      <c r="M4462" s="94"/>
      <c r="N4462" s="94"/>
    </row>
    <row r="4463" spans="13:14">
      <c r="M4463" s="94"/>
      <c r="N4463" s="94"/>
    </row>
    <row r="4464" spans="13:14">
      <c r="M4464" s="94"/>
      <c r="N4464" s="94"/>
    </row>
    <row r="4465" spans="13:14">
      <c r="M4465" s="94"/>
      <c r="N4465" s="94"/>
    </row>
    <row r="4466" spans="13:14">
      <c r="M4466" s="94"/>
      <c r="N4466" s="94"/>
    </row>
    <row r="4467" spans="13:14">
      <c r="M4467" s="94"/>
      <c r="N4467" s="94"/>
    </row>
    <row r="4468" spans="13:14">
      <c r="M4468" s="94"/>
      <c r="N4468" s="94"/>
    </row>
    <row r="4469" spans="13:14">
      <c r="M4469" s="94"/>
      <c r="N4469" s="94"/>
    </row>
    <row r="4470" spans="13:14">
      <c r="M4470" s="94"/>
      <c r="N4470" s="94"/>
    </row>
    <row r="4471" spans="13:14">
      <c r="M4471" s="94"/>
      <c r="N4471" s="94"/>
    </row>
    <row r="4472" spans="13:14">
      <c r="M4472" s="94"/>
      <c r="N4472" s="94"/>
    </row>
    <row r="4473" spans="13:14">
      <c r="M4473" s="94"/>
      <c r="N4473" s="94"/>
    </row>
    <row r="4474" spans="13:14">
      <c r="M4474" s="94"/>
      <c r="N4474" s="94"/>
    </row>
    <row r="4475" spans="13:14">
      <c r="M4475" s="94"/>
      <c r="N4475" s="94"/>
    </row>
    <row r="4476" spans="13:14">
      <c r="M4476" s="94"/>
      <c r="N4476" s="94"/>
    </row>
    <row r="4477" spans="13:14">
      <c r="M4477" s="94"/>
      <c r="N4477" s="94"/>
    </row>
    <row r="4478" spans="13:14">
      <c r="M4478" s="94"/>
      <c r="N4478" s="94"/>
    </row>
    <row r="4479" spans="13:14">
      <c r="M4479" s="94"/>
      <c r="N4479" s="94"/>
    </row>
    <row r="4480" spans="13:14">
      <c r="M4480" s="94"/>
      <c r="N4480" s="94"/>
    </row>
    <row r="4481" spans="13:14">
      <c r="M4481" s="94"/>
      <c r="N4481" s="94"/>
    </row>
    <row r="4482" spans="13:14">
      <c r="M4482" s="94"/>
      <c r="N4482" s="94"/>
    </row>
    <row r="4483" spans="13:14">
      <c r="M4483" s="94"/>
      <c r="N4483" s="94"/>
    </row>
    <row r="4484" spans="13:14">
      <c r="M4484" s="94"/>
      <c r="N4484" s="94"/>
    </row>
    <row r="4485" spans="13:14">
      <c r="M4485" s="94"/>
      <c r="N4485" s="94"/>
    </row>
    <row r="4486" spans="13:14">
      <c r="M4486" s="94"/>
      <c r="N4486" s="94"/>
    </row>
    <row r="4487" spans="13:14">
      <c r="M4487" s="94"/>
      <c r="N4487" s="94"/>
    </row>
    <row r="4488" spans="13:14">
      <c r="M4488" s="94"/>
      <c r="N4488" s="94"/>
    </row>
    <row r="4489" spans="13:14">
      <c r="M4489" s="94"/>
      <c r="N4489" s="94"/>
    </row>
    <row r="4490" spans="13:14">
      <c r="M4490" s="94"/>
      <c r="N4490" s="94"/>
    </row>
    <row r="4491" spans="13:14">
      <c r="M4491" s="94"/>
      <c r="N4491" s="94"/>
    </row>
    <row r="4492" spans="13:14">
      <c r="M4492" s="94"/>
      <c r="N4492" s="94"/>
    </row>
    <row r="4493" spans="13:14">
      <c r="M4493" s="94"/>
      <c r="N4493" s="94"/>
    </row>
    <row r="4494" spans="13:14">
      <c r="M4494" s="94"/>
      <c r="N4494" s="94"/>
    </row>
    <row r="4495" spans="13:14">
      <c r="M4495" s="94"/>
      <c r="N4495" s="94"/>
    </row>
    <row r="4496" spans="13:14">
      <c r="M4496" s="94"/>
      <c r="N4496" s="94"/>
    </row>
    <row r="4497" spans="13:14">
      <c r="M4497" s="94"/>
      <c r="N4497" s="94"/>
    </row>
    <row r="4498" spans="13:14">
      <c r="M4498" s="94"/>
      <c r="N4498" s="94"/>
    </row>
    <row r="4499" spans="13:14">
      <c r="M4499" s="94"/>
      <c r="N4499" s="94"/>
    </row>
    <row r="4500" spans="13:14">
      <c r="M4500" s="94"/>
      <c r="N4500" s="94"/>
    </row>
    <row r="4501" spans="13:14">
      <c r="M4501" s="94"/>
      <c r="N4501" s="94"/>
    </row>
    <row r="4502" spans="13:14">
      <c r="M4502" s="94"/>
      <c r="N4502" s="94"/>
    </row>
    <row r="4503" spans="13:14">
      <c r="M4503" s="94"/>
      <c r="N4503" s="94"/>
    </row>
    <row r="4504" spans="13:14">
      <c r="M4504" s="94"/>
      <c r="N4504" s="94"/>
    </row>
    <row r="4505" spans="13:14">
      <c r="M4505" s="94"/>
      <c r="N4505" s="94"/>
    </row>
    <row r="4506" spans="13:14">
      <c r="M4506" s="94"/>
      <c r="N4506" s="94"/>
    </row>
    <row r="4507" spans="13:14">
      <c r="M4507" s="94"/>
      <c r="N4507" s="94"/>
    </row>
    <row r="4508" spans="13:14">
      <c r="M4508" s="94"/>
      <c r="N4508" s="94"/>
    </row>
    <row r="4509" spans="13:14">
      <c r="M4509" s="94"/>
      <c r="N4509" s="94"/>
    </row>
    <row r="4510" spans="13:14">
      <c r="M4510" s="94"/>
      <c r="N4510" s="94"/>
    </row>
    <row r="4511" spans="13:14">
      <c r="M4511" s="94"/>
      <c r="N4511" s="94"/>
    </row>
    <row r="4512" spans="13:14">
      <c r="M4512" s="94"/>
      <c r="N4512" s="94"/>
    </row>
    <row r="4513" spans="13:14">
      <c r="M4513" s="94"/>
      <c r="N4513" s="94"/>
    </row>
    <row r="4514" spans="13:14">
      <c r="M4514" s="94"/>
      <c r="N4514" s="94"/>
    </row>
    <row r="4515" spans="13:14">
      <c r="M4515" s="94"/>
      <c r="N4515" s="94"/>
    </row>
    <row r="4516" spans="13:14">
      <c r="M4516" s="94"/>
      <c r="N4516" s="94"/>
    </row>
    <row r="4517" spans="13:14">
      <c r="M4517" s="94"/>
      <c r="N4517" s="94"/>
    </row>
    <row r="4518" spans="13:14">
      <c r="M4518" s="94"/>
      <c r="N4518" s="94"/>
    </row>
    <row r="4519" spans="13:14">
      <c r="M4519" s="94"/>
      <c r="N4519" s="94"/>
    </row>
    <row r="4520" spans="13:14">
      <c r="M4520" s="94"/>
      <c r="N4520" s="94"/>
    </row>
    <row r="4521" spans="13:14">
      <c r="M4521" s="94"/>
      <c r="N4521" s="94"/>
    </row>
    <row r="4522" spans="13:14">
      <c r="M4522" s="94"/>
      <c r="N4522" s="94"/>
    </row>
    <row r="4523" spans="13:14">
      <c r="M4523" s="94"/>
      <c r="N4523" s="94"/>
    </row>
    <row r="4524" spans="13:14">
      <c r="M4524" s="94"/>
      <c r="N4524" s="94"/>
    </row>
    <row r="4525" spans="13:14">
      <c r="M4525" s="94"/>
      <c r="N4525" s="94"/>
    </row>
    <row r="4526" spans="13:14">
      <c r="M4526" s="94"/>
      <c r="N4526" s="94"/>
    </row>
    <row r="4527" spans="13:14">
      <c r="M4527" s="94"/>
      <c r="N4527" s="94"/>
    </row>
    <row r="4528" spans="13:14">
      <c r="M4528" s="94"/>
      <c r="N4528" s="94"/>
    </row>
    <row r="4529" spans="13:14">
      <c r="M4529" s="94"/>
      <c r="N4529" s="94"/>
    </row>
    <row r="4530" spans="13:14">
      <c r="M4530" s="94"/>
      <c r="N4530" s="94"/>
    </row>
    <row r="4531" spans="13:14">
      <c r="M4531" s="94"/>
      <c r="N4531" s="94"/>
    </row>
    <row r="4532" spans="13:14">
      <c r="M4532" s="94"/>
      <c r="N4532" s="94"/>
    </row>
    <row r="4533" spans="13:14">
      <c r="M4533" s="94"/>
      <c r="N4533" s="94"/>
    </row>
    <row r="4534" spans="13:14">
      <c r="M4534" s="94"/>
      <c r="N4534" s="94"/>
    </row>
    <row r="4535" spans="13:14">
      <c r="M4535" s="94"/>
      <c r="N4535" s="94"/>
    </row>
    <row r="4536" spans="13:14">
      <c r="M4536" s="94"/>
      <c r="N4536" s="94"/>
    </row>
    <row r="4537" spans="13:14">
      <c r="M4537" s="94"/>
      <c r="N4537" s="94"/>
    </row>
    <row r="4538" spans="13:14">
      <c r="M4538" s="94"/>
      <c r="N4538" s="94"/>
    </row>
    <row r="4539" spans="13:14">
      <c r="M4539" s="94"/>
      <c r="N4539" s="94"/>
    </row>
    <row r="4540" spans="13:14">
      <c r="M4540" s="94"/>
      <c r="N4540" s="94"/>
    </row>
    <row r="4541" spans="13:14">
      <c r="M4541" s="94"/>
      <c r="N4541" s="94"/>
    </row>
    <row r="4542" spans="13:14">
      <c r="M4542" s="94"/>
      <c r="N4542" s="94"/>
    </row>
    <row r="4543" spans="13:14">
      <c r="M4543" s="94"/>
      <c r="N4543" s="94"/>
    </row>
    <row r="4544" spans="13:14">
      <c r="M4544" s="94"/>
      <c r="N4544" s="94"/>
    </row>
    <row r="4545" spans="13:14">
      <c r="M4545" s="94"/>
      <c r="N4545" s="94"/>
    </row>
    <row r="4546" spans="13:14">
      <c r="M4546" s="94"/>
      <c r="N4546" s="94"/>
    </row>
    <row r="4547" spans="13:14">
      <c r="M4547" s="94"/>
      <c r="N4547" s="94"/>
    </row>
    <row r="4548" spans="13:14">
      <c r="M4548" s="94"/>
      <c r="N4548" s="94"/>
    </row>
    <row r="4549" spans="13:14">
      <c r="M4549" s="94"/>
      <c r="N4549" s="94"/>
    </row>
    <row r="4550" spans="13:14">
      <c r="M4550" s="94"/>
      <c r="N4550" s="94"/>
    </row>
    <row r="4551" spans="13:14">
      <c r="M4551" s="94"/>
      <c r="N4551" s="94"/>
    </row>
    <row r="4552" spans="13:14">
      <c r="M4552" s="94"/>
      <c r="N4552" s="94"/>
    </row>
    <row r="4553" spans="13:14">
      <c r="M4553" s="94"/>
      <c r="N4553" s="94"/>
    </row>
    <row r="4554" spans="13:14">
      <c r="M4554" s="94"/>
      <c r="N4554" s="94"/>
    </row>
    <row r="4555" spans="13:14">
      <c r="M4555" s="94"/>
      <c r="N4555" s="94"/>
    </row>
    <row r="4556" spans="13:14">
      <c r="M4556" s="94"/>
      <c r="N4556" s="94"/>
    </row>
    <row r="4557" spans="13:14">
      <c r="M4557" s="94"/>
      <c r="N4557" s="94"/>
    </row>
    <row r="4558" spans="13:14">
      <c r="M4558" s="94"/>
      <c r="N4558" s="94"/>
    </row>
    <row r="4559" spans="13:14">
      <c r="M4559" s="94"/>
      <c r="N4559" s="94"/>
    </row>
    <row r="4560" spans="13:14">
      <c r="M4560" s="94"/>
      <c r="N4560" s="94"/>
    </row>
    <row r="4561" spans="13:14">
      <c r="M4561" s="94"/>
      <c r="N4561" s="94"/>
    </row>
    <row r="4562" spans="13:14">
      <c r="M4562" s="94"/>
      <c r="N4562" s="94"/>
    </row>
    <row r="4563" spans="13:14">
      <c r="M4563" s="94"/>
      <c r="N4563" s="94"/>
    </row>
    <row r="4564" spans="13:14">
      <c r="M4564" s="94"/>
      <c r="N4564" s="94"/>
    </row>
    <row r="4565" spans="13:14">
      <c r="M4565" s="94"/>
      <c r="N4565" s="94"/>
    </row>
    <row r="4566" spans="13:14">
      <c r="M4566" s="94"/>
      <c r="N4566" s="94"/>
    </row>
    <row r="4567" spans="13:14">
      <c r="M4567" s="94"/>
      <c r="N4567" s="94"/>
    </row>
    <row r="4568" spans="13:14">
      <c r="M4568" s="94"/>
      <c r="N4568" s="94"/>
    </row>
    <row r="4569" spans="13:14">
      <c r="M4569" s="94"/>
      <c r="N4569" s="94"/>
    </row>
    <row r="4570" spans="13:14">
      <c r="M4570" s="94"/>
      <c r="N4570" s="94"/>
    </row>
    <row r="4571" spans="13:14">
      <c r="M4571" s="94"/>
      <c r="N4571" s="94"/>
    </row>
    <row r="4572" spans="13:14">
      <c r="M4572" s="94"/>
      <c r="N4572" s="94"/>
    </row>
    <row r="4573" spans="13:14">
      <c r="M4573" s="94"/>
      <c r="N4573" s="94"/>
    </row>
    <row r="4574" spans="13:14">
      <c r="M4574" s="94"/>
      <c r="N4574" s="94"/>
    </row>
    <row r="4575" spans="13:14">
      <c r="M4575" s="94"/>
      <c r="N4575" s="94"/>
    </row>
    <row r="4576" spans="13:14">
      <c r="M4576" s="94"/>
      <c r="N4576" s="94"/>
    </row>
    <row r="4577" spans="13:14">
      <c r="M4577" s="94"/>
      <c r="N4577" s="94"/>
    </row>
    <row r="4578" spans="13:14">
      <c r="M4578" s="94"/>
      <c r="N4578" s="94"/>
    </row>
    <row r="4579" spans="13:14">
      <c r="M4579" s="94"/>
      <c r="N4579" s="94"/>
    </row>
    <row r="4580" spans="13:14">
      <c r="M4580" s="94"/>
      <c r="N4580" s="94"/>
    </row>
    <row r="4581" spans="13:14">
      <c r="M4581" s="94"/>
      <c r="N4581" s="94"/>
    </row>
    <row r="4582" spans="13:14">
      <c r="M4582" s="94"/>
      <c r="N4582" s="94"/>
    </row>
    <row r="4583" spans="13:14">
      <c r="M4583" s="94"/>
      <c r="N4583" s="94"/>
    </row>
    <row r="4584" spans="13:14">
      <c r="M4584" s="94"/>
      <c r="N4584" s="94"/>
    </row>
    <row r="4585" spans="13:14">
      <c r="M4585" s="94"/>
      <c r="N4585" s="94"/>
    </row>
    <row r="4586" spans="13:14">
      <c r="M4586" s="94"/>
      <c r="N4586" s="94"/>
    </row>
    <row r="4587" spans="13:14">
      <c r="M4587" s="94"/>
      <c r="N4587" s="94"/>
    </row>
    <row r="4588" spans="13:14">
      <c r="M4588" s="94"/>
      <c r="N4588" s="94"/>
    </row>
    <row r="4589" spans="13:14">
      <c r="M4589" s="94"/>
      <c r="N4589" s="94"/>
    </row>
    <row r="4590" spans="13:14">
      <c r="M4590" s="94"/>
      <c r="N4590" s="94"/>
    </row>
    <row r="4591" spans="13:14">
      <c r="M4591" s="94"/>
      <c r="N4591" s="94"/>
    </row>
    <row r="4592" spans="13:14">
      <c r="M4592" s="94"/>
      <c r="N4592" s="94"/>
    </row>
    <row r="4593" spans="13:14">
      <c r="M4593" s="94"/>
      <c r="N4593" s="94"/>
    </row>
    <row r="4594" spans="13:14">
      <c r="M4594" s="94"/>
      <c r="N4594" s="94"/>
    </row>
    <row r="4595" spans="13:14">
      <c r="M4595" s="94"/>
      <c r="N4595" s="94"/>
    </row>
    <row r="4596" spans="13:14">
      <c r="M4596" s="94"/>
      <c r="N4596" s="94"/>
    </row>
    <row r="4597" spans="13:14">
      <c r="M4597" s="94"/>
      <c r="N4597" s="94"/>
    </row>
    <row r="4598" spans="13:14">
      <c r="M4598" s="94"/>
      <c r="N4598" s="94"/>
    </row>
    <row r="4599" spans="13:14">
      <c r="M4599" s="94"/>
      <c r="N4599" s="94"/>
    </row>
    <row r="4600" spans="13:14">
      <c r="M4600" s="94"/>
      <c r="N4600" s="94"/>
    </row>
    <row r="4601" spans="13:14">
      <c r="M4601" s="94"/>
      <c r="N4601" s="94"/>
    </row>
    <row r="4602" spans="13:14">
      <c r="M4602" s="94"/>
      <c r="N4602" s="94"/>
    </row>
    <row r="4603" spans="13:14">
      <c r="M4603" s="94"/>
      <c r="N4603" s="94"/>
    </row>
    <row r="4604" spans="13:14">
      <c r="M4604" s="94"/>
      <c r="N4604" s="94"/>
    </row>
    <row r="4605" spans="13:14">
      <c r="M4605" s="94"/>
      <c r="N4605" s="94"/>
    </row>
    <row r="4606" spans="13:14">
      <c r="M4606" s="94"/>
      <c r="N4606" s="94"/>
    </row>
    <row r="4607" spans="13:14">
      <c r="M4607" s="94"/>
      <c r="N4607" s="94"/>
    </row>
    <row r="4608" spans="13:14">
      <c r="M4608" s="94"/>
      <c r="N4608" s="94"/>
    </row>
    <row r="4609" spans="13:14">
      <c r="M4609" s="94"/>
      <c r="N4609" s="94"/>
    </row>
    <row r="4610" spans="13:14">
      <c r="M4610" s="94"/>
      <c r="N4610" s="94"/>
    </row>
    <row r="4611" spans="13:14">
      <c r="M4611" s="94"/>
      <c r="N4611" s="94"/>
    </row>
    <row r="4612" spans="13:14">
      <c r="M4612" s="94"/>
      <c r="N4612" s="94"/>
    </row>
    <row r="4613" spans="13:14">
      <c r="M4613" s="94"/>
      <c r="N4613" s="94"/>
    </row>
    <row r="4614" spans="13:14">
      <c r="M4614" s="94"/>
      <c r="N4614" s="94"/>
    </row>
    <row r="4615" spans="13:14">
      <c r="M4615" s="94"/>
      <c r="N4615" s="94"/>
    </row>
    <row r="4616" spans="13:14">
      <c r="M4616" s="94"/>
      <c r="N4616" s="94"/>
    </row>
    <row r="4617" spans="13:14">
      <c r="M4617" s="94"/>
      <c r="N4617" s="94"/>
    </row>
    <row r="4618" spans="13:14">
      <c r="M4618" s="94"/>
      <c r="N4618" s="94"/>
    </row>
    <row r="4619" spans="13:14">
      <c r="M4619" s="94"/>
      <c r="N4619" s="94"/>
    </row>
    <row r="4620" spans="13:14">
      <c r="M4620" s="94"/>
      <c r="N4620" s="94"/>
    </row>
    <row r="4621" spans="13:14">
      <c r="M4621" s="94"/>
      <c r="N4621" s="94"/>
    </row>
    <row r="4622" spans="13:14">
      <c r="M4622" s="94"/>
      <c r="N4622" s="94"/>
    </row>
    <row r="4623" spans="13:14">
      <c r="M4623" s="94"/>
      <c r="N4623" s="94"/>
    </row>
    <row r="4624" spans="13:14">
      <c r="M4624" s="94"/>
      <c r="N4624" s="94"/>
    </row>
    <row r="4625" spans="13:14">
      <c r="M4625" s="94"/>
      <c r="N4625" s="94"/>
    </row>
    <row r="4626" spans="13:14">
      <c r="M4626" s="94"/>
      <c r="N4626" s="94"/>
    </row>
    <row r="4627" spans="13:14">
      <c r="M4627" s="94"/>
      <c r="N4627" s="94"/>
    </row>
    <row r="4628" spans="13:14">
      <c r="M4628" s="94"/>
      <c r="N4628" s="94"/>
    </row>
    <row r="4629" spans="13:14">
      <c r="M4629" s="94"/>
      <c r="N4629" s="94"/>
    </row>
    <row r="4630" spans="13:14">
      <c r="M4630" s="94"/>
      <c r="N4630" s="94"/>
    </row>
    <row r="4631" spans="13:14">
      <c r="M4631" s="94"/>
      <c r="N4631" s="94"/>
    </row>
    <row r="4632" spans="13:14">
      <c r="M4632" s="94"/>
      <c r="N4632" s="94"/>
    </row>
    <row r="4633" spans="13:14">
      <c r="M4633" s="94"/>
      <c r="N4633" s="94"/>
    </row>
    <row r="4634" spans="13:14">
      <c r="M4634" s="94"/>
      <c r="N4634" s="94"/>
    </row>
    <row r="4635" spans="13:14">
      <c r="M4635" s="94"/>
      <c r="N4635" s="94"/>
    </row>
    <row r="4636" spans="13:14">
      <c r="M4636" s="94"/>
      <c r="N4636" s="94"/>
    </row>
    <row r="4637" spans="13:14">
      <c r="M4637" s="94"/>
      <c r="N4637" s="94"/>
    </row>
    <row r="4638" spans="13:14">
      <c r="M4638" s="94"/>
      <c r="N4638" s="94"/>
    </row>
    <row r="4639" spans="13:14">
      <c r="M4639" s="94"/>
      <c r="N4639" s="94"/>
    </row>
    <row r="4640" spans="13:14">
      <c r="M4640" s="94"/>
      <c r="N4640" s="94"/>
    </row>
    <row r="4641" spans="13:14">
      <c r="M4641" s="94"/>
      <c r="N4641" s="94"/>
    </row>
    <row r="4642" spans="13:14">
      <c r="M4642" s="94"/>
      <c r="N4642" s="94"/>
    </row>
    <row r="4643" spans="13:14">
      <c r="M4643" s="94"/>
      <c r="N4643" s="94"/>
    </row>
    <row r="4644" spans="13:14">
      <c r="M4644" s="94"/>
      <c r="N4644" s="94"/>
    </row>
    <row r="4645" spans="13:14">
      <c r="M4645" s="94"/>
      <c r="N4645" s="94"/>
    </row>
    <row r="4646" spans="13:14">
      <c r="M4646" s="94"/>
      <c r="N4646" s="94"/>
    </row>
    <row r="4647" spans="13:14">
      <c r="M4647" s="94"/>
      <c r="N4647" s="94"/>
    </row>
    <row r="4648" spans="13:14">
      <c r="M4648" s="94"/>
      <c r="N4648" s="94"/>
    </row>
    <row r="4649" spans="13:14">
      <c r="M4649" s="94"/>
      <c r="N4649" s="94"/>
    </row>
    <row r="4650" spans="13:14">
      <c r="M4650" s="94"/>
      <c r="N4650" s="94"/>
    </row>
    <row r="4651" spans="13:14">
      <c r="M4651" s="94"/>
      <c r="N4651" s="94"/>
    </row>
    <row r="4652" spans="13:14">
      <c r="M4652" s="94"/>
      <c r="N4652" s="94"/>
    </row>
    <row r="4653" spans="13:14">
      <c r="M4653" s="94"/>
      <c r="N4653" s="94"/>
    </row>
    <row r="4654" spans="13:14">
      <c r="M4654" s="94"/>
      <c r="N4654" s="94"/>
    </row>
    <row r="4655" spans="13:14">
      <c r="M4655" s="94"/>
      <c r="N4655" s="94"/>
    </row>
    <row r="4656" spans="13:14">
      <c r="M4656" s="94"/>
      <c r="N4656" s="94"/>
    </row>
    <row r="4657" spans="13:14">
      <c r="M4657" s="94"/>
      <c r="N4657" s="94"/>
    </row>
    <row r="4658" spans="13:14">
      <c r="M4658" s="94"/>
      <c r="N4658" s="94"/>
    </row>
    <row r="4659" spans="13:14">
      <c r="M4659" s="94"/>
      <c r="N4659" s="94"/>
    </row>
    <row r="4660" spans="13:14">
      <c r="M4660" s="94"/>
      <c r="N4660" s="94"/>
    </row>
    <row r="4661" spans="13:14">
      <c r="M4661" s="94"/>
      <c r="N4661" s="94"/>
    </row>
    <row r="4662" spans="13:14">
      <c r="M4662" s="94"/>
      <c r="N4662" s="94"/>
    </row>
    <row r="4663" spans="13:14">
      <c r="M4663" s="94"/>
      <c r="N4663" s="94"/>
    </row>
    <row r="4664" spans="13:14">
      <c r="M4664" s="94"/>
      <c r="N4664" s="94"/>
    </row>
    <row r="4665" spans="13:14">
      <c r="M4665" s="94"/>
      <c r="N4665" s="94"/>
    </row>
    <row r="4666" spans="13:14">
      <c r="M4666" s="94"/>
      <c r="N4666" s="94"/>
    </row>
    <row r="4667" spans="13:14">
      <c r="M4667" s="94"/>
      <c r="N4667" s="94"/>
    </row>
    <row r="4668" spans="13:14">
      <c r="M4668" s="94"/>
      <c r="N4668" s="94"/>
    </row>
    <row r="4669" spans="13:14">
      <c r="M4669" s="94"/>
      <c r="N4669" s="94"/>
    </row>
    <row r="4670" spans="13:14">
      <c r="M4670" s="94"/>
      <c r="N4670" s="94"/>
    </row>
    <row r="4671" spans="13:14">
      <c r="M4671" s="94"/>
      <c r="N4671" s="94"/>
    </row>
    <row r="4672" spans="13:14">
      <c r="M4672" s="94"/>
      <c r="N4672" s="94"/>
    </row>
    <row r="4673" spans="13:14">
      <c r="M4673" s="94"/>
      <c r="N4673" s="94"/>
    </row>
    <row r="4674" spans="13:14">
      <c r="M4674" s="94"/>
      <c r="N4674" s="94"/>
    </row>
    <row r="4675" spans="13:14">
      <c r="M4675" s="94"/>
      <c r="N4675" s="94"/>
    </row>
    <row r="4676" spans="13:14">
      <c r="M4676" s="94"/>
      <c r="N4676" s="94"/>
    </row>
    <row r="4677" spans="13:14">
      <c r="M4677" s="94"/>
      <c r="N4677" s="94"/>
    </row>
    <row r="4678" spans="13:14">
      <c r="M4678" s="94"/>
      <c r="N4678" s="94"/>
    </row>
    <row r="4679" spans="13:14">
      <c r="M4679" s="94"/>
      <c r="N4679" s="94"/>
    </row>
    <row r="4680" spans="13:14">
      <c r="M4680" s="94"/>
      <c r="N4680" s="94"/>
    </row>
    <row r="4681" spans="13:14">
      <c r="M4681" s="94"/>
      <c r="N4681" s="94"/>
    </row>
    <row r="4682" spans="13:14">
      <c r="M4682" s="94"/>
      <c r="N4682" s="94"/>
    </row>
    <row r="4683" spans="13:14">
      <c r="M4683" s="94"/>
      <c r="N4683" s="94"/>
    </row>
    <row r="4684" spans="13:14">
      <c r="M4684" s="94"/>
      <c r="N4684" s="94"/>
    </row>
    <row r="4685" spans="13:14">
      <c r="M4685" s="94"/>
      <c r="N4685" s="94"/>
    </row>
    <row r="4686" spans="13:14">
      <c r="M4686" s="94"/>
      <c r="N4686" s="94"/>
    </row>
    <row r="4687" spans="13:14">
      <c r="M4687" s="94"/>
      <c r="N4687" s="94"/>
    </row>
    <row r="4688" spans="13:14">
      <c r="M4688" s="94"/>
      <c r="N4688" s="94"/>
    </row>
    <row r="4689" spans="13:14">
      <c r="M4689" s="94"/>
      <c r="N4689" s="94"/>
    </row>
    <row r="4690" spans="13:14">
      <c r="M4690" s="94"/>
      <c r="N4690" s="94"/>
    </row>
    <row r="4691" spans="13:14">
      <c r="M4691" s="94"/>
      <c r="N4691" s="94"/>
    </row>
    <row r="4692" spans="13:14">
      <c r="M4692" s="94"/>
      <c r="N4692" s="94"/>
    </row>
    <row r="4693" spans="13:14">
      <c r="M4693" s="94"/>
      <c r="N4693" s="94"/>
    </row>
    <row r="4694" spans="13:14">
      <c r="M4694" s="94"/>
      <c r="N4694" s="94"/>
    </row>
    <row r="4695" spans="13:14">
      <c r="M4695" s="94"/>
      <c r="N4695" s="94"/>
    </row>
    <row r="4696" spans="13:14">
      <c r="M4696" s="94"/>
      <c r="N4696" s="94"/>
    </row>
    <row r="4697" spans="13:14">
      <c r="M4697" s="94"/>
      <c r="N4697" s="94"/>
    </row>
    <row r="4698" spans="13:14">
      <c r="M4698" s="94"/>
      <c r="N4698" s="94"/>
    </row>
    <row r="4699" spans="13:14">
      <c r="M4699" s="94"/>
      <c r="N4699" s="94"/>
    </row>
    <row r="4700" spans="13:14">
      <c r="M4700" s="94"/>
      <c r="N4700" s="94"/>
    </row>
    <row r="4701" spans="13:14">
      <c r="M4701" s="94"/>
      <c r="N4701" s="94"/>
    </row>
    <row r="4702" spans="13:14">
      <c r="M4702" s="94"/>
      <c r="N4702" s="94"/>
    </row>
    <row r="4703" spans="13:14">
      <c r="M4703" s="94"/>
      <c r="N4703" s="94"/>
    </row>
    <row r="4704" spans="13:14">
      <c r="M4704" s="94"/>
      <c r="N4704" s="94"/>
    </row>
    <row r="4705" spans="13:14">
      <c r="M4705" s="94"/>
      <c r="N4705" s="94"/>
    </row>
    <row r="4706" spans="13:14">
      <c r="M4706" s="94"/>
      <c r="N4706" s="94"/>
    </row>
    <row r="4707" spans="13:14">
      <c r="M4707" s="94"/>
      <c r="N4707" s="94"/>
    </row>
    <row r="4708" spans="13:14">
      <c r="M4708" s="94"/>
      <c r="N4708" s="94"/>
    </row>
    <row r="4709" spans="13:14">
      <c r="M4709" s="94"/>
      <c r="N4709" s="94"/>
    </row>
    <row r="4710" spans="13:14">
      <c r="M4710" s="94"/>
      <c r="N4710" s="94"/>
    </row>
    <row r="4711" spans="13:14">
      <c r="M4711" s="94"/>
      <c r="N4711" s="94"/>
    </row>
    <row r="4712" spans="13:14">
      <c r="M4712" s="94"/>
      <c r="N4712" s="94"/>
    </row>
    <row r="4713" spans="13:14">
      <c r="M4713" s="94"/>
      <c r="N4713" s="94"/>
    </row>
    <row r="4714" spans="13:14">
      <c r="M4714" s="94"/>
      <c r="N4714" s="94"/>
    </row>
    <row r="4715" spans="13:14">
      <c r="M4715" s="94"/>
      <c r="N4715" s="94"/>
    </row>
    <row r="4716" spans="13:14">
      <c r="M4716" s="94"/>
      <c r="N4716" s="94"/>
    </row>
    <row r="4717" spans="13:14">
      <c r="M4717" s="94"/>
      <c r="N4717" s="94"/>
    </row>
    <row r="4718" spans="13:14">
      <c r="M4718" s="94"/>
      <c r="N4718" s="94"/>
    </row>
    <row r="4719" spans="13:14">
      <c r="M4719" s="94"/>
      <c r="N4719" s="94"/>
    </row>
    <row r="4720" spans="13:14">
      <c r="M4720" s="94"/>
      <c r="N4720" s="94"/>
    </row>
    <row r="4721" spans="13:14">
      <c r="M4721" s="94"/>
      <c r="N4721" s="94"/>
    </row>
    <row r="4722" spans="13:14">
      <c r="M4722" s="94"/>
      <c r="N4722" s="94"/>
    </row>
    <row r="4723" spans="13:14">
      <c r="M4723" s="94"/>
      <c r="N4723" s="94"/>
    </row>
    <row r="4724" spans="13:14">
      <c r="M4724" s="94"/>
      <c r="N4724" s="94"/>
    </row>
    <row r="4725" spans="13:14">
      <c r="M4725" s="94"/>
      <c r="N4725" s="94"/>
    </row>
    <row r="4726" spans="13:14">
      <c r="M4726" s="94"/>
      <c r="N4726" s="94"/>
    </row>
    <row r="4727" spans="13:14">
      <c r="M4727" s="94"/>
      <c r="N4727" s="94"/>
    </row>
    <row r="4728" spans="13:14">
      <c r="M4728" s="94"/>
      <c r="N4728" s="94"/>
    </row>
    <row r="4729" spans="13:14">
      <c r="M4729" s="94"/>
      <c r="N4729" s="94"/>
    </row>
    <row r="4730" spans="13:14">
      <c r="M4730" s="94"/>
      <c r="N4730" s="94"/>
    </row>
    <row r="4731" spans="13:14">
      <c r="M4731" s="94"/>
      <c r="N4731" s="94"/>
    </row>
    <row r="4732" spans="13:14">
      <c r="M4732" s="94"/>
      <c r="N4732" s="94"/>
    </row>
    <row r="4733" spans="13:14">
      <c r="M4733" s="94"/>
      <c r="N4733" s="94"/>
    </row>
    <row r="4734" spans="13:14">
      <c r="M4734" s="94"/>
      <c r="N4734" s="94"/>
    </row>
    <row r="4735" spans="13:14">
      <c r="M4735" s="94"/>
      <c r="N4735" s="94"/>
    </row>
    <row r="4736" spans="13:14">
      <c r="M4736" s="94"/>
      <c r="N4736" s="94"/>
    </row>
    <row r="4737" spans="13:14">
      <c r="M4737" s="94"/>
      <c r="N4737" s="94"/>
    </row>
    <row r="4738" spans="13:14">
      <c r="M4738" s="94"/>
      <c r="N4738" s="94"/>
    </row>
    <row r="4739" spans="13:14">
      <c r="M4739" s="94"/>
      <c r="N4739" s="94"/>
    </row>
    <row r="4740" spans="13:14">
      <c r="M4740" s="94"/>
      <c r="N4740" s="94"/>
    </row>
    <row r="4741" spans="13:14">
      <c r="M4741" s="94"/>
      <c r="N4741" s="94"/>
    </row>
    <row r="4742" spans="13:14">
      <c r="M4742" s="94"/>
      <c r="N4742" s="94"/>
    </row>
    <row r="4743" spans="13:14">
      <c r="M4743" s="94"/>
      <c r="N4743" s="94"/>
    </row>
    <row r="4744" spans="13:14">
      <c r="M4744" s="94"/>
      <c r="N4744" s="94"/>
    </row>
    <row r="4745" spans="13:14">
      <c r="M4745" s="94"/>
      <c r="N4745" s="94"/>
    </row>
    <row r="4746" spans="13:14">
      <c r="M4746" s="94"/>
      <c r="N4746" s="94"/>
    </row>
    <row r="4747" spans="13:14">
      <c r="M4747" s="94"/>
      <c r="N4747" s="94"/>
    </row>
    <row r="4748" spans="13:14">
      <c r="M4748" s="94"/>
      <c r="N4748" s="94"/>
    </row>
    <row r="4749" spans="13:14">
      <c r="M4749" s="94"/>
      <c r="N4749" s="94"/>
    </row>
    <row r="4750" spans="13:14">
      <c r="M4750" s="94"/>
      <c r="N4750" s="94"/>
    </row>
    <row r="4751" spans="13:14">
      <c r="M4751" s="94"/>
      <c r="N4751" s="94"/>
    </row>
    <row r="4752" spans="13:14">
      <c r="M4752" s="94"/>
      <c r="N4752" s="94"/>
    </row>
    <row r="4753" spans="13:14">
      <c r="M4753" s="94"/>
      <c r="N4753" s="94"/>
    </row>
    <row r="4754" spans="13:14">
      <c r="M4754" s="94"/>
      <c r="N4754" s="94"/>
    </row>
    <row r="4755" spans="13:14">
      <c r="M4755" s="94"/>
      <c r="N4755" s="94"/>
    </row>
    <row r="4756" spans="13:14">
      <c r="M4756" s="94"/>
      <c r="N4756" s="94"/>
    </row>
    <row r="4757" spans="13:14">
      <c r="M4757" s="94"/>
      <c r="N4757" s="94"/>
    </row>
    <row r="4758" spans="13:14">
      <c r="M4758" s="94"/>
      <c r="N4758" s="94"/>
    </row>
    <row r="4759" spans="13:14">
      <c r="M4759" s="94"/>
      <c r="N4759" s="94"/>
    </row>
    <row r="4760" spans="13:14">
      <c r="M4760" s="94"/>
      <c r="N4760" s="94"/>
    </row>
    <row r="4761" spans="13:14">
      <c r="M4761" s="94"/>
      <c r="N4761" s="94"/>
    </row>
    <row r="4762" spans="13:14">
      <c r="M4762" s="94"/>
      <c r="N4762" s="94"/>
    </row>
    <row r="4763" spans="13:14">
      <c r="M4763" s="94"/>
      <c r="N4763" s="94"/>
    </row>
    <row r="4764" spans="13:14">
      <c r="M4764" s="94"/>
      <c r="N4764" s="94"/>
    </row>
    <row r="4765" spans="13:14">
      <c r="M4765" s="94"/>
      <c r="N4765" s="94"/>
    </row>
    <row r="4766" spans="13:14">
      <c r="M4766" s="94"/>
      <c r="N4766" s="94"/>
    </row>
    <row r="4767" spans="13:14">
      <c r="M4767" s="94"/>
      <c r="N4767" s="94"/>
    </row>
    <row r="4768" spans="13:14">
      <c r="M4768" s="94"/>
      <c r="N4768" s="94"/>
    </row>
    <row r="4769" spans="13:14">
      <c r="M4769" s="94"/>
      <c r="N4769" s="94"/>
    </row>
    <row r="4770" spans="13:14">
      <c r="M4770" s="94"/>
      <c r="N4770" s="94"/>
    </row>
    <row r="4771" spans="13:14">
      <c r="M4771" s="94"/>
      <c r="N4771" s="94"/>
    </row>
    <row r="4772" spans="13:14">
      <c r="M4772" s="94"/>
      <c r="N4772" s="94"/>
    </row>
    <row r="4773" spans="13:14">
      <c r="M4773" s="94"/>
      <c r="N4773" s="94"/>
    </row>
    <row r="4774" spans="13:14">
      <c r="M4774" s="94"/>
      <c r="N4774" s="94"/>
    </row>
    <row r="4775" spans="13:14">
      <c r="M4775" s="94"/>
      <c r="N4775" s="94"/>
    </row>
    <row r="4776" spans="13:14">
      <c r="M4776" s="94"/>
      <c r="N4776" s="94"/>
    </row>
    <row r="4777" spans="13:14">
      <c r="M4777" s="94"/>
      <c r="N4777" s="94"/>
    </row>
    <row r="4778" spans="13:14">
      <c r="M4778" s="94"/>
      <c r="N4778" s="94"/>
    </row>
    <row r="4779" spans="13:14">
      <c r="M4779" s="94"/>
      <c r="N4779" s="94"/>
    </row>
    <row r="4780" spans="13:14">
      <c r="M4780" s="94"/>
      <c r="N4780" s="94"/>
    </row>
    <row r="4781" spans="13:14">
      <c r="M4781" s="94"/>
      <c r="N4781" s="94"/>
    </row>
    <row r="4782" spans="13:14">
      <c r="M4782" s="94"/>
      <c r="N4782" s="94"/>
    </row>
    <row r="4783" spans="13:14">
      <c r="M4783" s="94"/>
      <c r="N4783" s="94"/>
    </row>
    <row r="4784" spans="13:14">
      <c r="M4784" s="94"/>
      <c r="N4784" s="94"/>
    </row>
    <row r="4785" spans="13:14">
      <c r="M4785" s="94"/>
      <c r="N4785" s="94"/>
    </row>
    <row r="4786" spans="13:14">
      <c r="M4786" s="94"/>
      <c r="N4786" s="94"/>
    </row>
    <row r="4787" spans="13:14">
      <c r="M4787" s="94"/>
      <c r="N4787" s="94"/>
    </row>
    <row r="4788" spans="13:14">
      <c r="M4788" s="94"/>
      <c r="N4788" s="94"/>
    </row>
    <row r="4789" spans="13:14">
      <c r="M4789" s="94"/>
      <c r="N4789" s="94"/>
    </row>
    <row r="4790" spans="13:14">
      <c r="M4790" s="94"/>
      <c r="N4790" s="94"/>
    </row>
    <row r="4791" spans="13:14">
      <c r="M4791" s="94"/>
      <c r="N4791" s="94"/>
    </row>
    <row r="4792" spans="13:14">
      <c r="M4792" s="94"/>
      <c r="N4792" s="94"/>
    </row>
    <row r="4793" spans="13:14">
      <c r="M4793" s="94"/>
      <c r="N4793" s="94"/>
    </row>
    <row r="4794" spans="13:14">
      <c r="M4794" s="94"/>
      <c r="N4794" s="94"/>
    </row>
    <row r="4795" spans="13:14">
      <c r="M4795" s="94"/>
      <c r="N4795" s="94"/>
    </row>
    <row r="4796" spans="13:14">
      <c r="M4796" s="94"/>
      <c r="N4796" s="94"/>
    </row>
    <row r="4797" spans="13:14">
      <c r="M4797" s="94"/>
      <c r="N4797" s="94"/>
    </row>
    <row r="4798" spans="13:14">
      <c r="M4798" s="94"/>
      <c r="N4798" s="94"/>
    </row>
    <row r="4799" spans="13:14">
      <c r="M4799" s="94"/>
      <c r="N4799" s="94"/>
    </row>
    <row r="4800" spans="13:14">
      <c r="M4800" s="94"/>
      <c r="N4800" s="94"/>
    </row>
    <row r="4801" spans="13:14">
      <c r="M4801" s="94"/>
      <c r="N4801" s="94"/>
    </row>
    <row r="4802" spans="13:14">
      <c r="M4802" s="94"/>
      <c r="N4802" s="94"/>
    </row>
    <row r="4803" spans="13:14">
      <c r="M4803" s="94"/>
      <c r="N4803" s="94"/>
    </row>
    <row r="4804" spans="13:14">
      <c r="M4804" s="94"/>
      <c r="N4804" s="94"/>
    </row>
    <row r="4805" spans="13:14">
      <c r="M4805" s="94"/>
      <c r="N4805" s="94"/>
    </row>
    <row r="4806" spans="13:14">
      <c r="M4806" s="94"/>
      <c r="N4806" s="94"/>
    </row>
    <row r="4807" spans="13:14">
      <c r="M4807" s="94"/>
      <c r="N4807" s="94"/>
    </row>
    <row r="4808" spans="13:14">
      <c r="M4808" s="94"/>
      <c r="N4808" s="94"/>
    </row>
    <row r="4809" spans="13:14">
      <c r="M4809" s="94"/>
      <c r="N4809" s="94"/>
    </row>
    <row r="4810" spans="13:14">
      <c r="M4810" s="94"/>
      <c r="N4810" s="94"/>
    </row>
    <row r="4811" spans="13:14">
      <c r="M4811" s="94"/>
      <c r="N4811" s="94"/>
    </row>
    <row r="4812" spans="13:14">
      <c r="M4812" s="94"/>
      <c r="N4812" s="94"/>
    </row>
    <row r="4813" spans="13:14">
      <c r="M4813" s="94"/>
      <c r="N4813" s="94"/>
    </row>
    <row r="4814" spans="13:14">
      <c r="M4814" s="94"/>
      <c r="N4814" s="94"/>
    </row>
    <row r="4815" spans="13:14">
      <c r="M4815" s="94"/>
      <c r="N4815" s="94"/>
    </row>
    <row r="4816" spans="13:14">
      <c r="M4816" s="94"/>
      <c r="N4816" s="94"/>
    </row>
    <row r="4817" spans="13:14">
      <c r="M4817" s="94"/>
      <c r="N4817" s="94"/>
    </row>
    <row r="4818" spans="13:14">
      <c r="M4818" s="94"/>
      <c r="N4818" s="94"/>
    </row>
    <row r="4819" spans="13:14">
      <c r="M4819" s="94"/>
      <c r="N4819" s="94"/>
    </row>
    <row r="4820" spans="13:14">
      <c r="M4820" s="94"/>
      <c r="N4820" s="94"/>
    </row>
    <row r="4821" spans="13:14">
      <c r="M4821" s="94"/>
      <c r="N4821" s="94"/>
    </row>
    <row r="4822" spans="13:14">
      <c r="M4822" s="94"/>
      <c r="N4822" s="94"/>
    </row>
    <row r="4823" spans="13:14">
      <c r="M4823" s="94"/>
      <c r="N4823" s="94"/>
    </row>
    <row r="4824" spans="13:14">
      <c r="M4824" s="94"/>
      <c r="N4824" s="94"/>
    </row>
    <row r="4825" spans="13:14">
      <c r="M4825" s="94"/>
      <c r="N4825" s="94"/>
    </row>
    <row r="4826" spans="13:14">
      <c r="M4826" s="94"/>
      <c r="N4826" s="94"/>
    </row>
    <row r="4827" spans="13:14">
      <c r="M4827" s="94"/>
      <c r="N4827" s="94"/>
    </row>
    <row r="4828" spans="13:14">
      <c r="M4828" s="94"/>
      <c r="N4828" s="94"/>
    </row>
    <row r="4829" spans="13:14">
      <c r="M4829" s="94"/>
      <c r="N4829" s="94"/>
    </row>
    <row r="4830" spans="13:14">
      <c r="M4830" s="94"/>
      <c r="N4830" s="94"/>
    </row>
    <row r="4831" spans="13:14">
      <c r="M4831" s="94"/>
      <c r="N4831" s="94"/>
    </row>
    <row r="4832" spans="13:14">
      <c r="M4832" s="94"/>
      <c r="N4832" s="94"/>
    </row>
    <row r="4833" spans="13:14">
      <c r="M4833" s="94"/>
      <c r="N4833" s="94"/>
    </row>
    <row r="4834" spans="13:14">
      <c r="M4834" s="94"/>
      <c r="N4834" s="94"/>
    </row>
    <row r="4835" spans="13:14">
      <c r="M4835" s="94"/>
      <c r="N4835" s="94"/>
    </row>
    <row r="4836" spans="13:14">
      <c r="M4836" s="94"/>
      <c r="N4836" s="94"/>
    </row>
    <row r="4837" spans="13:14">
      <c r="M4837" s="94"/>
      <c r="N4837" s="94"/>
    </row>
    <row r="4838" spans="13:14">
      <c r="M4838" s="94"/>
      <c r="N4838" s="94"/>
    </row>
    <row r="4839" spans="13:14">
      <c r="M4839" s="94"/>
      <c r="N4839" s="94"/>
    </row>
    <row r="4840" spans="13:14">
      <c r="M4840" s="94"/>
      <c r="N4840" s="94"/>
    </row>
    <row r="4841" spans="13:14">
      <c r="M4841" s="94"/>
      <c r="N4841" s="94"/>
    </row>
    <row r="4842" spans="13:14">
      <c r="M4842" s="94"/>
      <c r="N4842" s="94"/>
    </row>
    <row r="4843" spans="13:14">
      <c r="M4843" s="94"/>
      <c r="N4843" s="94"/>
    </row>
    <row r="4844" spans="13:14">
      <c r="M4844" s="94"/>
      <c r="N4844" s="94"/>
    </row>
    <row r="4845" spans="13:14">
      <c r="M4845" s="94"/>
      <c r="N4845" s="94"/>
    </row>
    <row r="4846" spans="13:14">
      <c r="M4846" s="94"/>
      <c r="N4846" s="94"/>
    </row>
    <row r="4847" spans="13:14">
      <c r="M4847" s="94"/>
      <c r="N4847" s="94"/>
    </row>
    <row r="4848" spans="13:14">
      <c r="M4848" s="94"/>
      <c r="N4848" s="94"/>
    </row>
    <row r="4849" spans="13:14">
      <c r="M4849" s="94"/>
      <c r="N4849" s="94"/>
    </row>
    <row r="4850" spans="13:14">
      <c r="M4850" s="94"/>
      <c r="N4850" s="94"/>
    </row>
    <row r="4851" spans="13:14">
      <c r="M4851" s="94"/>
      <c r="N4851" s="94"/>
    </row>
    <row r="4852" spans="13:14">
      <c r="M4852" s="94"/>
      <c r="N4852" s="94"/>
    </row>
    <row r="4853" spans="13:14">
      <c r="M4853" s="94"/>
      <c r="N4853" s="94"/>
    </row>
    <row r="4854" spans="13:14">
      <c r="M4854" s="94"/>
      <c r="N4854" s="94"/>
    </row>
    <row r="4855" spans="13:14">
      <c r="M4855" s="94"/>
      <c r="N4855" s="94"/>
    </row>
    <row r="4856" spans="13:14">
      <c r="M4856" s="94"/>
      <c r="N4856" s="94"/>
    </row>
    <row r="4857" spans="13:14">
      <c r="M4857" s="94"/>
      <c r="N4857" s="94"/>
    </row>
    <row r="4858" spans="13:14">
      <c r="M4858" s="94"/>
      <c r="N4858" s="94"/>
    </row>
    <row r="4859" spans="13:14">
      <c r="M4859" s="94"/>
      <c r="N4859" s="94"/>
    </row>
    <row r="4860" spans="13:14">
      <c r="M4860" s="94"/>
      <c r="N4860" s="94"/>
    </row>
    <row r="4861" spans="13:14">
      <c r="M4861" s="94"/>
      <c r="N4861" s="94"/>
    </row>
    <row r="4862" spans="13:14">
      <c r="M4862" s="94"/>
      <c r="N4862" s="94"/>
    </row>
    <row r="4863" spans="13:14">
      <c r="M4863" s="94"/>
      <c r="N4863" s="94"/>
    </row>
    <row r="4864" spans="13:14">
      <c r="M4864" s="94"/>
      <c r="N4864" s="94"/>
    </row>
    <row r="4865" spans="13:14">
      <c r="M4865" s="94"/>
      <c r="N4865" s="94"/>
    </row>
    <row r="4866" spans="13:14">
      <c r="M4866" s="94"/>
      <c r="N4866" s="94"/>
    </row>
    <row r="4867" spans="13:14">
      <c r="M4867" s="94"/>
      <c r="N4867" s="94"/>
    </row>
    <row r="4868" spans="13:14">
      <c r="M4868" s="94"/>
      <c r="N4868" s="94"/>
    </row>
    <row r="4869" spans="13:14">
      <c r="M4869" s="94"/>
      <c r="N4869" s="94"/>
    </row>
    <row r="4870" spans="13:14">
      <c r="M4870" s="94"/>
      <c r="N4870" s="94"/>
    </row>
    <row r="4871" spans="13:14">
      <c r="M4871" s="94"/>
      <c r="N4871" s="94"/>
    </row>
    <row r="4872" spans="13:14">
      <c r="M4872" s="94"/>
      <c r="N4872" s="94"/>
    </row>
    <row r="4873" spans="13:14">
      <c r="M4873" s="94"/>
      <c r="N4873" s="94"/>
    </row>
    <row r="4874" spans="13:14">
      <c r="M4874" s="94"/>
      <c r="N4874" s="94"/>
    </row>
    <row r="4875" spans="13:14">
      <c r="M4875" s="94"/>
      <c r="N4875" s="94"/>
    </row>
    <row r="4876" spans="13:14">
      <c r="M4876" s="94"/>
      <c r="N4876" s="94"/>
    </row>
    <row r="4877" spans="13:14">
      <c r="M4877" s="94"/>
      <c r="N4877" s="94"/>
    </row>
    <row r="4878" spans="13:14">
      <c r="M4878" s="94"/>
      <c r="N4878" s="94"/>
    </row>
    <row r="4879" spans="13:14">
      <c r="M4879" s="94"/>
      <c r="N4879" s="94"/>
    </row>
    <row r="4880" spans="13:14">
      <c r="M4880" s="94"/>
      <c r="N4880" s="94"/>
    </row>
    <row r="4881" spans="13:14">
      <c r="M4881" s="94"/>
      <c r="N4881" s="94"/>
    </row>
    <row r="4882" spans="13:14">
      <c r="M4882" s="94"/>
      <c r="N4882" s="94"/>
    </row>
    <row r="4883" spans="13:14">
      <c r="M4883" s="94"/>
      <c r="N4883" s="94"/>
    </row>
    <row r="4884" spans="13:14">
      <c r="M4884" s="94"/>
      <c r="N4884" s="94"/>
    </row>
    <row r="4885" spans="13:14">
      <c r="M4885" s="94"/>
      <c r="N4885" s="94"/>
    </row>
    <row r="4886" spans="13:14">
      <c r="M4886" s="94"/>
      <c r="N4886" s="94"/>
    </row>
    <row r="4887" spans="13:14">
      <c r="M4887" s="94"/>
      <c r="N4887" s="94"/>
    </row>
    <row r="4888" spans="13:14">
      <c r="M4888" s="94"/>
      <c r="N4888" s="94"/>
    </row>
    <row r="4889" spans="13:14">
      <c r="M4889" s="94"/>
      <c r="N4889" s="94"/>
    </row>
    <row r="4890" spans="13:14">
      <c r="M4890" s="94"/>
      <c r="N4890" s="94"/>
    </row>
    <row r="4891" spans="13:14">
      <c r="M4891" s="94"/>
      <c r="N4891" s="94"/>
    </row>
    <row r="4892" spans="13:14">
      <c r="M4892" s="94"/>
      <c r="N4892" s="94"/>
    </row>
    <row r="4893" spans="13:14">
      <c r="M4893" s="94"/>
      <c r="N4893" s="94"/>
    </row>
    <row r="4894" spans="13:14">
      <c r="M4894" s="94"/>
      <c r="N4894" s="94"/>
    </row>
    <row r="4895" spans="13:14">
      <c r="M4895" s="94"/>
      <c r="N4895" s="94"/>
    </row>
    <row r="4896" spans="13:14">
      <c r="M4896" s="94"/>
      <c r="N4896" s="94"/>
    </row>
    <row r="4897" spans="13:14">
      <c r="M4897" s="94"/>
      <c r="N4897" s="94"/>
    </row>
    <row r="4898" spans="13:14">
      <c r="M4898" s="94"/>
      <c r="N4898" s="94"/>
    </row>
    <row r="4899" spans="13:14">
      <c r="M4899" s="94"/>
      <c r="N4899" s="94"/>
    </row>
    <row r="4900" spans="13:14">
      <c r="M4900" s="94"/>
      <c r="N4900" s="94"/>
    </row>
    <row r="4901" spans="13:14">
      <c r="M4901" s="94"/>
      <c r="N4901" s="94"/>
    </row>
    <row r="4902" spans="13:14">
      <c r="M4902" s="94"/>
      <c r="N4902" s="94"/>
    </row>
    <row r="4903" spans="13:14">
      <c r="M4903" s="94"/>
      <c r="N4903" s="94"/>
    </row>
    <row r="4904" spans="13:14">
      <c r="M4904" s="94"/>
      <c r="N4904" s="94"/>
    </row>
    <row r="4905" spans="13:14">
      <c r="M4905" s="94"/>
      <c r="N4905" s="94"/>
    </row>
    <row r="4906" spans="13:14">
      <c r="M4906" s="94"/>
      <c r="N4906" s="94"/>
    </row>
    <row r="4907" spans="13:14">
      <c r="M4907" s="94"/>
      <c r="N4907" s="94"/>
    </row>
    <row r="4908" spans="13:14">
      <c r="M4908" s="94"/>
      <c r="N4908" s="94"/>
    </row>
    <row r="4909" spans="13:14">
      <c r="M4909" s="94"/>
      <c r="N4909" s="94"/>
    </row>
    <row r="4910" spans="13:14">
      <c r="M4910" s="94"/>
      <c r="N4910" s="94"/>
    </row>
    <row r="4911" spans="13:14">
      <c r="M4911" s="94"/>
      <c r="N4911" s="94"/>
    </row>
    <row r="4912" spans="13:14">
      <c r="M4912" s="94"/>
      <c r="N4912" s="94"/>
    </row>
    <row r="4913" spans="13:14">
      <c r="M4913" s="94"/>
      <c r="N4913" s="94"/>
    </row>
    <row r="4914" spans="13:14">
      <c r="M4914" s="94"/>
      <c r="N4914" s="94"/>
    </row>
    <row r="4915" spans="13:14">
      <c r="M4915" s="94"/>
      <c r="N4915" s="94"/>
    </row>
    <row r="4916" spans="13:14">
      <c r="M4916" s="94"/>
      <c r="N4916" s="94"/>
    </row>
    <row r="4917" spans="13:14">
      <c r="M4917" s="94"/>
      <c r="N4917" s="94"/>
    </row>
    <row r="4918" spans="13:14">
      <c r="M4918" s="94"/>
      <c r="N4918" s="94"/>
    </row>
    <row r="4919" spans="13:14">
      <c r="M4919" s="94"/>
      <c r="N4919" s="94"/>
    </row>
    <row r="4920" spans="13:14">
      <c r="M4920" s="94"/>
      <c r="N4920" s="94"/>
    </row>
    <row r="4921" spans="13:14">
      <c r="M4921" s="94"/>
      <c r="N4921" s="94"/>
    </row>
    <row r="4922" spans="13:14">
      <c r="M4922" s="94"/>
      <c r="N4922" s="94"/>
    </row>
    <row r="4923" spans="13:14">
      <c r="M4923" s="94"/>
      <c r="N4923" s="94"/>
    </row>
    <row r="4924" spans="13:14">
      <c r="M4924" s="94"/>
      <c r="N4924" s="94"/>
    </row>
    <row r="4925" spans="13:14">
      <c r="M4925" s="94"/>
      <c r="N4925" s="94"/>
    </row>
    <row r="4926" spans="13:14">
      <c r="M4926" s="94"/>
      <c r="N4926" s="94"/>
    </row>
    <row r="4927" spans="13:14">
      <c r="M4927" s="94"/>
      <c r="N4927" s="94"/>
    </row>
    <row r="4928" spans="13:14">
      <c r="M4928" s="94"/>
      <c r="N4928" s="94"/>
    </row>
    <row r="4929" spans="13:14">
      <c r="M4929" s="94"/>
      <c r="N4929" s="94"/>
    </row>
    <row r="4930" spans="13:14">
      <c r="M4930" s="94"/>
      <c r="N4930" s="94"/>
    </row>
    <row r="4931" spans="13:14">
      <c r="M4931" s="94"/>
      <c r="N4931" s="94"/>
    </row>
    <row r="4932" spans="13:14">
      <c r="M4932" s="94"/>
      <c r="N4932" s="94"/>
    </row>
    <row r="4933" spans="13:14">
      <c r="M4933" s="94"/>
      <c r="N4933" s="94"/>
    </row>
    <row r="4934" spans="13:14">
      <c r="M4934" s="94"/>
      <c r="N4934" s="94"/>
    </row>
    <row r="4935" spans="13:14">
      <c r="M4935" s="94"/>
      <c r="N4935" s="94"/>
    </row>
    <row r="4936" spans="13:14">
      <c r="M4936" s="94"/>
      <c r="N4936" s="94"/>
    </row>
    <row r="4937" spans="13:14">
      <c r="M4937" s="94"/>
      <c r="N4937" s="94"/>
    </row>
    <row r="4938" spans="13:14">
      <c r="M4938" s="94"/>
      <c r="N4938" s="94"/>
    </row>
    <row r="4939" spans="13:14">
      <c r="M4939" s="94"/>
      <c r="N4939" s="94"/>
    </row>
    <row r="4940" spans="13:14">
      <c r="M4940" s="94"/>
      <c r="N4940" s="94"/>
    </row>
    <row r="4941" spans="13:14">
      <c r="M4941" s="94"/>
      <c r="N4941" s="94"/>
    </row>
    <row r="4942" spans="13:14">
      <c r="M4942" s="94"/>
      <c r="N4942" s="94"/>
    </row>
    <row r="4943" spans="13:14">
      <c r="M4943" s="94"/>
      <c r="N4943" s="94"/>
    </row>
    <row r="4944" spans="13:14">
      <c r="M4944" s="94"/>
      <c r="N4944" s="94"/>
    </row>
    <row r="4945" spans="13:14">
      <c r="M4945" s="94"/>
      <c r="N4945" s="94"/>
    </row>
    <row r="4946" spans="13:14">
      <c r="M4946" s="94"/>
      <c r="N4946" s="94"/>
    </row>
    <row r="4947" spans="13:14">
      <c r="M4947" s="94"/>
      <c r="N4947" s="94"/>
    </row>
    <row r="4948" spans="13:14">
      <c r="M4948" s="94"/>
      <c r="N4948" s="94"/>
    </row>
    <row r="4949" spans="13:14">
      <c r="M4949" s="94"/>
      <c r="N4949" s="94"/>
    </row>
    <row r="4950" spans="13:14">
      <c r="M4950" s="94"/>
      <c r="N4950" s="94"/>
    </row>
    <row r="4951" spans="13:14">
      <c r="M4951" s="94"/>
      <c r="N4951" s="94"/>
    </row>
    <row r="4952" spans="13:14">
      <c r="M4952" s="94"/>
      <c r="N4952" s="94"/>
    </row>
    <row r="4953" spans="13:14">
      <c r="M4953" s="94"/>
      <c r="N4953" s="94"/>
    </row>
    <row r="4954" spans="13:14">
      <c r="M4954" s="94"/>
      <c r="N4954" s="94"/>
    </row>
    <row r="4955" spans="13:14">
      <c r="M4955" s="94"/>
      <c r="N4955" s="94"/>
    </row>
    <row r="4956" spans="13:14">
      <c r="M4956" s="94"/>
      <c r="N4956" s="94"/>
    </row>
    <row r="4957" spans="13:14">
      <c r="M4957" s="94"/>
      <c r="N4957" s="94"/>
    </row>
    <row r="4958" spans="13:14">
      <c r="M4958" s="94"/>
      <c r="N4958" s="94"/>
    </row>
    <row r="4959" spans="13:14">
      <c r="M4959" s="94"/>
      <c r="N4959" s="94"/>
    </row>
    <row r="4960" spans="13:14">
      <c r="M4960" s="94"/>
      <c r="N4960" s="94"/>
    </row>
    <row r="4961" spans="13:14">
      <c r="M4961" s="94"/>
      <c r="N4961" s="94"/>
    </row>
    <row r="4962" spans="13:14">
      <c r="M4962" s="94"/>
      <c r="N4962" s="94"/>
    </row>
    <row r="4963" spans="13:14">
      <c r="M4963" s="94"/>
      <c r="N4963" s="94"/>
    </row>
    <row r="4964" spans="13:14">
      <c r="M4964" s="94"/>
      <c r="N4964" s="94"/>
    </row>
    <row r="4965" spans="13:14">
      <c r="M4965" s="94"/>
      <c r="N4965" s="94"/>
    </row>
    <row r="4966" spans="13:14">
      <c r="M4966" s="94"/>
      <c r="N4966" s="94"/>
    </row>
    <row r="4967" spans="13:14">
      <c r="M4967" s="94"/>
      <c r="N4967" s="94"/>
    </row>
    <row r="4968" spans="13:14">
      <c r="M4968" s="94"/>
      <c r="N4968" s="94"/>
    </row>
    <row r="4969" spans="13:14">
      <c r="M4969" s="94"/>
      <c r="N4969" s="94"/>
    </row>
    <row r="4970" spans="13:14">
      <c r="M4970" s="94"/>
      <c r="N4970" s="94"/>
    </row>
    <row r="4971" spans="13:14">
      <c r="M4971" s="94"/>
      <c r="N4971" s="94"/>
    </row>
    <row r="4972" spans="13:14">
      <c r="M4972" s="94"/>
      <c r="N4972" s="94"/>
    </row>
    <row r="4973" spans="13:14">
      <c r="M4973" s="94"/>
      <c r="N4973" s="94"/>
    </row>
    <row r="4974" spans="13:14">
      <c r="M4974" s="94"/>
      <c r="N4974" s="94"/>
    </row>
    <row r="4975" spans="13:14">
      <c r="M4975" s="94"/>
      <c r="N4975" s="94"/>
    </row>
    <row r="4976" spans="13:14">
      <c r="M4976" s="94"/>
      <c r="N4976" s="94"/>
    </row>
    <row r="4977" spans="13:14">
      <c r="M4977" s="94"/>
      <c r="N4977" s="94"/>
    </row>
    <row r="4978" spans="13:14">
      <c r="M4978" s="94"/>
      <c r="N4978" s="94"/>
    </row>
    <row r="4979" spans="13:14">
      <c r="M4979" s="94"/>
      <c r="N4979" s="94"/>
    </row>
    <row r="4980" spans="13:14">
      <c r="M4980" s="94"/>
      <c r="N4980" s="94"/>
    </row>
    <row r="4981" spans="13:14">
      <c r="M4981" s="94"/>
      <c r="N4981" s="94"/>
    </row>
    <row r="4982" spans="13:14">
      <c r="M4982" s="94"/>
      <c r="N4982" s="94"/>
    </row>
    <row r="4983" spans="13:14">
      <c r="M4983" s="94"/>
      <c r="N4983" s="94"/>
    </row>
    <row r="4984" spans="13:14">
      <c r="M4984" s="94"/>
      <c r="N4984" s="94"/>
    </row>
    <row r="4985" spans="13:14">
      <c r="M4985" s="94"/>
      <c r="N4985" s="94"/>
    </row>
    <row r="4986" spans="13:14">
      <c r="M4986" s="94"/>
      <c r="N4986" s="94"/>
    </row>
    <row r="4987" spans="13:14">
      <c r="M4987" s="94"/>
      <c r="N4987" s="94"/>
    </row>
    <row r="4988" spans="13:14">
      <c r="M4988" s="94"/>
      <c r="N4988" s="94"/>
    </row>
    <row r="4989" spans="13:14">
      <c r="M4989" s="94"/>
      <c r="N4989" s="94"/>
    </row>
    <row r="4990" spans="13:14">
      <c r="M4990" s="94"/>
      <c r="N4990" s="94"/>
    </row>
    <row r="4991" spans="13:14">
      <c r="M4991" s="94"/>
      <c r="N4991" s="94"/>
    </row>
    <row r="4992" spans="13:14">
      <c r="M4992" s="94"/>
      <c r="N4992" s="94"/>
    </row>
    <row r="4993" spans="13:14">
      <c r="M4993" s="94"/>
      <c r="N4993" s="94"/>
    </row>
    <row r="4994" spans="13:14">
      <c r="M4994" s="94"/>
      <c r="N4994" s="94"/>
    </row>
    <row r="4995" spans="13:14">
      <c r="M4995" s="94"/>
      <c r="N4995" s="94"/>
    </row>
    <row r="4996" spans="13:14">
      <c r="M4996" s="94"/>
      <c r="N4996" s="94"/>
    </row>
    <row r="4997" spans="13:14">
      <c r="M4997" s="94"/>
      <c r="N4997" s="94"/>
    </row>
    <row r="4998" spans="13:14">
      <c r="M4998" s="94"/>
      <c r="N4998" s="94"/>
    </row>
    <row r="4999" spans="13:14">
      <c r="M4999" s="94"/>
      <c r="N4999" s="94"/>
    </row>
    <row r="5000" spans="13:14">
      <c r="M5000" s="94"/>
      <c r="N5000" s="94"/>
    </row>
    <row r="5001" spans="13:14">
      <c r="M5001" s="94"/>
      <c r="N5001" s="94"/>
    </row>
    <row r="5002" spans="13:14">
      <c r="M5002" s="94"/>
      <c r="N5002" s="94"/>
    </row>
    <row r="5003" spans="13:14">
      <c r="M5003" s="94"/>
      <c r="N5003" s="94"/>
    </row>
    <row r="5004" spans="13:14">
      <c r="M5004" s="94"/>
      <c r="N5004" s="94"/>
    </row>
    <row r="5005" spans="13:14">
      <c r="M5005" s="94"/>
      <c r="N5005" s="94"/>
    </row>
    <row r="5006" spans="13:14">
      <c r="M5006" s="94"/>
      <c r="N5006" s="94"/>
    </row>
    <row r="5007" spans="13:14">
      <c r="M5007" s="94"/>
      <c r="N5007" s="94"/>
    </row>
    <row r="5008" spans="13:14">
      <c r="M5008" s="94"/>
      <c r="N5008" s="94"/>
    </row>
    <row r="5009" spans="13:14">
      <c r="M5009" s="94"/>
      <c r="N5009" s="94"/>
    </row>
    <row r="5010" spans="13:14">
      <c r="M5010" s="94"/>
      <c r="N5010" s="94"/>
    </row>
    <row r="5011" spans="13:14">
      <c r="M5011" s="94"/>
      <c r="N5011" s="94"/>
    </row>
    <row r="5012" spans="13:14">
      <c r="M5012" s="94"/>
      <c r="N5012" s="94"/>
    </row>
    <row r="5013" spans="13:14">
      <c r="M5013" s="94"/>
      <c r="N5013" s="94"/>
    </row>
    <row r="5014" spans="13:14">
      <c r="M5014" s="94"/>
      <c r="N5014" s="94"/>
    </row>
    <row r="5015" spans="13:14">
      <c r="M5015" s="94"/>
      <c r="N5015" s="94"/>
    </row>
    <row r="5016" spans="13:14">
      <c r="M5016" s="94"/>
      <c r="N5016" s="94"/>
    </row>
    <row r="5017" spans="13:14">
      <c r="M5017" s="94"/>
      <c r="N5017" s="94"/>
    </row>
    <row r="5018" spans="13:14">
      <c r="M5018" s="94"/>
      <c r="N5018" s="94"/>
    </row>
    <row r="5019" spans="13:14">
      <c r="M5019" s="94"/>
      <c r="N5019" s="94"/>
    </row>
    <row r="5020" spans="13:14">
      <c r="M5020" s="94"/>
      <c r="N5020" s="94"/>
    </row>
    <row r="5021" spans="13:14">
      <c r="M5021" s="94"/>
      <c r="N5021" s="94"/>
    </row>
    <row r="5022" spans="13:14">
      <c r="M5022" s="94"/>
      <c r="N5022" s="94"/>
    </row>
    <row r="5023" spans="13:14">
      <c r="M5023" s="94"/>
      <c r="N5023" s="94"/>
    </row>
    <row r="5024" spans="13:14">
      <c r="M5024" s="94"/>
      <c r="N5024" s="94"/>
    </row>
    <row r="5025" spans="13:14">
      <c r="M5025" s="94"/>
      <c r="N5025" s="94"/>
    </row>
    <row r="5026" spans="13:14">
      <c r="M5026" s="94"/>
      <c r="N5026" s="94"/>
    </row>
    <row r="5027" spans="13:14">
      <c r="M5027" s="94"/>
      <c r="N5027" s="94"/>
    </row>
    <row r="5028" spans="13:14">
      <c r="M5028" s="94"/>
      <c r="N5028" s="94"/>
    </row>
    <row r="5029" spans="13:14">
      <c r="M5029" s="94"/>
      <c r="N5029" s="94"/>
    </row>
    <row r="5030" spans="13:14">
      <c r="M5030" s="94"/>
      <c r="N5030" s="94"/>
    </row>
    <row r="5031" spans="13:14">
      <c r="M5031" s="94"/>
      <c r="N5031" s="94"/>
    </row>
    <row r="5032" spans="13:14">
      <c r="M5032" s="94"/>
      <c r="N5032" s="94"/>
    </row>
    <row r="5033" spans="13:14">
      <c r="M5033" s="94"/>
      <c r="N5033" s="94"/>
    </row>
    <row r="5034" spans="13:14">
      <c r="M5034" s="94"/>
      <c r="N5034" s="94"/>
    </row>
    <row r="5035" spans="13:14">
      <c r="M5035" s="94"/>
      <c r="N5035" s="94"/>
    </row>
    <row r="5036" spans="13:14">
      <c r="M5036" s="94"/>
      <c r="N5036" s="94"/>
    </row>
    <row r="5037" spans="13:14">
      <c r="M5037" s="94"/>
      <c r="N5037" s="94"/>
    </row>
    <row r="5038" spans="13:14">
      <c r="M5038" s="94"/>
      <c r="N5038" s="94"/>
    </row>
    <row r="5039" spans="13:14">
      <c r="M5039" s="94"/>
      <c r="N5039" s="94"/>
    </row>
    <row r="5040" spans="13:14">
      <c r="M5040" s="94"/>
      <c r="N5040" s="94"/>
    </row>
    <row r="5041" spans="13:14">
      <c r="M5041" s="94"/>
      <c r="N5041" s="94"/>
    </row>
    <row r="5042" spans="13:14">
      <c r="M5042" s="94"/>
      <c r="N5042" s="94"/>
    </row>
    <row r="5043" spans="13:14">
      <c r="M5043" s="94"/>
      <c r="N5043" s="94"/>
    </row>
    <row r="5044" spans="13:14">
      <c r="M5044" s="94"/>
      <c r="N5044" s="94"/>
    </row>
    <row r="5045" spans="13:14">
      <c r="M5045" s="94"/>
      <c r="N5045" s="94"/>
    </row>
    <row r="5046" spans="13:14">
      <c r="M5046" s="94"/>
      <c r="N5046" s="94"/>
    </row>
    <row r="5047" spans="13:14">
      <c r="M5047" s="94"/>
      <c r="N5047" s="94"/>
    </row>
    <row r="5048" spans="13:14">
      <c r="M5048" s="94"/>
      <c r="N5048" s="94"/>
    </row>
    <row r="5049" spans="13:14">
      <c r="M5049" s="94"/>
      <c r="N5049" s="94"/>
    </row>
    <row r="5050" spans="13:14">
      <c r="M5050" s="94"/>
      <c r="N5050" s="94"/>
    </row>
    <row r="5051" spans="13:14">
      <c r="M5051" s="94"/>
      <c r="N5051" s="94"/>
    </row>
    <row r="5052" spans="13:14">
      <c r="M5052" s="94"/>
      <c r="N5052" s="94"/>
    </row>
    <row r="5053" spans="13:14">
      <c r="M5053" s="94"/>
      <c r="N5053" s="94"/>
    </row>
    <row r="5054" spans="13:14">
      <c r="M5054" s="94"/>
      <c r="N5054" s="94"/>
    </row>
    <row r="5055" spans="13:14">
      <c r="M5055" s="94"/>
      <c r="N5055" s="94"/>
    </row>
    <row r="5056" spans="13:14">
      <c r="M5056" s="94"/>
      <c r="N5056" s="94"/>
    </row>
    <row r="5057" spans="13:14">
      <c r="M5057" s="94"/>
      <c r="N5057" s="94"/>
    </row>
    <row r="5058" spans="13:14">
      <c r="M5058" s="94"/>
      <c r="N5058" s="94"/>
    </row>
    <row r="5059" spans="13:14">
      <c r="M5059" s="94"/>
      <c r="N5059" s="94"/>
    </row>
    <row r="5060" spans="13:14">
      <c r="M5060" s="94"/>
      <c r="N5060" s="94"/>
    </row>
    <row r="5061" spans="13:14">
      <c r="M5061" s="94"/>
      <c r="N5061" s="94"/>
    </row>
    <row r="5062" spans="13:14">
      <c r="M5062" s="94"/>
      <c r="N5062" s="94"/>
    </row>
    <row r="5063" spans="13:14">
      <c r="M5063" s="94"/>
      <c r="N5063" s="94"/>
    </row>
    <row r="5064" spans="13:14">
      <c r="M5064" s="94"/>
      <c r="N5064" s="94"/>
    </row>
    <row r="5065" spans="13:14">
      <c r="M5065" s="94"/>
      <c r="N5065" s="94"/>
    </row>
    <row r="5066" spans="13:14">
      <c r="M5066" s="94"/>
      <c r="N5066" s="94"/>
    </row>
    <row r="5067" spans="13:14">
      <c r="M5067" s="94"/>
      <c r="N5067" s="94"/>
    </row>
    <row r="5068" spans="13:14">
      <c r="M5068" s="94"/>
      <c r="N5068" s="94"/>
    </row>
    <row r="5069" spans="13:14">
      <c r="M5069" s="94"/>
      <c r="N5069" s="94"/>
    </row>
    <row r="5070" spans="13:14">
      <c r="M5070" s="94"/>
      <c r="N5070" s="94"/>
    </row>
    <row r="5071" spans="13:14">
      <c r="M5071" s="94"/>
      <c r="N5071" s="94"/>
    </row>
    <row r="5072" spans="13:14">
      <c r="M5072" s="94"/>
      <c r="N5072" s="94"/>
    </row>
    <row r="5073" spans="13:14">
      <c r="M5073" s="94"/>
      <c r="N5073" s="94"/>
    </row>
    <row r="5074" spans="13:14">
      <c r="M5074" s="94"/>
      <c r="N5074" s="94"/>
    </row>
    <row r="5075" spans="13:14">
      <c r="M5075" s="94"/>
      <c r="N5075" s="94"/>
    </row>
    <row r="5076" spans="13:14">
      <c r="M5076" s="94"/>
      <c r="N5076" s="94"/>
    </row>
    <row r="5077" spans="13:14">
      <c r="M5077" s="94"/>
      <c r="N5077" s="94"/>
    </row>
    <row r="5078" spans="13:14">
      <c r="M5078" s="94"/>
      <c r="N5078" s="94"/>
    </row>
    <row r="5079" spans="13:14">
      <c r="M5079" s="94"/>
      <c r="N5079" s="94"/>
    </row>
    <row r="5080" spans="13:14">
      <c r="M5080" s="94"/>
      <c r="N5080" s="94"/>
    </row>
    <row r="5081" spans="13:14">
      <c r="M5081" s="94"/>
      <c r="N5081" s="94"/>
    </row>
    <row r="5082" spans="13:14">
      <c r="M5082" s="94"/>
      <c r="N5082" s="94"/>
    </row>
    <row r="5083" spans="13:14">
      <c r="M5083" s="94"/>
      <c r="N5083" s="94"/>
    </row>
    <row r="5084" spans="13:14">
      <c r="M5084" s="94"/>
      <c r="N5084" s="94"/>
    </row>
    <row r="5085" spans="13:14">
      <c r="M5085" s="94"/>
      <c r="N5085" s="94"/>
    </row>
    <row r="5086" spans="13:14">
      <c r="M5086" s="94"/>
      <c r="N5086" s="94"/>
    </row>
    <row r="5087" spans="13:14">
      <c r="M5087" s="94"/>
      <c r="N5087" s="94"/>
    </row>
    <row r="5088" spans="13:14">
      <c r="M5088" s="94"/>
      <c r="N5088" s="94"/>
    </row>
    <row r="5089" spans="13:14">
      <c r="M5089" s="94"/>
      <c r="N5089" s="94"/>
    </row>
    <row r="5090" spans="13:14">
      <c r="M5090" s="94"/>
      <c r="N5090" s="94"/>
    </row>
    <row r="5091" spans="13:14">
      <c r="M5091" s="94"/>
      <c r="N5091" s="94"/>
    </row>
    <row r="5092" spans="13:14">
      <c r="M5092" s="94"/>
      <c r="N5092" s="94"/>
    </row>
    <row r="5093" spans="13:14">
      <c r="M5093" s="94"/>
      <c r="N5093" s="94"/>
    </row>
    <row r="5094" spans="13:14">
      <c r="M5094" s="94"/>
      <c r="N5094" s="94"/>
    </row>
    <row r="5095" spans="13:14">
      <c r="M5095" s="94"/>
      <c r="N5095" s="94"/>
    </row>
    <row r="5096" spans="13:14">
      <c r="M5096" s="94"/>
      <c r="N5096" s="94"/>
    </row>
    <row r="5097" spans="13:14">
      <c r="M5097" s="94"/>
      <c r="N5097" s="94"/>
    </row>
    <row r="5098" spans="13:14">
      <c r="M5098" s="94"/>
      <c r="N5098" s="94"/>
    </row>
    <row r="5099" spans="13:14">
      <c r="M5099" s="94"/>
      <c r="N5099" s="94"/>
    </row>
    <row r="5100" spans="13:14">
      <c r="M5100" s="94"/>
      <c r="N5100" s="94"/>
    </row>
    <row r="5101" spans="13:14">
      <c r="M5101" s="94"/>
      <c r="N5101" s="94"/>
    </row>
    <row r="5102" spans="13:14">
      <c r="M5102" s="94"/>
      <c r="N5102" s="94"/>
    </row>
    <row r="5103" spans="13:14">
      <c r="M5103" s="94"/>
      <c r="N5103" s="94"/>
    </row>
    <row r="5104" spans="13:14">
      <c r="M5104" s="94"/>
      <c r="N5104" s="94"/>
    </row>
    <row r="5105" spans="13:14">
      <c r="M5105" s="94"/>
      <c r="N5105" s="94"/>
    </row>
    <row r="5106" spans="13:14">
      <c r="M5106" s="94"/>
      <c r="N5106" s="94"/>
    </row>
    <row r="5107" spans="13:14">
      <c r="M5107" s="94"/>
      <c r="N5107" s="94"/>
    </row>
    <row r="5108" spans="13:14">
      <c r="M5108" s="94"/>
      <c r="N5108" s="94"/>
    </row>
    <row r="5109" spans="13:14">
      <c r="M5109" s="94"/>
      <c r="N5109" s="94"/>
    </row>
    <row r="5110" spans="13:14">
      <c r="M5110" s="94"/>
      <c r="N5110" s="94"/>
    </row>
    <row r="5111" spans="13:14">
      <c r="M5111" s="94"/>
      <c r="N5111" s="94"/>
    </row>
    <row r="5112" spans="13:14">
      <c r="M5112" s="94"/>
      <c r="N5112" s="94"/>
    </row>
    <row r="5113" spans="13:14">
      <c r="M5113" s="94"/>
      <c r="N5113" s="94"/>
    </row>
    <row r="5114" spans="13:14">
      <c r="M5114" s="94"/>
      <c r="N5114" s="94"/>
    </row>
    <row r="5115" spans="13:14">
      <c r="M5115" s="94"/>
      <c r="N5115" s="94"/>
    </row>
    <row r="5116" spans="13:14">
      <c r="M5116" s="94"/>
      <c r="N5116" s="94"/>
    </row>
    <row r="5117" spans="13:14">
      <c r="M5117" s="94"/>
      <c r="N5117" s="94"/>
    </row>
    <row r="5118" spans="13:14">
      <c r="M5118" s="94"/>
      <c r="N5118" s="94"/>
    </row>
    <row r="5119" spans="13:14">
      <c r="M5119" s="94"/>
      <c r="N5119" s="94"/>
    </row>
    <row r="5120" spans="13:14">
      <c r="M5120" s="94"/>
      <c r="N5120" s="94"/>
    </row>
    <row r="5121" spans="13:14">
      <c r="M5121" s="94"/>
      <c r="N5121" s="94"/>
    </row>
    <row r="5122" spans="13:14">
      <c r="M5122" s="94"/>
      <c r="N5122" s="94"/>
    </row>
    <row r="5123" spans="13:14">
      <c r="M5123" s="94"/>
      <c r="N5123" s="94"/>
    </row>
    <row r="5124" spans="13:14">
      <c r="M5124" s="94"/>
      <c r="N5124" s="94"/>
    </row>
    <row r="5125" spans="13:14">
      <c r="M5125" s="94"/>
      <c r="N5125" s="94"/>
    </row>
    <row r="5126" spans="13:14">
      <c r="M5126" s="94"/>
      <c r="N5126" s="94"/>
    </row>
    <row r="5127" spans="13:14">
      <c r="M5127" s="94"/>
      <c r="N5127" s="94"/>
    </row>
    <row r="5128" spans="13:14">
      <c r="M5128" s="94"/>
      <c r="N5128" s="94"/>
    </row>
    <row r="5129" spans="13:14">
      <c r="M5129" s="94"/>
      <c r="N5129" s="94"/>
    </row>
    <row r="5130" spans="13:14">
      <c r="M5130" s="94"/>
      <c r="N5130" s="94"/>
    </row>
    <row r="5131" spans="13:14">
      <c r="M5131" s="94"/>
      <c r="N5131" s="94"/>
    </row>
    <row r="5132" spans="13:14">
      <c r="M5132" s="94"/>
      <c r="N5132" s="94"/>
    </row>
    <row r="5133" spans="13:14">
      <c r="M5133" s="94"/>
      <c r="N5133" s="94"/>
    </row>
    <row r="5134" spans="13:14">
      <c r="M5134" s="94"/>
      <c r="N5134" s="94"/>
    </row>
    <row r="5135" spans="13:14">
      <c r="M5135" s="94"/>
      <c r="N5135" s="94"/>
    </row>
    <row r="5136" spans="13:14">
      <c r="M5136" s="94"/>
      <c r="N5136" s="94"/>
    </row>
    <row r="5137" spans="13:14">
      <c r="M5137" s="94"/>
      <c r="N5137" s="94"/>
    </row>
    <row r="5138" spans="13:14">
      <c r="M5138" s="94"/>
      <c r="N5138" s="94"/>
    </row>
    <row r="5139" spans="13:14">
      <c r="M5139" s="94"/>
      <c r="N5139" s="94"/>
    </row>
    <row r="5140" spans="13:14">
      <c r="M5140" s="94"/>
      <c r="N5140" s="94"/>
    </row>
    <row r="5141" spans="13:14">
      <c r="M5141" s="94"/>
      <c r="N5141" s="94"/>
    </row>
    <row r="5142" spans="13:14">
      <c r="M5142" s="94"/>
      <c r="N5142" s="94"/>
    </row>
    <row r="5143" spans="13:14">
      <c r="M5143" s="94"/>
      <c r="N5143" s="94"/>
    </row>
    <row r="5144" spans="13:14">
      <c r="M5144" s="94"/>
      <c r="N5144" s="94"/>
    </row>
    <row r="5145" spans="13:14">
      <c r="M5145" s="94"/>
      <c r="N5145" s="94"/>
    </row>
    <row r="5146" spans="13:14">
      <c r="M5146" s="94"/>
      <c r="N5146" s="94"/>
    </row>
    <row r="5147" spans="13:14">
      <c r="M5147" s="94"/>
      <c r="N5147" s="94"/>
    </row>
    <row r="5148" spans="13:14">
      <c r="M5148" s="94"/>
      <c r="N5148" s="94"/>
    </row>
    <row r="5149" spans="13:14">
      <c r="M5149" s="94"/>
      <c r="N5149" s="94"/>
    </row>
    <row r="5150" spans="13:14">
      <c r="M5150" s="94"/>
      <c r="N5150" s="94"/>
    </row>
    <row r="5151" spans="13:14">
      <c r="M5151" s="94"/>
      <c r="N5151" s="94"/>
    </row>
    <row r="5152" spans="13:14">
      <c r="M5152" s="94"/>
      <c r="N5152" s="94"/>
    </row>
    <row r="5153" spans="13:14">
      <c r="M5153" s="94"/>
      <c r="N5153" s="94"/>
    </row>
    <row r="5154" spans="13:14">
      <c r="M5154" s="94"/>
      <c r="N5154" s="94"/>
    </row>
    <row r="5155" spans="13:14">
      <c r="M5155" s="94"/>
      <c r="N5155" s="94"/>
    </row>
    <row r="5156" spans="13:14">
      <c r="M5156" s="94"/>
      <c r="N5156" s="94"/>
    </row>
    <row r="5157" spans="13:14">
      <c r="M5157" s="94"/>
      <c r="N5157" s="94"/>
    </row>
    <row r="5158" spans="13:14">
      <c r="M5158" s="94"/>
      <c r="N5158" s="94"/>
    </row>
    <row r="5159" spans="13:14">
      <c r="M5159" s="94"/>
      <c r="N5159" s="94"/>
    </row>
    <row r="5160" spans="13:14">
      <c r="M5160" s="94"/>
      <c r="N5160" s="94"/>
    </row>
    <row r="5161" spans="13:14">
      <c r="M5161" s="94"/>
      <c r="N5161" s="94"/>
    </row>
    <row r="5162" spans="13:14">
      <c r="M5162" s="94"/>
      <c r="N5162" s="94"/>
    </row>
    <row r="5163" spans="13:14">
      <c r="M5163" s="94"/>
      <c r="N5163" s="94"/>
    </row>
    <row r="5164" spans="13:14">
      <c r="M5164" s="94"/>
      <c r="N5164" s="94"/>
    </row>
    <row r="5165" spans="13:14">
      <c r="M5165" s="94"/>
      <c r="N5165" s="94"/>
    </row>
    <row r="5166" spans="13:14">
      <c r="M5166" s="94"/>
      <c r="N5166" s="94"/>
    </row>
    <row r="5167" spans="13:14">
      <c r="M5167" s="94"/>
      <c r="N5167" s="94"/>
    </row>
    <row r="5168" spans="13:14">
      <c r="M5168" s="94"/>
      <c r="N5168" s="94"/>
    </row>
    <row r="5169" spans="13:14">
      <c r="M5169" s="94"/>
      <c r="N5169" s="94"/>
    </row>
    <row r="5170" spans="13:14">
      <c r="M5170" s="94"/>
      <c r="N5170" s="94"/>
    </row>
    <row r="5171" spans="13:14">
      <c r="M5171" s="94"/>
      <c r="N5171" s="94"/>
    </row>
    <row r="5172" spans="13:14">
      <c r="M5172" s="94"/>
      <c r="N5172" s="94"/>
    </row>
    <row r="5173" spans="13:14">
      <c r="M5173" s="94"/>
      <c r="N5173" s="94"/>
    </row>
    <row r="5174" spans="13:14">
      <c r="M5174" s="94"/>
      <c r="N5174" s="94"/>
    </row>
    <row r="5175" spans="13:14">
      <c r="M5175" s="94"/>
      <c r="N5175" s="94"/>
    </row>
    <row r="5176" spans="13:14">
      <c r="M5176" s="94"/>
      <c r="N5176" s="94"/>
    </row>
    <row r="5177" spans="13:14">
      <c r="M5177" s="94"/>
      <c r="N5177" s="94"/>
    </row>
    <row r="5178" spans="13:14">
      <c r="M5178" s="94"/>
      <c r="N5178" s="94"/>
    </row>
    <row r="5179" spans="13:14">
      <c r="M5179" s="94"/>
      <c r="N5179" s="94"/>
    </row>
    <row r="5180" spans="13:14">
      <c r="M5180" s="94"/>
      <c r="N5180" s="94"/>
    </row>
    <row r="5181" spans="13:14">
      <c r="M5181" s="94"/>
      <c r="N5181" s="94"/>
    </row>
    <row r="5182" spans="13:14">
      <c r="M5182" s="94"/>
      <c r="N5182" s="94"/>
    </row>
    <row r="5183" spans="13:14">
      <c r="M5183" s="94"/>
      <c r="N5183" s="94"/>
    </row>
    <row r="5184" spans="13:14">
      <c r="M5184" s="94"/>
      <c r="N5184" s="94"/>
    </row>
    <row r="5185" spans="13:14">
      <c r="M5185" s="94"/>
      <c r="N5185" s="94"/>
    </row>
    <row r="5186" spans="13:14">
      <c r="M5186" s="94"/>
      <c r="N5186" s="94"/>
    </row>
    <row r="5187" spans="13:14">
      <c r="M5187" s="94"/>
      <c r="N5187" s="94"/>
    </row>
    <row r="5188" spans="13:14">
      <c r="M5188" s="94"/>
      <c r="N5188" s="94"/>
    </row>
    <row r="5189" spans="13:14">
      <c r="M5189" s="94"/>
      <c r="N5189" s="94"/>
    </row>
    <row r="5190" spans="13:14">
      <c r="M5190" s="94"/>
      <c r="N5190" s="94"/>
    </row>
    <row r="5191" spans="13:14">
      <c r="M5191" s="94"/>
      <c r="N5191" s="94"/>
    </row>
    <row r="5192" spans="13:14">
      <c r="M5192" s="94"/>
      <c r="N5192" s="94"/>
    </row>
    <row r="5193" spans="13:14">
      <c r="M5193" s="94"/>
      <c r="N5193" s="94"/>
    </row>
    <row r="5194" spans="13:14">
      <c r="M5194" s="94"/>
      <c r="N5194" s="94"/>
    </row>
    <row r="5195" spans="13:14">
      <c r="M5195" s="94"/>
      <c r="N5195" s="94"/>
    </row>
    <row r="5196" spans="13:14">
      <c r="M5196" s="94"/>
      <c r="N5196" s="94"/>
    </row>
    <row r="5197" spans="13:14">
      <c r="M5197" s="94"/>
      <c r="N5197" s="94"/>
    </row>
    <row r="5198" spans="13:14">
      <c r="M5198" s="94"/>
      <c r="N5198" s="94"/>
    </row>
    <row r="5199" spans="13:14">
      <c r="M5199" s="94"/>
      <c r="N5199" s="94"/>
    </row>
    <row r="5200" spans="13:14">
      <c r="M5200" s="94"/>
      <c r="N5200" s="94"/>
    </row>
    <row r="5201" spans="13:14">
      <c r="M5201" s="94"/>
      <c r="N5201" s="94"/>
    </row>
    <row r="5202" spans="13:14">
      <c r="M5202" s="94"/>
      <c r="N5202" s="94"/>
    </row>
    <row r="5203" spans="13:14">
      <c r="M5203" s="94"/>
      <c r="N5203" s="94"/>
    </row>
    <row r="5204" spans="13:14">
      <c r="M5204" s="94"/>
      <c r="N5204" s="94"/>
    </row>
    <row r="5205" spans="13:14">
      <c r="M5205" s="94"/>
      <c r="N5205" s="94"/>
    </row>
    <row r="5206" spans="13:14">
      <c r="M5206" s="94"/>
      <c r="N5206" s="94"/>
    </row>
    <row r="5207" spans="13:14">
      <c r="M5207" s="94"/>
      <c r="N5207" s="94"/>
    </row>
    <row r="5208" spans="13:14">
      <c r="M5208" s="94"/>
      <c r="N5208" s="94"/>
    </row>
    <row r="5209" spans="13:14">
      <c r="M5209" s="94"/>
      <c r="N5209" s="94"/>
    </row>
    <row r="5210" spans="13:14">
      <c r="M5210" s="94"/>
      <c r="N5210" s="94"/>
    </row>
    <row r="5211" spans="13:14">
      <c r="M5211" s="94"/>
      <c r="N5211" s="94"/>
    </row>
    <row r="5212" spans="13:14">
      <c r="M5212" s="94"/>
      <c r="N5212" s="94"/>
    </row>
    <row r="5213" spans="13:14">
      <c r="M5213" s="94"/>
      <c r="N5213" s="94"/>
    </row>
    <row r="5214" spans="13:14">
      <c r="M5214" s="94"/>
      <c r="N5214" s="94"/>
    </row>
    <row r="5215" spans="13:14">
      <c r="M5215" s="94"/>
      <c r="N5215" s="94"/>
    </row>
    <row r="5216" spans="13:14">
      <c r="M5216" s="94"/>
      <c r="N5216" s="94"/>
    </row>
    <row r="5217" spans="13:14">
      <c r="M5217" s="94"/>
      <c r="N5217" s="94"/>
    </row>
    <row r="5218" spans="13:14">
      <c r="M5218" s="94"/>
      <c r="N5218" s="94"/>
    </row>
    <row r="5219" spans="13:14">
      <c r="M5219" s="94"/>
      <c r="N5219" s="94"/>
    </row>
    <row r="5220" spans="13:14">
      <c r="M5220" s="94"/>
      <c r="N5220" s="94"/>
    </row>
    <row r="5221" spans="13:14">
      <c r="M5221" s="94"/>
      <c r="N5221" s="94"/>
    </row>
    <row r="5222" spans="13:14">
      <c r="M5222" s="94"/>
      <c r="N5222" s="94"/>
    </row>
    <row r="5223" spans="13:14">
      <c r="M5223" s="94"/>
      <c r="N5223" s="94"/>
    </row>
    <row r="5224" spans="13:14">
      <c r="M5224" s="94"/>
      <c r="N5224" s="94"/>
    </row>
    <row r="5225" spans="13:14">
      <c r="M5225" s="94"/>
      <c r="N5225" s="94"/>
    </row>
    <row r="5226" spans="13:14">
      <c r="M5226" s="94"/>
      <c r="N5226" s="94"/>
    </row>
    <row r="5227" spans="13:14">
      <c r="M5227" s="94"/>
      <c r="N5227" s="94"/>
    </row>
    <row r="5228" spans="13:14">
      <c r="M5228" s="94"/>
      <c r="N5228" s="94"/>
    </row>
    <row r="5229" spans="13:14">
      <c r="M5229" s="94"/>
      <c r="N5229" s="94"/>
    </row>
    <row r="5230" spans="13:14">
      <c r="M5230" s="94"/>
      <c r="N5230" s="94"/>
    </row>
    <row r="5231" spans="13:14">
      <c r="M5231" s="94"/>
      <c r="N5231" s="94"/>
    </row>
    <row r="5232" spans="13:14">
      <c r="M5232" s="94"/>
      <c r="N5232" s="94"/>
    </row>
    <row r="5233" spans="13:14">
      <c r="M5233" s="94"/>
      <c r="N5233" s="94"/>
    </row>
    <row r="5234" spans="13:14">
      <c r="M5234" s="94"/>
      <c r="N5234" s="94"/>
    </row>
    <row r="5235" spans="13:14">
      <c r="M5235" s="94"/>
      <c r="N5235" s="94"/>
    </row>
    <row r="5236" spans="13:14">
      <c r="M5236" s="94"/>
      <c r="N5236" s="94"/>
    </row>
    <row r="5237" spans="13:14">
      <c r="M5237" s="94"/>
      <c r="N5237" s="94"/>
    </row>
    <row r="5238" spans="13:14">
      <c r="M5238" s="94"/>
      <c r="N5238" s="94"/>
    </row>
    <row r="5239" spans="13:14">
      <c r="M5239" s="94"/>
      <c r="N5239" s="94"/>
    </row>
    <row r="5240" spans="13:14">
      <c r="M5240" s="94"/>
      <c r="N5240" s="94"/>
    </row>
    <row r="5241" spans="13:14">
      <c r="M5241" s="94"/>
      <c r="N5241" s="94"/>
    </row>
    <row r="5242" spans="13:14">
      <c r="M5242" s="94"/>
      <c r="N5242" s="94"/>
    </row>
    <row r="5243" spans="13:14">
      <c r="M5243" s="94"/>
      <c r="N5243" s="94"/>
    </row>
    <row r="5244" spans="13:14">
      <c r="M5244" s="94"/>
      <c r="N5244" s="94"/>
    </row>
    <row r="5245" spans="13:14">
      <c r="M5245" s="94"/>
      <c r="N5245" s="94"/>
    </row>
    <row r="5246" spans="13:14">
      <c r="M5246" s="94"/>
      <c r="N5246" s="94"/>
    </row>
    <row r="5247" spans="13:14">
      <c r="M5247" s="94"/>
      <c r="N5247" s="94"/>
    </row>
    <row r="5248" spans="13:14">
      <c r="M5248" s="94"/>
      <c r="N5248" s="94"/>
    </row>
    <row r="5249" spans="13:14">
      <c r="M5249" s="94"/>
      <c r="N5249" s="94"/>
    </row>
    <row r="5250" spans="13:14">
      <c r="M5250" s="94"/>
      <c r="N5250" s="94"/>
    </row>
    <row r="5251" spans="13:14">
      <c r="M5251" s="94"/>
      <c r="N5251" s="94"/>
    </row>
    <row r="5252" spans="13:14">
      <c r="M5252" s="94"/>
      <c r="N5252" s="94"/>
    </row>
    <row r="5253" spans="13:14">
      <c r="M5253" s="94"/>
      <c r="N5253" s="94"/>
    </row>
    <row r="5254" spans="13:14">
      <c r="M5254" s="94"/>
      <c r="N5254" s="94"/>
    </row>
    <row r="5255" spans="13:14">
      <c r="M5255" s="94"/>
      <c r="N5255" s="94"/>
    </row>
    <row r="5256" spans="13:14">
      <c r="M5256" s="94"/>
      <c r="N5256" s="94"/>
    </row>
    <row r="5257" spans="13:14">
      <c r="M5257" s="94"/>
      <c r="N5257" s="94"/>
    </row>
    <row r="5258" spans="13:14">
      <c r="M5258" s="94"/>
      <c r="N5258" s="94"/>
    </row>
    <row r="5259" spans="13:14">
      <c r="M5259" s="94"/>
      <c r="N5259" s="94"/>
    </row>
    <row r="5260" spans="13:14">
      <c r="M5260" s="94"/>
      <c r="N5260" s="94"/>
    </row>
    <row r="5261" spans="13:14">
      <c r="M5261" s="94"/>
      <c r="N5261" s="94"/>
    </row>
    <row r="5262" spans="13:14">
      <c r="M5262" s="94"/>
      <c r="N5262" s="94"/>
    </row>
    <row r="5263" spans="13:14">
      <c r="M5263" s="94"/>
      <c r="N5263" s="94"/>
    </row>
    <row r="5264" spans="13:14">
      <c r="M5264" s="94"/>
      <c r="N5264" s="94"/>
    </row>
    <row r="5265" spans="13:14">
      <c r="M5265" s="94"/>
      <c r="N5265" s="94"/>
    </row>
    <row r="5266" spans="13:14">
      <c r="M5266" s="94"/>
      <c r="N5266" s="94"/>
    </row>
    <row r="5267" spans="13:14">
      <c r="M5267" s="94"/>
      <c r="N5267" s="94"/>
    </row>
    <row r="5268" spans="13:14">
      <c r="M5268" s="94"/>
      <c r="N5268" s="94"/>
    </row>
    <row r="5269" spans="13:14">
      <c r="M5269" s="94"/>
      <c r="N5269" s="94"/>
    </row>
    <row r="5270" spans="13:14">
      <c r="M5270" s="94"/>
      <c r="N5270" s="94"/>
    </row>
    <row r="5271" spans="13:14">
      <c r="M5271" s="94"/>
      <c r="N5271" s="94"/>
    </row>
    <row r="5272" spans="13:14">
      <c r="M5272" s="94"/>
      <c r="N5272" s="94"/>
    </row>
    <row r="5273" spans="13:14">
      <c r="M5273" s="94"/>
      <c r="N5273" s="94"/>
    </row>
    <row r="5274" spans="13:14">
      <c r="M5274" s="94"/>
      <c r="N5274" s="94"/>
    </row>
    <row r="5275" spans="13:14">
      <c r="M5275" s="94"/>
      <c r="N5275" s="94"/>
    </row>
    <row r="5276" spans="13:14">
      <c r="M5276" s="94"/>
      <c r="N5276" s="94"/>
    </row>
    <row r="5277" spans="13:14">
      <c r="M5277" s="94"/>
      <c r="N5277" s="94"/>
    </row>
    <row r="5278" spans="13:14">
      <c r="M5278" s="94"/>
      <c r="N5278" s="94"/>
    </row>
    <row r="5279" spans="13:14">
      <c r="M5279" s="94"/>
      <c r="N5279" s="94"/>
    </row>
    <row r="5280" spans="13:14">
      <c r="M5280" s="94"/>
      <c r="N5280" s="94"/>
    </row>
    <row r="5281" spans="13:14">
      <c r="M5281" s="94"/>
      <c r="N5281" s="94"/>
    </row>
    <row r="5282" spans="13:14">
      <c r="M5282" s="94"/>
      <c r="N5282" s="94"/>
    </row>
    <row r="5283" spans="13:14">
      <c r="M5283" s="94"/>
      <c r="N5283" s="94"/>
    </row>
    <row r="5284" spans="13:14">
      <c r="M5284" s="94"/>
      <c r="N5284" s="94"/>
    </row>
    <row r="5285" spans="13:14">
      <c r="M5285" s="94"/>
      <c r="N5285" s="94"/>
    </row>
    <row r="5286" spans="13:14">
      <c r="M5286" s="94"/>
      <c r="N5286" s="94"/>
    </row>
    <row r="5287" spans="13:14">
      <c r="M5287" s="94"/>
      <c r="N5287" s="94"/>
    </row>
    <row r="5288" spans="13:14">
      <c r="M5288" s="94"/>
      <c r="N5288" s="94"/>
    </row>
    <row r="5289" spans="13:14">
      <c r="M5289" s="94"/>
      <c r="N5289" s="94"/>
    </row>
    <row r="5290" spans="13:14">
      <c r="M5290" s="94"/>
      <c r="N5290" s="94"/>
    </row>
    <row r="5291" spans="13:14">
      <c r="M5291" s="94"/>
      <c r="N5291" s="94"/>
    </row>
    <row r="5292" spans="13:14">
      <c r="M5292" s="94"/>
      <c r="N5292" s="94"/>
    </row>
    <row r="5293" spans="13:14">
      <c r="M5293" s="94"/>
      <c r="N5293" s="94"/>
    </row>
    <row r="5294" spans="13:14">
      <c r="M5294" s="94"/>
      <c r="N5294" s="94"/>
    </row>
    <row r="5295" spans="13:14">
      <c r="M5295" s="94"/>
      <c r="N5295" s="94"/>
    </row>
    <row r="5296" spans="13:14">
      <c r="M5296" s="94"/>
      <c r="N5296" s="94"/>
    </row>
    <row r="5297" spans="13:14">
      <c r="M5297" s="94"/>
      <c r="N5297" s="94"/>
    </row>
    <row r="5298" spans="13:14">
      <c r="M5298" s="94"/>
      <c r="N5298" s="94"/>
    </row>
    <row r="5299" spans="13:14">
      <c r="M5299" s="94"/>
      <c r="N5299" s="94"/>
    </row>
    <row r="5300" spans="13:14">
      <c r="M5300" s="94"/>
      <c r="N5300" s="94"/>
    </row>
    <row r="5301" spans="13:14">
      <c r="M5301" s="94"/>
      <c r="N5301" s="94"/>
    </row>
    <row r="5302" spans="13:14">
      <c r="M5302" s="94"/>
      <c r="N5302" s="94"/>
    </row>
    <row r="5303" spans="13:14">
      <c r="M5303" s="94"/>
      <c r="N5303" s="94"/>
    </row>
    <row r="5304" spans="13:14">
      <c r="M5304" s="94"/>
      <c r="N5304" s="94"/>
    </row>
    <row r="5305" spans="13:14">
      <c r="M5305" s="94"/>
      <c r="N5305" s="94"/>
    </row>
    <row r="5306" spans="13:14">
      <c r="M5306" s="94"/>
      <c r="N5306" s="94"/>
    </row>
    <row r="5307" spans="13:14">
      <c r="M5307" s="94"/>
      <c r="N5307" s="94"/>
    </row>
    <row r="5308" spans="13:14">
      <c r="M5308" s="94"/>
      <c r="N5308" s="94"/>
    </row>
    <row r="5309" spans="13:14">
      <c r="M5309" s="94"/>
      <c r="N5309" s="94"/>
    </row>
    <row r="5310" spans="13:14">
      <c r="M5310" s="94"/>
      <c r="N5310" s="94"/>
    </row>
    <row r="5311" spans="13:14">
      <c r="M5311" s="94"/>
      <c r="N5311" s="94"/>
    </row>
    <row r="5312" spans="13:14">
      <c r="M5312" s="94"/>
      <c r="N5312" s="94"/>
    </row>
    <row r="5313" spans="13:14">
      <c r="M5313" s="94"/>
      <c r="N5313" s="94"/>
    </row>
    <row r="5314" spans="13:14">
      <c r="M5314" s="94"/>
      <c r="N5314" s="94"/>
    </row>
    <row r="5315" spans="13:14">
      <c r="M5315" s="94"/>
      <c r="N5315" s="94"/>
    </row>
    <row r="5316" spans="13:14">
      <c r="M5316" s="94"/>
      <c r="N5316" s="94"/>
    </row>
    <row r="5317" spans="13:14">
      <c r="M5317" s="94"/>
      <c r="N5317" s="94"/>
    </row>
    <row r="5318" spans="13:14">
      <c r="M5318" s="94"/>
      <c r="N5318" s="94"/>
    </row>
    <row r="5319" spans="13:14">
      <c r="M5319" s="94"/>
      <c r="N5319" s="94"/>
    </row>
    <row r="5320" spans="13:14">
      <c r="M5320" s="94"/>
      <c r="N5320" s="94"/>
    </row>
    <row r="5321" spans="13:14">
      <c r="M5321" s="94"/>
      <c r="N5321" s="94"/>
    </row>
    <row r="5322" spans="13:14">
      <c r="M5322" s="94"/>
      <c r="N5322" s="94"/>
    </row>
    <row r="5323" spans="13:14">
      <c r="M5323" s="94"/>
      <c r="N5323" s="94"/>
    </row>
    <row r="5324" spans="13:14">
      <c r="M5324" s="94"/>
      <c r="N5324" s="94"/>
    </row>
    <row r="5325" spans="13:14">
      <c r="M5325" s="94"/>
      <c r="N5325" s="94"/>
    </row>
    <row r="5326" spans="13:14">
      <c r="M5326" s="94"/>
      <c r="N5326" s="94"/>
    </row>
    <row r="5327" spans="13:14">
      <c r="M5327" s="94"/>
      <c r="N5327" s="94"/>
    </row>
    <row r="5328" spans="13:14">
      <c r="M5328" s="94"/>
      <c r="N5328" s="94"/>
    </row>
    <row r="5329" spans="13:14">
      <c r="M5329" s="94"/>
      <c r="N5329" s="94"/>
    </row>
    <row r="5330" spans="13:14">
      <c r="M5330" s="94"/>
      <c r="N5330" s="94"/>
    </row>
    <row r="5331" spans="13:14">
      <c r="M5331" s="94"/>
      <c r="N5331" s="94"/>
    </row>
    <row r="5332" spans="13:14">
      <c r="M5332" s="94"/>
      <c r="N5332" s="94"/>
    </row>
    <row r="5333" spans="13:14">
      <c r="M5333" s="94"/>
      <c r="N5333" s="94"/>
    </row>
    <row r="5334" spans="13:14">
      <c r="M5334" s="94"/>
      <c r="N5334" s="94"/>
    </row>
    <row r="5335" spans="13:14">
      <c r="M5335" s="94"/>
      <c r="N5335" s="94"/>
    </row>
    <row r="5336" spans="13:14">
      <c r="M5336" s="94"/>
      <c r="N5336" s="94"/>
    </row>
    <row r="5337" spans="13:14">
      <c r="M5337" s="94"/>
      <c r="N5337" s="94"/>
    </row>
    <row r="5338" spans="13:14">
      <c r="M5338" s="94"/>
      <c r="N5338" s="94"/>
    </row>
    <row r="5339" spans="13:14">
      <c r="M5339" s="94"/>
      <c r="N5339" s="94"/>
    </row>
    <row r="5340" spans="13:14">
      <c r="M5340" s="94"/>
      <c r="N5340" s="94"/>
    </row>
    <row r="5341" spans="13:14">
      <c r="M5341" s="94"/>
      <c r="N5341" s="94"/>
    </row>
    <row r="5342" spans="13:14">
      <c r="M5342" s="94"/>
      <c r="N5342" s="94"/>
    </row>
    <row r="5343" spans="13:14">
      <c r="M5343" s="94"/>
      <c r="N5343" s="94"/>
    </row>
    <row r="5344" spans="13:14">
      <c r="M5344" s="94"/>
      <c r="N5344" s="94"/>
    </row>
    <row r="5345" spans="13:14">
      <c r="M5345" s="94"/>
      <c r="N5345" s="94"/>
    </row>
    <row r="5346" spans="13:14">
      <c r="M5346" s="94"/>
      <c r="N5346" s="94"/>
    </row>
    <row r="5347" spans="13:14">
      <c r="M5347" s="94"/>
      <c r="N5347" s="94"/>
    </row>
    <row r="5348" spans="13:14">
      <c r="M5348" s="94"/>
      <c r="N5348" s="94"/>
    </row>
    <row r="5349" spans="13:14">
      <c r="M5349" s="94"/>
      <c r="N5349" s="94"/>
    </row>
    <row r="5350" spans="13:14">
      <c r="M5350" s="94"/>
      <c r="N5350" s="94"/>
    </row>
    <row r="5351" spans="13:14">
      <c r="M5351" s="94"/>
      <c r="N5351" s="94"/>
    </row>
    <row r="5352" spans="13:14">
      <c r="M5352" s="94"/>
      <c r="N5352" s="94"/>
    </row>
    <row r="5353" spans="13:14">
      <c r="M5353" s="94"/>
      <c r="N5353" s="94"/>
    </row>
    <row r="5354" spans="13:14">
      <c r="M5354" s="94"/>
      <c r="N5354" s="94"/>
    </row>
    <row r="5355" spans="13:14">
      <c r="M5355" s="94"/>
      <c r="N5355" s="94"/>
    </row>
    <row r="5356" spans="13:14">
      <c r="M5356" s="94"/>
      <c r="N5356" s="94"/>
    </row>
    <row r="5357" spans="13:14">
      <c r="M5357" s="94"/>
      <c r="N5357" s="94"/>
    </row>
    <row r="5358" spans="13:14">
      <c r="M5358" s="94"/>
      <c r="N5358" s="94"/>
    </row>
    <row r="5359" spans="13:14">
      <c r="M5359" s="94"/>
      <c r="N5359" s="94"/>
    </row>
    <row r="5360" spans="13:14">
      <c r="M5360" s="94"/>
      <c r="N5360" s="94"/>
    </row>
    <row r="5361" spans="13:14">
      <c r="M5361" s="94"/>
      <c r="N5361" s="94"/>
    </row>
    <row r="5362" spans="13:14">
      <c r="M5362" s="94"/>
      <c r="N5362" s="94"/>
    </row>
    <row r="5363" spans="13:14">
      <c r="M5363" s="94"/>
      <c r="N5363" s="94"/>
    </row>
    <row r="5364" spans="13:14">
      <c r="M5364" s="94"/>
      <c r="N5364" s="94"/>
    </row>
    <row r="5365" spans="13:14">
      <c r="M5365" s="94"/>
      <c r="N5365" s="94"/>
    </row>
    <row r="5366" spans="13:14">
      <c r="M5366" s="94"/>
      <c r="N5366" s="94"/>
    </row>
    <row r="5367" spans="13:14">
      <c r="M5367" s="94"/>
      <c r="N5367" s="94"/>
    </row>
    <row r="5368" spans="13:14">
      <c r="M5368" s="94"/>
      <c r="N5368" s="94"/>
    </row>
    <row r="5369" spans="13:14">
      <c r="M5369" s="94"/>
      <c r="N5369" s="94"/>
    </row>
    <row r="5370" spans="13:14">
      <c r="M5370" s="94"/>
      <c r="N5370" s="94"/>
    </row>
    <row r="5371" spans="13:14">
      <c r="M5371" s="94"/>
      <c r="N5371" s="94"/>
    </row>
    <row r="5372" spans="13:14">
      <c r="M5372" s="94"/>
      <c r="N5372" s="94"/>
    </row>
    <row r="5373" spans="13:14">
      <c r="M5373" s="94"/>
      <c r="N5373" s="94"/>
    </row>
    <row r="5374" spans="13:14">
      <c r="M5374" s="94"/>
      <c r="N5374" s="94"/>
    </row>
    <row r="5375" spans="13:14">
      <c r="M5375" s="94"/>
      <c r="N5375" s="94"/>
    </row>
    <row r="5376" spans="13:14">
      <c r="M5376" s="94"/>
      <c r="N5376" s="94"/>
    </row>
    <row r="5377" spans="13:14">
      <c r="M5377" s="94"/>
      <c r="N5377" s="94"/>
    </row>
    <row r="5378" spans="13:14">
      <c r="M5378" s="94"/>
      <c r="N5378" s="94"/>
    </row>
    <row r="5379" spans="13:14">
      <c r="M5379" s="94"/>
      <c r="N5379" s="94"/>
    </row>
    <row r="5380" spans="13:14">
      <c r="M5380" s="94"/>
      <c r="N5380" s="94"/>
    </row>
    <row r="5381" spans="13:14">
      <c r="M5381" s="94"/>
      <c r="N5381" s="94"/>
    </row>
    <row r="5382" spans="13:14">
      <c r="M5382" s="94"/>
      <c r="N5382" s="94"/>
    </row>
    <row r="5383" spans="13:14">
      <c r="M5383" s="94"/>
      <c r="N5383" s="94"/>
    </row>
    <row r="5384" spans="13:14">
      <c r="M5384" s="94"/>
      <c r="N5384" s="94"/>
    </row>
    <row r="5385" spans="13:14">
      <c r="M5385" s="94"/>
      <c r="N5385" s="94"/>
    </row>
    <row r="5386" spans="13:14">
      <c r="M5386" s="94"/>
      <c r="N5386" s="94"/>
    </row>
    <row r="5387" spans="13:14">
      <c r="M5387" s="94"/>
      <c r="N5387" s="94"/>
    </row>
    <row r="5388" spans="13:14">
      <c r="M5388" s="94"/>
      <c r="N5388" s="94"/>
    </row>
    <row r="5389" spans="13:14">
      <c r="M5389" s="94"/>
      <c r="N5389" s="94"/>
    </row>
    <row r="5390" spans="13:14">
      <c r="M5390" s="94"/>
      <c r="N5390" s="94"/>
    </row>
    <row r="5391" spans="13:14">
      <c r="M5391" s="94"/>
      <c r="N5391" s="94"/>
    </row>
    <row r="5392" spans="13:14">
      <c r="M5392" s="94"/>
      <c r="N5392" s="94"/>
    </row>
    <row r="5393" spans="13:14">
      <c r="M5393" s="94"/>
      <c r="N5393" s="94"/>
    </row>
    <row r="5394" spans="13:14">
      <c r="M5394" s="94"/>
      <c r="N5394" s="94"/>
    </row>
    <row r="5395" spans="13:14">
      <c r="M5395" s="94"/>
      <c r="N5395" s="94"/>
    </row>
    <row r="5396" spans="13:14">
      <c r="M5396" s="94"/>
      <c r="N5396" s="94"/>
    </row>
    <row r="5397" spans="13:14">
      <c r="M5397" s="94"/>
      <c r="N5397" s="94"/>
    </row>
    <row r="5398" spans="13:14">
      <c r="M5398" s="94"/>
      <c r="N5398" s="94"/>
    </row>
    <row r="5399" spans="13:14">
      <c r="M5399" s="94"/>
      <c r="N5399" s="94"/>
    </row>
    <row r="5400" spans="13:14">
      <c r="M5400" s="94"/>
      <c r="N5400" s="94"/>
    </row>
    <row r="5401" spans="13:14">
      <c r="M5401" s="94"/>
      <c r="N5401" s="94"/>
    </row>
    <row r="5402" spans="13:14">
      <c r="M5402" s="94"/>
      <c r="N5402" s="94"/>
    </row>
    <row r="5403" spans="13:14">
      <c r="M5403" s="94"/>
      <c r="N5403" s="94"/>
    </row>
    <row r="5404" spans="13:14">
      <c r="M5404" s="94"/>
      <c r="N5404" s="94"/>
    </row>
    <row r="5405" spans="13:14">
      <c r="M5405" s="94"/>
      <c r="N5405" s="94"/>
    </row>
    <row r="5406" spans="13:14">
      <c r="M5406" s="94"/>
      <c r="N5406" s="94"/>
    </row>
    <row r="5407" spans="13:14">
      <c r="M5407" s="94"/>
      <c r="N5407" s="94"/>
    </row>
    <row r="5408" spans="13:14">
      <c r="M5408" s="94"/>
      <c r="N5408" s="94"/>
    </row>
    <row r="5409" spans="13:14">
      <c r="M5409" s="94"/>
      <c r="N5409" s="94"/>
    </row>
    <row r="5410" spans="13:14">
      <c r="M5410" s="94"/>
      <c r="N5410" s="94"/>
    </row>
    <row r="5411" spans="13:14">
      <c r="M5411" s="94"/>
      <c r="N5411" s="94"/>
    </row>
    <row r="5412" spans="13:14">
      <c r="M5412" s="94"/>
      <c r="N5412" s="94"/>
    </row>
    <row r="5413" spans="13:14">
      <c r="M5413" s="94"/>
      <c r="N5413" s="94"/>
    </row>
    <row r="5414" spans="13:14">
      <c r="M5414" s="94"/>
      <c r="N5414" s="94"/>
    </row>
    <row r="5415" spans="13:14">
      <c r="M5415" s="94"/>
      <c r="N5415" s="94"/>
    </row>
    <row r="5416" spans="13:14">
      <c r="M5416" s="94"/>
      <c r="N5416" s="94"/>
    </row>
    <row r="5417" spans="13:14">
      <c r="M5417" s="94"/>
      <c r="N5417" s="94"/>
    </row>
    <row r="5418" spans="13:14">
      <c r="M5418" s="94"/>
      <c r="N5418" s="94"/>
    </row>
    <row r="5419" spans="13:14">
      <c r="M5419" s="94"/>
      <c r="N5419" s="94"/>
    </row>
    <row r="5420" spans="13:14">
      <c r="M5420" s="94"/>
      <c r="N5420" s="94"/>
    </row>
    <row r="5421" spans="13:14">
      <c r="M5421" s="94"/>
      <c r="N5421" s="94"/>
    </row>
    <row r="5422" spans="13:14">
      <c r="M5422" s="94"/>
      <c r="N5422" s="94"/>
    </row>
    <row r="5423" spans="13:14">
      <c r="M5423" s="94"/>
      <c r="N5423" s="94"/>
    </row>
    <row r="5424" spans="13:14">
      <c r="M5424" s="94"/>
      <c r="N5424" s="94"/>
    </row>
    <row r="5425" spans="13:14">
      <c r="M5425" s="94"/>
      <c r="N5425" s="94"/>
    </row>
    <row r="5426" spans="13:14">
      <c r="M5426" s="94"/>
      <c r="N5426" s="94"/>
    </row>
    <row r="5427" spans="13:14">
      <c r="M5427" s="94"/>
      <c r="N5427" s="94"/>
    </row>
    <row r="5428" spans="13:14">
      <c r="M5428" s="94"/>
      <c r="N5428" s="94"/>
    </row>
    <row r="5429" spans="13:14">
      <c r="M5429" s="94"/>
      <c r="N5429" s="94"/>
    </row>
    <row r="5430" spans="13:14">
      <c r="M5430" s="94"/>
      <c r="N5430" s="94"/>
    </row>
    <row r="5431" spans="13:14">
      <c r="M5431" s="94"/>
      <c r="N5431" s="94"/>
    </row>
    <row r="5432" spans="13:14">
      <c r="M5432" s="94"/>
      <c r="N5432" s="94"/>
    </row>
    <row r="5433" spans="13:14">
      <c r="M5433" s="94"/>
      <c r="N5433" s="94"/>
    </row>
    <row r="5434" spans="13:14">
      <c r="M5434" s="94"/>
      <c r="N5434" s="94"/>
    </row>
    <row r="5435" spans="13:14">
      <c r="M5435" s="94"/>
      <c r="N5435" s="94"/>
    </row>
    <row r="5436" spans="13:14">
      <c r="M5436" s="94"/>
      <c r="N5436" s="94"/>
    </row>
    <row r="5437" spans="13:14">
      <c r="M5437" s="94"/>
      <c r="N5437" s="94"/>
    </row>
    <row r="5438" spans="13:14">
      <c r="M5438" s="94"/>
      <c r="N5438" s="94"/>
    </row>
    <row r="5439" spans="13:14">
      <c r="M5439" s="94"/>
      <c r="N5439" s="94"/>
    </row>
    <row r="5440" spans="13:14">
      <c r="M5440" s="94"/>
      <c r="N5440" s="94"/>
    </row>
    <row r="5441" spans="13:14">
      <c r="M5441" s="94"/>
      <c r="N5441" s="94"/>
    </row>
    <row r="5442" spans="13:14">
      <c r="M5442" s="94"/>
      <c r="N5442" s="94"/>
    </row>
    <row r="5443" spans="13:14">
      <c r="M5443" s="94"/>
      <c r="N5443" s="94"/>
    </row>
    <row r="5444" spans="13:14">
      <c r="M5444" s="94"/>
      <c r="N5444" s="94"/>
    </row>
    <row r="5445" spans="13:14">
      <c r="M5445" s="94"/>
      <c r="N5445" s="94"/>
    </row>
    <row r="5446" spans="13:14">
      <c r="M5446" s="94"/>
      <c r="N5446" s="94"/>
    </row>
    <row r="5447" spans="13:14">
      <c r="M5447" s="94"/>
      <c r="N5447" s="94"/>
    </row>
    <row r="5448" spans="13:14">
      <c r="M5448" s="94"/>
      <c r="N5448" s="94"/>
    </row>
    <row r="5449" spans="13:14">
      <c r="M5449" s="94"/>
      <c r="N5449" s="94"/>
    </row>
    <row r="5450" spans="13:14">
      <c r="M5450" s="94"/>
      <c r="N5450" s="94"/>
    </row>
    <row r="5451" spans="13:14">
      <c r="M5451" s="94"/>
      <c r="N5451" s="94"/>
    </row>
    <row r="5452" spans="13:14">
      <c r="M5452" s="94"/>
      <c r="N5452" s="94"/>
    </row>
    <row r="5453" spans="13:14">
      <c r="M5453" s="94"/>
      <c r="N5453" s="94"/>
    </row>
    <row r="5454" spans="13:14">
      <c r="M5454" s="94"/>
      <c r="N5454" s="94"/>
    </row>
    <row r="5455" spans="13:14">
      <c r="M5455" s="94"/>
      <c r="N5455" s="94"/>
    </row>
    <row r="5456" spans="13:14">
      <c r="M5456" s="94"/>
      <c r="N5456" s="94"/>
    </row>
    <row r="5457" spans="13:14">
      <c r="M5457" s="94"/>
      <c r="N5457" s="94"/>
    </row>
    <row r="5458" spans="13:14">
      <c r="M5458" s="94"/>
      <c r="N5458" s="94"/>
    </row>
    <row r="5459" spans="13:14">
      <c r="M5459" s="94"/>
      <c r="N5459" s="94"/>
    </row>
    <row r="5460" spans="13:14">
      <c r="M5460" s="94"/>
      <c r="N5460" s="94"/>
    </row>
    <row r="5461" spans="13:14">
      <c r="M5461" s="94"/>
      <c r="N5461" s="94"/>
    </row>
    <row r="5462" spans="13:14">
      <c r="M5462" s="94"/>
      <c r="N5462" s="94"/>
    </row>
    <row r="5463" spans="13:14">
      <c r="M5463" s="94"/>
      <c r="N5463" s="94"/>
    </row>
    <row r="5464" spans="13:14">
      <c r="M5464" s="94"/>
      <c r="N5464" s="94"/>
    </row>
    <row r="5465" spans="13:14">
      <c r="M5465" s="94"/>
      <c r="N5465" s="94"/>
    </row>
    <row r="5466" spans="13:14">
      <c r="M5466" s="94"/>
      <c r="N5466" s="94"/>
    </row>
    <row r="5467" spans="13:14">
      <c r="M5467" s="94"/>
      <c r="N5467" s="94"/>
    </row>
    <row r="5468" spans="13:14">
      <c r="M5468" s="94"/>
      <c r="N5468" s="94"/>
    </row>
    <row r="5469" spans="13:14">
      <c r="M5469" s="94"/>
      <c r="N5469" s="94"/>
    </row>
    <row r="5470" spans="13:14">
      <c r="M5470" s="94"/>
      <c r="N5470" s="94"/>
    </row>
    <row r="5471" spans="13:14">
      <c r="M5471" s="94"/>
      <c r="N5471" s="94"/>
    </row>
    <row r="5472" spans="13:14">
      <c r="M5472" s="94"/>
      <c r="N5472" s="94"/>
    </row>
    <row r="5473" spans="13:14">
      <c r="M5473" s="94"/>
      <c r="N5473" s="94"/>
    </row>
    <row r="5474" spans="13:14">
      <c r="M5474" s="94"/>
      <c r="N5474" s="94"/>
    </row>
    <row r="5475" spans="13:14">
      <c r="M5475" s="94"/>
      <c r="N5475" s="94"/>
    </row>
    <row r="5476" spans="13:14">
      <c r="M5476" s="94"/>
      <c r="N5476" s="94"/>
    </row>
    <row r="5477" spans="13:14">
      <c r="M5477" s="94"/>
      <c r="N5477" s="94"/>
    </row>
    <row r="5478" spans="13:14">
      <c r="M5478" s="94"/>
      <c r="N5478" s="94"/>
    </row>
    <row r="5479" spans="13:14">
      <c r="M5479" s="94"/>
      <c r="N5479" s="94"/>
    </row>
    <row r="5480" spans="13:14">
      <c r="M5480" s="94"/>
      <c r="N5480" s="94"/>
    </row>
    <row r="5481" spans="13:14">
      <c r="M5481" s="94"/>
      <c r="N5481" s="94"/>
    </row>
    <row r="5482" spans="13:14">
      <c r="M5482" s="94"/>
      <c r="N5482" s="94"/>
    </row>
    <row r="5483" spans="13:14">
      <c r="M5483" s="94"/>
      <c r="N5483" s="94"/>
    </row>
    <row r="5484" spans="13:14">
      <c r="M5484" s="94"/>
      <c r="N5484" s="94"/>
    </row>
    <row r="5485" spans="13:14">
      <c r="M5485" s="94"/>
      <c r="N5485" s="94"/>
    </row>
    <row r="5486" spans="13:14">
      <c r="M5486" s="94"/>
      <c r="N5486" s="94"/>
    </row>
    <row r="5487" spans="13:14">
      <c r="M5487" s="94"/>
      <c r="N5487" s="94"/>
    </row>
    <row r="5488" spans="13:14">
      <c r="M5488" s="94"/>
      <c r="N5488" s="94"/>
    </row>
    <row r="5489" spans="13:14">
      <c r="M5489" s="94"/>
      <c r="N5489" s="94"/>
    </row>
    <row r="5490" spans="13:14">
      <c r="M5490" s="94"/>
      <c r="N5490" s="94"/>
    </row>
    <row r="5491" spans="13:14">
      <c r="M5491" s="94"/>
      <c r="N5491" s="94"/>
    </row>
    <row r="5492" spans="13:14">
      <c r="M5492" s="94"/>
      <c r="N5492" s="94"/>
    </row>
    <row r="5493" spans="13:14">
      <c r="M5493" s="94"/>
      <c r="N5493" s="94"/>
    </row>
    <row r="5494" spans="13:14">
      <c r="M5494" s="94"/>
      <c r="N5494" s="94"/>
    </row>
    <row r="5495" spans="13:14">
      <c r="M5495" s="94"/>
      <c r="N5495" s="94"/>
    </row>
    <row r="5496" spans="13:14">
      <c r="M5496" s="94"/>
      <c r="N5496" s="94"/>
    </row>
    <row r="5497" spans="13:14">
      <c r="M5497" s="94"/>
      <c r="N5497" s="94"/>
    </row>
    <row r="5498" spans="13:14">
      <c r="M5498" s="94"/>
      <c r="N5498" s="94"/>
    </row>
    <row r="5499" spans="13:14">
      <c r="M5499" s="94"/>
      <c r="N5499" s="94"/>
    </row>
    <row r="5500" spans="13:14">
      <c r="M5500" s="94"/>
      <c r="N5500" s="94"/>
    </row>
    <row r="5501" spans="13:14">
      <c r="M5501" s="94"/>
      <c r="N5501" s="94"/>
    </row>
    <row r="5502" spans="13:14">
      <c r="M5502" s="94"/>
      <c r="N5502" s="94"/>
    </row>
    <row r="5503" spans="13:14">
      <c r="M5503" s="94"/>
      <c r="N5503" s="94"/>
    </row>
    <row r="5504" spans="13:14">
      <c r="M5504" s="94"/>
      <c r="N5504" s="94"/>
    </row>
    <row r="5505" spans="13:14">
      <c r="M5505" s="94"/>
      <c r="N5505" s="94"/>
    </row>
    <row r="5506" spans="13:14">
      <c r="M5506" s="94"/>
      <c r="N5506" s="94"/>
    </row>
    <row r="5507" spans="13:14">
      <c r="M5507" s="94"/>
      <c r="N5507" s="94"/>
    </row>
    <row r="5508" spans="13:14">
      <c r="M5508" s="94"/>
      <c r="N5508" s="94"/>
    </row>
    <row r="5509" spans="13:14">
      <c r="M5509" s="94"/>
      <c r="N5509" s="94"/>
    </row>
    <row r="5510" spans="13:14">
      <c r="M5510" s="94"/>
      <c r="N5510" s="94"/>
    </row>
    <row r="5511" spans="13:14">
      <c r="M5511" s="94"/>
      <c r="N5511" s="94"/>
    </row>
    <row r="5512" spans="13:14">
      <c r="M5512" s="94"/>
      <c r="N5512" s="94"/>
    </row>
    <row r="5513" spans="13:14">
      <c r="M5513" s="94"/>
      <c r="N5513" s="94"/>
    </row>
    <row r="5514" spans="13:14">
      <c r="M5514" s="94"/>
      <c r="N5514" s="94"/>
    </row>
    <row r="5515" spans="13:14">
      <c r="M5515" s="94"/>
      <c r="N5515" s="94"/>
    </row>
    <row r="5516" spans="13:14">
      <c r="M5516" s="94"/>
      <c r="N5516" s="94"/>
    </row>
    <row r="5517" spans="13:14">
      <c r="M5517" s="94"/>
      <c r="N5517" s="94"/>
    </row>
    <row r="5518" spans="13:14">
      <c r="M5518" s="94"/>
      <c r="N5518" s="94"/>
    </row>
    <row r="5519" spans="13:14">
      <c r="M5519" s="94"/>
      <c r="N5519" s="94"/>
    </row>
    <row r="5520" spans="13:14">
      <c r="M5520" s="94"/>
      <c r="N5520" s="94"/>
    </row>
    <row r="5521" spans="13:14">
      <c r="M5521" s="94"/>
      <c r="N5521" s="94"/>
    </row>
    <row r="5522" spans="13:14">
      <c r="M5522" s="94"/>
      <c r="N5522" s="94"/>
    </row>
    <row r="5523" spans="13:14">
      <c r="M5523" s="94"/>
      <c r="N5523" s="94"/>
    </row>
    <row r="5524" spans="13:14">
      <c r="M5524" s="94"/>
      <c r="N5524" s="94"/>
    </row>
    <row r="5525" spans="13:14">
      <c r="M5525" s="94"/>
      <c r="N5525" s="94"/>
    </row>
    <row r="5526" spans="13:14">
      <c r="M5526" s="94"/>
      <c r="N5526" s="94"/>
    </row>
    <row r="5527" spans="13:14">
      <c r="M5527" s="94"/>
      <c r="N5527" s="94"/>
    </row>
    <row r="5528" spans="13:14">
      <c r="M5528" s="94"/>
      <c r="N5528" s="94"/>
    </row>
    <row r="5529" spans="13:14">
      <c r="M5529" s="94"/>
      <c r="N5529" s="94"/>
    </row>
    <row r="5530" spans="13:14">
      <c r="M5530" s="94"/>
      <c r="N5530" s="94"/>
    </row>
    <row r="5531" spans="13:14">
      <c r="M5531" s="94"/>
      <c r="N5531" s="94"/>
    </row>
    <row r="5532" spans="13:14">
      <c r="M5532" s="94"/>
      <c r="N5532" s="94"/>
    </row>
    <row r="5533" spans="13:14">
      <c r="M5533" s="94"/>
      <c r="N5533" s="94"/>
    </row>
    <row r="5534" spans="13:14">
      <c r="M5534" s="94"/>
      <c r="N5534" s="94"/>
    </row>
    <row r="5535" spans="13:14">
      <c r="M5535" s="94"/>
      <c r="N5535" s="94"/>
    </row>
    <row r="5536" spans="13:14">
      <c r="M5536" s="94"/>
      <c r="N5536" s="94"/>
    </row>
    <row r="5537" spans="13:14">
      <c r="M5537" s="94"/>
      <c r="N5537" s="94"/>
    </row>
    <row r="5538" spans="13:14">
      <c r="M5538" s="94"/>
      <c r="N5538" s="94"/>
    </row>
    <row r="5539" spans="13:14">
      <c r="M5539" s="94"/>
      <c r="N5539" s="94"/>
    </row>
    <row r="5540" spans="13:14">
      <c r="M5540" s="94"/>
      <c r="N5540" s="94"/>
    </row>
    <row r="5541" spans="13:14">
      <c r="M5541" s="94"/>
      <c r="N5541" s="94"/>
    </row>
    <row r="5542" spans="13:14">
      <c r="M5542" s="94"/>
      <c r="N5542" s="94"/>
    </row>
    <row r="5543" spans="13:14">
      <c r="M5543" s="94"/>
      <c r="N5543" s="94"/>
    </row>
    <row r="5544" spans="13:14">
      <c r="M5544" s="94"/>
      <c r="N5544" s="94"/>
    </row>
    <row r="5545" spans="13:14">
      <c r="M5545" s="94"/>
      <c r="N5545" s="94"/>
    </row>
    <row r="5546" spans="13:14">
      <c r="M5546" s="94"/>
      <c r="N5546" s="94"/>
    </row>
    <row r="5547" spans="13:14">
      <c r="M5547" s="94"/>
      <c r="N5547" s="94"/>
    </row>
    <row r="5548" spans="13:14">
      <c r="M5548" s="94"/>
      <c r="N5548" s="94"/>
    </row>
    <row r="5549" spans="13:14">
      <c r="M5549" s="94"/>
      <c r="N5549" s="94"/>
    </row>
    <row r="5550" spans="13:14">
      <c r="M5550" s="94"/>
      <c r="N5550" s="94"/>
    </row>
    <row r="5551" spans="13:14">
      <c r="M5551" s="94"/>
      <c r="N5551" s="94"/>
    </row>
    <row r="5552" spans="13:14">
      <c r="M5552" s="94"/>
      <c r="N5552" s="94"/>
    </row>
    <row r="5553" spans="13:14">
      <c r="M5553" s="94"/>
      <c r="N5553" s="94"/>
    </row>
    <row r="5554" spans="13:14">
      <c r="M5554" s="94"/>
      <c r="N5554" s="94"/>
    </row>
    <row r="5555" spans="13:14">
      <c r="M5555" s="94"/>
      <c r="N5555" s="94"/>
    </row>
    <row r="5556" spans="13:14">
      <c r="M5556" s="94"/>
      <c r="N5556" s="94"/>
    </row>
    <row r="5557" spans="13:14">
      <c r="M5557" s="94"/>
      <c r="N5557" s="94"/>
    </row>
    <row r="5558" spans="13:14">
      <c r="M5558" s="94"/>
      <c r="N5558" s="94"/>
    </row>
    <row r="5559" spans="13:14">
      <c r="M5559" s="94"/>
      <c r="N5559" s="94"/>
    </row>
    <row r="5560" spans="13:14">
      <c r="M5560" s="94"/>
      <c r="N5560" s="94"/>
    </row>
    <row r="5561" spans="13:14">
      <c r="M5561" s="94"/>
      <c r="N5561" s="94"/>
    </row>
    <row r="5562" spans="13:14">
      <c r="M5562" s="94"/>
      <c r="N5562" s="94"/>
    </row>
    <row r="5563" spans="13:14">
      <c r="M5563" s="94"/>
      <c r="N5563" s="94"/>
    </row>
    <row r="5564" spans="13:14">
      <c r="M5564" s="94"/>
      <c r="N5564" s="94"/>
    </row>
    <row r="5565" spans="13:14">
      <c r="M5565" s="94"/>
      <c r="N5565" s="94"/>
    </row>
    <row r="5566" spans="13:14">
      <c r="M5566" s="94"/>
      <c r="N5566" s="94"/>
    </row>
    <row r="5567" spans="13:14">
      <c r="M5567" s="94"/>
      <c r="N5567" s="94"/>
    </row>
    <row r="5568" spans="13:14">
      <c r="M5568" s="94"/>
      <c r="N5568" s="94"/>
    </row>
    <row r="5569" spans="13:14">
      <c r="M5569" s="94"/>
      <c r="N5569" s="94"/>
    </row>
    <row r="5570" spans="13:14">
      <c r="M5570" s="94"/>
      <c r="N5570" s="94"/>
    </row>
    <row r="5571" spans="13:14">
      <c r="M5571" s="94"/>
      <c r="N5571" s="94"/>
    </row>
    <row r="5572" spans="13:14">
      <c r="M5572" s="94"/>
      <c r="N5572" s="94"/>
    </row>
    <row r="5573" spans="13:14">
      <c r="M5573" s="94"/>
      <c r="N5573" s="94"/>
    </row>
    <row r="5574" spans="13:14">
      <c r="M5574" s="94"/>
      <c r="N5574" s="94"/>
    </row>
    <row r="5575" spans="13:14">
      <c r="M5575" s="94"/>
      <c r="N5575" s="94"/>
    </row>
    <row r="5576" spans="13:14">
      <c r="M5576" s="94"/>
      <c r="N5576" s="94"/>
    </row>
    <row r="5577" spans="13:14">
      <c r="M5577" s="94"/>
      <c r="N5577" s="94"/>
    </row>
    <row r="5578" spans="13:14">
      <c r="M5578" s="94"/>
      <c r="N5578" s="94"/>
    </row>
    <row r="5579" spans="13:14">
      <c r="M5579" s="94"/>
      <c r="N5579" s="94"/>
    </row>
    <row r="5580" spans="13:14">
      <c r="M5580" s="94"/>
      <c r="N5580" s="94"/>
    </row>
    <row r="5581" spans="13:14">
      <c r="M5581" s="94"/>
      <c r="N5581" s="94"/>
    </row>
    <row r="5582" spans="13:14">
      <c r="M5582" s="94"/>
      <c r="N5582" s="94"/>
    </row>
    <row r="5583" spans="13:14">
      <c r="M5583" s="94"/>
      <c r="N5583" s="94"/>
    </row>
    <row r="5584" spans="13:14">
      <c r="M5584" s="94"/>
      <c r="N5584" s="94"/>
    </row>
    <row r="5585" spans="13:14">
      <c r="M5585" s="94"/>
      <c r="N5585" s="94"/>
    </row>
    <row r="5586" spans="13:14">
      <c r="M5586" s="94"/>
      <c r="N5586" s="94"/>
    </row>
    <row r="5587" spans="13:14">
      <c r="M5587" s="94"/>
      <c r="N5587" s="94"/>
    </row>
    <row r="5588" spans="13:14">
      <c r="M5588" s="94"/>
      <c r="N5588" s="94"/>
    </row>
    <row r="5589" spans="13:14">
      <c r="M5589" s="94"/>
      <c r="N5589" s="94"/>
    </row>
    <row r="5590" spans="13:14">
      <c r="M5590" s="94"/>
      <c r="N5590" s="94"/>
    </row>
    <row r="5591" spans="13:14">
      <c r="M5591" s="94"/>
      <c r="N5591" s="94"/>
    </row>
    <row r="5592" spans="13:14">
      <c r="M5592" s="94"/>
      <c r="N5592" s="94"/>
    </row>
    <row r="5593" spans="13:14">
      <c r="M5593" s="94"/>
      <c r="N5593" s="94"/>
    </row>
    <row r="5594" spans="13:14">
      <c r="M5594" s="94"/>
      <c r="N5594" s="94"/>
    </row>
    <row r="5595" spans="13:14">
      <c r="M5595" s="94"/>
      <c r="N5595" s="94"/>
    </row>
    <row r="5596" spans="13:14">
      <c r="M5596" s="94"/>
      <c r="N5596" s="94"/>
    </row>
    <row r="5597" spans="13:14">
      <c r="M5597" s="94"/>
      <c r="N5597" s="94"/>
    </row>
    <row r="5598" spans="13:14">
      <c r="M5598" s="94"/>
      <c r="N5598" s="94"/>
    </row>
    <row r="5599" spans="13:14">
      <c r="M5599" s="94"/>
      <c r="N5599" s="94"/>
    </row>
    <row r="5600" spans="13:14">
      <c r="M5600" s="94"/>
      <c r="N5600" s="94"/>
    </row>
    <row r="5601" spans="13:14">
      <c r="M5601" s="94"/>
      <c r="N5601" s="94"/>
    </row>
    <row r="5602" spans="13:14">
      <c r="M5602" s="94"/>
      <c r="N5602" s="94"/>
    </row>
    <row r="5603" spans="13:14">
      <c r="M5603" s="94"/>
      <c r="N5603" s="94"/>
    </row>
    <row r="5604" spans="13:14">
      <c r="M5604" s="94"/>
      <c r="N5604" s="94"/>
    </row>
    <row r="5605" spans="13:14">
      <c r="M5605" s="94"/>
      <c r="N5605" s="94"/>
    </row>
    <row r="5606" spans="13:14">
      <c r="M5606" s="94"/>
      <c r="N5606" s="94"/>
    </row>
    <row r="5607" spans="13:14">
      <c r="M5607" s="94"/>
      <c r="N5607" s="94"/>
    </row>
    <row r="5608" spans="13:14">
      <c r="M5608" s="94"/>
      <c r="N5608" s="94"/>
    </row>
    <row r="5609" spans="13:14">
      <c r="M5609" s="94"/>
      <c r="N5609" s="94"/>
    </row>
    <row r="5610" spans="13:14">
      <c r="M5610" s="94"/>
      <c r="N5610" s="94"/>
    </row>
    <row r="5611" spans="13:14">
      <c r="M5611" s="94"/>
      <c r="N5611" s="94"/>
    </row>
    <row r="5612" spans="13:14">
      <c r="M5612" s="94"/>
      <c r="N5612" s="94"/>
    </row>
    <row r="5613" spans="13:14">
      <c r="M5613" s="94"/>
      <c r="N5613" s="94"/>
    </row>
    <row r="5614" spans="13:14">
      <c r="M5614" s="94"/>
      <c r="N5614" s="94"/>
    </row>
    <row r="5615" spans="13:14">
      <c r="M5615" s="94"/>
      <c r="N5615" s="94"/>
    </row>
    <row r="5616" spans="13:14">
      <c r="M5616" s="94"/>
      <c r="N5616" s="94"/>
    </row>
    <row r="5617" spans="13:14">
      <c r="M5617" s="94"/>
      <c r="N5617" s="94"/>
    </row>
    <row r="5618" spans="13:14">
      <c r="M5618" s="94"/>
      <c r="N5618" s="94"/>
    </row>
    <row r="5619" spans="13:14">
      <c r="M5619" s="94"/>
      <c r="N5619" s="94"/>
    </row>
    <row r="5620" spans="13:14">
      <c r="M5620" s="94"/>
      <c r="N5620" s="94"/>
    </row>
    <row r="5621" spans="13:14">
      <c r="M5621" s="94"/>
      <c r="N5621" s="94"/>
    </row>
    <row r="5622" spans="13:14">
      <c r="M5622" s="94"/>
      <c r="N5622" s="94"/>
    </row>
    <row r="5623" spans="13:14">
      <c r="M5623" s="94"/>
      <c r="N5623" s="94"/>
    </row>
    <row r="5624" spans="13:14">
      <c r="M5624" s="94"/>
      <c r="N5624" s="94"/>
    </row>
    <row r="5625" spans="13:14">
      <c r="M5625" s="94"/>
      <c r="N5625" s="94"/>
    </row>
    <row r="5626" spans="13:14">
      <c r="M5626" s="94"/>
      <c r="N5626" s="94"/>
    </row>
    <row r="5627" spans="13:14">
      <c r="M5627" s="94"/>
      <c r="N5627" s="94"/>
    </row>
    <row r="5628" spans="13:14">
      <c r="M5628" s="94"/>
      <c r="N5628" s="94"/>
    </row>
    <row r="5629" spans="13:14">
      <c r="M5629" s="94"/>
      <c r="N5629" s="94"/>
    </row>
    <row r="5630" spans="13:14">
      <c r="M5630" s="94"/>
      <c r="N5630" s="94"/>
    </row>
    <row r="5631" spans="13:14">
      <c r="M5631" s="94"/>
      <c r="N5631" s="94"/>
    </row>
    <row r="5632" spans="13:14">
      <c r="M5632" s="94"/>
      <c r="N5632" s="94"/>
    </row>
    <row r="5633" spans="13:14">
      <c r="M5633" s="94"/>
      <c r="N5633" s="94"/>
    </row>
    <row r="5634" spans="13:14">
      <c r="M5634" s="94"/>
      <c r="N5634" s="94"/>
    </row>
    <row r="5635" spans="13:14">
      <c r="M5635" s="94"/>
      <c r="N5635" s="94"/>
    </row>
    <row r="5636" spans="13:14">
      <c r="M5636" s="94"/>
      <c r="N5636" s="94"/>
    </row>
    <row r="5637" spans="13:14">
      <c r="M5637" s="94"/>
      <c r="N5637" s="94"/>
    </row>
    <row r="5638" spans="13:14">
      <c r="M5638" s="94"/>
      <c r="N5638" s="94"/>
    </row>
    <row r="5639" spans="13:14">
      <c r="M5639" s="94"/>
      <c r="N5639" s="94"/>
    </row>
    <row r="5640" spans="13:14">
      <c r="M5640" s="94"/>
      <c r="N5640" s="94"/>
    </row>
    <row r="5641" spans="13:14">
      <c r="M5641" s="94"/>
      <c r="N5641" s="94"/>
    </row>
    <row r="5642" spans="13:14">
      <c r="M5642" s="94"/>
      <c r="N5642" s="94"/>
    </row>
    <row r="5643" spans="13:14">
      <c r="M5643" s="94"/>
      <c r="N5643" s="94"/>
    </row>
    <row r="5644" spans="13:14">
      <c r="M5644" s="94"/>
      <c r="N5644" s="94"/>
    </row>
    <row r="5645" spans="13:14">
      <c r="M5645" s="94"/>
      <c r="N5645" s="94"/>
    </row>
    <row r="5646" spans="13:14">
      <c r="M5646" s="94"/>
      <c r="N5646" s="94"/>
    </row>
    <row r="5647" spans="13:14">
      <c r="M5647" s="94"/>
      <c r="N5647" s="94"/>
    </row>
    <row r="5648" spans="13:14">
      <c r="M5648" s="94"/>
      <c r="N5648" s="94"/>
    </row>
    <row r="5649" spans="13:14">
      <c r="M5649" s="94"/>
      <c r="N5649" s="94"/>
    </row>
    <row r="5650" spans="13:14">
      <c r="M5650" s="94"/>
      <c r="N5650" s="94"/>
    </row>
    <row r="5651" spans="13:14">
      <c r="M5651" s="94"/>
      <c r="N5651" s="94"/>
    </row>
    <row r="5652" spans="13:14">
      <c r="M5652" s="94"/>
      <c r="N5652" s="94"/>
    </row>
    <row r="5653" spans="13:14">
      <c r="M5653" s="94"/>
      <c r="N5653" s="94"/>
    </row>
    <row r="5654" spans="13:14">
      <c r="M5654" s="94"/>
      <c r="N5654" s="94"/>
    </row>
    <row r="5655" spans="13:14">
      <c r="M5655" s="94"/>
      <c r="N5655" s="94"/>
    </row>
    <row r="5656" spans="13:14">
      <c r="M5656" s="94"/>
      <c r="N5656" s="94"/>
    </row>
    <row r="5657" spans="13:14">
      <c r="M5657" s="94"/>
      <c r="N5657" s="94"/>
    </row>
    <row r="5658" spans="13:14">
      <c r="M5658" s="94"/>
      <c r="N5658" s="94"/>
    </row>
    <row r="5659" spans="13:14">
      <c r="M5659" s="94"/>
      <c r="N5659" s="94"/>
    </row>
    <row r="5660" spans="13:14">
      <c r="M5660" s="94"/>
      <c r="N5660" s="94"/>
    </row>
    <row r="5661" spans="13:14">
      <c r="M5661" s="94"/>
      <c r="N5661" s="94"/>
    </row>
    <row r="5662" spans="13:14">
      <c r="M5662" s="94"/>
      <c r="N5662" s="94"/>
    </row>
    <row r="5663" spans="13:14">
      <c r="M5663" s="94"/>
      <c r="N5663" s="94"/>
    </row>
    <row r="5664" spans="13:14">
      <c r="M5664" s="94"/>
      <c r="N5664" s="94"/>
    </row>
    <row r="5665" spans="13:14">
      <c r="M5665" s="94"/>
      <c r="N5665" s="94"/>
    </row>
    <row r="5666" spans="13:14">
      <c r="M5666" s="94"/>
      <c r="N5666" s="94"/>
    </row>
    <row r="5667" spans="13:14">
      <c r="M5667" s="94"/>
      <c r="N5667" s="94"/>
    </row>
    <row r="5668" spans="13:14">
      <c r="M5668" s="94"/>
      <c r="N5668" s="94"/>
    </row>
    <row r="5669" spans="13:14">
      <c r="M5669" s="94"/>
      <c r="N5669" s="94"/>
    </row>
    <row r="5670" spans="13:14">
      <c r="M5670" s="94"/>
      <c r="N5670" s="94"/>
    </row>
    <row r="5671" spans="13:14">
      <c r="M5671" s="94"/>
      <c r="N5671" s="94"/>
    </row>
    <row r="5672" spans="13:14">
      <c r="M5672" s="94"/>
      <c r="N5672" s="94"/>
    </row>
    <row r="5673" spans="13:14">
      <c r="M5673" s="94"/>
      <c r="N5673" s="94"/>
    </row>
    <row r="5674" spans="13:14">
      <c r="M5674" s="94"/>
      <c r="N5674" s="94"/>
    </row>
    <row r="5675" spans="13:14">
      <c r="M5675" s="94"/>
      <c r="N5675" s="94"/>
    </row>
    <row r="5676" spans="13:14">
      <c r="M5676" s="94"/>
      <c r="N5676" s="94"/>
    </row>
    <row r="5677" spans="13:14">
      <c r="M5677" s="94"/>
      <c r="N5677" s="94"/>
    </row>
    <row r="5678" spans="13:14">
      <c r="M5678" s="94"/>
      <c r="N5678" s="94"/>
    </row>
    <row r="5679" spans="13:14">
      <c r="M5679" s="94"/>
      <c r="N5679" s="94"/>
    </row>
    <row r="5680" spans="13:14">
      <c r="M5680" s="94"/>
      <c r="N5680" s="94"/>
    </row>
    <row r="5681" spans="13:14">
      <c r="M5681" s="94"/>
      <c r="N5681" s="94"/>
    </row>
    <row r="5682" spans="13:14">
      <c r="M5682" s="94"/>
      <c r="N5682" s="94"/>
    </row>
    <row r="5683" spans="13:14">
      <c r="M5683" s="94"/>
      <c r="N5683" s="94"/>
    </row>
    <row r="5684" spans="13:14">
      <c r="M5684" s="94"/>
      <c r="N5684" s="94"/>
    </row>
    <row r="5685" spans="13:14">
      <c r="M5685" s="94"/>
      <c r="N5685" s="94"/>
    </row>
    <row r="5686" spans="13:14">
      <c r="M5686" s="94"/>
      <c r="N5686" s="94"/>
    </row>
    <row r="5687" spans="13:14">
      <c r="M5687" s="94"/>
      <c r="N5687" s="94"/>
    </row>
    <row r="5688" spans="13:14">
      <c r="M5688" s="94"/>
      <c r="N5688" s="94"/>
    </row>
    <row r="5689" spans="13:14">
      <c r="M5689" s="94"/>
      <c r="N5689" s="94"/>
    </row>
    <row r="5690" spans="13:14">
      <c r="M5690" s="94"/>
      <c r="N5690" s="94"/>
    </row>
    <row r="5691" spans="13:14">
      <c r="M5691" s="94"/>
      <c r="N5691" s="94"/>
    </row>
    <row r="5692" spans="13:14">
      <c r="M5692" s="94"/>
      <c r="N5692" s="94"/>
    </row>
    <row r="5693" spans="13:14">
      <c r="M5693" s="94"/>
      <c r="N5693" s="94"/>
    </row>
    <row r="5694" spans="13:14">
      <c r="M5694" s="94"/>
      <c r="N5694" s="94"/>
    </row>
    <row r="5695" spans="13:14">
      <c r="M5695" s="94"/>
      <c r="N5695" s="94"/>
    </row>
    <row r="5696" spans="13:14">
      <c r="M5696" s="94"/>
      <c r="N5696" s="94"/>
    </row>
    <row r="5697" spans="13:14">
      <c r="M5697" s="94"/>
      <c r="N5697" s="94"/>
    </row>
    <row r="5698" spans="13:14">
      <c r="M5698" s="94"/>
      <c r="N5698" s="94"/>
    </row>
    <row r="5699" spans="13:14">
      <c r="M5699" s="94"/>
      <c r="N5699" s="94"/>
    </row>
    <row r="5700" spans="13:14">
      <c r="M5700" s="94"/>
      <c r="N5700" s="94"/>
    </row>
    <row r="5701" spans="13:14">
      <c r="M5701" s="94"/>
      <c r="N5701" s="94"/>
    </row>
    <row r="5702" spans="13:14">
      <c r="M5702" s="94"/>
      <c r="N5702" s="94"/>
    </row>
    <row r="5703" spans="13:14">
      <c r="M5703" s="94"/>
      <c r="N5703" s="94"/>
    </row>
    <row r="5704" spans="13:14">
      <c r="M5704" s="94"/>
      <c r="N5704" s="94"/>
    </row>
    <row r="5705" spans="13:14">
      <c r="M5705" s="94"/>
      <c r="N5705" s="94"/>
    </row>
    <row r="5706" spans="13:14">
      <c r="M5706" s="94"/>
      <c r="N5706" s="94"/>
    </row>
    <row r="5707" spans="13:14">
      <c r="M5707" s="94"/>
      <c r="N5707" s="94"/>
    </row>
    <row r="5708" spans="13:14">
      <c r="M5708" s="94"/>
      <c r="N5708" s="94"/>
    </row>
    <row r="5709" spans="13:14">
      <c r="M5709" s="94"/>
      <c r="N5709" s="94"/>
    </row>
    <row r="5710" spans="13:14">
      <c r="M5710" s="94"/>
      <c r="N5710" s="94"/>
    </row>
    <row r="5711" spans="13:14">
      <c r="M5711" s="94"/>
      <c r="N5711" s="94"/>
    </row>
    <row r="5712" spans="13:14">
      <c r="M5712" s="94"/>
      <c r="N5712" s="94"/>
    </row>
    <row r="5713" spans="13:14">
      <c r="M5713" s="94"/>
      <c r="N5713" s="94"/>
    </row>
    <row r="5714" spans="13:14">
      <c r="M5714" s="94"/>
      <c r="N5714" s="94"/>
    </row>
    <row r="5715" spans="13:14">
      <c r="M5715" s="94"/>
      <c r="N5715" s="94"/>
    </row>
    <row r="5716" spans="13:14">
      <c r="M5716" s="94"/>
      <c r="N5716" s="94"/>
    </row>
    <row r="5717" spans="13:14">
      <c r="M5717" s="94"/>
      <c r="N5717" s="94"/>
    </row>
    <row r="5718" spans="13:14">
      <c r="M5718" s="94"/>
      <c r="N5718" s="94"/>
    </row>
    <row r="5719" spans="13:14">
      <c r="M5719" s="94"/>
      <c r="N5719" s="94"/>
    </row>
    <row r="5720" spans="13:14">
      <c r="M5720" s="94"/>
      <c r="N5720" s="94"/>
    </row>
    <row r="5721" spans="13:14">
      <c r="M5721" s="94"/>
      <c r="N5721" s="94"/>
    </row>
    <row r="5722" spans="13:14">
      <c r="M5722" s="94"/>
      <c r="N5722" s="94"/>
    </row>
    <row r="5723" spans="13:14">
      <c r="M5723" s="94"/>
      <c r="N5723" s="94"/>
    </row>
    <row r="5724" spans="13:14">
      <c r="M5724" s="94"/>
      <c r="N5724" s="94"/>
    </row>
    <row r="5725" spans="13:14">
      <c r="M5725" s="94"/>
      <c r="N5725" s="94"/>
    </row>
    <row r="5726" spans="13:14">
      <c r="M5726" s="94"/>
      <c r="N5726" s="94"/>
    </row>
    <row r="5727" spans="13:14">
      <c r="M5727" s="94"/>
      <c r="N5727" s="94"/>
    </row>
    <row r="5728" spans="13:14">
      <c r="M5728" s="94"/>
      <c r="N5728" s="94"/>
    </row>
    <row r="5729" spans="13:14">
      <c r="M5729" s="94"/>
      <c r="N5729" s="94"/>
    </row>
    <row r="5730" spans="13:14">
      <c r="M5730" s="94"/>
      <c r="N5730" s="94"/>
    </row>
    <row r="5731" spans="13:14">
      <c r="M5731" s="94"/>
      <c r="N5731" s="94"/>
    </row>
    <row r="5732" spans="13:14">
      <c r="M5732" s="94"/>
      <c r="N5732" s="94"/>
    </row>
    <row r="5733" spans="13:14">
      <c r="M5733" s="94"/>
      <c r="N5733" s="94"/>
    </row>
    <row r="5734" spans="13:14">
      <c r="M5734" s="94"/>
      <c r="N5734" s="94"/>
    </row>
    <row r="5735" spans="13:14">
      <c r="M5735" s="94"/>
      <c r="N5735" s="94"/>
    </row>
    <row r="5736" spans="13:14">
      <c r="M5736" s="94"/>
      <c r="N5736" s="94"/>
    </row>
    <row r="5737" spans="13:14">
      <c r="M5737" s="94"/>
      <c r="N5737" s="94"/>
    </row>
    <row r="5738" spans="13:14">
      <c r="M5738" s="94"/>
      <c r="N5738" s="94"/>
    </row>
    <row r="5739" spans="13:14">
      <c r="M5739" s="94"/>
      <c r="N5739" s="94"/>
    </row>
    <row r="5740" spans="13:14">
      <c r="M5740" s="94"/>
      <c r="N5740" s="94"/>
    </row>
    <row r="5741" spans="13:14">
      <c r="M5741" s="94"/>
      <c r="N5741" s="94"/>
    </row>
    <row r="5742" spans="13:14">
      <c r="M5742" s="94"/>
      <c r="N5742" s="94"/>
    </row>
    <row r="5743" spans="13:14">
      <c r="M5743" s="94"/>
      <c r="N5743" s="94"/>
    </row>
    <row r="5744" spans="13:14">
      <c r="M5744" s="94"/>
      <c r="N5744" s="94"/>
    </row>
    <row r="5745" spans="13:14">
      <c r="M5745" s="94"/>
      <c r="N5745" s="94"/>
    </row>
    <row r="5746" spans="13:14">
      <c r="M5746" s="94"/>
      <c r="N5746" s="94"/>
    </row>
    <row r="5747" spans="13:14">
      <c r="M5747" s="94"/>
      <c r="N5747" s="94"/>
    </row>
    <row r="5748" spans="13:14">
      <c r="M5748" s="94"/>
      <c r="N5748" s="94"/>
    </row>
    <row r="5749" spans="13:14">
      <c r="M5749" s="94"/>
      <c r="N5749" s="94"/>
    </row>
    <row r="5750" spans="13:14">
      <c r="M5750" s="94"/>
      <c r="N5750" s="94"/>
    </row>
    <row r="5751" spans="13:14">
      <c r="M5751" s="94"/>
      <c r="N5751" s="94"/>
    </row>
    <row r="5752" spans="13:14">
      <c r="M5752" s="94"/>
      <c r="N5752" s="94"/>
    </row>
    <row r="5753" spans="13:14">
      <c r="M5753" s="94"/>
      <c r="N5753" s="94"/>
    </row>
    <row r="5754" spans="13:14">
      <c r="M5754" s="94"/>
      <c r="N5754" s="94"/>
    </row>
    <row r="5755" spans="13:14">
      <c r="M5755" s="94"/>
      <c r="N5755" s="94"/>
    </row>
    <row r="5756" spans="13:14">
      <c r="M5756" s="94"/>
      <c r="N5756" s="94"/>
    </row>
    <row r="5757" spans="13:14">
      <c r="M5757" s="94"/>
      <c r="N5757" s="94"/>
    </row>
    <row r="5758" spans="13:14">
      <c r="M5758" s="94"/>
      <c r="N5758" s="94"/>
    </row>
    <row r="5759" spans="13:14">
      <c r="M5759" s="94"/>
      <c r="N5759" s="94"/>
    </row>
    <row r="5760" spans="13:14">
      <c r="M5760" s="94"/>
      <c r="N5760" s="94"/>
    </row>
    <row r="5761" spans="13:14">
      <c r="M5761" s="94"/>
      <c r="N5761" s="94"/>
    </row>
    <row r="5762" spans="13:14">
      <c r="M5762" s="94"/>
      <c r="N5762" s="94"/>
    </row>
    <row r="5763" spans="13:14">
      <c r="M5763" s="94"/>
      <c r="N5763" s="94"/>
    </row>
    <row r="5764" spans="13:14">
      <c r="M5764" s="94"/>
      <c r="N5764" s="94"/>
    </row>
    <row r="5765" spans="13:14">
      <c r="M5765" s="94"/>
      <c r="N5765" s="94"/>
    </row>
    <row r="5766" spans="13:14">
      <c r="M5766" s="94"/>
      <c r="N5766" s="94"/>
    </row>
    <row r="5767" spans="13:14">
      <c r="M5767" s="94"/>
      <c r="N5767" s="94"/>
    </row>
    <row r="5768" spans="13:14">
      <c r="M5768" s="94"/>
      <c r="N5768" s="94"/>
    </row>
    <row r="5769" spans="13:14">
      <c r="M5769" s="94"/>
      <c r="N5769" s="94"/>
    </row>
    <row r="5770" spans="13:14">
      <c r="M5770" s="94"/>
      <c r="N5770" s="94"/>
    </row>
    <row r="5771" spans="13:14">
      <c r="M5771" s="94"/>
      <c r="N5771" s="94"/>
    </row>
    <row r="5772" spans="13:14">
      <c r="M5772" s="94"/>
      <c r="N5772" s="94"/>
    </row>
    <row r="5773" spans="13:14">
      <c r="M5773" s="94"/>
      <c r="N5773" s="94"/>
    </row>
    <row r="5774" spans="13:14">
      <c r="M5774" s="94"/>
      <c r="N5774" s="94"/>
    </row>
    <row r="5775" spans="13:14">
      <c r="M5775" s="94"/>
      <c r="N5775" s="94"/>
    </row>
    <row r="5776" spans="13:14">
      <c r="M5776" s="94"/>
      <c r="N5776" s="94"/>
    </row>
    <row r="5777" spans="13:14">
      <c r="M5777" s="94"/>
      <c r="N5777" s="94"/>
    </row>
    <row r="5778" spans="13:14">
      <c r="M5778" s="94"/>
      <c r="N5778" s="94"/>
    </row>
    <row r="5779" spans="13:14">
      <c r="M5779" s="94"/>
      <c r="N5779" s="94"/>
    </row>
    <row r="5780" spans="13:14">
      <c r="M5780" s="94"/>
      <c r="N5780" s="94"/>
    </row>
    <row r="5781" spans="13:14">
      <c r="M5781" s="94"/>
      <c r="N5781" s="94"/>
    </row>
    <row r="5782" spans="13:14">
      <c r="M5782" s="94"/>
      <c r="N5782" s="94"/>
    </row>
    <row r="5783" spans="13:14">
      <c r="M5783" s="94"/>
      <c r="N5783" s="94"/>
    </row>
    <row r="5784" spans="13:14">
      <c r="M5784" s="94"/>
      <c r="N5784" s="94"/>
    </row>
    <row r="5785" spans="13:14">
      <c r="M5785" s="94"/>
      <c r="N5785" s="94"/>
    </row>
    <row r="5786" spans="13:14">
      <c r="M5786" s="94"/>
      <c r="N5786" s="94"/>
    </row>
    <row r="5787" spans="13:14">
      <c r="M5787" s="94"/>
      <c r="N5787" s="94"/>
    </row>
    <row r="5788" spans="13:14">
      <c r="M5788" s="94"/>
      <c r="N5788" s="94"/>
    </row>
    <row r="5789" spans="13:14">
      <c r="M5789" s="94"/>
      <c r="N5789" s="94"/>
    </row>
    <row r="5790" spans="13:14">
      <c r="M5790" s="94"/>
      <c r="N5790" s="94"/>
    </row>
    <row r="5791" spans="13:14">
      <c r="M5791" s="94"/>
      <c r="N5791" s="94"/>
    </row>
    <row r="5792" spans="13:14">
      <c r="M5792" s="94"/>
      <c r="N5792" s="94"/>
    </row>
    <row r="5793" spans="13:14">
      <c r="M5793" s="94"/>
      <c r="N5793" s="94"/>
    </row>
    <row r="5794" spans="13:14">
      <c r="M5794" s="94"/>
      <c r="N5794" s="94"/>
    </row>
    <row r="5795" spans="13:14">
      <c r="M5795" s="94"/>
      <c r="N5795" s="94"/>
    </row>
    <row r="5796" spans="13:14">
      <c r="M5796" s="94"/>
      <c r="N5796" s="94"/>
    </row>
    <row r="5797" spans="13:14">
      <c r="M5797" s="94"/>
      <c r="N5797" s="94"/>
    </row>
    <row r="5798" spans="13:14">
      <c r="M5798" s="94"/>
      <c r="N5798" s="94"/>
    </row>
    <row r="5799" spans="13:14">
      <c r="M5799" s="94"/>
      <c r="N5799" s="94"/>
    </row>
    <row r="5800" spans="13:14">
      <c r="M5800" s="94"/>
      <c r="N5800" s="94"/>
    </row>
    <row r="5801" spans="13:14">
      <c r="M5801" s="94"/>
      <c r="N5801" s="94"/>
    </row>
    <row r="5802" spans="13:14">
      <c r="M5802" s="94"/>
      <c r="N5802" s="94"/>
    </row>
    <row r="5803" spans="13:14">
      <c r="M5803" s="94"/>
      <c r="N5803" s="94"/>
    </row>
    <row r="5804" spans="13:14">
      <c r="M5804" s="94"/>
      <c r="N5804" s="94"/>
    </row>
    <row r="5805" spans="13:14">
      <c r="M5805" s="94"/>
      <c r="N5805" s="94"/>
    </row>
    <row r="5806" spans="13:14">
      <c r="M5806" s="94"/>
      <c r="N5806" s="94"/>
    </row>
    <row r="5807" spans="13:14">
      <c r="M5807" s="94"/>
      <c r="N5807" s="94"/>
    </row>
    <row r="5808" spans="13:14">
      <c r="M5808" s="94"/>
      <c r="N5808" s="94"/>
    </row>
    <row r="5809" spans="13:14">
      <c r="M5809" s="94"/>
      <c r="N5809" s="94"/>
    </row>
    <row r="5810" spans="13:14">
      <c r="M5810" s="94"/>
      <c r="N5810" s="94"/>
    </row>
    <row r="5811" spans="13:14">
      <c r="M5811" s="94"/>
      <c r="N5811" s="94"/>
    </row>
    <row r="5812" spans="13:14">
      <c r="M5812" s="94"/>
      <c r="N5812" s="94"/>
    </row>
    <row r="5813" spans="13:14">
      <c r="M5813" s="94"/>
      <c r="N5813" s="94"/>
    </row>
    <row r="5814" spans="13:14">
      <c r="M5814" s="94"/>
      <c r="N5814" s="94"/>
    </row>
    <row r="5815" spans="13:14">
      <c r="M5815" s="94"/>
      <c r="N5815" s="94"/>
    </row>
    <row r="5816" spans="13:14">
      <c r="M5816" s="94"/>
      <c r="N5816" s="94"/>
    </row>
    <row r="5817" spans="13:14">
      <c r="M5817" s="94"/>
      <c r="N5817" s="94"/>
    </row>
    <row r="5818" spans="13:14">
      <c r="M5818" s="94"/>
      <c r="N5818" s="94"/>
    </row>
    <row r="5819" spans="13:14">
      <c r="M5819" s="94"/>
      <c r="N5819" s="94"/>
    </row>
    <row r="5820" spans="13:14">
      <c r="M5820" s="94"/>
      <c r="N5820" s="94"/>
    </row>
    <row r="5821" spans="13:14">
      <c r="M5821" s="94"/>
      <c r="N5821" s="94"/>
    </row>
    <row r="5822" spans="13:14">
      <c r="M5822" s="94"/>
      <c r="N5822" s="94"/>
    </row>
    <row r="5823" spans="13:14">
      <c r="M5823" s="94"/>
      <c r="N5823" s="94"/>
    </row>
    <row r="5824" spans="13:14">
      <c r="M5824" s="94"/>
      <c r="N5824" s="94"/>
    </row>
    <row r="5825" spans="13:14">
      <c r="M5825" s="94"/>
      <c r="N5825" s="94"/>
    </row>
    <row r="5826" spans="13:14">
      <c r="M5826" s="94"/>
      <c r="N5826" s="94"/>
    </row>
    <row r="5827" spans="13:14">
      <c r="M5827" s="94"/>
      <c r="N5827" s="94"/>
    </row>
    <row r="5828" spans="13:14">
      <c r="M5828" s="94"/>
      <c r="N5828" s="94"/>
    </row>
    <row r="5829" spans="13:14">
      <c r="M5829" s="94"/>
      <c r="N5829" s="94"/>
    </row>
    <row r="5830" spans="13:14">
      <c r="M5830" s="94"/>
      <c r="N5830" s="94"/>
    </row>
    <row r="5831" spans="13:14">
      <c r="M5831" s="94"/>
      <c r="N5831" s="94"/>
    </row>
    <row r="5832" spans="13:14">
      <c r="M5832" s="94"/>
      <c r="N5832" s="94"/>
    </row>
    <row r="5833" spans="13:14">
      <c r="M5833" s="94"/>
      <c r="N5833" s="94"/>
    </row>
    <row r="5834" spans="13:14">
      <c r="M5834" s="94"/>
      <c r="N5834" s="94"/>
    </row>
    <row r="5835" spans="13:14">
      <c r="M5835" s="94"/>
      <c r="N5835" s="94"/>
    </row>
    <row r="5836" spans="13:14">
      <c r="M5836" s="94"/>
      <c r="N5836" s="94"/>
    </row>
    <row r="5837" spans="13:14">
      <c r="M5837" s="94"/>
      <c r="N5837" s="94"/>
    </row>
    <row r="5838" spans="13:14">
      <c r="M5838" s="94"/>
      <c r="N5838" s="94"/>
    </row>
    <row r="5839" spans="13:14">
      <c r="M5839" s="94"/>
      <c r="N5839" s="94"/>
    </row>
    <row r="5840" spans="13:14">
      <c r="M5840" s="94"/>
      <c r="N5840" s="94"/>
    </row>
    <row r="5841" spans="13:14">
      <c r="M5841" s="94"/>
      <c r="N5841" s="94"/>
    </row>
    <row r="5842" spans="13:14">
      <c r="M5842" s="94"/>
      <c r="N5842" s="94"/>
    </row>
    <row r="5843" spans="13:14">
      <c r="M5843" s="94"/>
      <c r="N5843" s="94"/>
    </row>
    <row r="5844" spans="13:14">
      <c r="M5844" s="94"/>
      <c r="N5844" s="94"/>
    </row>
    <row r="5845" spans="13:14">
      <c r="M5845" s="94"/>
      <c r="N5845" s="94"/>
    </row>
    <row r="5846" spans="13:14">
      <c r="M5846" s="94"/>
      <c r="N5846" s="94"/>
    </row>
    <row r="5847" spans="13:14">
      <c r="M5847" s="94"/>
      <c r="N5847" s="94"/>
    </row>
    <row r="5848" spans="13:14">
      <c r="M5848" s="94"/>
      <c r="N5848" s="94"/>
    </row>
    <row r="5849" spans="13:14">
      <c r="M5849" s="94"/>
      <c r="N5849" s="94"/>
    </row>
    <row r="5850" spans="13:14">
      <c r="M5850" s="94"/>
      <c r="N5850" s="94"/>
    </row>
    <row r="5851" spans="13:14">
      <c r="M5851" s="94"/>
      <c r="N5851" s="94"/>
    </row>
    <row r="5852" spans="13:14">
      <c r="M5852" s="94"/>
      <c r="N5852" s="94"/>
    </row>
    <row r="5853" spans="13:14">
      <c r="M5853" s="94"/>
      <c r="N5853" s="94"/>
    </row>
    <row r="5854" spans="13:14">
      <c r="M5854" s="94"/>
      <c r="N5854" s="94"/>
    </row>
    <row r="5855" spans="13:14">
      <c r="M5855" s="94"/>
      <c r="N5855" s="94"/>
    </row>
    <row r="5856" spans="13:14">
      <c r="M5856" s="94"/>
      <c r="N5856" s="94"/>
    </row>
    <row r="5857" spans="13:14">
      <c r="M5857" s="94"/>
      <c r="N5857" s="94"/>
    </row>
    <row r="5858" spans="13:14">
      <c r="M5858" s="94"/>
      <c r="N5858" s="94"/>
    </row>
    <row r="5859" spans="13:14">
      <c r="M5859" s="94"/>
      <c r="N5859" s="94"/>
    </row>
    <row r="5860" spans="13:14">
      <c r="M5860" s="94"/>
      <c r="N5860" s="94"/>
    </row>
    <row r="5861" spans="13:14">
      <c r="M5861" s="94"/>
      <c r="N5861" s="94"/>
    </row>
    <row r="5862" spans="13:14">
      <c r="M5862" s="94"/>
      <c r="N5862" s="94"/>
    </row>
    <row r="5863" spans="13:14">
      <c r="M5863" s="94"/>
      <c r="N5863" s="94"/>
    </row>
    <row r="5864" spans="13:14">
      <c r="M5864" s="94"/>
      <c r="N5864" s="94"/>
    </row>
    <row r="5865" spans="13:14">
      <c r="M5865" s="94"/>
      <c r="N5865" s="94"/>
    </row>
    <row r="5866" spans="13:14">
      <c r="M5866" s="94"/>
      <c r="N5866" s="94"/>
    </row>
    <row r="5867" spans="13:14">
      <c r="M5867" s="94"/>
      <c r="N5867" s="94"/>
    </row>
    <row r="5868" spans="13:14">
      <c r="M5868" s="94"/>
      <c r="N5868" s="94"/>
    </row>
    <row r="5869" spans="13:14">
      <c r="M5869" s="94"/>
      <c r="N5869" s="94"/>
    </row>
    <row r="5870" spans="13:14">
      <c r="M5870" s="94"/>
      <c r="N5870" s="94"/>
    </row>
    <row r="5871" spans="13:14">
      <c r="M5871" s="94"/>
      <c r="N5871" s="94"/>
    </row>
    <row r="5872" spans="13:14">
      <c r="M5872" s="94"/>
      <c r="N5872" s="94"/>
    </row>
    <row r="5873" spans="13:14">
      <c r="M5873" s="94"/>
      <c r="N5873" s="94"/>
    </row>
    <row r="5874" spans="13:14">
      <c r="M5874" s="94"/>
      <c r="N5874" s="94"/>
    </row>
    <row r="5875" spans="13:14">
      <c r="M5875" s="94"/>
      <c r="N5875" s="94"/>
    </row>
    <row r="5876" spans="13:14">
      <c r="M5876" s="94"/>
      <c r="N5876" s="94"/>
    </row>
    <row r="5877" spans="13:14">
      <c r="M5877" s="94"/>
      <c r="N5877" s="94"/>
    </row>
    <row r="5878" spans="13:14">
      <c r="M5878" s="94"/>
      <c r="N5878" s="94"/>
    </row>
    <row r="5879" spans="13:14">
      <c r="M5879" s="94"/>
      <c r="N5879" s="94"/>
    </row>
    <row r="5880" spans="13:14">
      <c r="M5880" s="94"/>
      <c r="N5880" s="94"/>
    </row>
    <row r="5881" spans="13:14">
      <c r="M5881" s="94"/>
      <c r="N5881" s="94"/>
    </row>
    <row r="5882" spans="13:14">
      <c r="M5882" s="94"/>
      <c r="N5882" s="94"/>
    </row>
    <row r="5883" spans="13:14">
      <c r="M5883" s="94"/>
      <c r="N5883" s="94"/>
    </row>
    <row r="5884" spans="13:14">
      <c r="M5884" s="94"/>
      <c r="N5884" s="94"/>
    </row>
    <row r="5885" spans="13:14">
      <c r="M5885" s="94"/>
      <c r="N5885" s="94"/>
    </row>
    <row r="5886" spans="13:14">
      <c r="M5886" s="94"/>
      <c r="N5886" s="94"/>
    </row>
    <row r="5887" spans="13:14">
      <c r="M5887" s="94"/>
      <c r="N5887" s="94"/>
    </row>
    <row r="5888" spans="13:14">
      <c r="M5888" s="94"/>
      <c r="N5888" s="94"/>
    </row>
    <row r="5889" spans="13:14">
      <c r="M5889" s="94"/>
      <c r="N5889" s="94"/>
    </row>
    <row r="5890" spans="13:14">
      <c r="M5890" s="94"/>
      <c r="N5890" s="94"/>
    </row>
    <row r="5891" spans="13:14">
      <c r="M5891" s="94"/>
      <c r="N5891" s="94"/>
    </row>
    <row r="5892" spans="13:14">
      <c r="M5892" s="94"/>
      <c r="N5892" s="94"/>
    </row>
    <row r="5893" spans="13:14">
      <c r="M5893" s="94"/>
      <c r="N5893" s="94"/>
    </row>
    <row r="5894" spans="13:14">
      <c r="M5894" s="94"/>
      <c r="N5894" s="94"/>
    </row>
    <row r="5895" spans="13:14">
      <c r="M5895" s="94"/>
      <c r="N5895" s="94"/>
    </row>
    <row r="5896" spans="13:14">
      <c r="M5896" s="94"/>
      <c r="N5896" s="94"/>
    </row>
    <row r="5897" spans="13:14">
      <c r="M5897" s="94"/>
      <c r="N5897" s="94"/>
    </row>
    <row r="5898" spans="13:14">
      <c r="M5898" s="94"/>
      <c r="N5898" s="94"/>
    </row>
    <row r="5899" spans="13:14">
      <c r="M5899" s="94"/>
      <c r="N5899" s="94"/>
    </row>
    <row r="5900" spans="13:14">
      <c r="M5900" s="94"/>
      <c r="N5900" s="94"/>
    </row>
    <row r="5901" spans="13:14">
      <c r="M5901" s="94"/>
      <c r="N5901" s="94"/>
    </row>
    <row r="5902" spans="13:14">
      <c r="M5902" s="94"/>
      <c r="N5902" s="94"/>
    </row>
    <row r="5903" spans="13:14">
      <c r="M5903" s="94"/>
      <c r="N5903" s="94"/>
    </row>
    <row r="5904" spans="13:14">
      <c r="M5904" s="94"/>
      <c r="N5904" s="94"/>
    </row>
    <row r="5905" spans="13:14">
      <c r="M5905" s="94"/>
      <c r="N5905" s="94"/>
    </row>
    <row r="5906" spans="13:14">
      <c r="M5906" s="94"/>
      <c r="N5906" s="94"/>
    </row>
    <row r="5907" spans="13:14">
      <c r="M5907" s="94"/>
      <c r="N5907" s="94"/>
    </row>
    <row r="5908" spans="13:14">
      <c r="M5908" s="94"/>
      <c r="N5908" s="94"/>
    </row>
    <row r="5909" spans="13:14">
      <c r="M5909" s="94"/>
      <c r="N5909" s="94"/>
    </row>
    <row r="5910" spans="13:14">
      <c r="M5910" s="94"/>
      <c r="N5910" s="94"/>
    </row>
    <row r="5911" spans="13:14">
      <c r="M5911" s="94"/>
      <c r="N5911" s="94"/>
    </row>
    <row r="5912" spans="13:14">
      <c r="M5912" s="94"/>
      <c r="N5912" s="94"/>
    </row>
    <row r="5913" spans="13:14">
      <c r="M5913" s="94"/>
      <c r="N5913" s="94"/>
    </row>
    <row r="5914" spans="13:14">
      <c r="M5914" s="94"/>
      <c r="N5914" s="94"/>
    </row>
    <row r="5915" spans="13:14">
      <c r="M5915" s="94"/>
      <c r="N5915" s="94"/>
    </row>
    <row r="5916" spans="13:14">
      <c r="M5916" s="94"/>
      <c r="N5916" s="94"/>
    </row>
    <row r="5917" spans="13:14">
      <c r="M5917" s="94"/>
      <c r="N5917" s="94"/>
    </row>
    <row r="5918" spans="13:14">
      <c r="M5918" s="94"/>
      <c r="N5918" s="94"/>
    </row>
    <row r="5919" spans="13:14">
      <c r="M5919" s="94"/>
      <c r="N5919" s="94"/>
    </row>
    <row r="5920" spans="13:14">
      <c r="M5920" s="94"/>
      <c r="N5920" s="94"/>
    </row>
    <row r="5921" spans="13:14">
      <c r="M5921" s="94"/>
      <c r="N5921" s="94"/>
    </row>
    <row r="5922" spans="13:14">
      <c r="M5922" s="94"/>
      <c r="N5922" s="94"/>
    </row>
    <row r="5923" spans="13:14">
      <c r="M5923" s="94"/>
      <c r="N5923" s="94"/>
    </row>
    <row r="5924" spans="13:14">
      <c r="M5924" s="94"/>
      <c r="N5924" s="94"/>
    </row>
    <row r="5925" spans="13:14">
      <c r="M5925" s="94"/>
      <c r="N5925" s="94"/>
    </row>
    <row r="5926" spans="13:14">
      <c r="M5926" s="94"/>
      <c r="N5926" s="94"/>
    </row>
    <row r="5927" spans="13:14">
      <c r="M5927" s="94"/>
      <c r="N5927" s="94"/>
    </row>
    <row r="5928" spans="13:14">
      <c r="M5928" s="94"/>
      <c r="N5928" s="94"/>
    </row>
    <row r="5929" spans="13:14">
      <c r="M5929" s="94"/>
      <c r="N5929" s="94"/>
    </row>
    <row r="5930" spans="13:14">
      <c r="M5930" s="94"/>
      <c r="N5930" s="94"/>
    </row>
    <row r="5931" spans="13:14">
      <c r="M5931" s="94"/>
      <c r="N5931" s="94"/>
    </row>
    <row r="5932" spans="13:14">
      <c r="M5932" s="94"/>
      <c r="N5932" s="94"/>
    </row>
    <row r="5933" spans="13:14">
      <c r="M5933" s="94"/>
      <c r="N5933" s="94"/>
    </row>
    <row r="5934" spans="13:14">
      <c r="M5934" s="94"/>
      <c r="N5934" s="94"/>
    </row>
    <row r="5935" spans="13:14">
      <c r="M5935" s="94"/>
      <c r="N5935" s="94"/>
    </row>
    <row r="5936" spans="13:14">
      <c r="M5936" s="94"/>
      <c r="N5936" s="94"/>
    </row>
    <row r="5937" spans="13:14">
      <c r="M5937" s="94"/>
      <c r="N5937" s="94"/>
    </row>
    <row r="5938" spans="13:14">
      <c r="M5938" s="94"/>
      <c r="N5938" s="94"/>
    </row>
    <row r="5939" spans="13:14">
      <c r="M5939" s="94"/>
      <c r="N5939" s="94"/>
    </row>
    <row r="5940" spans="13:14">
      <c r="M5940" s="94"/>
      <c r="N5940" s="94"/>
    </row>
    <row r="5941" spans="13:14">
      <c r="M5941" s="94"/>
      <c r="N5941" s="94"/>
    </row>
    <row r="5942" spans="13:14">
      <c r="M5942" s="94"/>
      <c r="N5942" s="94"/>
    </row>
    <row r="5943" spans="13:14">
      <c r="M5943" s="94"/>
      <c r="N5943" s="94"/>
    </row>
    <row r="5944" spans="13:14">
      <c r="M5944" s="94"/>
      <c r="N5944" s="94"/>
    </row>
    <row r="5945" spans="13:14">
      <c r="M5945" s="94"/>
      <c r="N5945" s="94"/>
    </row>
    <row r="5946" spans="13:14">
      <c r="M5946" s="94"/>
      <c r="N5946" s="94"/>
    </row>
    <row r="5947" spans="13:14">
      <c r="M5947" s="94"/>
      <c r="N5947" s="94"/>
    </row>
    <row r="5948" spans="13:14">
      <c r="M5948" s="94"/>
      <c r="N5948" s="94"/>
    </row>
    <row r="5949" spans="13:14">
      <c r="M5949" s="94"/>
      <c r="N5949" s="94"/>
    </row>
    <row r="5950" spans="13:14">
      <c r="M5950" s="94"/>
      <c r="N5950" s="94"/>
    </row>
    <row r="5951" spans="13:14">
      <c r="M5951" s="94"/>
      <c r="N5951" s="94"/>
    </row>
    <row r="5952" spans="13:14">
      <c r="M5952" s="94"/>
      <c r="N5952" s="94"/>
    </row>
    <row r="5953" spans="13:14">
      <c r="M5953" s="94"/>
      <c r="N5953" s="94"/>
    </row>
    <row r="5954" spans="13:14">
      <c r="M5954" s="94"/>
      <c r="N5954" s="94"/>
    </row>
    <row r="5955" spans="13:14">
      <c r="M5955" s="94"/>
      <c r="N5955" s="94"/>
    </row>
    <row r="5956" spans="13:14">
      <c r="M5956" s="94"/>
      <c r="N5956" s="94"/>
    </row>
    <row r="5957" spans="13:14">
      <c r="M5957" s="94"/>
      <c r="N5957" s="94"/>
    </row>
    <row r="5958" spans="13:14">
      <c r="M5958" s="94"/>
      <c r="N5958" s="94"/>
    </row>
    <row r="5959" spans="13:14">
      <c r="M5959" s="94"/>
      <c r="N5959" s="94"/>
    </row>
    <row r="5960" spans="13:14">
      <c r="M5960" s="94"/>
      <c r="N5960" s="94"/>
    </row>
    <row r="5961" spans="13:14">
      <c r="M5961" s="94"/>
      <c r="N5961" s="94"/>
    </row>
    <row r="5962" spans="13:14">
      <c r="M5962" s="94"/>
      <c r="N5962" s="94"/>
    </row>
    <row r="5963" spans="13:14">
      <c r="M5963" s="94"/>
      <c r="N5963" s="94"/>
    </row>
    <row r="5964" spans="13:14">
      <c r="M5964" s="94"/>
      <c r="N5964" s="94"/>
    </row>
    <row r="5965" spans="13:14">
      <c r="M5965" s="94"/>
      <c r="N5965" s="94"/>
    </row>
    <row r="5966" spans="13:14">
      <c r="M5966" s="94"/>
      <c r="N5966" s="94"/>
    </row>
    <row r="5967" spans="13:14">
      <c r="M5967" s="94"/>
      <c r="N5967" s="94"/>
    </row>
    <row r="5968" spans="13:14">
      <c r="M5968" s="94"/>
      <c r="N5968" s="94"/>
    </row>
    <row r="5969" spans="13:14">
      <c r="M5969" s="94"/>
      <c r="N5969" s="94"/>
    </row>
    <row r="5970" spans="13:14">
      <c r="M5970" s="94"/>
      <c r="N5970" s="94"/>
    </row>
    <row r="5971" spans="13:14">
      <c r="M5971" s="94"/>
      <c r="N5971" s="94"/>
    </row>
    <row r="5972" spans="13:14">
      <c r="M5972" s="94"/>
      <c r="N5972" s="94"/>
    </row>
    <row r="5973" spans="13:14">
      <c r="M5973" s="94"/>
      <c r="N5973" s="94"/>
    </row>
    <row r="5974" spans="13:14">
      <c r="M5974" s="94"/>
      <c r="N5974" s="94"/>
    </row>
    <row r="5975" spans="13:14">
      <c r="M5975" s="94"/>
      <c r="N5975" s="94"/>
    </row>
    <row r="5976" spans="13:14">
      <c r="M5976" s="94"/>
      <c r="N5976" s="94"/>
    </row>
    <row r="5977" spans="13:14">
      <c r="M5977" s="94"/>
      <c r="N5977" s="94"/>
    </row>
    <row r="5978" spans="13:14">
      <c r="M5978" s="94"/>
      <c r="N5978" s="94"/>
    </row>
    <row r="5979" spans="13:14">
      <c r="M5979" s="94"/>
      <c r="N5979" s="94"/>
    </row>
    <row r="5980" spans="13:14">
      <c r="M5980" s="94"/>
      <c r="N5980" s="94"/>
    </row>
    <row r="5981" spans="13:14">
      <c r="M5981" s="94"/>
      <c r="N5981" s="94"/>
    </row>
    <row r="5982" spans="13:14">
      <c r="M5982" s="94"/>
      <c r="N5982" s="94"/>
    </row>
    <row r="5983" spans="13:14">
      <c r="M5983" s="94"/>
      <c r="N5983" s="94"/>
    </row>
    <row r="5984" spans="13:14">
      <c r="M5984" s="94"/>
      <c r="N5984" s="94"/>
    </row>
    <row r="5985" spans="13:14">
      <c r="M5985" s="94"/>
      <c r="N5985" s="94"/>
    </row>
    <row r="5986" spans="13:14">
      <c r="M5986" s="94"/>
      <c r="N5986" s="94"/>
    </row>
    <row r="5987" spans="13:14">
      <c r="M5987" s="94"/>
      <c r="N5987" s="94"/>
    </row>
    <row r="5988" spans="13:14">
      <c r="M5988" s="94"/>
      <c r="N5988" s="94"/>
    </row>
    <row r="5989" spans="13:14">
      <c r="M5989" s="94"/>
      <c r="N5989" s="94"/>
    </row>
    <row r="5990" spans="13:14">
      <c r="M5990" s="94"/>
      <c r="N5990" s="94"/>
    </row>
    <row r="5991" spans="13:14">
      <c r="M5991" s="94"/>
      <c r="N5991" s="94"/>
    </row>
    <row r="5992" spans="13:14">
      <c r="M5992" s="94"/>
      <c r="N5992" s="94"/>
    </row>
    <row r="5993" spans="13:14">
      <c r="M5993" s="94"/>
      <c r="N5993" s="94"/>
    </row>
    <row r="5994" spans="13:14">
      <c r="M5994" s="94"/>
      <c r="N5994" s="94"/>
    </row>
    <row r="5995" spans="13:14">
      <c r="M5995" s="94"/>
      <c r="N5995" s="94"/>
    </row>
    <row r="5996" spans="13:14">
      <c r="M5996" s="94"/>
      <c r="N5996" s="94"/>
    </row>
    <row r="5997" spans="13:14">
      <c r="M5997" s="94"/>
      <c r="N5997" s="94"/>
    </row>
    <row r="5998" spans="13:14">
      <c r="M5998" s="94"/>
      <c r="N5998" s="94"/>
    </row>
    <row r="5999" spans="13:14">
      <c r="M5999" s="94"/>
      <c r="N5999" s="94"/>
    </row>
    <row r="6000" spans="13:14">
      <c r="M6000" s="94"/>
      <c r="N6000" s="94"/>
    </row>
    <row r="6001" spans="13:14">
      <c r="M6001" s="94"/>
      <c r="N6001" s="94"/>
    </row>
    <row r="6002" spans="13:14">
      <c r="M6002" s="94"/>
      <c r="N6002" s="94"/>
    </row>
    <row r="6003" spans="13:14">
      <c r="M6003" s="94"/>
      <c r="N6003" s="94"/>
    </row>
    <row r="6004" spans="13:14">
      <c r="M6004" s="94"/>
      <c r="N6004" s="94"/>
    </row>
    <row r="6005" spans="13:14">
      <c r="M6005" s="94"/>
      <c r="N6005" s="94"/>
    </row>
    <row r="6006" spans="13:14">
      <c r="M6006" s="94"/>
      <c r="N6006" s="94"/>
    </row>
    <row r="6007" spans="13:14">
      <c r="M6007" s="94"/>
      <c r="N6007" s="94"/>
    </row>
    <row r="6008" spans="13:14">
      <c r="M6008" s="94"/>
      <c r="N6008" s="94"/>
    </row>
    <row r="6009" spans="13:14">
      <c r="M6009" s="94"/>
      <c r="N6009" s="94"/>
    </row>
    <row r="6010" spans="13:14">
      <c r="M6010" s="94"/>
      <c r="N6010" s="94"/>
    </row>
    <row r="6011" spans="13:14">
      <c r="M6011" s="94"/>
      <c r="N6011" s="94"/>
    </row>
    <row r="6012" spans="13:14">
      <c r="M6012" s="94"/>
      <c r="N6012" s="94"/>
    </row>
    <row r="6013" spans="13:14">
      <c r="M6013" s="94"/>
      <c r="N6013" s="94"/>
    </row>
    <row r="6014" spans="13:14">
      <c r="M6014" s="94"/>
      <c r="N6014" s="94"/>
    </row>
    <row r="6015" spans="13:14">
      <c r="M6015" s="94"/>
      <c r="N6015" s="94"/>
    </row>
    <row r="6016" spans="13:14">
      <c r="M6016" s="94"/>
      <c r="N6016" s="94"/>
    </row>
    <row r="6017" spans="13:14">
      <c r="M6017" s="94"/>
      <c r="N6017" s="94"/>
    </row>
    <row r="6018" spans="13:14">
      <c r="M6018" s="94"/>
      <c r="N6018" s="94"/>
    </row>
    <row r="6019" spans="13:14">
      <c r="M6019" s="94"/>
      <c r="N6019" s="94"/>
    </row>
    <row r="6020" spans="13:14">
      <c r="M6020" s="94"/>
      <c r="N6020" s="94"/>
    </row>
    <row r="6021" spans="13:14">
      <c r="M6021" s="94"/>
      <c r="N6021" s="94"/>
    </row>
    <row r="6022" spans="13:14">
      <c r="M6022" s="94"/>
      <c r="N6022" s="94"/>
    </row>
    <row r="6023" spans="13:14">
      <c r="M6023" s="94"/>
      <c r="N6023" s="94"/>
    </row>
    <row r="6024" spans="13:14">
      <c r="M6024" s="94"/>
      <c r="N6024" s="94"/>
    </row>
    <row r="6025" spans="13:14">
      <c r="M6025" s="94"/>
      <c r="N6025" s="94"/>
    </row>
    <row r="6026" spans="13:14">
      <c r="M6026" s="94"/>
      <c r="N6026" s="94"/>
    </row>
    <row r="6027" spans="13:14">
      <c r="M6027" s="94"/>
      <c r="N6027" s="94"/>
    </row>
    <row r="6028" spans="13:14">
      <c r="M6028" s="94"/>
      <c r="N6028" s="94"/>
    </row>
    <row r="6029" spans="13:14">
      <c r="M6029" s="94"/>
      <c r="N6029" s="94"/>
    </row>
    <row r="6030" spans="13:14">
      <c r="M6030" s="94"/>
      <c r="N6030" s="94"/>
    </row>
    <row r="6031" spans="13:14">
      <c r="M6031" s="94"/>
      <c r="N6031" s="94"/>
    </row>
    <row r="6032" spans="13:14">
      <c r="M6032" s="94"/>
      <c r="N6032" s="94"/>
    </row>
    <row r="6033" spans="13:14">
      <c r="M6033" s="94"/>
      <c r="N6033" s="94"/>
    </row>
    <row r="6034" spans="13:14">
      <c r="M6034" s="94"/>
      <c r="N6034" s="94"/>
    </row>
    <row r="6035" spans="13:14">
      <c r="M6035" s="94"/>
      <c r="N6035" s="94"/>
    </row>
    <row r="6036" spans="13:14">
      <c r="M6036" s="94"/>
      <c r="N6036" s="94"/>
    </row>
    <row r="6037" spans="13:14">
      <c r="M6037" s="94"/>
      <c r="N6037" s="94"/>
    </row>
    <row r="6038" spans="13:14">
      <c r="M6038" s="94"/>
      <c r="N6038" s="94"/>
    </row>
    <row r="6039" spans="13:14">
      <c r="M6039" s="94"/>
      <c r="N6039" s="94"/>
    </row>
    <row r="6040" spans="13:14">
      <c r="M6040" s="94"/>
      <c r="N6040" s="94"/>
    </row>
    <row r="6041" spans="13:14">
      <c r="M6041" s="94"/>
      <c r="N6041" s="94"/>
    </row>
    <row r="6042" spans="13:14">
      <c r="M6042" s="94"/>
      <c r="N6042" s="94"/>
    </row>
    <row r="6043" spans="13:14">
      <c r="M6043" s="94"/>
      <c r="N6043" s="94"/>
    </row>
    <row r="6044" spans="13:14">
      <c r="M6044" s="94"/>
      <c r="N6044" s="94"/>
    </row>
    <row r="6045" spans="13:14">
      <c r="M6045" s="94"/>
      <c r="N6045" s="94"/>
    </row>
    <row r="6046" spans="13:14">
      <c r="M6046" s="94"/>
      <c r="N6046" s="94"/>
    </row>
    <row r="6047" spans="13:14">
      <c r="M6047" s="94"/>
      <c r="N6047" s="94"/>
    </row>
    <row r="6048" spans="13:14">
      <c r="M6048" s="94"/>
      <c r="N6048" s="94"/>
    </row>
    <row r="6049" spans="13:14">
      <c r="M6049" s="94"/>
      <c r="N6049" s="94"/>
    </row>
    <row r="6050" spans="13:14">
      <c r="M6050" s="94"/>
      <c r="N6050" s="94"/>
    </row>
    <row r="6051" spans="13:14">
      <c r="M6051" s="94"/>
      <c r="N6051" s="94"/>
    </row>
    <row r="6052" spans="13:14">
      <c r="M6052" s="94"/>
      <c r="N6052" s="94"/>
    </row>
    <row r="6053" spans="13:14">
      <c r="M6053" s="94"/>
      <c r="N6053" s="94"/>
    </row>
    <row r="6054" spans="13:14">
      <c r="M6054" s="94"/>
      <c r="N6054" s="94"/>
    </row>
    <row r="6055" spans="13:14">
      <c r="M6055" s="94"/>
      <c r="N6055" s="94"/>
    </row>
    <row r="6056" spans="13:14">
      <c r="M6056" s="94"/>
      <c r="N6056" s="94"/>
    </row>
    <row r="6057" spans="13:14">
      <c r="M6057" s="94"/>
      <c r="N6057" s="94"/>
    </row>
    <row r="6058" spans="13:14">
      <c r="M6058" s="94"/>
      <c r="N6058" s="94"/>
    </row>
    <row r="6059" spans="13:14">
      <c r="M6059" s="94"/>
      <c r="N6059" s="94"/>
    </row>
    <row r="6060" spans="13:14">
      <c r="M6060" s="94"/>
      <c r="N6060" s="94"/>
    </row>
    <row r="6061" spans="13:14">
      <c r="M6061" s="94"/>
      <c r="N6061" s="94"/>
    </row>
    <row r="6062" spans="13:14">
      <c r="M6062" s="94"/>
      <c r="N6062" s="94"/>
    </row>
    <row r="6063" spans="13:14">
      <c r="M6063" s="94"/>
      <c r="N6063" s="94"/>
    </row>
    <row r="6064" spans="13:14">
      <c r="M6064" s="94"/>
      <c r="N6064" s="94"/>
    </row>
    <row r="6065" spans="13:14">
      <c r="M6065" s="94"/>
      <c r="N6065" s="94"/>
    </row>
    <row r="6066" spans="13:14">
      <c r="M6066" s="94"/>
      <c r="N6066" s="94"/>
    </row>
    <row r="6067" spans="13:14">
      <c r="M6067" s="94"/>
      <c r="N6067" s="94"/>
    </row>
    <row r="6068" spans="13:14">
      <c r="M6068" s="94"/>
      <c r="N6068" s="94"/>
    </row>
    <row r="6069" spans="13:14">
      <c r="M6069" s="94"/>
      <c r="N6069" s="94"/>
    </row>
    <row r="6070" spans="13:14">
      <c r="M6070" s="94"/>
      <c r="N6070" s="94"/>
    </row>
    <row r="6071" spans="13:14">
      <c r="M6071" s="94"/>
      <c r="N6071" s="94"/>
    </row>
    <row r="6072" spans="13:14">
      <c r="M6072" s="94"/>
      <c r="N6072" s="94"/>
    </row>
    <row r="6073" spans="13:14">
      <c r="M6073" s="94"/>
      <c r="N6073" s="94"/>
    </row>
    <row r="6074" spans="13:14">
      <c r="M6074" s="94"/>
      <c r="N6074" s="94"/>
    </row>
    <row r="6075" spans="13:14">
      <c r="M6075" s="94"/>
      <c r="N6075" s="94"/>
    </row>
    <row r="6076" spans="13:14">
      <c r="M6076" s="94"/>
      <c r="N6076" s="94"/>
    </row>
    <row r="6077" spans="13:14">
      <c r="M6077" s="94"/>
      <c r="N6077" s="94"/>
    </row>
    <row r="6078" spans="13:14">
      <c r="M6078" s="94"/>
      <c r="N6078" s="94"/>
    </row>
    <row r="6079" spans="13:14">
      <c r="M6079" s="94"/>
      <c r="N6079" s="94"/>
    </row>
    <row r="6080" spans="13:14">
      <c r="M6080" s="94"/>
      <c r="N6080" s="94"/>
    </row>
    <row r="6081" spans="13:14">
      <c r="M6081" s="94"/>
      <c r="N6081" s="94"/>
    </row>
    <row r="6082" spans="13:14">
      <c r="M6082" s="94"/>
      <c r="N6082" s="94"/>
    </row>
    <row r="6083" spans="13:14">
      <c r="M6083" s="94"/>
      <c r="N6083" s="94"/>
    </row>
    <row r="6084" spans="13:14">
      <c r="M6084" s="94"/>
      <c r="N6084" s="94"/>
    </row>
    <row r="6085" spans="13:14">
      <c r="M6085" s="94"/>
      <c r="N6085" s="94"/>
    </row>
    <row r="6086" spans="13:14">
      <c r="M6086" s="94"/>
      <c r="N6086" s="94"/>
    </row>
    <row r="6087" spans="13:14">
      <c r="M6087" s="94"/>
      <c r="N6087" s="94"/>
    </row>
    <row r="6088" spans="13:14">
      <c r="M6088" s="94"/>
      <c r="N6088" s="94"/>
    </row>
    <row r="6089" spans="13:14">
      <c r="M6089" s="94"/>
      <c r="N6089" s="94"/>
    </row>
    <row r="6090" spans="13:14">
      <c r="M6090" s="94"/>
      <c r="N6090" s="94"/>
    </row>
    <row r="6091" spans="13:14">
      <c r="M6091" s="94"/>
      <c r="N6091" s="94"/>
    </row>
    <row r="6092" spans="13:14">
      <c r="M6092" s="94"/>
      <c r="N6092" s="94"/>
    </row>
    <row r="6093" spans="13:14">
      <c r="M6093" s="94"/>
      <c r="N6093" s="94"/>
    </row>
    <row r="6094" spans="13:14">
      <c r="M6094" s="94"/>
      <c r="N6094" s="94"/>
    </row>
    <row r="6095" spans="13:14">
      <c r="M6095" s="94"/>
      <c r="N6095" s="94"/>
    </row>
    <row r="6096" spans="13:14">
      <c r="M6096" s="94"/>
      <c r="N6096" s="94"/>
    </row>
    <row r="6097" spans="13:14">
      <c r="M6097" s="94"/>
      <c r="N6097" s="94"/>
    </row>
    <row r="6098" spans="13:14">
      <c r="M6098" s="94"/>
      <c r="N6098" s="94"/>
    </row>
    <row r="6099" spans="13:14">
      <c r="M6099" s="94"/>
      <c r="N6099" s="94"/>
    </row>
    <row r="6100" spans="13:14">
      <c r="M6100" s="94"/>
      <c r="N6100" s="94"/>
    </row>
    <row r="6101" spans="13:14">
      <c r="M6101" s="94"/>
      <c r="N6101" s="94"/>
    </row>
    <row r="6102" spans="13:14">
      <c r="M6102" s="94"/>
      <c r="N6102" s="94"/>
    </row>
    <row r="6103" spans="13:14">
      <c r="M6103" s="94"/>
      <c r="N6103" s="94"/>
    </row>
    <row r="6104" spans="13:14">
      <c r="M6104" s="94"/>
      <c r="N6104" s="94"/>
    </row>
    <row r="6105" spans="13:14">
      <c r="M6105" s="94"/>
      <c r="N6105" s="94"/>
    </row>
    <row r="6106" spans="13:14">
      <c r="M6106" s="94"/>
      <c r="N6106" s="94"/>
    </row>
    <row r="6107" spans="13:14">
      <c r="M6107" s="94"/>
      <c r="N6107" s="94"/>
    </row>
    <row r="6108" spans="13:14">
      <c r="M6108" s="94"/>
      <c r="N6108" s="94"/>
    </row>
    <row r="6109" spans="13:14">
      <c r="M6109" s="94"/>
      <c r="N6109" s="94"/>
    </row>
    <row r="6110" spans="13:14">
      <c r="M6110" s="94"/>
      <c r="N6110" s="94"/>
    </row>
    <row r="6111" spans="13:14">
      <c r="M6111" s="94"/>
      <c r="N6111" s="94"/>
    </row>
    <row r="6112" spans="13:14">
      <c r="M6112" s="94"/>
      <c r="N6112" s="94"/>
    </row>
    <row r="6113" spans="13:14">
      <c r="M6113" s="94"/>
      <c r="N6113" s="94"/>
    </row>
    <row r="6114" spans="13:14">
      <c r="M6114" s="94"/>
      <c r="N6114" s="94"/>
    </row>
    <row r="6115" spans="13:14">
      <c r="M6115" s="94"/>
      <c r="N6115" s="94"/>
    </row>
    <row r="6116" spans="13:14">
      <c r="M6116" s="94"/>
      <c r="N6116" s="94"/>
    </row>
    <row r="6117" spans="13:14">
      <c r="M6117" s="94"/>
      <c r="N6117" s="94"/>
    </row>
    <row r="6118" spans="13:14">
      <c r="M6118" s="94"/>
      <c r="N6118" s="94"/>
    </row>
    <row r="6119" spans="13:14">
      <c r="M6119" s="94"/>
      <c r="N6119" s="94"/>
    </row>
    <row r="6120" spans="13:14">
      <c r="M6120" s="94"/>
      <c r="N6120" s="94"/>
    </row>
    <row r="6121" spans="13:14">
      <c r="M6121" s="94"/>
      <c r="N6121" s="94"/>
    </row>
    <row r="6122" spans="13:14">
      <c r="M6122" s="94"/>
      <c r="N6122" s="94"/>
    </row>
    <row r="6123" spans="13:14">
      <c r="M6123" s="94"/>
      <c r="N6123" s="94"/>
    </row>
    <row r="6124" spans="13:14">
      <c r="M6124" s="94"/>
      <c r="N6124" s="94"/>
    </row>
    <row r="6125" spans="13:14">
      <c r="M6125" s="94"/>
      <c r="N6125" s="94"/>
    </row>
    <row r="6126" spans="13:14">
      <c r="M6126" s="94"/>
      <c r="N6126" s="94"/>
    </row>
    <row r="6127" spans="13:14">
      <c r="M6127" s="94"/>
      <c r="N6127" s="94"/>
    </row>
    <row r="6128" spans="13:14">
      <c r="M6128" s="94"/>
      <c r="N6128" s="94"/>
    </row>
    <row r="6129" spans="13:14">
      <c r="M6129" s="94"/>
      <c r="N6129" s="94"/>
    </row>
    <row r="6130" spans="13:14">
      <c r="M6130" s="94"/>
      <c r="N6130" s="94"/>
    </row>
    <row r="6131" spans="13:14">
      <c r="M6131" s="94"/>
      <c r="N6131" s="94"/>
    </row>
    <row r="6132" spans="13:14">
      <c r="M6132" s="94"/>
      <c r="N6132" s="94"/>
    </row>
    <row r="6133" spans="13:14">
      <c r="M6133" s="94"/>
      <c r="N6133" s="94"/>
    </row>
    <row r="6134" spans="13:14">
      <c r="M6134" s="94"/>
      <c r="N6134" s="94"/>
    </row>
    <row r="6135" spans="13:14">
      <c r="M6135" s="94"/>
      <c r="N6135" s="94"/>
    </row>
    <row r="6136" spans="13:14">
      <c r="M6136" s="94"/>
      <c r="N6136" s="94"/>
    </row>
    <row r="6137" spans="13:14">
      <c r="M6137" s="94"/>
      <c r="N6137" s="94"/>
    </row>
    <row r="6138" spans="13:14">
      <c r="M6138" s="94"/>
      <c r="N6138" s="94"/>
    </row>
    <row r="6139" spans="13:14">
      <c r="M6139" s="94"/>
      <c r="N6139" s="94"/>
    </row>
    <row r="6140" spans="13:14">
      <c r="M6140" s="94"/>
      <c r="N6140" s="94"/>
    </row>
    <row r="6141" spans="13:14">
      <c r="M6141" s="94"/>
      <c r="N6141" s="94"/>
    </row>
    <row r="6142" spans="13:14">
      <c r="M6142" s="94"/>
      <c r="N6142" s="94"/>
    </row>
    <row r="6143" spans="13:14">
      <c r="M6143" s="94"/>
      <c r="N6143" s="94"/>
    </row>
    <row r="6144" spans="13:14">
      <c r="M6144" s="94"/>
      <c r="N6144" s="94"/>
    </row>
    <row r="6145" spans="13:14">
      <c r="M6145" s="94"/>
      <c r="N6145" s="94"/>
    </row>
    <row r="6146" spans="13:14">
      <c r="M6146" s="94"/>
      <c r="N6146" s="94"/>
    </row>
    <row r="6147" spans="13:14">
      <c r="M6147" s="94"/>
      <c r="N6147" s="94"/>
    </row>
    <row r="6148" spans="13:14">
      <c r="M6148" s="94"/>
      <c r="N6148" s="94"/>
    </row>
    <row r="6149" spans="13:14">
      <c r="M6149" s="94"/>
      <c r="N6149" s="94"/>
    </row>
    <row r="6150" spans="13:14">
      <c r="M6150" s="94"/>
      <c r="N6150" s="94"/>
    </row>
    <row r="6151" spans="13:14">
      <c r="M6151" s="94"/>
      <c r="N6151" s="94"/>
    </row>
    <row r="6152" spans="13:14">
      <c r="M6152" s="94"/>
      <c r="N6152" s="94"/>
    </row>
    <row r="6153" spans="13:14">
      <c r="M6153" s="94"/>
      <c r="N6153" s="94"/>
    </row>
    <row r="6154" spans="13:14">
      <c r="M6154" s="94"/>
      <c r="N6154" s="94"/>
    </row>
    <row r="6155" spans="13:14">
      <c r="M6155" s="94"/>
      <c r="N6155" s="94"/>
    </row>
    <row r="6156" spans="13:14">
      <c r="M6156" s="94"/>
      <c r="N6156" s="94"/>
    </row>
    <row r="6157" spans="13:14">
      <c r="M6157" s="94"/>
      <c r="N6157" s="94"/>
    </row>
    <row r="6158" spans="13:14">
      <c r="M6158" s="94"/>
      <c r="N6158" s="94"/>
    </row>
    <row r="6159" spans="13:14">
      <c r="M6159" s="94"/>
      <c r="N6159" s="94"/>
    </row>
    <row r="6160" spans="13:14">
      <c r="M6160" s="94"/>
      <c r="N6160" s="94"/>
    </row>
    <row r="6161" spans="13:14">
      <c r="M6161" s="94"/>
      <c r="N6161" s="94"/>
    </row>
    <row r="6162" spans="13:14">
      <c r="M6162" s="94"/>
      <c r="N6162" s="94"/>
    </row>
    <row r="6163" spans="13:14">
      <c r="M6163" s="94"/>
      <c r="N6163" s="94"/>
    </row>
    <row r="6164" spans="13:14">
      <c r="M6164" s="94"/>
      <c r="N6164" s="94"/>
    </row>
    <row r="6165" spans="13:14">
      <c r="M6165" s="94"/>
      <c r="N6165" s="94"/>
    </row>
    <row r="6166" spans="13:14">
      <c r="M6166" s="94"/>
      <c r="N6166" s="94"/>
    </row>
    <row r="6167" spans="13:14">
      <c r="M6167" s="94"/>
      <c r="N6167" s="94"/>
    </row>
    <row r="6168" spans="13:14">
      <c r="M6168" s="94"/>
      <c r="N6168" s="94"/>
    </row>
    <row r="6169" spans="13:14">
      <c r="M6169" s="94"/>
      <c r="N6169" s="94"/>
    </row>
    <row r="6170" spans="13:14">
      <c r="M6170" s="94"/>
      <c r="N6170" s="94"/>
    </row>
    <row r="6171" spans="13:14">
      <c r="M6171" s="94"/>
      <c r="N6171" s="94"/>
    </row>
    <row r="6172" spans="13:14">
      <c r="M6172" s="94"/>
      <c r="N6172" s="94"/>
    </row>
    <row r="6173" spans="13:14">
      <c r="M6173" s="94"/>
      <c r="N6173" s="94"/>
    </row>
    <row r="6174" spans="13:14">
      <c r="M6174" s="94"/>
      <c r="N6174" s="94"/>
    </row>
    <row r="6175" spans="13:14">
      <c r="M6175" s="94"/>
      <c r="N6175" s="94"/>
    </row>
    <row r="6176" spans="13:14">
      <c r="M6176" s="94"/>
      <c r="N6176" s="94"/>
    </row>
    <row r="6177" spans="13:14">
      <c r="M6177" s="94"/>
      <c r="N6177" s="94"/>
    </row>
    <row r="6178" spans="13:14">
      <c r="M6178" s="94"/>
      <c r="N6178" s="94"/>
    </row>
    <row r="6179" spans="13:14">
      <c r="M6179" s="94"/>
      <c r="N6179" s="94"/>
    </row>
    <row r="6180" spans="13:14">
      <c r="M6180" s="94"/>
      <c r="N6180" s="94"/>
    </row>
    <row r="6181" spans="13:14">
      <c r="M6181" s="94"/>
      <c r="N6181" s="94"/>
    </row>
    <row r="6182" spans="13:14">
      <c r="M6182" s="94"/>
      <c r="N6182" s="94"/>
    </row>
    <row r="6183" spans="13:14">
      <c r="M6183" s="94"/>
      <c r="N6183" s="94"/>
    </row>
    <row r="6184" spans="13:14">
      <c r="M6184" s="94"/>
      <c r="N6184" s="94"/>
    </row>
    <row r="6185" spans="13:14">
      <c r="M6185" s="94"/>
      <c r="N6185" s="94"/>
    </row>
    <row r="6186" spans="13:14">
      <c r="M6186" s="94"/>
      <c r="N6186" s="94"/>
    </row>
    <row r="6187" spans="13:14">
      <c r="M6187" s="94"/>
      <c r="N6187" s="94"/>
    </row>
    <row r="6188" spans="13:14">
      <c r="M6188" s="94"/>
      <c r="N6188" s="94"/>
    </row>
    <row r="6189" spans="13:14">
      <c r="M6189" s="94"/>
      <c r="N6189" s="94"/>
    </row>
    <row r="6190" spans="13:14">
      <c r="M6190" s="94"/>
      <c r="N6190" s="94"/>
    </row>
    <row r="6191" spans="13:14">
      <c r="M6191" s="94"/>
      <c r="N6191" s="94"/>
    </row>
    <row r="6192" spans="13:14">
      <c r="M6192" s="94"/>
      <c r="N6192" s="94"/>
    </row>
    <row r="6193" spans="13:14">
      <c r="M6193" s="94"/>
      <c r="N6193" s="94"/>
    </row>
    <row r="6194" spans="13:14">
      <c r="M6194" s="94"/>
      <c r="N6194" s="94"/>
    </row>
    <row r="6195" spans="13:14">
      <c r="M6195" s="94"/>
      <c r="N6195" s="94"/>
    </row>
    <row r="6196" spans="13:14">
      <c r="M6196" s="94"/>
      <c r="N6196" s="94"/>
    </row>
    <row r="6197" spans="13:14">
      <c r="M6197" s="94"/>
      <c r="N6197" s="94"/>
    </row>
    <row r="6198" spans="13:14">
      <c r="M6198" s="94"/>
      <c r="N6198" s="94"/>
    </row>
    <row r="6199" spans="13:14">
      <c r="M6199" s="94"/>
      <c r="N6199" s="94"/>
    </row>
    <row r="6200" spans="13:14">
      <c r="M6200" s="94"/>
      <c r="N6200" s="94"/>
    </row>
    <row r="6201" spans="13:14">
      <c r="M6201" s="94"/>
      <c r="N6201" s="94"/>
    </row>
    <row r="6202" spans="13:14">
      <c r="M6202" s="94"/>
      <c r="N6202" s="94"/>
    </row>
    <row r="6203" spans="13:14">
      <c r="M6203" s="94"/>
      <c r="N6203" s="94"/>
    </row>
    <row r="6204" spans="13:14">
      <c r="M6204" s="94"/>
      <c r="N6204" s="94"/>
    </row>
    <row r="6205" spans="13:14">
      <c r="M6205" s="94"/>
      <c r="N6205" s="94"/>
    </row>
    <row r="6206" spans="13:14">
      <c r="M6206" s="94"/>
      <c r="N6206" s="94"/>
    </row>
    <row r="6207" spans="13:14">
      <c r="M6207" s="94"/>
      <c r="N6207" s="94"/>
    </row>
    <row r="6208" spans="13:14">
      <c r="M6208" s="94"/>
      <c r="N6208" s="94"/>
    </row>
    <row r="6209" spans="13:14">
      <c r="M6209" s="94"/>
      <c r="N6209" s="94"/>
    </row>
    <row r="6210" spans="13:14">
      <c r="M6210" s="94"/>
      <c r="N6210" s="94"/>
    </row>
    <row r="6211" spans="13:14">
      <c r="M6211" s="94"/>
      <c r="N6211" s="94"/>
    </row>
    <row r="6212" spans="13:14">
      <c r="M6212" s="94"/>
      <c r="N6212" s="94"/>
    </row>
    <row r="6213" spans="13:14">
      <c r="M6213" s="94"/>
      <c r="N6213" s="94"/>
    </row>
    <row r="6214" spans="13:14">
      <c r="M6214" s="94"/>
      <c r="N6214" s="94"/>
    </row>
    <row r="6215" spans="13:14">
      <c r="M6215" s="94"/>
      <c r="N6215" s="94"/>
    </row>
    <row r="6216" spans="13:14">
      <c r="M6216" s="94"/>
      <c r="N6216" s="94"/>
    </row>
    <row r="6217" spans="13:14">
      <c r="M6217" s="94"/>
      <c r="N6217" s="94"/>
    </row>
    <row r="6218" spans="13:14">
      <c r="M6218" s="94"/>
      <c r="N6218" s="94"/>
    </row>
    <row r="6219" spans="13:14">
      <c r="M6219" s="94"/>
      <c r="N6219" s="94"/>
    </row>
    <row r="6220" spans="13:14">
      <c r="M6220" s="94"/>
      <c r="N6220" s="94"/>
    </row>
    <row r="6221" spans="13:14">
      <c r="M6221" s="94"/>
      <c r="N6221" s="94"/>
    </row>
    <row r="6222" spans="13:14">
      <c r="M6222" s="94"/>
      <c r="N6222" s="94"/>
    </row>
    <row r="6223" spans="13:14">
      <c r="M6223" s="94"/>
      <c r="N6223" s="94"/>
    </row>
    <row r="6224" spans="13:14">
      <c r="M6224" s="94"/>
      <c r="N6224" s="94"/>
    </row>
    <row r="6225" spans="13:14">
      <c r="M6225" s="94"/>
      <c r="N6225" s="94"/>
    </row>
    <row r="6226" spans="13:14">
      <c r="M6226" s="94"/>
      <c r="N6226" s="94"/>
    </row>
    <row r="6227" spans="13:14">
      <c r="M6227" s="94"/>
      <c r="N6227" s="94"/>
    </row>
    <row r="6228" spans="13:14">
      <c r="M6228" s="94"/>
      <c r="N6228" s="94"/>
    </row>
    <row r="6229" spans="13:14">
      <c r="M6229" s="94"/>
      <c r="N6229" s="94"/>
    </row>
    <row r="6230" spans="13:14">
      <c r="M6230" s="94"/>
      <c r="N6230" s="94"/>
    </row>
    <row r="6231" spans="13:14">
      <c r="M6231" s="94"/>
      <c r="N6231" s="94"/>
    </row>
    <row r="6232" spans="13:14">
      <c r="M6232" s="94"/>
      <c r="N6232" s="94"/>
    </row>
    <row r="6233" spans="13:14">
      <c r="M6233" s="94"/>
      <c r="N6233" s="94"/>
    </row>
    <row r="6234" spans="13:14">
      <c r="M6234" s="94"/>
      <c r="N6234" s="94"/>
    </row>
    <row r="6235" spans="13:14">
      <c r="M6235" s="94"/>
      <c r="N6235" s="94"/>
    </row>
    <row r="6236" spans="13:14">
      <c r="M6236" s="94"/>
      <c r="N6236" s="94"/>
    </row>
    <row r="6237" spans="13:14">
      <c r="M6237" s="94"/>
      <c r="N6237" s="94"/>
    </row>
    <row r="6238" spans="13:14">
      <c r="M6238" s="94"/>
      <c r="N6238" s="94"/>
    </row>
    <row r="6239" spans="13:14">
      <c r="M6239" s="94"/>
      <c r="N6239" s="94"/>
    </row>
    <row r="6240" spans="13:14">
      <c r="M6240" s="94"/>
      <c r="N6240" s="94"/>
    </row>
    <row r="6241" spans="13:14">
      <c r="M6241" s="94"/>
      <c r="N6241" s="94"/>
    </row>
    <row r="6242" spans="13:14">
      <c r="M6242" s="94"/>
      <c r="N6242" s="94"/>
    </row>
    <row r="6243" spans="13:14">
      <c r="M6243" s="94"/>
      <c r="N6243" s="94"/>
    </row>
    <row r="6244" spans="13:14">
      <c r="M6244" s="94"/>
      <c r="N6244" s="94"/>
    </row>
    <row r="6245" spans="13:14">
      <c r="M6245" s="94"/>
      <c r="N6245" s="94"/>
    </row>
    <row r="6246" spans="13:14">
      <c r="M6246" s="94"/>
      <c r="N6246" s="94"/>
    </row>
    <row r="6247" spans="13:14">
      <c r="M6247" s="94"/>
      <c r="N6247" s="94"/>
    </row>
    <row r="6248" spans="13:14">
      <c r="M6248" s="94"/>
      <c r="N6248" s="94"/>
    </row>
    <row r="6249" spans="13:14">
      <c r="M6249" s="94"/>
      <c r="N6249" s="94"/>
    </row>
    <row r="6250" spans="13:14">
      <c r="M6250" s="94"/>
      <c r="N6250" s="94"/>
    </row>
    <row r="6251" spans="13:14">
      <c r="M6251" s="94"/>
      <c r="N6251" s="94"/>
    </row>
    <row r="6252" spans="13:14">
      <c r="M6252" s="94"/>
      <c r="N6252" s="94"/>
    </row>
    <row r="6253" spans="13:14">
      <c r="M6253" s="94"/>
      <c r="N6253" s="94"/>
    </row>
    <row r="6254" spans="13:14">
      <c r="M6254" s="94"/>
      <c r="N6254" s="94"/>
    </row>
    <row r="6255" spans="13:14">
      <c r="M6255" s="94"/>
      <c r="N6255" s="94"/>
    </row>
    <row r="6256" spans="13:14">
      <c r="M6256" s="94"/>
      <c r="N6256" s="94"/>
    </row>
    <row r="6257" spans="13:14">
      <c r="M6257" s="94"/>
      <c r="N6257" s="94"/>
    </row>
    <row r="6258" spans="13:14">
      <c r="M6258" s="94"/>
      <c r="N6258" s="94"/>
    </row>
    <row r="6259" spans="13:14">
      <c r="M6259" s="94"/>
      <c r="N6259" s="94"/>
    </row>
    <row r="6260" spans="13:14">
      <c r="M6260" s="94"/>
      <c r="N6260" s="94"/>
    </row>
    <row r="6261" spans="13:14">
      <c r="M6261" s="94"/>
      <c r="N6261" s="94"/>
    </row>
    <row r="6262" spans="13:14">
      <c r="M6262" s="94"/>
      <c r="N6262" s="94"/>
    </row>
    <row r="6263" spans="13:14">
      <c r="M6263" s="94"/>
      <c r="N6263" s="94"/>
    </row>
    <row r="6264" spans="13:14">
      <c r="M6264" s="94"/>
      <c r="N6264" s="94"/>
    </row>
    <row r="6265" spans="13:14">
      <c r="M6265" s="94"/>
      <c r="N6265" s="94"/>
    </row>
    <row r="6266" spans="13:14">
      <c r="M6266" s="94"/>
      <c r="N6266" s="94"/>
    </row>
    <row r="6267" spans="13:14">
      <c r="M6267" s="94"/>
      <c r="N6267" s="94"/>
    </row>
    <row r="6268" spans="13:14">
      <c r="M6268" s="94"/>
      <c r="N6268" s="94"/>
    </row>
    <row r="6269" spans="13:14">
      <c r="M6269" s="94"/>
      <c r="N6269" s="94"/>
    </row>
    <row r="6270" spans="13:14">
      <c r="M6270" s="94"/>
      <c r="N6270" s="94"/>
    </row>
    <row r="6271" spans="13:14">
      <c r="M6271" s="94"/>
      <c r="N6271" s="94"/>
    </row>
    <row r="6272" spans="13:14">
      <c r="M6272" s="94"/>
      <c r="N6272" s="94"/>
    </row>
    <row r="6273" spans="13:14">
      <c r="M6273" s="94"/>
      <c r="N6273" s="94"/>
    </row>
    <row r="6274" spans="13:14">
      <c r="M6274" s="94"/>
      <c r="N6274" s="94"/>
    </row>
    <row r="6275" spans="13:14">
      <c r="M6275" s="94"/>
      <c r="N6275" s="94"/>
    </row>
    <row r="6276" spans="13:14">
      <c r="M6276" s="94"/>
      <c r="N6276" s="94"/>
    </row>
    <row r="6277" spans="13:14">
      <c r="M6277" s="94"/>
      <c r="N6277" s="94"/>
    </row>
    <row r="6278" spans="13:14">
      <c r="M6278" s="94"/>
      <c r="N6278" s="94"/>
    </row>
    <row r="6279" spans="13:14">
      <c r="M6279" s="94"/>
      <c r="N6279" s="94"/>
    </row>
    <row r="6280" spans="13:14">
      <c r="M6280" s="94"/>
      <c r="N6280" s="94"/>
    </row>
    <row r="6281" spans="13:14">
      <c r="M6281" s="94"/>
      <c r="N6281" s="94"/>
    </row>
    <row r="6282" spans="13:14">
      <c r="M6282" s="94"/>
      <c r="N6282" s="94"/>
    </row>
    <row r="6283" spans="13:14">
      <c r="M6283" s="94"/>
      <c r="N6283" s="94"/>
    </row>
    <row r="6284" spans="13:14">
      <c r="M6284" s="94"/>
      <c r="N6284" s="94"/>
    </row>
    <row r="6285" spans="13:14">
      <c r="M6285" s="94"/>
      <c r="N6285" s="94"/>
    </row>
    <row r="6286" spans="13:14">
      <c r="M6286" s="94"/>
      <c r="N6286" s="94"/>
    </row>
    <row r="6287" spans="13:14">
      <c r="M6287" s="94"/>
      <c r="N6287" s="94"/>
    </row>
    <row r="6288" spans="13:14">
      <c r="M6288" s="94"/>
      <c r="N6288" s="94"/>
    </row>
    <row r="6289" spans="13:14">
      <c r="M6289" s="94"/>
      <c r="N6289" s="94"/>
    </row>
    <row r="6290" spans="13:14">
      <c r="M6290" s="94"/>
      <c r="N6290" s="94"/>
    </row>
    <row r="6291" spans="13:14">
      <c r="M6291" s="94"/>
      <c r="N6291" s="94"/>
    </row>
    <row r="6292" spans="13:14">
      <c r="M6292" s="94"/>
      <c r="N6292" s="94"/>
    </row>
    <row r="6293" spans="13:14">
      <c r="M6293" s="94"/>
      <c r="N6293" s="94"/>
    </row>
    <row r="6294" spans="13:14">
      <c r="M6294" s="94"/>
      <c r="N6294" s="94"/>
    </row>
    <row r="6295" spans="13:14">
      <c r="M6295" s="94"/>
      <c r="N6295" s="94"/>
    </row>
    <row r="6296" spans="13:14">
      <c r="M6296" s="94"/>
      <c r="N6296" s="94"/>
    </row>
    <row r="6297" spans="13:14">
      <c r="M6297" s="94"/>
      <c r="N6297" s="94"/>
    </row>
    <row r="6298" spans="13:14">
      <c r="M6298" s="94"/>
      <c r="N6298" s="94"/>
    </row>
    <row r="6299" spans="13:14">
      <c r="M6299" s="94"/>
      <c r="N6299" s="94"/>
    </row>
    <row r="6300" spans="13:14">
      <c r="M6300" s="94"/>
      <c r="N6300" s="94"/>
    </row>
    <row r="6301" spans="13:14">
      <c r="M6301" s="94"/>
      <c r="N6301" s="94"/>
    </row>
    <row r="6302" spans="13:14">
      <c r="M6302" s="94"/>
      <c r="N6302" s="94"/>
    </row>
    <row r="6303" spans="13:14">
      <c r="M6303" s="94"/>
      <c r="N6303" s="94"/>
    </row>
    <row r="6304" spans="13:14">
      <c r="M6304" s="94"/>
      <c r="N6304" s="94"/>
    </row>
    <row r="6305" spans="13:14">
      <c r="M6305" s="94"/>
      <c r="N6305" s="94"/>
    </row>
    <row r="6306" spans="13:14">
      <c r="M6306" s="94"/>
      <c r="N6306" s="94"/>
    </row>
    <row r="6307" spans="13:14">
      <c r="M6307" s="94"/>
      <c r="N6307" s="94"/>
    </row>
    <row r="6308" spans="13:14">
      <c r="M6308" s="94"/>
      <c r="N6308" s="94"/>
    </row>
    <row r="6309" spans="13:14">
      <c r="M6309" s="94"/>
      <c r="N6309" s="94"/>
    </row>
    <row r="6310" spans="13:14">
      <c r="M6310" s="94"/>
      <c r="N6310" s="94"/>
    </row>
    <row r="6311" spans="13:14">
      <c r="M6311" s="94"/>
      <c r="N6311" s="94"/>
    </row>
    <row r="6312" spans="13:14">
      <c r="M6312" s="94"/>
      <c r="N6312" s="94"/>
    </row>
    <row r="6313" spans="13:14">
      <c r="M6313" s="94"/>
      <c r="N6313" s="94"/>
    </row>
    <row r="6314" spans="13:14">
      <c r="M6314" s="94"/>
      <c r="N6314" s="94"/>
    </row>
    <row r="6315" spans="13:14">
      <c r="M6315" s="94"/>
      <c r="N6315" s="94"/>
    </row>
    <row r="6316" spans="13:14">
      <c r="M6316" s="94"/>
      <c r="N6316" s="94"/>
    </row>
    <row r="6317" spans="13:14">
      <c r="M6317" s="94"/>
      <c r="N6317" s="94"/>
    </row>
    <row r="6318" spans="13:14">
      <c r="M6318" s="94"/>
      <c r="N6318" s="94"/>
    </row>
    <row r="6319" spans="13:14">
      <c r="M6319" s="94"/>
      <c r="N6319" s="94"/>
    </row>
    <row r="6320" spans="13:14">
      <c r="M6320" s="94"/>
      <c r="N6320" s="94"/>
    </row>
    <row r="6321" spans="13:14">
      <c r="M6321" s="94"/>
      <c r="N6321" s="94"/>
    </row>
    <row r="6322" spans="13:14">
      <c r="M6322" s="94"/>
      <c r="N6322" s="94"/>
    </row>
    <row r="6323" spans="13:14">
      <c r="M6323" s="94"/>
      <c r="N6323" s="94"/>
    </row>
    <row r="6324" spans="13:14">
      <c r="M6324" s="94"/>
      <c r="N6324" s="94"/>
    </row>
    <row r="6325" spans="13:14">
      <c r="M6325" s="94"/>
      <c r="N6325" s="94"/>
    </row>
    <row r="6326" spans="13:14">
      <c r="M6326" s="94"/>
      <c r="N6326" s="94"/>
    </row>
    <row r="6327" spans="13:14">
      <c r="M6327" s="94"/>
      <c r="N6327" s="94"/>
    </row>
    <row r="6328" spans="13:14">
      <c r="M6328" s="94"/>
      <c r="N6328" s="94"/>
    </row>
    <row r="6329" spans="13:14">
      <c r="M6329" s="94"/>
      <c r="N6329" s="94"/>
    </row>
    <row r="6330" spans="13:14">
      <c r="M6330" s="94"/>
      <c r="N6330" s="94"/>
    </row>
    <row r="6331" spans="13:14">
      <c r="M6331" s="94"/>
      <c r="N6331" s="94"/>
    </row>
    <row r="6332" spans="13:14">
      <c r="M6332" s="94"/>
      <c r="N6332" s="94"/>
    </row>
    <row r="6333" spans="13:14">
      <c r="M6333" s="94"/>
      <c r="N6333" s="94"/>
    </row>
    <row r="6334" spans="13:14">
      <c r="M6334" s="94"/>
      <c r="N6334" s="94"/>
    </row>
    <row r="6335" spans="13:14">
      <c r="M6335" s="94"/>
      <c r="N6335" s="94"/>
    </row>
    <row r="6336" spans="13:14">
      <c r="M6336" s="94"/>
      <c r="N6336" s="94"/>
    </row>
    <row r="6337" spans="13:14">
      <c r="M6337" s="94"/>
      <c r="N6337" s="94"/>
    </row>
    <row r="6338" spans="13:14">
      <c r="M6338" s="94"/>
      <c r="N6338" s="94"/>
    </row>
    <row r="6339" spans="13:14">
      <c r="M6339" s="94"/>
      <c r="N6339" s="94"/>
    </row>
    <row r="6340" spans="13:14">
      <c r="M6340" s="94"/>
      <c r="N6340" s="94"/>
    </row>
    <row r="6341" spans="13:14">
      <c r="M6341" s="94"/>
      <c r="N6341" s="94"/>
    </row>
    <row r="6342" spans="13:14">
      <c r="M6342" s="94"/>
      <c r="N6342" s="94"/>
    </row>
    <row r="6343" spans="13:14">
      <c r="M6343" s="94"/>
      <c r="N6343" s="94"/>
    </row>
    <row r="6344" spans="13:14">
      <c r="M6344" s="94"/>
      <c r="N6344" s="94"/>
    </row>
    <row r="6345" spans="13:14">
      <c r="M6345" s="94"/>
      <c r="N6345" s="94"/>
    </row>
    <row r="6346" spans="13:14">
      <c r="M6346" s="94"/>
      <c r="N6346" s="94"/>
    </row>
    <row r="6347" spans="13:14">
      <c r="M6347" s="94"/>
      <c r="N6347" s="94"/>
    </row>
    <row r="6348" spans="13:14">
      <c r="M6348" s="94"/>
      <c r="N6348" s="94"/>
    </row>
    <row r="6349" spans="13:14">
      <c r="M6349" s="94"/>
      <c r="N6349" s="94"/>
    </row>
    <row r="6350" spans="13:14">
      <c r="M6350" s="94"/>
      <c r="N6350" s="94"/>
    </row>
    <row r="6351" spans="13:14">
      <c r="M6351" s="94"/>
      <c r="N6351" s="94"/>
    </row>
    <row r="6352" spans="13:14">
      <c r="M6352" s="94"/>
      <c r="N6352" s="94"/>
    </row>
    <row r="6353" spans="13:14">
      <c r="M6353" s="94"/>
      <c r="N6353" s="94"/>
    </row>
    <row r="6354" spans="13:14">
      <c r="M6354" s="94"/>
      <c r="N6354" s="94"/>
    </row>
    <row r="6355" spans="13:14">
      <c r="M6355" s="94"/>
      <c r="N6355" s="94"/>
    </row>
    <row r="6356" spans="13:14">
      <c r="M6356" s="94"/>
      <c r="N6356" s="94"/>
    </row>
    <row r="6357" spans="13:14">
      <c r="M6357" s="94"/>
      <c r="N6357" s="94"/>
    </row>
    <row r="6358" spans="13:14">
      <c r="M6358" s="94"/>
      <c r="N6358" s="94"/>
    </row>
    <row r="6359" spans="13:14">
      <c r="M6359" s="94"/>
      <c r="N6359" s="94"/>
    </row>
    <row r="6360" spans="13:14">
      <c r="M6360" s="94"/>
      <c r="N6360" s="94"/>
    </row>
    <row r="6361" spans="13:14">
      <c r="M6361" s="94"/>
      <c r="N6361" s="94"/>
    </row>
    <row r="6362" spans="13:14">
      <c r="M6362" s="94"/>
      <c r="N6362" s="94"/>
    </row>
    <row r="6363" spans="13:14">
      <c r="M6363" s="94"/>
      <c r="N6363" s="94"/>
    </row>
    <row r="6364" spans="13:14">
      <c r="M6364" s="94"/>
      <c r="N6364" s="94"/>
    </row>
    <row r="6365" spans="13:14">
      <c r="M6365" s="94"/>
      <c r="N6365" s="94"/>
    </row>
    <row r="6366" spans="13:14">
      <c r="M6366" s="94"/>
      <c r="N6366" s="94"/>
    </row>
    <row r="6367" spans="13:14">
      <c r="M6367" s="94"/>
      <c r="N6367" s="94"/>
    </row>
    <row r="6368" spans="13:14">
      <c r="M6368" s="94"/>
      <c r="N6368" s="94"/>
    </row>
    <row r="6369" spans="13:14">
      <c r="M6369" s="94"/>
      <c r="N6369" s="94"/>
    </row>
    <row r="6370" spans="13:14">
      <c r="M6370" s="94"/>
      <c r="N6370" s="94"/>
    </row>
    <row r="6371" spans="13:14">
      <c r="M6371" s="94"/>
      <c r="N6371" s="94"/>
    </row>
    <row r="6372" spans="13:14">
      <c r="M6372" s="94"/>
      <c r="N6372" s="94"/>
    </row>
    <row r="6373" spans="13:14">
      <c r="M6373" s="94"/>
      <c r="N6373" s="94"/>
    </row>
    <row r="6374" spans="13:14">
      <c r="M6374" s="94"/>
      <c r="N6374" s="94"/>
    </row>
    <row r="6375" spans="13:14">
      <c r="M6375" s="94"/>
      <c r="N6375" s="94"/>
    </row>
    <row r="6376" spans="13:14">
      <c r="M6376" s="94"/>
      <c r="N6376" s="94"/>
    </row>
    <row r="6377" spans="13:14">
      <c r="M6377" s="94"/>
      <c r="N6377" s="94"/>
    </row>
    <row r="6378" spans="13:14">
      <c r="M6378" s="94"/>
      <c r="N6378" s="94"/>
    </row>
    <row r="6379" spans="13:14">
      <c r="M6379" s="94"/>
      <c r="N6379" s="94"/>
    </row>
    <row r="6380" spans="13:14">
      <c r="M6380" s="94"/>
      <c r="N6380" s="94"/>
    </row>
    <row r="6381" spans="13:14">
      <c r="M6381" s="94"/>
      <c r="N6381" s="94"/>
    </row>
    <row r="6382" spans="13:14">
      <c r="M6382" s="94"/>
      <c r="N6382" s="94"/>
    </row>
    <row r="6383" spans="13:14">
      <c r="M6383" s="94"/>
      <c r="N6383" s="94"/>
    </row>
    <row r="6384" spans="13:14">
      <c r="M6384" s="94"/>
      <c r="N6384" s="94"/>
    </row>
    <row r="6385" spans="13:14">
      <c r="M6385" s="94"/>
      <c r="N6385" s="94"/>
    </row>
    <row r="6386" spans="13:14">
      <c r="M6386" s="94"/>
      <c r="N6386" s="94"/>
    </row>
    <row r="6387" spans="13:14">
      <c r="M6387" s="94"/>
      <c r="N6387" s="94"/>
    </row>
    <row r="6388" spans="13:14">
      <c r="M6388" s="94"/>
      <c r="N6388" s="94"/>
    </row>
    <row r="6389" spans="13:14">
      <c r="M6389" s="94"/>
      <c r="N6389" s="94"/>
    </row>
    <row r="6390" spans="13:14">
      <c r="M6390" s="94"/>
      <c r="N6390" s="94"/>
    </row>
    <row r="6391" spans="13:14">
      <c r="M6391" s="94"/>
      <c r="N6391" s="94"/>
    </row>
    <row r="6392" spans="13:14">
      <c r="M6392" s="94"/>
      <c r="N6392" s="94"/>
    </row>
    <row r="6393" spans="13:14">
      <c r="M6393" s="94"/>
      <c r="N6393" s="94"/>
    </row>
    <row r="6394" spans="13:14">
      <c r="M6394" s="94"/>
      <c r="N6394" s="94"/>
    </row>
    <row r="6395" spans="13:14">
      <c r="M6395" s="94"/>
      <c r="N6395" s="94"/>
    </row>
    <row r="6396" spans="13:14">
      <c r="M6396" s="94"/>
      <c r="N6396" s="94"/>
    </row>
    <row r="6397" spans="13:14">
      <c r="M6397" s="94"/>
      <c r="N6397" s="94"/>
    </row>
    <row r="6398" spans="13:14">
      <c r="M6398" s="94"/>
      <c r="N6398" s="94"/>
    </row>
    <row r="6399" spans="13:14">
      <c r="M6399" s="94"/>
      <c r="N6399" s="94"/>
    </row>
    <row r="6400" spans="13:14">
      <c r="M6400" s="94"/>
      <c r="N6400" s="94"/>
    </row>
    <row r="6401" spans="13:14">
      <c r="M6401" s="94"/>
      <c r="N6401" s="94"/>
    </row>
    <row r="6402" spans="13:14">
      <c r="M6402" s="94"/>
      <c r="N6402" s="94"/>
    </row>
    <row r="6403" spans="13:14">
      <c r="M6403" s="94"/>
      <c r="N6403" s="94"/>
    </row>
    <row r="6404" spans="13:14">
      <c r="M6404" s="94"/>
      <c r="N6404" s="94"/>
    </row>
    <row r="6405" spans="13:14">
      <c r="M6405" s="94"/>
      <c r="N6405" s="94"/>
    </row>
    <row r="6406" spans="13:14">
      <c r="M6406" s="94"/>
      <c r="N6406" s="94"/>
    </row>
    <row r="6407" spans="13:14">
      <c r="M6407" s="94"/>
      <c r="N6407" s="94"/>
    </row>
    <row r="6408" spans="13:14">
      <c r="M6408" s="94"/>
      <c r="N6408" s="94"/>
    </row>
    <row r="6409" spans="13:14">
      <c r="M6409" s="94"/>
      <c r="N6409" s="94"/>
    </row>
    <row r="6410" spans="13:14">
      <c r="M6410" s="94"/>
      <c r="N6410" s="94"/>
    </row>
    <row r="6411" spans="13:14">
      <c r="M6411" s="94"/>
      <c r="N6411" s="94"/>
    </row>
    <row r="6412" spans="13:14">
      <c r="M6412" s="94"/>
      <c r="N6412" s="94"/>
    </row>
    <row r="6413" spans="13:14">
      <c r="M6413" s="94"/>
      <c r="N6413" s="94"/>
    </row>
    <row r="6414" spans="13:14">
      <c r="M6414" s="94"/>
      <c r="N6414" s="94"/>
    </row>
    <row r="6415" spans="13:14">
      <c r="M6415" s="94"/>
      <c r="N6415" s="94"/>
    </row>
    <row r="6416" spans="13:14">
      <c r="M6416" s="94"/>
      <c r="N6416" s="94"/>
    </row>
    <row r="6417" spans="13:14">
      <c r="M6417" s="94"/>
      <c r="N6417" s="94"/>
    </row>
    <row r="6418" spans="13:14">
      <c r="M6418" s="94"/>
      <c r="N6418" s="94"/>
    </row>
    <row r="6419" spans="13:14">
      <c r="M6419" s="94"/>
      <c r="N6419" s="94"/>
    </row>
    <row r="6420" spans="13:14">
      <c r="M6420" s="94"/>
      <c r="N6420" s="94"/>
    </row>
    <row r="6421" spans="13:14">
      <c r="M6421" s="94"/>
      <c r="N6421" s="94"/>
    </row>
    <row r="6422" spans="13:14">
      <c r="M6422" s="94"/>
      <c r="N6422" s="94"/>
    </row>
    <row r="6423" spans="13:14">
      <c r="M6423" s="94"/>
      <c r="N6423" s="94"/>
    </row>
    <row r="6424" spans="13:14">
      <c r="M6424" s="94"/>
      <c r="N6424" s="94"/>
    </row>
    <row r="6425" spans="13:14">
      <c r="M6425" s="94"/>
      <c r="N6425" s="94"/>
    </row>
    <row r="6426" spans="13:14">
      <c r="M6426" s="94"/>
      <c r="N6426" s="94"/>
    </row>
    <row r="6427" spans="13:14">
      <c r="M6427" s="94"/>
      <c r="N6427" s="94"/>
    </row>
    <row r="6428" spans="13:14">
      <c r="M6428" s="94"/>
      <c r="N6428" s="94"/>
    </row>
    <row r="6429" spans="13:14">
      <c r="M6429" s="94"/>
      <c r="N6429" s="94"/>
    </row>
    <row r="6430" spans="13:14">
      <c r="M6430" s="94"/>
      <c r="N6430" s="94"/>
    </row>
    <row r="6431" spans="13:14">
      <c r="M6431" s="94"/>
      <c r="N6431" s="94"/>
    </row>
    <row r="6432" spans="13:14">
      <c r="M6432" s="94"/>
      <c r="N6432" s="94"/>
    </row>
    <row r="6433" spans="13:14">
      <c r="M6433" s="94"/>
      <c r="N6433" s="94"/>
    </row>
    <row r="6434" spans="13:14">
      <c r="M6434" s="94"/>
      <c r="N6434" s="94"/>
    </row>
    <row r="6435" spans="13:14">
      <c r="M6435" s="94"/>
      <c r="N6435" s="94"/>
    </row>
    <row r="6436" spans="13:14">
      <c r="M6436" s="94"/>
      <c r="N6436" s="94"/>
    </row>
    <row r="6437" spans="13:14">
      <c r="M6437" s="94"/>
      <c r="N6437" s="94"/>
    </row>
    <row r="6438" spans="13:14">
      <c r="M6438" s="94"/>
      <c r="N6438" s="94"/>
    </row>
    <row r="6439" spans="13:14">
      <c r="M6439" s="94"/>
      <c r="N6439" s="94"/>
    </row>
    <row r="6440" spans="13:14">
      <c r="M6440" s="94"/>
      <c r="N6440" s="94"/>
    </row>
    <row r="6441" spans="13:14">
      <c r="M6441" s="94"/>
      <c r="N6441" s="94"/>
    </row>
    <row r="6442" spans="13:14">
      <c r="M6442" s="94"/>
      <c r="N6442" s="94"/>
    </row>
    <row r="6443" spans="13:14">
      <c r="M6443" s="94"/>
      <c r="N6443" s="94"/>
    </row>
    <row r="6444" spans="13:14">
      <c r="M6444" s="94"/>
      <c r="N6444" s="94"/>
    </row>
    <row r="6445" spans="13:14">
      <c r="M6445" s="94"/>
      <c r="N6445" s="94"/>
    </row>
    <row r="6446" spans="13:14">
      <c r="M6446" s="94"/>
      <c r="N6446" s="94"/>
    </row>
    <row r="6447" spans="13:14">
      <c r="M6447" s="94"/>
      <c r="N6447" s="94"/>
    </row>
    <row r="6448" spans="13:14">
      <c r="M6448" s="94"/>
      <c r="N6448" s="94"/>
    </row>
    <row r="6449" spans="13:14">
      <c r="M6449" s="94"/>
      <c r="N6449" s="94"/>
    </row>
    <row r="6450" spans="13:14">
      <c r="M6450" s="94"/>
      <c r="N6450" s="94"/>
    </row>
    <row r="6451" spans="13:14">
      <c r="M6451" s="94"/>
      <c r="N6451" s="94"/>
    </row>
    <row r="6452" spans="13:14">
      <c r="M6452" s="94"/>
      <c r="N6452" s="94"/>
    </row>
    <row r="6453" spans="13:14">
      <c r="M6453" s="94"/>
      <c r="N6453" s="94"/>
    </row>
    <row r="6454" spans="13:14">
      <c r="M6454" s="94"/>
      <c r="N6454" s="94"/>
    </row>
    <row r="6455" spans="13:14">
      <c r="M6455" s="94"/>
      <c r="N6455" s="94"/>
    </row>
    <row r="6456" spans="13:14">
      <c r="M6456" s="94"/>
      <c r="N6456" s="94"/>
    </row>
    <row r="6457" spans="13:14">
      <c r="M6457" s="94"/>
      <c r="N6457" s="94"/>
    </row>
    <row r="6458" spans="13:14">
      <c r="M6458" s="94"/>
      <c r="N6458" s="94"/>
    </row>
    <row r="6459" spans="13:14">
      <c r="M6459" s="94"/>
      <c r="N6459" s="94"/>
    </row>
    <row r="6460" spans="13:14">
      <c r="M6460" s="94"/>
      <c r="N6460" s="94"/>
    </row>
    <row r="6461" spans="13:14">
      <c r="M6461" s="94"/>
      <c r="N6461" s="94"/>
    </row>
    <row r="6462" spans="13:14">
      <c r="M6462" s="94"/>
      <c r="N6462" s="94"/>
    </row>
    <row r="6463" spans="13:14">
      <c r="M6463" s="94"/>
      <c r="N6463" s="94"/>
    </row>
    <row r="6464" spans="13:14">
      <c r="M6464" s="94"/>
      <c r="N6464" s="94"/>
    </row>
    <row r="6465" spans="13:14">
      <c r="M6465" s="94"/>
      <c r="N6465" s="94"/>
    </row>
    <row r="6466" spans="13:14">
      <c r="M6466" s="94"/>
      <c r="N6466" s="94"/>
    </row>
    <row r="6467" spans="13:14">
      <c r="M6467" s="94"/>
      <c r="N6467" s="94"/>
    </row>
    <row r="6468" spans="13:14">
      <c r="M6468" s="94"/>
      <c r="N6468" s="94"/>
    </row>
    <row r="6469" spans="13:14">
      <c r="M6469" s="94"/>
      <c r="N6469" s="94"/>
    </row>
    <row r="6470" spans="13:14">
      <c r="M6470" s="94"/>
      <c r="N6470" s="94"/>
    </row>
    <row r="6471" spans="13:14">
      <c r="M6471" s="94"/>
      <c r="N6471" s="94"/>
    </row>
    <row r="6472" spans="13:14">
      <c r="M6472" s="94"/>
      <c r="N6472" s="94"/>
    </row>
    <row r="6473" spans="13:14">
      <c r="M6473" s="94"/>
      <c r="N6473" s="94"/>
    </row>
    <row r="6474" spans="13:14">
      <c r="M6474" s="94"/>
      <c r="N6474" s="94"/>
    </row>
    <row r="6475" spans="13:14">
      <c r="M6475" s="94"/>
      <c r="N6475" s="94"/>
    </row>
    <row r="6476" spans="13:14">
      <c r="M6476" s="94"/>
      <c r="N6476" s="94"/>
    </row>
    <row r="6477" spans="13:14">
      <c r="M6477" s="94"/>
      <c r="N6477" s="94"/>
    </row>
    <row r="6478" spans="13:14">
      <c r="M6478" s="94"/>
      <c r="N6478" s="94"/>
    </row>
    <row r="6479" spans="13:14">
      <c r="M6479" s="94"/>
      <c r="N6479" s="94"/>
    </row>
    <row r="6480" spans="13:14">
      <c r="M6480" s="94"/>
      <c r="N6480" s="94"/>
    </row>
    <row r="6481" spans="13:14">
      <c r="M6481" s="94"/>
      <c r="N6481" s="94"/>
    </row>
    <row r="6482" spans="13:14">
      <c r="M6482" s="94"/>
      <c r="N6482" s="94"/>
    </row>
    <row r="6483" spans="13:14">
      <c r="M6483" s="94"/>
      <c r="N6483" s="94"/>
    </row>
    <row r="6484" spans="13:14">
      <c r="M6484" s="94"/>
      <c r="N6484" s="94"/>
    </row>
    <row r="6485" spans="13:14">
      <c r="M6485" s="94"/>
      <c r="N6485" s="94"/>
    </row>
    <row r="6486" spans="13:14">
      <c r="M6486" s="94"/>
      <c r="N6486" s="94"/>
    </row>
    <row r="6487" spans="13:14">
      <c r="M6487" s="94"/>
      <c r="N6487" s="94"/>
    </row>
    <row r="6488" spans="13:14">
      <c r="M6488" s="94"/>
      <c r="N6488" s="94"/>
    </row>
    <row r="6489" spans="13:14">
      <c r="M6489" s="94"/>
      <c r="N6489" s="94"/>
    </row>
    <row r="6490" spans="13:14">
      <c r="M6490" s="94"/>
      <c r="N6490" s="94"/>
    </row>
    <row r="6491" spans="13:14">
      <c r="M6491" s="94"/>
      <c r="N6491" s="94"/>
    </row>
    <row r="6492" spans="13:14">
      <c r="M6492" s="94"/>
      <c r="N6492" s="94"/>
    </row>
    <row r="6493" spans="13:14">
      <c r="M6493" s="94"/>
      <c r="N6493" s="94"/>
    </row>
    <row r="6494" spans="13:14">
      <c r="M6494" s="94"/>
      <c r="N6494" s="94"/>
    </row>
    <row r="6495" spans="13:14">
      <c r="M6495" s="94"/>
      <c r="N6495" s="94"/>
    </row>
    <row r="6496" spans="13:14">
      <c r="M6496" s="94"/>
      <c r="N6496" s="94"/>
    </row>
    <row r="6497" spans="13:14">
      <c r="M6497" s="94"/>
      <c r="N6497" s="94"/>
    </row>
    <row r="6498" spans="13:14">
      <c r="M6498" s="94"/>
      <c r="N6498" s="94"/>
    </row>
    <row r="6499" spans="13:14">
      <c r="M6499" s="94"/>
      <c r="N6499" s="94"/>
    </row>
    <row r="6500" spans="13:14">
      <c r="M6500" s="94"/>
      <c r="N6500" s="94"/>
    </row>
    <row r="6501" spans="13:14">
      <c r="M6501" s="94"/>
      <c r="N6501" s="94"/>
    </row>
    <row r="6502" spans="13:14">
      <c r="M6502" s="94"/>
      <c r="N6502" s="94"/>
    </row>
    <row r="6503" spans="13:14">
      <c r="M6503" s="94"/>
      <c r="N6503" s="94"/>
    </row>
    <row r="6504" spans="13:14">
      <c r="M6504" s="94"/>
      <c r="N6504" s="94"/>
    </row>
    <row r="6505" spans="13:14">
      <c r="M6505" s="94"/>
      <c r="N6505" s="94"/>
    </row>
    <row r="6506" spans="13:14">
      <c r="M6506" s="94"/>
      <c r="N6506" s="94"/>
    </row>
    <row r="6507" spans="13:14">
      <c r="M6507" s="94"/>
      <c r="N6507" s="94"/>
    </row>
    <row r="6508" spans="13:14">
      <c r="M6508" s="94"/>
      <c r="N6508" s="94"/>
    </row>
    <row r="6509" spans="13:14">
      <c r="M6509" s="94"/>
      <c r="N6509" s="94"/>
    </row>
    <row r="6510" spans="13:14">
      <c r="M6510" s="94"/>
      <c r="N6510" s="94"/>
    </row>
    <row r="6511" spans="13:14">
      <c r="M6511" s="94"/>
      <c r="N6511" s="94"/>
    </row>
    <row r="6512" spans="13:14">
      <c r="M6512" s="94"/>
      <c r="N6512" s="94"/>
    </row>
    <row r="6513" spans="13:14">
      <c r="M6513" s="94"/>
      <c r="N6513" s="94"/>
    </row>
    <row r="6514" spans="13:14">
      <c r="M6514" s="94"/>
      <c r="N6514" s="94"/>
    </row>
    <row r="6515" spans="13:14">
      <c r="M6515" s="94"/>
      <c r="N6515" s="94"/>
    </row>
    <row r="6516" spans="13:14">
      <c r="M6516" s="94"/>
      <c r="N6516" s="94"/>
    </row>
    <row r="6517" spans="13:14">
      <c r="M6517" s="94"/>
      <c r="N6517" s="94"/>
    </row>
    <row r="6518" spans="13:14">
      <c r="M6518" s="94"/>
      <c r="N6518" s="94"/>
    </row>
    <row r="6519" spans="13:14">
      <c r="M6519" s="94"/>
      <c r="N6519" s="94"/>
    </row>
    <row r="6520" spans="13:14">
      <c r="M6520" s="94"/>
      <c r="N6520" s="94"/>
    </row>
    <row r="6521" spans="13:14">
      <c r="M6521" s="94"/>
      <c r="N6521" s="94"/>
    </row>
    <row r="6522" spans="13:14">
      <c r="M6522" s="94"/>
      <c r="N6522" s="94"/>
    </row>
    <row r="6523" spans="13:14">
      <c r="M6523" s="94"/>
      <c r="N6523" s="94"/>
    </row>
    <row r="6524" spans="13:14">
      <c r="M6524" s="94"/>
      <c r="N6524" s="94"/>
    </row>
    <row r="6525" spans="13:14">
      <c r="M6525" s="94"/>
      <c r="N6525" s="94"/>
    </row>
    <row r="6526" spans="13:14">
      <c r="M6526" s="94"/>
      <c r="N6526" s="94"/>
    </row>
    <row r="6527" spans="13:14">
      <c r="M6527" s="94"/>
      <c r="N6527" s="94"/>
    </row>
    <row r="6528" spans="13:14">
      <c r="M6528" s="94"/>
      <c r="N6528" s="94"/>
    </row>
    <row r="6529" spans="13:14">
      <c r="M6529" s="94"/>
      <c r="N6529" s="94"/>
    </row>
    <row r="6530" spans="13:14">
      <c r="M6530" s="94"/>
      <c r="N6530" s="94"/>
    </row>
    <row r="6531" spans="13:14">
      <c r="M6531" s="94"/>
      <c r="N6531" s="94"/>
    </row>
    <row r="6532" spans="13:14">
      <c r="M6532" s="94"/>
      <c r="N6532" s="94"/>
    </row>
    <row r="6533" spans="13:14">
      <c r="M6533" s="94"/>
      <c r="N6533" s="94"/>
    </row>
    <row r="6534" spans="13:14">
      <c r="M6534" s="94"/>
      <c r="N6534" s="94"/>
    </row>
    <row r="6535" spans="13:14">
      <c r="M6535" s="94"/>
      <c r="N6535" s="94"/>
    </row>
    <row r="6536" spans="13:14">
      <c r="M6536" s="94"/>
      <c r="N6536" s="94"/>
    </row>
    <row r="6537" spans="13:14">
      <c r="M6537" s="94"/>
      <c r="N6537" s="94"/>
    </row>
    <row r="6538" spans="13:14">
      <c r="M6538" s="94"/>
      <c r="N6538" s="94"/>
    </row>
    <row r="6539" spans="13:14">
      <c r="M6539" s="94"/>
      <c r="N6539" s="94"/>
    </row>
    <row r="6540" spans="13:14">
      <c r="M6540" s="94"/>
      <c r="N6540" s="94"/>
    </row>
    <row r="6541" spans="13:14">
      <c r="M6541" s="94"/>
      <c r="N6541" s="94"/>
    </row>
    <row r="6542" spans="13:14">
      <c r="M6542" s="94"/>
      <c r="N6542" s="94"/>
    </row>
    <row r="6543" spans="13:14">
      <c r="M6543" s="94"/>
      <c r="N6543" s="94"/>
    </row>
    <row r="6544" spans="13:14">
      <c r="M6544" s="94"/>
      <c r="N6544" s="94"/>
    </row>
    <row r="6545" spans="13:14">
      <c r="M6545" s="94"/>
      <c r="N6545" s="94"/>
    </row>
    <row r="6546" spans="13:14">
      <c r="M6546" s="94"/>
      <c r="N6546" s="94"/>
    </row>
    <row r="6547" spans="13:14">
      <c r="M6547" s="94"/>
      <c r="N6547" s="94"/>
    </row>
    <row r="6548" spans="13:14">
      <c r="M6548" s="94"/>
      <c r="N6548" s="94"/>
    </row>
    <row r="6549" spans="13:14">
      <c r="M6549" s="94"/>
      <c r="N6549" s="94"/>
    </row>
    <row r="6550" spans="13:14">
      <c r="M6550" s="94"/>
      <c r="N6550" s="94"/>
    </row>
    <row r="6551" spans="13:14">
      <c r="M6551" s="94"/>
      <c r="N6551" s="94"/>
    </row>
    <row r="6552" spans="13:14">
      <c r="M6552" s="94"/>
      <c r="N6552" s="94"/>
    </row>
    <row r="6553" spans="13:14">
      <c r="M6553" s="94"/>
      <c r="N6553" s="94"/>
    </row>
    <row r="6554" spans="13:14">
      <c r="M6554" s="94"/>
      <c r="N6554" s="94"/>
    </row>
    <row r="6555" spans="13:14">
      <c r="M6555" s="94"/>
      <c r="N6555" s="94"/>
    </row>
    <row r="6556" spans="13:14">
      <c r="M6556" s="94"/>
      <c r="N6556" s="94"/>
    </row>
    <row r="6557" spans="13:14">
      <c r="M6557" s="94"/>
      <c r="N6557" s="94"/>
    </row>
    <row r="6558" spans="13:14">
      <c r="M6558" s="94"/>
      <c r="N6558" s="94"/>
    </row>
    <row r="6559" spans="13:14">
      <c r="M6559" s="94"/>
      <c r="N6559" s="94"/>
    </row>
    <row r="6560" spans="13:14">
      <c r="M6560" s="94"/>
      <c r="N6560" s="94"/>
    </row>
    <row r="6561" spans="13:14">
      <c r="M6561" s="94"/>
      <c r="N6561" s="94"/>
    </row>
    <row r="6562" spans="13:14">
      <c r="M6562" s="94"/>
      <c r="N6562" s="94"/>
    </row>
    <row r="6563" spans="13:14">
      <c r="M6563" s="94"/>
      <c r="N6563" s="94"/>
    </row>
    <row r="6564" spans="13:14">
      <c r="M6564" s="94"/>
      <c r="N6564" s="94"/>
    </row>
    <row r="6565" spans="13:14">
      <c r="M6565" s="94"/>
      <c r="N6565" s="94"/>
    </row>
    <row r="6566" spans="13:14">
      <c r="M6566" s="94"/>
      <c r="N6566" s="94"/>
    </row>
    <row r="6567" spans="13:14">
      <c r="M6567" s="94"/>
      <c r="N6567" s="94"/>
    </row>
    <row r="6568" spans="13:14">
      <c r="M6568" s="94"/>
      <c r="N6568" s="94"/>
    </row>
    <row r="6569" spans="13:14">
      <c r="M6569" s="94"/>
      <c r="N6569" s="94"/>
    </row>
    <row r="6570" spans="13:14">
      <c r="M6570" s="94"/>
      <c r="N6570" s="94"/>
    </row>
    <row r="6571" spans="13:14">
      <c r="M6571" s="94"/>
      <c r="N6571" s="94"/>
    </row>
    <row r="6572" spans="13:14">
      <c r="M6572" s="94"/>
      <c r="N6572" s="94"/>
    </row>
    <row r="6573" spans="13:14">
      <c r="M6573" s="94"/>
      <c r="N6573" s="94"/>
    </row>
    <row r="6574" spans="13:14">
      <c r="M6574" s="94"/>
      <c r="N6574" s="94"/>
    </row>
    <row r="6575" spans="13:14">
      <c r="M6575" s="94"/>
      <c r="N6575" s="94"/>
    </row>
    <row r="6576" spans="13:14">
      <c r="M6576" s="94"/>
      <c r="N6576" s="94"/>
    </row>
    <row r="6577" spans="13:14">
      <c r="M6577" s="94"/>
      <c r="N6577" s="94"/>
    </row>
    <row r="6578" spans="13:14">
      <c r="M6578" s="94"/>
      <c r="N6578" s="94"/>
    </row>
    <row r="6579" spans="13:14">
      <c r="M6579" s="94"/>
      <c r="N6579" s="94"/>
    </row>
    <row r="6580" spans="13:14">
      <c r="M6580" s="94"/>
      <c r="N6580" s="94"/>
    </row>
    <row r="6581" spans="13:14">
      <c r="M6581" s="94"/>
      <c r="N6581" s="94"/>
    </row>
    <row r="6582" spans="13:14">
      <c r="M6582" s="94"/>
      <c r="N6582" s="94"/>
    </row>
    <row r="6583" spans="13:14">
      <c r="M6583" s="94"/>
      <c r="N6583" s="94"/>
    </row>
    <row r="6584" spans="13:14">
      <c r="M6584" s="94"/>
      <c r="N6584" s="94"/>
    </row>
    <row r="6585" spans="13:14">
      <c r="M6585" s="94"/>
      <c r="N6585" s="94"/>
    </row>
    <row r="6586" spans="13:14">
      <c r="M6586" s="94"/>
      <c r="N6586" s="94"/>
    </row>
    <row r="6587" spans="13:14">
      <c r="M6587" s="94"/>
      <c r="N6587" s="94"/>
    </row>
    <row r="6588" spans="13:14">
      <c r="M6588" s="94"/>
      <c r="N6588" s="94"/>
    </row>
    <row r="6589" spans="13:14">
      <c r="M6589" s="94"/>
      <c r="N6589" s="94"/>
    </row>
    <row r="6590" spans="13:14">
      <c r="M6590" s="94"/>
      <c r="N6590" s="94"/>
    </row>
    <row r="6591" spans="13:14">
      <c r="M6591" s="94"/>
      <c r="N6591" s="94"/>
    </row>
    <row r="6592" spans="13:14">
      <c r="M6592" s="94"/>
      <c r="N6592" s="94"/>
    </row>
    <row r="6593" spans="13:14">
      <c r="M6593" s="94"/>
      <c r="N6593" s="94"/>
    </row>
    <row r="6594" spans="13:14">
      <c r="M6594" s="94"/>
      <c r="N6594" s="94"/>
    </row>
    <row r="6595" spans="13:14">
      <c r="M6595" s="94"/>
      <c r="N6595" s="94"/>
    </row>
    <row r="6596" spans="13:14">
      <c r="M6596" s="94"/>
      <c r="N6596" s="94"/>
    </row>
    <row r="6597" spans="13:14">
      <c r="M6597" s="94"/>
      <c r="N6597" s="94"/>
    </row>
    <row r="6598" spans="13:14">
      <c r="M6598" s="94"/>
      <c r="N6598" s="94"/>
    </row>
    <row r="6599" spans="13:14">
      <c r="M6599" s="94"/>
      <c r="N6599" s="94"/>
    </row>
    <row r="6600" spans="13:14">
      <c r="M6600" s="94"/>
      <c r="N6600" s="94"/>
    </row>
    <row r="6601" spans="13:14">
      <c r="M6601" s="94"/>
      <c r="N6601" s="94"/>
    </row>
    <row r="6602" spans="13:14">
      <c r="M6602" s="94"/>
      <c r="N6602" s="94"/>
    </row>
    <row r="6603" spans="13:14">
      <c r="M6603" s="94"/>
      <c r="N6603" s="94"/>
    </row>
    <row r="6604" spans="13:14">
      <c r="M6604" s="94"/>
      <c r="N6604" s="94"/>
    </row>
    <row r="6605" spans="13:14">
      <c r="M6605" s="94"/>
      <c r="N6605" s="94"/>
    </row>
    <row r="6606" spans="13:14">
      <c r="M6606" s="94"/>
      <c r="N6606" s="94"/>
    </row>
    <row r="6607" spans="13:14">
      <c r="M6607" s="94"/>
      <c r="N6607" s="94"/>
    </row>
    <row r="6608" spans="13:14">
      <c r="M6608" s="94"/>
      <c r="N6608" s="94"/>
    </row>
    <row r="6609" spans="13:14">
      <c r="M6609" s="94"/>
      <c r="N6609" s="94"/>
    </row>
    <row r="6610" spans="13:14">
      <c r="M6610" s="94"/>
      <c r="N6610" s="94"/>
    </row>
    <row r="6611" spans="13:14">
      <c r="M6611" s="94"/>
      <c r="N6611" s="94"/>
    </row>
    <row r="6612" spans="13:14">
      <c r="M6612" s="94"/>
      <c r="N6612" s="94"/>
    </row>
    <row r="6613" spans="13:14">
      <c r="M6613" s="94"/>
      <c r="N6613" s="94"/>
    </row>
    <row r="6614" spans="13:14">
      <c r="M6614" s="94"/>
      <c r="N6614" s="94"/>
    </row>
    <row r="6615" spans="13:14">
      <c r="M6615" s="94"/>
      <c r="N6615" s="94"/>
    </row>
    <row r="6616" spans="13:14">
      <c r="M6616" s="94"/>
      <c r="N6616" s="94"/>
    </row>
    <row r="6617" spans="13:14">
      <c r="M6617" s="94"/>
      <c r="N6617" s="94"/>
    </row>
    <row r="6618" spans="13:14">
      <c r="M6618" s="94"/>
      <c r="N6618" s="94"/>
    </row>
    <row r="6619" spans="13:14">
      <c r="M6619" s="94"/>
      <c r="N6619" s="94"/>
    </row>
    <row r="6620" spans="13:14">
      <c r="M6620" s="94"/>
      <c r="N6620" s="94"/>
    </row>
    <row r="6621" spans="13:14">
      <c r="M6621" s="94"/>
      <c r="N6621" s="94"/>
    </row>
    <row r="6622" spans="13:14">
      <c r="M6622" s="94"/>
      <c r="N6622" s="94"/>
    </row>
    <row r="6623" spans="13:14">
      <c r="M6623" s="94"/>
      <c r="N6623" s="94"/>
    </row>
    <row r="6624" spans="13:14">
      <c r="M6624" s="94"/>
      <c r="N6624" s="94"/>
    </row>
    <row r="6625" spans="13:14">
      <c r="M6625" s="94"/>
      <c r="N6625" s="94"/>
    </row>
    <row r="6626" spans="13:14">
      <c r="M6626" s="94"/>
      <c r="N6626" s="94"/>
    </row>
    <row r="6627" spans="13:14">
      <c r="M6627" s="94"/>
      <c r="N6627" s="94"/>
    </row>
    <row r="6628" spans="13:14">
      <c r="M6628" s="94"/>
      <c r="N6628" s="94"/>
    </row>
    <row r="6629" spans="13:14">
      <c r="M6629" s="94"/>
      <c r="N6629" s="94"/>
    </row>
    <row r="6630" spans="13:14">
      <c r="M6630" s="94"/>
      <c r="N6630" s="94"/>
    </row>
    <row r="6631" spans="13:14">
      <c r="M6631" s="94"/>
      <c r="N6631" s="94"/>
    </row>
    <row r="6632" spans="13:14">
      <c r="M6632" s="94"/>
      <c r="N6632" s="94"/>
    </row>
    <row r="6633" spans="13:14">
      <c r="M6633" s="94"/>
      <c r="N6633" s="94"/>
    </row>
    <row r="6634" spans="13:14">
      <c r="M6634" s="94"/>
      <c r="N6634" s="94"/>
    </row>
    <row r="6635" spans="13:14">
      <c r="M6635" s="94"/>
      <c r="N6635" s="94"/>
    </row>
    <row r="6636" spans="13:14">
      <c r="M6636" s="94"/>
      <c r="N6636" s="94"/>
    </row>
    <row r="6637" spans="13:14">
      <c r="M6637" s="94"/>
      <c r="N6637" s="94"/>
    </row>
    <row r="6638" spans="13:14">
      <c r="M6638" s="94"/>
      <c r="N6638" s="94"/>
    </row>
    <row r="6639" spans="13:14">
      <c r="M6639" s="94"/>
      <c r="N6639" s="94"/>
    </row>
    <row r="6640" spans="13:14">
      <c r="M6640" s="94"/>
      <c r="N6640" s="94"/>
    </row>
    <row r="6641" spans="13:14">
      <c r="M6641" s="94"/>
      <c r="N6641" s="94"/>
    </row>
    <row r="6642" spans="13:14">
      <c r="M6642" s="94"/>
      <c r="N6642" s="94"/>
    </row>
    <row r="6643" spans="13:14">
      <c r="M6643" s="94"/>
      <c r="N6643" s="94"/>
    </row>
    <row r="6644" spans="13:14">
      <c r="M6644" s="94"/>
      <c r="N6644" s="94"/>
    </row>
    <row r="6645" spans="13:14">
      <c r="M6645" s="94"/>
      <c r="N6645" s="94"/>
    </row>
    <row r="6646" spans="13:14">
      <c r="M6646" s="94"/>
      <c r="N6646" s="94"/>
    </row>
    <row r="6647" spans="13:14">
      <c r="M6647" s="94"/>
      <c r="N6647" s="94"/>
    </row>
    <row r="6648" spans="13:14">
      <c r="M6648" s="94"/>
      <c r="N6648" s="94"/>
    </row>
    <row r="6649" spans="13:14">
      <c r="M6649" s="94"/>
      <c r="N6649" s="94"/>
    </row>
    <row r="6650" spans="13:14">
      <c r="M6650" s="94"/>
      <c r="N6650" s="94"/>
    </row>
    <row r="6651" spans="13:14">
      <c r="M6651" s="94"/>
      <c r="N6651" s="94"/>
    </row>
    <row r="6652" spans="13:14">
      <c r="M6652" s="94"/>
      <c r="N6652" s="94"/>
    </row>
    <row r="6653" spans="13:14">
      <c r="M6653" s="94"/>
      <c r="N6653" s="94"/>
    </row>
    <row r="6654" spans="13:14">
      <c r="M6654" s="94"/>
      <c r="N6654" s="94"/>
    </row>
    <row r="6655" spans="13:14">
      <c r="M6655" s="94"/>
      <c r="N6655" s="94"/>
    </row>
    <row r="6656" spans="13:14">
      <c r="M6656" s="94"/>
      <c r="N6656" s="94"/>
    </row>
    <row r="6657" spans="13:14">
      <c r="M6657" s="94"/>
      <c r="N6657" s="94"/>
    </row>
    <row r="6658" spans="13:14">
      <c r="M6658" s="94"/>
      <c r="N6658" s="94"/>
    </row>
    <row r="6659" spans="13:14">
      <c r="M6659" s="94"/>
      <c r="N6659" s="94"/>
    </row>
    <row r="6660" spans="13:14">
      <c r="M6660" s="94"/>
      <c r="N6660" s="94"/>
    </row>
    <row r="6661" spans="13:14">
      <c r="M6661" s="94"/>
      <c r="N6661" s="94"/>
    </row>
    <row r="6662" spans="13:14">
      <c r="M6662" s="94"/>
      <c r="N6662" s="94"/>
    </row>
    <row r="6663" spans="13:14">
      <c r="M6663" s="94"/>
      <c r="N6663" s="94"/>
    </row>
    <row r="6664" spans="13:14">
      <c r="M6664" s="94"/>
      <c r="N6664" s="94"/>
    </row>
    <row r="6665" spans="13:14">
      <c r="M6665" s="94"/>
      <c r="N6665" s="94"/>
    </row>
    <row r="6666" spans="13:14">
      <c r="M6666" s="94"/>
      <c r="N6666" s="94"/>
    </row>
    <row r="6667" spans="13:14">
      <c r="M6667" s="94"/>
      <c r="N6667" s="94"/>
    </row>
    <row r="6668" spans="13:14">
      <c r="M6668" s="94"/>
      <c r="N6668" s="94"/>
    </row>
    <row r="6669" spans="13:14">
      <c r="M6669" s="94"/>
      <c r="N6669" s="94"/>
    </row>
    <row r="6670" spans="13:14">
      <c r="M6670" s="94"/>
      <c r="N6670" s="94"/>
    </row>
    <row r="6671" spans="13:14">
      <c r="M6671" s="94"/>
      <c r="N6671" s="94"/>
    </row>
    <row r="6672" spans="13:14">
      <c r="M6672" s="94"/>
      <c r="N6672" s="94"/>
    </row>
    <row r="6673" spans="13:14">
      <c r="M6673" s="94"/>
      <c r="N6673" s="94"/>
    </row>
    <row r="6674" spans="13:14">
      <c r="M6674" s="94"/>
      <c r="N6674" s="94"/>
    </row>
    <row r="6675" spans="13:14">
      <c r="M6675" s="94"/>
      <c r="N6675" s="94"/>
    </row>
    <row r="6676" spans="13:14">
      <c r="M6676" s="94"/>
      <c r="N6676" s="94"/>
    </row>
    <row r="6677" spans="13:14">
      <c r="M6677" s="94"/>
      <c r="N6677" s="94"/>
    </row>
    <row r="6678" spans="13:14">
      <c r="M6678" s="94"/>
      <c r="N6678" s="94"/>
    </row>
    <row r="6679" spans="13:14">
      <c r="M6679" s="94"/>
      <c r="N6679" s="94"/>
    </row>
    <row r="6680" spans="13:14">
      <c r="M6680" s="94"/>
      <c r="N6680" s="94"/>
    </row>
    <row r="6681" spans="13:14">
      <c r="M6681" s="94"/>
      <c r="N6681" s="94"/>
    </row>
    <row r="6682" spans="13:14">
      <c r="M6682" s="94"/>
      <c r="N6682" s="94"/>
    </row>
    <row r="6683" spans="13:14">
      <c r="M6683" s="94"/>
      <c r="N6683" s="94"/>
    </row>
    <row r="6684" spans="13:14">
      <c r="M6684" s="94"/>
      <c r="N6684" s="94"/>
    </row>
    <row r="6685" spans="13:14">
      <c r="M6685" s="94"/>
      <c r="N6685" s="94"/>
    </row>
    <row r="6686" spans="13:14">
      <c r="M6686" s="94"/>
      <c r="N6686" s="94"/>
    </row>
    <row r="6687" spans="13:14">
      <c r="M6687" s="94"/>
      <c r="N6687" s="94"/>
    </row>
    <row r="6688" spans="13:14">
      <c r="M6688" s="94"/>
      <c r="N6688" s="94"/>
    </row>
    <row r="6689" spans="13:14">
      <c r="M6689" s="94"/>
      <c r="N6689" s="94"/>
    </row>
    <row r="6690" spans="13:14">
      <c r="M6690" s="94"/>
      <c r="N6690" s="94"/>
    </row>
    <row r="6691" spans="13:14">
      <c r="M6691" s="94"/>
      <c r="N6691" s="94"/>
    </row>
    <row r="6692" spans="13:14">
      <c r="M6692" s="94"/>
      <c r="N6692" s="94"/>
    </row>
    <row r="6693" spans="13:14">
      <c r="M6693" s="94"/>
      <c r="N6693" s="94"/>
    </row>
    <row r="6694" spans="13:14">
      <c r="M6694" s="94"/>
      <c r="N6694" s="94"/>
    </row>
    <row r="6695" spans="13:14">
      <c r="M6695" s="94"/>
      <c r="N6695" s="94"/>
    </row>
    <row r="6696" spans="13:14">
      <c r="M6696" s="94"/>
      <c r="N6696" s="94"/>
    </row>
    <row r="6697" spans="13:14">
      <c r="M6697" s="94"/>
      <c r="N6697" s="94"/>
    </row>
    <row r="6698" spans="13:14">
      <c r="M6698" s="94"/>
      <c r="N6698" s="94"/>
    </row>
    <row r="6699" spans="13:14">
      <c r="M6699" s="94"/>
      <c r="N6699" s="94"/>
    </row>
    <row r="6700" spans="13:14">
      <c r="M6700" s="94"/>
      <c r="N6700" s="94"/>
    </row>
    <row r="6701" spans="13:14">
      <c r="M6701" s="94"/>
      <c r="N6701" s="94"/>
    </row>
    <row r="6702" spans="13:14">
      <c r="M6702" s="94"/>
      <c r="N6702" s="94"/>
    </row>
    <row r="6703" spans="13:14">
      <c r="M6703" s="94"/>
      <c r="N6703" s="94"/>
    </row>
    <row r="6704" spans="13:14">
      <c r="M6704" s="94"/>
      <c r="N6704" s="94"/>
    </row>
    <row r="6705" spans="13:14">
      <c r="M6705" s="94"/>
      <c r="N6705" s="94"/>
    </row>
    <row r="6706" spans="13:14">
      <c r="M6706" s="94"/>
      <c r="N6706" s="94"/>
    </row>
    <row r="6707" spans="13:14">
      <c r="M6707" s="94"/>
      <c r="N6707" s="94"/>
    </row>
    <row r="6708" spans="13:14">
      <c r="M6708" s="94"/>
      <c r="N6708" s="94"/>
    </row>
    <row r="6709" spans="13:14">
      <c r="M6709" s="94"/>
      <c r="N6709" s="94"/>
    </row>
    <row r="6710" spans="13:14">
      <c r="M6710" s="94"/>
      <c r="N6710" s="94"/>
    </row>
    <row r="6711" spans="13:14">
      <c r="M6711" s="94"/>
      <c r="N6711" s="94"/>
    </row>
    <row r="6712" spans="13:14">
      <c r="M6712" s="94"/>
      <c r="N6712" s="94"/>
    </row>
    <row r="6713" spans="13:14">
      <c r="M6713" s="94"/>
      <c r="N6713" s="94"/>
    </row>
    <row r="6714" spans="13:14">
      <c r="M6714" s="94"/>
      <c r="N6714" s="94"/>
    </row>
    <row r="6715" spans="13:14">
      <c r="M6715" s="94"/>
      <c r="N6715" s="94"/>
    </row>
    <row r="6716" spans="13:14">
      <c r="M6716" s="94"/>
      <c r="N6716" s="94"/>
    </row>
    <row r="6717" spans="13:14">
      <c r="M6717" s="94"/>
      <c r="N6717" s="94"/>
    </row>
    <row r="6718" spans="13:14">
      <c r="M6718" s="94"/>
      <c r="N6718" s="94"/>
    </row>
    <row r="6719" spans="13:14">
      <c r="M6719" s="94"/>
      <c r="N6719" s="94"/>
    </row>
    <row r="6720" spans="13:14">
      <c r="M6720" s="94"/>
      <c r="N6720" s="94"/>
    </row>
    <row r="6721" spans="13:14">
      <c r="M6721" s="94"/>
      <c r="N6721" s="94"/>
    </row>
    <row r="6722" spans="13:14">
      <c r="M6722" s="94"/>
      <c r="N6722" s="94"/>
    </row>
    <row r="6723" spans="13:14">
      <c r="M6723" s="94"/>
      <c r="N6723" s="94"/>
    </row>
    <row r="6724" spans="13:14">
      <c r="M6724" s="94"/>
      <c r="N6724" s="94"/>
    </row>
    <row r="6725" spans="13:14">
      <c r="M6725" s="94"/>
      <c r="N6725" s="94"/>
    </row>
    <row r="6726" spans="13:14">
      <c r="M6726" s="94"/>
      <c r="N6726" s="94"/>
    </row>
    <row r="6727" spans="13:14">
      <c r="M6727" s="94"/>
      <c r="N6727" s="94"/>
    </row>
    <row r="6728" spans="13:14">
      <c r="M6728" s="94"/>
      <c r="N6728" s="94"/>
    </row>
    <row r="6729" spans="13:14">
      <c r="M6729" s="94"/>
      <c r="N6729" s="94"/>
    </row>
    <row r="6730" spans="13:14">
      <c r="M6730" s="94"/>
      <c r="N6730" s="94"/>
    </row>
    <row r="6731" spans="13:14">
      <c r="M6731" s="94"/>
      <c r="N6731" s="94"/>
    </row>
    <row r="6732" spans="13:14">
      <c r="M6732" s="94"/>
      <c r="N6732" s="94"/>
    </row>
    <row r="6733" spans="13:14">
      <c r="M6733" s="94"/>
      <c r="N6733" s="94"/>
    </row>
    <row r="6734" spans="13:14">
      <c r="M6734" s="94"/>
      <c r="N6734" s="94"/>
    </row>
    <row r="6735" spans="13:14">
      <c r="M6735" s="94"/>
      <c r="N6735" s="94"/>
    </row>
    <row r="6736" spans="13:14">
      <c r="M6736" s="94"/>
      <c r="N6736" s="94"/>
    </row>
    <row r="6737" spans="13:14">
      <c r="M6737" s="94"/>
      <c r="N6737" s="94"/>
    </row>
    <row r="6738" spans="13:14">
      <c r="M6738" s="94"/>
      <c r="N6738" s="94"/>
    </row>
    <row r="6739" spans="13:14">
      <c r="M6739" s="94"/>
      <c r="N6739" s="94"/>
    </row>
    <row r="6740" spans="13:14">
      <c r="M6740" s="94"/>
      <c r="N6740" s="94"/>
    </row>
    <row r="6741" spans="13:14">
      <c r="M6741" s="94"/>
      <c r="N6741" s="94"/>
    </row>
    <row r="6742" spans="13:14">
      <c r="M6742" s="94"/>
      <c r="N6742" s="94"/>
    </row>
    <row r="6743" spans="13:14">
      <c r="M6743" s="94"/>
      <c r="N6743" s="94"/>
    </row>
    <row r="6744" spans="13:14">
      <c r="M6744" s="94"/>
      <c r="N6744" s="94"/>
    </row>
    <row r="6745" spans="13:14">
      <c r="M6745" s="94"/>
      <c r="N6745" s="94"/>
    </row>
    <row r="6746" spans="13:14">
      <c r="M6746" s="94"/>
      <c r="N6746" s="94"/>
    </row>
    <row r="6747" spans="13:14">
      <c r="M6747" s="94"/>
      <c r="N6747" s="94"/>
    </row>
    <row r="6748" spans="13:14">
      <c r="M6748" s="94"/>
      <c r="N6748" s="94"/>
    </row>
    <row r="6749" spans="13:14">
      <c r="M6749" s="94"/>
      <c r="N6749" s="94"/>
    </row>
    <row r="6750" spans="13:14">
      <c r="M6750" s="94"/>
      <c r="N6750" s="94"/>
    </row>
    <row r="6751" spans="13:14">
      <c r="M6751" s="94"/>
      <c r="N6751" s="94"/>
    </row>
    <row r="6752" spans="13:14">
      <c r="M6752" s="94"/>
      <c r="N6752" s="94"/>
    </row>
    <row r="6753" spans="13:14">
      <c r="M6753" s="94"/>
      <c r="N6753" s="94"/>
    </row>
    <row r="6754" spans="13:14">
      <c r="M6754" s="94"/>
      <c r="N6754" s="94"/>
    </row>
    <row r="6755" spans="13:14">
      <c r="M6755" s="94"/>
      <c r="N6755" s="94"/>
    </row>
    <row r="6756" spans="13:14">
      <c r="M6756" s="94"/>
      <c r="N6756" s="94"/>
    </row>
    <row r="6757" spans="13:14">
      <c r="M6757" s="94"/>
      <c r="N6757" s="94"/>
    </row>
    <row r="6758" spans="13:14">
      <c r="M6758" s="94"/>
      <c r="N6758" s="94"/>
    </row>
    <row r="6759" spans="13:14">
      <c r="M6759" s="94"/>
      <c r="N6759" s="94"/>
    </row>
    <row r="6760" spans="13:14">
      <c r="M6760" s="94"/>
      <c r="N6760" s="94"/>
    </row>
    <row r="6761" spans="13:14">
      <c r="M6761" s="94"/>
      <c r="N6761" s="94"/>
    </row>
    <row r="6762" spans="13:14">
      <c r="M6762" s="94"/>
      <c r="N6762" s="94"/>
    </row>
    <row r="6763" spans="13:14">
      <c r="M6763" s="94"/>
      <c r="N6763" s="94"/>
    </row>
    <row r="6764" spans="13:14">
      <c r="M6764" s="94"/>
      <c r="N6764" s="94"/>
    </row>
    <row r="6765" spans="13:14">
      <c r="M6765" s="94"/>
      <c r="N6765" s="94"/>
    </row>
    <row r="6766" spans="13:14">
      <c r="M6766" s="94"/>
      <c r="N6766" s="94"/>
    </row>
    <row r="6767" spans="13:14">
      <c r="M6767" s="94"/>
      <c r="N6767" s="94"/>
    </row>
    <row r="6768" spans="13:14">
      <c r="M6768" s="94"/>
      <c r="N6768" s="94"/>
    </row>
    <row r="6769" spans="13:14">
      <c r="M6769" s="94"/>
      <c r="N6769" s="94"/>
    </row>
    <row r="6770" spans="13:14">
      <c r="M6770" s="94"/>
      <c r="N6770" s="94"/>
    </row>
    <row r="6771" spans="13:14">
      <c r="M6771" s="94"/>
      <c r="N6771" s="94"/>
    </row>
    <row r="6772" spans="13:14">
      <c r="M6772" s="94"/>
      <c r="N6772" s="94"/>
    </row>
    <row r="6773" spans="13:14">
      <c r="M6773" s="94"/>
      <c r="N6773" s="94"/>
    </row>
    <row r="6774" spans="13:14">
      <c r="M6774" s="94"/>
      <c r="N6774" s="94"/>
    </row>
    <row r="6775" spans="13:14">
      <c r="M6775" s="94"/>
      <c r="N6775" s="94"/>
    </row>
    <row r="6776" spans="13:14">
      <c r="M6776" s="94"/>
      <c r="N6776" s="94"/>
    </row>
    <row r="6777" spans="13:14">
      <c r="M6777" s="94"/>
      <c r="N6777" s="94"/>
    </row>
    <row r="6778" spans="13:14">
      <c r="M6778" s="94"/>
      <c r="N6778" s="94"/>
    </row>
    <row r="6779" spans="13:14">
      <c r="M6779" s="94"/>
      <c r="N6779" s="94"/>
    </row>
    <row r="6780" spans="13:14">
      <c r="M6780" s="94"/>
      <c r="N6780" s="94"/>
    </row>
    <row r="6781" spans="13:14">
      <c r="M6781" s="94"/>
      <c r="N6781" s="94"/>
    </row>
    <row r="6782" spans="13:14">
      <c r="M6782" s="94"/>
      <c r="N6782" s="94"/>
    </row>
    <row r="6783" spans="13:14">
      <c r="M6783" s="94"/>
      <c r="N6783" s="94"/>
    </row>
    <row r="6784" spans="13:14">
      <c r="M6784" s="94"/>
      <c r="N6784" s="94"/>
    </row>
    <row r="6785" spans="13:14">
      <c r="M6785" s="94"/>
      <c r="N6785" s="94"/>
    </row>
    <row r="6786" spans="13:14">
      <c r="M6786" s="94"/>
      <c r="N6786" s="94"/>
    </row>
    <row r="6787" spans="13:14">
      <c r="M6787" s="94"/>
      <c r="N6787" s="94"/>
    </row>
    <row r="6788" spans="13:14">
      <c r="M6788" s="94"/>
      <c r="N6788" s="94"/>
    </row>
    <row r="6789" spans="13:14">
      <c r="M6789" s="94"/>
      <c r="N6789" s="94"/>
    </row>
    <row r="6790" spans="13:14">
      <c r="M6790" s="94"/>
      <c r="N6790" s="94"/>
    </row>
    <row r="6791" spans="13:14">
      <c r="M6791" s="94"/>
      <c r="N6791" s="94"/>
    </row>
    <row r="6792" spans="13:14">
      <c r="M6792" s="94"/>
      <c r="N6792" s="94"/>
    </row>
    <row r="6793" spans="13:14">
      <c r="M6793" s="94"/>
      <c r="N6793" s="94"/>
    </row>
    <row r="6794" spans="13:14">
      <c r="M6794" s="94"/>
      <c r="N6794" s="94"/>
    </row>
    <row r="6795" spans="13:14">
      <c r="M6795" s="94"/>
      <c r="N6795" s="94"/>
    </row>
    <row r="6796" spans="13:14">
      <c r="M6796" s="94"/>
      <c r="N6796" s="94"/>
    </row>
    <row r="6797" spans="13:14">
      <c r="M6797" s="94"/>
      <c r="N6797" s="94"/>
    </row>
    <row r="6798" spans="13:14">
      <c r="M6798" s="94"/>
      <c r="N6798" s="94"/>
    </row>
    <row r="6799" spans="13:14">
      <c r="M6799" s="94"/>
      <c r="N6799" s="94"/>
    </row>
    <row r="6800" spans="13:14">
      <c r="M6800" s="94"/>
      <c r="N6800" s="94"/>
    </row>
    <row r="6801" spans="13:14">
      <c r="M6801" s="94"/>
      <c r="N6801" s="94"/>
    </row>
    <row r="6802" spans="13:14">
      <c r="M6802" s="94"/>
      <c r="N6802" s="94"/>
    </row>
    <row r="6803" spans="13:14">
      <c r="M6803" s="94"/>
      <c r="N6803" s="94"/>
    </row>
    <row r="6804" spans="13:14">
      <c r="M6804" s="94"/>
      <c r="N6804" s="94"/>
    </row>
    <row r="6805" spans="13:14">
      <c r="M6805" s="94"/>
      <c r="N6805" s="94"/>
    </row>
    <row r="6806" spans="13:14">
      <c r="M6806" s="94"/>
      <c r="N6806" s="94"/>
    </row>
    <row r="6807" spans="13:14">
      <c r="M6807" s="94"/>
      <c r="N6807" s="94"/>
    </row>
    <row r="6808" spans="13:14">
      <c r="M6808" s="94"/>
      <c r="N6808" s="94"/>
    </row>
    <row r="6809" spans="13:14">
      <c r="M6809" s="94"/>
      <c r="N6809" s="94"/>
    </row>
    <row r="6810" spans="13:14">
      <c r="M6810" s="94"/>
      <c r="N6810" s="94"/>
    </row>
    <row r="6811" spans="13:14">
      <c r="M6811" s="94"/>
      <c r="N6811" s="94"/>
    </row>
    <row r="6812" spans="13:14">
      <c r="M6812" s="94"/>
      <c r="N6812" s="94"/>
    </row>
    <row r="6813" spans="13:14">
      <c r="M6813" s="94"/>
      <c r="N6813" s="94"/>
    </row>
    <row r="6814" spans="13:14">
      <c r="M6814" s="94"/>
      <c r="N6814" s="94"/>
    </row>
    <row r="6815" spans="13:14">
      <c r="M6815" s="94"/>
      <c r="N6815" s="94"/>
    </row>
    <row r="6816" spans="13:14">
      <c r="M6816" s="94"/>
      <c r="N6816" s="94"/>
    </row>
    <row r="6817" spans="13:14">
      <c r="M6817" s="94"/>
      <c r="N6817" s="94"/>
    </row>
    <row r="6818" spans="13:14">
      <c r="M6818" s="94"/>
      <c r="N6818" s="94"/>
    </row>
    <row r="6819" spans="13:14">
      <c r="M6819" s="94"/>
      <c r="N6819" s="94"/>
    </row>
    <row r="6820" spans="13:14">
      <c r="M6820" s="94"/>
      <c r="N6820" s="94"/>
    </row>
    <row r="6821" spans="13:14">
      <c r="M6821" s="94"/>
      <c r="N6821" s="94"/>
    </row>
    <row r="6822" spans="13:14">
      <c r="M6822" s="94"/>
      <c r="N6822" s="94"/>
    </row>
    <row r="6823" spans="13:14">
      <c r="M6823" s="94"/>
      <c r="N6823" s="94"/>
    </row>
    <row r="6824" spans="13:14">
      <c r="M6824" s="94"/>
      <c r="N6824" s="94"/>
    </row>
    <row r="6825" spans="13:14">
      <c r="M6825" s="94"/>
      <c r="N6825" s="94"/>
    </row>
    <row r="6826" spans="13:14">
      <c r="M6826" s="94"/>
      <c r="N6826" s="94"/>
    </row>
    <row r="6827" spans="13:14">
      <c r="M6827" s="94"/>
      <c r="N6827" s="94"/>
    </row>
    <row r="6828" spans="13:14">
      <c r="M6828" s="94"/>
      <c r="N6828" s="94"/>
    </row>
    <row r="6829" spans="13:14">
      <c r="M6829" s="94"/>
      <c r="N6829" s="94"/>
    </row>
    <row r="6830" spans="13:14">
      <c r="M6830" s="94"/>
      <c r="N6830" s="94"/>
    </row>
    <row r="6831" spans="13:14">
      <c r="M6831" s="94"/>
      <c r="N6831" s="94"/>
    </row>
    <row r="6832" spans="13:14">
      <c r="M6832" s="94"/>
      <c r="N6832" s="94"/>
    </row>
    <row r="6833" spans="13:14">
      <c r="M6833" s="94"/>
      <c r="N6833" s="94"/>
    </row>
    <row r="6834" spans="13:14">
      <c r="M6834" s="94"/>
      <c r="N6834" s="94"/>
    </row>
    <row r="6835" spans="13:14">
      <c r="M6835" s="94"/>
      <c r="N6835" s="94"/>
    </row>
    <row r="6836" spans="13:14">
      <c r="M6836" s="94"/>
      <c r="N6836" s="94"/>
    </row>
    <row r="6837" spans="13:14">
      <c r="M6837" s="94"/>
      <c r="N6837" s="94"/>
    </row>
    <row r="6838" spans="13:14">
      <c r="M6838" s="94"/>
      <c r="N6838" s="94"/>
    </row>
    <row r="6839" spans="13:14">
      <c r="M6839" s="94"/>
      <c r="N6839" s="94"/>
    </row>
    <row r="6840" spans="13:14">
      <c r="M6840" s="94"/>
      <c r="N6840" s="94"/>
    </row>
    <row r="6841" spans="13:14">
      <c r="M6841" s="94"/>
      <c r="N6841" s="94"/>
    </row>
    <row r="6842" spans="13:14">
      <c r="M6842" s="94"/>
      <c r="N6842" s="94"/>
    </row>
    <row r="6843" spans="13:14">
      <c r="M6843" s="94"/>
      <c r="N6843" s="94"/>
    </row>
    <row r="6844" spans="13:14">
      <c r="M6844" s="94"/>
      <c r="N6844" s="94"/>
    </row>
    <row r="6845" spans="13:14">
      <c r="M6845" s="94"/>
      <c r="N6845" s="94"/>
    </row>
    <row r="6846" spans="13:14">
      <c r="M6846" s="94"/>
      <c r="N6846" s="94"/>
    </row>
    <row r="6847" spans="13:14">
      <c r="M6847" s="94"/>
      <c r="N6847" s="94"/>
    </row>
    <row r="6848" spans="13:14">
      <c r="M6848" s="94"/>
      <c r="N6848" s="94"/>
    </row>
    <row r="6849" spans="13:14">
      <c r="M6849" s="94"/>
      <c r="N6849" s="94"/>
    </row>
    <row r="6850" spans="13:14">
      <c r="M6850" s="94"/>
      <c r="N6850" s="94"/>
    </row>
    <row r="6851" spans="13:14">
      <c r="M6851" s="94"/>
      <c r="N6851" s="94"/>
    </row>
    <row r="6852" spans="13:14">
      <c r="M6852" s="94"/>
      <c r="N6852" s="94"/>
    </row>
    <row r="6853" spans="13:14">
      <c r="M6853" s="94"/>
      <c r="N6853" s="94"/>
    </row>
    <row r="6854" spans="13:14">
      <c r="M6854" s="94"/>
      <c r="N6854" s="94"/>
    </row>
    <row r="6855" spans="13:14">
      <c r="M6855" s="94"/>
      <c r="N6855" s="94"/>
    </row>
    <row r="6856" spans="13:14">
      <c r="M6856" s="94"/>
      <c r="N6856" s="94"/>
    </row>
    <row r="6857" spans="13:14">
      <c r="M6857" s="94"/>
      <c r="N6857" s="94"/>
    </row>
    <row r="6858" spans="13:14">
      <c r="M6858" s="94"/>
      <c r="N6858" s="94"/>
    </row>
    <row r="6859" spans="13:14">
      <c r="M6859" s="94"/>
      <c r="N6859" s="94"/>
    </row>
    <row r="6860" spans="13:14">
      <c r="M6860" s="94"/>
      <c r="N6860" s="94"/>
    </row>
    <row r="6861" spans="13:14">
      <c r="M6861" s="94"/>
      <c r="N6861" s="94"/>
    </row>
    <row r="6862" spans="13:14">
      <c r="M6862" s="94"/>
      <c r="N6862" s="94"/>
    </row>
    <row r="6863" spans="13:14">
      <c r="M6863" s="94"/>
      <c r="N6863" s="94"/>
    </row>
    <row r="6864" spans="13:14">
      <c r="M6864" s="94"/>
      <c r="N6864" s="94"/>
    </row>
    <row r="6865" spans="13:14">
      <c r="M6865" s="94"/>
      <c r="N6865" s="94"/>
    </row>
    <row r="6866" spans="13:14">
      <c r="M6866" s="94"/>
      <c r="N6866" s="94"/>
    </row>
    <row r="6867" spans="13:14">
      <c r="M6867" s="94"/>
      <c r="N6867" s="94"/>
    </row>
    <row r="6868" spans="13:14">
      <c r="M6868" s="94"/>
      <c r="N6868" s="94"/>
    </row>
    <row r="6869" spans="13:14">
      <c r="M6869" s="94"/>
      <c r="N6869" s="94"/>
    </row>
    <row r="6870" spans="13:14">
      <c r="M6870" s="94"/>
      <c r="N6870" s="94"/>
    </row>
    <row r="6871" spans="13:14">
      <c r="M6871" s="94"/>
      <c r="N6871" s="94"/>
    </row>
    <row r="6872" spans="13:14">
      <c r="M6872" s="94"/>
      <c r="N6872" s="94"/>
    </row>
    <row r="6873" spans="13:14">
      <c r="M6873" s="94"/>
      <c r="N6873" s="94"/>
    </row>
    <row r="6874" spans="13:14">
      <c r="M6874" s="94"/>
      <c r="N6874" s="94"/>
    </row>
    <row r="6875" spans="13:14">
      <c r="M6875" s="94"/>
      <c r="N6875" s="94"/>
    </row>
    <row r="6876" spans="13:14">
      <c r="M6876" s="94"/>
      <c r="N6876" s="94"/>
    </row>
    <row r="6877" spans="13:14">
      <c r="M6877" s="94"/>
      <c r="N6877" s="94"/>
    </row>
    <row r="6878" spans="13:14">
      <c r="M6878" s="94"/>
      <c r="N6878" s="94"/>
    </row>
    <row r="6879" spans="13:14">
      <c r="M6879" s="94"/>
      <c r="N6879" s="94"/>
    </row>
    <row r="6880" spans="13:14">
      <c r="M6880" s="94"/>
      <c r="N6880" s="94"/>
    </row>
    <row r="6881" spans="13:14">
      <c r="M6881" s="94"/>
      <c r="N6881" s="94"/>
    </row>
    <row r="6882" spans="13:14">
      <c r="M6882" s="94"/>
      <c r="N6882" s="94"/>
    </row>
    <row r="6883" spans="13:14">
      <c r="M6883" s="94"/>
      <c r="N6883" s="94"/>
    </row>
    <row r="6884" spans="13:14">
      <c r="M6884" s="94"/>
      <c r="N6884" s="94"/>
    </row>
    <row r="6885" spans="13:14">
      <c r="M6885" s="94"/>
      <c r="N6885" s="94"/>
    </row>
    <row r="6886" spans="13:14">
      <c r="M6886" s="94"/>
      <c r="N6886" s="94"/>
    </row>
    <row r="6887" spans="13:14">
      <c r="M6887" s="94"/>
      <c r="N6887" s="94"/>
    </row>
    <row r="6888" spans="13:14">
      <c r="M6888" s="94"/>
      <c r="N6888" s="94"/>
    </row>
    <row r="6889" spans="13:14">
      <c r="M6889" s="94"/>
      <c r="N6889" s="94"/>
    </row>
    <row r="6890" spans="13:14">
      <c r="M6890" s="94"/>
      <c r="N6890" s="94"/>
    </row>
    <row r="6891" spans="13:14">
      <c r="M6891" s="94"/>
      <c r="N6891" s="94"/>
    </row>
    <row r="6892" spans="13:14">
      <c r="M6892" s="94"/>
      <c r="N6892" s="94"/>
    </row>
    <row r="6893" spans="13:14">
      <c r="M6893" s="94"/>
      <c r="N6893" s="94"/>
    </row>
    <row r="6894" spans="13:14">
      <c r="M6894" s="94"/>
      <c r="N6894" s="94"/>
    </row>
    <row r="6895" spans="13:14">
      <c r="M6895" s="94"/>
      <c r="N6895" s="94"/>
    </row>
    <row r="6896" spans="13:14">
      <c r="M6896" s="94"/>
      <c r="N6896" s="94"/>
    </row>
    <row r="6897" spans="13:14">
      <c r="M6897" s="94"/>
      <c r="N6897" s="94"/>
    </row>
    <row r="6898" spans="13:14">
      <c r="M6898" s="94"/>
      <c r="N6898" s="94"/>
    </row>
    <row r="6899" spans="13:14">
      <c r="M6899" s="94"/>
      <c r="N6899" s="94"/>
    </row>
    <row r="6900" spans="13:14">
      <c r="M6900" s="94"/>
      <c r="N6900" s="94"/>
    </row>
    <row r="6901" spans="13:14">
      <c r="M6901" s="94"/>
      <c r="N6901" s="94"/>
    </row>
    <row r="6902" spans="13:14">
      <c r="M6902" s="94"/>
      <c r="N6902" s="94"/>
    </row>
    <row r="6903" spans="13:14">
      <c r="M6903" s="94"/>
      <c r="N6903" s="94"/>
    </row>
    <row r="6904" spans="13:14">
      <c r="M6904" s="94"/>
      <c r="N6904" s="94"/>
    </row>
    <row r="6905" spans="13:14">
      <c r="M6905" s="94"/>
      <c r="N6905" s="94"/>
    </row>
    <row r="6906" spans="13:14">
      <c r="M6906" s="94"/>
      <c r="N6906" s="94"/>
    </row>
    <row r="6907" spans="13:14">
      <c r="M6907" s="94"/>
      <c r="N6907" s="94"/>
    </row>
    <row r="6908" spans="13:14">
      <c r="M6908" s="94"/>
      <c r="N6908" s="94"/>
    </row>
    <row r="6909" spans="13:14">
      <c r="M6909" s="94"/>
      <c r="N6909" s="94"/>
    </row>
    <row r="6910" spans="13:14">
      <c r="M6910" s="94"/>
      <c r="N6910" s="94"/>
    </row>
    <row r="6911" spans="13:14">
      <c r="M6911" s="94"/>
      <c r="N6911" s="94"/>
    </row>
    <row r="6912" spans="13:14">
      <c r="M6912" s="94"/>
      <c r="N6912" s="94"/>
    </row>
    <row r="6913" spans="13:14">
      <c r="M6913" s="94"/>
      <c r="N6913" s="94"/>
    </row>
    <row r="6914" spans="13:14">
      <c r="M6914" s="94"/>
      <c r="N6914" s="94"/>
    </row>
    <row r="6915" spans="13:14">
      <c r="M6915" s="94"/>
      <c r="N6915" s="94"/>
    </row>
    <row r="6916" spans="13:14">
      <c r="M6916" s="94"/>
      <c r="N6916" s="94"/>
    </row>
    <row r="6917" spans="13:14">
      <c r="M6917" s="94"/>
      <c r="N6917" s="94"/>
    </row>
    <row r="6918" spans="13:14">
      <c r="M6918" s="94"/>
      <c r="N6918" s="94"/>
    </row>
    <row r="6919" spans="13:14">
      <c r="M6919" s="94"/>
      <c r="N6919" s="94"/>
    </row>
    <row r="6920" spans="13:14">
      <c r="M6920" s="94"/>
      <c r="N6920" s="94"/>
    </row>
    <row r="6921" spans="13:14">
      <c r="M6921" s="94"/>
      <c r="N6921" s="94"/>
    </row>
    <row r="6922" spans="13:14">
      <c r="M6922" s="94"/>
      <c r="N6922" s="94"/>
    </row>
    <row r="6923" spans="13:14">
      <c r="M6923" s="94"/>
      <c r="N6923" s="94"/>
    </row>
    <row r="6924" spans="13:14">
      <c r="M6924" s="94"/>
      <c r="N6924" s="94"/>
    </row>
    <row r="6925" spans="13:14">
      <c r="M6925" s="94"/>
      <c r="N6925" s="94"/>
    </row>
    <row r="6926" spans="13:14">
      <c r="M6926" s="94"/>
      <c r="N6926" s="94"/>
    </row>
    <row r="6927" spans="13:14">
      <c r="M6927" s="94"/>
      <c r="N6927" s="94"/>
    </row>
    <row r="6928" spans="13:14">
      <c r="M6928" s="94"/>
      <c r="N6928" s="94"/>
    </row>
    <row r="6929" spans="13:14">
      <c r="M6929" s="94"/>
      <c r="N6929" s="94"/>
    </row>
    <row r="6930" spans="13:14">
      <c r="M6930" s="94"/>
      <c r="N6930" s="94"/>
    </row>
    <row r="6931" spans="13:14">
      <c r="M6931" s="94"/>
      <c r="N6931" s="94"/>
    </row>
    <row r="6932" spans="13:14">
      <c r="M6932" s="94"/>
      <c r="N6932" s="94"/>
    </row>
    <row r="6933" spans="13:14">
      <c r="M6933" s="94"/>
      <c r="N6933" s="94"/>
    </row>
    <row r="6934" spans="13:14">
      <c r="M6934" s="94"/>
      <c r="N6934" s="94"/>
    </row>
    <row r="6935" spans="13:14">
      <c r="M6935" s="94"/>
      <c r="N6935" s="94"/>
    </row>
    <row r="6936" spans="13:14">
      <c r="M6936" s="94"/>
      <c r="N6936" s="94"/>
    </row>
    <row r="6937" spans="13:14">
      <c r="M6937" s="94"/>
      <c r="N6937" s="94"/>
    </row>
    <row r="6938" spans="13:14">
      <c r="M6938" s="94"/>
      <c r="N6938" s="94"/>
    </row>
    <row r="6939" spans="13:14">
      <c r="M6939" s="94"/>
      <c r="N6939" s="94"/>
    </row>
    <row r="6940" spans="13:14">
      <c r="M6940" s="94"/>
      <c r="N6940" s="94"/>
    </row>
    <row r="6941" spans="13:14">
      <c r="M6941" s="94"/>
      <c r="N6941" s="94"/>
    </row>
    <row r="6942" spans="13:14">
      <c r="M6942" s="94"/>
      <c r="N6942" s="94"/>
    </row>
    <row r="6943" spans="13:14">
      <c r="M6943" s="94"/>
      <c r="N6943" s="94"/>
    </row>
    <row r="6944" spans="13:14">
      <c r="M6944" s="94"/>
      <c r="N6944" s="94"/>
    </row>
    <row r="6945" spans="13:14">
      <c r="M6945" s="94"/>
      <c r="N6945" s="94"/>
    </row>
    <row r="6946" spans="13:14">
      <c r="M6946" s="94"/>
      <c r="N6946" s="94"/>
    </row>
    <row r="6947" spans="13:14">
      <c r="M6947" s="94"/>
      <c r="N6947" s="94"/>
    </row>
    <row r="6948" spans="13:14">
      <c r="M6948" s="94"/>
      <c r="N6948" s="94"/>
    </row>
    <row r="6949" spans="13:14">
      <c r="M6949" s="94"/>
      <c r="N6949" s="94"/>
    </row>
    <row r="6950" spans="13:14">
      <c r="M6950" s="94"/>
      <c r="N6950" s="94"/>
    </row>
    <row r="6951" spans="13:14">
      <c r="M6951" s="94"/>
      <c r="N6951" s="94"/>
    </row>
    <row r="6952" spans="13:14">
      <c r="M6952" s="94"/>
      <c r="N6952" s="94"/>
    </row>
    <row r="6953" spans="13:14">
      <c r="M6953" s="94"/>
      <c r="N6953" s="94"/>
    </row>
    <row r="6954" spans="13:14">
      <c r="M6954" s="94"/>
      <c r="N6954" s="94"/>
    </row>
    <row r="6955" spans="13:14">
      <c r="M6955" s="94"/>
      <c r="N6955" s="94"/>
    </row>
    <row r="6956" spans="13:14">
      <c r="M6956" s="94"/>
      <c r="N6956" s="94"/>
    </row>
    <row r="6957" spans="13:14">
      <c r="M6957" s="94"/>
      <c r="N6957" s="94"/>
    </row>
    <row r="6958" spans="13:14">
      <c r="M6958" s="94"/>
      <c r="N6958" s="94"/>
    </row>
    <row r="6959" spans="13:14">
      <c r="M6959" s="94"/>
      <c r="N6959" s="94"/>
    </row>
    <row r="6960" spans="13:14">
      <c r="M6960" s="94"/>
      <c r="N6960" s="94"/>
    </row>
    <row r="6961" spans="13:14">
      <c r="M6961" s="94"/>
      <c r="N6961" s="94"/>
    </row>
    <row r="6962" spans="13:14">
      <c r="M6962" s="94"/>
      <c r="N6962" s="94"/>
    </row>
    <row r="6963" spans="13:14">
      <c r="M6963" s="94"/>
      <c r="N6963" s="94"/>
    </row>
    <row r="6964" spans="13:14">
      <c r="M6964" s="94"/>
      <c r="N6964" s="94"/>
    </row>
    <row r="6965" spans="13:14">
      <c r="M6965" s="94"/>
      <c r="N6965" s="94"/>
    </row>
    <row r="6966" spans="13:14">
      <c r="M6966" s="94"/>
      <c r="N6966" s="94"/>
    </row>
    <row r="6967" spans="13:14">
      <c r="M6967" s="94"/>
      <c r="N6967" s="94"/>
    </row>
    <row r="6968" spans="13:14">
      <c r="M6968" s="94"/>
      <c r="N6968" s="94"/>
    </row>
    <row r="6969" spans="13:14">
      <c r="M6969" s="94"/>
      <c r="N6969" s="94"/>
    </row>
    <row r="6970" spans="13:14">
      <c r="M6970" s="94"/>
      <c r="N6970" s="94"/>
    </row>
    <row r="6971" spans="13:14">
      <c r="M6971" s="94"/>
      <c r="N6971" s="94"/>
    </row>
    <row r="6972" spans="13:14">
      <c r="M6972" s="94"/>
      <c r="N6972" s="94"/>
    </row>
    <row r="6973" spans="13:14">
      <c r="M6973" s="94"/>
      <c r="N6973" s="94"/>
    </row>
    <row r="6974" spans="13:14">
      <c r="M6974" s="94"/>
      <c r="N6974" s="94"/>
    </row>
    <row r="6975" spans="13:14">
      <c r="M6975" s="94"/>
      <c r="N6975" s="94"/>
    </row>
    <row r="6976" spans="13:14">
      <c r="M6976" s="94"/>
      <c r="N6976" s="94"/>
    </row>
    <row r="6977" spans="13:14">
      <c r="M6977" s="94"/>
      <c r="N6977" s="94"/>
    </row>
    <row r="6978" spans="13:14">
      <c r="M6978" s="94"/>
      <c r="N6978" s="94"/>
    </row>
    <row r="6979" spans="13:14">
      <c r="M6979" s="94"/>
      <c r="N6979" s="94"/>
    </row>
    <row r="6980" spans="13:14">
      <c r="M6980" s="94"/>
      <c r="N6980" s="94"/>
    </row>
    <row r="6981" spans="13:14">
      <c r="M6981" s="94"/>
      <c r="N6981" s="94"/>
    </row>
    <row r="6982" spans="13:14">
      <c r="M6982" s="94"/>
      <c r="N6982" s="94"/>
    </row>
    <row r="6983" spans="13:14">
      <c r="M6983" s="94"/>
      <c r="N6983" s="94"/>
    </row>
    <row r="6984" spans="13:14">
      <c r="M6984" s="94"/>
      <c r="N6984" s="94"/>
    </row>
    <row r="6985" spans="13:14">
      <c r="M6985" s="94"/>
      <c r="N6985" s="94"/>
    </row>
    <row r="6986" spans="13:14">
      <c r="M6986" s="94"/>
      <c r="N6986" s="94"/>
    </row>
    <row r="6987" spans="13:14">
      <c r="M6987" s="94"/>
      <c r="N6987" s="94"/>
    </row>
    <row r="6988" spans="13:14">
      <c r="M6988" s="94"/>
      <c r="N6988" s="94"/>
    </row>
    <row r="6989" spans="13:14">
      <c r="M6989" s="94"/>
      <c r="N6989" s="94"/>
    </row>
    <row r="6990" spans="13:14">
      <c r="M6990" s="94"/>
      <c r="N6990" s="94"/>
    </row>
    <row r="6991" spans="13:14">
      <c r="M6991" s="94"/>
      <c r="N6991" s="94"/>
    </row>
    <row r="6992" spans="13:14">
      <c r="M6992" s="94"/>
      <c r="N6992" s="94"/>
    </row>
    <row r="6993" spans="13:14">
      <c r="M6993" s="94"/>
      <c r="N6993" s="94"/>
    </row>
    <row r="6994" spans="13:14">
      <c r="M6994" s="94"/>
      <c r="N6994" s="94"/>
    </row>
    <row r="6995" spans="13:14">
      <c r="M6995" s="94"/>
      <c r="N6995" s="94"/>
    </row>
    <row r="6996" spans="13:14">
      <c r="M6996" s="94"/>
      <c r="N6996" s="94"/>
    </row>
    <row r="6997" spans="13:14">
      <c r="M6997" s="94"/>
      <c r="N6997" s="94"/>
    </row>
    <row r="6998" spans="13:14">
      <c r="M6998" s="94"/>
      <c r="N6998" s="94"/>
    </row>
    <row r="6999" spans="13:14">
      <c r="M6999" s="94"/>
      <c r="N6999" s="94"/>
    </row>
    <row r="7000" spans="13:14">
      <c r="M7000" s="94"/>
      <c r="N7000" s="94"/>
    </row>
    <row r="7001" spans="13:14">
      <c r="M7001" s="94"/>
      <c r="N7001" s="94"/>
    </row>
    <row r="7002" spans="13:14">
      <c r="M7002" s="94"/>
      <c r="N7002" s="94"/>
    </row>
    <row r="7003" spans="13:14">
      <c r="M7003" s="94"/>
      <c r="N7003" s="94"/>
    </row>
    <row r="7004" spans="13:14">
      <c r="M7004" s="94"/>
      <c r="N7004" s="94"/>
    </row>
    <row r="7005" spans="13:14">
      <c r="M7005" s="94"/>
      <c r="N7005" s="94"/>
    </row>
    <row r="7006" spans="13:14">
      <c r="M7006" s="94"/>
      <c r="N7006" s="94"/>
    </row>
    <row r="7007" spans="13:14">
      <c r="M7007" s="94"/>
      <c r="N7007" s="94"/>
    </row>
    <row r="7008" spans="13:14">
      <c r="M7008" s="94"/>
      <c r="N7008" s="94"/>
    </row>
    <row r="7009" spans="13:14">
      <c r="M7009" s="94"/>
      <c r="N7009" s="94"/>
    </row>
    <row r="7010" spans="13:14">
      <c r="M7010" s="94"/>
      <c r="N7010" s="94"/>
    </row>
    <row r="7011" spans="13:14">
      <c r="M7011" s="94"/>
      <c r="N7011" s="94"/>
    </row>
    <row r="7012" spans="13:14">
      <c r="M7012" s="94"/>
      <c r="N7012" s="94"/>
    </row>
    <row r="7013" spans="13:14">
      <c r="M7013" s="94"/>
      <c r="N7013" s="94"/>
    </row>
    <row r="7014" spans="13:14">
      <c r="M7014" s="94"/>
      <c r="N7014" s="94"/>
    </row>
    <row r="7015" spans="13:14">
      <c r="M7015" s="94"/>
      <c r="N7015" s="94"/>
    </row>
    <row r="7016" spans="13:14">
      <c r="M7016" s="94"/>
      <c r="N7016" s="94"/>
    </row>
    <row r="7017" spans="13:14">
      <c r="M7017" s="94"/>
      <c r="N7017" s="94"/>
    </row>
    <row r="7018" spans="13:14">
      <c r="M7018" s="94"/>
      <c r="N7018" s="94"/>
    </row>
    <row r="7019" spans="13:14">
      <c r="M7019" s="94"/>
      <c r="N7019" s="94"/>
    </row>
    <row r="7020" spans="13:14">
      <c r="M7020" s="94"/>
      <c r="N7020" s="94"/>
    </row>
    <row r="7021" spans="13:14">
      <c r="M7021" s="94"/>
      <c r="N7021" s="94"/>
    </row>
    <row r="7022" spans="13:14">
      <c r="M7022" s="94"/>
      <c r="N7022" s="94"/>
    </row>
    <row r="7023" spans="13:14">
      <c r="M7023" s="94"/>
      <c r="N7023" s="94"/>
    </row>
    <row r="7024" spans="13:14">
      <c r="M7024" s="94"/>
      <c r="N7024" s="94"/>
    </row>
    <row r="7025" spans="13:14">
      <c r="M7025" s="94"/>
      <c r="N7025" s="94"/>
    </row>
    <row r="7026" spans="13:14">
      <c r="M7026" s="94"/>
      <c r="N7026" s="94"/>
    </row>
    <row r="7027" spans="13:14">
      <c r="M7027" s="94"/>
      <c r="N7027" s="94"/>
    </row>
    <row r="7028" spans="13:14">
      <c r="M7028" s="94"/>
      <c r="N7028" s="94"/>
    </row>
    <row r="7029" spans="13:14">
      <c r="M7029" s="94"/>
      <c r="N7029" s="94"/>
    </row>
    <row r="7030" spans="13:14">
      <c r="M7030" s="94"/>
      <c r="N7030" s="94"/>
    </row>
    <row r="7031" spans="13:14">
      <c r="M7031" s="94"/>
      <c r="N7031" s="94"/>
    </row>
    <row r="7032" spans="13:14">
      <c r="M7032" s="94"/>
      <c r="N7032" s="94"/>
    </row>
    <row r="7033" spans="13:14">
      <c r="M7033" s="94"/>
      <c r="N7033" s="94"/>
    </row>
    <row r="7034" spans="13:14">
      <c r="M7034" s="94"/>
      <c r="N7034" s="94"/>
    </row>
    <row r="7035" spans="13:14">
      <c r="M7035" s="94"/>
      <c r="N7035" s="94"/>
    </row>
    <row r="7036" spans="13:14">
      <c r="M7036" s="94"/>
      <c r="N7036" s="94"/>
    </row>
    <row r="7037" spans="13:14">
      <c r="M7037" s="94"/>
      <c r="N7037" s="94"/>
    </row>
    <row r="7038" spans="13:14">
      <c r="M7038" s="94"/>
      <c r="N7038" s="94"/>
    </row>
    <row r="7039" spans="13:14">
      <c r="M7039" s="94"/>
      <c r="N7039" s="94"/>
    </row>
    <row r="7040" spans="13:14">
      <c r="M7040" s="94"/>
      <c r="N7040" s="94"/>
    </row>
    <row r="7041" spans="13:14">
      <c r="M7041" s="94"/>
      <c r="N7041" s="94"/>
    </row>
    <row r="7042" spans="13:14">
      <c r="M7042" s="94"/>
      <c r="N7042" s="94"/>
    </row>
    <row r="7043" spans="13:14">
      <c r="M7043" s="94"/>
      <c r="N7043" s="94"/>
    </row>
    <row r="7044" spans="13:14">
      <c r="M7044" s="94"/>
      <c r="N7044" s="94"/>
    </row>
    <row r="7045" spans="13:14">
      <c r="M7045" s="94"/>
      <c r="N7045" s="94"/>
    </row>
    <row r="7046" spans="13:14">
      <c r="M7046" s="94"/>
      <c r="N7046" s="94"/>
    </row>
    <row r="7047" spans="13:14">
      <c r="M7047" s="94"/>
      <c r="N7047" s="94"/>
    </row>
    <row r="7048" spans="13:14">
      <c r="M7048" s="94"/>
      <c r="N7048" s="94"/>
    </row>
    <row r="7049" spans="13:14">
      <c r="M7049" s="94"/>
      <c r="N7049" s="94"/>
    </row>
    <row r="7050" spans="13:14">
      <c r="M7050" s="94"/>
      <c r="N7050" s="94"/>
    </row>
    <row r="7051" spans="13:14">
      <c r="M7051" s="94"/>
      <c r="N7051" s="94"/>
    </row>
    <row r="7052" spans="13:14">
      <c r="M7052" s="94"/>
      <c r="N7052" s="94"/>
    </row>
    <row r="7053" spans="13:14">
      <c r="M7053" s="94"/>
      <c r="N7053" s="94"/>
    </row>
    <row r="7054" spans="13:14">
      <c r="M7054" s="94"/>
      <c r="N7054" s="94"/>
    </row>
    <row r="7055" spans="13:14">
      <c r="M7055" s="94"/>
      <c r="N7055" s="94"/>
    </row>
    <row r="7056" spans="13:14">
      <c r="M7056" s="94"/>
      <c r="N7056" s="94"/>
    </row>
    <row r="7057" spans="13:14">
      <c r="M7057" s="94"/>
      <c r="N7057" s="94"/>
    </row>
    <row r="7058" spans="13:14">
      <c r="M7058" s="94"/>
      <c r="N7058" s="94"/>
    </row>
    <row r="7059" spans="13:14">
      <c r="M7059" s="94"/>
      <c r="N7059" s="94"/>
    </row>
    <row r="7060" spans="13:14">
      <c r="M7060" s="94"/>
      <c r="N7060" s="94"/>
    </row>
    <row r="7061" spans="13:14">
      <c r="M7061" s="94"/>
      <c r="N7061" s="94"/>
    </row>
    <row r="7062" spans="13:14">
      <c r="M7062" s="94"/>
      <c r="N7062" s="94"/>
    </row>
    <row r="7063" spans="13:14">
      <c r="M7063" s="94"/>
      <c r="N7063" s="94"/>
    </row>
    <row r="7064" spans="13:14">
      <c r="M7064" s="94"/>
      <c r="N7064" s="94"/>
    </row>
    <row r="7065" spans="13:14">
      <c r="M7065" s="94"/>
      <c r="N7065" s="94"/>
    </row>
    <row r="7066" spans="13:14">
      <c r="M7066" s="94"/>
      <c r="N7066" s="94"/>
    </row>
    <row r="7067" spans="13:14">
      <c r="M7067" s="94"/>
      <c r="N7067" s="94"/>
    </row>
    <row r="7068" spans="13:14">
      <c r="M7068" s="94"/>
      <c r="N7068" s="94"/>
    </row>
    <row r="7069" spans="13:14">
      <c r="M7069" s="94"/>
      <c r="N7069" s="94"/>
    </row>
    <row r="7070" spans="13:14">
      <c r="M7070" s="94"/>
      <c r="N7070" s="94"/>
    </row>
    <row r="7071" spans="13:14">
      <c r="M7071" s="94"/>
      <c r="N7071" s="94"/>
    </row>
    <row r="7072" spans="13:14">
      <c r="M7072" s="94"/>
      <c r="N7072" s="94"/>
    </row>
    <row r="7073" spans="13:14">
      <c r="M7073" s="94"/>
      <c r="N7073" s="94"/>
    </row>
    <row r="7074" spans="13:14">
      <c r="M7074" s="94"/>
      <c r="N7074" s="94"/>
    </row>
    <row r="7075" spans="13:14">
      <c r="M7075" s="94"/>
      <c r="N7075" s="94"/>
    </row>
    <row r="7076" spans="13:14">
      <c r="M7076" s="94"/>
      <c r="N7076" s="94"/>
    </row>
    <row r="7077" spans="13:14">
      <c r="M7077" s="94"/>
      <c r="N7077" s="94"/>
    </row>
    <row r="7078" spans="13:14">
      <c r="M7078" s="94"/>
      <c r="N7078" s="94"/>
    </row>
    <row r="7079" spans="13:14">
      <c r="M7079" s="94"/>
      <c r="N7079" s="94"/>
    </row>
    <row r="7080" spans="13:14">
      <c r="M7080" s="94"/>
      <c r="N7080" s="94"/>
    </row>
    <row r="7081" spans="13:14">
      <c r="M7081" s="94"/>
      <c r="N7081" s="94"/>
    </row>
    <row r="7082" spans="13:14">
      <c r="M7082" s="94"/>
      <c r="N7082" s="94"/>
    </row>
    <row r="7083" spans="13:14">
      <c r="M7083" s="94"/>
      <c r="N7083" s="94"/>
    </row>
    <row r="7084" spans="13:14">
      <c r="M7084" s="94"/>
      <c r="N7084" s="94"/>
    </row>
    <row r="7085" spans="13:14">
      <c r="M7085" s="94"/>
      <c r="N7085" s="94"/>
    </row>
    <row r="7086" spans="13:14">
      <c r="M7086" s="94"/>
      <c r="N7086" s="94"/>
    </row>
    <row r="7087" spans="13:14">
      <c r="M7087" s="94"/>
      <c r="N7087" s="94"/>
    </row>
    <row r="7088" spans="13:14">
      <c r="M7088" s="94"/>
      <c r="N7088" s="94"/>
    </row>
    <row r="7089" spans="13:14">
      <c r="M7089" s="94"/>
      <c r="N7089" s="94"/>
    </row>
    <row r="7090" spans="13:14">
      <c r="M7090" s="94"/>
      <c r="N7090" s="94"/>
    </row>
    <row r="7091" spans="13:14">
      <c r="M7091" s="94"/>
      <c r="N7091" s="94"/>
    </row>
    <row r="7092" spans="13:14">
      <c r="M7092" s="94"/>
      <c r="N7092" s="94"/>
    </row>
    <row r="7093" spans="13:14">
      <c r="M7093" s="94"/>
      <c r="N7093" s="94"/>
    </row>
    <row r="7094" spans="13:14">
      <c r="M7094" s="94"/>
      <c r="N7094" s="94"/>
    </row>
    <row r="7095" spans="13:14">
      <c r="M7095" s="94"/>
      <c r="N7095" s="94"/>
    </row>
    <row r="7096" spans="13:14">
      <c r="M7096" s="94"/>
      <c r="N7096" s="94"/>
    </row>
    <row r="7097" spans="13:14">
      <c r="M7097" s="94"/>
      <c r="N7097" s="94"/>
    </row>
    <row r="7098" spans="13:14">
      <c r="M7098" s="94"/>
      <c r="N7098" s="94"/>
    </row>
    <row r="7099" spans="13:14">
      <c r="M7099" s="94"/>
      <c r="N7099" s="94"/>
    </row>
    <row r="7100" spans="13:14">
      <c r="M7100" s="94"/>
      <c r="N7100" s="94"/>
    </row>
    <row r="7101" spans="13:14">
      <c r="M7101" s="94"/>
      <c r="N7101" s="94"/>
    </row>
    <row r="7102" spans="13:14">
      <c r="M7102" s="94"/>
      <c r="N7102" s="94"/>
    </row>
    <row r="7103" spans="13:14">
      <c r="M7103" s="94"/>
      <c r="N7103" s="94"/>
    </row>
    <row r="7104" spans="13:14">
      <c r="M7104" s="94"/>
      <c r="N7104" s="94"/>
    </row>
    <row r="7105" spans="13:14">
      <c r="M7105" s="94"/>
      <c r="N7105" s="94"/>
    </row>
    <row r="7106" spans="13:14">
      <c r="M7106" s="94"/>
      <c r="N7106" s="94"/>
    </row>
    <row r="7107" spans="13:14">
      <c r="M7107" s="94"/>
      <c r="N7107" s="94"/>
    </row>
    <row r="7108" spans="13:14">
      <c r="M7108" s="94"/>
      <c r="N7108" s="94"/>
    </row>
    <row r="7109" spans="13:14">
      <c r="M7109" s="94"/>
      <c r="N7109" s="94"/>
    </row>
    <row r="7110" spans="13:14">
      <c r="M7110" s="94"/>
      <c r="N7110" s="94"/>
    </row>
    <row r="7111" spans="13:14">
      <c r="M7111" s="94"/>
      <c r="N7111" s="94"/>
    </row>
    <row r="7112" spans="13:14">
      <c r="M7112" s="94"/>
      <c r="N7112" s="94"/>
    </row>
    <row r="7113" spans="13:14">
      <c r="M7113" s="94"/>
      <c r="N7113" s="94"/>
    </row>
    <row r="7114" spans="13:14">
      <c r="M7114" s="94"/>
      <c r="N7114" s="94"/>
    </row>
    <row r="7115" spans="13:14">
      <c r="M7115" s="94"/>
      <c r="N7115" s="94"/>
    </row>
    <row r="7116" spans="13:14">
      <c r="M7116" s="94"/>
      <c r="N7116" s="94"/>
    </row>
    <row r="7117" spans="13:14">
      <c r="M7117" s="94"/>
      <c r="N7117" s="94"/>
    </row>
    <row r="7118" spans="13:14">
      <c r="M7118" s="94"/>
      <c r="N7118" s="94"/>
    </row>
    <row r="7119" spans="13:14">
      <c r="M7119" s="94"/>
      <c r="N7119" s="94"/>
    </row>
    <row r="7120" spans="13:14">
      <c r="M7120" s="94"/>
      <c r="N7120" s="94"/>
    </row>
    <row r="7121" spans="13:14">
      <c r="M7121" s="94"/>
      <c r="N7121" s="94"/>
    </row>
    <row r="7122" spans="13:14">
      <c r="M7122" s="94"/>
      <c r="N7122" s="94"/>
    </row>
    <row r="7123" spans="13:14">
      <c r="M7123" s="94"/>
      <c r="N7123" s="94"/>
    </row>
    <row r="7124" spans="13:14">
      <c r="M7124" s="94"/>
      <c r="N7124" s="94"/>
    </row>
    <row r="7125" spans="13:14">
      <c r="M7125" s="94"/>
      <c r="N7125" s="94"/>
    </row>
    <row r="7126" spans="13:14">
      <c r="M7126" s="94"/>
      <c r="N7126" s="94"/>
    </row>
    <row r="7127" spans="13:14">
      <c r="M7127" s="94"/>
      <c r="N7127" s="94"/>
    </row>
    <row r="7128" spans="13:14">
      <c r="M7128" s="94"/>
      <c r="N7128" s="94"/>
    </row>
    <row r="7129" spans="13:14">
      <c r="M7129" s="94"/>
      <c r="N7129" s="94"/>
    </row>
    <row r="7130" spans="13:14">
      <c r="M7130" s="94"/>
      <c r="N7130" s="94"/>
    </row>
    <row r="7131" spans="13:14">
      <c r="M7131" s="94"/>
      <c r="N7131" s="94"/>
    </row>
    <row r="7132" spans="13:14">
      <c r="M7132" s="94"/>
      <c r="N7132" s="94"/>
    </row>
    <row r="7133" spans="13:14">
      <c r="M7133" s="94"/>
      <c r="N7133" s="94"/>
    </row>
    <row r="7134" spans="13:14">
      <c r="M7134" s="94"/>
      <c r="N7134" s="94"/>
    </row>
    <row r="7135" spans="13:14">
      <c r="M7135" s="94"/>
      <c r="N7135" s="94"/>
    </row>
    <row r="7136" spans="13:14">
      <c r="M7136" s="94"/>
      <c r="N7136" s="94"/>
    </row>
    <row r="7137" spans="13:14">
      <c r="M7137" s="94"/>
      <c r="N7137" s="94"/>
    </row>
    <row r="7138" spans="13:14">
      <c r="M7138" s="94"/>
      <c r="N7138" s="94"/>
    </row>
    <row r="7139" spans="13:14">
      <c r="M7139" s="94"/>
      <c r="N7139" s="94"/>
    </row>
    <row r="7140" spans="13:14">
      <c r="M7140" s="94"/>
      <c r="N7140" s="94"/>
    </row>
    <row r="7141" spans="13:14">
      <c r="M7141" s="94"/>
      <c r="N7141" s="94"/>
    </row>
    <row r="7142" spans="13:14">
      <c r="M7142" s="94"/>
      <c r="N7142" s="94"/>
    </row>
    <row r="7143" spans="13:14">
      <c r="M7143" s="94"/>
      <c r="N7143" s="94"/>
    </row>
    <row r="7144" spans="13:14">
      <c r="M7144" s="94"/>
      <c r="N7144" s="94"/>
    </row>
    <row r="7145" spans="13:14">
      <c r="M7145" s="94"/>
      <c r="N7145" s="94"/>
    </row>
    <row r="7146" spans="13:14">
      <c r="M7146" s="94"/>
      <c r="N7146" s="94"/>
    </row>
    <row r="7147" spans="13:14">
      <c r="M7147" s="94"/>
      <c r="N7147" s="94"/>
    </row>
    <row r="7148" spans="13:14">
      <c r="M7148" s="94"/>
      <c r="N7148" s="94"/>
    </row>
    <row r="7149" spans="13:14">
      <c r="M7149" s="94"/>
      <c r="N7149" s="94"/>
    </row>
    <row r="7150" spans="13:14">
      <c r="M7150" s="94"/>
      <c r="N7150" s="94"/>
    </row>
    <row r="7151" spans="13:14">
      <c r="M7151" s="94"/>
      <c r="N7151" s="94"/>
    </row>
    <row r="7152" spans="13:14">
      <c r="M7152" s="94"/>
      <c r="N7152" s="94"/>
    </row>
    <row r="7153" spans="13:14">
      <c r="M7153" s="94"/>
      <c r="N7153" s="94"/>
    </row>
    <row r="7154" spans="13:14">
      <c r="M7154" s="94"/>
      <c r="N7154" s="94"/>
    </row>
    <row r="7155" spans="13:14">
      <c r="M7155" s="94"/>
      <c r="N7155" s="94"/>
    </row>
    <row r="7156" spans="13:14">
      <c r="M7156" s="94"/>
      <c r="N7156" s="94"/>
    </row>
    <row r="7157" spans="13:14">
      <c r="M7157" s="94"/>
      <c r="N7157" s="94"/>
    </row>
    <row r="7158" spans="13:14">
      <c r="M7158" s="94"/>
      <c r="N7158" s="94"/>
    </row>
    <row r="7159" spans="13:14">
      <c r="M7159" s="94"/>
      <c r="N7159" s="94"/>
    </row>
    <row r="7160" spans="13:14">
      <c r="M7160" s="94"/>
      <c r="N7160" s="94"/>
    </row>
    <row r="7161" spans="13:14">
      <c r="M7161" s="94"/>
      <c r="N7161" s="94"/>
    </row>
    <row r="7162" spans="13:14">
      <c r="M7162" s="94"/>
      <c r="N7162" s="94"/>
    </row>
    <row r="7163" spans="13:14">
      <c r="M7163" s="94"/>
      <c r="N7163" s="94"/>
    </row>
    <row r="7164" spans="13:14">
      <c r="M7164" s="94"/>
      <c r="N7164" s="94"/>
    </row>
    <row r="7165" spans="13:14">
      <c r="M7165" s="94"/>
      <c r="N7165" s="94"/>
    </row>
    <row r="7166" spans="13:14">
      <c r="M7166" s="94"/>
      <c r="N7166" s="94"/>
    </row>
    <row r="7167" spans="13:14">
      <c r="M7167" s="94"/>
      <c r="N7167" s="94"/>
    </row>
    <row r="7168" spans="13:14">
      <c r="M7168" s="94"/>
      <c r="N7168" s="94"/>
    </row>
    <row r="7169" spans="13:14">
      <c r="M7169" s="94"/>
      <c r="N7169" s="94"/>
    </row>
    <row r="7170" spans="13:14">
      <c r="M7170" s="94"/>
      <c r="N7170" s="94"/>
    </row>
    <row r="7171" spans="13:14">
      <c r="M7171" s="94"/>
      <c r="N7171" s="94"/>
    </row>
    <row r="7172" spans="13:14">
      <c r="M7172" s="94"/>
      <c r="N7172" s="94"/>
    </row>
    <row r="7173" spans="13:14">
      <c r="M7173" s="94"/>
      <c r="N7173" s="94"/>
    </row>
    <row r="7174" spans="13:14">
      <c r="M7174" s="94"/>
      <c r="N7174" s="94"/>
    </row>
    <row r="7175" spans="13:14">
      <c r="M7175" s="94"/>
      <c r="N7175" s="94"/>
    </row>
    <row r="7176" spans="13:14">
      <c r="M7176" s="94"/>
      <c r="N7176" s="94"/>
    </row>
    <row r="7177" spans="13:14">
      <c r="M7177" s="94"/>
      <c r="N7177" s="94"/>
    </row>
    <row r="7178" spans="13:14">
      <c r="M7178" s="94"/>
      <c r="N7178" s="94"/>
    </row>
    <row r="7179" spans="13:14">
      <c r="M7179" s="94"/>
      <c r="N7179" s="94"/>
    </row>
    <row r="7180" spans="13:14">
      <c r="M7180" s="94"/>
      <c r="N7180" s="94"/>
    </row>
    <row r="7181" spans="13:14">
      <c r="M7181" s="94"/>
      <c r="N7181" s="94"/>
    </row>
    <row r="7182" spans="13:14">
      <c r="M7182" s="94"/>
      <c r="N7182" s="94"/>
    </row>
    <row r="7183" spans="13:14">
      <c r="M7183" s="94"/>
      <c r="N7183" s="94"/>
    </row>
    <row r="7184" spans="13:14">
      <c r="M7184" s="94"/>
      <c r="N7184" s="94"/>
    </row>
    <row r="7185" spans="13:14">
      <c r="M7185" s="94"/>
      <c r="N7185" s="94"/>
    </row>
    <row r="7186" spans="13:14">
      <c r="M7186" s="94"/>
      <c r="N7186" s="94"/>
    </row>
    <row r="7187" spans="13:14">
      <c r="M7187" s="94"/>
      <c r="N7187" s="94"/>
    </row>
    <row r="7188" spans="13:14">
      <c r="M7188" s="94"/>
      <c r="N7188" s="94"/>
    </row>
    <row r="7189" spans="13:14">
      <c r="M7189" s="94"/>
      <c r="N7189" s="94"/>
    </row>
    <row r="7190" spans="13:14">
      <c r="M7190" s="94"/>
      <c r="N7190" s="94"/>
    </row>
    <row r="7191" spans="13:14">
      <c r="M7191" s="94"/>
      <c r="N7191" s="94"/>
    </row>
    <row r="7192" spans="13:14">
      <c r="M7192" s="94"/>
      <c r="N7192" s="94"/>
    </row>
    <row r="7193" spans="13:14">
      <c r="M7193" s="94"/>
      <c r="N7193" s="94"/>
    </row>
    <row r="7194" spans="13:14">
      <c r="M7194" s="94"/>
      <c r="N7194" s="94"/>
    </row>
    <row r="7195" spans="13:14">
      <c r="M7195" s="94"/>
      <c r="N7195" s="94"/>
    </row>
    <row r="7196" spans="13:14">
      <c r="M7196" s="94"/>
      <c r="N7196" s="94"/>
    </row>
    <row r="7197" spans="13:14">
      <c r="M7197" s="94"/>
      <c r="N7197" s="94"/>
    </row>
    <row r="7198" spans="13:14">
      <c r="M7198" s="94"/>
      <c r="N7198" s="94"/>
    </row>
    <row r="7199" spans="13:14">
      <c r="M7199" s="94"/>
      <c r="N7199" s="94"/>
    </row>
    <row r="7200" spans="13:14">
      <c r="M7200" s="94"/>
      <c r="N7200" s="94"/>
    </row>
    <row r="7201" spans="13:14">
      <c r="M7201" s="94"/>
      <c r="N7201" s="94"/>
    </row>
    <row r="7202" spans="13:14">
      <c r="M7202" s="94"/>
      <c r="N7202" s="94"/>
    </row>
    <row r="7203" spans="13:14">
      <c r="M7203" s="94"/>
      <c r="N7203" s="94"/>
    </row>
    <row r="7204" spans="13:14">
      <c r="M7204" s="94"/>
      <c r="N7204" s="94"/>
    </row>
    <row r="7205" spans="13:14">
      <c r="M7205" s="94"/>
      <c r="N7205" s="94"/>
    </row>
    <row r="7206" spans="13:14">
      <c r="M7206" s="94"/>
      <c r="N7206" s="94"/>
    </row>
    <row r="7207" spans="13:14">
      <c r="M7207" s="94"/>
      <c r="N7207" s="94"/>
    </row>
    <row r="7208" spans="13:14">
      <c r="M7208" s="94"/>
      <c r="N7208" s="94"/>
    </row>
    <row r="7209" spans="13:14">
      <c r="M7209" s="94"/>
      <c r="N7209" s="94"/>
    </row>
    <row r="7210" spans="13:14">
      <c r="M7210" s="94"/>
      <c r="N7210" s="94"/>
    </row>
    <row r="7211" spans="13:14">
      <c r="M7211" s="94"/>
      <c r="N7211" s="94"/>
    </row>
    <row r="7212" spans="13:14">
      <c r="M7212" s="94"/>
      <c r="N7212" s="94"/>
    </row>
    <row r="7213" spans="13:14">
      <c r="M7213" s="94"/>
      <c r="N7213" s="94"/>
    </row>
    <row r="7214" spans="13:14">
      <c r="M7214" s="94"/>
      <c r="N7214" s="94"/>
    </row>
    <row r="7215" spans="13:14">
      <c r="M7215" s="94"/>
      <c r="N7215" s="94"/>
    </row>
    <row r="7216" spans="13:14">
      <c r="M7216" s="94"/>
      <c r="N7216" s="94"/>
    </row>
    <row r="7217" spans="13:14">
      <c r="M7217" s="94"/>
      <c r="N7217" s="94"/>
    </row>
    <row r="7218" spans="13:14">
      <c r="M7218" s="94"/>
      <c r="N7218" s="94"/>
    </row>
    <row r="7219" spans="13:14">
      <c r="M7219" s="94"/>
      <c r="N7219" s="94"/>
    </row>
    <row r="7220" spans="13:14">
      <c r="M7220" s="94"/>
      <c r="N7220" s="94"/>
    </row>
    <row r="7221" spans="13:14">
      <c r="M7221" s="94"/>
      <c r="N7221" s="94"/>
    </row>
    <row r="7222" spans="13:14">
      <c r="M7222" s="94"/>
      <c r="N7222" s="94"/>
    </row>
    <row r="7223" spans="13:14">
      <c r="M7223" s="94"/>
      <c r="N7223" s="94"/>
    </row>
    <row r="7224" spans="13:14">
      <c r="M7224" s="94"/>
      <c r="N7224" s="94"/>
    </row>
    <row r="7225" spans="13:14">
      <c r="M7225" s="94"/>
      <c r="N7225" s="94"/>
    </row>
    <row r="7226" spans="13:14">
      <c r="M7226" s="94"/>
      <c r="N7226" s="94"/>
    </row>
    <row r="7227" spans="13:14">
      <c r="M7227" s="94"/>
      <c r="N7227" s="94"/>
    </row>
    <row r="7228" spans="13:14">
      <c r="M7228" s="94"/>
      <c r="N7228" s="94"/>
    </row>
    <row r="7229" spans="13:14">
      <c r="M7229" s="94"/>
      <c r="N7229" s="94"/>
    </row>
    <row r="7230" spans="13:14">
      <c r="M7230" s="94"/>
      <c r="N7230" s="94"/>
    </row>
    <row r="7231" spans="13:14">
      <c r="M7231" s="94"/>
      <c r="N7231" s="94"/>
    </row>
    <row r="7232" spans="13:14">
      <c r="M7232" s="94"/>
      <c r="N7232" s="94"/>
    </row>
    <row r="7233" spans="13:14">
      <c r="M7233" s="94"/>
      <c r="N7233" s="94"/>
    </row>
    <row r="7234" spans="13:14">
      <c r="M7234" s="94"/>
      <c r="N7234" s="94"/>
    </row>
    <row r="7235" spans="13:14">
      <c r="M7235" s="94"/>
      <c r="N7235" s="94"/>
    </row>
    <row r="7236" spans="13:14">
      <c r="M7236" s="94"/>
      <c r="N7236" s="94"/>
    </row>
    <row r="7237" spans="13:14">
      <c r="M7237" s="94"/>
      <c r="N7237" s="94"/>
    </row>
    <row r="7238" spans="13:14">
      <c r="M7238" s="94"/>
      <c r="N7238" s="94"/>
    </row>
    <row r="7239" spans="13:14">
      <c r="M7239" s="94"/>
      <c r="N7239" s="94"/>
    </row>
    <row r="7240" spans="13:14">
      <c r="M7240" s="94"/>
      <c r="N7240" s="94"/>
    </row>
    <row r="7241" spans="13:14">
      <c r="M7241" s="94"/>
      <c r="N7241" s="94"/>
    </row>
    <row r="7242" spans="13:14">
      <c r="M7242" s="94"/>
      <c r="N7242" s="94"/>
    </row>
    <row r="7243" spans="13:14">
      <c r="M7243" s="94"/>
      <c r="N7243" s="94"/>
    </row>
    <row r="7244" spans="13:14">
      <c r="M7244" s="94"/>
      <c r="N7244" s="94"/>
    </row>
    <row r="7245" spans="13:14">
      <c r="M7245" s="94"/>
      <c r="N7245" s="94"/>
    </row>
    <row r="7246" spans="13:14">
      <c r="M7246" s="94"/>
      <c r="N7246" s="94"/>
    </row>
    <row r="7247" spans="13:14">
      <c r="M7247" s="94"/>
      <c r="N7247" s="94"/>
    </row>
    <row r="7248" spans="13:14">
      <c r="M7248" s="94"/>
      <c r="N7248" s="94"/>
    </row>
    <row r="7249" spans="13:14">
      <c r="M7249" s="94"/>
      <c r="N7249" s="94"/>
    </row>
    <row r="7250" spans="13:14">
      <c r="M7250" s="94"/>
      <c r="N7250" s="94"/>
    </row>
    <row r="7251" spans="13:14">
      <c r="M7251" s="94"/>
      <c r="N7251" s="94"/>
    </row>
    <row r="7252" spans="13:14">
      <c r="M7252" s="94"/>
      <c r="N7252" s="94"/>
    </row>
    <row r="7253" spans="13:14">
      <c r="M7253" s="94"/>
      <c r="N7253" s="94"/>
    </row>
    <row r="7254" spans="13:14">
      <c r="M7254" s="94"/>
      <c r="N7254" s="94"/>
    </row>
    <row r="7255" spans="13:14">
      <c r="M7255" s="94"/>
      <c r="N7255" s="94"/>
    </row>
    <row r="7256" spans="13:14">
      <c r="M7256" s="94"/>
      <c r="N7256" s="94"/>
    </row>
    <row r="7257" spans="13:14">
      <c r="M7257" s="94"/>
      <c r="N7257" s="94"/>
    </row>
    <row r="7258" spans="13:14">
      <c r="M7258" s="94"/>
      <c r="N7258" s="94"/>
    </row>
    <row r="7259" spans="13:14">
      <c r="M7259" s="94"/>
      <c r="N7259" s="94"/>
    </row>
    <row r="7260" spans="13:14">
      <c r="M7260" s="94"/>
      <c r="N7260" s="94"/>
    </row>
    <row r="7261" spans="13:14">
      <c r="M7261" s="94"/>
      <c r="N7261" s="94"/>
    </row>
    <row r="7262" spans="13:14">
      <c r="M7262" s="94"/>
      <c r="N7262" s="94"/>
    </row>
    <row r="7263" spans="13:14">
      <c r="M7263" s="94"/>
      <c r="N7263" s="94"/>
    </row>
    <row r="7264" spans="13:14">
      <c r="M7264" s="94"/>
      <c r="N7264" s="94"/>
    </row>
    <row r="7265" spans="13:14">
      <c r="M7265" s="94"/>
      <c r="N7265" s="94"/>
    </row>
    <row r="7266" spans="13:14">
      <c r="M7266" s="94"/>
      <c r="N7266" s="94"/>
    </row>
    <row r="7267" spans="13:14">
      <c r="M7267" s="94"/>
      <c r="N7267" s="94"/>
    </row>
    <row r="7268" spans="13:14">
      <c r="M7268" s="94"/>
      <c r="N7268" s="94"/>
    </row>
    <row r="7269" spans="13:14">
      <c r="M7269" s="94"/>
      <c r="N7269" s="94"/>
    </row>
    <row r="7270" spans="13:14">
      <c r="M7270" s="94"/>
      <c r="N7270" s="94"/>
    </row>
    <row r="7271" spans="13:14">
      <c r="M7271" s="94"/>
      <c r="N7271" s="94"/>
    </row>
    <row r="7272" spans="13:14">
      <c r="M7272" s="94"/>
      <c r="N7272" s="94"/>
    </row>
    <row r="7273" spans="13:14">
      <c r="M7273" s="94"/>
      <c r="N7273" s="94"/>
    </row>
    <row r="7274" spans="13:14">
      <c r="M7274" s="94"/>
      <c r="N7274" s="94"/>
    </row>
    <row r="7275" spans="13:14">
      <c r="M7275" s="94"/>
      <c r="N7275" s="94"/>
    </row>
    <row r="7276" spans="13:14">
      <c r="M7276" s="94"/>
      <c r="N7276" s="94"/>
    </row>
    <row r="7277" spans="13:14">
      <c r="M7277" s="94"/>
      <c r="N7277" s="94"/>
    </row>
    <row r="7278" spans="13:14">
      <c r="M7278" s="94"/>
      <c r="N7278" s="94"/>
    </row>
    <row r="7279" spans="13:14">
      <c r="M7279" s="94"/>
      <c r="N7279" s="94"/>
    </row>
    <row r="7280" spans="13:14">
      <c r="M7280" s="94"/>
      <c r="N7280" s="94"/>
    </row>
    <row r="7281" spans="13:14">
      <c r="M7281" s="94"/>
      <c r="N7281" s="94"/>
    </row>
    <row r="7282" spans="13:14">
      <c r="M7282" s="94"/>
      <c r="N7282" s="94"/>
    </row>
    <row r="7283" spans="13:14">
      <c r="M7283" s="94"/>
      <c r="N7283" s="94"/>
    </row>
    <row r="7284" spans="13:14">
      <c r="M7284" s="94"/>
      <c r="N7284" s="94"/>
    </row>
    <row r="7285" spans="13:14">
      <c r="M7285" s="94"/>
      <c r="N7285" s="94"/>
    </row>
    <row r="7286" spans="13:14">
      <c r="M7286" s="94"/>
      <c r="N7286" s="94"/>
    </row>
    <row r="7287" spans="13:14">
      <c r="M7287" s="94"/>
      <c r="N7287" s="94"/>
    </row>
    <row r="7288" spans="13:14">
      <c r="M7288" s="94"/>
      <c r="N7288" s="94"/>
    </row>
    <row r="7289" spans="13:14">
      <c r="M7289" s="94"/>
      <c r="N7289" s="94"/>
    </row>
    <row r="7290" spans="13:14">
      <c r="M7290" s="94"/>
      <c r="N7290" s="94"/>
    </row>
    <row r="7291" spans="13:14">
      <c r="M7291" s="94"/>
      <c r="N7291" s="94"/>
    </row>
    <row r="7292" spans="13:14">
      <c r="M7292" s="94"/>
      <c r="N7292" s="94"/>
    </row>
    <row r="7293" spans="13:14">
      <c r="M7293" s="94"/>
      <c r="N7293" s="94"/>
    </row>
    <row r="7294" spans="13:14">
      <c r="M7294" s="94"/>
      <c r="N7294" s="94"/>
    </row>
    <row r="7295" spans="13:14">
      <c r="M7295" s="94"/>
      <c r="N7295" s="94"/>
    </row>
    <row r="7296" spans="13:14">
      <c r="M7296" s="94"/>
      <c r="N7296" s="94"/>
    </row>
    <row r="7297" spans="13:14">
      <c r="M7297" s="94"/>
      <c r="N7297" s="94"/>
    </row>
    <row r="7298" spans="13:14">
      <c r="M7298" s="94"/>
      <c r="N7298" s="94"/>
    </row>
    <row r="7299" spans="13:14">
      <c r="M7299" s="94"/>
      <c r="N7299" s="94"/>
    </row>
    <row r="7300" spans="13:14">
      <c r="M7300" s="94"/>
      <c r="N7300" s="94"/>
    </row>
    <row r="7301" spans="13:14">
      <c r="M7301" s="94"/>
      <c r="N7301" s="94"/>
    </row>
    <row r="7302" spans="13:14">
      <c r="M7302" s="94"/>
      <c r="N7302" s="94"/>
    </row>
    <row r="7303" spans="13:14">
      <c r="M7303" s="94"/>
      <c r="N7303" s="94"/>
    </row>
    <row r="7304" spans="13:14">
      <c r="M7304" s="94"/>
      <c r="N7304" s="94"/>
    </row>
    <row r="7305" spans="13:14">
      <c r="M7305" s="94"/>
      <c r="N7305" s="94"/>
    </row>
    <row r="7306" spans="13:14">
      <c r="M7306" s="94"/>
      <c r="N7306" s="94"/>
    </row>
    <row r="7307" spans="13:14">
      <c r="M7307" s="94"/>
      <c r="N7307" s="94"/>
    </row>
    <row r="7308" spans="13:14">
      <c r="M7308" s="94"/>
      <c r="N7308" s="94"/>
    </row>
    <row r="7309" spans="13:14">
      <c r="M7309" s="94"/>
      <c r="N7309" s="94"/>
    </row>
    <row r="7310" spans="13:14">
      <c r="M7310" s="94"/>
      <c r="N7310" s="94"/>
    </row>
    <row r="7311" spans="13:14">
      <c r="M7311" s="94"/>
      <c r="N7311" s="94"/>
    </row>
    <row r="7312" spans="13:14">
      <c r="M7312" s="94"/>
      <c r="N7312" s="94"/>
    </row>
    <row r="7313" spans="13:14">
      <c r="M7313" s="94"/>
      <c r="N7313" s="94"/>
    </row>
    <row r="7314" spans="13:14">
      <c r="M7314" s="94"/>
      <c r="N7314" s="94"/>
    </row>
    <row r="7315" spans="13:14">
      <c r="M7315" s="94"/>
      <c r="N7315" s="94"/>
    </row>
    <row r="7316" spans="13:14">
      <c r="M7316" s="94"/>
      <c r="N7316" s="94"/>
    </row>
    <row r="7317" spans="13:14">
      <c r="M7317" s="94"/>
      <c r="N7317" s="94"/>
    </row>
    <row r="7318" spans="13:14">
      <c r="M7318" s="94"/>
      <c r="N7318" s="94"/>
    </row>
    <row r="7319" spans="13:14">
      <c r="M7319" s="94"/>
      <c r="N7319" s="94"/>
    </row>
    <row r="7320" spans="13:14">
      <c r="M7320" s="94"/>
      <c r="N7320" s="94"/>
    </row>
    <row r="7321" spans="13:14">
      <c r="M7321" s="94"/>
      <c r="N7321" s="94"/>
    </row>
    <row r="7322" spans="13:14">
      <c r="M7322" s="94"/>
      <c r="N7322" s="94"/>
    </row>
    <row r="7323" spans="13:14">
      <c r="M7323" s="94"/>
      <c r="N7323" s="94"/>
    </row>
    <row r="7324" spans="13:14">
      <c r="M7324" s="94"/>
      <c r="N7324" s="94"/>
    </row>
    <row r="7325" spans="13:14">
      <c r="M7325" s="94"/>
      <c r="N7325" s="94"/>
    </row>
    <row r="7326" spans="13:14">
      <c r="M7326" s="94"/>
      <c r="N7326" s="94"/>
    </row>
    <row r="7327" spans="13:14">
      <c r="M7327" s="94"/>
      <c r="N7327" s="94"/>
    </row>
    <row r="7328" spans="13:14">
      <c r="M7328" s="94"/>
      <c r="N7328" s="94"/>
    </row>
    <row r="7329" spans="13:14">
      <c r="M7329" s="94"/>
      <c r="N7329" s="94"/>
    </row>
    <row r="7330" spans="13:14">
      <c r="M7330" s="94"/>
      <c r="N7330" s="94"/>
    </row>
    <row r="7331" spans="13:14">
      <c r="M7331" s="94"/>
      <c r="N7331" s="94"/>
    </row>
    <row r="7332" spans="13:14">
      <c r="M7332" s="94"/>
      <c r="N7332" s="94"/>
    </row>
    <row r="7333" spans="13:14">
      <c r="M7333" s="94"/>
      <c r="N7333" s="94"/>
    </row>
    <row r="7334" spans="13:14">
      <c r="M7334" s="94"/>
      <c r="N7334" s="94"/>
    </row>
    <row r="7335" spans="13:14">
      <c r="M7335" s="94"/>
      <c r="N7335" s="94"/>
    </row>
    <row r="7336" spans="13:14">
      <c r="M7336" s="94"/>
      <c r="N7336" s="94"/>
    </row>
    <row r="7337" spans="13:14">
      <c r="M7337" s="94"/>
      <c r="N7337" s="94"/>
    </row>
    <row r="7338" spans="13:14">
      <c r="M7338" s="94"/>
      <c r="N7338" s="94"/>
    </row>
    <row r="7339" spans="13:14">
      <c r="M7339" s="94"/>
      <c r="N7339" s="94"/>
    </row>
    <row r="7340" spans="13:14">
      <c r="M7340" s="94"/>
      <c r="N7340" s="94"/>
    </row>
    <row r="7341" spans="13:14">
      <c r="M7341" s="94"/>
      <c r="N7341" s="94"/>
    </row>
    <row r="7342" spans="13:14">
      <c r="M7342" s="94"/>
      <c r="N7342" s="94"/>
    </row>
    <row r="7343" spans="13:14">
      <c r="M7343" s="94"/>
      <c r="N7343" s="94"/>
    </row>
    <row r="7344" spans="13:14">
      <c r="M7344" s="94"/>
      <c r="N7344" s="94"/>
    </row>
    <row r="7345" spans="13:14">
      <c r="M7345" s="94"/>
      <c r="N7345" s="94"/>
    </row>
    <row r="7346" spans="13:14">
      <c r="M7346" s="94"/>
      <c r="N7346" s="94"/>
    </row>
    <row r="7347" spans="13:14">
      <c r="M7347" s="94"/>
      <c r="N7347" s="94"/>
    </row>
    <row r="7348" spans="13:14">
      <c r="M7348" s="94"/>
      <c r="N7348" s="94"/>
    </row>
    <row r="7349" spans="13:14">
      <c r="M7349" s="94"/>
      <c r="N7349" s="94"/>
    </row>
    <row r="7350" spans="13:14">
      <c r="M7350" s="94"/>
      <c r="N7350" s="94"/>
    </row>
    <row r="7351" spans="13:14">
      <c r="M7351" s="94"/>
      <c r="N7351" s="94"/>
    </row>
    <row r="7352" spans="13:14">
      <c r="M7352" s="94"/>
      <c r="N7352" s="94"/>
    </row>
    <row r="7353" spans="13:14">
      <c r="M7353" s="94"/>
      <c r="N7353" s="94"/>
    </row>
    <row r="7354" spans="13:14">
      <c r="M7354" s="94"/>
      <c r="N7354" s="94"/>
    </row>
    <row r="7355" spans="13:14">
      <c r="M7355" s="94"/>
      <c r="N7355" s="94"/>
    </row>
    <row r="7356" spans="13:14">
      <c r="M7356" s="94"/>
      <c r="N7356" s="94"/>
    </row>
    <row r="7357" spans="13:14">
      <c r="M7357" s="94"/>
      <c r="N7357" s="94"/>
    </row>
    <row r="7358" spans="13:14">
      <c r="M7358" s="94"/>
      <c r="N7358" s="94"/>
    </row>
    <row r="7359" spans="13:14">
      <c r="M7359" s="94"/>
      <c r="N7359" s="94"/>
    </row>
    <row r="7360" spans="13:14">
      <c r="M7360" s="94"/>
      <c r="N7360" s="94"/>
    </row>
    <row r="7361" spans="13:14">
      <c r="M7361" s="94"/>
      <c r="N7361" s="94"/>
    </row>
    <row r="7362" spans="13:14">
      <c r="M7362" s="94"/>
      <c r="N7362" s="94"/>
    </row>
    <row r="7363" spans="13:14">
      <c r="M7363" s="94"/>
      <c r="N7363" s="94"/>
    </row>
    <row r="7364" spans="13:14">
      <c r="M7364" s="94"/>
      <c r="N7364" s="94"/>
    </row>
    <row r="7365" spans="13:14">
      <c r="M7365" s="94"/>
      <c r="N7365" s="94"/>
    </row>
    <row r="7366" spans="13:14">
      <c r="M7366" s="94"/>
      <c r="N7366" s="94"/>
    </row>
    <row r="7367" spans="13:14">
      <c r="M7367" s="94"/>
      <c r="N7367" s="94"/>
    </row>
    <row r="7368" spans="13:14">
      <c r="M7368" s="94"/>
      <c r="N7368" s="94"/>
    </row>
    <row r="7369" spans="13:14">
      <c r="M7369" s="94"/>
      <c r="N7369" s="94"/>
    </row>
    <row r="7370" spans="13:14">
      <c r="M7370" s="94"/>
      <c r="N7370" s="94"/>
    </row>
    <row r="7371" spans="13:14">
      <c r="M7371" s="94"/>
      <c r="N7371" s="94"/>
    </row>
    <row r="7372" spans="13:14">
      <c r="M7372" s="94"/>
      <c r="N7372" s="94"/>
    </row>
    <row r="7373" spans="13:14">
      <c r="M7373" s="94"/>
      <c r="N7373" s="94"/>
    </row>
    <row r="7374" spans="13:14">
      <c r="M7374" s="94"/>
      <c r="N7374" s="94"/>
    </row>
    <row r="7375" spans="13:14">
      <c r="M7375" s="94"/>
      <c r="N7375" s="94"/>
    </row>
    <row r="7376" spans="13:14">
      <c r="M7376" s="94"/>
      <c r="N7376" s="94"/>
    </row>
    <row r="7377" spans="13:14">
      <c r="M7377" s="94"/>
      <c r="N7377" s="94"/>
    </row>
    <row r="7378" spans="13:14">
      <c r="M7378" s="94"/>
      <c r="N7378" s="94"/>
    </row>
    <row r="7379" spans="13:14">
      <c r="M7379" s="94"/>
      <c r="N7379" s="94"/>
    </row>
    <row r="7380" spans="13:14">
      <c r="M7380" s="94"/>
      <c r="N7380" s="94"/>
    </row>
    <row r="7381" spans="13:14">
      <c r="M7381" s="94"/>
      <c r="N7381" s="94"/>
    </row>
    <row r="7382" spans="13:14">
      <c r="M7382" s="94"/>
      <c r="N7382" s="94"/>
    </row>
    <row r="7383" spans="13:14">
      <c r="M7383" s="94"/>
      <c r="N7383" s="94"/>
    </row>
    <row r="7384" spans="13:14">
      <c r="M7384" s="94"/>
      <c r="N7384" s="94"/>
    </row>
    <row r="7385" spans="13:14">
      <c r="M7385" s="94"/>
      <c r="N7385" s="94"/>
    </row>
    <row r="7386" spans="13:14">
      <c r="M7386" s="94"/>
      <c r="N7386" s="94"/>
    </row>
    <row r="7387" spans="13:14">
      <c r="M7387" s="94"/>
      <c r="N7387" s="94"/>
    </row>
    <row r="7388" spans="13:14">
      <c r="M7388" s="94"/>
      <c r="N7388" s="94"/>
    </row>
    <row r="7389" spans="13:14">
      <c r="M7389" s="94"/>
      <c r="N7389" s="94"/>
    </row>
    <row r="7390" spans="13:14">
      <c r="M7390" s="94"/>
      <c r="N7390" s="94"/>
    </row>
    <row r="7391" spans="13:14">
      <c r="M7391" s="94"/>
      <c r="N7391" s="94"/>
    </row>
    <row r="7392" spans="13:14">
      <c r="M7392" s="94"/>
      <c r="N7392" s="94"/>
    </row>
    <row r="7393" spans="13:14">
      <c r="M7393" s="94"/>
      <c r="N7393" s="94"/>
    </row>
    <row r="7394" spans="13:14">
      <c r="M7394" s="94"/>
      <c r="N7394" s="94"/>
    </row>
    <row r="7395" spans="13:14">
      <c r="M7395" s="94"/>
      <c r="N7395" s="94"/>
    </row>
    <row r="7396" spans="13:14">
      <c r="M7396" s="94"/>
      <c r="N7396" s="94"/>
    </row>
    <row r="7397" spans="13:14">
      <c r="M7397" s="94"/>
      <c r="N7397" s="94"/>
    </row>
    <row r="7398" spans="13:14">
      <c r="M7398" s="94"/>
      <c r="N7398" s="94"/>
    </row>
    <row r="7399" spans="13:14">
      <c r="M7399" s="94"/>
      <c r="N7399" s="94"/>
    </row>
    <row r="7400" spans="13:14">
      <c r="M7400" s="94"/>
      <c r="N7400" s="94"/>
    </row>
    <row r="7401" spans="13:14">
      <c r="M7401" s="94"/>
      <c r="N7401" s="94"/>
    </row>
    <row r="7402" spans="13:14">
      <c r="M7402" s="94"/>
      <c r="N7402" s="94"/>
    </row>
    <row r="7403" spans="13:14">
      <c r="M7403" s="94"/>
      <c r="N7403" s="94"/>
    </row>
    <row r="7404" spans="13:14">
      <c r="M7404" s="94"/>
      <c r="N7404" s="94"/>
    </row>
    <row r="7405" spans="13:14">
      <c r="M7405" s="94"/>
      <c r="N7405" s="94"/>
    </row>
    <row r="7406" spans="13:14">
      <c r="M7406" s="94"/>
      <c r="N7406" s="94"/>
    </row>
    <row r="7407" spans="13:14">
      <c r="M7407" s="94"/>
      <c r="N7407" s="94"/>
    </row>
    <row r="7408" spans="13:14">
      <c r="M7408" s="94"/>
      <c r="N7408" s="94"/>
    </row>
    <row r="7409" spans="13:14">
      <c r="M7409" s="94"/>
      <c r="N7409" s="94"/>
    </row>
    <row r="7410" spans="13:14">
      <c r="M7410" s="94"/>
      <c r="N7410" s="94"/>
    </row>
    <row r="7411" spans="13:14">
      <c r="M7411" s="94"/>
      <c r="N7411" s="94"/>
    </row>
    <row r="7412" spans="13:14">
      <c r="M7412" s="94"/>
      <c r="N7412" s="94"/>
    </row>
    <row r="7413" spans="13:14">
      <c r="M7413" s="94"/>
      <c r="N7413" s="94"/>
    </row>
    <row r="7414" spans="13:14">
      <c r="M7414" s="94"/>
      <c r="N7414" s="94"/>
    </row>
    <row r="7415" spans="13:14">
      <c r="M7415" s="94"/>
      <c r="N7415" s="94"/>
    </row>
    <row r="7416" spans="13:14">
      <c r="M7416" s="94"/>
      <c r="N7416" s="94"/>
    </row>
    <row r="7417" spans="13:14">
      <c r="M7417" s="94"/>
      <c r="N7417" s="94"/>
    </row>
    <row r="7418" spans="13:14">
      <c r="M7418" s="94"/>
      <c r="N7418" s="94"/>
    </row>
    <row r="7419" spans="13:14">
      <c r="M7419" s="94"/>
      <c r="N7419" s="94"/>
    </row>
    <row r="7420" spans="13:14">
      <c r="M7420" s="94"/>
      <c r="N7420" s="94"/>
    </row>
    <row r="7421" spans="13:14">
      <c r="M7421" s="94"/>
      <c r="N7421" s="94"/>
    </row>
    <row r="7422" spans="13:14">
      <c r="M7422" s="94"/>
      <c r="N7422" s="94"/>
    </row>
    <row r="7423" spans="13:14">
      <c r="M7423" s="94"/>
      <c r="N7423" s="94"/>
    </row>
    <row r="7424" spans="13:14">
      <c r="M7424" s="94"/>
      <c r="N7424" s="94"/>
    </row>
    <row r="7425" spans="13:14">
      <c r="M7425" s="94"/>
      <c r="N7425" s="94"/>
    </row>
    <row r="7426" spans="13:14">
      <c r="M7426" s="94"/>
      <c r="N7426" s="94"/>
    </row>
    <row r="7427" spans="13:14">
      <c r="M7427" s="94"/>
      <c r="N7427" s="94"/>
    </row>
    <row r="7428" spans="13:14">
      <c r="M7428" s="94"/>
      <c r="N7428" s="94"/>
    </row>
    <row r="7429" spans="13:14">
      <c r="M7429" s="94"/>
      <c r="N7429" s="94"/>
    </row>
    <row r="7430" spans="13:14">
      <c r="M7430" s="94"/>
      <c r="N7430" s="94"/>
    </row>
    <row r="7431" spans="13:14">
      <c r="M7431" s="94"/>
      <c r="N7431" s="94"/>
    </row>
    <row r="7432" spans="13:14">
      <c r="M7432" s="94"/>
      <c r="N7432" s="94"/>
    </row>
    <row r="7433" spans="13:14">
      <c r="M7433" s="94"/>
      <c r="N7433" s="94"/>
    </row>
    <row r="7434" spans="13:14">
      <c r="M7434" s="94"/>
      <c r="N7434" s="94"/>
    </row>
    <row r="7435" spans="13:14">
      <c r="M7435" s="94"/>
      <c r="N7435" s="94"/>
    </row>
    <row r="7436" spans="13:14">
      <c r="M7436" s="94"/>
      <c r="N7436" s="94"/>
    </row>
    <row r="7437" spans="13:14">
      <c r="M7437" s="94"/>
      <c r="N7437" s="94"/>
    </row>
    <row r="7438" spans="13:14">
      <c r="M7438" s="94"/>
      <c r="N7438" s="94"/>
    </row>
    <row r="7439" spans="13:14">
      <c r="M7439" s="94"/>
      <c r="N7439" s="94"/>
    </row>
    <row r="7440" spans="13:14">
      <c r="M7440" s="94"/>
      <c r="N7440" s="94"/>
    </row>
    <row r="7441" spans="13:14">
      <c r="M7441" s="94"/>
      <c r="N7441" s="94"/>
    </row>
    <row r="7442" spans="13:14">
      <c r="M7442" s="94"/>
      <c r="N7442" s="94"/>
    </row>
    <row r="7443" spans="13:14">
      <c r="M7443" s="94"/>
      <c r="N7443" s="94"/>
    </row>
    <row r="7444" spans="13:14">
      <c r="M7444" s="94"/>
      <c r="N7444" s="94"/>
    </row>
    <row r="7445" spans="13:14">
      <c r="M7445" s="94"/>
      <c r="N7445" s="94"/>
    </row>
    <row r="7446" spans="13:14">
      <c r="M7446" s="94"/>
      <c r="N7446" s="94"/>
    </row>
    <row r="7447" spans="13:14">
      <c r="M7447" s="94"/>
      <c r="N7447" s="94"/>
    </row>
    <row r="7448" spans="13:14">
      <c r="M7448" s="94"/>
      <c r="N7448" s="94"/>
    </row>
    <row r="7449" spans="13:14">
      <c r="M7449" s="94"/>
      <c r="N7449" s="94"/>
    </row>
    <row r="7450" spans="13:14">
      <c r="M7450" s="94"/>
      <c r="N7450" s="94"/>
    </row>
    <row r="7451" spans="13:14">
      <c r="M7451" s="94"/>
      <c r="N7451" s="94"/>
    </row>
    <row r="7452" spans="13:14">
      <c r="M7452" s="94"/>
      <c r="N7452" s="94"/>
    </row>
    <row r="7453" spans="13:14">
      <c r="M7453" s="94"/>
      <c r="N7453" s="94"/>
    </row>
    <row r="7454" spans="13:14">
      <c r="M7454" s="94"/>
      <c r="N7454" s="94"/>
    </row>
    <row r="7455" spans="13:14">
      <c r="M7455" s="94"/>
      <c r="N7455" s="94"/>
    </row>
    <row r="7456" spans="13:14">
      <c r="M7456" s="94"/>
      <c r="N7456" s="94"/>
    </row>
    <row r="7457" spans="13:14">
      <c r="M7457" s="94"/>
      <c r="N7457" s="94"/>
    </row>
    <row r="7458" spans="13:14">
      <c r="M7458" s="94"/>
      <c r="N7458" s="94"/>
    </row>
    <row r="7459" spans="13:14">
      <c r="M7459" s="94"/>
      <c r="N7459" s="94"/>
    </row>
    <row r="7460" spans="13:14">
      <c r="M7460" s="94"/>
      <c r="N7460" s="94"/>
    </row>
    <row r="7461" spans="13:14">
      <c r="M7461" s="94"/>
      <c r="N7461" s="94"/>
    </row>
    <row r="7462" spans="13:14">
      <c r="M7462" s="94"/>
      <c r="N7462" s="94"/>
    </row>
    <row r="7463" spans="13:14">
      <c r="M7463" s="94"/>
      <c r="N7463" s="94"/>
    </row>
    <row r="7464" spans="13:14">
      <c r="M7464" s="94"/>
      <c r="N7464" s="94"/>
    </row>
    <row r="7465" spans="13:14">
      <c r="M7465" s="94"/>
      <c r="N7465" s="94"/>
    </row>
    <row r="7466" spans="13:14">
      <c r="M7466" s="94"/>
      <c r="N7466" s="94"/>
    </row>
    <row r="7467" spans="13:14">
      <c r="M7467" s="94"/>
      <c r="N7467" s="94"/>
    </row>
    <row r="7468" spans="13:14">
      <c r="M7468" s="94"/>
      <c r="N7468" s="94"/>
    </row>
    <row r="7469" spans="13:14">
      <c r="M7469" s="94"/>
      <c r="N7469" s="94"/>
    </row>
    <row r="7470" spans="13:14">
      <c r="M7470" s="94"/>
      <c r="N7470" s="94"/>
    </row>
    <row r="7471" spans="13:14">
      <c r="M7471" s="94"/>
      <c r="N7471" s="94"/>
    </row>
    <row r="7472" spans="13:14">
      <c r="M7472" s="94"/>
      <c r="N7472" s="94"/>
    </row>
    <row r="7473" spans="13:14">
      <c r="M7473" s="94"/>
      <c r="N7473" s="94"/>
    </row>
    <row r="7474" spans="13:14">
      <c r="M7474" s="94"/>
      <c r="N7474" s="94"/>
    </row>
    <row r="7475" spans="13:14">
      <c r="M7475" s="94"/>
      <c r="N7475" s="94"/>
    </row>
    <row r="7476" spans="13:14">
      <c r="M7476" s="94"/>
      <c r="N7476" s="94"/>
    </row>
    <row r="7477" spans="13:14">
      <c r="M7477" s="94"/>
      <c r="N7477" s="94"/>
    </row>
    <row r="7478" spans="13:14">
      <c r="M7478" s="94"/>
      <c r="N7478" s="94"/>
    </row>
    <row r="7479" spans="13:14">
      <c r="M7479" s="94"/>
      <c r="N7479" s="94"/>
    </row>
    <row r="7480" spans="13:14">
      <c r="M7480" s="94"/>
      <c r="N7480" s="94"/>
    </row>
    <row r="7481" spans="13:14">
      <c r="M7481" s="94"/>
      <c r="N7481" s="94"/>
    </row>
    <row r="7482" spans="13:14">
      <c r="M7482" s="94"/>
      <c r="N7482" s="94"/>
    </row>
    <row r="7483" spans="13:14">
      <c r="M7483" s="94"/>
      <c r="N7483" s="94"/>
    </row>
    <row r="7484" spans="13:14">
      <c r="M7484" s="94"/>
      <c r="N7484" s="94"/>
    </row>
    <row r="7485" spans="13:14">
      <c r="M7485" s="94"/>
      <c r="N7485" s="94"/>
    </row>
    <row r="7486" spans="13:14">
      <c r="M7486" s="94"/>
      <c r="N7486" s="94"/>
    </row>
    <row r="7487" spans="13:14">
      <c r="M7487" s="94"/>
      <c r="N7487" s="94"/>
    </row>
    <row r="7488" spans="13:14">
      <c r="M7488" s="94"/>
      <c r="N7488" s="94"/>
    </row>
    <row r="7489" spans="13:14">
      <c r="M7489" s="94"/>
      <c r="N7489" s="94"/>
    </row>
    <row r="7490" spans="13:14">
      <c r="M7490" s="94"/>
      <c r="N7490" s="94"/>
    </row>
    <row r="7491" spans="13:14">
      <c r="M7491" s="94"/>
      <c r="N7491" s="94"/>
    </row>
    <row r="7492" spans="13:14">
      <c r="M7492" s="94"/>
      <c r="N7492" s="94"/>
    </row>
    <row r="7493" spans="13:14">
      <c r="M7493" s="94"/>
      <c r="N7493" s="94"/>
    </row>
    <row r="7494" spans="13:14">
      <c r="M7494" s="94"/>
      <c r="N7494" s="94"/>
    </row>
    <row r="7495" spans="13:14">
      <c r="M7495" s="94"/>
      <c r="N7495" s="94"/>
    </row>
    <row r="7496" spans="13:14">
      <c r="M7496" s="94"/>
      <c r="N7496" s="94"/>
    </row>
    <row r="7497" spans="13:14">
      <c r="M7497" s="94"/>
      <c r="N7497" s="94"/>
    </row>
    <row r="7498" spans="13:14">
      <c r="M7498" s="94"/>
      <c r="N7498" s="94"/>
    </row>
    <row r="7499" spans="13:14">
      <c r="M7499" s="94"/>
      <c r="N7499" s="94"/>
    </row>
    <row r="7500" spans="13:14">
      <c r="M7500" s="94"/>
      <c r="N7500" s="94"/>
    </row>
    <row r="7501" spans="13:14">
      <c r="M7501" s="94"/>
      <c r="N7501" s="94"/>
    </row>
    <row r="7502" spans="13:14">
      <c r="M7502" s="94"/>
      <c r="N7502" s="94"/>
    </row>
    <row r="7503" spans="13:14">
      <c r="M7503" s="94"/>
      <c r="N7503" s="94"/>
    </row>
    <row r="7504" spans="13:14">
      <c r="M7504" s="94"/>
      <c r="N7504" s="94"/>
    </row>
    <row r="7505" spans="13:14">
      <c r="M7505" s="94"/>
      <c r="N7505" s="94"/>
    </row>
    <row r="7506" spans="13:14">
      <c r="M7506" s="94"/>
      <c r="N7506" s="94"/>
    </row>
    <row r="7507" spans="13:14">
      <c r="M7507" s="94"/>
      <c r="N7507" s="94"/>
    </row>
    <row r="7508" spans="13:14">
      <c r="M7508" s="94"/>
      <c r="N7508" s="94"/>
    </row>
    <row r="7509" spans="13:14">
      <c r="M7509" s="94"/>
      <c r="N7509" s="94"/>
    </row>
    <row r="7510" spans="13:14">
      <c r="M7510" s="94"/>
      <c r="N7510" s="94"/>
    </row>
    <row r="7511" spans="13:14">
      <c r="M7511" s="94"/>
      <c r="N7511" s="94"/>
    </row>
    <row r="7512" spans="13:14">
      <c r="M7512" s="94"/>
      <c r="N7512" s="94"/>
    </row>
    <row r="7513" spans="13:14">
      <c r="M7513" s="94"/>
      <c r="N7513" s="94"/>
    </row>
    <row r="7514" spans="13:14">
      <c r="M7514" s="94"/>
      <c r="N7514" s="94"/>
    </row>
    <row r="7515" spans="13:14">
      <c r="M7515" s="94"/>
      <c r="N7515" s="94"/>
    </row>
    <row r="7516" spans="13:14">
      <c r="M7516" s="94"/>
      <c r="N7516" s="94"/>
    </row>
    <row r="7517" spans="13:14">
      <c r="M7517" s="94"/>
      <c r="N7517" s="94"/>
    </row>
    <row r="7518" spans="13:14">
      <c r="M7518" s="94"/>
      <c r="N7518" s="94"/>
    </row>
    <row r="7519" spans="13:14">
      <c r="M7519" s="94"/>
      <c r="N7519" s="94"/>
    </row>
    <row r="7520" spans="13:14">
      <c r="M7520" s="94"/>
      <c r="N7520" s="94"/>
    </row>
    <row r="7521" spans="13:14">
      <c r="M7521" s="94"/>
      <c r="N7521" s="94"/>
    </row>
    <row r="7522" spans="13:14">
      <c r="M7522" s="94"/>
      <c r="N7522" s="94"/>
    </row>
    <row r="7523" spans="13:14">
      <c r="M7523" s="94"/>
      <c r="N7523" s="94"/>
    </row>
    <row r="7524" spans="13:14">
      <c r="M7524" s="94"/>
      <c r="N7524" s="94"/>
    </row>
    <row r="7525" spans="13:14">
      <c r="M7525" s="94"/>
      <c r="N7525" s="94"/>
    </row>
    <row r="7526" spans="13:14">
      <c r="M7526" s="94"/>
      <c r="N7526" s="94"/>
    </row>
    <row r="7527" spans="13:14">
      <c r="M7527" s="94"/>
      <c r="N7527" s="94"/>
    </row>
    <row r="7528" spans="13:14">
      <c r="M7528" s="94"/>
      <c r="N7528" s="94"/>
    </row>
    <row r="7529" spans="13:14">
      <c r="M7529" s="94"/>
      <c r="N7529" s="94"/>
    </row>
    <row r="7530" spans="13:14">
      <c r="M7530" s="94"/>
      <c r="N7530" s="94"/>
    </row>
    <row r="7531" spans="13:14">
      <c r="M7531" s="94"/>
      <c r="N7531" s="94"/>
    </row>
    <row r="7532" spans="13:14">
      <c r="M7532" s="94"/>
      <c r="N7532" s="94"/>
    </row>
    <row r="7533" spans="13:14">
      <c r="M7533" s="94"/>
      <c r="N7533" s="94"/>
    </row>
    <row r="7534" spans="13:14">
      <c r="M7534" s="94"/>
      <c r="N7534" s="94"/>
    </row>
    <row r="7535" spans="13:14">
      <c r="M7535" s="94"/>
      <c r="N7535" s="94"/>
    </row>
    <row r="7536" spans="13:14">
      <c r="M7536" s="94"/>
      <c r="N7536" s="94"/>
    </row>
    <row r="7537" spans="13:14">
      <c r="M7537" s="94"/>
      <c r="N7537" s="94"/>
    </row>
    <row r="7538" spans="13:14">
      <c r="M7538" s="94"/>
      <c r="N7538" s="94"/>
    </row>
    <row r="7539" spans="13:14">
      <c r="M7539" s="94"/>
      <c r="N7539" s="94"/>
    </row>
    <row r="7540" spans="13:14">
      <c r="M7540" s="94"/>
      <c r="N7540" s="94"/>
    </row>
    <row r="7541" spans="13:14">
      <c r="M7541" s="94"/>
      <c r="N7541" s="94"/>
    </row>
    <row r="7542" spans="13:14">
      <c r="M7542" s="94"/>
      <c r="N7542" s="94"/>
    </row>
    <row r="7543" spans="13:14">
      <c r="M7543" s="94"/>
      <c r="N7543" s="94"/>
    </row>
    <row r="7544" spans="13:14">
      <c r="M7544" s="94"/>
      <c r="N7544" s="94"/>
    </row>
    <row r="7545" spans="13:14">
      <c r="M7545" s="94"/>
      <c r="N7545" s="94"/>
    </row>
    <row r="7546" spans="13:14">
      <c r="M7546" s="94"/>
      <c r="N7546" s="94"/>
    </row>
    <row r="7547" spans="13:14">
      <c r="M7547" s="94"/>
      <c r="N7547" s="94"/>
    </row>
    <row r="7548" spans="13:14">
      <c r="M7548" s="94"/>
      <c r="N7548" s="94"/>
    </row>
    <row r="7549" spans="13:14">
      <c r="M7549" s="94"/>
      <c r="N7549" s="94"/>
    </row>
    <row r="7550" spans="13:14">
      <c r="M7550" s="94"/>
      <c r="N7550" s="94"/>
    </row>
    <row r="7551" spans="13:14">
      <c r="M7551" s="94"/>
      <c r="N7551" s="94"/>
    </row>
    <row r="7552" spans="13:14">
      <c r="M7552" s="94"/>
      <c r="N7552" s="94"/>
    </row>
    <row r="7553" spans="13:14">
      <c r="M7553" s="94"/>
      <c r="N7553" s="94"/>
    </row>
    <row r="7554" spans="13:14">
      <c r="M7554" s="94"/>
      <c r="N7554" s="94"/>
    </row>
    <row r="7555" spans="13:14">
      <c r="M7555" s="94"/>
      <c r="N7555" s="94"/>
    </row>
    <row r="7556" spans="13:14">
      <c r="M7556" s="94"/>
      <c r="N7556" s="94"/>
    </row>
    <row r="7557" spans="13:14">
      <c r="M7557" s="94"/>
      <c r="N7557" s="94"/>
    </row>
    <row r="7558" spans="13:14">
      <c r="M7558" s="94"/>
      <c r="N7558" s="94"/>
    </row>
    <row r="7559" spans="13:14">
      <c r="M7559" s="94"/>
      <c r="N7559" s="94"/>
    </row>
    <row r="7560" spans="13:14">
      <c r="M7560" s="94"/>
      <c r="N7560" s="94"/>
    </row>
    <row r="7561" spans="13:14">
      <c r="M7561" s="94"/>
      <c r="N7561" s="94"/>
    </row>
    <row r="7562" spans="13:14">
      <c r="M7562" s="94"/>
      <c r="N7562" s="94"/>
    </row>
    <row r="7563" spans="13:14">
      <c r="M7563" s="94"/>
      <c r="N7563" s="94"/>
    </row>
    <row r="7564" spans="13:14">
      <c r="M7564" s="94"/>
      <c r="N7564" s="94"/>
    </row>
    <row r="7565" spans="13:14">
      <c r="M7565" s="94"/>
      <c r="N7565" s="94"/>
    </row>
    <row r="7566" spans="13:14">
      <c r="M7566" s="94"/>
      <c r="N7566" s="94"/>
    </row>
    <row r="7567" spans="13:14">
      <c r="M7567" s="94"/>
      <c r="N7567" s="94"/>
    </row>
    <row r="7568" spans="13:14">
      <c r="M7568" s="94"/>
      <c r="N7568" s="94"/>
    </row>
    <row r="7569" spans="13:14">
      <c r="M7569" s="94"/>
      <c r="N7569" s="94"/>
    </row>
    <row r="7570" spans="13:14">
      <c r="M7570" s="94"/>
      <c r="N7570" s="94"/>
    </row>
    <row r="7571" spans="13:14">
      <c r="M7571" s="94"/>
      <c r="N7571" s="94"/>
    </row>
    <row r="7572" spans="13:14">
      <c r="M7572" s="94"/>
      <c r="N7572" s="94"/>
    </row>
    <row r="7573" spans="13:14">
      <c r="M7573" s="94"/>
      <c r="N7573" s="94"/>
    </row>
    <row r="7574" spans="13:14">
      <c r="M7574" s="94"/>
      <c r="N7574" s="94"/>
    </row>
    <row r="7575" spans="13:14">
      <c r="M7575" s="94"/>
      <c r="N7575" s="94"/>
    </row>
    <row r="7576" spans="13:14">
      <c r="M7576" s="94"/>
      <c r="N7576" s="94"/>
    </row>
    <row r="7577" spans="13:14">
      <c r="M7577" s="94"/>
      <c r="N7577" s="94"/>
    </row>
    <row r="7578" spans="13:14">
      <c r="M7578" s="94"/>
      <c r="N7578" s="94"/>
    </row>
    <row r="7579" spans="13:14">
      <c r="M7579" s="94"/>
      <c r="N7579" s="94"/>
    </row>
    <row r="7580" spans="13:14">
      <c r="M7580" s="94"/>
      <c r="N7580" s="94"/>
    </row>
    <row r="7581" spans="13:14">
      <c r="M7581" s="94"/>
      <c r="N7581" s="94"/>
    </row>
    <row r="7582" spans="13:14">
      <c r="M7582" s="94"/>
      <c r="N7582" s="94"/>
    </row>
    <row r="7583" spans="13:14">
      <c r="M7583" s="94"/>
      <c r="N7583" s="94"/>
    </row>
    <row r="7584" spans="13:14">
      <c r="M7584" s="94"/>
      <c r="N7584" s="94"/>
    </row>
    <row r="7585" spans="13:14">
      <c r="M7585" s="94"/>
      <c r="N7585" s="94"/>
    </row>
    <row r="7586" spans="13:14">
      <c r="M7586" s="94"/>
      <c r="N7586" s="94"/>
    </row>
    <row r="7587" spans="13:14">
      <c r="M7587" s="94"/>
      <c r="N7587" s="94"/>
    </row>
    <row r="7588" spans="13:14">
      <c r="M7588" s="94"/>
      <c r="N7588" s="94"/>
    </row>
    <row r="7589" spans="13:14">
      <c r="M7589" s="94"/>
      <c r="N7589" s="94"/>
    </row>
    <row r="7590" spans="13:14">
      <c r="M7590" s="94"/>
      <c r="N7590" s="94"/>
    </row>
    <row r="7591" spans="13:14">
      <c r="M7591" s="94"/>
      <c r="N7591" s="94"/>
    </row>
    <row r="7592" spans="13:14">
      <c r="M7592" s="94"/>
      <c r="N7592" s="94"/>
    </row>
    <row r="7593" spans="13:14">
      <c r="M7593" s="94"/>
      <c r="N7593" s="94"/>
    </row>
    <row r="7594" spans="13:14">
      <c r="M7594" s="94"/>
      <c r="N7594" s="94"/>
    </row>
    <row r="7595" spans="13:14">
      <c r="M7595" s="94"/>
      <c r="N7595" s="94"/>
    </row>
    <row r="7596" spans="13:14">
      <c r="M7596" s="94"/>
      <c r="N7596" s="94"/>
    </row>
    <row r="7597" spans="13:14">
      <c r="M7597" s="94"/>
      <c r="N7597" s="94"/>
    </row>
    <row r="7598" spans="13:14">
      <c r="M7598" s="94"/>
      <c r="N7598" s="94"/>
    </row>
    <row r="7599" spans="13:14">
      <c r="M7599" s="94"/>
      <c r="N7599" s="94"/>
    </row>
    <row r="7600" spans="13:14">
      <c r="M7600" s="94"/>
      <c r="N7600" s="94"/>
    </row>
    <row r="7601" spans="13:14">
      <c r="M7601" s="94"/>
      <c r="N7601" s="94"/>
    </row>
    <row r="7602" spans="13:14">
      <c r="M7602" s="94"/>
      <c r="N7602" s="94"/>
    </row>
    <row r="7603" spans="13:14">
      <c r="M7603" s="94"/>
      <c r="N7603" s="94"/>
    </row>
    <row r="7604" spans="13:14">
      <c r="M7604" s="94"/>
      <c r="N7604" s="94"/>
    </row>
    <row r="7605" spans="13:14">
      <c r="M7605" s="94"/>
      <c r="N7605" s="94"/>
    </row>
    <row r="7606" spans="13:14">
      <c r="M7606" s="94"/>
      <c r="N7606" s="94"/>
    </row>
    <row r="7607" spans="13:14">
      <c r="M7607" s="94"/>
      <c r="N7607" s="94"/>
    </row>
    <row r="7608" spans="13:14">
      <c r="M7608" s="94"/>
      <c r="N7608" s="94"/>
    </row>
    <row r="7609" spans="13:14">
      <c r="M7609" s="94"/>
      <c r="N7609" s="94"/>
    </row>
    <row r="7610" spans="13:14">
      <c r="M7610" s="94"/>
      <c r="N7610" s="94"/>
    </row>
    <row r="7611" spans="13:14">
      <c r="M7611" s="94"/>
      <c r="N7611" s="94"/>
    </row>
    <row r="7612" spans="13:14">
      <c r="M7612" s="94"/>
      <c r="N7612" s="94"/>
    </row>
    <row r="7613" spans="13:14">
      <c r="M7613" s="94"/>
      <c r="N7613" s="94"/>
    </row>
    <row r="7614" spans="13:14">
      <c r="M7614" s="94"/>
      <c r="N7614" s="94"/>
    </row>
    <row r="7615" spans="13:14">
      <c r="M7615" s="94"/>
      <c r="N7615" s="94"/>
    </row>
    <row r="7616" spans="13:14">
      <c r="M7616" s="94"/>
      <c r="N7616" s="94"/>
    </row>
    <row r="7617" spans="13:14">
      <c r="M7617" s="94"/>
      <c r="N7617" s="94"/>
    </row>
    <row r="7618" spans="13:14">
      <c r="M7618" s="94"/>
      <c r="N7618" s="94"/>
    </row>
    <row r="7619" spans="13:14">
      <c r="M7619" s="94"/>
      <c r="N7619" s="94"/>
    </row>
    <row r="7620" spans="13:14">
      <c r="M7620" s="94"/>
      <c r="N7620" s="94"/>
    </row>
    <row r="7621" spans="13:14">
      <c r="M7621" s="94"/>
      <c r="N7621" s="94"/>
    </row>
    <row r="7622" spans="13:14">
      <c r="M7622" s="94"/>
      <c r="N7622" s="94"/>
    </row>
    <row r="7623" spans="13:14">
      <c r="M7623" s="94"/>
      <c r="N7623" s="94"/>
    </row>
    <row r="7624" spans="13:14">
      <c r="M7624" s="94"/>
      <c r="N7624" s="94"/>
    </row>
    <row r="7625" spans="13:14">
      <c r="M7625" s="94"/>
      <c r="N7625" s="94"/>
    </row>
    <row r="7626" spans="13:14">
      <c r="M7626" s="94"/>
      <c r="N7626" s="94"/>
    </row>
    <row r="7627" spans="13:14">
      <c r="M7627" s="94"/>
      <c r="N7627" s="94"/>
    </row>
    <row r="7628" spans="13:14">
      <c r="M7628" s="94"/>
      <c r="N7628" s="94"/>
    </row>
    <row r="7629" spans="13:14">
      <c r="M7629" s="94"/>
      <c r="N7629" s="94"/>
    </row>
    <row r="7630" spans="13:14">
      <c r="M7630" s="94"/>
      <c r="N7630" s="94"/>
    </row>
    <row r="7631" spans="13:14">
      <c r="M7631" s="94"/>
      <c r="N7631" s="94"/>
    </row>
    <row r="7632" spans="13:14">
      <c r="M7632" s="94"/>
      <c r="N7632" s="94"/>
    </row>
    <row r="7633" spans="13:14">
      <c r="M7633" s="94"/>
      <c r="N7633" s="94"/>
    </row>
    <row r="7634" spans="13:14">
      <c r="M7634" s="94"/>
      <c r="N7634" s="94"/>
    </row>
    <row r="7635" spans="13:14">
      <c r="M7635" s="94"/>
      <c r="N7635" s="94"/>
    </row>
    <row r="7636" spans="13:14">
      <c r="M7636" s="94"/>
      <c r="N7636" s="94"/>
    </row>
    <row r="7637" spans="13:14">
      <c r="M7637" s="94"/>
      <c r="N7637" s="94"/>
    </row>
    <row r="7638" spans="13:14">
      <c r="M7638" s="94"/>
      <c r="N7638" s="94"/>
    </row>
    <row r="7639" spans="13:14">
      <c r="M7639" s="94"/>
      <c r="N7639" s="94"/>
    </row>
    <row r="7640" spans="13:14">
      <c r="M7640" s="94"/>
      <c r="N7640" s="94"/>
    </row>
    <row r="7641" spans="13:14">
      <c r="M7641" s="94"/>
      <c r="N7641" s="94"/>
    </row>
    <row r="7642" spans="13:14">
      <c r="M7642" s="94"/>
      <c r="N7642" s="94"/>
    </row>
    <row r="7643" spans="13:14">
      <c r="M7643" s="94"/>
      <c r="N7643" s="94"/>
    </row>
    <row r="7644" spans="13:14">
      <c r="M7644" s="94"/>
      <c r="N7644" s="94"/>
    </row>
    <row r="7645" spans="13:14">
      <c r="M7645" s="94"/>
      <c r="N7645" s="94"/>
    </row>
    <row r="7646" spans="13:14">
      <c r="M7646" s="94"/>
      <c r="N7646" s="94"/>
    </row>
    <row r="7647" spans="13:14">
      <c r="M7647" s="94"/>
      <c r="N7647" s="94"/>
    </row>
    <row r="7648" spans="13:14">
      <c r="M7648" s="94"/>
      <c r="N7648" s="94"/>
    </row>
    <row r="7649" spans="13:14">
      <c r="M7649" s="94"/>
      <c r="N7649" s="94"/>
    </row>
    <row r="7650" spans="13:14">
      <c r="M7650" s="94"/>
      <c r="N7650" s="94"/>
    </row>
    <row r="7651" spans="13:14">
      <c r="M7651" s="94"/>
      <c r="N7651" s="94"/>
    </row>
    <row r="7652" spans="13:14">
      <c r="M7652" s="94"/>
      <c r="N7652" s="94"/>
    </row>
    <row r="7653" spans="13:14">
      <c r="M7653" s="94"/>
      <c r="N7653" s="94"/>
    </row>
    <row r="7654" spans="13:14">
      <c r="M7654" s="94"/>
      <c r="N7654" s="94"/>
    </row>
    <row r="7655" spans="13:14">
      <c r="M7655" s="94"/>
      <c r="N7655" s="94"/>
    </row>
    <row r="7656" spans="13:14">
      <c r="M7656" s="94"/>
      <c r="N7656" s="94"/>
    </row>
    <row r="7657" spans="13:14">
      <c r="M7657" s="94"/>
      <c r="N7657" s="94"/>
    </row>
    <row r="7658" spans="13:14">
      <c r="M7658" s="94"/>
      <c r="N7658" s="94"/>
    </row>
    <row r="7659" spans="13:14">
      <c r="M7659" s="94"/>
      <c r="N7659" s="94"/>
    </row>
    <row r="7660" spans="13:14">
      <c r="M7660" s="94"/>
      <c r="N7660" s="94"/>
    </row>
    <row r="7661" spans="13:14">
      <c r="M7661" s="94"/>
      <c r="N7661" s="94"/>
    </row>
    <row r="7662" spans="13:14">
      <c r="M7662" s="94"/>
      <c r="N7662" s="94"/>
    </row>
    <row r="7663" spans="13:14">
      <c r="M7663" s="94"/>
      <c r="N7663" s="94"/>
    </row>
    <row r="7664" spans="13:14">
      <c r="M7664" s="94"/>
      <c r="N7664" s="94"/>
    </row>
    <row r="7665" spans="13:14">
      <c r="M7665" s="94"/>
      <c r="N7665" s="94"/>
    </row>
    <row r="7666" spans="13:14">
      <c r="M7666" s="94"/>
      <c r="N7666" s="94"/>
    </row>
    <row r="7667" spans="13:14">
      <c r="M7667" s="94"/>
      <c r="N7667" s="94"/>
    </row>
    <row r="7668" spans="13:14">
      <c r="M7668" s="94"/>
      <c r="N7668" s="94"/>
    </row>
    <row r="7669" spans="13:14">
      <c r="M7669" s="94"/>
      <c r="N7669" s="94"/>
    </row>
    <row r="7670" spans="13:14">
      <c r="M7670" s="94"/>
      <c r="N7670" s="94"/>
    </row>
    <row r="7671" spans="13:14">
      <c r="M7671" s="94"/>
      <c r="N7671" s="94"/>
    </row>
    <row r="7672" spans="13:14">
      <c r="M7672" s="94"/>
      <c r="N7672" s="94"/>
    </row>
    <row r="7673" spans="13:14">
      <c r="M7673" s="94"/>
      <c r="N7673" s="94"/>
    </row>
    <row r="7674" spans="13:14">
      <c r="M7674" s="94"/>
      <c r="N7674" s="94"/>
    </row>
    <row r="7675" spans="13:14">
      <c r="M7675" s="94"/>
      <c r="N7675" s="94"/>
    </row>
    <row r="7676" spans="13:14">
      <c r="M7676" s="94"/>
      <c r="N7676" s="94"/>
    </row>
    <row r="7677" spans="13:14">
      <c r="M7677" s="94"/>
      <c r="N7677" s="94"/>
    </row>
    <row r="7678" spans="13:14">
      <c r="M7678" s="94"/>
      <c r="N7678" s="94"/>
    </row>
    <row r="7679" spans="13:14">
      <c r="M7679" s="94"/>
      <c r="N7679" s="94"/>
    </row>
    <row r="7680" spans="13:14">
      <c r="M7680" s="94"/>
      <c r="N7680" s="94"/>
    </row>
    <row r="7681" spans="13:14">
      <c r="M7681" s="94"/>
      <c r="N7681" s="94"/>
    </row>
    <row r="7682" spans="13:14">
      <c r="M7682" s="94"/>
      <c r="N7682" s="94"/>
    </row>
    <row r="7683" spans="13:14">
      <c r="M7683" s="94"/>
      <c r="N7683" s="94"/>
    </row>
    <row r="7684" spans="13:14">
      <c r="M7684" s="94"/>
      <c r="N7684" s="94"/>
    </row>
    <row r="7685" spans="13:14">
      <c r="M7685" s="94"/>
      <c r="N7685" s="94"/>
    </row>
    <row r="7686" spans="13:14">
      <c r="M7686" s="94"/>
      <c r="N7686" s="94"/>
    </row>
    <row r="7687" spans="13:14">
      <c r="M7687" s="94"/>
      <c r="N7687" s="94"/>
    </row>
    <row r="7688" spans="13:14">
      <c r="M7688" s="94"/>
      <c r="N7688" s="94"/>
    </row>
    <row r="7689" spans="13:14">
      <c r="M7689" s="94"/>
      <c r="N7689" s="94"/>
    </row>
    <row r="7690" spans="13:14">
      <c r="M7690" s="94"/>
      <c r="N7690" s="94"/>
    </row>
    <row r="7691" spans="13:14">
      <c r="M7691" s="94"/>
      <c r="N7691" s="94"/>
    </row>
    <row r="7692" spans="13:14">
      <c r="M7692" s="94"/>
      <c r="N7692" s="94"/>
    </row>
    <row r="7693" spans="13:14">
      <c r="M7693" s="94"/>
      <c r="N7693" s="94"/>
    </row>
    <row r="7694" spans="13:14">
      <c r="M7694" s="94"/>
      <c r="N7694" s="94"/>
    </row>
    <row r="7695" spans="13:14">
      <c r="M7695" s="94"/>
      <c r="N7695" s="94"/>
    </row>
    <row r="7696" spans="13:14">
      <c r="M7696" s="94"/>
      <c r="N7696" s="94"/>
    </row>
    <row r="7697" spans="13:14">
      <c r="M7697" s="94"/>
      <c r="N7697" s="94"/>
    </row>
    <row r="7698" spans="13:14">
      <c r="M7698" s="94"/>
      <c r="N7698" s="94"/>
    </row>
    <row r="7699" spans="13:14">
      <c r="M7699" s="94"/>
      <c r="N7699" s="94"/>
    </row>
    <row r="7700" spans="13:14">
      <c r="M7700" s="94"/>
      <c r="N7700" s="94"/>
    </row>
    <row r="7701" spans="13:14">
      <c r="M7701" s="94"/>
      <c r="N7701" s="94"/>
    </row>
    <row r="7702" spans="13:14">
      <c r="M7702" s="94"/>
      <c r="N7702" s="94"/>
    </row>
    <row r="7703" spans="13:14">
      <c r="M7703" s="94"/>
      <c r="N7703" s="94"/>
    </row>
    <row r="7704" spans="13:14">
      <c r="M7704" s="94"/>
      <c r="N7704" s="94"/>
    </row>
    <row r="7705" spans="13:14">
      <c r="M7705" s="94"/>
      <c r="N7705" s="94"/>
    </row>
    <row r="7706" spans="13:14">
      <c r="M7706" s="94"/>
      <c r="N7706" s="94"/>
    </row>
    <row r="7707" spans="13:14">
      <c r="M7707" s="94"/>
      <c r="N7707" s="94"/>
    </row>
    <row r="7708" spans="13:14">
      <c r="M7708" s="94"/>
      <c r="N7708" s="94"/>
    </row>
    <row r="7709" spans="13:14">
      <c r="M7709" s="94"/>
      <c r="N7709" s="94"/>
    </row>
    <row r="7710" spans="13:14">
      <c r="M7710" s="94"/>
      <c r="N7710" s="94"/>
    </row>
    <row r="7711" spans="13:14">
      <c r="M7711" s="94"/>
      <c r="N7711" s="94"/>
    </row>
    <row r="7712" spans="13:14">
      <c r="M7712" s="94"/>
      <c r="N7712" s="94"/>
    </row>
    <row r="7713" spans="13:14">
      <c r="M7713" s="94"/>
      <c r="N7713" s="94"/>
    </row>
    <row r="7714" spans="13:14">
      <c r="M7714" s="94"/>
      <c r="N7714" s="94"/>
    </row>
    <row r="7715" spans="13:14">
      <c r="M7715" s="94"/>
      <c r="N7715" s="94"/>
    </row>
    <row r="7716" spans="13:14">
      <c r="M7716" s="94"/>
      <c r="N7716" s="94"/>
    </row>
    <row r="7717" spans="13:14">
      <c r="M7717" s="94"/>
      <c r="N7717" s="94"/>
    </row>
    <row r="7718" spans="13:14">
      <c r="M7718" s="94"/>
      <c r="N7718" s="94"/>
    </row>
    <row r="7719" spans="13:14">
      <c r="M7719" s="94"/>
      <c r="N7719" s="94"/>
    </row>
    <row r="7720" spans="13:14">
      <c r="M7720" s="94"/>
      <c r="N7720" s="94"/>
    </row>
    <row r="7721" spans="13:14">
      <c r="M7721" s="94"/>
      <c r="N7721" s="94"/>
    </row>
    <row r="7722" spans="13:14">
      <c r="M7722" s="94"/>
      <c r="N7722" s="94"/>
    </row>
    <row r="7723" spans="13:14">
      <c r="M7723" s="94"/>
      <c r="N7723" s="94"/>
    </row>
    <row r="7724" spans="13:14">
      <c r="M7724" s="94"/>
      <c r="N7724" s="94"/>
    </row>
    <row r="7725" spans="13:14">
      <c r="M7725" s="94"/>
      <c r="N7725" s="94"/>
    </row>
    <row r="7726" spans="13:14">
      <c r="M7726" s="94"/>
      <c r="N7726" s="94"/>
    </row>
    <row r="7727" spans="13:14">
      <c r="M7727" s="94"/>
      <c r="N7727" s="94"/>
    </row>
    <row r="7728" spans="13:14">
      <c r="M7728" s="94"/>
      <c r="N7728" s="94"/>
    </row>
    <row r="7729" spans="13:14">
      <c r="M7729" s="94"/>
      <c r="N7729" s="94"/>
    </row>
    <row r="7730" spans="13:14">
      <c r="M7730" s="94"/>
      <c r="N7730" s="94"/>
    </row>
    <row r="7731" spans="13:14">
      <c r="M7731" s="94"/>
      <c r="N7731" s="94"/>
    </row>
    <row r="7732" spans="13:14">
      <c r="M7732" s="94"/>
      <c r="N7732" s="94"/>
    </row>
    <row r="7733" spans="13:14">
      <c r="M7733" s="94"/>
      <c r="N7733" s="94"/>
    </row>
    <row r="7734" spans="13:14">
      <c r="M7734" s="94"/>
      <c r="N7734" s="94"/>
    </row>
    <row r="7735" spans="13:14">
      <c r="M7735" s="94"/>
      <c r="N7735" s="94"/>
    </row>
    <row r="7736" spans="13:14">
      <c r="M7736" s="94"/>
      <c r="N7736" s="94"/>
    </row>
    <row r="7737" spans="13:14">
      <c r="M7737" s="94"/>
      <c r="N7737" s="94"/>
    </row>
    <row r="7738" spans="13:14">
      <c r="M7738" s="94"/>
      <c r="N7738" s="94"/>
    </row>
    <row r="7739" spans="13:14">
      <c r="M7739" s="94"/>
      <c r="N7739" s="94"/>
    </row>
    <row r="7740" spans="13:14">
      <c r="M7740" s="94"/>
      <c r="N7740" s="94"/>
    </row>
    <row r="7741" spans="13:14">
      <c r="M7741" s="94"/>
      <c r="N7741" s="94"/>
    </row>
    <row r="7742" spans="13:14">
      <c r="M7742" s="94"/>
      <c r="N7742" s="94"/>
    </row>
    <row r="7743" spans="13:14">
      <c r="M7743" s="94"/>
      <c r="N7743" s="94"/>
    </row>
    <row r="7744" spans="13:14">
      <c r="M7744" s="94"/>
      <c r="N7744" s="94"/>
    </row>
    <row r="7745" spans="13:14">
      <c r="M7745" s="94"/>
      <c r="N7745" s="94"/>
    </row>
    <row r="7746" spans="13:14">
      <c r="M7746" s="94"/>
      <c r="N7746" s="94"/>
    </row>
    <row r="7747" spans="13:14">
      <c r="M7747" s="94"/>
      <c r="N7747" s="94"/>
    </row>
    <row r="7748" spans="13:14">
      <c r="M7748" s="94"/>
      <c r="N7748" s="94"/>
    </row>
    <row r="7749" spans="13:14">
      <c r="M7749" s="94"/>
      <c r="N7749" s="94"/>
    </row>
    <row r="7750" spans="13:14">
      <c r="M7750" s="94"/>
      <c r="N7750" s="94"/>
    </row>
    <row r="7751" spans="13:14">
      <c r="M7751" s="94"/>
      <c r="N7751" s="94"/>
    </row>
    <row r="7752" spans="13:14">
      <c r="M7752" s="94"/>
      <c r="N7752" s="94"/>
    </row>
    <row r="7753" spans="13:14">
      <c r="M7753" s="94"/>
      <c r="N7753" s="94"/>
    </row>
    <row r="7754" spans="13:14">
      <c r="M7754" s="94"/>
      <c r="N7754" s="94"/>
    </row>
    <row r="7755" spans="13:14">
      <c r="M7755" s="94"/>
      <c r="N7755" s="94"/>
    </row>
    <row r="7756" spans="13:14">
      <c r="M7756" s="94"/>
      <c r="N7756" s="94"/>
    </row>
    <row r="7757" spans="13:14">
      <c r="M7757" s="94"/>
      <c r="N7757" s="94"/>
    </row>
    <row r="7758" spans="13:14">
      <c r="M7758" s="94"/>
      <c r="N7758" s="94"/>
    </row>
    <row r="7759" spans="13:14">
      <c r="M7759" s="94"/>
      <c r="N7759" s="94"/>
    </row>
    <row r="7760" spans="13:14">
      <c r="M7760" s="94"/>
      <c r="N7760" s="94"/>
    </row>
    <row r="7761" spans="13:14">
      <c r="M7761" s="94"/>
      <c r="N7761" s="94"/>
    </row>
    <row r="7762" spans="13:14">
      <c r="M7762" s="94"/>
      <c r="N7762" s="94"/>
    </row>
    <row r="7763" spans="13:14">
      <c r="M7763" s="94"/>
      <c r="N7763" s="94"/>
    </row>
    <row r="7764" spans="13:14">
      <c r="M7764" s="94"/>
      <c r="N7764" s="94"/>
    </row>
    <row r="7765" spans="13:14">
      <c r="M7765" s="94"/>
      <c r="N7765" s="94"/>
    </row>
    <row r="7766" spans="13:14">
      <c r="M7766" s="94"/>
      <c r="N7766" s="94"/>
    </row>
    <row r="7767" spans="13:14">
      <c r="M7767" s="94"/>
      <c r="N7767" s="94"/>
    </row>
    <row r="7768" spans="13:14">
      <c r="M7768" s="94"/>
      <c r="N7768" s="94"/>
    </row>
    <row r="7769" spans="13:14">
      <c r="M7769" s="94"/>
      <c r="N7769" s="94"/>
    </row>
    <row r="7770" spans="13:14">
      <c r="M7770" s="94"/>
      <c r="N7770" s="94"/>
    </row>
    <row r="7771" spans="13:14">
      <c r="M7771" s="94"/>
      <c r="N7771" s="94"/>
    </row>
    <row r="7772" spans="13:14">
      <c r="M7772" s="94"/>
      <c r="N7772" s="94"/>
    </row>
    <row r="7773" spans="13:14">
      <c r="M7773" s="94"/>
      <c r="N7773" s="94"/>
    </row>
    <row r="7774" spans="13:14">
      <c r="M7774" s="94"/>
      <c r="N7774" s="94"/>
    </row>
    <row r="7775" spans="13:14">
      <c r="M7775" s="94"/>
      <c r="N7775" s="94"/>
    </row>
    <row r="7776" spans="13:14">
      <c r="M7776" s="94"/>
      <c r="N7776" s="94"/>
    </row>
    <row r="7777" spans="13:14">
      <c r="M7777" s="94"/>
      <c r="N7777" s="94"/>
    </row>
    <row r="7778" spans="13:14">
      <c r="M7778" s="94"/>
      <c r="N7778" s="94"/>
    </row>
    <row r="7779" spans="13:14">
      <c r="M7779" s="94"/>
      <c r="N7779" s="94"/>
    </row>
    <row r="7780" spans="13:14">
      <c r="M7780" s="94"/>
      <c r="N7780" s="94"/>
    </row>
    <row r="7781" spans="13:14">
      <c r="M7781" s="94"/>
      <c r="N7781" s="94"/>
    </row>
    <row r="7782" spans="13:14">
      <c r="M7782" s="94"/>
      <c r="N7782" s="94"/>
    </row>
    <row r="7783" spans="13:14">
      <c r="M7783" s="94"/>
      <c r="N7783" s="94"/>
    </row>
    <row r="7784" spans="13:14">
      <c r="M7784" s="94"/>
      <c r="N7784" s="94"/>
    </row>
    <row r="7785" spans="13:14">
      <c r="M7785" s="94"/>
      <c r="N7785" s="94"/>
    </row>
    <row r="7786" spans="13:14">
      <c r="M7786" s="94"/>
      <c r="N7786" s="94"/>
    </row>
    <row r="7787" spans="13:14">
      <c r="M7787" s="94"/>
      <c r="N7787" s="94"/>
    </row>
    <row r="7788" spans="13:14">
      <c r="M7788" s="94"/>
      <c r="N7788" s="94"/>
    </row>
    <row r="7789" spans="13:14">
      <c r="M7789" s="94"/>
      <c r="N7789" s="94"/>
    </row>
    <row r="7790" spans="13:14">
      <c r="M7790" s="94"/>
      <c r="N7790" s="94"/>
    </row>
    <row r="7791" spans="13:14">
      <c r="M7791" s="94"/>
      <c r="N7791" s="94"/>
    </row>
    <row r="7792" spans="13:14">
      <c r="M7792" s="94"/>
      <c r="N7792" s="94"/>
    </row>
    <row r="7793" spans="13:14">
      <c r="M7793" s="94"/>
      <c r="N7793" s="94"/>
    </row>
    <row r="7794" spans="13:14">
      <c r="M7794" s="94"/>
      <c r="N7794" s="94"/>
    </row>
    <row r="7795" spans="13:14">
      <c r="M7795" s="94"/>
      <c r="N7795" s="94"/>
    </row>
    <row r="7796" spans="13:14">
      <c r="M7796" s="94"/>
      <c r="N7796" s="94"/>
    </row>
    <row r="7797" spans="13:14">
      <c r="M7797" s="94"/>
      <c r="N7797" s="94"/>
    </row>
    <row r="7798" spans="13:14">
      <c r="M7798" s="94"/>
      <c r="N7798" s="94"/>
    </row>
    <row r="7799" spans="13:14">
      <c r="M7799" s="94"/>
      <c r="N7799" s="94"/>
    </row>
    <row r="7800" spans="13:14">
      <c r="M7800" s="94"/>
      <c r="N7800" s="94"/>
    </row>
    <row r="7801" spans="13:14">
      <c r="M7801" s="94"/>
      <c r="N7801" s="94"/>
    </row>
    <row r="7802" spans="13:14">
      <c r="M7802" s="94"/>
      <c r="N7802" s="94"/>
    </row>
    <row r="7803" spans="13:14">
      <c r="M7803" s="94"/>
      <c r="N7803" s="94"/>
    </row>
    <row r="7804" spans="13:14">
      <c r="M7804" s="94"/>
      <c r="N7804" s="94"/>
    </row>
    <row r="7805" spans="13:14">
      <c r="M7805" s="94"/>
      <c r="N7805" s="94"/>
    </row>
    <row r="7806" spans="13:14">
      <c r="M7806" s="94"/>
      <c r="N7806" s="94"/>
    </row>
    <row r="7807" spans="13:14">
      <c r="M7807" s="94"/>
      <c r="N7807" s="94"/>
    </row>
    <row r="7808" spans="13:14">
      <c r="M7808" s="94"/>
      <c r="N7808" s="94"/>
    </row>
    <row r="7809" spans="13:14">
      <c r="M7809" s="94"/>
      <c r="N7809" s="94"/>
    </row>
    <row r="7810" spans="13:14">
      <c r="M7810" s="94"/>
      <c r="N7810" s="94"/>
    </row>
    <row r="7811" spans="13:14">
      <c r="M7811" s="94"/>
      <c r="N7811" s="94"/>
    </row>
    <row r="7812" spans="13:14">
      <c r="M7812" s="94"/>
      <c r="N7812" s="94"/>
    </row>
    <row r="7813" spans="13:14">
      <c r="M7813" s="94"/>
      <c r="N7813" s="94"/>
    </row>
    <row r="7814" spans="13:14">
      <c r="M7814" s="94"/>
      <c r="N7814" s="94"/>
    </row>
    <row r="7815" spans="13:14">
      <c r="M7815" s="94"/>
      <c r="N7815" s="94"/>
    </row>
    <row r="7816" spans="13:14">
      <c r="M7816" s="94"/>
      <c r="N7816" s="94"/>
    </row>
    <row r="7817" spans="13:14">
      <c r="M7817" s="94"/>
      <c r="N7817" s="94"/>
    </row>
    <row r="7818" spans="13:14">
      <c r="M7818" s="94"/>
      <c r="N7818" s="94"/>
    </row>
    <row r="7819" spans="13:14">
      <c r="M7819" s="94"/>
      <c r="N7819" s="94"/>
    </row>
    <row r="7820" spans="13:14">
      <c r="M7820" s="94"/>
      <c r="N7820" s="94"/>
    </row>
    <row r="7821" spans="13:14">
      <c r="M7821" s="94"/>
      <c r="N7821" s="94"/>
    </row>
    <row r="7822" spans="13:14">
      <c r="M7822" s="94"/>
      <c r="N7822" s="94"/>
    </row>
    <row r="7823" spans="13:14">
      <c r="M7823" s="94"/>
      <c r="N7823" s="94"/>
    </row>
    <row r="7824" spans="13:14">
      <c r="M7824" s="94"/>
      <c r="N7824" s="94"/>
    </row>
    <row r="7825" spans="13:14">
      <c r="M7825" s="94"/>
      <c r="N7825" s="94"/>
    </row>
    <row r="7826" spans="13:14">
      <c r="M7826" s="94"/>
      <c r="N7826" s="94"/>
    </row>
    <row r="7827" spans="13:14">
      <c r="M7827" s="94"/>
      <c r="N7827" s="94"/>
    </row>
    <row r="7828" spans="13:14">
      <c r="M7828" s="94"/>
      <c r="N7828" s="94"/>
    </row>
    <row r="7829" spans="13:14">
      <c r="M7829" s="94"/>
      <c r="N7829" s="94"/>
    </row>
    <row r="7830" spans="13:14">
      <c r="M7830" s="94"/>
      <c r="N7830" s="94"/>
    </row>
    <row r="7831" spans="13:14">
      <c r="M7831" s="94"/>
      <c r="N7831" s="94"/>
    </row>
    <row r="7832" spans="13:14">
      <c r="M7832" s="94"/>
      <c r="N7832" s="94"/>
    </row>
    <row r="7833" spans="13:14">
      <c r="M7833" s="94"/>
      <c r="N7833" s="94"/>
    </row>
    <row r="7834" spans="13:14">
      <c r="M7834" s="94"/>
      <c r="N7834" s="94"/>
    </row>
    <row r="7835" spans="13:14">
      <c r="M7835" s="94"/>
      <c r="N7835" s="94"/>
    </row>
    <row r="7836" spans="13:14">
      <c r="M7836" s="94"/>
      <c r="N7836" s="94"/>
    </row>
    <row r="7837" spans="13:14">
      <c r="M7837" s="94"/>
      <c r="N7837" s="94"/>
    </row>
    <row r="7838" spans="13:14">
      <c r="M7838" s="94"/>
      <c r="N7838" s="94"/>
    </row>
    <row r="7839" spans="13:14">
      <c r="M7839" s="94"/>
      <c r="N7839" s="94"/>
    </row>
    <row r="7840" spans="13:14">
      <c r="M7840" s="94"/>
      <c r="N7840" s="94"/>
    </row>
    <row r="7841" spans="13:14">
      <c r="M7841" s="94"/>
      <c r="N7841" s="94"/>
    </row>
    <row r="7842" spans="13:14">
      <c r="M7842" s="94"/>
      <c r="N7842" s="94"/>
    </row>
    <row r="7843" spans="13:14">
      <c r="M7843" s="94"/>
      <c r="N7843" s="94"/>
    </row>
    <row r="7844" spans="13:14">
      <c r="M7844" s="94"/>
      <c r="N7844" s="94"/>
    </row>
    <row r="7845" spans="13:14">
      <c r="M7845" s="94"/>
      <c r="N7845" s="94"/>
    </row>
    <row r="7846" spans="13:14">
      <c r="M7846" s="94"/>
      <c r="N7846" s="94"/>
    </row>
    <row r="7847" spans="13:14">
      <c r="M7847" s="94"/>
      <c r="N7847" s="94"/>
    </row>
    <row r="7848" spans="13:14">
      <c r="M7848" s="94"/>
      <c r="N7848" s="94"/>
    </row>
    <row r="7849" spans="13:14">
      <c r="M7849" s="94"/>
      <c r="N7849" s="94"/>
    </row>
    <row r="7850" spans="13:14">
      <c r="M7850" s="94"/>
      <c r="N7850" s="94"/>
    </row>
    <row r="7851" spans="13:14">
      <c r="M7851" s="94"/>
      <c r="N7851" s="94"/>
    </row>
    <row r="7852" spans="13:14">
      <c r="M7852" s="94"/>
      <c r="N7852" s="94"/>
    </row>
    <row r="7853" spans="13:14">
      <c r="M7853" s="94"/>
      <c r="N7853" s="94"/>
    </row>
    <row r="7854" spans="13:14">
      <c r="M7854" s="94"/>
      <c r="N7854" s="94"/>
    </row>
    <row r="7855" spans="13:14">
      <c r="M7855" s="94"/>
      <c r="N7855" s="94"/>
    </row>
    <row r="7856" spans="13:14">
      <c r="M7856" s="94"/>
      <c r="N7856" s="94"/>
    </row>
    <row r="7857" spans="13:14">
      <c r="M7857" s="94"/>
      <c r="N7857" s="94"/>
    </row>
    <row r="7858" spans="13:14">
      <c r="M7858" s="94"/>
      <c r="N7858" s="94"/>
    </row>
    <row r="7859" spans="13:14">
      <c r="M7859" s="94"/>
      <c r="N7859" s="94"/>
    </row>
    <row r="7860" spans="13:14">
      <c r="M7860" s="94"/>
      <c r="N7860" s="94"/>
    </row>
    <row r="7861" spans="13:14">
      <c r="M7861" s="94"/>
      <c r="N7861" s="94"/>
    </row>
    <row r="7862" spans="13:14">
      <c r="M7862" s="94"/>
      <c r="N7862" s="94"/>
    </row>
    <row r="7863" spans="13:14">
      <c r="M7863" s="94"/>
      <c r="N7863" s="94"/>
    </row>
    <row r="7864" spans="13:14">
      <c r="M7864" s="94"/>
      <c r="N7864" s="94"/>
    </row>
    <row r="7865" spans="13:14">
      <c r="M7865" s="94"/>
      <c r="N7865" s="94"/>
    </row>
    <row r="7866" spans="13:14">
      <c r="M7866" s="94"/>
      <c r="N7866" s="94"/>
    </row>
    <row r="7867" spans="13:14">
      <c r="M7867" s="94"/>
      <c r="N7867" s="94"/>
    </row>
    <row r="7868" spans="13:14">
      <c r="M7868" s="94"/>
      <c r="N7868" s="94"/>
    </row>
    <row r="7869" spans="13:14">
      <c r="M7869" s="94"/>
      <c r="N7869" s="94"/>
    </row>
    <row r="7870" spans="13:14">
      <c r="M7870" s="94"/>
      <c r="N7870" s="94"/>
    </row>
    <row r="7871" spans="13:14">
      <c r="M7871" s="94"/>
      <c r="N7871" s="94"/>
    </row>
    <row r="7872" spans="13:14">
      <c r="M7872" s="94"/>
      <c r="N7872" s="94"/>
    </row>
    <row r="7873" spans="13:14">
      <c r="M7873" s="94"/>
      <c r="N7873" s="94"/>
    </row>
    <row r="7874" spans="13:14">
      <c r="M7874" s="94"/>
      <c r="N7874" s="94"/>
    </row>
    <row r="7875" spans="13:14">
      <c r="M7875" s="94"/>
      <c r="N7875" s="94"/>
    </row>
    <row r="7876" spans="13:14">
      <c r="M7876" s="94"/>
      <c r="N7876" s="94"/>
    </row>
    <row r="7877" spans="13:14">
      <c r="M7877" s="94"/>
      <c r="N7877" s="94"/>
    </row>
    <row r="7878" spans="13:14">
      <c r="M7878" s="94"/>
      <c r="N7878" s="94"/>
    </row>
    <row r="7879" spans="13:14">
      <c r="M7879" s="94"/>
      <c r="N7879" s="94"/>
    </row>
    <row r="7880" spans="13:14">
      <c r="M7880" s="94"/>
      <c r="N7880" s="94"/>
    </row>
    <row r="7881" spans="13:14">
      <c r="M7881" s="94"/>
      <c r="N7881" s="94"/>
    </row>
    <row r="7882" spans="13:14">
      <c r="M7882" s="94"/>
      <c r="N7882" s="94"/>
    </row>
    <row r="7883" spans="13:14">
      <c r="M7883" s="94"/>
      <c r="N7883" s="94"/>
    </row>
    <row r="7884" spans="13:14">
      <c r="M7884" s="94"/>
      <c r="N7884" s="94"/>
    </row>
    <row r="7885" spans="13:14">
      <c r="M7885" s="94"/>
      <c r="N7885" s="94"/>
    </row>
    <row r="7886" spans="13:14">
      <c r="M7886" s="94"/>
      <c r="N7886" s="94"/>
    </row>
    <row r="7887" spans="13:14">
      <c r="M7887" s="94"/>
      <c r="N7887" s="94"/>
    </row>
    <row r="7888" spans="13:14">
      <c r="M7888" s="94"/>
      <c r="N7888" s="94"/>
    </row>
    <row r="7889" spans="13:14">
      <c r="M7889" s="94"/>
      <c r="N7889" s="94"/>
    </row>
    <row r="7890" spans="13:14">
      <c r="M7890" s="94"/>
      <c r="N7890" s="94"/>
    </row>
    <row r="7891" spans="13:14">
      <c r="M7891" s="94"/>
      <c r="N7891" s="94"/>
    </row>
    <row r="7892" spans="13:14">
      <c r="M7892" s="94"/>
      <c r="N7892" s="94"/>
    </row>
    <row r="7893" spans="13:14">
      <c r="M7893" s="94"/>
      <c r="N7893" s="94"/>
    </row>
    <row r="7894" spans="13:14">
      <c r="M7894" s="94"/>
      <c r="N7894" s="94"/>
    </row>
    <row r="7895" spans="13:14">
      <c r="M7895" s="94"/>
      <c r="N7895" s="94"/>
    </row>
    <row r="7896" spans="13:14">
      <c r="M7896" s="94"/>
      <c r="N7896" s="94"/>
    </row>
    <row r="7897" spans="13:14">
      <c r="M7897" s="94"/>
      <c r="N7897" s="94"/>
    </row>
    <row r="7898" spans="13:14">
      <c r="M7898" s="94"/>
      <c r="N7898" s="94"/>
    </row>
    <row r="7899" spans="13:14">
      <c r="M7899" s="94"/>
      <c r="N7899" s="94"/>
    </row>
    <row r="7900" spans="13:14">
      <c r="M7900" s="94"/>
      <c r="N7900" s="94"/>
    </row>
    <row r="7901" spans="13:14">
      <c r="M7901" s="94"/>
      <c r="N7901" s="94"/>
    </row>
    <row r="7902" spans="13:14">
      <c r="M7902" s="94"/>
      <c r="N7902" s="94"/>
    </row>
    <row r="7903" spans="13:14">
      <c r="M7903" s="94"/>
      <c r="N7903" s="94"/>
    </row>
    <row r="7904" spans="13:14">
      <c r="M7904" s="94"/>
      <c r="N7904" s="94"/>
    </row>
    <row r="7905" spans="13:14">
      <c r="M7905" s="94"/>
      <c r="N7905" s="94"/>
    </row>
    <row r="7906" spans="13:14">
      <c r="M7906" s="94"/>
      <c r="N7906" s="94"/>
    </row>
    <row r="7907" spans="13:14">
      <c r="M7907" s="94"/>
      <c r="N7907" s="94"/>
    </row>
    <row r="7908" spans="13:14">
      <c r="M7908" s="94"/>
      <c r="N7908" s="94"/>
    </row>
    <row r="7909" spans="13:14">
      <c r="M7909" s="94"/>
      <c r="N7909" s="94"/>
    </row>
    <row r="7910" spans="13:14">
      <c r="M7910" s="94"/>
      <c r="N7910" s="94"/>
    </row>
    <row r="7911" spans="13:14">
      <c r="M7911" s="94"/>
      <c r="N7911" s="94"/>
    </row>
    <row r="7912" spans="13:14">
      <c r="M7912" s="94"/>
      <c r="N7912" s="94"/>
    </row>
    <row r="7913" spans="13:14">
      <c r="M7913" s="94"/>
      <c r="N7913" s="94"/>
    </row>
    <row r="7914" spans="13:14">
      <c r="M7914" s="94"/>
      <c r="N7914" s="94"/>
    </row>
    <row r="7915" spans="13:14">
      <c r="M7915" s="94"/>
      <c r="N7915" s="94"/>
    </row>
    <row r="7916" spans="13:14">
      <c r="M7916" s="94"/>
      <c r="N7916" s="94"/>
    </row>
    <row r="7917" spans="13:14">
      <c r="M7917" s="94"/>
      <c r="N7917" s="94"/>
    </row>
    <row r="7918" spans="13:14">
      <c r="M7918" s="94"/>
      <c r="N7918" s="94"/>
    </row>
    <row r="7919" spans="13:14">
      <c r="M7919" s="94"/>
      <c r="N7919" s="94"/>
    </row>
    <row r="7920" spans="13:14">
      <c r="M7920" s="94"/>
      <c r="N7920" s="94"/>
    </row>
    <row r="7921" spans="13:14">
      <c r="M7921" s="94"/>
      <c r="N7921" s="94"/>
    </row>
    <row r="7922" spans="13:14">
      <c r="M7922" s="94"/>
      <c r="N7922" s="94"/>
    </row>
    <row r="7923" spans="13:14">
      <c r="M7923" s="94"/>
      <c r="N7923" s="94"/>
    </row>
    <row r="7924" spans="13:14">
      <c r="M7924" s="94"/>
      <c r="N7924" s="94"/>
    </row>
    <row r="7925" spans="13:14">
      <c r="M7925" s="94"/>
      <c r="N7925" s="94"/>
    </row>
    <row r="7926" spans="13:14">
      <c r="M7926" s="94"/>
      <c r="N7926" s="94"/>
    </row>
    <row r="7927" spans="13:14">
      <c r="M7927" s="94"/>
      <c r="N7927" s="94"/>
    </row>
    <row r="7928" spans="13:14">
      <c r="M7928" s="94"/>
      <c r="N7928" s="94"/>
    </row>
    <row r="7929" spans="13:14">
      <c r="M7929" s="94"/>
      <c r="N7929" s="94"/>
    </row>
    <row r="7930" spans="13:14">
      <c r="M7930" s="94"/>
      <c r="N7930" s="94"/>
    </row>
    <row r="7931" spans="13:14">
      <c r="M7931" s="94"/>
      <c r="N7931" s="94"/>
    </row>
    <row r="7932" spans="13:14">
      <c r="M7932" s="94"/>
      <c r="N7932" s="94"/>
    </row>
    <row r="7933" spans="13:14">
      <c r="M7933" s="94"/>
      <c r="N7933" s="94"/>
    </row>
    <row r="7934" spans="13:14">
      <c r="M7934" s="94"/>
      <c r="N7934" s="94"/>
    </row>
    <row r="7935" spans="13:14">
      <c r="M7935" s="94"/>
      <c r="N7935" s="94"/>
    </row>
    <row r="7936" spans="13:14">
      <c r="M7936" s="94"/>
      <c r="N7936" s="94"/>
    </row>
    <row r="7937" spans="13:14">
      <c r="M7937" s="94"/>
      <c r="N7937" s="94"/>
    </row>
    <row r="7938" spans="13:14">
      <c r="M7938" s="94"/>
      <c r="N7938" s="94"/>
    </row>
    <row r="7939" spans="13:14">
      <c r="M7939" s="94"/>
      <c r="N7939" s="94"/>
    </row>
    <row r="7940" spans="13:14">
      <c r="M7940" s="94"/>
      <c r="N7940" s="94"/>
    </row>
    <row r="7941" spans="13:14">
      <c r="M7941" s="94"/>
      <c r="N7941" s="94"/>
    </row>
    <row r="7942" spans="13:14">
      <c r="M7942" s="94"/>
      <c r="N7942" s="94"/>
    </row>
    <row r="7943" spans="13:14">
      <c r="M7943" s="94"/>
      <c r="N7943" s="94"/>
    </row>
    <row r="7944" spans="13:14">
      <c r="M7944" s="94"/>
      <c r="N7944" s="94"/>
    </row>
    <row r="7945" spans="13:14">
      <c r="M7945" s="94"/>
      <c r="N7945" s="94"/>
    </row>
    <row r="7946" spans="13:14">
      <c r="M7946" s="94"/>
      <c r="N7946" s="94"/>
    </row>
    <row r="7947" spans="13:14">
      <c r="M7947" s="94"/>
      <c r="N7947" s="94"/>
    </row>
    <row r="7948" spans="13:14">
      <c r="M7948" s="94"/>
      <c r="N7948" s="94"/>
    </row>
    <row r="7949" spans="13:14">
      <c r="M7949" s="94"/>
      <c r="N7949" s="94"/>
    </row>
    <row r="7950" spans="13:14">
      <c r="M7950" s="94"/>
      <c r="N7950" s="94"/>
    </row>
    <row r="7951" spans="13:14">
      <c r="M7951" s="94"/>
      <c r="N7951" s="94"/>
    </row>
    <row r="7952" spans="13:14">
      <c r="M7952" s="94"/>
      <c r="N7952" s="94"/>
    </row>
    <row r="7953" spans="13:14">
      <c r="M7953" s="94"/>
      <c r="N7953" s="94"/>
    </row>
    <row r="7954" spans="13:14">
      <c r="M7954" s="94"/>
      <c r="N7954" s="94"/>
    </row>
    <row r="7955" spans="13:14">
      <c r="M7955" s="94"/>
      <c r="N7955" s="94"/>
    </row>
    <row r="7956" spans="13:14">
      <c r="M7956" s="94"/>
      <c r="N7956" s="94"/>
    </row>
    <row r="7957" spans="13:14">
      <c r="M7957" s="94"/>
      <c r="N7957" s="94"/>
    </row>
    <row r="7958" spans="13:14">
      <c r="M7958" s="94"/>
      <c r="N7958" s="94"/>
    </row>
    <row r="7959" spans="13:14">
      <c r="M7959" s="94"/>
      <c r="N7959" s="94"/>
    </row>
    <row r="7960" spans="13:14">
      <c r="M7960" s="94"/>
      <c r="N7960" s="94"/>
    </row>
    <row r="7961" spans="13:14">
      <c r="M7961" s="94"/>
      <c r="N7961" s="94"/>
    </row>
    <row r="7962" spans="13:14">
      <c r="M7962" s="94"/>
      <c r="N7962" s="94"/>
    </row>
    <row r="7963" spans="13:14">
      <c r="M7963" s="94"/>
      <c r="N7963" s="94"/>
    </row>
    <row r="7964" spans="13:14">
      <c r="M7964" s="94"/>
      <c r="N7964" s="94"/>
    </row>
    <row r="7965" spans="13:14">
      <c r="M7965" s="94"/>
      <c r="N7965" s="94"/>
    </row>
    <row r="7966" spans="13:14">
      <c r="M7966" s="94"/>
      <c r="N7966" s="94"/>
    </row>
    <row r="7967" spans="13:14">
      <c r="M7967" s="94"/>
      <c r="N7967" s="94"/>
    </row>
    <row r="7968" spans="13:14">
      <c r="M7968" s="94"/>
      <c r="N7968" s="94"/>
    </row>
    <row r="7969" spans="13:14">
      <c r="M7969" s="94"/>
      <c r="N7969" s="94"/>
    </row>
    <row r="7970" spans="13:14">
      <c r="M7970" s="94"/>
      <c r="N7970" s="94"/>
    </row>
    <row r="7971" spans="13:14">
      <c r="M7971" s="94"/>
      <c r="N7971" s="94"/>
    </row>
    <row r="7972" spans="13:14">
      <c r="M7972" s="94"/>
      <c r="N7972" s="94"/>
    </row>
    <row r="7973" spans="13:14">
      <c r="M7973" s="94"/>
      <c r="N7973" s="94"/>
    </row>
    <row r="7974" spans="13:14">
      <c r="M7974" s="94"/>
      <c r="N7974" s="94"/>
    </row>
    <row r="7975" spans="13:14">
      <c r="M7975" s="94"/>
      <c r="N7975" s="94"/>
    </row>
    <row r="7976" spans="13:14">
      <c r="M7976" s="94"/>
      <c r="N7976" s="94"/>
    </row>
    <row r="7977" spans="13:14">
      <c r="M7977" s="94"/>
      <c r="N7977" s="94"/>
    </row>
    <row r="7978" spans="13:14">
      <c r="M7978" s="94"/>
      <c r="N7978" s="94"/>
    </row>
    <row r="7979" spans="13:14">
      <c r="M7979" s="94"/>
      <c r="N7979" s="94"/>
    </row>
    <row r="7980" spans="13:14">
      <c r="M7980" s="94"/>
      <c r="N7980" s="94"/>
    </row>
    <row r="7981" spans="13:14">
      <c r="M7981" s="94"/>
      <c r="N7981" s="94"/>
    </row>
    <row r="7982" spans="13:14">
      <c r="M7982" s="94"/>
      <c r="N7982" s="94"/>
    </row>
    <row r="7983" spans="13:14">
      <c r="M7983" s="94"/>
      <c r="N7983" s="94"/>
    </row>
    <row r="7984" spans="13:14">
      <c r="M7984" s="94"/>
      <c r="N7984" s="94"/>
    </row>
    <row r="7985" spans="13:14">
      <c r="M7985" s="94"/>
      <c r="N7985" s="94"/>
    </row>
    <row r="7986" spans="13:14">
      <c r="M7986" s="94"/>
      <c r="N7986" s="94"/>
    </row>
    <row r="7987" spans="13:14">
      <c r="M7987" s="94"/>
      <c r="N7987" s="94"/>
    </row>
    <row r="7988" spans="13:14">
      <c r="M7988" s="94"/>
      <c r="N7988" s="94"/>
    </row>
    <row r="7989" spans="13:14">
      <c r="M7989" s="94"/>
      <c r="N7989" s="94"/>
    </row>
    <row r="7990" spans="13:14">
      <c r="M7990" s="94"/>
      <c r="N7990" s="94"/>
    </row>
    <row r="7991" spans="13:14">
      <c r="M7991" s="94"/>
      <c r="N7991" s="94"/>
    </row>
    <row r="7992" spans="13:14">
      <c r="M7992" s="94"/>
      <c r="N7992" s="94"/>
    </row>
    <row r="7993" spans="13:14">
      <c r="M7993" s="94"/>
      <c r="N7993" s="94"/>
    </row>
    <row r="7994" spans="13:14">
      <c r="M7994" s="94"/>
      <c r="N7994" s="94"/>
    </row>
    <row r="7995" spans="13:14">
      <c r="M7995" s="94"/>
      <c r="N7995" s="94"/>
    </row>
    <row r="7996" spans="13:14">
      <c r="M7996" s="94"/>
      <c r="N7996" s="94"/>
    </row>
    <row r="7997" spans="13:14">
      <c r="M7997" s="94"/>
      <c r="N7997" s="94"/>
    </row>
    <row r="7998" spans="13:14">
      <c r="M7998" s="94"/>
      <c r="N7998" s="94"/>
    </row>
    <row r="7999" spans="13:14">
      <c r="M7999" s="94"/>
      <c r="N7999" s="94"/>
    </row>
    <row r="8000" spans="13:14">
      <c r="M8000" s="94"/>
      <c r="N8000" s="94"/>
    </row>
    <row r="8001" spans="13:14">
      <c r="M8001" s="94"/>
      <c r="N8001" s="94"/>
    </row>
    <row r="8002" spans="13:14">
      <c r="M8002" s="94"/>
      <c r="N8002" s="94"/>
    </row>
    <row r="8003" spans="13:14">
      <c r="M8003" s="94"/>
      <c r="N8003" s="94"/>
    </row>
    <row r="8004" spans="13:14">
      <c r="M8004" s="94"/>
      <c r="N8004" s="94"/>
    </row>
    <row r="8005" spans="13:14">
      <c r="M8005" s="94"/>
      <c r="N8005" s="94"/>
    </row>
    <row r="8006" spans="13:14">
      <c r="M8006" s="94"/>
      <c r="N8006" s="94"/>
    </row>
    <row r="8007" spans="13:14">
      <c r="M8007" s="94"/>
      <c r="N8007" s="94"/>
    </row>
    <row r="8008" spans="13:14">
      <c r="M8008" s="94"/>
      <c r="N8008" s="94"/>
    </row>
    <row r="8009" spans="13:14">
      <c r="M8009" s="94"/>
      <c r="N8009" s="94"/>
    </row>
    <row r="8010" spans="13:14">
      <c r="M8010" s="94"/>
      <c r="N8010" s="94"/>
    </row>
    <row r="8011" spans="13:14">
      <c r="M8011" s="94"/>
      <c r="N8011" s="94"/>
    </row>
    <row r="8012" spans="13:14">
      <c r="M8012" s="94"/>
      <c r="N8012" s="94"/>
    </row>
    <row r="8013" spans="13:14">
      <c r="M8013" s="94"/>
      <c r="N8013" s="94"/>
    </row>
    <row r="8014" spans="13:14">
      <c r="M8014" s="94"/>
      <c r="N8014" s="94"/>
    </row>
    <row r="8015" spans="13:14">
      <c r="M8015" s="94"/>
      <c r="N8015" s="94"/>
    </row>
    <row r="8016" spans="13:14">
      <c r="M8016" s="94"/>
      <c r="N8016" s="94"/>
    </row>
    <row r="8017" spans="13:14">
      <c r="M8017" s="94"/>
      <c r="N8017" s="94"/>
    </row>
    <row r="8018" spans="13:14">
      <c r="M8018" s="94"/>
      <c r="N8018" s="94"/>
    </row>
    <row r="8019" spans="13:14">
      <c r="M8019" s="94"/>
      <c r="N8019" s="94"/>
    </row>
    <row r="8020" spans="13:14">
      <c r="M8020" s="94"/>
      <c r="N8020" s="94"/>
    </row>
    <row r="8021" spans="13:14">
      <c r="M8021" s="94"/>
      <c r="N8021" s="94"/>
    </row>
    <row r="8022" spans="13:14">
      <c r="M8022" s="94"/>
      <c r="N8022" s="94"/>
    </row>
    <row r="8023" spans="13:14">
      <c r="M8023" s="94"/>
      <c r="N8023" s="94"/>
    </row>
    <row r="8024" spans="13:14">
      <c r="M8024" s="94"/>
      <c r="N8024" s="94"/>
    </row>
    <row r="8025" spans="13:14">
      <c r="M8025" s="94"/>
      <c r="N8025" s="94"/>
    </row>
    <row r="8026" spans="13:14">
      <c r="M8026" s="94"/>
      <c r="N8026" s="94"/>
    </row>
    <row r="8027" spans="13:14">
      <c r="M8027" s="94"/>
      <c r="N8027" s="94"/>
    </row>
    <row r="8028" spans="13:14">
      <c r="M8028" s="94"/>
      <c r="N8028" s="94"/>
    </row>
    <row r="8029" spans="13:14">
      <c r="M8029" s="94"/>
      <c r="N8029" s="94"/>
    </row>
    <row r="8030" spans="13:14">
      <c r="M8030" s="94"/>
      <c r="N8030" s="94"/>
    </row>
    <row r="8031" spans="13:14">
      <c r="M8031" s="94"/>
      <c r="N8031" s="94"/>
    </row>
    <row r="8032" spans="13:14">
      <c r="M8032" s="94"/>
      <c r="N8032" s="94"/>
    </row>
    <row r="8033" spans="13:14">
      <c r="M8033" s="94"/>
      <c r="N8033" s="94"/>
    </row>
    <row r="8034" spans="13:14">
      <c r="M8034" s="94"/>
      <c r="N8034" s="94"/>
    </row>
    <row r="8035" spans="13:14">
      <c r="M8035" s="94"/>
      <c r="N8035" s="94"/>
    </row>
    <row r="8036" spans="13:14">
      <c r="M8036" s="94"/>
      <c r="N8036" s="94"/>
    </row>
    <row r="8037" spans="13:14">
      <c r="M8037" s="94"/>
      <c r="N8037" s="94"/>
    </row>
    <row r="8038" spans="13:14">
      <c r="M8038" s="94"/>
      <c r="N8038" s="94"/>
    </row>
    <row r="8039" spans="13:14">
      <c r="M8039" s="94"/>
      <c r="N8039" s="94"/>
    </row>
    <row r="8040" spans="13:14">
      <c r="M8040" s="94"/>
      <c r="N8040" s="94"/>
    </row>
    <row r="8041" spans="13:14">
      <c r="M8041" s="94"/>
      <c r="N8041" s="94"/>
    </row>
    <row r="8042" spans="13:14">
      <c r="M8042" s="94"/>
      <c r="N8042" s="94"/>
    </row>
    <row r="8043" spans="13:14">
      <c r="M8043" s="94"/>
      <c r="N8043" s="94"/>
    </row>
    <row r="8044" spans="13:14">
      <c r="M8044" s="94"/>
      <c r="N8044" s="94"/>
    </row>
    <row r="8045" spans="13:14">
      <c r="M8045" s="94"/>
      <c r="N8045" s="94"/>
    </row>
    <row r="8046" spans="13:14">
      <c r="M8046" s="94"/>
      <c r="N8046" s="94"/>
    </row>
    <row r="8047" spans="13:14">
      <c r="M8047" s="94"/>
      <c r="N8047" s="94"/>
    </row>
    <row r="8048" spans="13:14">
      <c r="M8048" s="94"/>
      <c r="N8048" s="94"/>
    </row>
    <row r="8049" spans="13:14">
      <c r="M8049" s="94"/>
      <c r="N8049" s="94"/>
    </row>
    <row r="8050" spans="13:14">
      <c r="M8050" s="94"/>
      <c r="N8050" s="94"/>
    </row>
    <row r="8051" spans="13:14">
      <c r="M8051" s="94"/>
      <c r="N8051" s="94"/>
    </row>
    <row r="8052" spans="13:14">
      <c r="M8052" s="94"/>
      <c r="N8052" s="94"/>
    </row>
    <row r="8053" spans="13:14">
      <c r="M8053" s="94"/>
      <c r="N8053" s="94"/>
    </row>
    <row r="8054" spans="13:14">
      <c r="M8054" s="94"/>
      <c r="N8054" s="94"/>
    </row>
    <row r="8055" spans="13:14">
      <c r="M8055" s="94"/>
      <c r="N8055" s="94"/>
    </row>
    <row r="8056" spans="13:14">
      <c r="M8056" s="94"/>
      <c r="N8056" s="94"/>
    </row>
    <row r="8057" spans="13:14">
      <c r="M8057" s="94"/>
      <c r="N8057" s="94"/>
    </row>
    <row r="8058" spans="13:14">
      <c r="M8058" s="94"/>
      <c r="N8058" s="94"/>
    </row>
    <row r="8059" spans="13:14">
      <c r="M8059" s="94"/>
      <c r="N8059" s="94"/>
    </row>
    <row r="8060" spans="13:14">
      <c r="M8060" s="94"/>
      <c r="N8060" s="94"/>
    </row>
    <row r="8061" spans="13:14">
      <c r="M8061" s="94"/>
      <c r="N8061" s="94"/>
    </row>
    <row r="8062" spans="13:14">
      <c r="M8062" s="94"/>
      <c r="N8062" s="94"/>
    </row>
    <row r="8063" spans="13:14">
      <c r="M8063" s="94"/>
      <c r="N8063" s="94"/>
    </row>
    <row r="8064" spans="13:14">
      <c r="M8064" s="94"/>
      <c r="N8064" s="94"/>
    </row>
    <row r="8065" spans="13:14">
      <c r="M8065" s="94"/>
      <c r="N8065" s="94"/>
    </row>
    <row r="8066" spans="13:14">
      <c r="M8066" s="94"/>
      <c r="N8066" s="94"/>
    </row>
    <row r="8067" spans="13:14">
      <c r="M8067" s="94"/>
      <c r="N8067" s="94"/>
    </row>
    <row r="8068" spans="13:14">
      <c r="M8068" s="94"/>
      <c r="N8068" s="94"/>
    </row>
    <row r="8069" spans="13:14">
      <c r="M8069" s="94"/>
      <c r="N8069" s="94"/>
    </row>
    <row r="8070" spans="13:14">
      <c r="M8070" s="94"/>
      <c r="N8070" s="94"/>
    </row>
    <row r="8071" spans="13:14">
      <c r="M8071" s="94"/>
      <c r="N8071" s="94"/>
    </row>
    <row r="8072" spans="13:14">
      <c r="M8072" s="94"/>
      <c r="N8072" s="94"/>
    </row>
    <row r="8073" spans="13:14">
      <c r="M8073" s="94"/>
      <c r="N8073" s="94"/>
    </row>
    <row r="8074" spans="13:14">
      <c r="M8074" s="94"/>
      <c r="N8074" s="94"/>
    </row>
    <row r="8075" spans="13:14">
      <c r="M8075" s="94"/>
      <c r="N8075" s="94"/>
    </row>
    <row r="8076" spans="13:14">
      <c r="M8076" s="94"/>
      <c r="N8076" s="94"/>
    </row>
    <row r="8077" spans="13:14">
      <c r="M8077" s="94"/>
      <c r="N8077" s="94"/>
    </row>
    <row r="8078" spans="13:14">
      <c r="M8078" s="94"/>
      <c r="N8078" s="94"/>
    </row>
    <row r="8079" spans="13:14">
      <c r="M8079" s="94"/>
      <c r="N8079" s="94"/>
    </row>
    <row r="8080" spans="13:14">
      <c r="M8080" s="94"/>
      <c r="N8080" s="94"/>
    </row>
    <row r="8081" spans="13:14">
      <c r="M8081" s="94"/>
      <c r="N8081" s="94"/>
    </row>
    <row r="8082" spans="13:14">
      <c r="M8082" s="94"/>
      <c r="N8082" s="94"/>
    </row>
    <row r="8083" spans="13:14">
      <c r="M8083" s="94"/>
      <c r="N8083" s="94"/>
    </row>
    <row r="8084" spans="13:14">
      <c r="M8084" s="94"/>
      <c r="N8084" s="94"/>
    </row>
    <row r="8085" spans="13:14">
      <c r="M8085" s="94"/>
      <c r="N8085" s="94"/>
    </row>
    <row r="8086" spans="13:14">
      <c r="M8086" s="94"/>
      <c r="N8086" s="94"/>
    </row>
    <row r="8087" spans="13:14">
      <c r="M8087" s="94"/>
      <c r="N8087" s="94"/>
    </row>
    <row r="8088" spans="13:14">
      <c r="M8088" s="94"/>
      <c r="N8088" s="94"/>
    </row>
    <row r="8089" spans="13:14">
      <c r="M8089" s="94"/>
      <c r="N8089" s="94"/>
    </row>
    <row r="8090" spans="13:14">
      <c r="M8090" s="94"/>
      <c r="N8090" s="94"/>
    </row>
    <row r="8091" spans="13:14">
      <c r="M8091" s="94"/>
      <c r="N8091" s="94"/>
    </row>
    <row r="8092" spans="13:14">
      <c r="M8092" s="94"/>
      <c r="N8092" s="94"/>
    </row>
    <row r="8093" spans="13:14">
      <c r="M8093" s="94"/>
      <c r="N8093" s="94"/>
    </row>
    <row r="8094" spans="13:14">
      <c r="M8094" s="94"/>
      <c r="N8094" s="94"/>
    </row>
    <row r="8095" spans="13:14">
      <c r="M8095" s="94"/>
      <c r="N8095" s="94"/>
    </row>
    <row r="8096" spans="13:14">
      <c r="M8096" s="94"/>
      <c r="N8096" s="94"/>
    </row>
    <row r="8097" spans="13:14">
      <c r="M8097" s="94"/>
      <c r="N8097" s="94"/>
    </row>
    <row r="8098" spans="13:14">
      <c r="M8098" s="94"/>
      <c r="N8098" s="94"/>
    </row>
    <row r="8099" spans="13:14">
      <c r="M8099" s="94"/>
      <c r="N8099" s="94"/>
    </row>
    <row r="8100" spans="13:14">
      <c r="M8100" s="94"/>
      <c r="N8100" s="94"/>
    </row>
    <row r="8101" spans="13:14">
      <c r="M8101" s="94"/>
      <c r="N8101" s="94"/>
    </row>
    <row r="8102" spans="13:14">
      <c r="M8102" s="94"/>
      <c r="N8102" s="94"/>
    </row>
    <row r="8103" spans="13:14">
      <c r="M8103" s="94"/>
      <c r="N8103" s="94"/>
    </row>
    <row r="8104" spans="13:14">
      <c r="M8104" s="94"/>
      <c r="N8104" s="94"/>
    </row>
    <row r="8105" spans="13:14">
      <c r="M8105" s="94"/>
      <c r="N8105" s="94"/>
    </row>
    <row r="8106" spans="13:14">
      <c r="M8106" s="94"/>
      <c r="N8106" s="94"/>
    </row>
    <row r="8107" spans="13:14">
      <c r="M8107" s="94"/>
      <c r="N8107" s="94"/>
    </row>
    <row r="8108" spans="13:14">
      <c r="M8108" s="94"/>
      <c r="N8108" s="94"/>
    </row>
    <row r="8109" spans="13:14">
      <c r="M8109" s="94"/>
      <c r="N8109" s="94"/>
    </row>
    <row r="8110" spans="13:14">
      <c r="M8110" s="94"/>
      <c r="N8110" s="94"/>
    </row>
    <row r="8111" spans="13:14">
      <c r="M8111" s="94"/>
      <c r="N8111" s="94"/>
    </row>
    <row r="8112" spans="13:14">
      <c r="M8112" s="94"/>
      <c r="N8112" s="94"/>
    </row>
    <row r="8113" spans="13:14">
      <c r="M8113" s="94"/>
      <c r="N8113" s="94"/>
    </row>
    <row r="8114" spans="13:14">
      <c r="M8114" s="94"/>
      <c r="N8114" s="94"/>
    </row>
    <row r="8115" spans="13:14">
      <c r="M8115" s="94"/>
      <c r="N8115" s="94"/>
    </row>
    <row r="8116" spans="13:14">
      <c r="M8116" s="94"/>
      <c r="N8116" s="94"/>
    </row>
    <row r="8117" spans="13:14">
      <c r="M8117" s="94"/>
      <c r="N8117" s="94"/>
    </row>
    <row r="8118" spans="13:14">
      <c r="M8118" s="94"/>
      <c r="N8118" s="94"/>
    </row>
    <row r="8119" spans="13:14">
      <c r="M8119" s="94"/>
      <c r="N8119" s="94"/>
    </row>
    <row r="8120" spans="13:14">
      <c r="M8120" s="94"/>
      <c r="N8120" s="94"/>
    </row>
    <row r="8121" spans="13:14">
      <c r="M8121" s="94"/>
      <c r="N8121" s="94"/>
    </row>
    <row r="8122" spans="13:14">
      <c r="M8122" s="94"/>
      <c r="N8122" s="94"/>
    </row>
    <row r="8123" spans="13:14">
      <c r="M8123" s="94"/>
      <c r="N8123" s="94"/>
    </row>
    <row r="8124" spans="13:14">
      <c r="M8124" s="94"/>
      <c r="N8124" s="94"/>
    </row>
    <row r="8125" spans="13:14">
      <c r="M8125" s="94"/>
      <c r="N8125" s="94"/>
    </row>
    <row r="8126" spans="13:14">
      <c r="M8126" s="94"/>
      <c r="N8126" s="94"/>
    </row>
    <row r="8127" spans="13:14">
      <c r="M8127" s="94"/>
      <c r="N8127" s="94"/>
    </row>
    <row r="8128" spans="13:14">
      <c r="M8128" s="94"/>
      <c r="N8128" s="94"/>
    </row>
    <row r="8129" spans="13:14">
      <c r="M8129" s="94"/>
      <c r="N8129" s="94"/>
    </row>
    <row r="8130" spans="13:14">
      <c r="M8130" s="94"/>
      <c r="N8130" s="94"/>
    </row>
    <row r="8131" spans="13:14">
      <c r="M8131" s="94"/>
      <c r="N8131" s="94"/>
    </row>
    <row r="8132" spans="13:14">
      <c r="M8132" s="94"/>
      <c r="N8132" s="94"/>
    </row>
    <row r="8133" spans="13:14">
      <c r="M8133" s="94"/>
      <c r="N8133" s="94"/>
    </row>
    <row r="8134" spans="13:14">
      <c r="M8134" s="94"/>
      <c r="N8134" s="94"/>
    </row>
    <row r="8135" spans="13:14">
      <c r="M8135" s="94"/>
      <c r="N8135" s="94"/>
    </row>
    <row r="8136" spans="13:14">
      <c r="M8136" s="94"/>
      <c r="N8136" s="94"/>
    </row>
    <row r="8137" spans="13:14">
      <c r="M8137" s="94"/>
      <c r="N8137" s="94"/>
    </row>
    <row r="8138" spans="13:14">
      <c r="M8138" s="94"/>
      <c r="N8138" s="94"/>
    </row>
    <row r="8139" spans="13:14">
      <c r="M8139" s="94"/>
      <c r="N8139" s="94"/>
    </row>
    <row r="8140" spans="13:14">
      <c r="M8140" s="94"/>
      <c r="N8140" s="94"/>
    </row>
    <row r="8141" spans="13:14">
      <c r="M8141" s="94"/>
      <c r="N8141" s="94"/>
    </row>
    <row r="8142" spans="13:14">
      <c r="M8142" s="94"/>
      <c r="N8142" s="94"/>
    </row>
    <row r="8143" spans="13:14">
      <c r="M8143" s="94"/>
      <c r="N8143" s="94"/>
    </row>
    <row r="8144" spans="13:14">
      <c r="M8144" s="94"/>
      <c r="N8144" s="94"/>
    </row>
    <row r="8145" spans="13:14">
      <c r="M8145" s="94"/>
      <c r="N8145" s="94"/>
    </row>
    <row r="8146" spans="13:14">
      <c r="M8146" s="94"/>
      <c r="N8146" s="94"/>
    </row>
    <row r="8147" spans="13:14">
      <c r="M8147" s="94"/>
      <c r="N8147" s="94"/>
    </row>
    <row r="8148" spans="13:14">
      <c r="M8148" s="94"/>
      <c r="N8148" s="94"/>
    </row>
    <row r="8149" spans="13:14">
      <c r="M8149" s="94"/>
      <c r="N8149" s="94"/>
    </row>
    <row r="8150" spans="13:14">
      <c r="M8150" s="94"/>
      <c r="N8150" s="94"/>
    </row>
    <row r="8151" spans="13:14">
      <c r="M8151" s="94"/>
      <c r="N8151" s="94"/>
    </row>
    <row r="8152" spans="13:14">
      <c r="M8152" s="94"/>
      <c r="N8152" s="94"/>
    </row>
    <row r="8153" spans="13:14">
      <c r="M8153" s="94"/>
      <c r="N8153" s="94"/>
    </row>
    <row r="8154" spans="13:14">
      <c r="M8154" s="94"/>
      <c r="N8154" s="94"/>
    </row>
    <row r="8155" spans="13:14">
      <c r="M8155" s="94"/>
      <c r="N8155" s="94"/>
    </row>
    <row r="8156" spans="13:14">
      <c r="M8156" s="94"/>
      <c r="N8156" s="94"/>
    </row>
    <row r="8157" spans="13:14">
      <c r="M8157" s="94"/>
      <c r="N8157" s="94"/>
    </row>
    <row r="8158" spans="13:14">
      <c r="M8158" s="94"/>
      <c r="N8158" s="94"/>
    </row>
    <row r="8159" spans="13:14">
      <c r="M8159" s="94"/>
      <c r="N8159" s="94"/>
    </row>
    <row r="8160" spans="13:14">
      <c r="M8160" s="94"/>
      <c r="N8160" s="94"/>
    </row>
    <row r="8161" spans="13:14">
      <c r="M8161" s="94"/>
      <c r="N8161" s="94"/>
    </row>
    <row r="8162" spans="13:14">
      <c r="M8162" s="94"/>
      <c r="N8162" s="94"/>
    </row>
    <row r="8163" spans="13:14">
      <c r="M8163" s="94"/>
      <c r="N8163" s="94"/>
    </row>
    <row r="8164" spans="13:14">
      <c r="M8164" s="94"/>
      <c r="N8164" s="94"/>
    </row>
    <row r="8165" spans="13:14">
      <c r="M8165" s="94"/>
      <c r="N8165" s="94"/>
    </row>
    <row r="8166" spans="13:14">
      <c r="M8166" s="94"/>
      <c r="N8166" s="94"/>
    </row>
    <row r="8167" spans="13:14">
      <c r="M8167" s="94"/>
      <c r="N8167" s="94"/>
    </row>
    <row r="8168" spans="13:14">
      <c r="M8168" s="94"/>
      <c r="N8168" s="94"/>
    </row>
    <row r="8169" spans="13:14">
      <c r="M8169" s="94"/>
      <c r="N8169" s="94"/>
    </row>
    <row r="8170" spans="13:14">
      <c r="M8170" s="94"/>
      <c r="N8170" s="94"/>
    </row>
    <row r="8171" spans="13:14">
      <c r="M8171" s="94"/>
      <c r="N8171" s="94"/>
    </row>
    <row r="8172" spans="13:14">
      <c r="M8172" s="94"/>
      <c r="N8172" s="94"/>
    </row>
    <row r="8173" spans="13:14">
      <c r="M8173" s="94"/>
      <c r="N8173" s="94"/>
    </row>
    <row r="8174" spans="13:14">
      <c r="M8174" s="94"/>
      <c r="N8174" s="94"/>
    </row>
    <row r="8175" spans="13:14">
      <c r="M8175" s="94"/>
      <c r="N8175" s="94"/>
    </row>
    <row r="8176" spans="13:14">
      <c r="M8176" s="94"/>
      <c r="N8176" s="94"/>
    </row>
    <row r="8177" spans="13:14">
      <c r="M8177" s="94"/>
      <c r="N8177" s="94"/>
    </row>
    <row r="8178" spans="13:14">
      <c r="M8178" s="94"/>
      <c r="N8178" s="94"/>
    </row>
    <row r="8179" spans="13:14">
      <c r="M8179" s="94"/>
      <c r="N8179" s="94"/>
    </row>
    <row r="8180" spans="13:14">
      <c r="M8180" s="94"/>
      <c r="N8180" s="94"/>
    </row>
    <row r="8181" spans="13:14">
      <c r="M8181" s="94"/>
      <c r="N8181" s="94"/>
    </row>
    <row r="8182" spans="13:14">
      <c r="M8182" s="94"/>
      <c r="N8182" s="94"/>
    </row>
    <row r="8183" spans="13:14">
      <c r="M8183" s="94"/>
      <c r="N8183" s="94"/>
    </row>
    <row r="8184" spans="13:14">
      <c r="M8184" s="94"/>
      <c r="N8184" s="94"/>
    </row>
    <row r="8185" spans="13:14">
      <c r="M8185" s="94"/>
      <c r="N8185" s="94"/>
    </row>
    <row r="8186" spans="13:14">
      <c r="M8186" s="94"/>
      <c r="N8186" s="94"/>
    </row>
    <row r="8187" spans="13:14">
      <c r="M8187" s="94"/>
      <c r="N8187" s="94"/>
    </row>
    <row r="8188" spans="13:14">
      <c r="M8188" s="94"/>
      <c r="N8188" s="94"/>
    </row>
    <row r="8189" spans="13:14">
      <c r="M8189" s="94"/>
      <c r="N8189" s="94"/>
    </row>
    <row r="8190" spans="13:14">
      <c r="M8190" s="94"/>
      <c r="N8190" s="94"/>
    </row>
    <row r="8191" spans="13:14">
      <c r="M8191" s="94"/>
      <c r="N8191" s="94"/>
    </row>
    <row r="8192" spans="13:14">
      <c r="M8192" s="94"/>
      <c r="N8192" s="94"/>
    </row>
    <row r="8193" spans="13:14">
      <c r="M8193" s="94"/>
      <c r="N8193" s="94"/>
    </row>
    <row r="8194" spans="13:14">
      <c r="M8194" s="94"/>
      <c r="N8194" s="94"/>
    </row>
    <row r="8195" spans="13:14">
      <c r="M8195" s="94"/>
      <c r="N8195" s="94"/>
    </row>
    <row r="8196" spans="13:14">
      <c r="M8196" s="94"/>
      <c r="N8196" s="94"/>
    </row>
    <row r="8197" spans="13:14">
      <c r="M8197" s="94"/>
      <c r="N8197" s="94"/>
    </row>
    <row r="8198" spans="13:14">
      <c r="M8198" s="94"/>
      <c r="N8198" s="94"/>
    </row>
    <row r="8199" spans="13:14">
      <c r="M8199" s="94"/>
      <c r="N8199" s="94"/>
    </row>
    <row r="8200" spans="13:14">
      <c r="M8200" s="94"/>
      <c r="N8200" s="94"/>
    </row>
    <row r="8201" spans="13:14">
      <c r="M8201" s="94"/>
      <c r="N8201" s="94"/>
    </row>
    <row r="8202" spans="13:14">
      <c r="M8202" s="94"/>
      <c r="N8202" s="94"/>
    </row>
    <row r="8203" spans="13:14">
      <c r="M8203" s="94"/>
      <c r="N8203" s="94"/>
    </row>
    <row r="8204" spans="13:14">
      <c r="M8204" s="94"/>
      <c r="N8204" s="94"/>
    </row>
    <row r="8205" spans="13:14">
      <c r="M8205" s="94"/>
      <c r="N8205" s="94"/>
    </row>
    <row r="8206" spans="13:14">
      <c r="M8206" s="94"/>
      <c r="N8206" s="94"/>
    </row>
    <row r="8207" spans="13:14">
      <c r="M8207" s="94"/>
      <c r="N8207" s="94"/>
    </row>
    <row r="8208" spans="13:14">
      <c r="M8208" s="94"/>
      <c r="N8208" s="94"/>
    </row>
    <row r="8209" spans="13:14">
      <c r="M8209" s="94"/>
      <c r="N8209" s="94"/>
    </row>
    <row r="8210" spans="13:14">
      <c r="M8210" s="94"/>
      <c r="N8210" s="94"/>
    </row>
    <row r="8211" spans="13:14">
      <c r="M8211" s="94"/>
      <c r="N8211" s="94"/>
    </row>
    <row r="8212" spans="13:14">
      <c r="M8212" s="94"/>
      <c r="N8212" s="94"/>
    </row>
    <row r="8213" spans="13:14">
      <c r="M8213" s="94"/>
      <c r="N8213" s="94"/>
    </row>
    <row r="8214" spans="13:14">
      <c r="M8214" s="94"/>
      <c r="N8214" s="94"/>
    </row>
    <row r="8215" spans="13:14">
      <c r="M8215" s="94"/>
      <c r="N8215" s="94"/>
    </row>
    <row r="8216" spans="13:14">
      <c r="M8216" s="94"/>
      <c r="N8216" s="94"/>
    </row>
    <row r="8217" spans="13:14">
      <c r="M8217" s="94"/>
      <c r="N8217" s="94"/>
    </row>
    <row r="8218" spans="13:14">
      <c r="M8218" s="94"/>
      <c r="N8218" s="94"/>
    </row>
    <row r="8219" spans="13:14">
      <c r="M8219" s="94"/>
      <c r="N8219" s="94"/>
    </row>
    <row r="8220" spans="13:14">
      <c r="M8220" s="94"/>
      <c r="N8220" s="94"/>
    </row>
    <row r="8221" spans="13:14">
      <c r="M8221" s="94"/>
      <c r="N8221" s="94"/>
    </row>
    <row r="8222" spans="13:14">
      <c r="M8222" s="94"/>
      <c r="N8222" s="94"/>
    </row>
    <row r="8223" spans="13:14">
      <c r="M8223" s="94"/>
      <c r="N8223" s="94"/>
    </row>
    <row r="8224" spans="13:14">
      <c r="M8224" s="94"/>
      <c r="N8224" s="94"/>
    </row>
    <row r="8225" spans="13:14">
      <c r="M8225" s="94"/>
      <c r="N8225" s="94"/>
    </row>
    <row r="8226" spans="13:14">
      <c r="M8226" s="94"/>
      <c r="N8226" s="94"/>
    </row>
    <row r="8227" spans="13:14">
      <c r="M8227" s="94"/>
      <c r="N8227" s="94"/>
    </row>
    <row r="8228" spans="13:14">
      <c r="M8228" s="94"/>
      <c r="N8228" s="94"/>
    </row>
    <row r="8229" spans="13:14">
      <c r="M8229" s="94"/>
      <c r="N8229" s="94"/>
    </row>
    <row r="8230" spans="13:14">
      <c r="M8230" s="94"/>
      <c r="N8230" s="94"/>
    </row>
    <row r="8231" spans="13:14">
      <c r="M8231" s="94"/>
      <c r="N8231" s="94"/>
    </row>
    <row r="8232" spans="13:14">
      <c r="M8232" s="94"/>
      <c r="N8232" s="94"/>
    </row>
    <row r="8233" spans="13:14">
      <c r="M8233" s="94"/>
      <c r="N8233" s="94"/>
    </row>
    <row r="8234" spans="13:14">
      <c r="M8234" s="94"/>
      <c r="N8234" s="94"/>
    </row>
    <row r="8235" spans="13:14">
      <c r="M8235" s="94"/>
      <c r="N8235" s="94"/>
    </row>
    <row r="8236" spans="13:14">
      <c r="M8236" s="94"/>
      <c r="N8236" s="94"/>
    </row>
    <row r="8237" spans="13:14">
      <c r="M8237" s="94"/>
      <c r="N8237" s="94"/>
    </row>
    <row r="8238" spans="13:14">
      <c r="M8238" s="94"/>
      <c r="N8238" s="94"/>
    </row>
    <row r="8239" spans="13:14">
      <c r="M8239" s="94"/>
      <c r="N8239" s="94"/>
    </row>
    <row r="8240" spans="13:14">
      <c r="M8240" s="94"/>
      <c r="N8240" s="94"/>
    </row>
    <row r="8241" spans="13:14">
      <c r="M8241" s="94"/>
      <c r="N8241" s="94"/>
    </row>
    <row r="8242" spans="13:14">
      <c r="M8242" s="94"/>
      <c r="N8242" s="94"/>
    </row>
    <row r="8243" spans="13:14">
      <c r="M8243" s="94"/>
      <c r="N8243" s="94"/>
    </row>
    <row r="8244" spans="13:14">
      <c r="M8244" s="94"/>
      <c r="N8244" s="94"/>
    </row>
    <row r="8245" spans="13:14">
      <c r="M8245" s="94"/>
      <c r="N8245" s="94"/>
    </row>
    <row r="8246" spans="13:14">
      <c r="M8246" s="94"/>
      <c r="N8246" s="94"/>
    </row>
    <row r="8247" spans="13:14">
      <c r="M8247" s="94"/>
      <c r="N8247" s="94"/>
    </row>
    <row r="8248" spans="13:14">
      <c r="M8248" s="94"/>
      <c r="N8248" s="94"/>
    </row>
    <row r="8249" spans="13:14">
      <c r="M8249" s="94"/>
      <c r="N8249" s="94"/>
    </row>
    <row r="8250" spans="13:14">
      <c r="M8250" s="94"/>
      <c r="N8250" s="94"/>
    </row>
    <row r="8251" spans="13:14">
      <c r="M8251" s="94"/>
      <c r="N8251" s="94"/>
    </row>
    <row r="8252" spans="13:14">
      <c r="M8252" s="94"/>
      <c r="N8252" s="94"/>
    </row>
    <row r="8253" spans="13:14">
      <c r="M8253" s="94"/>
      <c r="N8253" s="94"/>
    </row>
    <row r="8254" spans="13:14">
      <c r="M8254" s="94"/>
      <c r="N8254" s="94"/>
    </row>
    <row r="8255" spans="13:14">
      <c r="M8255" s="94"/>
      <c r="N8255" s="94"/>
    </row>
    <row r="8256" spans="13:14">
      <c r="M8256" s="94"/>
      <c r="N8256" s="94"/>
    </row>
    <row r="8257" spans="13:14">
      <c r="M8257" s="94"/>
      <c r="N8257" s="94"/>
    </row>
    <row r="8258" spans="13:14">
      <c r="M8258" s="94"/>
      <c r="N8258" s="94"/>
    </row>
    <row r="8259" spans="13:14">
      <c r="M8259" s="94"/>
      <c r="N8259" s="94"/>
    </row>
    <row r="8260" spans="13:14">
      <c r="M8260" s="94"/>
      <c r="N8260" s="94"/>
    </row>
    <row r="8261" spans="13:14">
      <c r="M8261" s="94"/>
      <c r="N8261" s="94"/>
    </row>
    <row r="8262" spans="13:14">
      <c r="M8262" s="94"/>
      <c r="N8262" s="94"/>
    </row>
    <row r="8263" spans="13:14">
      <c r="M8263" s="94"/>
      <c r="N8263" s="94"/>
    </row>
    <row r="8264" spans="13:14">
      <c r="M8264" s="94"/>
      <c r="N8264" s="94"/>
    </row>
    <row r="8265" spans="13:14">
      <c r="M8265" s="94"/>
      <c r="N8265" s="94"/>
    </row>
    <row r="8266" spans="13:14">
      <c r="M8266" s="94"/>
      <c r="N8266" s="94"/>
    </row>
    <row r="8267" spans="13:14">
      <c r="M8267" s="94"/>
      <c r="N8267" s="94"/>
    </row>
    <row r="8268" spans="13:14">
      <c r="M8268" s="94"/>
      <c r="N8268" s="94"/>
    </row>
    <row r="8269" spans="13:14">
      <c r="M8269" s="94"/>
      <c r="N8269" s="94"/>
    </row>
    <row r="8270" spans="13:14">
      <c r="M8270" s="94"/>
      <c r="N8270" s="94"/>
    </row>
    <row r="8271" spans="13:14">
      <c r="M8271" s="94"/>
      <c r="N8271" s="94"/>
    </row>
    <row r="8272" spans="13:14">
      <c r="M8272" s="94"/>
      <c r="N8272" s="94"/>
    </row>
    <row r="8273" spans="13:14">
      <c r="M8273" s="94"/>
      <c r="N8273" s="94"/>
    </row>
    <row r="8274" spans="13:14">
      <c r="M8274" s="94"/>
      <c r="N8274" s="94"/>
    </row>
    <row r="8275" spans="13:14">
      <c r="M8275" s="94"/>
      <c r="N8275" s="94"/>
    </row>
    <row r="8276" spans="13:14">
      <c r="M8276" s="94"/>
      <c r="N8276" s="94"/>
    </row>
    <row r="8277" spans="13:14">
      <c r="M8277" s="94"/>
      <c r="N8277" s="94"/>
    </row>
    <row r="8278" spans="13:14">
      <c r="M8278" s="94"/>
      <c r="N8278" s="94"/>
    </row>
    <row r="8279" spans="13:14">
      <c r="M8279" s="94"/>
      <c r="N8279" s="94"/>
    </row>
    <row r="8280" spans="13:14">
      <c r="M8280" s="94"/>
      <c r="N8280" s="94"/>
    </row>
    <row r="8281" spans="13:14">
      <c r="M8281" s="94"/>
      <c r="N8281" s="94"/>
    </row>
    <row r="8282" spans="13:14">
      <c r="M8282" s="94"/>
      <c r="N8282" s="94"/>
    </row>
    <row r="8283" spans="13:14">
      <c r="M8283" s="94"/>
      <c r="N8283" s="94"/>
    </row>
    <row r="8284" spans="13:14">
      <c r="M8284" s="94"/>
      <c r="N8284" s="94"/>
    </row>
    <row r="8285" spans="13:14">
      <c r="M8285" s="94"/>
      <c r="N8285" s="94"/>
    </row>
    <row r="8286" spans="13:14">
      <c r="M8286" s="94"/>
      <c r="N8286" s="94"/>
    </row>
    <row r="8287" spans="13:14">
      <c r="M8287" s="94"/>
      <c r="N8287" s="94"/>
    </row>
    <row r="8288" spans="13:14">
      <c r="M8288" s="94"/>
      <c r="N8288" s="94"/>
    </row>
    <row r="8289" spans="13:14">
      <c r="M8289" s="94"/>
      <c r="N8289" s="94"/>
    </row>
    <row r="8290" spans="13:14">
      <c r="M8290" s="94"/>
      <c r="N8290" s="94"/>
    </row>
    <row r="8291" spans="13:14">
      <c r="M8291" s="94"/>
      <c r="N8291" s="94"/>
    </row>
    <row r="8292" spans="13:14">
      <c r="M8292" s="94"/>
      <c r="N8292" s="94"/>
    </row>
    <row r="8293" spans="13:14">
      <c r="M8293" s="94"/>
      <c r="N8293" s="94"/>
    </row>
    <row r="8294" spans="13:14">
      <c r="M8294" s="94"/>
      <c r="N8294" s="94"/>
    </row>
    <row r="8295" spans="13:14">
      <c r="M8295" s="94"/>
      <c r="N8295" s="94"/>
    </row>
    <row r="8296" spans="13:14">
      <c r="M8296" s="94"/>
      <c r="N8296" s="94"/>
    </row>
    <row r="8297" spans="13:14">
      <c r="M8297" s="94"/>
      <c r="N8297" s="94"/>
    </row>
    <row r="8298" spans="13:14">
      <c r="M8298" s="94"/>
      <c r="N8298" s="94"/>
    </row>
    <row r="8299" spans="13:14">
      <c r="M8299" s="94"/>
      <c r="N8299" s="94"/>
    </row>
    <row r="8300" spans="13:14">
      <c r="M8300" s="94"/>
      <c r="N8300" s="94"/>
    </row>
    <row r="8301" spans="13:14">
      <c r="M8301" s="94"/>
      <c r="N8301" s="94"/>
    </row>
    <row r="8302" spans="13:14">
      <c r="M8302" s="94"/>
      <c r="N8302" s="94"/>
    </row>
    <row r="8303" spans="13:14">
      <c r="M8303" s="94"/>
      <c r="N8303" s="94"/>
    </row>
    <row r="8304" spans="13:14">
      <c r="M8304" s="94"/>
      <c r="N8304" s="94"/>
    </row>
    <row r="8305" spans="13:14">
      <c r="M8305" s="94"/>
      <c r="N8305" s="94"/>
    </row>
    <row r="8306" spans="13:14">
      <c r="M8306" s="94"/>
      <c r="N8306" s="94"/>
    </row>
    <row r="8307" spans="13:14">
      <c r="M8307" s="94"/>
      <c r="N8307" s="94"/>
    </row>
    <row r="8308" spans="13:14">
      <c r="M8308" s="94"/>
      <c r="N8308" s="94"/>
    </row>
    <row r="8309" spans="13:14">
      <c r="M8309" s="94"/>
      <c r="N8309" s="94"/>
    </row>
    <row r="8310" spans="13:14">
      <c r="M8310" s="94"/>
      <c r="N8310" s="94"/>
    </row>
    <row r="8311" spans="13:14">
      <c r="M8311" s="94"/>
      <c r="N8311" s="94"/>
    </row>
    <row r="8312" spans="13:14">
      <c r="M8312" s="94"/>
      <c r="N8312" s="94"/>
    </row>
    <row r="8313" spans="13:14">
      <c r="M8313" s="94"/>
      <c r="N8313" s="94"/>
    </row>
    <row r="8314" spans="13:14">
      <c r="M8314" s="94"/>
      <c r="N8314" s="94"/>
    </row>
    <row r="8315" spans="13:14">
      <c r="M8315" s="94"/>
      <c r="N8315" s="94"/>
    </row>
    <row r="8316" spans="13:14">
      <c r="M8316" s="94"/>
      <c r="N8316" s="94"/>
    </row>
    <row r="8317" spans="13:14">
      <c r="M8317" s="94"/>
      <c r="N8317" s="94"/>
    </row>
    <row r="8318" spans="13:14">
      <c r="M8318" s="94"/>
      <c r="N8318" s="94"/>
    </row>
    <row r="8319" spans="13:14">
      <c r="M8319" s="94"/>
      <c r="N8319" s="94"/>
    </row>
    <row r="8320" spans="13:14">
      <c r="M8320" s="94"/>
      <c r="N8320" s="94"/>
    </row>
    <row r="8321" spans="13:14">
      <c r="M8321" s="94"/>
      <c r="N8321" s="94"/>
    </row>
    <row r="8322" spans="13:14">
      <c r="M8322" s="94"/>
      <c r="N8322" s="94"/>
    </row>
    <row r="8323" spans="13:14">
      <c r="M8323" s="94"/>
      <c r="N8323" s="94"/>
    </row>
    <row r="8324" spans="13:14">
      <c r="M8324" s="94"/>
      <c r="N8324" s="94"/>
    </row>
    <row r="8325" spans="13:14">
      <c r="M8325" s="94"/>
      <c r="N8325" s="94"/>
    </row>
    <row r="8326" spans="13:14">
      <c r="M8326" s="94"/>
      <c r="N8326" s="94"/>
    </row>
    <row r="8327" spans="13:14">
      <c r="M8327" s="94"/>
      <c r="N8327" s="94"/>
    </row>
    <row r="8328" spans="13:14">
      <c r="M8328" s="94"/>
      <c r="N8328" s="94"/>
    </row>
    <row r="8329" spans="13:14">
      <c r="M8329" s="94"/>
      <c r="N8329" s="94"/>
    </row>
    <row r="8330" spans="13:14">
      <c r="M8330" s="94"/>
      <c r="N8330" s="94"/>
    </row>
    <row r="8331" spans="13:14">
      <c r="M8331" s="94"/>
      <c r="N8331" s="94"/>
    </row>
    <row r="8332" spans="13:14">
      <c r="M8332" s="94"/>
      <c r="N8332" s="94"/>
    </row>
    <row r="8333" spans="13:14">
      <c r="M8333" s="94"/>
      <c r="N8333" s="94"/>
    </row>
    <row r="8334" spans="13:14">
      <c r="M8334" s="94"/>
      <c r="N8334" s="94"/>
    </row>
    <row r="8335" spans="13:14">
      <c r="M8335" s="94"/>
      <c r="N8335" s="94"/>
    </row>
    <row r="8336" spans="13:14">
      <c r="M8336" s="94"/>
      <c r="N8336" s="94"/>
    </row>
    <row r="8337" spans="13:14">
      <c r="M8337" s="94"/>
      <c r="N8337" s="94"/>
    </row>
    <row r="8338" spans="13:14">
      <c r="M8338" s="94"/>
      <c r="N8338" s="94"/>
    </row>
    <row r="8339" spans="13:14">
      <c r="M8339" s="94"/>
      <c r="N8339" s="94"/>
    </row>
    <row r="8340" spans="13:14">
      <c r="M8340" s="94"/>
      <c r="N8340" s="94"/>
    </row>
    <row r="8341" spans="13:14">
      <c r="M8341" s="94"/>
      <c r="N8341" s="94"/>
    </row>
    <row r="8342" spans="13:14">
      <c r="M8342" s="94"/>
      <c r="N8342" s="94"/>
    </row>
    <row r="8343" spans="13:14">
      <c r="M8343" s="94"/>
      <c r="N8343" s="94"/>
    </row>
    <row r="8344" spans="13:14">
      <c r="M8344" s="94"/>
      <c r="N8344" s="94"/>
    </row>
    <row r="8345" spans="13:14">
      <c r="M8345" s="94"/>
      <c r="N8345" s="94"/>
    </row>
    <row r="8346" spans="13:14">
      <c r="M8346" s="94"/>
      <c r="N8346" s="94"/>
    </row>
    <row r="8347" spans="13:14">
      <c r="M8347" s="94"/>
      <c r="N8347" s="94"/>
    </row>
    <row r="8348" spans="13:14">
      <c r="M8348" s="94"/>
      <c r="N8348" s="94"/>
    </row>
    <row r="8349" spans="13:14">
      <c r="M8349" s="94"/>
      <c r="N8349" s="94"/>
    </row>
    <row r="8350" spans="13:14">
      <c r="M8350" s="94"/>
      <c r="N8350" s="94"/>
    </row>
    <row r="8351" spans="13:14">
      <c r="M8351" s="94"/>
      <c r="N8351" s="94"/>
    </row>
    <row r="8352" spans="13:14">
      <c r="M8352" s="94"/>
      <c r="N8352" s="94"/>
    </row>
    <row r="8353" spans="13:14">
      <c r="M8353" s="94"/>
      <c r="N8353" s="94"/>
    </row>
    <row r="8354" spans="13:14">
      <c r="M8354" s="94"/>
      <c r="N8354" s="94"/>
    </row>
    <row r="8355" spans="13:14">
      <c r="M8355" s="94"/>
      <c r="N8355" s="94"/>
    </row>
    <row r="8356" spans="13:14">
      <c r="M8356" s="94"/>
      <c r="N8356" s="94"/>
    </row>
    <row r="8357" spans="13:14">
      <c r="M8357" s="94"/>
      <c r="N8357" s="94"/>
    </row>
    <row r="8358" spans="13:14">
      <c r="M8358" s="94"/>
      <c r="N8358" s="94"/>
    </row>
    <row r="8359" spans="13:14">
      <c r="M8359" s="94"/>
      <c r="N8359" s="94"/>
    </row>
    <row r="8360" spans="13:14">
      <c r="M8360" s="94"/>
      <c r="N8360" s="94"/>
    </row>
    <row r="8361" spans="13:14">
      <c r="M8361" s="94"/>
      <c r="N8361" s="94"/>
    </row>
    <row r="8362" spans="13:14">
      <c r="M8362" s="94"/>
      <c r="N8362" s="94"/>
    </row>
    <row r="8363" spans="13:14">
      <c r="M8363" s="94"/>
      <c r="N8363" s="94"/>
    </row>
    <row r="8364" spans="13:14">
      <c r="M8364" s="94"/>
      <c r="N8364" s="94"/>
    </row>
    <row r="8365" spans="13:14">
      <c r="M8365" s="94"/>
      <c r="N8365" s="94"/>
    </row>
    <row r="8366" spans="13:14">
      <c r="M8366" s="94"/>
      <c r="N8366" s="94"/>
    </row>
    <row r="8367" spans="13:14">
      <c r="M8367" s="94"/>
      <c r="N8367" s="94"/>
    </row>
    <row r="8368" spans="13:14">
      <c r="M8368" s="94"/>
      <c r="N8368" s="94"/>
    </row>
    <row r="8369" spans="13:14">
      <c r="M8369" s="94"/>
      <c r="N8369" s="94"/>
    </row>
    <row r="8370" spans="13:14">
      <c r="M8370" s="94"/>
      <c r="N8370" s="94"/>
    </row>
    <row r="8371" spans="13:14">
      <c r="M8371" s="94"/>
      <c r="N8371" s="94"/>
    </row>
    <row r="8372" spans="13:14">
      <c r="M8372" s="94"/>
      <c r="N8372" s="94"/>
    </row>
    <row r="8373" spans="13:14">
      <c r="M8373" s="94"/>
      <c r="N8373" s="94"/>
    </row>
    <row r="8374" spans="13:14">
      <c r="M8374" s="94"/>
      <c r="N8374" s="94"/>
    </row>
    <row r="8375" spans="13:14">
      <c r="M8375" s="94"/>
      <c r="N8375" s="94"/>
    </row>
    <row r="8376" spans="13:14">
      <c r="M8376" s="94"/>
      <c r="N8376" s="94"/>
    </row>
    <row r="8377" spans="13:14">
      <c r="M8377" s="94"/>
      <c r="N8377" s="94"/>
    </row>
    <row r="8378" spans="13:14">
      <c r="M8378" s="94"/>
      <c r="N8378" s="94"/>
    </row>
    <row r="8379" spans="13:14">
      <c r="M8379" s="94"/>
      <c r="N8379" s="94"/>
    </row>
    <row r="8380" spans="13:14">
      <c r="M8380" s="94"/>
      <c r="N8380" s="94"/>
    </row>
    <row r="8381" spans="13:14">
      <c r="M8381" s="94"/>
      <c r="N8381" s="94"/>
    </row>
    <row r="8382" spans="13:14">
      <c r="M8382" s="94"/>
      <c r="N8382" s="94"/>
    </row>
    <row r="8383" spans="13:14">
      <c r="M8383" s="94"/>
      <c r="N8383" s="94"/>
    </row>
    <row r="8384" spans="13:14">
      <c r="M8384" s="94"/>
      <c r="N8384" s="94"/>
    </row>
    <row r="8385" spans="13:14">
      <c r="M8385" s="94"/>
      <c r="N8385" s="94"/>
    </row>
    <row r="8386" spans="13:14">
      <c r="M8386" s="94"/>
      <c r="N8386" s="94"/>
    </row>
    <row r="8387" spans="13:14">
      <c r="M8387" s="94"/>
      <c r="N8387" s="94"/>
    </row>
    <row r="8388" spans="13:14">
      <c r="M8388" s="94"/>
      <c r="N8388" s="94"/>
    </row>
    <row r="8389" spans="13:14">
      <c r="M8389" s="94"/>
      <c r="N8389" s="94"/>
    </row>
    <row r="8390" spans="13:14">
      <c r="M8390" s="94"/>
      <c r="N8390" s="94"/>
    </row>
    <row r="8391" spans="13:14">
      <c r="M8391" s="94"/>
      <c r="N8391" s="94"/>
    </row>
    <row r="8392" spans="13:14">
      <c r="M8392" s="94"/>
      <c r="N8392" s="94"/>
    </row>
    <row r="8393" spans="13:14">
      <c r="M8393" s="94"/>
      <c r="N8393" s="94"/>
    </row>
    <row r="8394" spans="13:14">
      <c r="M8394" s="94"/>
      <c r="N8394" s="94"/>
    </row>
    <row r="8395" spans="13:14">
      <c r="M8395" s="94"/>
      <c r="N8395" s="94"/>
    </row>
    <row r="8396" spans="13:14">
      <c r="M8396" s="94"/>
      <c r="N8396" s="94"/>
    </row>
    <row r="8397" spans="13:14">
      <c r="M8397" s="94"/>
      <c r="N8397" s="94"/>
    </row>
    <row r="8398" spans="13:14">
      <c r="M8398" s="94"/>
      <c r="N8398" s="94"/>
    </row>
    <row r="8399" spans="13:14">
      <c r="M8399" s="94"/>
      <c r="N8399" s="94"/>
    </row>
    <row r="8400" spans="13:14">
      <c r="M8400" s="94"/>
      <c r="N8400" s="94"/>
    </row>
    <row r="8401" spans="13:14">
      <c r="M8401" s="94"/>
      <c r="N8401" s="94"/>
    </row>
    <row r="8402" spans="13:14">
      <c r="M8402" s="94"/>
      <c r="N8402" s="94"/>
    </row>
    <row r="8403" spans="13:14">
      <c r="M8403" s="94"/>
      <c r="N8403" s="94"/>
    </row>
    <row r="8404" spans="13:14">
      <c r="M8404" s="94"/>
      <c r="N8404" s="94"/>
    </row>
    <row r="8405" spans="13:14">
      <c r="M8405" s="94"/>
      <c r="N8405" s="94"/>
    </row>
    <row r="8406" spans="13:14">
      <c r="M8406" s="94"/>
      <c r="N8406" s="94"/>
    </row>
    <row r="8407" spans="13:14">
      <c r="M8407" s="94"/>
      <c r="N8407" s="94"/>
    </row>
    <row r="8408" spans="13:14">
      <c r="M8408" s="94"/>
      <c r="N8408" s="94"/>
    </row>
    <row r="8409" spans="13:14">
      <c r="M8409" s="94"/>
      <c r="N8409" s="94"/>
    </row>
    <row r="8410" spans="13:14">
      <c r="M8410" s="94"/>
      <c r="N8410" s="94"/>
    </row>
    <row r="8411" spans="13:14">
      <c r="M8411" s="94"/>
      <c r="N8411" s="94"/>
    </row>
    <row r="8412" spans="13:14">
      <c r="M8412" s="94"/>
      <c r="N8412" s="94"/>
    </row>
    <row r="8413" spans="13:14">
      <c r="M8413" s="94"/>
      <c r="N8413" s="94"/>
    </row>
    <row r="8414" spans="13:14">
      <c r="M8414" s="94"/>
      <c r="N8414" s="94"/>
    </row>
    <row r="8415" spans="13:14">
      <c r="M8415" s="94"/>
      <c r="N8415" s="94"/>
    </row>
    <row r="8416" spans="13:14">
      <c r="M8416" s="94"/>
      <c r="N8416" s="94"/>
    </row>
    <row r="8417" spans="13:14">
      <c r="M8417" s="94"/>
      <c r="N8417" s="94"/>
    </row>
    <row r="8418" spans="13:14">
      <c r="M8418" s="94"/>
      <c r="N8418" s="94"/>
    </row>
    <row r="8419" spans="13:14">
      <c r="M8419" s="94"/>
      <c r="N8419" s="94"/>
    </row>
    <row r="8420" spans="13:14">
      <c r="M8420" s="94"/>
      <c r="N8420" s="94"/>
    </row>
    <row r="8421" spans="13:14">
      <c r="M8421" s="94"/>
      <c r="N8421" s="94"/>
    </row>
    <row r="8422" spans="13:14">
      <c r="M8422" s="94"/>
      <c r="N8422" s="94"/>
    </row>
    <row r="8423" spans="13:14">
      <c r="M8423" s="94"/>
      <c r="N8423" s="94"/>
    </row>
    <row r="8424" spans="13:14">
      <c r="M8424" s="94"/>
      <c r="N8424" s="94"/>
    </row>
    <row r="8425" spans="13:14">
      <c r="M8425" s="94"/>
      <c r="N8425" s="94"/>
    </row>
    <row r="8426" spans="13:14">
      <c r="M8426" s="94"/>
      <c r="N8426" s="94"/>
    </row>
    <row r="8427" spans="13:14">
      <c r="M8427" s="94"/>
      <c r="N8427" s="94"/>
    </row>
    <row r="8428" spans="13:14">
      <c r="M8428" s="94"/>
      <c r="N8428" s="94"/>
    </row>
    <row r="8429" spans="13:14">
      <c r="M8429" s="94"/>
      <c r="N8429" s="94"/>
    </row>
    <row r="8430" spans="13:14">
      <c r="M8430" s="94"/>
      <c r="N8430" s="94"/>
    </row>
    <row r="8431" spans="13:14">
      <c r="M8431" s="94"/>
      <c r="N8431" s="94"/>
    </row>
    <row r="8432" spans="13:14">
      <c r="M8432" s="94"/>
      <c r="N8432" s="94"/>
    </row>
    <row r="8433" spans="13:14">
      <c r="M8433" s="94"/>
      <c r="N8433" s="94"/>
    </row>
    <row r="8434" spans="13:14">
      <c r="M8434" s="94"/>
      <c r="N8434" s="94"/>
    </row>
    <row r="8435" spans="13:14">
      <c r="M8435" s="94"/>
      <c r="N8435" s="94"/>
    </row>
    <row r="8436" spans="13:14">
      <c r="M8436" s="94"/>
      <c r="N8436" s="94"/>
    </row>
    <row r="8437" spans="13:14">
      <c r="M8437" s="94"/>
      <c r="N8437" s="94"/>
    </row>
    <row r="8438" spans="13:14">
      <c r="M8438" s="94"/>
      <c r="N8438" s="94"/>
    </row>
    <row r="8439" spans="13:14">
      <c r="M8439" s="94"/>
      <c r="N8439" s="94"/>
    </row>
    <row r="8440" spans="13:14">
      <c r="M8440" s="94"/>
      <c r="N8440" s="94"/>
    </row>
    <row r="8441" spans="13:14">
      <c r="M8441" s="94"/>
      <c r="N8441" s="94"/>
    </row>
    <row r="8442" spans="13:14">
      <c r="M8442" s="94"/>
      <c r="N8442" s="94"/>
    </row>
    <row r="8443" spans="13:14">
      <c r="M8443" s="94"/>
      <c r="N8443" s="94"/>
    </row>
    <row r="8444" spans="13:14">
      <c r="M8444" s="94"/>
      <c r="N8444" s="94"/>
    </row>
    <row r="8445" spans="13:14">
      <c r="M8445" s="94"/>
      <c r="N8445" s="94"/>
    </row>
    <row r="8446" spans="13:14">
      <c r="M8446" s="94"/>
      <c r="N8446" s="94"/>
    </row>
    <row r="8447" spans="13:14">
      <c r="M8447" s="94"/>
      <c r="N8447" s="94"/>
    </row>
    <row r="8448" spans="13:14">
      <c r="M8448" s="94"/>
      <c r="N8448" s="94"/>
    </row>
    <row r="8449" spans="13:14">
      <c r="M8449" s="94"/>
      <c r="N8449" s="94"/>
    </row>
    <row r="8450" spans="13:14">
      <c r="M8450" s="94"/>
      <c r="N8450" s="94"/>
    </row>
    <row r="8451" spans="13:14">
      <c r="M8451" s="94"/>
      <c r="N8451" s="94"/>
    </row>
    <row r="8452" spans="13:14">
      <c r="M8452" s="94"/>
      <c r="N8452" s="94"/>
    </row>
    <row r="8453" spans="13:14">
      <c r="M8453" s="94"/>
      <c r="N8453" s="94"/>
    </row>
    <row r="8454" spans="13:14">
      <c r="M8454" s="94"/>
      <c r="N8454" s="94"/>
    </row>
    <row r="8455" spans="13:14">
      <c r="M8455" s="94"/>
      <c r="N8455" s="94"/>
    </row>
    <row r="8456" spans="13:14">
      <c r="M8456" s="94"/>
      <c r="N8456" s="94"/>
    </row>
    <row r="8457" spans="13:14">
      <c r="M8457" s="94"/>
      <c r="N8457" s="94"/>
    </row>
    <row r="8458" spans="13:14">
      <c r="M8458" s="94"/>
      <c r="N8458" s="94"/>
    </row>
    <row r="8459" spans="13:14">
      <c r="M8459" s="94"/>
      <c r="N8459" s="94"/>
    </row>
    <row r="8460" spans="13:14">
      <c r="M8460" s="94"/>
      <c r="N8460" s="94"/>
    </row>
    <row r="8461" spans="13:14">
      <c r="M8461" s="94"/>
      <c r="N8461" s="94"/>
    </row>
    <row r="8462" spans="13:14">
      <c r="M8462" s="94"/>
      <c r="N8462" s="94"/>
    </row>
    <row r="8463" spans="13:14">
      <c r="M8463" s="94"/>
      <c r="N8463" s="94"/>
    </row>
    <row r="8464" spans="13:14">
      <c r="M8464" s="94"/>
      <c r="N8464" s="94"/>
    </row>
    <row r="8465" spans="13:14">
      <c r="M8465" s="94"/>
      <c r="N8465" s="94"/>
    </row>
    <row r="8466" spans="13:14">
      <c r="M8466" s="94"/>
      <c r="N8466" s="94"/>
    </row>
    <row r="8467" spans="13:14">
      <c r="M8467" s="94"/>
      <c r="N8467" s="94"/>
    </row>
    <row r="8468" spans="13:14">
      <c r="M8468" s="94"/>
      <c r="N8468" s="94"/>
    </row>
    <row r="8469" spans="13:14">
      <c r="M8469" s="94"/>
      <c r="N8469" s="94"/>
    </row>
    <row r="8470" spans="13:14">
      <c r="M8470" s="94"/>
      <c r="N8470" s="94"/>
    </row>
    <row r="8471" spans="13:14">
      <c r="M8471" s="94"/>
      <c r="N8471" s="94"/>
    </row>
    <row r="8472" spans="13:14">
      <c r="M8472" s="94"/>
      <c r="N8472" s="94"/>
    </row>
    <row r="8473" spans="13:14">
      <c r="M8473" s="94"/>
      <c r="N8473" s="94"/>
    </row>
    <row r="8474" spans="13:14">
      <c r="M8474" s="94"/>
      <c r="N8474" s="94"/>
    </row>
    <row r="8475" spans="13:14">
      <c r="M8475" s="94"/>
      <c r="N8475" s="94"/>
    </row>
    <row r="8476" spans="13:14">
      <c r="M8476" s="94"/>
      <c r="N8476" s="94"/>
    </row>
    <row r="8477" spans="13:14">
      <c r="M8477" s="94"/>
      <c r="N8477" s="94"/>
    </row>
    <row r="8478" spans="13:14">
      <c r="M8478" s="94"/>
      <c r="N8478" s="94"/>
    </row>
    <row r="8479" spans="13:14">
      <c r="M8479" s="94"/>
      <c r="N8479" s="94"/>
    </row>
    <row r="8480" spans="13:14">
      <c r="M8480" s="94"/>
      <c r="N8480" s="94"/>
    </row>
    <row r="8481" spans="13:14">
      <c r="M8481" s="94"/>
      <c r="N8481" s="94"/>
    </row>
    <row r="8482" spans="13:14">
      <c r="M8482" s="94"/>
      <c r="N8482" s="94"/>
    </row>
    <row r="8483" spans="13:14">
      <c r="M8483" s="94"/>
      <c r="N8483" s="94"/>
    </row>
    <row r="8484" spans="13:14">
      <c r="M8484" s="94"/>
      <c r="N8484" s="94"/>
    </row>
    <row r="8485" spans="13:14">
      <c r="M8485" s="94"/>
      <c r="N8485" s="94"/>
    </row>
    <row r="8486" spans="13:14">
      <c r="M8486" s="94"/>
      <c r="N8486" s="94"/>
    </row>
    <row r="8487" spans="13:14">
      <c r="M8487" s="94"/>
      <c r="N8487" s="94"/>
    </row>
    <row r="8488" spans="13:14">
      <c r="M8488" s="94"/>
      <c r="N8488" s="94"/>
    </row>
    <row r="8489" spans="13:14">
      <c r="M8489" s="94"/>
      <c r="N8489" s="94"/>
    </row>
    <row r="8490" spans="13:14">
      <c r="M8490" s="94"/>
      <c r="N8490" s="94"/>
    </row>
    <row r="8491" spans="13:14">
      <c r="M8491" s="94"/>
      <c r="N8491" s="94"/>
    </row>
    <row r="8492" spans="13:14">
      <c r="M8492" s="94"/>
      <c r="N8492" s="94"/>
    </row>
    <row r="8493" spans="13:14">
      <c r="M8493" s="94"/>
      <c r="N8493" s="94"/>
    </row>
    <row r="8494" spans="13:14">
      <c r="M8494" s="94"/>
      <c r="N8494" s="94"/>
    </row>
    <row r="8495" spans="13:14">
      <c r="M8495" s="94"/>
      <c r="N8495" s="94"/>
    </row>
    <row r="8496" spans="13:14">
      <c r="M8496" s="94"/>
      <c r="N8496" s="94"/>
    </row>
    <row r="8497" spans="13:14">
      <c r="M8497" s="94"/>
      <c r="N8497" s="94"/>
    </row>
    <row r="8498" spans="13:14">
      <c r="M8498" s="94"/>
      <c r="N8498" s="94"/>
    </row>
    <row r="8499" spans="13:14">
      <c r="M8499" s="94"/>
      <c r="N8499" s="94"/>
    </row>
    <row r="8500" spans="13:14">
      <c r="M8500" s="94"/>
      <c r="N8500" s="94"/>
    </row>
    <row r="8501" spans="13:14">
      <c r="M8501" s="94"/>
      <c r="N8501" s="94"/>
    </row>
    <row r="8502" spans="13:14">
      <c r="M8502" s="94"/>
      <c r="N8502" s="94"/>
    </row>
    <row r="8503" spans="13:14">
      <c r="M8503" s="94"/>
      <c r="N8503" s="94"/>
    </row>
    <row r="8504" spans="13:14">
      <c r="M8504" s="94"/>
      <c r="N8504" s="94"/>
    </row>
    <row r="8505" spans="13:14">
      <c r="M8505" s="94"/>
      <c r="N8505" s="94"/>
    </row>
    <row r="8506" spans="13:14">
      <c r="M8506" s="94"/>
      <c r="N8506" s="94"/>
    </row>
    <row r="8507" spans="13:14">
      <c r="M8507" s="94"/>
      <c r="N8507" s="94"/>
    </row>
    <row r="8508" spans="13:14">
      <c r="M8508" s="94"/>
      <c r="N8508" s="94"/>
    </row>
    <row r="8509" spans="13:14">
      <c r="M8509" s="94"/>
      <c r="N8509" s="94"/>
    </row>
    <row r="8510" spans="13:14">
      <c r="M8510" s="94"/>
      <c r="N8510" s="94"/>
    </row>
    <row r="8511" spans="13:14">
      <c r="M8511" s="94"/>
      <c r="N8511" s="94"/>
    </row>
    <row r="8512" spans="13:14">
      <c r="M8512" s="94"/>
      <c r="N8512" s="94"/>
    </row>
    <row r="8513" spans="13:14">
      <c r="M8513" s="94"/>
      <c r="N8513" s="94"/>
    </row>
    <row r="8514" spans="13:14">
      <c r="M8514" s="94"/>
      <c r="N8514" s="94"/>
    </row>
    <row r="8515" spans="13:14">
      <c r="M8515" s="94"/>
      <c r="N8515" s="94"/>
    </row>
    <row r="8516" spans="13:14">
      <c r="M8516" s="94"/>
      <c r="N8516" s="94"/>
    </row>
    <row r="8517" spans="13:14">
      <c r="M8517" s="94"/>
      <c r="N8517" s="94"/>
    </row>
    <row r="8518" spans="13:14">
      <c r="M8518" s="94"/>
      <c r="N8518" s="94"/>
    </row>
    <row r="8519" spans="13:14">
      <c r="M8519" s="94"/>
      <c r="N8519" s="94"/>
    </row>
    <row r="8520" spans="13:14">
      <c r="M8520" s="94"/>
      <c r="N8520" s="94"/>
    </row>
    <row r="8521" spans="13:14">
      <c r="M8521" s="94"/>
      <c r="N8521" s="94"/>
    </row>
    <row r="8522" spans="13:14">
      <c r="M8522" s="94"/>
      <c r="N8522" s="94"/>
    </row>
    <row r="8523" spans="13:14">
      <c r="M8523" s="94"/>
      <c r="N8523" s="94"/>
    </row>
    <row r="8524" spans="13:14">
      <c r="M8524" s="94"/>
      <c r="N8524" s="94"/>
    </row>
    <row r="8525" spans="13:14">
      <c r="M8525" s="94"/>
      <c r="N8525" s="94"/>
    </row>
    <row r="8526" spans="13:14">
      <c r="M8526" s="94"/>
      <c r="N8526" s="94"/>
    </row>
    <row r="8527" spans="13:14">
      <c r="M8527" s="94"/>
      <c r="N8527" s="94"/>
    </row>
    <row r="8528" spans="13:14">
      <c r="M8528" s="94"/>
      <c r="N8528" s="94"/>
    </row>
    <row r="8529" spans="13:14">
      <c r="M8529" s="94"/>
      <c r="N8529" s="94"/>
    </row>
    <row r="8530" spans="13:14">
      <c r="M8530" s="94"/>
      <c r="N8530" s="94"/>
    </row>
    <row r="8531" spans="13:14">
      <c r="M8531" s="94"/>
      <c r="N8531" s="94"/>
    </row>
    <row r="8532" spans="13:14">
      <c r="M8532" s="94"/>
      <c r="N8532" s="94"/>
    </row>
    <row r="8533" spans="13:14">
      <c r="M8533" s="94"/>
      <c r="N8533" s="94"/>
    </row>
    <row r="8534" spans="13:14">
      <c r="M8534" s="94"/>
      <c r="N8534" s="94"/>
    </row>
    <row r="8535" spans="13:14">
      <c r="M8535" s="94"/>
      <c r="N8535" s="94"/>
    </row>
    <row r="8536" spans="13:14">
      <c r="M8536" s="94"/>
      <c r="N8536" s="94"/>
    </row>
    <row r="8537" spans="13:14">
      <c r="M8537" s="94"/>
      <c r="N8537" s="94"/>
    </row>
    <row r="8538" spans="13:14">
      <c r="M8538" s="94"/>
      <c r="N8538" s="94"/>
    </row>
    <row r="8539" spans="13:14">
      <c r="M8539" s="94"/>
      <c r="N8539" s="94"/>
    </row>
    <row r="8540" spans="13:14">
      <c r="M8540" s="94"/>
      <c r="N8540" s="94"/>
    </row>
    <row r="8541" spans="13:14">
      <c r="M8541" s="94"/>
      <c r="N8541" s="94"/>
    </row>
    <row r="8542" spans="13:14">
      <c r="M8542" s="94"/>
      <c r="N8542" s="94"/>
    </row>
    <row r="8543" spans="13:14">
      <c r="M8543" s="94"/>
      <c r="N8543" s="94"/>
    </row>
    <row r="8544" spans="13:14">
      <c r="M8544" s="94"/>
      <c r="N8544" s="94"/>
    </row>
    <row r="8545" spans="13:14">
      <c r="M8545" s="94"/>
      <c r="N8545" s="94"/>
    </row>
    <row r="8546" spans="13:14">
      <c r="M8546" s="94"/>
      <c r="N8546" s="94"/>
    </row>
    <row r="8547" spans="13:14">
      <c r="M8547" s="94"/>
      <c r="N8547" s="94"/>
    </row>
    <row r="8548" spans="13:14">
      <c r="M8548" s="94"/>
      <c r="N8548" s="94"/>
    </row>
    <row r="8549" spans="13:14">
      <c r="M8549" s="94"/>
      <c r="N8549" s="94"/>
    </row>
    <row r="8550" spans="13:14">
      <c r="M8550" s="94"/>
      <c r="N8550" s="94"/>
    </row>
    <row r="8551" spans="13:14">
      <c r="M8551" s="94"/>
      <c r="N8551" s="94"/>
    </row>
    <row r="8552" spans="13:14">
      <c r="M8552" s="94"/>
      <c r="N8552" s="94"/>
    </row>
    <row r="8553" spans="13:14">
      <c r="M8553" s="94"/>
      <c r="N8553" s="94"/>
    </row>
    <row r="8554" spans="13:14">
      <c r="M8554" s="94"/>
      <c r="N8554" s="94"/>
    </row>
    <row r="8555" spans="13:14">
      <c r="M8555" s="94"/>
      <c r="N8555" s="94"/>
    </row>
    <row r="8556" spans="13:14">
      <c r="M8556" s="94"/>
      <c r="N8556" s="94"/>
    </row>
    <row r="8557" spans="13:14">
      <c r="M8557" s="94"/>
      <c r="N8557" s="94"/>
    </row>
    <row r="8558" spans="13:14">
      <c r="M8558" s="94"/>
      <c r="N8558" s="94"/>
    </row>
    <row r="8559" spans="13:14">
      <c r="M8559" s="94"/>
      <c r="N8559" s="94"/>
    </row>
    <row r="8560" spans="13:14">
      <c r="M8560" s="94"/>
      <c r="N8560" s="94"/>
    </row>
    <row r="8561" spans="13:14">
      <c r="M8561" s="94"/>
      <c r="N8561" s="94"/>
    </row>
    <row r="8562" spans="13:14">
      <c r="M8562" s="94"/>
      <c r="N8562" s="94"/>
    </row>
    <row r="8563" spans="13:14">
      <c r="M8563" s="94"/>
      <c r="N8563" s="94"/>
    </row>
    <row r="8564" spans="13:14">
      <c r="M8564" s="94"/>
      <c r="N8564" s="94"/>
    </row>
    <row r="8565" spans="13:14">
      <c r="M8565" s="94"/>
      <c r="N8565" s="94"/>
    </row>
    <row r="8566" spans="13:14">
      <c r="M8566" s="94"/>
      <c r="N8566" s="94"/>
    </row>
    <row r="8567" spans="13:14">
      <c r="M8567" s="94"/>
      <c r="N8567" s="94"/>
    </row>
    <row r="8568" spans="13:14">
      <c r="M8568" s="94"/>
      <c r="N8568" s="94"/>
    </row>
    <row r="8569" spans="13:14">
      <c r="M8569" s="94"/>
      <c r="N8569" s="94"/>
    </row>
    <row r="8570" spans="13:14">
      <c r="M8570" s="94"/>
      <c r="N8570" s="94"/>
    </row>
    <row r="8571" spans="13:14">
      <c r="M8571" s="94"/>
      <c r="N8571" s="94"/>
    </row>
    <row r="8572" spans="13:14">
      <c r="M8572" s="94"/>
      <c r="N8572" s="94"/>
    </row>
    <row r="8573" spans="13:14">
      <c r="M8573" s="94"/>
      <c r="N8573" s="94"/>
    </row>
    <row r="8574" spans="13:14">
      <c r="M8574" s="94"/>
      <c r="N8574" s="94"/>
    </row>
    <row r="8575" spans="13:14">
      <c r="M8575" s="94"/>
      <c r="N8575" s="94"/>
    </row>
    <row r="8576" spans="13:14">
      <c r="M8576" s="94"/>
      <c r="N8576" s="94"/>
    </row>
    <row r="8577" spans="13:14">
      <c r="M8577" s="94"/>
      <c r="N8577" s="94"/>
    </row>
    <row r="8578" spans="13:14">
      <c r="M8578" s="94"/>
      <c r="N8578" s="94"/>
    </row>
    <row r="8579" spans="13:14">
      <c r="M8579" s="94"/>
      <c r="N8579" s="94"/>
    </row>
    <row r="8580" spans="13:14">
      <c r="M8580" s="94"/>
      <c r="N8580" s="94"/>
    </row>
    <row r="8581" spans="13:14">
      <c r="M8581" s="94"/>
      <c r="N8581" s="94"/>
    </row>
    <row r="8582" spans="13:14">
      <c r="M8582" s="94"/>
      <c r="N8582" s="94"/>
    </row>
    <row r="8583" spans="13:14">
      <c r="M8583" s="94"/>
      <c r="N8583" s="94"/>
    </row>
    <row r="8584" spans="13:14">
      <c r="M8584" s="94"/>
      <c r="N8584" s="94"/>
    </row>
    <row r="8585" spans="13:14">
      <c r="M8585" s="94"/>
      <c r="N8585" s="94"/>
    </row>
    <row r="8586" spans="13:14">
      <c r="M8586" s="94"/>
      <c r="N8586" s="94"/>
    </row>
    <row r="8587" spans="13:14">
      <c r="M8587" s="94"/>
      <c r="N8587" s="94"/>
    </row>
    <row r="8588" spans="13:14">
      <c r="M8588" s="94"/>
      <c r="N8588" s="94"/>
    </row>
    <row r="8589" spans="13:14">
      <c r="M8589" s="94"/>
      <c r="N8589" s="94"/>
    </row>
    <row r="8590" spans="13:14">
      <c r="M8590" s="94"/>
      <c r="N8590" s="94"/>
    </row>
    <row r="8591" spans="13:14">
      <c r="M8591" s="94"/>
      <c r="N8591" s="94"/>
    </row>
    <row r="8592" spans="13:14">
      <c r="M8592" s="94"/>
      <c r="N8592" s="94"/>
    </row>
    <row r="8593" spans="13:14">
      <c r="M8593" s="94"/>
      <c r="N8593" s="94"/>
    </row>
    <row r="8594" spans="13:14">
      <c r="M8594" s="94"/>
      <c r="N8594" s="94"/>
    </row>
    <row r="8595" spans="13:14">
      <c r="M8595" s="94"/>
      <c r="N8595" s="94"/>
    </row>
    <row r="8596" spans="13:14">
      <c r="M8596" s="94"/>
      <c r="N8596" s="94"/>
    </row>
    <row r="8597" spans="13:14">
      <c r="M8597" s="94"/>
      <c r="N8597" s="94"/>
    </row>
    <row r="8598" spans="13:14">
      <c r="M8598" s="94"/>
      <c r="N8598" s="94"/>
    </row>
    <row r="8599" spans="13:14">
      <c r="M8599" s="94"/>
      <c r="N8599" s="94"/>
    </row>
    <row r="8600" spans="13:14">
      <c r="M8600" s="94"/>
      <c r="N8600" s="94"/>
    </row>
    <row r="8601" spans="13:14">
      <c r="M8601" s="94"/>
      <c r="N8601" s="94"/>
    </row>
    <row r="8602" spans="13:14">
      <c r="M8602" s="94"/>
      <c r="N8602" s="94"/>
    </row>
    <row r="8603" spans="13:14">
      <c r="M8603" s="94"/>
      <c r="N8603" s="94"/>
    </row>
    <row r="8604" spans="13:14">
      <c r="M8604" s="94"/>
      <c r="N8604" s="94"/>
    </row>
    <row r="8605" spans="13:14">
      <c r="M8605" s="94"/>
      <c r="N8605" s="94"/>
    </row>
    <row r="8606" spans="13:14">
      <c r="M8606" s="94"/>
      <c r="N8606" s="94"/>
    </row>
    <row r="8607" spans="13:14">
      <c r="M8607" s="94"/>
      <c r="N8607" s="94"/>
    </row>
    <row r="8608" spans="13:14">
      <c r="M8608" s="94"/>
      <c r="N8608" s="94"/>
    </row>
    <row r="8609" spans="13:14">
      <c r="M8609" s="94"/>
      <c r="N8609" s="94"/>
    </row>
    <row r="8610" spans="13:14">
      <c r="M8610" s="94"/>
      <c r="N8610" s="94"/>
    </row>
    <row r="8611" spans="13:14">
      <c r="M8611" s="94"/>
      <c r="N8611" s="94"/>
    </row>
    <row r="8612" spans="13:14">
      <c r="M8612" s="94"/>
      <c r="N8612" s="94"/>
    </row>
    <row r="8613" spans="13:14">
      <c r="M8613" s="94"/>
      <c r="N8613" s="94"/>
    </row>
    <row r="8614" spans="13:14">
      <c r="M8614" s="94"/>
      <c r="N8614" s="94"/>
    </row>
    <row r="8615" spans="13:14">
      <c r="M8615" s="94"/>
      <c r="N8615" s="94"/>
    </row>
    <row r="8616" spans="13:14">
      <c r="M8616" s="94"/>
      <c r="N8616" s="94"/>
    </row>
    <row r="8617" spans="13:14">
      <c r="M8617" s="94"/>
      <c r="N8617" s="94"/>
    </row>
    <row r="8618" spans="13:14">
      <c r="M8618" s="94"/>
      <c r="N8618" s="94"/>
    </row>
    <row r="8619" spans="13:14">
      <c r="M8619" s="94"/>
      <c r="N8619" s="94"/>
    </row>
    <row r="8620" spans="13:14">
      <c r="M8620" s="94"/>
      <c r="N8620" s="94"/>
    </row>
    <row r="8621" spans="13:14">
      <c r="M8621" s="94"/>
      <c r="N8621" s="94"/>
    </row>
    <row r="8622" spans="13:14">
      <c r="M8622" s="94"/>
      <c r="N8622" s="94"/>
    </row>
    <row r="8623" spans="13:14">
      <c r="M8623" s="94"/>
      <c r="N8623" s="94"/>
    </row>
    <row r="8624" spans="13:14">
      <c r="M8624" s="94"/>
      <c r="N8624" s="94"/>
    </row>
    <row r="8625" spans="13:14">
      <c r="M8625" s="94"/>
      <c r="N8625" s="94"/>
    </row>
    <row r="8626" spans="13:14">
      <c r="M8626" s="94"/>
      <c r="N8626" s="94"/>
    </row>
    <row r="8627" spans="13:14">
      <c r="M8627" s="94"/>
      <c r="N8627" s="94"/>
    </row>
    <row r="8628" spans="13:14">
      <c r="M8628" s="94"/>
      <c r="N8628" s="94"/>
    </row>
    <row r="8629" spans="13:14">
      <c r="M8629" s="94"/>
      <c r="N8629" s="94"/>
    </row>
    <row r="8630" spans="13:14">
      <c r="M8630" s="94"/>
      <c r="N8630" s="94"/>
    </row>
    <row r="8631" spans="13:14">
      <c r="M8631" s="94"/>
      <c r="N8631" s="94"/>
    </row>
    <row r="8632" spans="13:14">
      <c r="M8632" s="94"/>
      <c r="N8632" s="94"/>
    </row>
    <row r="8633" spans="13:14">
      <c r="M8633" s="94"/>
      <c r="N8633" s="94"/>
    </row>
    <row r="8634" spans="13:14">
      <c r="M8634" s="94"/>
      <c r="N8634" s="94"/>
    </row>
    <row r="8635" spans="13:14">
      <c r="M8635" s="94"/>
      <c r="N8635" s="94"/>
    </row>
    <row r="8636" spans="13:14">
      <c r="M8636" s="94"/>
      <c r="N8636" s="94"/>
    </row>
    <row r="8637" spans="13:14">
      <c r="M8637" s="94"/>
      <c r="N8637" s="94"/>
    </row>
    <row r="8638" spans="13:14">
      <c r="M8638" s="94"/>
      <c r="N8638" s="94"/>
    </row>
    <row r="8639" spans="13:14">
      <c r="M8639" s="94"/>
      <c r="N8639" s="94"/>
    </row>
    <row r="8640" spans="13:14">
      <c r="M8640" s="94"/>
      <c r="N8640" s="94"/>
    </row>
    <row r="8641" spans="13:14">
      <c r="M8641" s="94"/>
      <c r="N8641" s="94"/>
    </row>
    <row r="8642" spans="13:14">
      <c r="M8642" s="94"/>
      <c r="N8642" s="94"/>
    </row>
    <row r="8643" spans="13:14">
      <c r="M8643" s="94"/>
      <c r="N8643" s="94"/>
    </row>
    <row r="8644" spans="13:14">
      <c r="M8644" s="94"/>
      <c r="N8644" s="94"/>
    </row>
    <row r="8645" spans="13:14">
      <c r="M8645" s="94"/>
      <c r="N8645" s="94"/>
    </row>
    <row r="8646" spans="13:14">
      <c r="M8646" s="94"/>
      <c r="N8646" s="94"/>
    </row>
    <row r="8647" spans="13:14">
      <c r="M8647" s="94"/>
      <c r="N8647" s="94"/>
    </row>
    <row r="8648" spans="13:14">
      <c r="M8648" s="94"/>
      <c r="N8648" s="94"/>
    </row>
    <row r="8649" spans="13:14">
      <c r="M8649" s="94"/>
      <c r="N8649" s="94"/>
    </row>
    <row r="8650" spans="13:14">
      <c r="M8650" s="94"/>
      <c r="N8650" s="94"/>
    </row>
    <row r="8651" spans="13:14">
      <c r="M8651" s="94"/>
      <c r="N8651" s="94"/>
    </row>
    <row r="8652" spans="13:14">
      <c r="M8652" s="94"/>
      <c r="N8652" s="94"/>
    </row>
    <row r="8653" spans="13:14">
      <c r="M8653" s="94"/>
      <c r="N8653" s="94"/>
    </row>
    <row r="8654" spans="13:14">
      <c r="M8654" s="94"/>
      <c r="N8654" s="94"/>
    </row>
    <row r="8655" spans="13:14">
      <c r="M8655" s="94"/>
      <c r="N8655" s="94"/>
    </row>
    <row r="8656" spans="13:14">
      <c r="M8656" s="94"/>
      <c r="N8656" s="94"/>
    </row>
    <row r="8657" spans="13:14">
      <c r="M8657" s="94"/>
      <c r="N8657" s="94"/>
    </row>
    <row r="8658" spans="13:14">
      <c r="M8658" s="94"/>
      <c r="N8658" s="94"/>
    </row>
    <row r="8659" spans="13:14">
      <c r="M8659" s="94"/>
      <c r="N8659" s="94"/>
    </row>
    <row r="8660" spans="13:14">
      <c r="M8660" s="94"/>
      <c r="N8660" s="94"/>
    </row>
    <row r="8661" spans="13:14">
      <c r="M8661" s="94"/>
      <c r="N8661" s="94"/>
    </row>
    <row r="8662" spans="13:14">
      <c r="M8662" s="94"/>
      <c r="N8662" s="94"/>
    </row>
    <row r="8663" spans="13:14">
      <c r="M8663" s="94"/>
      <c r="N8663" s="94"/>
    </row>
    <row r="8664" spans="13:14">
      <c r="M8664" s="94"/>
      <c r="N8664" s="94"/>
    </row>
    <row r="8665" spans="13:14">
      <c r="M8665" s="94"/>
      <c r="N8665" s="94"/>
    </row>
    <row r="8666" spans="13:14">
      <c r="M8666" s="94"/>
      <c r="N8666" s="94"/>
    </row>
    <row r="8667" spans="13:14">
      <c r="M8667" s="94"/>
      <c r="N8667" s="94"/>
    </row>
    <row r="8668" spans="13:14">
      <c r="M8668" s="94"/>
      <c r="N8668" s="94"/>
    </row>
    <row r="8669" spans="13:14">
      <c r="M8669" s="94"/>
      <c r="N8669" s="94"/>
    </row>
    <row r="8670" spans="13:14">
      <c r="M8670" s="94"/>
      <c r="N8670" s="94"/>
    </row>
    <row r="8671" spans="13:14">
      <c r="M8671" s="94"/>
      <c r="N8671" s="94"/>
    </row>
    <row r="8672" spans="13:14">
      <c r="M8672" s="94"/>
      <c r="N8672" s="94"/>
    </row>
    <row r="8673" spans="13:14">
      <c r="M8673" s="94"/>
      <c r="N8673" s="94"/>
    </row>
    <row r="8674" spans="13:14">
      <c r="M8674" s="94"/>
      <c r="N8674" s="94"/>
    </row>
    <row r="8675" spans="13:14">
      <c r="M8675" s="94"/>
      <c r="N8675" s="94"/>
    </row>
    <row r="8676" spans="13:14">
      <c r="M8676" s="94"/>
      <c r="N8676" s="94"/>
    </row>
    <row r="8677" spans="13:14">
      <c r="M8677" s="94"/>
      <c r="N8677" s="94"/>
    </row>
    <row r="8678" spans="13:14">
      <c r="M8678" s="94"/>
      <c r="N8678" s="94"/>
    </row>
    <row r="8679" spans="13:14">
      <c r="M8679" s="94"/>
      <c r="N8679" s="94"/>
    </row>
    <row r="8680" spans="13:14">
      <c r="M8680" s="94"/>
      <c r="N8680" s="94"/>
    </row>
    <row r="8681" spans="13:14">
      <c r="M8681" s="94"/>
      <c r="N8681" s="94"/>
    </row>
    <row r="8682" spans="13:14">
      <c r="M8682" s="94"/>
      <c r="N8682" s="94"/>
    </row>
    <row r="8683" spans="13:14">
      <c r="M8683" s="94"/>
      <c r="N8683" s="94"/>
    </row>
    <row r="8684" spans="13:14">
      <c r="M8684" s="94"/>
      <c r="N8684" s="94"/>
    </row>
    <row r="8685" spans="13:14">
      <c r="M8685" s="94"/>
      <c r="N8685" s="94"/>
    </row>
    <row r="8686" spans="13:14">
      <c r="M8686" s="94"/>
      <c r="N8686" s="94"/>
    </row>
    <row r="8687" spans="13:14">
      <c r="M8687" s="94"/>
      <c r="N8687" s="94"/>
    </row>
    <row r="8688" spans="13:14">
      <c r="M8688" s="94"/>
      <c r="N8688" s="94"/>
    </row>
    <row r="8689" spans="13:14">
      <c r="M8689" s="94"/>
      <c r="N8689" s="94"/>
    </row>
    <row r="8690" spans="13:14">
      <c r="M8690" s="94"/>
      <c r="N8690" s="94"/>
    </row>
    <row r="8691" spans="13:14">
      <c r="M8691" s="94"/>
      <c r="N8691" s="94"/>
    </row>
    <row r="8692" spans="13:14">
      <c r="M8692" s="94"/>
      <c r="N8692" s="94"/>
    </row>
    <row r="8693" spans="13:14">
      <c r="M8693" s="94"/>
      <c r="N8693" s="94"/>
    </row>
    <row r="8694" spans="13:14">
      <c r="M8694" s="94"/>
      <c r="N8694" s="94"/>
    </row>
    <row r="8695" spans="13:14">
      <c r="M8695" s="94"/>
      <c r="N8695" s="94"/>
    </row>
    <row r="8696" spans="13:14">
      <c r="M8696" s="94"/>
      <c r="N8696" s="94"/>
    </row>
    <row r="8697" spans="13:14">
      <c r="M8697" s="94"/>
      <c r="N8697" s="94"/>
    </row>
    <row r="8698" spans="13:14">
      <c r="M8698" s="94"/>
      <c r="N8698" s="94"/>
    </row>
    <row r="8699" spans="13:14">
      <c r="M8699" s="94"/>
      <c r="N8699" s="94"/>
    </row>
    <row r="8700" spans="13:14">
      <c r="M8700" s="94"/>
      <c r="N8700" s="94"/>
    </row>
    <row r="8701" spans="13:14">
      <c r="M8701" s="94"/>
      <c r="N8701" s="94"/>
    </row>
    <row r="8702" spans="13:14">
      <c r="M8702" s="94"/>
      <c r="N8702" s="94"/>
    </row>
    <row r="8703" spans="13:14">
      <c r="M8703" s="94"/>
      <c r="N8703" s="94"/>
    </row>
    <row r="8704" spans="13:14">
      <c r="M8704" s="94"/>
      <c r="N8704" s="94"/>
    </row>
    <row r="8705" spans="13:14">
      <c r="M8705" s="94"/>
      <c r="N8705" s="94"/>
    </row>
    <row r="8706" spans="13:14">
      <c r="M8706" s="94"/>
      <c r="N8706" s="94"/>
    </row>
    <row r="8707" spans="13:14">
      <c r="M8707" s="94"/>
      <c r="N8707" s="94"/>
    </row>
    <row r="8708" spans="13:14">
      <c r="M8708" s="94"/>
      <c r="N8708" s="94"/>
    </row>
    <row r="8709" spans="13:14">
      <c r="M8709" s="94"/>
      <c r="N8709" s="94"/>
    </row>
    <row r="8710" spans="13:14">
      <c r="M8710" s="94"/>
      <c r="N8710" s="94"/>
    </row>
    <row r="8711" spans="13:14">
      <c r="M8711" s="94"/>
      <c r="N8711" s="94"/>
    </row>
    <row r="8712" spans="13:14">
      <c r="M8712" s="94"/>
      <c r="N8712" s="94"/>
    </row>
    <row r="8713" spans="13:14">
      <c r="M8713" s="94"/>
      <c r="N8713" s="94"/>
    </row>
    <row r="8714" spans="13:14">
      <c r="M8714" s="94"/>
      <c r="N8714" s="94"/>
    </row>
    <row r="8715" spans="13:14">
      <c r="M8715" s="94"/>
      <c r="N8715" s="94"/>
    </row>
    <row r="8716" spans="13:14">
      <c r="M8716" s="94"/>
      <c r="N8716" s="94"/>
    </row>
    <row r="8717" spans="13:14">
      <c r="M8717" s="94"/>
      <c r="N8717" s="94"/>
    </row>
    <row r="8718" spans="13:14">
      <c r="M8718" s="94"/>
      <c r="N8718" s="94"/>
    </row>
    <row r="8719" spans="13:14">
      <c r="M8719" s="94"/>
      <c r="N8719" s="94"/>
    </row>
    <row r="8720" spans="13:14">
      <c r="M8720" s="94"/>
      <c r="N8720" s="94"/>
    </row>
    <row r="8721" spans="13:14">
      <c r="M8721" s="94"/>
      <c r="N8721" s="94"/>
    </row>
    <row r="8722" spans="13:14">
      <c r="M8722" s="94"/>
      <c r="N8722" s="94"/>
    </row>
    <row r="8723" spans="13:14">
      <c r="M8723" s="94"/>
      <c r="N8723" s="94"/>
    </row>
    <row r="8724" spans="13:14">
      <c r="M8724" s="94"/>
      <c r="N8724" s="94"/>
    </row>
    <row r="8725" spans="13:14">
      <c r="M8725" s="94"/>
      <c r="N8725" s="94"/>
    </row>
    <row r="8726" spans="13:14">
      <c r="M8726" s="94"/>
      <c r="N8726" s="94"/>
    </row>
    <row r="8727" spans="13:14">
      <c r="M8727" s="94"/>
      <c r="N8727" s="94"/>
    </row>
    <row r="8728" spans="13:14">
      <c r="M8728" s="94"/>
      <c r="N8728" s="94"/>
    </row>
    <row r="8729" spans="13:14">
      <c r="M8729" s="94"/>
      <c r="N8729" s="94"/>
    </row>
    <row r="8730" spans="13:14">
      <c r="M8730" s="94"/>
      <c r="N8730" s="94"/>
    </row>
    <row r="8731" spans="13:14">
      <c r="M8731" s="94"/>
      <c r="N8731" s="94"/>
    </row>
    <row r="8732" spans="13:14">
      <c r="M8732" s="94"/>
      <c r="N8732" s="94"/>
    </row>
    <row r="8733" spans="13:14">
      <c r="M8733" s="94"/>
      <c r="N8733" s="94"/>
    </row>
    <row r="8734" spans="13:14">
      <c r="M8734" s="94"/>
      <c r="N8734" s="94"/>
    </row>
    <row r="8735" spans="13:14">
      <c r="M8735" s="94"/>
      <c r="N8735" s="94"/>
    </row>
    <row r="8736" spans="13:14">
      <c r="M8736" s="94"/>
      <c r="N8736" s="94"/>
    </row>
    <row r="8737" spans="13:14">
      <c r="M8737" s="94"/>
      <c r="N8737" s="94"/>
    </row>
    <row r="8738" spans="13:14">
      <c r="M8738" s="94"/>
      <c r="N8738" s="94"/>
    </row>
    <row r="8739" spans="13:14">
      <c r="M8739" s="94"/>
      <c r="N8739" s="94"/>
    </row>
    <row r="8740" spans="13:14">
      <c r="M8740" s="94"/>
      <c r="N8740" s="94"/>
    </row>
    <row r="8741" spans="13:14">
      <c r="M8741" s="94"/>
      <c r="N8741" s="94"/>
    </row>
    <row r="8742" spans="13:14">
      <c r="M8742" s="94"/>
      <c r="N8742" s="94"/>
    </row>
    <row r="8743" spans="13:14">
      <c r="M8743" s="94"/>
      <c r="N8743" s="94"/>
    </row>
    <row r="8744" spans="13:14">
      <c r="M8744" s="94"/>
      <c r="N8744" s="94"/>
    </row>
    <row r="8745" spans="13:14">
      <c r="M8745" s="94"/>
      <c r="N8745" s="94"/>
    </row>
    <row r="8746" spans="13:14">
      <c r="M8746" s="94"/>
      <c r="N8746" s="94"/>
    </row>
    <row r="8747" spans="13:14">
      <c r="M8747" s="94"/>
      <c r="N8747" s="94"/>
    </row>
    <row r="8748" spans="13:14">
      <c r="M8748" s="94"/>
      <c r="N8748" s="94"/>
    </row>
    <row r="8749" spans="13:14">
      <c r="M8749" s="94"/>
      <c r="N8749" s="94"/>
    </row>
    <row r="8750" spans="13:14">
      <c r="M8750" s="94"/>
      <c r="N8750" s="94"/>
    </row>
    <row r="8751" spans="13:14">
      <c r="M8751" s="94"/>
      <c r="N8751" s="94"/>
    </row>
    <row r="8752" spans="13:14">
      <c r="M8752" s="94"/>
      <c r="N8752" s="94"/>
    </row>
    <row r="8753" spans="13:14">
      <c r="M8753" s="94"/>
      <c r="N8753" s="94"/>
    </row>
    <row r="8754" spans="13:14">
      <c r="M8754" s="94"/>
      <c r="N8754" s="94"/>
    </row>
    <row r="8755" spans="13:14">
      <c r="M8755" s="94"/>
      <c r="N8755" s="94"/>
    </row>
    <row r="8756" spans="13:14">
      <c r="M8756" s="94"/>
      <c r="N8756" s="94"/>
    </row>
    <row r="8757" spans="13:14">
      <c r="M8757" s="94"/>
      <c r="N8757" s="94"/>
    </row>
    <row r="8758" spans="13:14">
      <c r="M8758" s="94"/>
      <c r="N8758" s="94"/>
    </row>
    <row r="8759" spans="13:14">
      <c r="M8759" s="94"/>
      <c r="N8759" s="94"/>
    </row>
    <row r="8760" spans="13:14">
      <c r="M8760" s="94"/>
      <c r="N8760" s="94"/>
    </row>
    <row r="8761" spans="13:14">
      <c r="M8761" s="94"/>
      <c r="N8761" s="94"/>
    </row>
    <row r="8762" spans="13:14">
      <c r="M8762" s="94"/>
      <c r="N8762" s="94"/>
    </row>
    <row r="8763" spans="13:14">
      <c r="M8763" s="94"/>
      <c r="N8763" s="94"/>
    </row>
    <row r="8764" spans="13:14">
      <c r="M8764" s="94"/>
      <c r="N8764" s="94"/>
    </row>
    <row r="8765" spans="13:14">
      <c r="M8765" s="94"/>
      <c r="N8765" s="94"/>
    </row>
    <row r="8766" spans="13:14">
      <c r="M8766" s="94"/>
      <c r="N8766" s="94"/>
    </row>
    <row r="8767" spans="13:14">
      <c r="M8767" s="94"/>
      <c r="N8767" s="94"/>
    </row>
    <row r="8768" spans="13:14">
      <c r="M8768" s="94"/>
      <c r="N8768" s="94"/>
    </row>
    <row r="8769" spans="13:14">
      <c r="M8769" s="94"/>
      <c r="N8769" s="94"/>
    </row>
    <row r="8770" spans="13:14">
      <c r="M8770" s="94"/>
      <c r="N8770" s="94"/>
    </row>
    <row r="8771" spans="13:14">
      <c r="M8771" s="94"/>
      <c r="N8771" s="94"/>
    </row>
    <row r="8772" spans="13:14">
      <c r="M8772" s="94"/>
      <c r="N8772" s="94"/>
    </row>
    <row r="8773" spans="13:14">
      <c r="M8773" s="94"/>
      <c r="N8773" s="94"/>
    </row>
    <row r="8774" spans="13:14">
      <c r="M8774" s="94"/>
      <c r="N8774" s="94"/>
    </row>
    <row r="8775" spans="13:14">
      <c r="M8775" s="94"/>
      <c r="N8775" s="94"/>
    </row>
    <row r="8776" spans="13:14">
      <c r="M8776" s="94"/>
      <c r="N8776" s="94"/>
    </row>
    <row r="8777" spans="13:14">
      <c r="M8777" s="94"/>
      <c r="N8777" s="94"/>
    </row>
    <row r="8778" spans="13:14">
      <c r="M8778" s="94"/>
      <c r="N8778" s="94"/>
    </row>
    <row r="8779" spans="13:14">
      <c r="M8779" s="94"/>
      <c r="N8779" s="94"/>
    </row>
    <row r="8780" spans="13:14">
      <c r="M8780" s="94"/>
      <c r="N8780" s="94"/>
    </row>
    <row r="8781" spans="13:14">
      <c r="M8781" s="94"/>
      <c r="N8781" s="94"/>
    </row>
    <row r="8782" spans="13:14">
      <c r="M8782" s="94"/>
      <c r="N8782" s="94"/>
    </row>
    <row r="8783" spans="13:14">
      <c r="M8783" s="94"/>
      <c r="N8783" s="94"/>
    </row>
    <row r="8784" spans="13:14">
      <c r="M8784" s="94"/>
      <c r="N8784" s="94"/>
    </row>
    <row r="8785" spans="13:14">
      <c r="M8785" s="94"/>
      <c r="N8785" s="94"/>
    </row>
    <row r="8786" spans="13:14">
      <c r="M8786" s="94"/>
      <c r="N8786" s="94"/>
    </row>
    <row r="8787" spans="13:14">
      <c r="M8787" s="94"/>
      <c r="N8787" s="94"/>
    </row>
    <row r="8788" spans="13:14">
      <c r="M8788" s="94"/>
      <c r="N8788" s="94"/>
    </row>
    <row r="8789" spans="13:14">
      <c r="M8789" s="94"/>
      <c r="N8789" s="94"/>
    </row>
    <row r="8790" spans="13:14">
      <c r="M8790" s="94"/>
      <c r="N8790" s="94"/>
    </row>
    <row r="8791" spans="13:14">
      <c r="M8791" s="94"/>
      <c r="N8791" s="94"/>
    </row>
    <row r="8792" spans="13:14">
      <c r="M8792" s="94"/>
      <c r="N8792" s="94"/>
    </row>
    <row r="8793" spans="13:14">
      <c r="M8793" s="94"/>
      <c r="N8793" s="94"/>
    </row>
    <row r="8794" spans="13:14">
      <c r="M8794" s="94"/>
      <c r="N8794" s="94"/>
    </row>
    <row r="8795" spans="13:14">
      <c r="M8795" s="94"/>
      <c r="N8795" s="94"/>
    </row>
    <row r="8796" spans="13:14">
      <c r="M8796" s="94"/>
      <c r="N8796" s="94"/>
    </row>
    <row r="8797" spans="13:14">
      <c r="M8797" s="94"/>
      <c r="N8797" s="94"/>
    </row>
    <row r="8798" spans="13:14">
      <c r="M8798" s="94"/>
      <c r="N8798" s="94"/>
    </row>
    <row r="8799" spans="13:14">
      <c r="M8799" s="94"/>
      <c r="N8799" s="94"/>
    </row>
    <row r="8800" spans="13:14">
      <c r="M8800" s="94"/>
      <c r="N8800" s="94"/>
    </row>
    <row r="8801" spans="13:14">
      <c r="M8801" s="94"/>
      <c r="N8801" s="94"/>
    </row>
    <row r="8802" spans="13:14">
      <c r="M8802" s="94"/>
      <c r="N8802" s="94"/>
    </row>
    <row r="8803" spans="13:14">
      <c r="M8803" s="94"/>
      <c r="N8803" s="94"/>
    </row>
    <row r="8804" spans="13:14">
      <c r="M8804" s="94"/>
      <c r="N8804" s="94"/>
    </row>
    <row r="8805" spans="13:14">
      <c r="M8805" s="94"/>
      <c r="N8805" s="94"/>
    </row>
    <row r="8806" spans="13:14">
      <c r="M8806" s="94"/>
      <c r="N8806" s="94"/>
    </row>
    <row r="8807" spans="13:14">
      <c r="M8807" s="94"/>
      <c r="N8807" s="94"/>
    </row>
    <row r="8808" spans="13:14">
      <c r="M8808" s="94"/>
      <c r="N8808" s="94"/>
    </row>
    <row r="8809" spans="13:14">
      <c r="M8809" s="94"/>
      <c r="N8809" s="94"/>
    </row>
    <row r="8810" spans="13:14">
      <c r="M8810" s="94"/>
      <c r="N8810" s="94"/>
    </row>
    <row r="8811" spans="13:14">
      <c r="M8811" s="94"/>
      <c r="N8811" s="94"/>
    </row>
    <row r="8812" spans="13:14">
      <c r="M8812" s="94"/>
      <c r="N8812" s="94"/>
    </row>
    <row r="8813" spans="13:14">
      <c r="M8813" s="94"/>
      <c r="N8813" s="94"/>
    </row>
    <row r="8814" spans="13:14">
      <c r="M8814" s="94"/>
      <c r="N8814" s="94"/>
    </row>
    <row r="8815" spans="13:14">
      <c r="M8815" s="94"/>
      <c r="N8815" s="94"/>
    </row>
    <row r="8816" spans="13:14">
      <c r="M8816" s="94"/>
      <c r="N8816" s="94"/>
    </row>
    <row r="8817" spans="13:14">
      <c r="M8817" s="94"/>
      <c r="N8817" s="94"/>
    </row>
    <row r="8818" spans="13:14">
      <c r="M8818" s="94"/>
      <c r="N8818" s="94"/>
    </row>
    <row r="8819" spans="13:14">
      <c r="M8819" s="94"/>
      <c r="N8819" s="94"/>
    </row>
    <row r="8820" spans="13:14">
      <c r="M8820" s="94"/>
      <c r="N8820" s="94"/>
    </row>
    <row r="8821" spans="13:14">
      <c r="M8821" s="94"/>
      <c r="N8821" s="94"/>
    </row>
    <row r="8822" spans="13:14">
      <c r="M8822" s="94"/>
      <c r="N8822" s="94"/>
    </row>
    <row r="8823" spans="13:14">
      <c r="M8823" s="94"/>
      <c r="N8823" s="94"/>
    </row>
    <row r="8824" spans="13:14">
      <c r="M8824" s="94"/>
      <c r="N8824" s="94"/>
    </row>
    <row r="8825" spans="13:14">
      <c r="M8825" s="94"/>
      <c r="N8825" s="94"/>
    </row>
    <row r="8826" spans="13:14">
      <c r="M8826" s="94"/>
      <c r="N8826" s="94"/>
    </row>
    <row r="8827" spans="13:14">
      <c r="M8827" s="94"/>
      <c r="N8827" s="94"/>
    </row>
    <row r="8828" spans="13:14">
      <c r="M8828" s="94"/>
      <c r="N8828" s="94"/>
    </row>
    <row r="8829" spans="13:14">
      <c r="M8829" s="94"/>
      <c r="N8829" s="94"/>
    </row>
    <row r="8830" spans="13:14">
      <c r="M8830" s="94"/>
      <c r="N8830" s="94"/>
    </row>
    <row r="8831" spans="13:14">
      <c r="M8831" s="94"/>
      <c r="N8831" s="94"/>
    </row>
    <row r="8832" spans="13:14">
      <c r="M8832" s="94"/>
      <c r="N8832" s="94"/>
    </row>
    <row r="8833" spans="13:14">
      <c r="M8833" s="94"/>
      <c r="N8833" s="94"/>
    </row>
    <row r="8834" spans="13:14">
      <c r="M8834" s="94"/>
      <c r="N8834" s="94"/>
    </row>
    <row r="8835" spans="13:14">
      <c r="M8835" s="94"/>
      <c r="N8835" s="94"/>
    </row>
    <row r="8836" spans="13:14">
      <c r="M8836" s="94"/>
      <c r="N8836" s="94"/>
    </row>
    <row r="8837" spans="13:14">
      <c r="M8837" s="94"/>
      <c r="N8837" s="94"/>
    </row>
    <row r="8838" spans="13:14">
      <c r="M8838" s="94"/>
      <c r="N8838" s="94"/>
    </row>
    <row r="8839" spans="13:14">
      <c r="M8839" s="94"/>
      <c r="N8839" s="94"/>
    </row>
    <row r="8840" spans="13:14">
      <c r="M8840" s="94"/>
      <c r="N8840" s="94"/>
    </row>
    <row r="8841" spans="13:14">
      <c r="M8841" s="94"/>
      <c r="N8841" s="94"/>
    </row>
    <row r="8842" spans="13:14">
      <c r="M8842" s="94"/>
      <c r="N8842" s="94"/>
    </row>
    <row r="8843" spans="13:14">
      <c r="M8843" s="94"/>
      <c r="N8843" s="94"/>
    </row>
    <row r="8844" spans="13:14">
      <c r="M8844" s="94"/>
      <c r="N8844" s="94"/>
    </row>
    <row r="8845" spans="13:14">
      <c r="M8845" s="94"/>
      <c r="N8845" s="94"/>
    </row>
    <row r="8846" spans="13:14">
      <c r="M8846" s="94"/>
      <c r="N8846" s="94"/>
    </row>
    <row r="8847" spans="13:14">
      <c r="M8847" s="94"/>
      <c r="N8847" s="94"/>
    </row>
    <row r="8848" spans="13:14">
      <c r="M8848" s="94"/>
      <c r="N8848" s="94"/>
    </row>
    <row r="8849" spans="13:14">
      <c r="M8849" s="94"/>
      <c r="N8849" s="94"/>
    </row>
    <row r="8850" spans="13:14">
      <c r="M8850" s="94"/>
      <c r="N8850" s="94"/>
    </row>
    <row r="8851" spans="13:14">
      <c r="M8851" s="94"/>
      <c r="N8851" s="94"/>
    </row>
    <row r="8852" spans="13:14">
      <c r="M8852" s="94"/>
      <c r="N8852" s="94"/>
    </row>
    <row r="8853" spans="13:14">
      <c r="M8853" s="94"/>
      <c r="N8853" s="94"/>
    </row>
    <row r="8854" spans="13:14">
      <c r="M8854" s="94"/>
      <c r="N8854" s="94"/>
    </row>
    <row r="8855" spans="13:14">
      <c r="M8855" s="94"/>
      <c r="N8855" s="94"/>
    </row>
    <row r="8856" spans="13:14">
      <c r="M8856" s="94"/>
      <c r="N8856" s="94"/>
    </row>
    <row r="8857" spans="13:14">
      <c r="M8857" s="94"/>
      <c r="N8857" s="94"/>
    </row>
    <row r="8858" spans="13:14">
      <c r="M8858" s="94"/>
      <c r="N8858" s="94"/>
    </row>
    <row r="8859" spans="13:14">
      <c r="M8859" s="94"/>
      <c r="N8859" s="94"/>
    </row>
    <row r="8860" spans="13:14">
      <c r="M8860" s="94"/>
      <c r="N8860" s="94"/>
    </row>
    <row r="8861" spans="13:14">
      <c r="M8861" s="94"/>
      <c r="N8861" s="94"/>
    </row>
    <row r="8862" spans="13:14">
      <c r="M8862" s="94"/>
      <c r="N8862" s="94"/>
    </row>
    <row r="8863" spans="13:14">
      <c r="M8863" s="94"/>
      <c r="N8863" s="94"/>
    </row>
    <row r="8864" spans="13:14">
      <c r="M8864" s="94"/>
      <c r="N8864" s="94"/>
    </row>
    <row r="8865" spans="13:14">
      <c r="M8865" s="94"/>
      <c r="N8865" s="94"/>
    </row>
    <row r="8866" spans="13:14">
      <c r="M8866" s="94"/>
      <c r="N8866" s="94"/>
    </row>
    <row r="8867" spans="13:14">
      <c r="M8867" s="94"/>
      <c r="N8867" s="94"/>
    </row>
    <row r="8868" spans="13:14">
      <c r="M8868" s="94"/>
      <c r="N8868" s="94"/>
    </row>
    <row r="8869" spans="13:14">
      <c r="M8869" s="94"/>
      <c r="N8869" s="94"/>
    </row>
    <row r="8870" spans="13:14">
      <c r="M8870" s="94"/>
      <c r="N8870" s="94"/>
    </row>
    <row r="8871" spans="13:14">
      <c r="M8871" s="94"/>
      <c r="N8871" s="94"/>
    </row>
    <row r="8872" spans="13:14">
      <c r="M8872" s="94"/>
      <c r="N8872" s="94"/>
    </row>
    <row r="8873" spans="13:14">
      <c r="M8873" s="94"/>
      <c r="N8873" s="94"/>
    </row>
    <row r="8874" spans="13:14">
      <c r="M8874" s="94"/>
      <c r="N8874" s="94"/>
    </row>
    <row r="8875" spans="13:14">
      <c r="M8875" s="94"/>
      <c r="N8875" s="94"/>
    </row>
    <row r="8876" spans="13:14">
      <c r="M8876" s="94"/>
      <c r="N8876" s="94"/>
    </row>
    <row r="8877" spans="13:14">
      <c r="M8877" s="94"/>
      <c r="N8877" s="94"/>
    </row>
    <row r="8878" spans="13:14">
      <c r="M8878" s="94"/>
      <c r="N8878" s="94"/>
    </row>
    <row r="8879" spans="13:14">
      <c r="M8879" s="94"/>
      <c r="N8879" s="94"/>
    </row>
    <row r="8880" spans="13:14">
      <c r="M8880" s="94"/>
      <c r="N8880" s="94"/>
    </row>
    <row r="8881" spans="13:14">
      <c r="M8881" s="94"/>
      <c r="N8881" s="94"/>
    </row>
    <row r="8882" spans="13:14">
      <c r="M8882" s="94"/>
      <c r="N8882" s="94"/>
    </row>
    <row r="8883" spans="13:14">
      <c r="M8883" s="94"/>
      <c r="N8883" s="94"/>
    </row>
    <row r="8884" spans="13:14">
      <c r="M8884" s="94"/>
      <c r="N8884" s="94"/>
    </row>
    <row r="8885" spans="13:14">
      <c r="M8885" s="94"/>
      <c r="N8885" s="94"/>
    </row>
    <row r="8886" spans="13:14">
      <c r="M8886" s="94"/>
      <c r="N8886" s="94"/>
    </row>
    <row r="8887" spans="13:14">
      <c r="M8887" s="94"/>
      <c r="N8887" s="94"/>
    </row>
    <row r="8888" spans="13:14">
      <c r="M8888" s="94"/>
      <c r="N8888" s="94"/>
    </row>
    <row r="8889" spans="13:14">
      <c r="M8889" s="94"/>
      <c r="N8889" s="94"/>
    </row>
    <row r="8890" spans="13:14">
      <c r="M8890" s="94"/>
      <c r="N8890" s="94"/>
    </row>
    <row r="8891" spans="13:14">
      <c r="M8891" s="94"/>
      <c r="N8891" s="94"/>
    </row>
    <row r="8892" spans="13:14">
      <c r="M8892" s="94"/>
      <c r="N8892" s="94"/>
    </row>
    <row r="8893" spans="13:14">
      <c r="M8893" s="94"/>
      <c r="N8893" s="94"/>
    </row>
    <row r="8894" spans="13:14">
      <c r="M8894" s="94"/>
      <c r="N8894" s="94"/>
    </row>
    <row r="8895" spans="13:14">
      <c r="M8895" s="94"/>
      <c r="N8895" s="94"/>
    </row>
    <row r="8896" spans="13:14">
      <c r="M8896" s="94"/>
      <c r="N8896" s="94"/>
    </row>
    <row r="8897" spans="13:14">
      <c r="M8897" s="94"/>
      <c r="N8897" s="94"/>
    </row>
    <row r="8898" spans="13:14">
      <c r="M8898" s="94"/>
      <c r="N8898" s="94"/>
    </row>
    <row r="8899" spans="13:14">
      <c r="M8899" s="94"/>
      <c r="N8899" s="94"/>
    </row>
    <row r="8900" spans="13:14">
      <c r="M8900" s="94"/>
      <c r="N8900" s="94"/>
    </row>
    <row r="8901" spans="13:14">
      <c r="M8901" s="94"/>
      <c r="N8901" s="94"/>
    </row>
    <row r="8902" spans="13:14">
      <c r="M8902" s="94"/>
      <c r="N8902" s="94"/>
    </row>
    <row r="8903" spans="13:14">
      <c r="M8903" s="94"/>
      <c r="N8903" s="94"/>
    </row>
    <row r="8904" spans="13:14">
      <c r="M8904" s="94"/>
      <c r="N8904" s="94"/>
    </row>
    <row r="8905" spans="13:14">
      <c r="M8905" s="94"/>
      <c r="N8905" s="94"/>
    </row>
    <row r="8906" spans="13:14">
      <c r="M8906" s="94"/>
      <c r="N8906" s="94"/>
    </row>
    <row r="8907" spans="13:14">
      <c r="M8907" s="94"/>
      <c r="N8907" s="94"/>
    </row>
    <row r="8908" spans="13:14">
      <c r="M8908" s="94"/>
      <c r="N8908" s="94"/>
    </row>
    <row r="8909" spans="13:14">
      <c r="M8909" s="94"/>
      <c r="N8909" s="94"/>
    </row>
    <row r="8910" spans="13:14">
      <c r="M8910" s="94"/>
      <c r="N8910" s="94"/>
    </row>
    <row r="8911" spans="13:14">
      <c r="M8911" s="94"/>
      <c r="N8911" s="94"/>
    </row>
    <row r="8912" spans="13:14">
      <c r="M8912" s="94"/>
      <c r="N8912" s="94"/>
    </row>
    <row r="8913" spans="13:14">
      <c r="M8913" s="94"/>
      <c r="N8913" s="94"/>
    </row>
    <row r="8914" spans="13:14">
      <c r="M8914" s="94"/>
      <c r="N8914" s="94"/>
    </row>
    <row r="8915" spans="13:14">
      <c r="M8915" s="94"/>
      <c r="N8915" s="94"/>
    </row>
    <row r="8916" spans="13:14">
      <c r="M8916" s="94"/>
      <c r="N8916" s="94"/>
    </row>
    <row r="8917" spans="13:14">
      <c r="M8917" s="94"/>
      <c r="N8917" s="94"/>
    </row>
    <row r="8918" spans="13:14">
      <c r="M8918" s="94"/>
      <c r="N8918" s="94"/>
    </row>
    <row r="8919" spans="13:14">
      <c r="M8919" s="94"/>
      <c r="N8919" s="94"/>
    </row>
    <row r="8920" spans="13:14">
      <c r="M8920" s="94"/>
      <c r="N8920" s="94"/>
    </row>
    <row r="8921" spans="13:14">
      <c r="M8921" s="94"/>
      <c r="N8921" s="94"/>
    </row>
    <row r="8922" spans="13:14">
      <c r="M8922" s="94"/>
      <c r="N8922" s="94"/>
    </row>
    <row r="8923" spans="13:14">
      <c r="M8923" s="94"/>
      <c r="N8923" s="94"/>
    </row>
    <row r="8924" spans="13:14">
      <c r="M8924" s="94"/>
      <c r="N8924" s="94"/>
    </row>
    <row r="8925" spans="13:14">
      <c r="M8925" s="94"/>
      <c r="N8925" s="94"/>
    </row>
    <row r="8926" spans="13:14">
      <c r="M8926" s="94"/>
      <c r="N8926" s="94"/>
    </row>
    <row r="8927" spans="13:14">
      <c r="M8927" s="94"/>
      <c r="N8927" s="94"/>
    </row>
    <row r="8928" spans="13:14">
      <c r="M8928" s="94"/>
      <c r="N8928" s="94"/>
    </row>
    <row r="8929" spans="13:14">
      <c r="M8929" s="94"/>
      <c r="N8929" s="94"/>
    </row>
    <row r="8930" spans="13:14">
      <c r="M8930" s="94"/>
      <c r="N8930" s="94"/>
    </row>
    <row r="8931" spans="13:14">
      <c r="M8931" s="94"/>
      <c r="N8931" s="94"/>
    </row>
    <row r="8932" spans="13:14">
      <c r="M8932" s="94"/>
      <c r="N8932" s="94"/>
    </row>
    <row r="8933" spans="13:14">
      <c r="M8933" s="94"/>
      <c r="N8933" s="94"/>
    </row>
    <row r="8934" spans="13:14">
      <c r="M8934" s="94"/>
      <c r="N8934" s="94"/>
    </row>
    <row r="8935" spans="13:14">
      <c r="M8935" s="94"/>
      <c r="N8935" s="94"/>
    </row>
    <row r="8936" spans="13:14">
      <c r="M8936" s="94"/>
      <c r="N8936" s="94"/>
    </row>
    <row r="8937" spans="13:14">
      <c r="M8937" s="94"/>
      <c r="N8937" s="94"/>
    </row>
    <row r="8938" spans="13:14">
      <c r="M8938" s="94"/>
      <c r="N8938" s="94"/>
    </row>
    <row r="8939" spans="13:14">
      <c r="M8939" s="94"/>
      <c r="N8939" s="94"/>
    </row>
    <row r="8940" spans="13:14">
      <c r="M8940" s="94"/>
      <c r="N8940" s="94"/>
    </row>
    <row r="8941" spans="13:14">
      <c r="M8941" s="94"/>
      <c r="N8941" s="94"/>
    </row>
    <row r="8942" spans="13:14">
      <c r="M8942" s="94"/>
      <c r="N8942" s="94"/>
    </row>
    <row r="8943" spans="13:14">
      <c r="M8943" s="94"/>
      <c r="N8943" s="94"/>
    </row>
    <row r="8944" spans="13:14">
      <c r="M8944" s="94"/>
      <c r="N8944" s="94"/>
    </row>
    <row r="8945" spans="13:14">
      <c r="M8945" s="94"/>
      <c r="N8945" s="94"/>
    </row>
    <row r="8946" spans="13:14">
      <c r="M8946" s="94"/>
      <c r="N8946" s="94"/>
    </row>
    <row r="8947" spans="13:14">
      <c r="M8947" s="94"/>
      <c r="N8947" s="94"/>
    </row>
    <row r="8948" spans="13:14">
      <c r="M8948" s="94"/>
      <c r="N8948" s="94"/>
    </row>
    <row r="8949" spans="13:14">
      <c r="M8949" s="94"/>
      <c r="N8949" s="94"/>
    </row>
    <row r="8950" spans="13:14">
      <c r="M8950" s="94"/>
      <c r="N8950" s="94"/>
    </row>
    <row r="8951" spans="13:14">
      <c r="M8951" s="94"/>
      <c r="N8951" s="94"/>
    </row>
    <row r="8952" spans="13:14">
      <c r="M8952" s="94"/>
      <c r="N8952" s="94"/>
    </row>
    <row r="8953" spans="13:14">
      <c r="M8953" s="94"/>
      <c r="N8953" s="94"/>
    </row>
    <row r="8954" spans="13:14">
      <c r="M8954" s="94"/>
      <c r="N8954" s="94"/>
    </row>
    <row r="8955" spans="13:14">
      <c r="M8955" s="94"/>
      <c r="N8955" s="94"/>
    </row>
    <row r="8956" spans="13:14">
      <c r="M8956" s="94"/>
      <c r="N8956" s="94"/>
    </row>
    <row r="8957" spans="13:14">
      <c r="M8957" s="94"/>
      <c r="N8957" s="94"/>
    </row>
    <row r="8958" spans="13:14">
      <c r="M8958" s="94"/>
      <c r="N8958" s="94"/>
    </row>
    <row r="8959" spans="13:14">
      <c r="M8959" s="94"/>
      <c r="N8959" s="94"/>
    </row>
    <row r="8960" spans="13:14">
      <c r="M8960" s="94"/>
      <c r="N8960" s="94"/>
    </row>
    <row r="8961" spans="13:14">
      <c r="M8961" s="94"/>
      <c r="N8961" s="94"/>
    </row>
    <row r="8962" spans="13:14">
      <c r="M8962" s="94"/>
      <c r="N8962" s="94"/>
    </row>
    <row r="8963" spans="13:14">
      <c r="M8963" s="94"/>
      <c r="N8963" s="94"/>
    </row>
    <row r="8964" spans="13:14">
      <c r="M8964" s="94"/>
      <c r="N8964" s="94"/>
    </row>
    <row r="8965" spans="13:14">
      <c r="M8965" s="94"/>
      <c r="N8965" s="94"/>
    </row>
    <row r="8966" spans="13:14">
      <c r="M8966" s="94"/>
      <c r="N8966" s="94"/>
    </row>
    <row r="8967" spans="13:14">
      <c r="M8967" s="94"/>
      <c r="N8967" s="94"/>
    </row>
    <row r="8968" spans="13:14">
      <c r="M8968" s="94"/>
      <c r="N8968" s="94"/>
    </row>
    <row r="8969" spans="13:14">
      <c r="M8969" s="94"/>
      <c r="N8969" s="94"/>
    </row>
    <row r="8970" spans="13:14">
      <c r="M8970" s="94"/>
      <c r="N8970" s="94"/>
    </row>
    <row r="8971" spans="13:14">
      <c r="M8971" s="94"/>
      <c r="N8971" s="94"/>
    </row>
    <row r="8972" spans="13:14">
      <c r="M8972" s="94"/>
      <c r="N8972" s="94"/>
    </row>
    <row r="8973" spans="13:14">
      <c r="M8973" s="94"/>
      <c r="N8973" s="94"/>
    </row>
    <row r="8974" spans="13:14">
      <c r="M8974" s="94"/>
      <c r="N8974" s="94"/>
    </row>
    <row r="8975" spans="13:14">
      <c r="M8975" s="94"/>
      <c r="N8975" s="94"/>
    </row>
    <row r="8976" spans="13:14">
      <c r="M8976" s="94"/>
      <c r="N8976" s="94"/>
    </row>
    <row r="8977" spans="13:14">
      <c r="M8977" s="94"/>
      <c r="N8977" s="94"/>
    </row>
    <row r="8978" spans="13:14">
      <c r="M8978" s="94"/>
      <c r="N8978" s="94"/>
    </row>
    <row r="8979" spans="13:14">
      <c r="M8979" s="94"/>
      <c r="N8979" s="94"/>
    </row>
    <row r="8980" spans="13:14">
      <c r="M8980" s="94"/>
      <c r="N8980" s="94"/>
    </row>
    <row r="8981" spans="13:14">
      <c r="M8981" s="94"/>
      <c r="N8981" s="94"/>
    </row>
    <row r="8982" spans="13:14">
      <c r="M8982" s="94"/>
      <c r="N8982" s="94"/>
    </row>
    <row r="8983" spans="13:14">
      <c r="M8983" s="94"/>
      <c r="N8983" s="94"/>
    </row>
    <row r="8984" spans="13:14">
      <c r="M8984" s="94"/>
      <c r="N8984" s="94"/>
    </row>
    <row r="8985" spans="13:14">
      <c r="M8985" s="94"/>
      <c r="N8985" s="94"/>
    </row>
    <row r="8986" spans="13:14">
      <c r="M8986" s="94"/>
      <c r="N8986" s="94"/>
    </row>
    <row r="8987" spans="13:14">
      <c r="M8987" s="94"/>
      <c r="N8987" s="94"/>
    </row>
    <row r="8988" spans="13:14">
      <c r="M8988" s="94"/>
      <c r="N8988" s="94"/>
    </row>
    <row r="8989" spans="13:14">
      <c r="M8989" s="94"/>
      <c r="N8989" s="94"/>
    </row>
    <row r="8990" spans="13:14">
      <c r="M8990" s="94"/>
      <c r="N8990" s="94"/>
    </row>
    <row r="8991" spans="13:14">
      <c r="M8991" s="94"/>
      <c r="N8991" s="94"/>
    </row>
    <row r="8992" spans="13:14">
      <c r="M8992" s="94"/>
      <c r="N8992" s="94"/>
    </row>
    <row r="8993" spans="13:14">
      <c r="M8993" s="94"/>
      <c r="N8993" s="94"/>
    </row>
    <row r="8994" spans="13:14">
      <c r="M8994" s="94"/>
      <c r="N8994" s="94"/>
    </row>
    <row r="8995" spans="13:14">
      <c r="M8995" s="94"/>
      <c r="N8995" s="94"/>
    </row>
    <row r="8996" spans="13:14">
      <c r="M8996" s="94"/>
      <c r="N8996" s="94"/>
    </row>
    <row r="8997" spans="13:14">
      <c r="M8997" s="94"/>
      <c r="N8997" s="94"/>
    </row>
    <row r="8998" spans="13:14">
      <c r="M8998" s="94"/>
      <c r="N8998" s="94"/>
    </row>
    <row r="8999" spans="13:14">
      <c r="M8999" s="94"/>
      <c r="N8999" s="94"/>
    </row>
    <row r="9000" spans="13:14">
      <c r="M9000" s="94"/>
      <c r="N9000" s="94"/>
    </row>
    <row r="9001" spans="13:14">
      <c r="M9001" s="94"/>
      <c r="N9001" s="94"/>
    </row>
    <row r="9002" spans="13:14">
      <c r="M9002" s="94"/>
      <c r="N9002" s="94"/>
    </row>
    <row r="9003" spans="13:14">
      <c r="M9003" s="94"/>
      <c r="N9003" s="94"/>
    </row>
    <row r="9004" spans="13:14">
      <c r="M9004" s="94"/>
      <c r="N9004" s="94"/>
    </row>
    <row r="9005" spans="13:14">
      <c r="M9005" s="94"/>
      <c r="N9005" s="94"/>
    </row>
    <row r="9006" spans="13:14">
      <c r="M9006" s="94"/>
      <c r="N9006" s="94"/>
    </row>
    <row r="9007" spans="13:14">
      <c r="M9007" s="94"/>
      <c r="N9007" s="94"/>
    </row>
    <row r="9008" spans="13:14">
      <c r="M9008" s="94"/>
      <c r="N9008" s="94"/>
    </row>
    <row r="9009" spans="13:14">
      <c r="M9009" s="94"/>
      <c r="N9009" s="94"/>
    </row>
    <row r="9010" spans="13:14">
      <c r="M9010" s="94"/>
      <c r="N9010" s="94"/>
    </row>
    <row r="9011" spans="13:14">
      <c r="M9011" s="94"/>
      <c r="N9011" s="94"/>
    </row>
    <row r="9012" spans="13:14">
      <c r="M9012" s="94"/>
      <c r="N9012" s="94"/>
    </row>
    <row r="9013" spans="13:14">
      <c r="M9013" s="94"/>
      <c r="N9013" s="94"/>
    </row>
    <row r="9014" spans="13:14">
      <c r="M9014" s="94"/>
      <c r="N9014" s="94"/>
    </row>
    <row r="9015" spans="13:14">
      <c r="M9015" s="94"/>
      <c r="N9015" s="94"/>
    </row>
    <row r="9016" spans="13:14">
      <c r="M9016" s="94"/>
      <c r="N9016" s="94"/>
    </row>
    <row r="9017" spans="13:14">
      <c r="M9017" s="94"/>
      <c r="N9017" s="94"/>
    </row>
    <row r="9018" spans="13:14">
      <c r="M9018" s="94"/>
      <c r="N9018" s="94"/>
    </row>
    <row r="9019" spans="13:14">
      <c r="M9019" s="94"/>
      <c r="N9019" s="94"/>
    </row>
    <row r="9020" spans="13:14">
      <c r="M9020" s="94"/>
      <c r="N9020" s="94"/>
    </row>
    <row r="9021" spans="13:14">
      <c r="M9021" s="94"/>
      <c r="N9021" s="94"/>
    </row>
    <row r="9022" spans="13:14">
      <c r="M9022" s="94"/>
      <c r="N9022" s="94"/>
    </row>
    <row r="9023" spans="13:14">
      <c r="M9023" s="94"/>
      <c r="N9023" s="94"/>
    </row>
    <row r="9024" spans="13:14">
      <c r="M9024" s="94"/>
      <c r="N9024" s="94"/>
    </row>
    <row r="9025" spans="13:14">
      <c r="M9025" s="94"/>
      <c r="N9025" s="94"/>
    </row>
    <row r="9026" spans="13:14">
      <c r="M9026" s="94"/>
      <c r="N9026" s="94"/>
    </row>
    <row r="9027" spans="13:14">
      <c r="M9027" s="94"/>
      <c r="N9027" s="94"/>
    </row>
    <row r="9028" spans="13:14">
      <c r="M9028" s="94"/>
      <c r="N9028" s="94"/>
    </row>
    <row r="9029" spans="13:14">
      <c r="M9029" s="94"/>
      <c r="N9029" s="94"/>
    </row>
    <row r="9030" spans="13:14">
      <c r="M9030" s="94"/>
      <c r="N9030" s="94"/>
    </row>
    <row r="9031" spans="13:14">
      <c r="M9031" s="94"/>
      <c r="N9031" s="94"/>
    </row>
    <row r="9032" spans="13:14">
      <c r="M9032" s="94"/>
      <c r="N9032" s="94"/>
    </row>
    <row r="9033" spans="13:14">
      <c r="M9033" s="94"/>
      <c r="N9033" s="94"/>
    </row>
    <row r="9034" spans="13:14">
      <c r="M9034" s="94"/>
      <c r="N9034" s="94"/>
    </row>
    <row r="9035" spans="13:14">
      <c r="M9035" s="94"/>
      <c r="N9035" s="94"/>
    </row>
    <row r="9036" spans="13:14">
      <c r="M9036" s="94"/>
      <c r="N9036" s="94"/>
    </row>
    <row r="9037" spans="13:14">
      <c r="M9037" s="94"/>
      <c r="N9037" s="94"/>
    </row>
    <row r="9038" spans="13:14">
      <c r="M9038" s="94"/>
      <c r="N9038" s="94"/>
    </row>
    <row r="9039" spans="13:14">
      <c r="M9039" s="94"/>
      <c r="N9039" s="94"/>
    </row>
    <row r="9040" spans="13:14">
      <c r="M9040" s="94"/>
      <c r="N9040" s="94"/>
    </row>
    <row r="9041" spans="13:14">
      <c r="M9041" s="94"/>
      <c r="N9041" s="94"/>
    </row>
    <row r="9042" spans="13:14">
      <c r="M9042" s="94"/>
      <c r="N9042" s="94"/>
    </row>
    <row r="9043" spans="13:14">
      <c r="M9043" s="94"/>
      <c r="N9043" s="94"/>
    </row>
    <row r="9044" spans="13:14">
      <c r="M9044" s="94"/>
      <c r="N9044" s="94"/>
    </row>
    <row r="9045" spans="13:14">
      <c r="M9045" s="94"/>
      <c r="N9045" s="94"/>
    </row>
    <row r="9046" spans="13:14">
      <c r="M9046" s="94"/>
      <c r="N9046" s="94"/>
    </row>
    <row r="9047" spans="13:14">
      <c r="M9047" s="94"/>
      <c r="N9047" s="94"/>
    </row>
    <row r="9048" spans="13:14">
      <c r="M9048" s="94"/>
      <c r="N9048" s="94"/>
    </row>
    <row r="9049" spans="13:14">
      <c r="M9049" s="94"/>
      <c r="N9049" s="94"/>
    </row>
    <row r="9050" spans="13:14">
      <c r="M9050" s="94"/>
      <c r="N9050" s="94"/>
    </row>
    <row r="9051" spans="13:14">
      <c r="M9051" s="94"/>
      <c r="N9051" s="94"/>
    </row>
    <row r="9052" spans="13:14">
      <c r="M9052" s="94"/>
      <c r="N9052" s="94"/>
    </row>
    <row r="9053" spans="13:14">
      <c r="M9053" s="94"/>
      <c r="N9053" s="94"/>
    </row>
    <row r="9054" spans="13:14">
      <c r="M9054" s="94"/>
      <c r="N9054" s="94"/>
    </row>
    <row r="9055" spans="13:14">
      <c r="M9055" s="94"/>
      <c r="N9055" s="94"/>
    </row>
    <row r="9056" spans="13:14">
      <c r="M9056" s="94"/>
      <c r="N9056" s="94"/>
    </row>
    <row r="9057" spans="13:14">
      <c r="M9057" s="94"/>
      <c r="N9057" s="94"/>
    </row>
    <row r="9058" spans="13:14">
      <c r="M9058" s="94"/>
      <c r="N9058" s="94"/>
    </row>
    <row r="9059" spans="13:14">
      <c r="M9059" s="94"/>
      <c r="N9059" s="94"/>
    </row>
    <row r="9060" spans="13:14">
      <c r="M9060" s="94"/>
      <c r="N9060" s="94"/>
    </row>
    <row r="9061" spans="13:14">
      <c r="M9061" s="94"/>
      <c r="N9061" s="94"/>
    </row>
    <row r="9062" spans="13:14">
      <c r="M9062" s="94"/>
      <c r="N9062" s="94"/>
    </row>
    <row r="9063" spans="13:14">
      <c r="M9063" s="94"/>
      <c r="N9063" s="94"/>
    </row>
    <row r="9064" spans="13:14">
      <c r="M9064" s="94"/>
      <c r="N9064" s="94"/>
    </row>
    <row r="9065" spans="13:14">
      <c r="M9065" s="94"/>
      <c r="N9065" s="94"/>
    </row>
    <row r="9066" spans="13:14">
      <c r="M9066" s="94"/>
      <c r="N9066" s="94"/>
    </row>
    <row r="9067" spans="13:14">
      <c r="M9067" s="94"/>
      <c r="N9067" s="94"/>
    </row>
    <row r="9068" spans="13:14">
      <c r="M9068" s="94"/>
      <c r="N9068" s="94"/>
    </row>
    <row r="9069" spans="13:14">
      <c r="M9069" s="94"/>
      <c r="N9069" s="94"/>
    </row>
    <row r="9070" spans="13:14">
      <c r="M9070" s="94"/>
      <c r="N9070" s="94"/>
    </row>
    <row r="9071" spans="13:14">
      <c r="M9071" s="94"/>
      <c r="N9071" s="94"/>
    </row>
    <row r="9072" spans="13:14">
      <c r="M9072" s="94"/>
      <c r="N9072" s="94"/>
    </row>
    <row r="9073" spans="13:14">
      <c r="M9073" s="94"/>
      <c r="N9073" s="94"/>
    </row>
    <row r="9074" spans="13:14">
      <c r="M9074" s="94"/>
      <c r="N9074" s="94"/>
    </row>
    <row r="9075" spans="13:14">
      <c r="M9075" s="94"/>
      <c r="N9075" s="94"/>
    </row>
    <row r="9076" spans="13:14">
      <c r="M9076" s="94"/>
      <c r="N9076" s="94"/>
    </row>
    <row r="9077" spans="13:14">
      <c r="M9077" s="94"/>
      <c r="N9077" s="94"/>
    </row>
    <row r="9078" spans="13:14">
      <c r="M9078" s="94"/>
      <c r="N9078" s="94"/>
    </row>
    <row r="9079" spans="13:14">
      <c r="M9079" s="94"/>
      <c r="N9079" s="94"/>
    </row>
    <row r="9080" spans="13:14">
      <c r="M9080" s="94"/>
      <c r="N9080" s="94"/>
    </row>
    <row r="9081" spans="13:14">
      <c r="M9081" s="94"/>
      <c r="N9081" s="94"/>
    </row>
    <row r="9082" spans="13:14">
      <c r="M9082" s="94"/>
      <c r="N9082" s="94"/>
    </row>
    <row r="9083" spans="13:14">
      <c r="M9083" s="94"/>
      <c r="N9083" s="94"/>
    </row>
    <row r="9084" spans="13:14">
      <c r="M9084" s="94"/>
      <c r="N9084" s="94"/>
    </row>
    <row r="9085" spans="13:14">
      <c r="M9085" s="94"/>
      <c r="N9085" s="94"/>
    </row>
    <row r="9086" spans="13:14">
      <c r="M9086" s="94"/>
      <c r="N9086" s="94"/>
    </row>
    <row r="9087" spans="13:14">
      <c r="M9087" s="94"/>
      <c r="N9087" s="94"/>
    </row>
    <row r="9088" spans="13:14">
      <c r="M9088" s="94"/>
      <c r="N9088" s="94"/>
    </row>
    <row r="9089" spans="13:14">
      <c r="M9089" s="94"/>
      <c r="N9089" s="94"/>
    </row>
    <row r="9090" spans="13:14">
      <c r="M9090" s="94"/>
      <c r="N9090" s="94"/>
    </row>
    <row r="9091" spans="13:14">
      <c r="M9091" s="94"/>
      <c r="N9091" s="94"/>
    </row>
    <row r="9092" spans="13:14">
      <c r="M9092" s="94"/>
      <c r="N9092" s="94"/>
    </row>
    <row r="9093" spans="13:14">
      <c r="M9093" s="94"/>
      <c r="N9093" s="94"/>
    </row>
    <row r="9094" spans="13:14">
      <c r="M9094" s="94"/>
      <c r="N9094" s="94"/>
    </row>
    <row r="9095" spans="13:14">
      <c r="M9095" s="94"/>
      <c r="N9095" s="94"/>
    </row>
    <row r="9096" spans="13:14">
      <c r="M9096" s="94"/>
      <c r="N9096" s="94"/>
    </row>
    <row r="9097" spans="13:14">
      <c r="M9097" s="94"/>
      <c r="N9097" s="94"/>
    </row>
    <row r="9098" spans="13:14">
      <c r="M9098" s="94"/>
      <c r="N9098" s="94"/>
    </row>
    <row r="9099" spans="13:14">
      <c r="M9099" s="94"/>
      <c r="N9099" s="94"/>
    </row>
    <row r="9100" spans="13:14">
      <c r="M9100" s="94"/>
      <c r="N9100" s="94"/>
    </row>
    <row r="9101" spans="13:14">
      <c r="M9101" s="94"/>
      <c r="N9101" s="94"/>
    </row>
    <row r="9102" spans="13:14">
      <c r="M9102" s="94"/>
      <c r="N9102" s="94"/>
    </row>
    <row r="9103" spans="13:14">
      <c r="M9103" s="94"/>
      <c r="N9103" s="94"/>
    </row>
    <row r="9104" spans="13:14">
      <c r="M9104" s="94"/>
      <c r="N9104" s="94"/>
    </row>
    <row r="9105" spans="13:14">
      <c r="M9105" s="94"/>
      <c r="N9105" s="94"/>
    </row>
    <row r="9106" spans="13:14">
      <c r="M9106" s="94"/>
      <c r="N9106" s="94"/>
    </row>
    <row r="9107" spans="13:14">
      <c r="M9107" s="94"/>
      <c r="N9107" s="94"/>
    </row>
    <row r="9108" spans="13:14">
      <c r="M9108" s="94"/>
      <c r="N9108" s="94"/>
    </row>
    <row r="9109" spans="13:14">
      <c r="M9109" s="94"/>
      <c r="N9109" s="94"/>
    </row>
    <row r="9110" spans="13:14">
      <c r="M9110" s="94"/>
      <c r="N9110" s="94"/>
    </row>
    <row r="9111" spans="13:14">
      <c r="M9111" s="94"/>
      <c r="N9111" s="94"/>
    </row>
    <row r="9112" spans="13:14">
      <c r="M9112" s="94"/>
      <c r="N9112" s="94"/>
    </row>
    <row r="9113" spans="13:14">
      <c r="M9113" s="94"/>
      <c r="N9113" s="94"/>
    </row>
    <row r="9114" spans="13:14">
      <c r="M9114" s="94"/>
      <c r="N9114" s="94"/>
    </row>
    <row r="9115" spans="13:14">
      <c r="M9115" s="94"/>
      <c r="N9115" s="94"/>
    </row>
    <row r="9116" spans="13:14">
      <c r="M9116" s="94"/>
      <c r="N9116" s="94"/>
    </row>
    <row r="9117" spans="13:14">
      <c r="M9117" s="94"/>
      <c r="N9117" s="94"/>
    </row>
    <row r="9118" spans="13:14">
      <c r="M9118" s="94"/>
      <c r="N9118" s="94"/>
    </row>
    <row r="9119" spans="13:14">
      <c r="M9119" s="94"/>
      <c r="N9119" s="94"/>
    </row>
    <row r="9120" spans="13:14">
      <c r="M9120" s="94"/>
      <c r="N9120" s="94"/>
    </row>
    <row r="9121" spans="13:14">
      <c r="M9121" s="94"/>
      <c r="N9121" s="94"/>
    </row>
    <row r="9122" spans="13:14">
      <c r="M9122" s="94"/>
      <c r="N9122" s="94"/>
    </row>
    <row r="9123" spans="13:14">
      <c r="M9123" s="94"/>
      <c r="N9123" s="94"/>
    </row>
    <row r="9124" spans="13:14">
      <c r="M9124" s="94"/>
      <c r="N9124" s="94"/>
    </row>
    <row r="9125" spans="13:14">
      <c r="M9125" s="94"/>
      <c r="N9125" s="94"/>
    </row>
    <row r="9126" spans="13:14">
      <c r="M9126" s="94"/>
      <c r="N9126" s="94"/>
    </row>
    <row r="9127" spans="13:14">
      <c r="M9127" s="94"/>
      <c r="N9127" s="94"/>
    </row>
    <row r="9128" spans="13:14">
      <c r="M9128" s="94"/>
      <c r="N9128" s="94"/>
    </row>
    <row r="9129" spans="13:14">
      <c r="M9129" s="94"/>
      <c r="N9129" s="94"/>
    </row>
    <row r="9130" spans="13:14">
      <c r="M9130" s="94"/>
      <c r="N9130" s="94"/>
    </row>
    <row r="9131" spans="13:14">
      <c r="M9131" s="94"/>
      <c r="N9131" s="94"/>
    </row>
    <row r="9132" spans="13:14">
      <c r="M9132" s="94"/>
      <c r="N9132" s="94"/>
    </row>
    <row r="9133" spans="13:14">
      <c r="M9133" s="94"/>
      <c r="N9133" s="94"/>
    </row>
    <row r="9134" spans="13:14">
      <c r="M9134" s="94"/>
      <c r="N9134" s="94"/>
    </row>
    <row r="9135" spans="13:14">
      <c r="M9135" s="94"/>
      <c r="N9135" s="94"/>
    </row>
    <row r="9136" spans="13:14">
      <c r="M9136" s="94"/>
      <c r="N9136" s="94"/>
    </row>
    <row r="9137" spans="13:14">
      <c r="M9137" s="94"/>
      <c r="N9137" s="94"/>
    </row>
    <row r="9138" spans="13:14">
      <c r="M9138" s="94"/>
      <c r="N9138" s="94"/>
    </row>
    <row r="9139" spans="13:14">
      <c r="M9139" s="94"/>
      <c r="N9139" s="94"/>
    </row>
    <row r="9140" spans="13:14">
      <c r="M9140" s="94"/>
      <c r="N9140" s="94"/>
    </row>
    <row r="9141" spans="13:14">
      <c r="M9141" s="94"/>
      <c r="N9141" s="94"/>
    </row>
    <row r="9142" spans="13:14">
      <c r="M9142" s="94"/>
      <c r="N9142" s="94"/>
    </row>
    <row r="9143" spans="13:14">
      <c r="M9143" s="94"/>
      <c r="N9143" s="94"/>
    </row>
    <row r="9144" spans="13:14">
      <c r="M9144" s="94"/>
      <c r="N9144" s="94"/>
    </row>
    <row r="9145" spans="13:14">
      <c r="M9145" s="94"/>
      <c r="N9145" s="94"/>
    </row>
    <row r="9146" spans="13:14">
      <c r="M9146" s="94"/>
      <c r="N9146" s="94"/>
    </row>
    <row r="9147" spans="13:14">
      <c r="M9147" s="94"/>
      <c r="N9147" s="94"/>
    </row>
    <row r="9148" spans="13:14">
      <c r="M9148" s="94"/>
      <c r="N9148" s="94"/>
    </row>
    <row r="9149" spans="13:14">
      <c r="M9149" s="94"/>
      <c r="N9149" s="94"/>
    </row>
    <row r="9150" spans="13:14">
      <c r="M9150" s="94"/>
      <c r="N9150" s="94"/>
    </row>
    <row r="9151" spans="13:14">
      <c r="M9151" s="94"/>
      <c r="N9151" s="94"/>
    </row>
    <row r="9152" spans="13:14">
      <c r="M9152" s="94"/>
      <c r="N9152" s="94"/>
    </row>
    <row r="9153" spans="13:14">
      <c r="M9153" s="94"/>
      <c r="N9153" s="94"/>
    </row>
    <row r="9154" spans="13:14">
      <c r="M9154" s="94"/>
      <c r="N9154" s="94"/>
    </row>
    <row r="9155" spans="13:14">
      <c r="M9155" s="94"/>
      <c r="N9155" s="94"/>
    </row>
    <row r="9156" spans="13:14">
      <c r="M9156" s="94"/>
      <c r="N9156" s="94"/>
    </row>
    <row r="9157" spans="13:14">
      <c r="M9157" s="94"/>
      <c r="N9157" s="94"/>
    </row>
    <row r="9158" spans="13:14">
      <c r="M9158" s="94"/>
      <c r="N9158" s="94"/>
    </row>
    <row r="9159" spans="13:14">
      <c r="M9159" s="94"/>
      <c r="N9159" s="94"/>
    </row>
    <row r="9160" spans="13:14">
      <c r="M9160" s="94"/>
      <c r="N9160" s="94"/>
    </row>
    <row r="9161" spans="13:14">
      <c r="M9161" s="94"/>
      <c r="N9161" s="94"/>
    </row>
    <row r="9162" spans="13:14">
      <c r="M9162" s="94"/>
      <c r="N9162" s="94"/>
    </row>
    <row r="9163" spans="13:14">
      <c r="M9163" s="94"/>
      <c r="N9163" s="94"/>
    </row>
    <row r="9164" spans="13:14">
      <c r="M9164" s="94"/>
      <c r="N9164" s="94"/>
    </row>
    <row r="9165" spans="13:14">
      <c r="M9165" s="94"/>
      <c r="N9165" s="94"/>
    </row>
    <row r="9166" spans="13:14">
      <c r="M9166" s="94"/>
      <c r="N9166" s="94"/>
    </row>
    <row r="9167" spans="13:14">
      <c r="M9167" s="94"/>
      <c r="N9167" s="94"/>
    </row>
    <row r="9168" spans="13:14">
      <c r="M9168" s="94"/>
      <c r="N9168" s="94"/>
    </row>
    <row r="9169" spans="13:14">
      <c r="M9169" s="94"/>
      <c r="N9169" s="94"/>
    </row>
    <row r="9170" spans="13:14">
      <c r="M9170" s="94"/>
      <c r="N9170" s="94"/>
    </row>
    <row r="9171" spans="13:14">
      <c r="M9171" s="94"/>
      <c r="N9171" s="94"/>
    </row>
    <row r="9172" spans="13:14">
      <c r="M9172" s="94"/>
      <c r="N9172" s="94"/>
    </row>
    <row r="9173" spans="13:14">
      <c r="M9173" s="94"/>
      <c r="N9173" s="94"/>
    </row>
    <row r="9174" spans="13:14">
      <c r="M9174" s="94"/>
      <c r="N9174" s="94"/>
    </row>
    <row r="9175" spans="13:14">
      <c r="M9175" s="94"/>
      <c r="N9175" s="94"/>
    </row>
    <row r="9176" spans="13:14">
      <c r="M9176" s="94"/>
      <c r="N9176" s="94"/>
    </row>
    <row r="9177" spans="13:14">
      <c r="M9177" s="94"/>
      <c r="N9177" s="94"/>
    </row>
    <row r="9178" spans="13:14">
      <c r="M9178" s="94"/>
      <c r="N9178" s="94"/>
    </row>
    <row r="9179" spans="13:14">
      <c r="M9179" s="94"/>
      <c r="N9179" s="94"/>
    </row>
    <row r="9180" spans="13:14">
      <c r="M9180" s="94"/>
      <c r="N9180" s="94"/>
    </row>
    <row r="9181" spans="13:14">
      <c r="M9181" s="94"/>
      <c r="N9181" s="94"/>
    </row>
    <row r="9182" spans="13:14">
      <c r="M9182" s="94"/>
      <c r="N9182" s="94"/>
    </row>
    <row r="9183" spans="13:14">
      <c r="M9183" s="94"/>
      <c r="N9183" s="94"/>
    </row>
    <row r="9184" spans="13:14">
      <c r="M9184" s="94"/>
      <c r="N9184" s="94"/>
    </row>
    <row r="9185" spans="13:14">
      <c r="M9185" s="94"/>
      <c r="N9185" s="94"/>
    </row>
    <row r="9186" spans="13:14">
      <c r="M9186" s="94"/>
      <c r="N9186" s="94"/>
    </row>
    <row r="9187" spans="13:14">
      <c r="M9187" s="94"/>
      <c r="N9187" s="94"/>
    </row>
    <row r="9188" spans="13:14">
      <c r="M9188" s="94"/>
      <c r="N9188" s="94"/>
    </row>
    <row r="9189" spans="13:14">
      <c r="M9189" s="94"/>
      <c r="N9189" s="94"/>
    </row>
    <row r="9190" spans="13:14">
      <c r="M9190" s="94"/>
      <c r="N9190" s="94"/>
    </row>
    <row r="9191" spans="13:14">
      <c r="M9191" s="94"/>
      <c r="N9191" s="94"/>
    </row>
    <row r="9192" spans="13:14">
      <c r="M9192" s="94"/>
      <c r="N9192" s="94"/>
    </row>
    <row r="9193" spans="13:14">
      <c r="M9193" s="94"/>
      <c r="N9193" s="94"/>
    </row>
    <row r="9194" spans="13:14">
      <c r="M9194" s="94"/>
      <c r="N9194" s="94"/>
    </row>
    <row r="9195" spans="13:14">
      <c r="M9195" s="94"/>
      <c r="N9195" s="94"/>
    </row>
    <row r="9196" spans="13:14">
      <c r="M9196" s="94"/>
      <c r="N9196" s="94"/>
    </row>
    <row r="9197" spans="13:14">
      <c r="M9197" s="94"/>
      <c r="N9197" s="94"/>
    </row>
    <row r="9198" spans="13:14">
      <c r="M9198" s="94"/>
      <c r="N9198" s="94"/>
    </row>
    <row r="9199" spans="13:14">
      <c r="M9199" s="94"/>
      <c r="N9199" s="94"/>
    </row>
    <row r="9200" spans="13:14">
      <c r="M9200" s="94"/>
      <c r="N9200" s="94"/>
    </row>
    <row r="9201" spans="13:14">
      <c r="M9201" s="94"/>
      <c r="N9201" s="94"/>
    </row>
    <row r="9202" spans="13:14">
      <c r="M9202" s="94"/>
      <c r="N9202" s="94"/>
    </row>
    <row r="9203" spans="13:14">
      <c r="M9203" s="94"/>
      <c r="N9203" s="94"/>
    </row>
  </sheetData>
  <sheetProtection insertRows="0" deleteRows="0" selectLockedCells="1" autoFilter="0"/>
  <autoFilter ref="C7:N9"/>
  <mergeCells count="48">
    <mergeCell ref="A514:A515"/>
    <mergeCell ref="G532:M532"/>
    <mergeCell ref="G534:M534"/>
    <mergeCell ref="G535:M535"/>
    <mergeCell ref="G536:M536"/>
    <mergeCell ref="G498:M498"/>
    <mergeCell ref="G508:M508"/>
    <mergeCell ref="G510:M510"/>
    <mergeCell ref="G511:M511"/>
    <mergeCell ref="G513:M513"/>
    <mergeCell ref="G491:M491"/>
    <mergeCell ref="K494:M494"/>
    <mergeCell ref="G497:M497"/>
    <mergeCell ref="D127:F127"/>
    <mergeCell ref="A148:C148"/>
    <mergeCell ref="G489:M489"/>
    <mergeCell ref="G490:M490"/>
    <mergeCell ref="G12:M12"/>
    <mergeCell ref="G21:M21"/>
    <mergeCell ref="G20:M20"/>
    <mergeCell ref="G19:M19"/>
    <mergeCell ref="G18:M18"/>
    <mergeCell ref="G17:M17"/>
    <mergeCell ref="D39:G40"/>
    <mergeCell ref="G16:M16"/>
    <mergeCell ref="G15:M15"/>
    <mergeCell ref="G14:M14"/>
    <mergeCell ref="G13:M13"/>
    <mergeCell ref="A29:N29"/>
    <mergeCell ref="A31:C40"/>
    <mergeCell ref="G25:M25"/>
    <mergeCell ref="G24:M24"/>
    <mergeCell ref="G23:M23"/>
    <mergeCell ref="G11:M11"/>
    <mergeCell ref="G10:M10"/>
    <mergeCell ref="G9:M9"/>
    <mergeCell ref="A1:N1"/>
    <mergeCell ref="M6:M7"/>
    <mergeCell ref="N6:N7"/>
    <mergeCell ref="A6:A7"/>
    <mergeCell ref="B6:C6"/>
    <mergeCell ref="E6:E7"/>
    <mergeCell ref="F6:F7"/>
    <mergeCell ref="B2:D2"/>
    <mergeCell ref="B3:D3"/>
    <mergeCell ref="B4:D4"/>
    <mergeCell ref="B5:D5"/>
    <mergeCell ref="D6:D7"/>
  </mergeCells>
  <phoneticPr fontId="6" type="noConversion"/>
  <conditionalFormatting sqref="D9 N23:N25 D22:N22 D26:N27 N9:N21 D21:E21 D366:N366 D11:D17 E9:E20 D28:E28 D384:N384 D499:N499 D510:E511 N484 G23:G25 G9:G18 N170 D170:E170 F113:G113 F114 G115:G116 D112:E116 D178:E178 N231 D231:E231 D238:E238 N238 D271:I271 D292:N292 D309:N311 K271:N271 D328:N328 D336:N336 G329 D342:N342 G338:G340 D353:N364 D376:N376 D382:N382 D396:N396 D395:F395 H395:I395 K395:N395 D437:N437 J403:N403 H403 D403:F404 H404:N404 D412:F412 H412:N412 D455:N455 D464:N464 D471:N471 D483:M483 M486:N487 D489:F491 N489:N490 D494:F494 D497:F498 N497:N498 D508:F508 D502:F502 D505:F505 N508 D513:F513 N513 D526:N526 D532:F532 M527:N531 N532 D534:F536 N534:N536 D19:D20">
    <cfRule type="expression" dxfId="210" priority="2760" stopIfTrue="1">
      <formula>$D9="&gt;&gt;&gt;&gt;&gt;&gt;&gt;&gt;&gt;&gt; Digite aqui a descrição e apresente a composição detalhada."</formula>
    </cfRule>
  </conditionalFormatting>
  <conditionalFormatting sqref="D9 N23:N25 D22:N22 D26:N27 N9:N21 D21:E21 D366:N366 D11:D17 E9:E20 D28:E28 D384:N384 D499:N499 D510:E511 N484 G23:G25 G9:G18 N170 D170:E170 F113:G113 F114 G115:G116 D112:E116 D178:E178 N231 D231:E231 D238:E238 N238 D271:I271 D292:N292 D309:N311 K271:N271 D328:N328 D336:N336 G329 D342:N342 G338:G340 D353:N364 D376:N376 D382:N382 D396:N396 D395:F395 H395:I395 K395:N395 D437:N437 J403:N403 H403 D403:F404 H404:N404 D412:F412 H412:N412 D455:N455 D464:N464 D471:N471 D483:M483 M486:N487 D489:F491 N489:N490 D494:F494 D497:F498 N497:N498 D508:F508 D502:F502 D505:F505 N508 D513:F513 N513 D526:N526 D532:F532 M527:N531 N532 D534:F536 N534:N536 D19:D20">
    <cfRule type="expression" dxfId="209" priority="2759" stopIfTrue="1">
      <formula>$D9="&gt;&gt;&gt;&gt;&gt;&gt;&gt;&gt;&gt;&gt;Digite aqui a descrição e apresente a composição detalhada."</formula>
    </cfRule>
  </conditionalFormatting>
  <conditionalFormatting sqref="D23:D25">
    <cfRule type="expression" dxfId="208" priority="208" stopIfTrue="1">
      <formula>$D23="&gt;&gt;&gt;&gt;&gt;&gt;&gt;&gt;&gt;&gt; Digite aqui a descrição e apresente a composição detalhada."</formula>
    </cfRule>
  </conditionalFormatting>
  <conditionalFormatting sqref="D23:D25">
    <cfRule type="expression" dxfId="207" priority="207" stopIfTrue="1">
      <formula>$D23="&gt;&gt;&gt;&gt;&gt;&gt;&gt;&gt;&gt;&gt;Digite aqui a descrição e apresente a composição detalhada."</formula>
    </cfRule>
  </conditionalFormatting>
  <conditionalFormatting sqref="E23:E25">
    <cfRule type="expression" dxfId="206" priority="202" stopIfTrue="1">
      <formula>$D23="&gt;&gt;&gt;&gt;&gt;&gt;&gt;&gt;&gt;&gt; Digite aqui a descrição e apresente a composição detalhada."</formula>
    </cfRule>
  </conditionalFormatting>
  <conditionalFormatting sqref="E23:E25">
    <cfRule type="expression" dxfId="205" priority="201" stopIfTrue="1">
      <formula>$D23="&gt;&gt;&gt;&gt;&gt;&gt;&gt;&gt;&gt;&gt;Digite aqui a descrição e apresente a composição detalhada."</formula>
    </cfRule>
  </conditionalFormatting>
  <conditionalFormatting sqref="F19:G21 F9:F18">
    <cfRule type="expression" dxfId="204" priority="200" stopIfTrue="1">
      <formula>$D9="&gt;&gt;&gt;&gt;&gt;&gt;&gt;&gt;&gt;&gt; Digite aqui a descrição e apresente a composição detalhada."</formula>
    </cfRule>
  </conditionalFormatting>
  <conditionalFormatting sqref="F19:G21 F9:F18">
    <cfRule type="expression" dxfId="203" priority="199" stopIfTrue="1">
      <formula>$D9="&gt;&gt;&gt;&gt;&gt;&gt;&gt;&gt;&gt;&gt;Digite aqui a descrição e apresente a composição detalhada."</formula>
    </cfRule>
  </conditionalFormatting>
  <conditionalFormatting sqref="F23:F25">
    <cfRule type="expression" dxfId="202" priority="198" stopIfTrue="1">
      <formula>$D23="&gt;&gt;&gt;&gt;&gt;&gt;&gt;&gt;&gt;&gt; Digite aqui a descrição e apresente a composição detalhada."</formula>
    </cfRule>
  </conditionalFormatting>
  <conditionalFormatting sqref="F23:F25">
    <cfRule type="expression" dxfId="201" priority="197" stopIfTrue="1">
      <formula>$D23="&gt;&gt;&gt;&gt;&gt;&gt;&gt;&gt;&gt;&gt;Digite aqui a descrição e apresente a composição detalhada."</formula>
    </cfRule>
  </conditionalFormatting>
  <conditionalFormatting sqref="F28:M28 F112:M112 F170:M170 F178:M178 F231:I231 F238 K231:M231 H238:I238 K238:M238">
    <cfRule type="expression" dxfId="200" priority="196" stopIfTrue="1">
      <formula>$D28="&gt;&gt;&gt;&gt;&gt;&gt;&gt;&gt;&gt;&gt; Digite aqui a descrição e apresente a composição detalhada."</formula>
    </cfRule>
  </conditionalFormatting>
  <conditionalFormatting sqref="F28:M28 F112:M112 F170:M170 F178:M178 F231:I231 F238 K231:M231 H238:I238 K238:M238">
    <cfRule type="expression" dxfId="199" priority="195" stopIfTrue="1">
      <formula>$D28="&gt;&gt;&gt;&gt;&gt;&gt;&gt;&gt;&gt;&gt;Digite aqui a descrição e apresente a composição detalhada."</formula>
    </cfRule>
  </conditionalFormatting>
  <conditionalFormatting sqref="F510:F511 N510:N511">
    <cfRule type="expression" dxfId="198" priority="190" stopIfTrue="1">
      <formula>$D510="&gt;&gt;&gt;&gt;&gt;&gt;&gt;&gt;&gt;&gt; Digite aqui a descrição e apresente a composição detalhada."</formula>
    </cfRule>
  </conditionalFormatting>
  <conditionalFormatting sqref="F510:F511 N510:N511">
    <cfRule type="expression" dxfId="197" priority="189" stopIfTrue="1">
      <formula>$D510="&gt;&gt;&gt;&gt;&gt;&gt;&gt;&gt;&gt;&gt;Digite aqui a descrição e apresente a composição detalhada."</formula>
    </cfRule>
  </conditionalFormatting>
  <conditionalFormatting sqref="D484:E484">
    <cfRule type="expression" dxfId="196" priority="182" stopIfTrue="1">
      <formula>$D484="&gt;&gt;&gt;&gt;&gt;&gt;&gt;&gt;&gt;&gt; Digite aqui a descrição e apresente a composição detalhada."</formula>
    </cfRule>
  </conditionalFormatting>
  <conditionalFormatting sqref="D484:E484">
    <cfRule type="expression" dxfId="195" priority="181" stopIfTrue="1">
      <formula>$D484="&gt;&gt;&gt;&gt;&gt;&gt;&gt;&gt;&gt;&gt;Digite aqui a descrição e apresente a composição detalhada."</formula>
    </cfRule>
  </conditionalFormatting>
  <conditionalFormatting sqref="M484">
    <cfRule type="expression" dxfId="194" priority="184" stopIfTrue="1">
      <formula>$D484="&gt;&gt;&gt;&gt;&gt;&gt;&gt;&gt;&gt;&gt; Digite aqui a descrição e apresente a composição detalhada."</formula>
    </cfRule>
  </conditionalFormatting>
  <conditionalFormatting sqref="M484">
    <cfRule type="expression" dxfId="193" priority="183" stopIfTrue="1">
      <formula>$D484="&gt;&gt;&gt;&gt;&gt;&gt;&gt;&gt;&gt;&gt;Digite aqui a descrição e apresente a composição detalhada."</formula>
    </cfRule>
  </conditionalFormatting>
  <conditionalFormatting sqref="F484:L484">
    <cfRule type="expression" dxfId="192" priority="180" stopIfTrue="1">
      <formula>$D484="&gt;&gt;&gt;&gt;&gt;&gt;&gt;&gt;&gt;&gt; Digite aqui a descrição e apresente a composição detalhada."</formula>
    </cfRule>
  </conditionalFormatting>
  <conditionalFormatting sqref="F484:L484">
    <cfRule type="expression" dxfId="191" priority="179" stopIfTrue="1">
      <formula>$D484="&gt;&gt;&gt;&gt;&gt;&gt;&gt;&gt;&gt;&gt;Digite aqui a descrição e apresente a composição detalhada."</formula>
    </cfRule>
  </conditionalFormatting>
  <conditionalFormatting sqref="D60:G61 D41:E41 G41">
    <cfRule type="expression" dxfId="190" priority="177" stopIfTrue="1">
      <formula>$D41="&gt;&gt;&gt;&gt;&gt;&gt;&gt;&gt;&gt;&gt; Digite aqui a descrição e apresente a composição detalhada."</formula>
    </cfRule>
  </conditionalFormatting>
  <conditionalFormatting sqref="D60:G61 D41:E41 G41">
    <cfRule type="expression" dxfId="189" priority="178" stopIfTrue="1">
      <formula>$D41="&gt;&gt;&gt;&gt;&gt;&gt;&gt;&gt;&gt;&gt;Digite aqui a descrição e apresente a composição detalhada."</formula>
    </cfRule>
  </conditionalFormatting>
  <conditionalFormatting sqref="D42:E42">
    <cfRule type="expression" dxfId="188" priority="175" stopIfTrue="1">
      <formula>$D42="&gt;&gt;&gt;&gt;&gt;&gt;&gt;&gt;&gt;&gt; Digite aqui a descrição e apresente a composição detalhada."</formula>
    </cfRule>
  </conditionalFormatting>
  <conditionalFormatting sqref="D42:E42">
    <cfRule type="expression" dxfId="187" priority="176" stopIfTrue="1">
      <formula>$D42="&gt;&gt;&gt;&gt;&gt;&gt;&gt;&gt;&gt;&gt;Digite aqui a descrição e apresente a composição detalhada."</formula>
    </cfRule>
  </conditionalFormatting>
  <conditionalFormatting sqref="D62:G62 D77:G78">
    <cfRule type="expression" dxfId="186" priority="173" stopIfTrue="1">
      <formula>$D62="&gt;&gt;&gt;&gt;&gt;&gt;&gt;&gt;&gt;&gt; Digite aqui a descrição e apresente a composição detalhada."</formula>
    </cfRule>
  </conditionalFormatting>
  <conditionalFormatting sqref="D62:G62 D77:G78">
    <cfRule type="expression" dxfId="185" priority="174" stopIfTrue="1">
      <formula>$D62="&gt;&gt;&gt;&gt;&gt;&gt;&gt;&gt;&gt;&gt;Digite aqui a descrição e apresente a composição detalhada."</formula>
    </cfRule>
  </conditionalFormatting>
  <conditionalFormatting sqref="D63:E63">
    <cfRule type="expression" dxfId="184" priority="171" stopIfTrue="1">
      <formula>$D63="&gt;&gt;&gt;&gt;&gt;&gt;&gt;&gt;&gt;&gt; Digite aqui a descrição e apresente a composição detalhada."</formula>
    </cfRule>
  </conditionalFormatting>
  <conditionalFormatting sqref="D63:E63">
    <cfRule type="expression" dxfId="183" priority="172" stopIfTrue="1">
      <formula>$D63="&gt;&gt;&gt;&gt;&gt;&gt;&gt;&gt;&gt;&gt;Digite aqui a descrição e apresente a composição detalhada."</formula>
    </cfRule>
  </conditionalFormatting>
  <conditionalFormatting sqref="D109:F111 D79:E108 G79:G111 F81:F108">
    <cfRule type="expression" dxfId="182" priority="169" stopIfTrue="1">
      <formula>$D79="&gt;&gt;&gt;&gt;&gt;&gt;&gt;&gt;&gt;&gt; Digite aqui a descrição e apresente a composição detalhada."</formula>
    </cfRule>
  </conditionalFormatting>
  <conditionalFormatting sqref="D109:F111 D79:E108 G79:G111 F81:F108">
    <cfRule type="expression" dxfId="181" priority="170" stopIfTrue="1">
      <formula>$D79="&gt;&gt;&gt;&gt;&gt;&gt;&gt;&gt;&gt;&gt;Digite aqui a descrição e apresente a composição detalhada."</formula>
    </cfRule>
  </conditionalFormatting>
  <conditionalFormatting sqref="D119:D127 D118:F118 E119:F126 D117:G117">
    <cfRule type="expression" dxfId="180" priority="157" stopIfTrue="1">
      <formula>$D117="&gt;&gt;&gt;&gt;&gt;&gt;&gt;&gt;&gt;&gt; Digite aqui a descrição e apresente a composição detalhada."</formula>
    </cfRule>
  </conditionalFormatting>
  <conditionalFormatting sqref="D119:D127 D118:F118 E119:F126 D117:G117">
    <cfRule type="expression" dxfId="179" priority="158" stopIfTrue="1">
      <formula>$D117="&gt;&gt;&gt;&gt;&gt;&gt;&gt;&gt;&gt;&gt;Digite aqui a descrição e apresente a composição detalhada."</formula>
    </cfRule>
  </conditionalFormatting>
  <conditionalFormatting sqref="E128">
    <cfRule type="expression" dxfId="178" priority="155" stopIfTrue="1">
      <formula>$D128="&gt;&gt;&gt;&gt;&gt;&gt;&gt;&gt;&gt;&gt; Digite aqui a descrição e apresente a composição detalhada."</formula>
    </cfRule>
  </conditionalFormatting>
  <conditionalFormatting sqref="E128">
    <cfRule type="expression" dxfId="177" priority="156" stopIfTrue="1">
      <formula>$D128="&gt;&gt;&gt;&gt;&gt;&gt;&gt;&gt;&gt;&gt;Digite aqui a descrição e apresente a composição detalhada."</formula>
    </cfRule>
  </conditionalFormatting>
  <conditionalFormatting sqref="A128">
    <cfRule type="expression" dxfId="176" priority="153" stopIfTrue="1">
      <formula>$A128="&gt;&gt;&gt;&gt;&gt;&gt;&gt;&gt;&gt;&gt; Digite aqui a descrição e apresente a composição detalhada."</formula>
    </cfRule>
  </conditionalFormatting>
  <conditionalFormatting sqref="A128">
    <cfRule type="expression" dxfId="175" priority="154" stopIfTrue="1">
      <formula>$A128="&gt;&gt;&gt;&gt;&gt;&gt;&gt;&gt;&gt;&gt;Digite aqui a descrição e apresente a composição detalhada."</formula>
    </cfRule>
  </conditionalFormatting>
  <conditionalFormatting sqref="D129:F129">
    <cfRule type="expression" dxfId="174" priority="151" stopIfTrue="1">
      <formula>$D129="&gt;&gt;&gt;&gt;&gt;&gt;&gt;&gt;&gt;&gt; Digite aqui a descrição e apresente a composição detalhada."</formula>
    </cfRule>
  </conditionalFormatting>
  <conditionalFormatting sqref="D129:F129">
    <cfRule type="expression" dxfId="173" priority="152" stopIfTrue="1">
      <formula>$D129="&gt;&gt;&gt;&gt;&gt;&gt;&gt;&gt;&gt;&gt;Digite aqui a descrição e apresente a composição detalhada."</formula>
    </cfRule>
  </conditionalFormatting>
  <conditionalFormatting sqref="D128">
    <cfRule type="expression" dxfId="172" priority="149" stopIfTrue="1">
      <formula>$A128="&gt;&gt;&gt;&gt;&gt;&gt;&gt;&gt;&gt;&gt; Digite aqui a descrição e apresente a composição detalhada."</formula>
    </cfRule>
  </conditionalFormatting>
  <conditionalFormatting sqref="D128">
    <cfRule type="expression" dxfId="171" priority="150" stopIfTrue="1">
      <formula>$A128="&gt;&gt;&gt;&gt;&gt;&gt;&gt;&gt;&gt;&gt;Digite aqui a descrição e apresente a composição detalhada."</formula>
    </cfRule>
  </conditionalFormatting>
  <conditionalFormatting sqref="D148:F148">
    <cfRule type="expression" dxfId="170" priority="147" stopIfTrue="1">
      <formula>$D148="&gt;&gt;&gt;&gt;&gt;&gt;&gt;&gt;&gt;&gt; Digite aqui a descrição e apresente a composição detalhada."</formula>
    </cfRule>
  </conditionalFormatting>
  <conditionalFormatting sqref="D148:F148">
    <cfRule type="expression" dxfId="169" priority="148" stopIfTrue="1">
      <formula>$D148="&gt;&gt;&gt;&gt;&gt;&gt;&gt;&gt;&gt;&gt;Digite aqui a descrição e apresente a composição detalhada."</formula>
    </cfRule>
  </conditionalFormatting>
  <conditionalFormatting sqref="A147">
    <cfRule type="expression" dxfId="168" priority="145" stopIfTrue="1">
      <formula>$A147="&gt;&gt;&gt;&gt;&gt;&gt;&gt;&gt;&gt;&gt; Digite aqui a descrição e apresente a composição detalhada."</formula>
    </cfRule>
  </conditionalFormatting>
  <conditionalFormatting sqref="A147">
    <cfRule type="expression" dxfId="167" priority="146" stopIfTrue="1">
      <formula>$A147="&gt;&gt;&gt;&gt;&gt;&gt;&gt;&gt;&gt;&gt;Digite aqui a descrição e apresente a composição detalhada."</formula>
    </cfRule>
  </conditionalFormatting>
  <conditionalFormatting sqref="D166:E169 E165">
    <cfRule type="expression" dxfId="166" priority="143" stopIfTrue="1">
      <formula>$D165="&gt;&gt;&gt;&gt;&gt;&gt;&gt;&gt;&gt;&gt; Digite aqui a descrição e apresente a composição detalhada."</formula>
    </cfRule>
  </conditionalFormatting>
  <conditionalFormatting sqref="D166:E169 E165">
    <cfRule type="expression" dxfId="165" priority="144" stopIfTrue="1">
      <formula>$D165="&gt;&gt;&gt;&gt;&gt;&gt;&gt;&gt;&gt;&gt;Digite aqui a descrição e apresente a composição detalhada."</formula>
    </cfRule>
  </conditionalFormatting>
  <conditionalFormatting sqref="A163">
    <cfRule type="expression" dxfId="164" priority="141" stopIfTrue="1">
      <formula>$A163="&gt;&gt;&gt;&gt;&gt;&gt;&gt;&gt;&gt;&gt; Digite aqui a descrição e apresente a composição detalhada."</formula>
    </cfRule>
  </conditionalFormatting>
  <conditionalFormatting sqref="A163">
    <cfRule type="expression" dxfId="163" priority="142" stopIfTrue="1">
      <formula>$A163="&gt;&gt;&gt;&gt;&gt;&gt;&gt;&gt;&gt;&gt;Digite aqui a descrição e apresente a composição detalhada."</formula>
    </cfRule>
  </conditionalFormatting>
  <conditionalFormatting sqref="D164:F164">
    <cfRule type="expression" dxfId="162" priority="139" stopIfTrue="1">
      <formula>$D164="&gt;&gt;&gt;&gt;&gt;&gt;&gt;&gt;&gt;&gt; Digite aqui a descrição e apresente a composição detalhada."</formula>
    </cfRule>
  </conditionalFormatting>
  <conditionalFormatting sqref="D164:F164">
    <cfRule type="expression" dxfId="161" priority="140" stopIfTrue="1">
      <formula>$D164="&gt;&gt;&gt;&gt;&gt;&gt;&gt;&gt;&gt;&gt;Digite aqui a descrição e apresente a composição detalhada."</formula>
    </cfRule>
  </conditionalFormatting>
  <conditionalFormatting sqref="D171:E177">
    <cfRule type="expression" dxfId="160" priority="131" stopIfTrue="1">
      <formula>$D171="&gt;&gt;&gt;&gt;&gt;&gt;&gt;&gt;&gt;&gt; Digite aqui a descrição e apresente a composição detalhada."</formula>
    </cfRule>
  </conditionalFormatting>
  <conditionalFormatting sqref="D171:E177">
    <cfRule type="expression" dxfId="159" priority="132" stopIfTrue="1">
      <formula>$D171="&gt;&gt;&gt;&gt;&gt;&gt;&gt;&gt;&gt;&gt;Digite aqui a descrição e apresente a composição detalhada."</formula>
    </cfRule>
  </conditionalFormatting>
  <conditionalFormatting sqref="D179:E179">
    <cfRule type="expression" dxfId="158" priority="129" stopIfTrue="1">
      <formula>$D179="&gt;&gt;&gt;&gt;&gt;&gt;&gt;&gt;&gt;&gt; Digite aqui a descrição e apresente a composição detalhada."</formula>
    </cfRule>
  </conditionalFormatting>
  <conditionalFormatting sqref="D179:E179">
    <cfRule type="expression" dxfId="157" priority="130" stopIfTrue="1">
      <formula>$D179="&gt;&gt;&gt;&gt;&gt;&gt;&gt;&gt;&gt;&gt;Digite aqui a descrição e apresente a composição detalhada."</formula>
    </cfRule>
  </conditionalFormatting>
  <conditionalFormatting sqref="F180:G180 D191:E191 G191 D180:E181">
    <cfRule type="expression" dxfId="156" priority="127" stopIfTrue="1">
      <formula>$D180="&gt;&gt;&gt;&gt;&gt;&gt;&gt;&gt;&gt;&gt; Digite aqui a descrição e apresente a composição detalhada."</formula>
    </cfRule>
  </conditionalFormatting>
  <conditionalFormatting sqref="F180:G180 D191:E191 G191 D180:E181">
    <cfRule type="expression" dxfId="155" priority="128" stopIfTrue="1">
      <formula>$D180="&gt;&gt;&gt;&gt;&gt;&gt;&gt;&gt;&gt;&gt;Digite aqui a descrição e apresente a composição detalhada."</formula>
    </cfRule>
  </conditionalFormatting>
  <conditionalFormatting sqref="D211:G211">
    <cfRule type="expression" dxfId="154" priority="125" stopIfTrue="1">
      <formula>$D211="&gt;&gt;&gt;&gt;&gt;&gt;&gt;&gt;&gt;&gt; Digite aqui a descrição e apresente a composição detalhada."</formula>
    </cfRule>
  </conditionalFormatting>
  <conditionalFormatting sqref="D211:G211">
    <cfRule type="expression" dxfId="153" priority="126" stopIfTrue="1">
      <formula>$D211="&gt;&gt;&gt;&gt;&gt;&gt;&gt;&gt;&gt;&gt;Digite aqui a descrição e apresente a composição detalhada."</formula>
    </cfRule>
  </conditionalFormatting>
  <conditionalFormatting sqref="D192:E192 G192">
    <cfRule type="expression" dxfId="152" priority="123" stopIfTrue="1">
      <formula>$D192="&gt;&gt;&gt;&gt;&gt;&gt;&gt;&gt;&gt;&gt; Digite aqui a descrição e apresente a composição detalhada."</formula>
    </cfRule>
  </conditionalFormatting>
  <conditionalFormatting sqref="D192:E192 G192">
    <cfRule type="expression" dxfId="151" priority="124" stopIfTrue="1">
      <formula>$D192="&gt;&gt;&gt;&gt;&gt;&gt;&gt;&gt;&gt;&gt;Digite aqui a descrição e apresente a composição detalhada."</formula>
    </cfRule>
  </conditionalFormatting>
  <conditionalFormatting sqref="D193:E193">
    <cfRule type="expression" dxfId="150" priority="121" stopIfTrue="1">
      <formula>$D193="&gt;&gt;&gt;&gt;&gt;&gt;&gt;&gt;&gt;&gt; Digite aqui a descrição e apresente a composição detalhada."</formula>
    </cfRule>
  </conditionalFormatting>
  <conditionalFormatting sqref="D193:E193">
    <cfRule type="expression" dxfId="149" priority="122" stopIfTrue="1">
      <formula>$D193="&gt;&gt;&gt;&gt;&gt;&gt;&gt;&gt;&gt;&gt;Digite aqui a descrição e apresente a composição detalhada."</formula>
    </cfRule>
  </conditionalFormatting>
  <conditionalFormatting sqref="E228:E229 D230:E230 D212:G212">
    <cfRule type="expression" dxfId="148" priority="119" stopIfTrue="1">
      <formula>$D212="&gt;&gt;&gt;&gt;&gt;&gt;&gt;&gt;&gt;&gt; Digite aqui a descrição e apresente a composição detalhada."</formula>
    </cfRule>
  </conditionalFormatting>
  <conditionalFormatting sqref="E228:E229 D230:E230 D212:G212">
    <cfRule type="expression" dxfId="147" priority="120" stopIfTrue="1">
      <formula>$D212="&gt;&gt;&gt;&gt;&gt;&gt;&gt;&gt;&gt;&gt;Digite aqui a descrição e apresente a composição detalhada."</formula>
    </cfRule>
  </conditionalFormatting>
  <conditionalFormatting sqref="D227:G227">
    <cfRule type="expression" dxfId="146" priority="117" stopIfTrue="1">
      <formula>$D227="&gt;&gt;&gt;&gt;&gt;&gt;&gt;&gt;&gt;&gt; Digite aqui a descrição e apresente a composição detalhada."</formula>
    </cfRule>
  </conditionalFormatting>
  <conditionalFormatting sqref="D227:G227">
    <cfRule type="expression" dxfId="145" priority="118" stopIfTrue="1">
      <formula>$D227="&gt;&gt;&gt;&gt;&gt;&gt;&gt;&gt;&gt;&gt;Digite aqui a descrição e apresente a composição detalhada."</formula>
    </cfRule>
  </conditionalFormatting>
  <conditionalFormatting sqref="D213:E213">
    <cfRule type="expression" dxfId="144" priority="115" stopIfTrue="1">
      <formula>$D213="&gt;&gt;&gt;&gt;&gt;&gt;&gt;&gt;&gt;&gt; Digite aqui a descrição e apresente a composição detalhada."</formula>
    </cfRule>
  </conditionalFormatting>
  <conditionalFormatting sqref="D213:E213">
    <cfRule type="expression" dxfId="143" priority="116" stopIfTrue="1">
      <formula>$D213="&gt;&gt;&gt;&gt;&gt;&gt;&gt;&gt;&gt;&gt;Digite aqui a descrição e apresente a composição detalhada."</formula>
    </cfRule>
  </conditionalFormatting>
  <conditionalFormatting sqref="D236:E237 G236:G237 A235:F235 H235:N235 A232:N234">
    <cfRule type="expression" dxfId="142" priority="113" stopIfTrue="1">
      <formula>$D232="&gt;&gt;&gt;&gt;&gt;&gt;&gt;&gt;&gt;&gt; Digite aqui a descrição e apresente a composição detalhada."</formula>
    </cfRule>
  </conditionalFormatting>
  <conditionalFormatting sqref="D236:E237 G236:G237 A235:F235 H235:N235 A232:N234">
    <cfRule type="expression" dxfId="141" priority="114" stopIfTrue="1">
      <formula>$D232="&gt;&gt;&gt;&gt;&gt;&gt;&gt;&gt;&gt;&gt;Digite aqui a descrição e apresente a composição detalhada."</formula>
    </cfRule>
  </conditionalFormatting>
  <conditionalFormatting sqref="D270:E270 E246:E269 D242:D269 D239:E239">
    <cfRule type="expression" dxfId="140" priority="111" stopIfTrue="1">
      <formula>$D239="&gt;&gt;&gt;&gt;&gt;&gt;&gt;&gt;&gt;&gt; Digite aqui a descrição e apresente a composição detalhada."</formula>
    </cfRule>
  </conditionalFormatting>
  <conditionalFormatting sqref="D270:E270 E246:E269 D242:D269 D239:E239">
    <cfRule type="expression" dxfId="139" priority="112" stopIfTrue="1">
      <formula>$D239="&gt;&gt;&gt;&gt;&gt;&gt;&gt;&gt;&gt;&gt;Digite aqui a descrição e apresente a composição detalhada."</formula>
    </cfRule>
  </conditionalFormatting>
  <conditionalFormatting sqref="G239:G240">
    <cfRule type="expression" dxfId="138" priority="109" stopIfTrue="1">
      <formula>$D239="&gt;&gt;&gt;&gt;&gt;&gt;&gt;&gt;&gt;&gt; Digite aqui a descrição e apresente a composição detalhada."</formula>
    </cfRule>
  </conditionalFormatting>
  <conditionalFormatting sqref="G239:G240">
    <cfRule type="expression" dxfId="137" priority="110" stopIfTrue="1">
      <formula>$D239="&gt;&gt;&gt;&gt;&gt;&gt;&gt;&gt;&gt;&gt;Digite aqui a descrição e apresente a composição detalhada."</formula>
    </cfRule>
  </conditionalFormatting>
  <conditionalFormatting sqref="D240:E241 F240 E242:E245">
    <cfRule type="expression" dxfId="136" priority="107" stopIfTrue="1">
      <formula>$D240="&gt;&gt;&gt;&gt;&gt;&gt;&gt;&gt;&gt;&gt; Digite aqui a descrição e apresente a composição detalhada."</formula>
    </cfRule>
  </conditionalFormatting>
  <conditionalFormatting sqref="D240:E241 F240 E242:E245">
    <cfRule type="expression" dxfId="135" priority="108" stopIfTrue="1">
      <formula>$D240="&gt;&gt;&gt;&gt;&gt;&gt;&gt;&gt;&gt;&gt;Digite aqui a descrição e apresente a composição detalhada."</formula>
    </cfRule>
  </conditionalFormatting>
  <conditionalFormatting sqref="D272:E272 D273 D279:E291 G272:G291">
    <cfRule type="expression" dxfId="134" priority="105" stopIfTrue="1">
      <formula>$D272="&gt;&gt;&gt;&gt;&gt;&gt;&gt;&gt;&gt;&gt; Digite aqui a descrição e apresente a composição detalhada."</formula>
    </cfRule>
  </conditionalFormatting>
  <conditionalFormatting sqref="D272:E272 D273 D279:E291 G272:G291">
    <cfRule type="expression" dxfId="133" priority="106" stopIfTrue="1">
      <formula>$D272="&gt;&gt;&gt;&gt;&gt;&gt;&gt;&gt;&gt;&gt;Digite aqui a descrição e apresente a composição detalhada."</formula>
    </cfRule>
  </conditionalFormatting>
  <conditionalFormatting sqref="E273:F273">
    <cfRule type="expression" dxfId="132" priority="103" stopIfTrue="1">
      <formula>$D273="&gt;&gt;&gt;&gt;&gt;&gt;&gt;&gt;&gt;&gt; Digite aqui a descrição e apresente a composição detalhada."</formula>
    </cfRule>
  </conditionalFormatting>
  <conditionalFormatting sqref="E273:F273">
    <cfRule type="expression" dxfId="131" priority="104" stopIfTrue="1">
      <formula>$D273="&gt;&gt;&gt;&gt;&gt;&gt;&gt;&gt;&gt;&gt;Digite aqui a descrição e apresente a composição detalhada."</formula>
    </cfRule>
  </conditionalFormatting>
  <conditionalFormatting sqref="D274:E278">
    <cfRule type="expression" dxfId="130" priority="101" stopIfTrue="1">
      <formula>$D274="&gt;&gt;&gt;&gt;&gt;&gt;&gt;&gt;&gt;&gt; Digite aqui a descrição e apresente a composição detalhada."</formula>
    </cfRule>
  </conditionalFormatting>
  <conditionalFormatting sqref="D274:E278">
    <cfRule type="expression" dxfId="129" priority="102" stopIfTrue="1">
      <formula>$D274="&gt;&gt;&gt;&gt;&gt;&gt;&gt;&gt;&gt;&gt;Digite aqui a descrição e apresente a composição detalhada."</formula>
    </cfRule>
  </conditionalFormatting>
  <conditionalFormatting sqref="D295:E308 D293:E293 G293 G295:G308">
    <cfRule type="expression" dxfId="128" priority="99" stopIfTrue="1">
      <formula>$D293="&gt;&gt;&gt;&gt;&gt;&gt;&gt;&gt;&gt;&gt; Digite aqui a descrição e apresente a composição detalhada."</formula>
    </cfRule>
  </conditionalFormatting>
  <conditionalFormatting sqref="D295:E308 D293:E293 G293 G295:G308">
    <cfRule type="expression" dxfId="127" priority="100" stopIfTrue="1">
      <formula>$D293="&gt;&gt;&gt;&gt;&gt;&gt;&gt;&gt;&gt;&gt;Digite aqui a descrição e apresente a composição detalhada."</formula>
    </cfRule>
  </conditionalFormatting>
  <conditionalFormatting sqref="D294 G294">
    <cfRule type="expression" dxfId="126" priority="97" stopIfTrue="1">
      <formula>$D294="&gt;&gt;&gt;&gt;&gt;&gt;&gt;&gt;&gt;&gt; Digite aqui a descrição e apresente a composição detalhada."</formula>
    </cfRule>
  </conditionalFormatting>
  <conditionalFormatting sqref="D294 G294">
    <cfRule type="expression" dxfId="125" priority="98" stopIfTrue="1">
      <formula>$D294="&gt;&gt;&gt;&gt;&gt;&gt;&gt;&gt;&gt;&gt;Digite aqui a descrição e apresente a composição detalhada."</formula>
    </cfRule>
  </conditionalFormatting>
  <conditionalFormatting sqref="E294:F294">
    <cfRule type="expression" dxfId="124" priority="95" stopIfTrue="1">
      <formula>$D294="&gt;&gt;&gt;&gt;&gt;&gt;&gt;&gt;&gt;&gt; Digite aqui a descrição e apresente a composição detalhada."</formula>
    </cfRule>
  </conditionalFormatting>
  <conditionalFormatting sqref="E294:F294">
    <cfRule type="expression" dxfId="123" priority="96" stopIfTrue="1">
      <formula>$D294="&gt;&gt;&gt;&gt;&gt;&gt;&gt;&gt;&gt;&gt;Digite aqui a descrição e apresente a composição detalhada."</formula>
    </cfRule>
  </conditionalFormatting>
  <conditionalFormatting sqref="G238">
    <cfRule type="expression" dxfId="122" priority="93" stopIfTrue="1">
      <formula>$D238="&gt;&gt;&gt;&gt;&gt;&gt;&gt;&gt;&gt;&gt; Digite aqui a descrição e apresente a composição detalhada."</formula>
    </cfRule>
  </conditionalFormatting>
  <conditionalFormatting sqref="G238">
    <cfRule type="expression" dxfId="121" priority="94" stopIfTrue="1">
      <formula>$D238="&gt;&gt;&gt;&gt;&gt;&gt;&gt;&gt;&gt;&gt;Digite aqui a descrição e apresente a composição detalhada."</formula>
    </cfRule>
  </conditionalFormatting>
  <conditionalFormatting sqref="J238">
    <cfRule type="expression" dxfId="120" priority="91" stopIfTrue="1">
      <formula>$D238="&gt;&gt;&gt;&gt;&gt;&gt;&gt;&gt;&gt;&gt; Digite aqui a descrição e apresente a composição detalhada."</formula>
    </cfRule>
  </conditionalFormatting>
  <conditionalFormatting sqref="J238">
    <cfRule type="expression" dxfId="119" priority="92" stopIfTrue="1">
      <formula>$D238="&gt;&gt;&gt;&gt;&gt;&gt;&gt;&gt;&gt;&gt;Digite aqui a descrição e apresente a composição detalhada."</formula>
    </cfRule>
  </conditionalFormatting>
  <conditionalFormatting sqref="J271">
    <cfRule type="expression" dxfId="118" priority="89" stopIfTrue="1">
      <formula>$D271="&gt;&gt;&gt;&gt;&gt;&gt;&gt;&gt;&gt;&gt; Digite aqui a descrição e apresente a composição detalhada."</formula>
    </cfRule>
  </conditionalFormatting>
  <conditionalFormatting sqref="J271">
    <cfRule type="expression" dxfId="117" priority="90" stopIfTrue="1">
      <formula>$D271="&gt;&gt;&gt;&gt;&gt;&gt;&gt;&gt;&gt;&gt;Digite aqui a descrição e apresente a composição detalhada."</formula>
    </cfRule>
  </conditionalFormatting>
  <conditionalFormatting sqref="G312:G327 H313:H326">
    <cfRule type="expression" dxfId="116" priority="87" stopIfTrue="1">
      <formula>$D312="&gt;&gt;&gt;&gt;&gt;&gt;&gt;&gt;&gt;&gt; Digite aqui a descrição e apresente a composição detalhada."</formula>
    </cfRule>
  </conditionalFormatting>
  <conditionalFormatting sqref="G312:G327 H313:H326">
    <cfRule type="expression" dxfId="115" priority="88" stopIfTrue="1">
      <formula>$D312="&gt;&gt;&gt;&gt;&gt;&gt;&gt;&gt;&gt;&gt;Digite aqui a descrição e apresente a composição detalhada."</formula>
    </cfRule>
  </conditionalFormatting>
  <conditionalFormatting sqref="E312">
    <cfRule type="expression" dxfId="114" priority="85" stopIfTrue="1">
      <formula>$D312="&gt;&gt;&gt;&gt;&gt;&gt;&gt;&gt;&gt;&gt; Digite aqui a descrição e apresente a composição detalhada."</formula>
    </cfRule>
  </conditionalFormatting>
  <conditionalFormatting sqref="E312">
    <cfRule type="expression" dxfId="113" priority="86" stopIfTrue="1">
      <formula>$D312="&gt;&gt;&gt;&gt;&gt;&gt;&gt;&gt;&gt;&gt;Digite aqui a descrição e apresente a composição detalhada."</formula>
    </cfRule>
  </conditionalFormatting>
  <conditionalFormatting sqref="G335:H335">
    <cfRule type="expression" dxfId="112" priority="81" stopIfTrue="1">
      <formula>$D335="&gt;&gt;&gt;&gt;&gt;&gt;&gt;&gt;&gt;&gt; Digite aqui a descrição e apresente a composição detalhada."</formula>
    </cfRule>
  </conditionalFormatting>
  <conditionalFormatting sqref="G335:H335">
    <cfRule type="expression" dxfId="111" priority="82" stopIfTrue="1">
      <formula>$D335="&gt;&gt;&gt;&gt;&gt;&gt;&gt;&gt;&gt;&gt;Digite aqui a descrição e apresente a composição detalhada."</formula>
    </cfRule>
  </conditionalFormatting>
  <conditionalFormatting sqref="D331:G334 H333 G330 H331 I334 H335">
    <cfRule type="expression" dxfId="110" priority="83" stopIfTrue="1">
      <formula>#REF!="&gt;&gt;&gt;&gt;&gt;&gt;&gt;&gt;&gt;&gt; Digite aqui a descrição e apresente a composição detalhada."</formula>
    </cfRule>
  </conditionalFormatting>
  <conditionalFormatting sqref="D331:G334 H333 G330 H331 I334 H335">
    <cfRule type="expression" dxfId="109" priority="84" stopIfTrue="1">
      <formula>#REF!="&gt;&gt;&gt;&gt;&gt;&gt;&gt;&gt;&gt;&gt;Digite aqui a descrição e apresente a composição detalhada."</formula>
    </cfRule>
  </conditionalFormatting>
  <conditionalFormatting sqref="D330:F330">
    <cfRule type="expression" dxfId="108" priority="79" stopIfTrue="1">
      <formula>#REF!="&gt;&gt;&gt;&gt;&gt;&gt;&gt;&gt;&gt;&gt; Digite aqui a descrição e apresente a composição detalhada."</formula>
    </cfRule>
  </conditionalFormatting>
  <conditionalFormatting sqref="D330:F330">
    <cfRule type="expression" dxfId="107" priority="80" stopIfTrue="1">
      <formula>#REF!="&gt;&gt;&gt;&gt;&gt;&gt;&gt;&gt;&gt;&gt;Digite aqui a descrição e apresente a composição detalhada."</formula>
    </cfRule>
  </conditionalFormatting>
  <conditionalFormatting sqref="H330 H334 H332">
    <cfRule type="expression" dxfId="106" priority="2762" stopIfTrue="1">
      <formula>$D329="&gt;&gt;&gt;&gt;&gt;&gt;&gt;&gt;&gt;&gt; Digite aqui a descrição e apresente a composição detalhada."</formula>
    </cfRule>
  </conditionalFormatting>
  <conditionalFormatting sqref="H330 H334 H332">
    <cfRule type="expression" dxfId="105" priority="2766" stopIfTrue="1">
      <formula>$D329="&gt;&gt;&gt;&gt;&gt;&gt;&gt;&gt;&gt;&gt;Digite aqui a descrição e apresente a composição detalhada."</formula>
    </cfRule>
  </conditionalFormatting>
  <conditionalFormatting sqref="H338:H339">
    <cfRule type="expression" dxfId="104" priority="77" stopIfTrue="1">
      <formula>$D338="&gt;&gt;&gt;&gt;&gt;&gt;&gt;&gt;&gt;&gt; Digite aqui a descrição e apresente a composição detalhada."</formula>
    </cfRule>
  </conditionalFormatting>
  <conditionalFormatting sqref="H338:H339">
    <cfRule type="expression" dxfId="103" priority="78" stopIfTrue="1">
      <formula>$D338="&gt;&gt;&gt;&gt;&gt;&gt;&gt;&gt;&gt;&gt;Digite aqui a descrição e apresente a composição detalhada."</formula>
    </cfRule>
  </conditionalFormatting>
  <conditionalFormatting sqref="G337">
    <cfRule type="expression" dxfId="102" priority="75" stopIfTrue="1">
      <formula>$D337="&gt;&gt;&gt;&gt;&gt;&gt;&gt;&gt;&gt;&gt; Digite aqui a descrição e apresente a composição detalhada."</formula>
    </cfRule>
  </conditionalFormatting>
  <conditionalFormatting sqref="G337">
    <cfRule type="expression" dxfId="101" priority="76" stopIfTrue="1">
      <formula>$D337="&gt;&gt;&gt;&gt;&gt;&gt;&gt;&gt;&gt;&gt;Digite aqui a descrição e apresente a composição detalhada."</formula>
    </cfRule>
  </conditionalFormatting>
  <conditionalFormatting sqref="E337">
    <cfRule type="expression" dxfId="100" priority="73" stopIfTrue="1">
      <formula>$D337="&gt;&gt;&gt;&gt;&gt;&gt;&gt;&gt;&gt;&gt; Digite aqui a descrição e apresente a composição detalhada."</formula>
    </cfRule>
  </conditionalFormatting>
  <conditionalFormatting sqref="E337">
    <cfRule type="expression" dxfId="99" priority="74" stopIfTrue="1">
      <formula>$D337="&gt;&gt;&gt;&gt;&gt;&gt;&gt;&gt;&gt;&gt;Digite aqui a descrição e apresente a composição detalhada."</formula>
    </cfRule>
  </conditionalFormatting>
  <conditionalFormatting sqref="G341">
    <cfRule type="expression" dxfId="98" priority="72" stopIfTrue="1">
      <formula>$D341="&gt;&gt;&gt;&gt;&gt;&gt;&gt;&gt;&gt;&gt; Digite aqui a descrição e apresente a composição detalhada."</formula>
    </cfRule>
  </conditionalFormatting>
  <conditionalFormatting sqref="G341">
    <cfRule type="expression" dxfId="97" priority="71" stopIfTrue="1">
      <formula>$D341="&gt;&gt;&gt;&gt;&gt;&gt;&gt;&gt;&gt;&gt;Digite aqui a descrição e apresente a composição detalhada."</formula>
    </cfRule>
  </conditionalFormatting>
  <conditionalFormatting sqref="D344:H345 D346:F351 G346:G352 H346:H351">
    <cfRule type="expression" dxfId="96" priority="69" stopIfTrue="1">
      <formula>#REF!="&gt;&gt;&gt;&gt;&gt;&gt;&gt;&gt;&gt;&gt; Digite aqui a descrição e apresente a composição detalhada."</formula>
    </cfRule>
  </conditionalFormatting>
  <conditionalFormatting sqref="D344:H345 D346:F351 G346:G352 H346:H351">
    <cfRule type="expression" dxfId="95" priority="70" stopIfTrue="1">
      <formula>#REF!="&gt;&gt;&gt;&gt;&gt;&gt;&gt;&gt;&gt;&gt;Digite aqui a descrição e apresente a composição detalhada."</formula>
    </cfRule>
  </conditionalFormatting>
  <conditionalFormatting sqref="G343">
    <cfRule type="expression" dxfId="94" priority="65" stopIfTrue="1">
      <formula>$D343="&gt;&gt;&gt;&gt;&gt;&gt;&gt;&gt;&gt;&gt; Digite aqui a descrição e apresente a composição detalhada."</formula>
    </cfRule>
  </conditionalFormatting>
  <conditionalFormatting sqref="G343">
    <cfRule type="expression" dxfId="93" priority="66" stopIfTrue="1">
      <formula>$D343="&gt;&gt;&gt;&gt;&gt;&gt;&gt;&gt;&gt;&gt;Digite aqui a descrição e apresente a composição detalhada."</formula>
    </cfRule>
  </conditionalFormatting>
  <conditionalFormatting sqref="E343">
    <cfRule type="expression" dxfId="92" priority="63" stopIfTrue="1">
      <formula>$D343="&gt;&gt;&gt;&gt;&gt;&gt;&gt;&gt;&gt;&gt; Digite aqui a descrição e apresente a composição detalhada."</formula>
    </cfRule>
  </conditionalFormatting>
  <conditionalFormatting sqref="E343">
    <cfRule type="expression" dxfId="91" priority="64" stopIfTrue="1">
      <formula>$D343="&gt;&gt;&gt;&gt;&gt;&gt;&gt;&gt;&gt;&gt;Digite aqui a descrição e apresente a composição detalhada."</formula>
    </cfRule>
  </conditionalFormatting>
  <conditionalFormatting sqref="D368 D374:D375 D369:E373 G369:G375">
    <cfRule type="expression" dxfId="90" priority="59" stopIfTrue="1">
      <formula>$D368="&gt;&gt;&gt;&gt;&gt;&gt;&gt;&gt;&gt;&gt; Digite aqui a descrição e apresente a composição detalhada."</formula>
    </cfRule>
  </conditionalFormatting>
  <conditionalFormatting sqref="D368 D374:D375 D369:E373 G369:G375">
    <cfRule type="expression" dxfId="89" priority="60" stopIfTrue="1">
      <formula>$D368="&gt;&gt;&gt;&gt;&gt;&gt;&gt;&gt;&gt;&gt;Digite aqui a descrição e apresente a composição detalhada."</formula>
    </cfRule>
  </conditionalFormatting>
  <conditionalFormatting sqref="G367 D367">
    <cfRule type="expression" dxfId="88" priority="57" stopIfTrue="1">
      <formula>$D367="&gt;&gt;&gt;&gt;&gt;&gt;&gt;&gt;&gt;&gt; Digite aqui a descrição e apresente a composição detalhada."</formula>
    </cfRule>
  </conditionalFormatting>
  <conditionalFormatting sqref="G367 D367">
    <cfRule type="expression" dxfId="87" priority="58" stopIfTrue="1">
      <formula>$D367="&gt;&gt;&gt;&gt;&gt;&gt;&gt;&gt;&gt;&gt;Digite aqui a descrição e apresente a composição detalhada."</formula>
    </cfRule>
  </conditionalFormatting>
  <conditionalFormatting sqref="F368">
    <cfRule type="expression" dxfId="86" priority="61" stopIfTrue="1">
      <formula>$D374="&gt;&gt;&gt;&gt;&gt;&gt;&gt;&gt;&gt;&gt; Digite aqui a descrição e apresente a composição detalhada."</formula>
    </cfRule>
  </conditionalFormatting>
  <conditionalFormatting sqref="F368">
    <cfRule type="expression" dxfId="85" priority="62" stopIfTrue="1">
      <formula>$D374="&gt;&gt;&gt;&gt;&gt;&gt;&gt;&gt;&gt;&gt;Digite aqui a descrição e apresente a composição detalhada."</formula>
    </cfRule>
  </conditionalFormatting>
  <conditionalFormatting sqref="D380:E381 G377:G381">
    <cfRule type="expression" dxfId="84" priority="55" stopIfTrue="1">
      <formula>$D377="&gt;&gt;&gt;&gt;&gt;&gt;&gt;&gt;&gt;&gt; Digite aqui a descrição e apresente a composição detalhada."</formula>
    </cfRule>
  </conditionalFormatting>
  <conditionalFormatting sqref="D380:E381 G377:G381">
    <cfRule type="expression" dxfId="83" priority="56" stopIfTrue="1">
      <formula>$D377="&gt;&gt;&gt;&gt;&gt;&gt;&gt;&gt;&gt;&gt;Digite aqui a descrição e apresente a composição detalhada."</formula>
    </cfRule>
  </conditionalFormatting>
  <conditionalFormatting sqref="D378:D379">
    <cfRule type="expression" dxfId="82" priority="53" stopIfTrue="1">
      <formula>$D378="&gt;&gt;&gt;&gt;&gt;&gt;&gt;&gt;&gt;&gt; Digite aqui a descrição e apresente a composição detalhada."</formula>
    </cfRule>
  </conditionalFormatting>
  <conditionalFormatting sqref="D378:D379">
    <cfRule type="expression" dxfId="81" priority="54" stopIfTrue="1">
      <formula>$D378="&gt;&gt;&gt;&gt;&gt;&gt;&gt;&gt;&gt;&gt;Digite aqui a descrição e apresente a composição detalhada."</formula>
    </cfRule>
  </conditionalFormatting>
  <conditionalFormatting sqref="F385:N394 E386:E394">
    <cfRule type="expression" dxfId="80" priority="51" stopIfTrue="1">
      <formula>$D385="&gt;&gt;&gt;&gt;&gt;&gt;&gt;&gt;&gt;&gt; Digite aqui a descrição e apresente a composição detalhada."</formula>
    </cfRule>
  </conditionalFormatting>
  <conditionalFormatting sqref="F385:N394 E386:E394">
    <cfRule type="expression" dxfId="79" priority="52" stopIfTrue="1">
      <formula>$D385="&gt;&gt;&gt;&gt;&gt;&gt;&gt;&gt;&gt;&gt;Digite aqui a descrição e apresente a composição detalhada."</formula>
    </cfRule>
  </conditionalFormatting>
  <conditionalFormatting sqref="G395">
    <cfRule type="expression" dxfId="78" priority="49" stopIfTrue="1">
      <formula>$D395="&gt;&gt;&gt;&gt;&gt;&gt;&gt;&gt;&gt;&gt; Digite aqui a descrição e apresente a composição detalhada."</formula>
    </cfRule>
  </conditionalFormatting>
  <conditionalFormatting sqref="G395">
    <cfRule type="expression" dxfId="77" priority="50" stopIfTrue="1">
      <formula>$D395="&gt;&gt;&gt;&gt;&gt;&gt;&gt;&gt;&gt;&gt;Digite aqui a descrição e apresente a composição detalhada."</formula>
    </cfRule>
  </conditionalFormatting>
  <conditionalFormatting sqref="J395">
    <cfRule type="expression" dxfId="76" priority="47" stopIfTrue="1">
      <formula>$D395="&gt;&gt;&gt;&gt;&gt;&gt;&gt;&gt;&gt;&gt; Digite aqui a descrição e apresente a composição detalhada."</formula>
    </cfRule>
  </conditionalFormatting>
  <conditionalFormatting sqref="J395">
    <cfRule type="expression" dxfId="75" priority="48" stopIfTrue="1">
      <formula>$D395="&gt;&gt;&gt;&gt;&gt;&gt;&gt;&gt;&gt;&gt;Digite aqui a descrição e apresente a composição detalhada."</formula>
    </cfRule>
  </conditionalFormatting>
  <conditionalFormatting sqref="N397:N402 F401:H401">
    <cfRule type="expression" dxfId="74" priority="45" stopIfTrue="1">
      <formula>$D397="&gt;&gt;&gt;&gt;&gt;&gt;&gt;&gt;&gt;&gt; Digite aqui a descrição e apresente a composição detalhada."</formula>
    </cfRule>
  </conditionalFormatting>
  <conditionalFormatting sqref="N397:N402 F401:H401">
    <cfRule type="expression" dxfId="73" priority="46" stopIfTrue="1">
      <formula>$D397="&gt;&gt;&gt;&gt;&gt;&gt;&gt;&gt;&gt;&gt;Digite aqui a descrição e apresente a composição detalhada."</formula>
    </cfRule>
  </conditionalFormatting>
  <conditionalFormatting sqref="M405:N411">
    <cfRule type="expression" dxfId="72" priority="43" stopIfTrue="1">
      <formula>$D405="&gt;&gt;&gt;&gt;&gt;&gt;&gt;&gt;&gt;&gt; Digite aqui a descrição e apresente a composição detalhada."</formula>
    </cfRule>
  </conditionalFormatting>
  <conditionalFormatting sqref="M405:N411">
    <cfRule type="expression" dxfId="71" priority="44" stopIfTrue="1">
      <formula>$D405="&gt;&gt;&gt;&gt;&gt;&gt;&gt;&gt;&gt;&gt;Digite aqui a descrição e apresente a composição detalhada."</formula>
    </cfRule>
  </conditionalFormatting>
  <conditionalFormatting sqref="M413:N436 F419:H419 G424:I424 F431:H431 G434:I434">
    <cfRule type="expression" dxfId="70" priority="41" stopIfTrue="1">
      <formula>$D413="&gt;&gt;&gt;&gt;&gt;&gt;&gt;&gt;&gt;&gt; Digite aqui a descrição e apresente a composição detalhada."</formula>
    </cfRule>
  </conditionalFormatting>
  <conditionalFormatting sqref="M413:N436 F419:H419 G424:I424 F431:H431 G434:I434">
    <cfRule type="expression" dxfId="69" priority="42" stopIfTrue="1">
      <formula>$D413="&gt;&gt;&gt;&gt;&gt;&gt;&gt;&gt;&gt;&gt;Digite aqui a descrição e apresente a composição detalhada."</formula>
    </cfRule>
  </conditionalFormatting>
  <conditionalFormatting sqref="M438:N454 F444:H444 F452:H452 F450:H450">
    <cfRule type="expression" dxfId="68" priority="39" stopIfTrue="1">
      <formula>$D438="&gt;&gt;&gt;&gt;&gt;&gt;&gt;&gt;&gt;&gt; Digite aqui a descrição e apresente a composição detalhada."</formula>
    </cfRule>
  </conditionalFormatting>
  <conditionalFormatting sqref="M438:N454 F444:H444 F452:H452 F450:H450">
    <cfRule type="expression" dxfId="67" priority="40" stopIfTrue="1">
      <formula>$D438="&gt;&gt;&gt;&gt;&gt;&gt;&gt;&gt;&gt;&gt;Digite aqui a descrição e apresente a composição detalhada."</formula>
    </cfRule>
  </conditionalFormatting>
  <conditionalFormatting sqref="M456:N463 F462:H462">
    <cfRule type="expression" dxfId="66" priority="37" stopIfTrue="1">
      <formula>$D456="&gt;&gt;&gt;&gt;&gt;&gt;&gt;&gt;&gt;&gt; Digite aqui a descrição e apresente a composição detalhada."</formula>
    </cfRule>
  </conditionalFormatting>
  <conditionalFormatting sqref="M456:N463 F462:H462">
    <cfRule type="expression" dxfId="65" priority="38" stopIfTrue="1">
      <formula>$D456="&gt;&gt;&gt;&gt;&gt;&gt;&gt;&gt;&gt;&gt;Digite aqui a descrição e apresente a composição detalhada."</formula>
    </cfRule>
  </conditionalFormatting>
  <conditionalFormatting sqref="M465:N470">
    <cfRule type="expression" dxfId="64" priority="35" stopIfTrue="1">
      <formula>$D465="&gt;&gt;&gt;&gt;&gt;&gt;&gt;&gt;&gt;&gt; Digite aqui a descrição e apresente a composição detalhada."</formula>
    </cfRule>
  </conditionalFormatting>
  <conditionalFormatting sqref="M465:N470">
    <cfRule type="expression" dxfId="63" priority="36" stopIfTrue="1">
      <formula>$D465="&gt;&gt;&gt;&gt;&gt;&gt;&gt;&gt;&gt;&gt;Digite aqui a descrição e apresente a composição detalhada."</formula>
    </cfRule>
  </conditionalFormatting>
  <conditionalFormatting sqref="M472:N472 E473:N482">
    <cfRule type="expression" dxfId="62" priority="33" stopIfTrue="1">
      <formula>$D472="&gt;&gt;&gt;&gt;&gt;&gt;&gt;&gt;&gt;&gt; Digite aqui a descrição e apresente a composição detalhada."</formula>
    </cfRule>
  </conditionalFormatting>
  <conditionalFormatting sqref="M472:N472 E473:N482">
    <cfRule type="expression" dxfId="61" priority="34" stopIfTrue="1">
      <formula>$D472="&gt;&gt;&gt;&gt;&gt;&gt;&gt;&gt;&gt;&gt;Digite aqui a descrição e apresente a composição detalhada."</formula>
    </cfRule>
  </conditionalFormatting>
  <conditionalFormatting sqref="G485:N485 D485:E486">
    <cfRule type="expression" dxfId="60" priority="31" stopIfTrue="1">
      <formula>$D485="&gt;&gt;&gt;&gt;&gt;&gt;&gt;&gt;&gt;&gt; Digite aqui a descrição e apresente a composição detalhada."</formula>
    </cfRule>
  </conditionalFormatting>
  <conditionalFormatting sqref="G485:N485 D485:E486">
    <cfRule type="expression" dxfId="59" priority="32" stopIfTrue="1">
      <formula>$D485="&gt;&gt;&gt;&gt;&gt;&gt;&gt;&gt;&gt;&gt;Digite aqui a descrição e apresente a composição detalhada."</formula>
    </cfRule>
  </conditionalFormatting>
  <conditionalFormatting sqref="D495:E496">
    <cfRule type="expression" dxfId="58" priority="29" stopIfTrue="1">
      <formula>$D495="&gt;&gt;&gt;&gt;&gt;&gt;&gt;&gt;&gt;&gt; Digite aqui a descrição e apresente a composição detalhada."</formula>
    </cfRule>
  </conditionalFormatting>
  <conditionalFormatting sqref="D495:E496">
    <cfRule type="expression" dxfId="57" priority="30" stopIfTrue="1">
      <formula>$D495="&gt;&gt;&gt;&gt;&gt;&gt;&gt;&gt;&gt;&gt;Digite aqui a descrição e apresente a composição detalhada."</formula>
    </cfRule>
  </conditionalFormatting>
  <conditionalFormatting sqref="G497">
    <cfRule type="expression" dxfId="56" priority="27" stopIfTrue="1">
      <formula>$D497="&gt;&gt;&gt;&gt;&gt;&gt;&gt;&gt;&gt;&gt; Digite aqui a descrição e apresente a composição detalhada."</formula>
    </cfRule>
  </conditionalFormatting>
  <conditionalFormatting sqref="G497">
    <cfRule type="expression" dxfId="55" priority="28" stopIfTrue="1">
      <formula>$D497="&gt;&gt;&gt;&gt;&gt;&gt;&gt;&gt;&gt;&gt;Digite aqui a descrição e apresente a composição detalhada."</formula>
    </cfRule>
  </conditionalFormatting>
  <conditionalFormatting sqref="D500:D501 G501">
    <cfRule type="expression" dxfId="54" priority="25" stopIfTrue="1">
      <formula>$D500="&gt;&gt;&gt;&gt;&gt;&gt;&gt;&gt;&gt;&gt; Digite aqui a descrição e apresente a composição detalhada."</formula>
    </cfRule>
  </conditionalFormatting>
  <conditionalFormatting sqref="D500:D501 G501">
    <cfRule type="expression" dxfId="53" priority="26" stopIfTrue="1">
      <formula>$D500="&gt;&gt;&gt;&gt;&gt;&gt;&gt;&gt;&gt;&gt;Digite aqui a descrição e apresente a composição detalhada."</formula>
    </cfRule>
  </conditionalFormatting>
  <conditionalFormatting sqref="G500">
    <cfRule type="expression" dxfId="52" priority="23" stopIfTrue="1">
      <formula>$D500="&gt;&gt;&gt;&gt;&gt;&gt;&gt;&gt;&gt;&gt; Digite aqui a descrição e apresente a composição detalhada."</formula>
    </cfRule>
  </conditionalFormatting>
  <conditionalFormatting sqref="G500">
    <cfRule type="expression" dxfId="51" priority="24" stopIfTrue="1">
      <formula>$D500="&gt;&gt;&gt;&gt;&gt;&gt;&gt;&gt;&gt;&gt;Digite aqui a descrição e apresente a composição detalhada."</formula>
    </cfRule>
  </conditionalFormatting>
  <conditionalFormatting sqref="D503:E504">
    <cfRule type="expression" dxfId="50" priority="21" stopIfTrue="1">
      <formula>$D503="&gt;&gt;&gt;&gt;&gt;&gt;&gt;&gt;&gt;&gt; Digite aqui a descrição e apresente a composição detalhada."</formula>
    </cfRule>
  </conditionalFormatting>
  <conditionalFormatting sqref="D503:E504">
    <cfRule type="expression" dxfId="49" priority="22" stopIfTrue="1">
      <formula>$D503="&gt;&gt;&gt;&gt;&gt;&gt;&gt;&gt;&gt;&gt;Digite aqui a descrição e apresente a composição detalhada."</formula>
    </cfRule>
  </conditionalFormatting>
  <conditionalFormatting sqref="G505">
    <cfRule type="expression" dxfId="48" priority="19" stopIfTrue="1">
      <formula>$D505="&gt;&gt;&gt;&gt;&gt;&gt;&gt;&gt;&gt;&gt; Digite aqui a descrição e apresente a composição detalhada."</formula>
    </cfRule>
  </conditionalFormatting>
  <conditionalFormatting sqref="G505">
    <cfRule type="expression" dxfId="47" priority="20" stopIfTrue="1">
      <formula>$D505="&gt;&gt;&gt;&gt;&gt;&gt;&gt;&gt;&gt;&gt;Digite aqui a descrição e apresente a composição detalhada."</formula>
    </cfRule>
  </conditionalFormatting>
  <conditionalFormatting sqref="F506:G507">
    <cfRule type="expression" dxfId="46" priority="17" stopIfTrue="1">
      <formula>$D506="&gt;&gt;&gt;&gt;&gt;&gt;&gt;&gt;&gt;&gt; Digite aqui a descrição e apresente a composição detalhada."</formula>
    </cfRule>
  </conditionalFormatting>
  <conditionalFormatting sqref="F506:G507">
    <cfRule type="expression" dxfId="45" priority="18" stopIfTrue="1">
      <formula>$D506="&gt;&gt;&gt;&gt;&gt;&gt;&gt;&gt;&gt;&gt;Digite aqui a descrição e apresente a composição detalhada."</formula>
    </cfRule>
  </conditionalFormatting>
  <conditionalFormatting sqref="G508">
    <cfRule type="expression" dxfId="44" priority="15" stopIfTrue="1">
      <formula>$D508="&gt;&gt;&gt;&gt;&gt;&gt;&gt;&gt;&gt;&gt; Digite aqui a descrição e apresente a composição detalhada."</formula>
    </cfRule>
  </conditionalFormatting>
  <conditionalFormatting sqref="G508">
    <cfRule type="expression" dxfId="43" priority="16" stopIfTrue="1">
      <formula>$D508="&gt;&gt;&gt;&gt;&gt;&gt;&gt;&gt;&gt;&gt;Digite aqui a descrição e apresente a composição detalhada."</formula>
    </cfRule>
  </conditionalFormatting>
  <conditionalFormatting sqref="G510">
    <cfRule type="expression" dxfId="42" priority="13" stopIfTrue="1">
      <formula>$D510="&gt;&gt;&gt;&gt;&gt;&gt;&gt;&gt;&gt;&gt; Digite aqui a descrição e apresente a composição detalhada."</formula>
    </cfRule>
  </conditionalFormatting>
  <conditionalFormatting sqref="G510">
    <cfRule type="expression" dxfId="41" priority="14" stopIfTrue="1">
      <formula>$D510="&gt;&gt;&gt;&gt;&gt;&gt;&gt;&gt;&gt;&gt;Digite aqui a descrição e apresente a composição detalhada."</formula>
    </cfRule>
  </conditionalFormatting>
  <conditionalFormatting sqref="G511">
    <cfRule type="expression" dxfId="40" priority="11" stopIfTrue="1">
      <formula>$D511="&gt;&gt;&gt;&gt;&gt;&gt;&gt;&gt;&gt;&gt; Digite aqui a descrição e apresente a composição detalhada."</formula>
    </cfRule>
  </conditionalFormatting>
  <conditionalFormatting sqref="G511">
    <cfRule type="expression" dxfId="39" priority="12" stopIfTrue="1">
      <formula>$D511="&gt;&gt;&gt;&gt;&gt;&gt;&gt;&gt;&gt;&gt;Digite aqui a descrição e apresente a composição detalhada."</formula>
    </cfRule>
  </conditionalFormatting>
  <conditionalFormatting sqref="G513">
    <cfRule type="expression" dxfId="38" priority="9" stopIfTrue="1">
      <formula>$D513="&gt;&gt;&gt;&gt;&gt;&gt;&gt;&gt;&gt;&gt; Digite aqui a descrição e apresente a composição detalhada."</formula>
    </cfRule>
  </conditionalFormatting>
  <conditionalFormatting sqref="G513">
    <cfRule type="expression" dxfId="37" priority="10" stopIfTrue="1">
      <formula>$D513="&gt;&gt;&gt;&gt;&gt;&gt;&gt;&gt;&gt;&gt;Digite aqui a descrição e apresente a composição detalhada."</formula>
    </cfRule>
  </conditionalFormatting>
  <conditionalFormatting sqref="F514:N525">
    <cfRule type="expression" dxfId="36" priority="7" stopIfTrue="1">
      <formula>$D514="&gt;&gt;&gt;&gt;&gt;&gt;&gt;&gt;&gt;&gt; Digite aqui a descrição e apresente a composição detalhada."</formula>
    </cfRule>
  </conditionalFormatting>
  <conditionalFormatting sqref="F514:N525">
    <cfRule type="expression" dxfId="35" priority="8" stopIfTrue="1">
      <formula>$D514="&gt;&gt;&gt;&gt;&gt;&gt;&gt;&gt;&gt;&gt;Digite aqui a descrição e apresente a composição detalhada."</formula>
    </cfRule>
  </conditionalFormatting>
  <conditionalFormatting sqref="G534:G535">
    <cfRule type="expression" dxfId="34" priority="3" stopIfTrue="1">
      <formula>$D534="&gt;&gt;&gt;&gt;&gt;&gt;&gt;&gt;&gt;&gt; Digite aqui a descrição e apresente a composição detalhada."</formula>
    </cfRule>
  </conditionalFormatting>
  <conditionalFormatting sqref="G534:G535">
    <cfRule type="expression" dxfId="33" priority="4" stopIfTrue="1">
      <formula>$D534="&gt;&gt;&gt;&gt;&gt;&gt;&gt;&gt;&gt;&gt;Digite aqui a descrição e apresente a composição detalhada."</formula>
    </cfRule>
  </conditionalFormatting>
  <conditionalFormatting sqref="G536">
    <cfRule type="expression" dxfId="32" priority="1" stopIfTrue="1">
      <formula>$D536="&gt;&gt;&gt;&gt;&gt;&gt;&gt;&gt;&gt;&gt; Digite aqui a descrição e apresente a composição detalhada."</formula>
    </cfRule>
  </conditionalFormatting>
  <conditionalFormatting sqref="G536">
    <cfRule type="expression" dxfId="31" priority="2" stopIfTrue="1">
      <formula>$D536="&gt;&gt;&gt;&gt;&gt;&gt;&gt;&gt;&gt;&gt;Digite aqui a descrição e apresente a composição detalhada."</formula>
    </cfRule>
  </conditionalFormatting>
  <dataValidations count="1">
    <dataValidation type="list" errorStyle="warning" allowBlank="1" showInputMessage="1" showErrorMessage="1" errorTitle="Atenção" error="Os preços deverão ser preferencialmente SINAPI." promptTitle="Escolha o Orgão de Referência" sqref="B8:B9 B11:B21 B534:B536 B26:B28 B41:B147 B149:B311 B328 B336 B342 B353:B376 B380:B482 B484:B491 B494 B497:B499 B502 B505 B508:B513 B526 B532 C18:D18">
      <formula1>"IOPES,SINAPI,DNIT,COMP."</formula1>
    </dataValidation>
  </dataValidations>
  <pageMargins left="0.23622047244094491" right="0.23622047244094491" top="0.74803149606299213" bottom="0.74803149606299213" header="0.31496062992125984" footer="0.31496062992125984"/>
  <pageSetup paperSize="9" scale="34" fitToHeight="0" orientation="landscape" horizontalDpi="300" verticalDpi="300" r:id="rId1"/>
  <headerFooter alignWithMargins="0">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CT24"/>
  <sheetViews>
    <sheetView topLeftCell="L1" zoomScale="70" zoomScaleNormal="70" zoomScaleSheetLayoutView="50" workbookViewId="0">
      <selection activeCell="W6" sqref="W6:X6"/>
    </sheetView>
    <sheetView zoomScaleNormal="100" workbookViewId="1">
      <selection sqref="A1:Z1"/>
    </sheetView>
  </sheetViews>
  <sheetFormatPr defaultColWidth="9.140625" defaultRowHeight="12.75"/>
  <cols>
    <col min="1" max="1" width="6.7109375" style="130" customWidth="1"/>
    <col min="2" max="2" width="39.5703125" style="130" bestFit="1" customWidth="1"/>
    <col min="3" max="3" width="18.140625" style="130" customWidth="1"/>
    <col min="4" max="4" width="11.7109375" style="130" customWidth="1"/>
    <col min="5" max="5" width="19.28515625" style="130" bestFit="1" customWidth="1"/>
    <col min="6" max="6" width="9.140625" style="130"/>
    <col min="7" max="7" width="19.28515625" style="130" bestFit="1" customWidth="1"/>
    <col min="8" max="8" width="9.140625" style="130" customWidth="1"/>
    <col min="9" max="9" width="19.7109375" style="130" bestFit="1" customWidth="1"/>
    <col min="10" max="10" width="10.85546875" style="130" customWidth="1"/>
    <col min="11" max="11" width="19.7109375" style="130" bestFit="1" customWidth="1"/>
    <col min="12" max="12" width="9.5703125" style="130" bestFit="1" customWidth="1"/>
    <col min="13" max="13" width="19.7109375" style="130" customWidth="1"/>
    <col min="14" max="14" width="9.5703125" style="130" customWidth="1"/>
    <col min="15" max="15" width="19.7109375" style="130" customWidth="1"/>
    <col min="16" max="16" width="9.5703125" style="130" customWidth="1"/>
    <col min="17" max="17" width="19.42578125" style="130" bestFit="1" customWidth="1"/>
    <col min="18" max="18" width="9.42578125" style="130" bestFit="1" customWidth="1"/>
    <col min="19" max="19" width="19.42578125" style="130" bestFit="1" customWidth="1"/>
    <col min="20" max="20" width="9.42578125" style="130" bestFit="1" customWidth="1"/>
    <col min="21" max="21" width="19.42578125" style="130" bestFit="1" customWidth="1"/>
    <col min="22" max="22" width="9.42578125" style="130" bestFit="1" customWidth="1"/>
    <col min="23" max="23" width="19.42578125" style="130" bestFit="1" customWidth="1"/>
    <col min="24" max="24" width="9.42578125" style="130" bestFit="1" customWidth="1"/>
    <col min="25" max="25" width="19.42578125" style="130" bestFit="1" customWidth="1"/>
    <col min="26" max="26" width="9.42578125" style="130" bestFit="1" customWidth="1"/>
    <col min="27" max="98" width="9.140625" style="371"/>
    <col min="99" max="16384" width="9.140625" style="130"/>
  </cols>
  <sheetData>
    <row r="1" spans="1:98" ht="14.45" customHeight="1">
      <c r="A1" s="1259" t="s">
        <v>12766</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row>
    <row r="2" spans="1:98" ht="21" customHeight="1">
      <c r="A2" s="1261" t="str">
        <f>PREÇO!B2</f>
        <v>PAVIMENTAÇÃO E DRENAGEM DE VIA DE ACESSO AO RESIDENCIAL VILLAGE, SÃO MATEUS-ES</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row>
    <row r="3" spans="1:98" ht="23.25" customHeight="1" thickBot="1">
      <c r="A3" s="1263" t="str">
        <f>PREÇO!B3</f>
        <v>SECRETARIA DE ESTADO DE SANEAMENTO, HABITAÇÃO E DESENVOLVIMENTO URBANO</v>
      </c>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row>
    <row r="4" spans="1:98">
      <c r="A4" s="1281"/>
      <c r="B4" s="1282"/>
      <c r="C4" s="1282"/>
      <c r="D4" s="1282"/>
      <c r="E4" s="1272" t="s">
        <v>12767</v>
      </c>
      <c r="F4" s="1272"/>
      <c r="G4" s="1272" t="s">
        <v>12768</v>
      </c>
      <c r="H4" s="1272"/>
      <c r="I4" s="1272" t="s">
        <v>12769</v>
      </c>
      <c r="J4" s="1272"/>
      <c r="K4" s="1272" t="s">
        <v>12770</v>
      </c>
      <c r="L4" s="1272"/>
      <c r="M4" s="1272" t="s">
        <v>12771</v>
      </c>
      <c r="N4" s="1272"/>
      <c r="O4" s="1272" t="s">
        <v>12772</v>
      </c>
      <c r="P4" s="1272"/>
      <c r="Q4" s="1272" t="s">
        <v>12784</v>
      </c>
      <c r="R4" s="1272"/>
      <c r="S4" s="1275" t="s">
        <v>45748</v>
      </c>
      <c r="T4" s="1273"/>
      <c r="U4" s="1272" t="s">
        <v>45749</v>
      </c>
      <c r="V4" s="1273"/>
      <c r="W4" s="1272" t="s">
        <v>45750</v>
      </c>
      <c r="X4" s="1273"/>
      <c r="Y4" s="1272" t="s">
        <v>45751</v>
      </c>
      <c r="Z4" s="1273"/>
    </row>
    <row r="5" spans="1:98" ht="15.75" customHeight="1">
      <c r="A5" s="1277" t="s">
        <v>12773</v>
      </c>
      <c r="B5" s="1278"/>
      <c r="C5" s="1278"/>
      <c r="D5" s="1278"/>
      <c r="E5" s="1265">
        <f>SUM(E9:E15)</f>
        <v>234599</v>
      </c>
      <c r="F5" s="1265"/>
      <c r="G5" s="1265">
        <f>SUM(G9:G15)</f>
        <v>331858.63</v>
      </c>
      <c r="H5" s="1265"/>
      <c r="I5" s="1265">
        <f>SUM(I9:I15)</f>
        <v>331858.63</v>
      </c>
      <c r="J5" s="1265"/>
      <c r="K5" s="1265">
        <f>SUM(K9:K15)</f>
        <v>331858.63</v>
      </c>
      <c r="L5" s="1265"/>
      <c r="M5" s="1265">
        <f>SUM(M9:M15)</f>
        <v>288917.64</v>
      </c>
      <c r="N5" s="1265"/>
      <c r="O5" s="1265">
        <f>SUM(O9:O15)</f>
        <v>236697.9</v>
      </c>
      <c r="P5" s="1265"/>
      <c r="Q5" s="1265">
        <f>SUM(Q9:Q15)</f>
        <v>247185.59</v>
      </c>
      <c r="R5" s="1265"/>
      <c r="S5" s="1276">
        <f>SUM(S9:S15)</f>
        <v>247185.59</v>
      </c>
      <c r="T5" s="1274"/>
      <c r="U5" s="1265">
        <f>SUM(U9:U15)</f>
        <v>147274.19</v>
      </c>
      <c r="V5" s="1274"/>
      <c r="W5" s="1265">
        <f>SUM(W9:W15)</f>
        <v>147274.19</v>
      </c>
      <c r="X5" s="1274"/>
      <c r="Y5" s="1266" t="s">
        <v>45752</v>
      </c>
      <c r="Z5" s="1267"/>
    </row>
    <row r="6" spans="1:98">
      <c r="A6" s="1277" t="s">
        <v>12774</v>
      </c>
      <c r="B6" s="1278"/>
      <c r="C6" s="1278"/>
      <c r="D6" s="1278"/>
      <c r="E6" s="1265">
        <f>E5</f>
        <v>234599</v>
      </c>
      <c r="F6" s="1265"/>
      <c r="G6" s="1265">
        <f>E6+G5</f>
        <v>566457.63</v>
      </c>
      <c r="H6" s="1265"/>
      <c r="I6" s="1265">
        <f>I5+G6</f>
        <v>898316.26</v>
      </c>
      <c r="J6" s="1265"/>
      <c r="K6" s="1265">
        <f>K5+I6</f>
        <v>1230174.8899999999</v>
      </c>
      <c r="L6" s="1265"/>
      <c r="M6" s="1265">
        <f>M5+K6</f>
        <v>1519092.53</v>
      </c>
      <c r="N6" s="1265"/>
      <c r="O6" s="1265">
        <f>O5+M6</f>
        <v>1755790.43</v>
      </c>
      <c r="P6" s="1265"/>
      <c r="Q6" s="1265">
        <f>O6+Q5</f>
        <v>2002976.02</v>
      </c>
      <c r="R6" s="1265"/>
      <c r="S6" s="1276">
        <f>Q6+S5</f>
        <v>2250161.61</v>
      </c>
      <c r="T6" s="1274"/>
      <c r="U6" s="1265">
        <f>S6+U5</f>
        <v>2397435.7999999998</v>
      </c>
      <c r="V6" s="1274"/>
      <c r="W6" s="1265">
        <f>U6+W5</f>
        <v>2544709.9900000002</v>
      </c>
      <c r="X6" s="1274"/>
      <c r="Y6" s="1268"/>
      <c r="Z6" s="1269"/>
    </row>
    <row r="7" spans="1:98" ht="25.5">
      <c r="A7" s="343" t="s">
        <v>3994</v>
      </c>
      <c r="B7" s="344" t="str">
        <f>[1]PREÇOS!E6</f>
        <v>DESCRIÇÃO</v>
      </c>
      <c r="C7" s="345" t="s">
        <v>12775</v>
      </c>
      <c r="D7" s="346" t="s">
        <v>12776</v>
      </c>
      <c r="E7" s="349" t="s">
        <v>12777</v>
      </c>
      <c r="F7" s="349" t="s">
        <v>12778</v>
      </c>
      <c r="G7" s="349" t="s">
        <v>12777</v>
      </c>
      <c r="H7" s="349" t="s">
        <v>12778</v>
      </c>
      <c r="I7" s="349" t="s">
        <v>12777</v>
      </c>
      <c r="J7" s="349" t="s">
        <v>12778</v>
      </c>
      <c r="K7" s="349" t="s">
        <v>12777</v>
      </c>
      <c r="L7" s="349" t="s">
        <v>12778</v>
      </c>
      <c r="M7" s="349" t="s">
        <v>12777</v>
      </c>
      <c r="N7" s="349" t="s">
        <v>12778</v>
      </c>
      <c r="O7" s="349" t="s">
        <v>12777</v>
      </c>
      <c r="P7" s="349" t="s">
        <v>12778</v>
      </c>
      <c r="Q7" s="349" t="s">
        <v>12777</v>
      </c>
      <c r="R7" s="349" t="s">
        <v>12778</v>
      </c>
      <c r="S7" s="1058" t="s">
        <v>12777</v>
      </c>
      <c r="T7" s="350" t="s">
        <v>12778</v>
      </c>
      <c r="U7" s="349" t="s">
        <v>12777</v>
      </c>
      <c r="V7" s="350" t="s">
        <v>12778</v>
      </c>
      <c r="W7" s="349" t="s">
        <v>12777</v>
      </c>
      <c r="X7" s="350" t="s">
        <v>12778</v>
      </c>
      <c r="Y7" s="1268"/>
      <c r="Z7" s="1269"/>
    </row>
    <row r="8" spans="1:98" s="143" customFormat="1">
      <c r="A8" s="343"/>
      <c r="B8" s="1047"/>
      <c r="C8" s="347">
        <f>PREÇO!I94</f>
        <v>2544709.96</v>
      </c>
      <c r="D8" s="348">
        <f>SUM(D9:D15)</f>
        <v>1</v>
      </c>
      <c r="E8" s="351">
        <f>(E5/$C$8)</f>
        <v>9.2200000000000004E-2</v>
      </c>
      <c r="F8" s="351">
        <f>E16</f>
        <v>9.2200000000000004E-2</v>
      </c>
      <c r="G8" s="351">
        <f>(G5/$C$8)</f>
        <v>0.13039999999999999</v>
      </c>
      <c r="H8" s="351">
        <f>F8+G8</f>
        <v>0.22259999999999999</v>
      </c>
      <c r="I8" s="351">
        <f>(I5/$C$8)</f>
        <v>0.13039999999999999</v>
      </c>
      <c r="J8" s="351">
        <f>I8+H8</f>
        <v>0.35299999999999998</v>
      </c>
      <c r="K8" s="351">
        <f>(K5/$C$8)</f>
        <v>0.13039999999999999</v>
      </c>
      <c r="L8" s="351">
        <f>K8+J8</f>
        <v>0.4834</v>
      </c>
      <c r="M8" s="351">
        <f>(M5/$C$8)</f>
        <v>0.1135</v>
      </c>
      <c r="N8" s="351">
        <f>M8+L8</f>
        <v>0.59689999999999999</v>
      </c>
      <c r="O8" s="351">
        <f>(O5/$C$8)</f>
        <v>9.2999999999999999E-2</v>
      </c>
      <c r="P8" s="351">
        <f>O8+N8</f>
        <v>0.68989999999999996</v>
      </c>
      <c r="Q8" s="351">
        <f>(Q5/$C$8)</f>
        <v>9.7100000000000006E-2</v>
      </c>
      <c r="R8" s="351">
        <f>Q8+P8</f>
        <v>0.78700000000000003</v>
      </c>
      <c r="S8" s="1059">
        <f>(S5/$C$8)</f>
        <v>9.7100000000000006E-2</v>
      </c>
      <c r="T8" s="352">
        <f>S8+R8</f>
        <v>0.8841</v>
      </c>
      <c r="U8" s="351">
        <f>(U5/$C$8)</f>
        <v>5.79E-2</v>
      </c>
      <c r="V8" s="352">
        <f>U8+T8</f>
        <v>0.94199999999999995</v>
      </c>
      <c r="W8" s="351">
        <f>(W5/$C$8)</f>
        <v>5.79E-2</v>
      </c>
      <c r="X8" s="1055">
        <f>W8+V8</f>
        <v>1</v>
      </c>
      <c r="Y8" s="1270"/>
      <c r="Z8" s="1271"/>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row>
    <row r="9" spans="1:98" s="144" customFormat="1">
      <c r="A9" s="360">
        <f>PREÇO!A8</f>
        <v>1</v>
      </c>
      <c r="B9" s="361" t="str">
        <f>PREÇO!D8</f>
        <v>SERVIÇOS PRELIMINARES</v>
      </c>
      <c r="C9" s="362">
        <f>PREÇO!I8</f>
        <v>93574.24</v>
      </c>
      <c r="D9" s="363">
        <f>C9/$C$8</f>
        <v>3.6799999999999999E-2</v>
      </c>
      <c r="E9" s="364">
        <f t="shared" ref="E9:E14" si="0">ROUND($C9*F9,2)</f>
        <v>51465.83</v>
      </c>
      <c r="F9" s="365">
        <v>0.55000000000000004</v>
      </c>
      <c r="G9" s="364">
        <f t="shared" ref="G9:G14" si="1">ROUND($C9*H9,2)</f>
        <v>4678.71</v>
      </c>
      <c r="H9" s="365">
        <v>0.05</v>
      </c>
      <c r="I9" s="364">
        <f t="shared" ref="I9:I15" si="2">ROUND($C9*J9,2)</f>
        <v>4678.71</v>
      </c>
      <c r="J9" s="365">
        <v>0.05</v>
      </c>
      <c r="K9" s="364">
        <f t="shared" ref="K9:K15" si="3">ROUND($C9*L9,2)</f>
        <v>4678.71</v>
      </c>
      <c r="L9" s="365">
        <v>0.05</v>
      </c>
      <c r="M9" s="364">
        <f t="shared" ref="M9:M15" si="4">ROUND($C9*N9,2)</f>
        <v>4678.71</v>
      </c>
      <c r="N9" s="365">
        <v>0.05</v>
      </c>
      <c r="O9" s="364">
        <f t="shared" ref="O9:O15" si="5">ROUND($C9*P9,2)</f>
        <v>4678.71</v>
      </c>
      <c r="P9" s="365">
        <v>0.05</v>
      </c>
      <c r="Q9" s="364">
        <f t="shared" ref="Q9:Q14" si="6">ROUND($C9*R9,2)</f>
        <v>4678.71</v>
      </c>
      <c r="R9" s="365">
        <v>0.05</v>
      </c>
      <c r="S9" s="1060">
        <f t="shared" ref="S9:S14" si="7">ROUND($C9*T9,2)</f>
        <v>4678.71</v>
      </c>
      <c r="T9" s="366">
        <v>0.05</v>
      </c>
      <c r="U9" s="364">
        <f t="shared" ref="U9:U15" si="8">ROUND($C9*V9,2)</f>
        <v>4678.71</v>
      </c>
      <c r="V9" s="366">
        <v>0.05</v>
      </c>
      <c r="W9" s="364">
        <f t="shared" ref="W9:W15" si="9">ROUND($C9*X9,2)</f>
        <v>4678.71</v>
      </c>
      <c r="X9" s="366">
        <v>0.05</v>
      </c>
      <c r="Y9" s="364">
        <f t="shared" ref="Y9:Y15" si="10">ROUND($C9*Z9,2)</f>
        <v>93574.24</v>
      </c>
      <c r="Z9" s="366">
        <v>1</v>
      </c>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row>
    <row r="10" spans="1:98" s="144" customFormat="1" ht="15" customHeight="1">
      <c r="A10" s="353">
        <f>PREÇO!A23</f>
        <v>2</v>
      </c>
      <c r="B10" s="354" t="str">
        <f>PREÇO!D23</f>
        <v>DEMOLIÇÕES E RETIRADAS</v>
      </c>
      <c r="C10" s="355">
        <f>PREÇO!I23</f>
        <v>2781.02</v>
      </c>
      <c r="D10" s="356">
        <f>C10/$C$8</f>
        <v>1.1000000000000001E-3</v>
      </c>
      <c r="E10" s="357">
        <f t="shared" si="0"/>
        <v>2781.02</v>
      </c>
      <c r="F10" s="358">
        <v>1</v>
      </c>
      <c r="G10" s="357">
        <f t="shared" si="1"/>
        <v>0</v>
      </c>
      <c r="H10" s="358"/>
      <c r="I10" s="357">
        <f t="shared" si="2"/>
        <v>0</v>
      </c>
      <c r="J10" s="358"/>
      <c r="K10" s="357">
        <f t="shared" si="3"/>
        <v>0</v>
      </c>
      <c r="L10" s="358"/>
      <c r="M10" s="357">
        <f t="shared" si="4"/>
        <v>0</v>
      </c>
      <c r="N10" s="358"/>
      <c r="O10" s="357">
        <f t="shared" si="5"/>
        <v>0</v>
      </c>
      <c r="P10" s="358"/>
      <c r="Q10" s="357">
        <f t="shared" si="6"/>
        <v>0</v>
      </c>
      <c r="R10" s="358"/>
      <c r="S10" s="1061">
        <f t="shared" si="7"/>
        <v>0</v>
      </c>
      <c r="T10" s="359"/>
      <c r="U10" s="357">
        <f t="shared" si="8"/>
        <v>0</v>
      </c>
      <c r="V10" s="359"/>
      <c r="W10" s="357">
        <f t="shared" si="9"/>
        <v>0</v>
      </c>
      <c r="X10" s="359"/>
      <c r="Y10" s="357">
        <f t="shared" si="10"/>
        <v>2781.02</v>
      </c>
      <c r="Z10" s="366">
        <v>1</v>
      </c>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1"/>
      <c r="CM10" s="371"/>
      <c r="CN10" s="371"/>
      <c r="CO10" s="371"/>
      <c r="CP10" s="371"/>
      <c r="CQ10" s="371"/>
      <c r="CR10" s="371"/>
      <c r="CS10" s="371"/>
      <c r="CT10" s="371"/>
    </row>
    <row r="11" spans="1:98" s="144" customFormat="1" ht="15" customHeight="1">
      <c r="A11" s="360">
        <f>PREÇO!A28</f>
        <v>3</v>
      </c>
      <c r="B11" s="361" t="str">
        <f>PREÇO!D28</f>
        <v>DRENAGEM</v>
      </c>
      <c r="C11" s="362">
        <f>PREÇO!I28</f>
        <v>858819.76</v>
      </c>
      <c r="D11" s="363">
        <f>C11/$C$8</f>
        <v>0.33750000000000002</v>
      </c>
      <c r="E11" s="364">
        <f t="shared" si="0"/>
        <v>180352.15</v>
      </c>
      <c r="F11" s="365">
        <v>0.21</v>
      </c>
      <c r="G11" s="364">
        <f t="shared" si="1"/>
        <v>180352.15</v>
      </c>
      <c r="H11" s="365">
        <v>0.21</v>
      </c>
      <c r="I11" s="364">
        <f t="shared" si="2"/>
        <v>180352.15</v>
      </c>
      <c r="J11" s="365">
        <v>0.21</v>
      </c>
      <c r="K11" s="364">
        <f t="shared" si="3"/>
        <v>180352.15</v>
      </c>
      <c r="L11" s="365">
        <v>0.21</v>
      </c>
      <c r="M11" s="364">
        <f t="shared" si="4"/>
        <v>137411.16</v>
      </c>
      <c r="N11" s="365">
        <v>0.16</v>
      </c>
      <c r="O11" s="364">
        <f t="shared" si="5"/>
        <v>0</v>
      </c>
      <c r="P11" s="365"/>
      <c r="Q11" s="364">
        <f t="shared" si="6"/>
        <v>0</v>
      </c>
      <c r="R11" s="365"/>
      <c r="S11" s="1060">
        <f t="shared" si="7"/>
        <v>0</v>
      </c>
      <c r="T11" s="366"/>
      <c r="U11" s="364">
        <f t="shared" si="8"/>
        <v>0</v>
      </c>
      <c r="V11" s="366"/>
      <c r="W11" s="364">
        <f t="shared" si="9"/>
        <v>0</v>
      </c>
      <c r="X11" s="366"/>
      <c r="Y11" s="364">
        <f t="shared" si="10"/>
        <v>858819.76</v>
      </c>
      <c r="Z11" s="366">
        <v>1</v>
      </c>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1"/>
      <c r="CM11" s="371"/>
      <c r="CN11" s="371"/>
      <c r="CO11" s="371"/>
      <c r="CP11" s="371"/>
      <c r="CQ11" s="371"/>
      <c r="CR11" s="371"/>
      <c r="CS11" s="371"/>
      <c r="CT11" s="371"/>
    </row>
    <row r="12" spans="1:98" s="144" customFormat="1" ht="15" customHeight="1">
      <c r="A12" s="360">
        <f>PREÇO!A70</f>
        <v>4</v>
      </c>
      <c r="B12" s="361" t="str">
        <f>PREÇO!D70</f>
        <v>PAVIMENTAÇÃO</v>
      </c>
      <c r="C12" s="362">
        <f>PREÇO!I70</f>
        <v>1048769.75</v>
      </c>
      <c r="D12" s="363">
        <f t="shared" ref="D12:D15" si="11">C12/$C$8</f>
        <v>0.41210000000000002</v>
      </c>
      <c r="E12" s="364">
        <f t="shared" si="0"/>
        <v>0</v>
      </c>
      <c r="F12" s="365"/>
      <c r="G12" s="364">
        <f t="shared" si="1"/>
        <v>146827.76999999999</v>
      </c>
      <c r="H12" s="365">
        <v>0.14000000000000001</v>
      </c>
      <c r="I12" s="364">
        <f t="shared" si="2"/>
        <v>146827.76999999999</v>
      </c>
      <c r="J12" s="365">
        <v>0.14000000000000001</v>
      </c>
      <c r="K12" s="364">
        <f t="shared" si="3"/>
        <v>146827.76999999999</v>
      </c>
      <c r="L12" s="365">
        <v>0.14000000000000001</v>
      </c>
      <c r="M12" s="364">
        <f t="shared" si="4"/>
        <v>146827.76999999999</v>
      </c>
      <c r="N12" s="365">
        <v>0.14000000000000001</v>
      </c>
      <c r="O12" s="364">
        <f t="shared" si="5"/>
        <v>146827.76999999999</v>
      </c>
      <c r="P12" s="365">
        <v>0.14000000000000001</v>
      </c>
      <c r="Q12" s="364">
        <f t="shared" si="6"/>
        <v>157315.46</v>
      </c>
      <c r="R12" s="365">
        <v>0.15</v>
      </c>
      <c r="S12" s="1060">
        <f t="shared" si="7"/>
        <v>157315.46</v>
      </c>
      <c r="T12" s="366">
        <v>0.15</v>
      </c>
      <c r="U12" s="364">
        <f t="shared" si="8"/>
        <v>0</v>
      </c>
      <c r="V12" s="366"/>
      <c r="W12" s="364">
        <f t="shared" si="9"/>
        <v>0</v>
      </c>
      <c r="X12" s="366"/>
      <c r="Y12" s="364">
        <f t="shared" si="10"/>
        <v>1048769.75</v>
      </c>
      <c r="Z12" s="366">
        <v>1</v>
      </c>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c r="CS12" s="371"/>
      <c r="CT12" s="371"/>
    </row>
    <row r="13" spans="1:98" s="144" customFormat="1" ht="30.75" customHeight="1">
      <c r="A13" s="353">
        <f>PREÇO!A81</f>
        <v>5</v>
      </c>
      <c r="B13" s="368" t="str">
        <f>PREÇO!D81</f>
        <v>CALÇADA E CICLOVIA</v>
      </c>
      <c r="C13" s="369">
        <f>PREÇO!I81</f>
        <v>425957.08</v>
      </c>
      <c r="D13" s="370">
        <f t="shared" si="11"/>
        <v>0.16739999999999999</v>
      </c>
      <c r="E13" s="357">
        <f t="shared" si="0"/>
        <v>0</v>
      </c>
      <c r="F13" s="358"/>
      <c r="G13" s="357">
        <f t="shared" si="1"/>
        <v>0</v>
      </c>
      <c r="H13" s="358"/>
      <c r="I13" s="357">
        <f t="shared" si="2"/>
        <v>0</v>
      </c>
      <c r="J13" s="358"/>
      <c r="K13" s="357">
        <f t="shared" si="3"/>
        <v>0</v>
      </c>
      <c r="L13" s="358"/>
      <c r="M13" s="357">
        <f t="shared" si="4"/>
        <v>0</v>
      </c>
      <c r="N13" s="358"/>
      <c r="O13" s="357">
        <f t="shared" si="5"/>
        <v>85191.42</v>
      </c>
      <c r="P13" s="358">
        <v>0.2</v>
      </c>
      <c r="Q13" s="357">
        <f t="shared" si="6"/>
        <v>85191.42</v>
      </c>
      <c r="R13" s="358">
        <v>0.2</v>
      </c>
      <c r="S13" s="1061">
        <f t="shared" si="7"/>
        <v>85191.42</v>
      </c>
      <c r="T13" s="359">
        <v>0.2</v>
      </c>
      <c r="U13" s="357">
        <f t="shared" si="8"/>
        <v>85191.42</v>
      </c>
      <c r="V13" s="359">
        <v>0.2</v>
      </c>
      <c r="W13" s="357">
        <f t="shared" si="9"/>
        <v>85191.42</v>
      </c>
      <c r="X13" s="359">
        <v>0.2</v>
      </c>
      <c r="Y13" s="357">
        <f t="shared" si="10"/>
        <v>425957.08</v>
      </c>
      <c r="Z13" s="366">
        <v>1</v>
      </c>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c r="CQ13" s="371"/>
      <c r="CR13" s="371"/>
      <c r="CS13" s="371"/>
      <c r="CT13" s="371"/>
    </row>
    <row r="14" spans="1:98" s="144" customFormat="1">
      <c r="A14" s="367">
        <f>PREÇO!A84</f>
        <v>6</v>
      </c>
      <c r="B14" s="361" t="str">
        <f>PREÇO!D84</f>
        <v>SINALIZAÇÃO</v>
      </c>
      <c r="C14" s="362">
        <f>PREÇO!I84</f>
        <v>24077.58</v>
      </c>
      <c r="D14" s="363">
        <f t="shared" si="11"/>
        <v>9.4999999999999998E-3</v>
      </c>
      <c r="E14" s="364">
        <f t="shared" si="0"/>
        <v>0</v>
      </c>
      <c r="F14" s="365"/>
      <c r="G14" s="364">
        <f t="shared" si="1"/>
        <v>0</v>
      </c>
      <c r="H14" s="365"/>
      <c r="I14" s="364">
        <f t="shared" si="2"/>
        <v>0</v>
      </c>
      <c r="J14" s="365"/>
      <c r="K14" s="364">
        <f t="shared" si="3"/>
        <v>0</v>
      </c>
      <c r="L14" s="365"/>
      <c r="M14" s="364">
        <f t="shared" si="4"/>
        <v>0</v>
      </c>
      <c r="N14" s="365"/>
      <c r="O14" s="364">
        <f t="shared" si="5"/>
        <v>0</v>
      </c>
      <c r="P14" s="365"/>
      <c r="Q14" s="364">
        <f t="shared" si="6"/>
        <v>0</v>
      </c>
      <c r="R14" s="365"/>
      <c r="S14" s="1060">
        <f t="shared" si="7"/>
        <v>0</v>
      </c>
      <c r="T14" s="366"/>
      <c r="U14" s="364">
        <f t="shared" si="8"/>
        <v>12038.79</v>
      </c>
      <c r="V14" s="366">
        <v>0.5</v>
      </c>
      <c r="W14" s="364">
        <f t="shared" si="9"/>
        <v>12038.79</v>
      </c>
      <c r="X14" s="366">
        <v>0.5</v>
      </c>
      <c r="Y14" s="364">
        <f t="shared" si="10"/>
        <v>24077.58</v>
      </c>
      <c r="Z14" s="366">
        <v>1</v>
      </c>
      <c r="AA14" s="371"/>
      <c r="AB14" s="371"/>
      <c r="AC14" s="371"/>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1"/>
      <c r="BB14" s="371"/>
      <c r="BC14" s="371"/>
      <c r="BD14" s="371"/>
      <c r="BE14" s="371"/>
      <c r="BF14" s="371"/>
      <c r="BG14" s="371"/>
      <c r="BH14" s="371"/>
      <c r="BI14" s="371"/>
      <c r="BJ14" s="371"/>
      <c r="BK14" s="371"/>
      <c r="BL14" s="371"/>
      <c r="BM14" s="371"/>
      <c r="BN14" s="371"/>
      <c r="BO14" s="371"/>
      <c r="BP14" s="371"/>
      <c r="BQ14" s="371"/>
      <c r="BR14" s="371"/>
      <c r="BS14" s="371"/>
      <c r="BT14" s="371"/>
      <c r="BU14" s="371"/>
      <c r="BV14" s="371"/>
      <c r="BW14" s="371"/>
      <c r="BX14" s="371"/>
      <c r="BY14" s="371"/>
      <c r="BZ14" s="371"/>
      <c r="CA14" s="371"/>
      <c r="CB14" s="371"/>
      <c r="CC14" s="371"/>
      <c r="CD14" s="371"/>
      <c r="CE14" s="371"/>
      <c r="CF14" s="371"/>
      <c r="CG14" s="371"/>
      <c r="CH14" s="371"/>
      <c r="CI14" s="371"/>
      <c r="CJ14" s="371"/>
      <c r="CK14" s="371"/>
      <c r="CL14" s="371"/>
      <c r="CM14" s="371"/>
      <c r="CN14" s="371"/>
      <c r="CO14" s="371"/>
      <c r="CP14" s="371"/>
      <c r="CQ14" s="371"/>
      <c r="CR14" s="371"/>
      <c r="CS14" s="371"/>
      <c r="CT14" s="371"/>
    </row>
    <row r="15" spans="1:98" s="144" customFormat="1" ht="13.5" thickBot="1">
      <c r="A15" s="1062">
        <f>PREÇO!A89</f>
        <v>7</v>
      </c>
      <c r="B15" s="1063" t="str">
        <f>PREÇO!D89</f>
        <v>SERVIÇOS COMPLEMENTARES</v>
      </c>
      <c r="C15" s="1064">
        <f>PREÇO!I89</f>
        <v>90730.53</v>
      </c>
      <c r="D15" s="1065">
        <f t="shared" si="11"/>
        <v>3.5700000000000003E-2</v>
      </c>
      <c r="E15" s="1066"/>
      <c r="F15" s="1067"/>
      <c r="G15" s="1066"/>
      <c r="H15" s="1067"/>
      <c r="I15" s="1066">
        <f t="shared" si="2"/>
        <v>0</v>
      </c>
      <c r="J15" s="1067"/>
      <c r="K15" s="1066">
        <f t="shared" si="3"/>
        <v>0</v>
      </c>
      <c r="L15" s="1067"/>
      <c r="M15" s="1066">
        <f t="shared" si="4"/>
        <v>0</v>
      </c>
      <c r="N15" s="1067"/>
      <c r="O15" s="1066">
        <f t="shared" si="5"/>
        <v>0</v>
      </c>
      <c r="P15" s="1067"/>
      <c r="Q15" s="1066"/>
      <c r="R15" s="1067"/>
      <c r="S15" s="1068"/>
      <c r="T15" s="1069"/>
      <c r="U15" s="1070">
        <f t="shared" si="8"/>
        <v>45365.27</v>
      </c>
      <c r="V15" s="1069">
        <v>0.5</v>
      </c>
      <c r="W15" s="1066">
        <f t="shared" si="9"/>
        <v>45365.27</v>
      </c>
      <c r="X15" s="1069">
        <v>0.5</v>
      </c>
      <c r="Y15" s="1070">
        <f t="shared" si="10"/>
        <v>90730.53</v>
      </c>
      <c r="Z15" s="1071">
        <v>1</v>
      </c>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1"/>
      <c r="CM15" s="371"/>
      <c r="CN15" s="371"/>
      <c r="CO15" s="371"/>
      <c r="CP15" s="371"/>
      <c r="CQ15" s="371"/>
      <c r="CR15" s="371"/>
      <c r="CS15" s="371"/>
      <c r="CT15" s="371"/>
    </row>
    <row r="16" spans="1:98" s="143" customFormat="1" ht="16.5" customHeight="1" thickBot="1">
      <c r="A16" s="1072"/>
      <c r="B16" s="1073" t="s">
        <v>12779</v>
      </c>
      <c r="C16" s="1074">
        <f>SUM(C9:C15)</f>
        <v>2544709.96</v>
      </c>
      <c r="D16" s="1075">
        <f>SUM(D9:D15)</f>
        <v>1</v>
      </c>
      <c r="E16" s="1076">
        <f t="shared" ref="E16:F16" si="12">E8</f>
        <v>9.2200000000000004E-2</v>
      </c>
      <c r="F16" s="1076">
        <f t="shared" si="12"/>
        <v>9.2200000000000004E-2</v>
      </c>
      <c r="G16" s="1076">
        <f t="shared" ref="G16:L16" si="13">G8</f>
        <v>0.13039999999999999</v>
      </c>
      <c r="H16" s="1076">
        <f t="shared" si="13"/>
        <v>0.22259999999999999</v>
      </c>
      <c r="I16" s="1076">
        <f t="shared" si="13"/>
        <v>0.13039999999999999</v>
      </c>
      <c r="J16" s="1076">
        <f t="shared" si="13"/>
        <v>0.35299999999999998</v>
      </c>
      <c r="K16" s="1076">
        <f t="shared" si="13"/>
        <v>0.13039999999999999</v>
      </c>
      <c r="L16" s="1076">
        <f t="shared" si="13"/>
        <v>0.4834</v>
      </c>
      <c r="M16" s="1076">
        <f t="shared" ref="M16:R16" si="14">M8</f>
        <v>0.1135</v>
      </c>
      <c r="N16" s="1076">
        <f t="shared" si="14"/>
        <v>0.59689999999999999</v>
      </c>
      <c r="O16" s="1076">
        <f t="shared" si="14"/>
        <v>9.2999999999999999E-2</v>
      </c>
      <c r="P16" s="1076">
        <f t="shared" si="14"/>
        <v>0.68989999999999996</v>
      </c>
      <c r="Q16" s="1076">
        <f t="shared" si="14"/>
        <v>9.7100000000000006E-2</v>
      </c>
      <c r="R16" s="1076">
        <f t="shared" si="14"/>
        <v>0.78700000000000003</v>
      </c>
      <c r="S16" s="1077">
        <f t="shared" ref="S16:X16" si="15">S8</f>
        <v>9.7100000000000006E-2</v>
      </c>
      <c r="T16" s="1078">
        <f t="shared" si="15"/>
        <v>0.8841</v>
      </c>
      <c r="U16" s="1076">
        <f t="shared" si="15"/>
        <v>5.79E-2</v>
      </c>
      <c r="V16" s="1078">
        <f t="shared" si="15"/>
        <v>0.94199999999999995</v>
      </c>
      <c r="W16" s="1076">
        <f t="shared" si="15"/>
        <v>5.79E-2</v>
      </c>
      <c r="X16" s="1078">
        <f t="shared" si="15"/>
        <v>1</v>
      </c>
      <c r="Y16" s="1076"/>
      <c r="Z16" s="1078"/>
      <c r="AA16" s="371"/>
      <c r="AB16" s="371"/>
      <c r="AC16" s="371"/>
      <c r="AD16" s="371"/>
      <c r="AE16" s="371"/>
      <c r="AF16" s="371"/>
      <c r="AG16" s="371"/>
      <c r="AH16" s="371"/>
      <c r="AI16" s="371"/>
      <c r="AJ16" s="371"/>
      <c r="AK16" s="371"/>
      <c r="AL16" s="371"/>
      <c r="AM16" s="371"/>
      <c r="AN16" s="371"/>
      <c r="AO16" s="371"/>
      <c r="AP16" s="371"/>
      <c r="AQ16" s="371"/>
      <c r="AR16" s="371"/>
      <c r="AS16" s="371"/>
      <c r="AT16" s="371"/>
      <c r="AU16" s="371"/>
      <c r="AV16" s="371"/>
      <c r="AW16" s="371"/>
      <c r="AX16" s="371"/>
      <c r="AY16" s="371"/>
      <c r="AZ16" s="371"/>
      <c r="BA16" s="371"/>
      <c r="BB16" s="371"/>
      <c r="BC16" s="371"/>
      <c r="BD16" s="371"/>
      <c r="BE16" s="371"/>
      <c r="BF16" s="371"/>
      <c r="BG16" s="371"/>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c r="CQ16" s="371"/>
      <c r="CR16" s="371"/>
      <c r="CS16" s="371"/>
      <c r="CT16" s="371"/>
    </row>
    <row r="17" spans="1:98">
      <c r="A17" s="1257"/>
      <c r="B17" s="1258"/>
      <c r="C17" s="1258"/>
      <c r="D17" s="1258"/>
      <c r="E17" s="1258"/>
      <c r="F17" s="1258"/>
      <c r="G17" s="1258"/>
      <c r="H17" s="1258"/>
      <c r="I17" s="1258"/>
      <c r="J17" s="1258"/>
      <c r="K17" s="1258"/>
      <c r="L17" s="1258"/>
      <c r="M17" s="1258"/>
      <c r="N17" s="1258"/>
      <c r="O17" s="1258"/>
      <c r="P17" s="1258"/>
      <c r="Q17" s="1258"/>
      <c r="R17" s="1258"/>
      <c r="S17" s="1056"/>
      <c r="T17" s="1056"/>
      <c r="U17" s="1056"/>
      <c r="V17" s="1056"/>
      <c r="W17" s="1056"/>
      <c r="X17" s="1056"/>
      <c r="Y17" s="1056"/>
      <c r="Z17" s="1057"/>
    </row>
    <row r="18" spans="1:98">
      <c r="A18" s="1257"/>
      <c r="B18" s="1258"/>
      <c r="C18" s="1258"/>
      <c r="D18" s="1258"/>
      <c r="E18" s="1258"/>
      <c r="F18" s="1258"/>
      <c r="G18" s="1258"/>
      <c r="H18" s="1258"/>
      <c r="I18" s="1258"/>
      <c r="J18" s="1258"/>
      <c r="K18" s="1258"/>
      <c r="L18" s="1258"/>
      <c r="M18" s="1258"/>
      <c r="N18" s="1258"/>
      <c r="O18" s="1258"/>
      <c r="P18" s="1258"/>
      <c r="Q18" s="1258"/>
      <c r="R18" s="1258"/>
      <c r="S18" s="1056"/>
      <c r="T18" s="1056"/>
      <c r="U18" s="1056"/>
      <c r="V18" s="1056"/>
      <c r="W18" s="1056"/>
      <c r="X18" s="1056"/>
      <c r="Y18" s="1056"/>
      <c r="Z18" s="1057"/>
    </row>
    <row r="19" spans="1:98">
      <c r="A19" s="1048"/>
      <c r="B19" s="1049"/>
      <c r="C19" s="1049"/>
      <c r="D19" s="1049"/>
      <c r="E19" s="1049"/>
      <c r="F19" s="1049"/>
      <c r="G19" s="1049"/>
      <c r="H19" s="1049"/>
      <c r="I19" s="1049"/>
      <c r="J19" s="1049"/>
      <c r="K19" s="1049"/>
      <c r="L19" s="1049"/>
      <c r="M19" s="1049"/>
      <c r="N19" s="1049"/>
      <c r="O19" s="1049"/>
      <c r="P19" s="1049"/>
      <c r="Q19" s="1049"/>
      <c r="R19" s="1049"/>
      <c r="S19" s="1049"/>
      <c r="T19" s="1049"/>
      <c r="U19" s="1049"/>
      <c r="V19" s="1049"/>
      <c r="W19" s="1049"/>
      <c r="X19" s="1049"/>
      <c r="Y19" s="1049"/>
      <c r="Z19" s="1050"/>
    </row>
    <row r="20" spans="1:98">
      <c r="A20" s="1048"/>
      <c r="B20" s="1049"/>
      <c r="C20" s="1049"/>
      <c r="D20" s="1049"/>
      <c r="E20" s="1049"/>
      <c r="F20" s="1049"/>
      <c r="G20" s="1049"/>
      <c r="H20" s="1049"/>
      <c r="I20" s="1049"/>
      <c r="J20" s="1049"/>
      <c r="K20" s="1049"/>
      <c r="L20" s="1049"/>
      <c r="M20" s="1049"/>
      <c r="N20" s="1049"/>
      <c r="O20" s="1049"/>
      <c r="P20" s="1049"/>
      <c r="Q20" s="1049"/>
      <c r="R20" s="1049"/>
      <c r="S20" s="1049"/>
      <c r="T20" s="1049"/>
      <c r="U20" s="1049"/>
      <c r="V20" s="1049"/>
      <c r="W20" s="1049"/>
      <c r="X20" s="1049"/>
      <c r="Y20" s="1049"/>
      <c r="Z20" s="1050"/>
    </row>
    <row r="21" spans="1:98">
      <c r="A21" s="1257"/>
      <c r="B21" s="1258"/>
      <c r="C21" s="1258"/>
      <c r="D21" s="1258"/>
      <c r="E21" s="1258"/>
      <c r="F21" s="1258"/>
      <c r="G21" s="1258"/>
      <c r="H21" s="1258"/>
      <c r="I21" s="1258"/>
      <c r="J21" s="1258"/>
      <c r="K21" s="1258"/>
      <c r="L21" s="1258"/>
      <c r="M21" s="1258"/>
      <c r="N21" s="1258"/>
      <c r="O21" s="1258"/>
      <c r="P21" s="1258"/>
      <c r="Q21" s="1258"/>
      <c r="R21" s="1258"/>
      <c r="S21" s="1056"/>
      <c r="T21" s="1056"/>
      <c r="U21" s="1056"/>
      <c r="V21" s="1056"/>
      <c r="W21" s="1056"/>
      <c r="X21" s="1056"/>
      <c r="Y21" s="1056"/>
      <c r="Z21" s="1057"/>
    </row>
    <row r="22" spans="1:98" s="131" customFormat="1">
      <c r="A22" s="145"/>
      <c r="B22" s="1280" t="s">
        <v>12762</v>
      </c>
      <c r="C22" s="1280"/>
      <c r="D22" s="147"/>
      <c r="E22" s="1280"/>
      <c r="F22" s="1280"/>
      <c r="G22" s="1280"/>
      <c r="H22" s="1280"/>
      <c r="I22" s="147"/>
      <c r="J22" s="147"/>
      <c r="K22" s="147"/>
      <c r="L22" s="147"/>
      <c r="M22" s="147"/>
      <c r="N22" s="147"/>
      <c r="O22" s="147"/>
      <c r="P22" s="147"/>
      <c r="Q22" s="147"/>
      <c r="R22" s="147"/>
      <c r="S22" s="147"/>
      <c r="T22" s="147"/>
      <c r="U22" s="147"/>
      <c r="V22" s="147"/>
      <c r="W22" s="147"/>
      <c r="X22" s="147"/>
      <c r="Y22" s="147"/>
      <c r="Z22" s="148"/>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c r="BL22" s="372"/>
      <c r="BM22" s="372"/>
      <c r="BN22" s="372"/>
      <c r="BO22" s="372"/>
      <c r="BP22" s="372"/>
      <c r="BQ22" s="372"/>
      <c r="BR22" s="372"/>
      <c r="BS22" s="372"/>
      <c r="BT22" s="372"/>
      <c r="BU22" s="372"/>
      <c r="BV22" s="372"/>
      <c r="BW22" s="372"/>
      <c r="BX22" s="372"/>
      <c r="BY22" s="372"/>
      <c r="BZ22" s="372"/>
      <c r="CA22" s="372"/>
      <c r="CB22" s="372"/>
      <c r="CC22" s="372"/>
      <c r="CD22" s="372"/>
      <c r="CE22" s="372"/>
      <c r="CF22" s="372"/>
      <c r="CG22" s="372"/>
      <c r="CH22" s="372"/>
      <c r="CI22" s="372"/>
      <c r="CJ22" s="372"/>
      <c r="CK22" s="372"/>
      <c r="CL22" s="372"/>
      <c r="CM22" s="372"/>
      <c r="CN22" s="372"/>
      <c r="CO22" s="372"/>
      <c r="CP22" s="372"/>
      <c r="CQ22" s="372"/>
      <c r="CR22" s="372"/>
      <c r="CS22" s="372"/>
      <c r="CT22" s="372"/>
    </row>
    <row r="23" spans="1:98">
      <c r="A23" s="146"/>
      <c r="B23" s="1258" t="s">
        <v>12764</v>
      </c>
      <c r="C23" s="1258"/>
      <c r="D23" s="149"/>
      <c r="E23" s="1258"/>
      <c r="F23" s="1258"/>
      <c r="G23" s="1258"/>
      <c r="H23" s="1258"/>
      <c r="I23" s="149"/>
      <c r="J23" s="149"/>
      <c r="K23" s="149"/>
      <c r="L23" s="149"/>
      <c r="M23" s="149"/>
      <c r="N23" s="149"/>
      <c r="O23" s="149"/>
      <c r="P23" s="149"/>
      <c r="Q23" s="149"/>
      <c r="R23" s="149"/>
      <c r="S23" s="149"/>
      <c r="T23" s="149"/>
      <c r="U23" s="149"/>
      <c r="V23" s="149"/>
      <c r="W23" s="149"/>
      <c r="X23" s="149"/>
      <c r="Y23" s="149"/>
      <c r="Z23" s="150"/>
    </row>
    <row r="24" spans="1:98" ht="13.5" thickBot="1">
      <c r="A24" s="151"/>
      <c r="B24" s="1279" t="s">
        <v>12763</v>
      </c>
      <c r="C24" s="1279"/>
      <c r="D24" s="152"/>
      <c r="E24" s="1279"/>
      <c r="F24" s="1279"/>
      <c r="G24" s="1279"/>
      <c r="H24" s="1279"/>
      <c r="I24" s="152"/>
      <c r="J24" s="152"/>
      <c r="K24" s="152"/>
      <c r="L24" s="152"/>
      <c r="M24" s="152"/>
      <c r="N24" s="152"/>
      <c r="O24" s="152"/>
      <c r="P24" s="152"/>
      <c r="Q24" s="152"/>
      <c r="R24" s="152"/>
      <c r="S24" s="152"/>
      <c r="T24" s="152"/>
      <c r="U24" s="152"/>
      <c r="V24" s="152"/>
      <c r="W24" s="152"/>
      <c r="X24" s="152"/>
      <c r="Y24" s="152"/>
      <c r="Z24" s="153"/>
    </row>
  </sheetData>
  <mergeCells count="50">
    <mergeCell ref="A4:D4"/>
    <mergeCell ref="E4:F4"/>
    <mergeCell ref="G4:H4"/>
    <mergeCell ref="I4:J4"/>
    <mergeCell ref="K4:L4"/>
    <mergeCell ref="G23:H23"/>
    <mergeCell ref="G24:H24"/>
    <mergeCell ref="B22:C22"/>
    <mergeCell ref="B23:C23"/>
    <mergeCell ref="B24:C24"/>
    <mergeCell ref="G22:H22"/>
    <mergeCell ref="E22:F22"/>
    <mergeCell ref="E23:F23"/>
    <mergeCell ref="E24:F24"/>
    <mergeCell ref="A5:D5"/>
    <mergeCell ref="A6:D6"/>
    <mergeCell ref="G6:H6"/>
    <mergeCell ref="I6:J6"/>
    <mergeCell ref="K6:L6"/>
    <mergeCell ref="G5:H5"/>
    <mergeCell ref="I5:J5"/>
    <mergeCell ref="K5:L5"/>
    <mergeCell ref="U4:V4"/>
    <mergeCell ref="U5:V5"/>
    <mergeCell ref="U6:V6"/>
    <mergeCell ref="M4:N4"/>
    <mergeCell ref="O4:P4"/>
    <mergeCell ref="Q6:R6"/>
    <mergeCell ref="M6:N6"/>
    <mergeCell ref="O6:P6"/>
    <mergeCell ref="M5:N5"/>
    <mergeCell ref="O5:P5"/>
    <mergeCell ref="Q5:R5"/>
    <mergeCell ref="Q4:R4"/>
    <mergeCell ref="A21:R21"/>
    <mergeCell ref="A18:R18"/>
    <mergeCell ref="A17:R17"/>
    <mergeCell ref="A1:Z1"/>
    <mergeCell ref="A2:Z2"/>
    <mergeCell ref="A3:Z3"/>
    <mergeCell ref="E5:F5"/>
    <mergeCell ref="E6:F6"/>
    <mergeCell ref="Y5:Z8"/>
    <mergeCell ref="W4:X4"/>
    <mergeCell ref="W5:X5"/>
    <mergeCell ref="W6:X6"/>
    <mergeCell ref="Y4:Z4"/>
    <mergeCell ref="S4:T4"/>
    <mergeCell ref="S5:T5"/>
    <mergeCell ref="S6:T6"/>
  </mergeCells>
  <phoneticPr fontId="6" type="noConversion"/>
  <conditionalFormatting sqref="B10 A9:A15">
    <cfRule type="expression" dxfId="30" priority="86" stopIfTrue="1">
      <formula>ISNUMBER(A9)</formula>
    </cfRule>
  </conditionalFormatting>
  <conditionalFormatting sqref="B9 B11 B15">
    <cfRule type="expression" dxfId="29" priority="87" stopIfTrue="1">
      <formula>ISNUMBER(A9)</formula>
    </cfRule>
  </conditionalFormatting>
  <conditionalFormatting sqref="C8:D11 B14:D14 C15:D16">
    <cfRule type="cellIs" dxfId="28" priority="89" stopIfTrue="1" operator="equal">
      <formula>0</formula>
    </cfRule>
  </conditionalFormatting>
  <conditionalFormatting sqref="G6:H6">
    <cfRule type="expression" dxfId="27" priority="84" stopIfTrue="1">
      <formula>G5=0</formula>
    </cfRule>
  </conditionalFormatting>
  <conditionalFormatting sqref="G5 G8:H8 H16">
    <cfRule type="cellIs" dxfId="26" priority="85" stopIfTrue="1" operator="equal">
      <formula>0</formula>
    </cfRule>
  </conditionalFormatting>
  <conditionalFormatting sqref="I6:J6">
    <cfRule type="expression" dxfId="25" priority="82" stopIfTrue="1">
      <formula>I5=0</formula>
    </cfRule>
  </conditionalFormatting>
  <conditionalFormatting sqref="I5 I8:J8 J16">
    <cfRule type="cellIs" dxfId="24" priority="83" stopIfTrue="1" operator="equal">
      <formula>0</formula>
    </cfRule>
  </conditionalFormatting>
  <conditionalFormatting sqref="K6:R6">
    <cfRule type="expression" dxfId="23" priority="80" stopIfTrue="1">
      <formula>K5=0</formula>
    </cfRule>
  </conditionalFormatting>
  <conditionalFormatting sqref="K5 L16 M5 N16 O5 P16 Q5 R16 K8:R8">
    <cfRule type="cellIs" dxfId="22" priority="81" stopIfTrue="1" operator="equal">
      <formula>0</formula>
    </cfRule>
  </conditionalFormatting>
  <conditionalFormatting sqref="B12">
    <cfRule type="cellIs" dxfId="21" priority="59" stopIfTrue="1" operator="equal">
      <formula>0</formula>
    </cfRule>
  </conditionalFormatting>
  <conditionalFormatting sqref="C12:D12">
    <cfRule type="cellIs" dxfId="20" priority="60" stopIfTrue="1" operator="equal">
      <formula>0</formula>
    </cfRule>
  </conditionalFormatting>
  <conditionalFormatting sqref="B13">
    <cfRule type="cellIs" dxfId="19" priority="56" stopIfTrue="1" operator="equal">
      <formula>0</formula>
    </cfRule>
  </conditionalFormatting>
  <conditionalFormatting sqref="C13:D13">
    <cfRule type="cellIs" dxfId="18" priority="57" stopIfTrue="1" operator="equal">
      <formula>0</formula>
    </cfRule>
  </conditionalFormatting>
  <conditionalFormatting sqref="G16">
    <cfRule type="cellIs" dxfId="17" priority="43" stopIfTrue="1" operator="equal">
      <formula>0</formula>
    </cfRule>
  </conditionalFormatting>
  <conditionalFormatting sqref="I16">
    <cfRule type="cellIs" dxfId="16" priority="42" stopIfTrue="1" operator="equal">
      <formula>0</formula>
    </cfRule>
  </conditionalFormatting>
  <conditionalFormatting sqref="K16">
    <cfRule type="cellIs" dxfId="15" priority="37" stopIfTrue="1" operator="equal">
      <formula>0</formula>
    </cfRule>
  </conditionalFormatting>
  <conditionalFormatting sqref="M16">
    <cfRule type="cellIs" dxfId="14" priority="18" stopIfTrue="1" operator="equal">
      <formula>0</formula>
    </cfRule>
  </conditionalFormatting>
  <conditionalFormatting sqref="O16">
    <cfRule type="cellIs" dxfId="13" priority="17" stopIfTrue="1" operator="equal">
      <formula>0</formula>
    </cfRule>
  </conditionalFormatting>
  <conditionalFormatting sqref="Q16">
    <cfRule type="cellIs" dxfId="12" priority="16" stopIfTrue="1" operator="equal">
      <formula>0</formula>
    </cfRule>
  </conditionalFormatting>
  <conditionalFormatting sqref="S6:X6">
    <cfRule type="expression" dxfId="11" priority="14" stopIfTrue="1">
      <formula>S5=0</formula>
    </cfRule>
  </conditionalFormatting>
  <conditionalFormatting sqref="S5 T16 S8:T8">
    <cfRule type="cellIs" dxfId="10" priority="15" stopIfTrue="1" operator="equal">
      <formula>0</formula>
    </cfRule>
  </conditionalFormatting>
  <conditionalFormatting sqref="S16">
    <cfRule type="cellIs" dxfId="9" priority="13" stopIfTrue="1" operator="equal">
      <formula>0</formula>
    </cfRule>
  </conditionalFormatting>
  <conditionalFormatting sqref="U5 V16 U8:V8">
    <cfRule type="cellIs" dxfId="8" priority="12" stopIfTrue="1" operator="equal">
      <formula>0</formula>
    </cfRule>
  </conditionalFormatting>
  <conditionalFormatting sqref="U16">
    <cfRule type="cellIs" dxfId="7" priority="10" stopIfTrue="1" operator="equal">
      <formula>0</formula>
    </cfRule>
  </conditionalFormatting>
  <conditionalFormatting sqref="W5 X16 W8:X8">
    <cfRule type="cellIs" dxfId="6" priority="9" stopIfTrue="1" operator="equal">
      <formula>0</formula>
    </cfRule>
  </conditionalFormatting>
  <conditionalFormatting sqref="W16">
    <cfRule type="cellIs" dxfId="5" priority="7" stopIfTrue="1" operator="equal">
      <formula>0</formula>
    </cfRule>
  </conditionalFormatting>
  <conditionalFormatting sqref="Y5 Z16">
    <cfRule type="cellIs" dxfId="4" priority="6" stopIfTrue="1" operator="equal">
      <formula>0</formula>
    </cfRule>
  </conditionalFormatting>
  <conditionalFormatting sqref="Y16">
    <cfRule type="cellIs" dxfId="3" priority="4" stopIfTrue="1" operator="equal">
      <formula>0</formula>
    </cfRule>
  </conditionalFormatting>
  <conditionalFormatting sqref="E6:F6">
    <cfRule type="expression" dxfId="2" priority="2" stopIfTrue="1">
      <formula>E5=0</formula>
    </cfRule>
  </conditionalFormatting>
  <conditionalFormatting sqref="E5 E8:F8 F16">
    <cfRule type="cellIs" dxfId="1" priority="3" stopIfTrue="1" operator="equal">
      <formula>0</formula>
    </cfRule>
  </conditionalFormatting>
  <conditionalFormatting sqref="E16">
    <cfRule type="cellIs" dxfId="0" priority="1" stopIfTrue="1" operator="equal">
      <formula>0</formula>
    </cfRule>
  </conditionalFormatting>
  <printOptions horizontalCentered="1" verticalCentered="1"/>
  <pageMargins left="0.25" right="0.25" top="0.75" bottom="0.75" header="0.3" footer="0.3"/>
  <pageSetup paperSize="9" scale="36"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106"/>
  <sheetViews>
    <sheetView tabSelected="1" zoomScale="90" zoomScaleNormal="90" workbookViewId="0">
      <selection activeCell="D113" sqref="D113"/>
    </sheetView>
    <sheetView topLeftCell="A59" zoomScale="55" zoomScaleNormal="55" workbookViewId="1">
      <selection activeCell="B80" sqref="B80"/>
    </sheetView>
  </sheetViews>
  <sheetFormatPr defaultColWidth="9.140625" defaultRowHeight="15"/>
  <cols>
    <col min="1" max="1" width="13.7109375" style="239" customWidth="1"/>
    <col min="2" max="2" width="14.28515625" style="222" bestFit="1" customWidth="1"/>
    <col min="3" max="3" width="21.28515625" style="222" customWidth="1"/>
    <col min="4" max="4" width="60.42578125" style="224" customWidth="1"/>
    <col min="5" max="5" width="7.7109375" style="222" customWidth="1"/>
    <col min="6" max="6" width="15.7109375" style="225" customWidth="1"/>
    <col min="7" max="7" width="20.140625" style="226" bestFit="1" customWidth="1"/>
    <col min="8" max="8" width="24" style="226" customWidth="1"/>
    <col min="9" max="9" width="24.7109375" style="226" bestFit="1" customWidth="1"/>
    <col min="10" max="10" width="18" style="228" customWidth="1"/>
    <col min="11" max="11" width="19" style="158" bestFit="1" customWidth="1"/>
    <col min="12" max="12" width="17.28515625" style="159" bestFit="1" customWidth="1"/>
    <col min="13" max="13" width="11.5703125" style="159" customWidth="1"/>
    <col min="14" max="14" width="10.5703125" style="160" bestFit="1" customWidth="1"/>
    <col min="15" max="15" width="14.28515625" style="160" bestFit="1" customWidth="1"/>
    <col min="16" max="16" width="11.5703125" style="160" bestFit="1" customWidth="1"/>
    <col min="17" max="16384" width="9.140625" style="160"/>
  </cols>
  <sheetData>
    <row r="1" spans="1:43" ht="57.75" customHeight="1" thickBot="1">
      <c r="A1" s="1183" t="s">
        <v>12817</v>
      </c>
      <c r="B1" s="1184"/>
      <c r="C1" s="1184"/>
      <c r="D1" s="1184"/>
      <c r="E1" s="1184"/>
      <c r="F1" s="1184"/>
      <c r="G1" s="1184"/>
      <c r="H1" s="1184"/>
      <c r="I1" s="1185"/>
      <c r="J1" s="1086" t="s">
        <v>12819</v>
      </c>
      <c r="K1" s="1085" t="s">
        <v>2472</v>
      </c>
      <c r="L1" s="1080"/>
    </row>
    <row r="2" spans="1:43" s="161" customFormat="1" ht="15" customHeight="1">
      <c r="A2" s="279" t="s">
        <v>111</v>
      </c>
      <c r="B2" s="1186" t="s">
        <v>45745</v>
      </c>
      <c r="C2" s="1186"/>
      <c r="D2" s="1186"/>
      <c r="E2" s="1187" t="s">
        <v>12791</v>
      </c>
      <c r="F2" s="1187"/>
      <c r="G2" s="280" t="s">
        <v>12794</v>
      </c>
      <c r="H2" s="281" t="s">
        <v>113</v>
      </c>
      <c r="I2" s="282">
        <v>44562</v>
      </c>
      <c r="J2" s="1087" t="s">
        <v>12820</v>
      </c>
      <c r="K2" s="1084">
        <v>0.8</v>
      </c>
      <c r="L2" s="1088">
        <v>0.8</v>
      </c>
      <c r="M2" s="225"/>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row>
    <row r="3" spans="1:43" s="162" customFormat="1" ht="15" customHeight="1">
      <c r="A3" s="283" t="s">
        <v>12786</v>
      </c>
      <c r="B3" s="1191" t="s">
        <v>45746</v>
      </c>
      <c r="C3" s="1191"/>
      <c r="D3" s="1191"/>
      <c r="E3" s="1192" t="s">
        <v>12792</v>
      </c>
      <c r="F3" s="1192"/>
      <c r="G3" s="284" t="s">
        <v>12794</v>
      </c>
      <c r="H3" s="285" t="s">
        <v>4002</v>
      </c>
      <c r="I3" s="286">
        <v>1.5727</v>
      </c>
      <c r="J3" s="1089" t="s">
        <v>12821</v>
      </c>
      <c r="K3" s="1081">
        <v>0.95</v>
      </c>
      <c r="L3" s="1090">
        <v>0.15</v>
      </c>
      <c r="M3" s="225"/>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row>
    <row r="4" spans="1:43" s="162" customFormat="1" ht="15" customHeight="1" thickBot="1">
      <c r="A4" s="283" t="s">
        <v>112</v>
      </c>
      <c r="B4" s="1191" t="s">
        <v>45747</v>
      </c>
      <c r="C4" s="1191"/>
      <c r="D4" s="1191"/>
      <c r="E4" s="1192" t="s">
        <v>12793</v>
      </c>
      <c r="F4" s="1192"/>
      <c r="G4" s="284" t="s">
        <v>12794</v>
      </c>
      <c r="H4" s="285" t="s">
        <v>12787</v>
      </c>
      <c r="I4" s="286">
        <v>0.15570000000000001</v>
      </c>
      <c r="J4" s="1091" t="s">
        <v>30214</v>
      </c>
      <c r="K4" s="1092">
        <v>1</v>
      </c>
      <c r="L4" s="1093">
        <v>0.05</v>
      </c>
      <c r="M4" s="225"/>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row>
    <row r="5" spans="1:43" ht="15.75" customHeight="1" thickBot="1">
      <c r="A5" s="287" t="s">
        <v>12788</v>
      </c>
      <c r="B5" s="1188" t="s">
        <v>12789</v>
      </c>
      <c r="C5" s="1188"/>
      <c r="D5" s="1188"/>
      <c r="E5" s="1193" t="s">
        <v>12790</v>
      </c>
      <c r="F5" s="1193"/>
      <c r="G5" s="288" t="s">
        <v>12794</v>
      </c>
      <c r="H5" s="289" t="s">
        <v>114</v>
      </c>
      <c r="I5" s="290">
        <v>0.3196</v>
      </c>
      <c r="J5" s="163"/>
    </row>
    <row r="6" spans="1:43" ht="15.75" thickBot="1">
      <c r="A6" s="164"/>
      <c r="B6" s="165"/>
      <c r="C6" s="165"/>
      <c r="D6" s="166"/>
      <c r="E6" s="165"/>
      <c r="F6" s="167"/>
      <c r="G6" s="168"/>
      <c r="H6" s="168"/>
      <c r="I6" s="169"/>
      <c r="J6" s="170"/>
    </row>
    <row r="7" spans="1:43" ht="32.25" thickBot="1">
      <c r="A7" s="171" t="s">
        <v>3994</v>
      </c>
      <c r="B7" s="171" t="s">
        <v>125</v>
      </c>
      <c r="C7" s="171" t="s">
        <v>3993</v>
      </c>
      <c r="D7" s="171" t="s">
        <v>3995</v>
      </c>
      <c r="E7" s="171" t="s">
        <v>3992</v>
      </c>
      <c r="F7" s="172" t="s">
        <v>3991</v>
      </c>
      <c r="G7" s="173" t="s">
        <v>12796</v>
      </c>
      <c r="H7" s="173" t="s">
        <v>12797</v>
      </c>
      <c r="I7" s="173" t="s">
        <v>12798</v>
      </c>
      <c r="J7" s="1083" t="s">
        <v>2472</v>
      </c>
      <c r="K7" s="1079" t="s">
        <v>12818</v>
      </c>
      <c r="L7" s="1080" t="s">
        <v>45797</v>
      </c>
    </row>
    <row r="8" spans="1:43" s="181" customFormat="1" ht="60">
      <c r="A8" s="1114" t="s">
        <v>45788</v>
      </c>
      <c r="B8" s="1104" t="s">
        <v>45804</v>
      </c>
      <c r="C8" s="1154" t="s">
        <v>4000</v>
      </c>
      <c r="D8" s="1094" t="s">
        <v>45435</v>
      </c>
      <c r="E8" s="1100" t="s">
        <v>144</v>
      </c>
      <c r="F8" s="1102">
        <v>5335.83</v>
      </c>
      <c r="G8" s="1097">
        <v>75.099999999999994</v>
      </c>
      <c r="H8" s="1097">
        <v>99.1</v>
      </c>
      <c r="I8" s="1103">
        <v>528780.75</v>
      </c>
      <c r="J8" s="1101">
        <f t="shared" ref="J8:J39" si="0">I8/$I$80</f>
        <v>0.20780000000000001</v>
      </c>
      <c r="K8" s="1109">
        <f>J8</f>
        <v>0.20780000000000001</v>
      </c>
      <c r="L8" s="1110" t="str">
        <f>IF(K8&lt;$K$2,$J$2,IF(K8&lt;$K$3,$J$3,$J$4))</f>
        <v>A</v>
      </c>
      <c r="M8" s="180"/>
    </row>
    <row r="9" spans="1:43" s="181" customFormat="1" ht="66.75" customHeight="1">
      <c r="A9" s="1108" t="s">
        <v>45791</v>
      </c>
      <c r="B9" s="1111">
        <v>41240</v>
      </c>
      <c r="C9" s="1095" t="s">
        <v>3996</v>
      </c>
      <c r="D9" s="1094" t="s">
        <v>3681</v>
      </c>
      <c r="E9" s="1100" t="s">
        <v>2498</v>
      </c>
      <c r="F9" s="1096">
        <v>1971.18</v>
      </c>
      <c r="G9" s="1097">
        <v>85.83</v>
      </c>
      <c r="H9" s="1098">
        <v>113.26</v>
      </c>
      <c r="I9" s="1099">
        <v>223255.85</v>
      </c>
      <c r="J9" s="1101">
        <f t="shared" si="0"/>
        <v>8.77E-2</v>
      </c>
      <c r="K9" s="1112">
        <f>J9+K8</f>
        <v>0.29549999999999998</v>
      </c>
      <c r="L9" s="1113" t="str">
        <f t="shared" ref="L9:L72" si="1">IF(K9&lt;$K$2,$J$2,IF(K9&lt;$K$3,$J$3,$J$4))</f>
        <v>A</v>
      </c>
      <c r="M9" s="180"/>
    </row>
    <row r="10" spans="1:43" s="181" customFormat="1" ht="45">
      <c r="A10" s="1114" t="s">
        <v>45787</v>
      </c>
      <c r="B10" s="1104" t="s">
        <v>2285</v>
      </c>
      <c r="C10" s="1100" t="s">
        <v>3990</v>
      </c>
      <c r="D10" s="1094" t="s">
        <v>2286</v>
      </c>
      <c r="E10" s="1100" t="s">
        <v>81</v>
      </c>
      <c r="F10" s="1102">
        <v>3153.16</v>
      </c>
      <c r="G10" s="1097">
        <v>50.2</v>
      </c>
      <c r="H10" s="1097">
        <v>66.239999999999995</v>
      </c>
      <c r="I10" s="1103">
        <v>208865.32</v>
      </c>
      <c r="J10" s="1101">
        <f t="shared" si="0"/>
        <v>8.2100000000000006E-2</v>
      </c>
      <c r="K10" s="1112">
        <f t="shared" ref="K10:K73" si="2">J10+K9</f>
        <v>0.37759999999999999</v>
      </c>
      <c r="L10" s="1113" t="str">
        <f t="shared" si="1"/>
        <v>A</v>
      </c>
      <c r="M10" s="180"/>
    </row>
    <row r="11" spans="1:43" s="181" customFormat="1" ht="45">
      <c r="A11" s="1114" t="s">
        <v>45389</v>
      </c>
      <c r="B11" s="1104">
        <v>92396</v>
      </c>
      <c r="C11" s="1100" t="s">
        <v>45388</v>
      </c>
      <c r="D11" s="1094" t="s">
        <v>10783</v>
      </c>
      <c r="E11" s="1100" t="s">
        <v>2498</v>
      </c>
      <c r="F11" s="1102">
        <v>2364.69</v>
      </c>
      <c r="G11" s="1097">
        <v>64.959999999999994</v>
      </c>
      <c r="H11" s="1097">
        <v>85.72</v>
      </c>
      <c r="I11" s="1103">
        <v>202701.23</v>
      </c>
      <c r="J11" s="1101">
        <f t="shared" si="0"/>
        <v>7.9699999999999993E-2</v>
      </c>
      <c r="K11" s="1112">
        <f t="shared" si="2"/>
        <v>0.45729999999999998</v>
      </c>
      <c r="L11" s="1113" t="str">
        <f t="shared" si="1"/>
        <v>A</v>
      </c>
      <c r="M11" s="180"/>
    </row>
    <row r="12" spans="1:43" s="181" customFormat="1" ht="30">
      <c r="A12" s="1108" t="s">
        <v>45784</v>
      </c>
      <c r="B12" s="1111">
        <v>40781</v>
      </c>
      <c r="C12" s="1095" t="s">
        <v>3996</v>
      </c>
      <c r="D12" s="1094" t="s">
        <v>2521</v>
      </c>
      <c r="E12" s="1100" t="s">
        <v>5</v>
      </c>
      <c r="F12" s="1096">
        <v>1510.94</v>
      </c>
      <c r="G12" s="1097">
        <v>64.459999999999994</v>
      </c>
      <c r="H12" s="1098">
        <v>85.06</v>
      </c>
      <c r="I12" s="1099">
        <v>128520.56</v>
      </c>
      <c r="J12" s="1101">
        <f t="shared" si="0"/>
        <v>5.0500000000000003E-2</v>
      </c>
      <c r="K12" s="1112">
        <f t="shared" si="2"/>
        <v>0.50780000000000003</v>
      </c>
      <c r="L12" s="1113" t="str">
        <f t="shared" si="1"/>
        <v>A</v>
      </c>
      <c r="M12" s="180"/>
    </row>
    <row r="13" spans="1:43" s="181" customFormat="1" ht="85.5" customHeight="1">
      <c r="A13" s="1114" t="s">
        <v>45757</v>
      </c>
      <c r="B13" s="1104">
        <v>93382</v>
      </c>
      <c r="C13" s="1104" t="s">
        <v>45388</v>
      </c>
      <c r="D13" s="1094" t="s">
        <v>10542</v>
      </c>
      <c r="E13" s="1100" t="s">
        <v>5</v>
      </c>
      <c r="F13" s="1102">
        <v>2662.14</v>
      </c>
      <c r="G13" s="1097">
        <v>31.18</v>
      </c>
      <c r="H13" s="1097">
        <v>41.15</v>
      </c>
      <c r="I13" s="1103">
        <v>109547.06</v>
      </c>
      <c r="J13" s="1101">
        <f t="shared" si="0"/>
        <v>4.2999999999999997E-2</v>
      </c>
      <c r="K13" s="1112">
        <f t="shared" si="2"/>
        <v>0.55079999999999996</v>
      </c>
      <c r="L13" s="1113" t="str">
        <f t="shared" si="1"/>
        <v>A</v>
      </c>
      <c r="M13" s="180"/>
    </row>
    <row r="14" spans="1:43" s="181" customFormat="1">
      <c r="A14" s="1114" t="s">
        <v>45781</v>
      </c>
      <c r="B14" s="1100" t="s">
        <v>472</v>
      </c>
      <c r="C14" s="1100" t="s">
        <v>3990</v>
      </c>
      <c r="D14" s="1094" t="s">
        <v>473</v>
      </c>
      <c r="E14" s="1100" t="s">
        <v>5</v>
      </c>
      <c r="F14" s="1102">
        <v>5695.5</v>
      </c>
      <c r="G14" s="1097">
        <v>11.33</v>
      </c>
      <c r="H14" s="1097">
        <v>14.95</v>
      </c>
      <c r="I14" s="1103">
        <v>85147.73</v>
      </c>
      <c r="J14" s="1101">
        <f t="shared" si="0"/>
        <v>3.3500000000000002E-2</v>
      </c>
      <c r="K14" s="1112">
        <f t="shared" si="2"/>
        <v>0.58430000000000004</v>
      </c>
      <c r="L14" s="1113" t="str">
        <f t="shared" si="1"/>
        <v>A</v>
      </c>
      <c r="M14" s="180"/>
    </row>
    <row r="15" spans="1:43" s="181" customFormat="1" ht="51" customHeight="1">
      <c r="A15" s="1114" t="s">
        <v>45759</v>
      </c>
      <c r="B15" s="1104" t="s">
        <v>45391</v>
      </c>
      <c r="C15" s="1100" t="s">
        <v>4000</v>
      </c>
      <c r="D15" s="1094" t="s">
        <v>45406</v>
      </c>
      <c r="E15" s="1100" t="s">
        <v>81</v>
      </c>
      <c r="F15" s="1102">
        <v>472.1</v>
      </c>
      <c r="G15" s="1155">
        <v>120.5</v>
      </c>
      <c r="H15" s="1097">
        <v>159.01</v>
      </c>
      <c r="I15" s="1103">
        <v>75068.62</v>
      </c>
      <c r="J15" s="1101">
        <f t="shared" si="0"/>
        <v>2.9499999999999998E-2</v>
      </c>
      <c r="K15" s="1112">
        <f t="shared" si="2"/>
        <v>0.61380000000000001</v>
      </c>
      <c r="L15" s="1113" t="str">
        <f t="shared" si="1"/>
        <v>A</v>
      </c>
      <c r="M15" s="180"/>
    </row>
    <row r="16" spans="1:43" s="181" customFormat="1">
      <c r="A16" s="1108" t="s">
        <v>45760</v>
      </c>
      <c r="B16" s="1095" t="s">
        <v>45392</v>
      </c>
      <c r="C16" s="1095" t="s">
        <v>4000</v>
      </c>
      <c r="D16" s="1094" t="s">
        <v>45409</v>
      </c>
      <c r="E16" s="1095" t="s">
        <v>81</v>
      </c>
      <c r="F16" s="1096">
        <v>343.32</v>
      </c>
      <c r="G16" s="1097">
        <v>154.01</v>
      </c>
      <c r="H16" s="1098">
        <v>203.23</v>
      </c>
      <c r="I16" s="1099">
        <v>69772.92</v>
      </c>
      <c r="J16" s="1101">
        <f t="shared" si="0"/>
        <v>2.7400000000000001E-2</v>
      </c>
      <c r="K16" s="1112">
        <f t="shared" si="2"/>
        <v>0.64119999999999999</v>
      </c>
      <c r="L16" s="1113" t="str">
        <f t="shared" si="1"/>
        <v>A</v>
      </c>
      <c r="M16" s="180"/>
    </row>
    <row r="17" spans="1:15" s="181" customFormat="1" ht="30">
      <c r="A17" s="1114" t="s">
        <v>45761</v>
      </c>
      <c r="B17" s="1104" t="s">
        <v>12757</v>
      </c>
      <c r="C17" s="1100" t="s">
        <v>4000</v>
      </c>
      <c r="D17" s="1094" t="s">
        <v>45393</v>
      </c>
      <c r="E17" s="1100" t="s">
        <v>242</v>
      </c>
      <c r="F17" s="1102">
        <v>55</v>
      </c>
      <c r="G17" s="1097">
        <v>857.39</v>
      </c>
      <c r="H17" s="1097">
        <v>1131.4100000000001</v>
      </c>
      <c r="I17" s="1103">
        <v>62227.55</v>
      </c>
      <c r="J17" s="1101">
        <f t="shared" si="0"/>
        <v>2.4500000000000001E-2</v>
      </c>
      <c r="K17" s="1112">
        <f t="shared" si="2"/>
        <v>0.66569999999999996</v>
      </c>
      <c r="L17" s="1113" t="str">
        <f t="shared" si="1"/>
        <v>A</v>
      </c>
      <c r="M17" s="180"/>
    </row>
    <row r="18" spans="1:15" s="181" customFormat="1" ht="36" customHeight="1">
      <c r="A18" s="1108" t="s">
        <v>45753</v>
      </c>
      <c r="B18" s="1111" t="s">
        <v>472</v>
      </c>
      <c r="C18" s="1095" t="s">
        <v>3990</v>
      </c>
      <c r="D18" s="1094" t="s">
        <v>473</v>
      </c>
      <c r="E18" s="1095" t="s">
        <v>5</v>
      </c>
      <c r="F18" s="1102">
        <v>3869.34</v>
      </c>
      <c r="G18" s="1097">
        <v>11.33</v>
      </c>
      <c r="H18" s="1098">
        <v>14.95</v>
      </c>
      <c r="I18" s="1099">
        <v>57846.63</v>
      </c>
      <c r="J18" s="1101">
        <f t="shared" si="0"/>
        <v>2.2700000000000001E-2</v>
      </c>
      <c r="K18" s="1112">
        <f t="shared" si="2"/>
        <v>0.68840000000000001</v>
      </c>
      <c r="L18" s="1113" t="str">
        <f t="shared" si="1"/>
        <v>A</v>
      </c>
      <c r="M18" s="180"/>
    </row>
    <row r="19" spans="1:15" s="181" customFormat="1" ht="33.75" customHeight="1">
      <c r="A19" s="1114" t="s">
        <v>45371</v>
      </c>
      <c r="B19" s="1104" t="s">
        <v>510</v>
      </c>
      <c r="C19" s="1100" t="s">
        <v>3990</v>
      </c>
      <c r="D19" s="1094" t="s">
        <v>511</v>
      </c>
      <c r="E19" s="1100" t="s">
        <v>5</v>
      </c>
      <c r="F19" s="1102">
        <v>70.95</v>
      </c>
      <c r="G19" s="1097">
        <v>610.96</v>
      </c>
      <c r="H19" s="1097">
        <v>806.22</v>
      </c>
      <c r="I19" s="1103">
        <v>57201.31</v>
      </c>
      <c r="J19" s="1101">
        <f t="shared" si="0"/>
        <v>2.2499999999999999E-2</v>
      </c>
      <c r="K19" s="1112">
        <f t="shared" si="2"/>
        <v>0.71089999999999998</v>
      </c>
      <c r="L19" s="1113" t="str">
        <f t="shared" si="1"/>
        <v>A</v>
      </c>
      <c r="M19" s="180"/>
    </row>
    <row r="20" spans="1:15" s="181" customFormat="1" ht="60" customHeight="1">
      <c r="A20" s="1114" t="s">
        <v>45756</v>
      </c>
      <c r="B20" s="1111">
        <v>96995</v>
      </c>
      <c r="C20" s="1095" t="s">
        <v>45388</v>
      </c>
      <c r="D20" s="1094" t="s">
        <v>45612</v>
      </c>
      <c r="E20" s="1100" t="s">
        <v>5</v>
      </c>
      <c r="F20" s="1096">
        <v>836.08</v>
      </c>
      <c r="G20" s="1097">
        <v>43.7</v>
      </c>
      <c r="H20" s="1098">
        <v>57.67</v>
      </c>
      <c r="I20" s="1099">
        <v>48216.73</v>
      </c>
      <c r="J20" s="1101">
        <f t="shared" si="0"/>
        <v>1.89E-2</v>
      </c>
      <c r="K20" s="1112">
        <f t="shared" si="2"/>
        <v>0.7298</v>
      </c>
      <c r="L20" s="1113" t="str">
        <f t="shared" si="1"/>
        <v>A</v>
      </c>
      <c r="M20" s="180"/>
    </row>
    <row r="21" spans="1:15" ht="60">
      <c r="A21" s="1115" t="s">
        <v>45796</v>
      </c>
      <c r="B21" s="1111" t="s">
        <v>45802</v>
      </c>
      <c r="C21" s="1095" t="s">
        <v>4000</v>
      </c>
      <c r="D21" s="1094" t="s">
        <v>45412</v>
      </c>
      <c r="E21" s="1100" t="s">
        <v>7</v>
      </c>
      <c r="F21" s="1096">
        <v>21</v>
      </c>
      <c r="G21" s="1097">
        <v>1569.3</v>
      </c>
      <c r="H21" s="1098">
        <v>2070.85</v>
      </c>
      <c r="I21" s="1099">
        <v>43487.85</v>
      </c>
      <c r="J21" s="1101">
        <f t="shared" si="0"/>
        <v>1.7100000000000001E-2</v>
      </c>
      <c r="K21" s="1112">
        <f t="shared" si="2"/>
        <v>0.74690000000000001</v>
      </c>
      <c r="L21" s="1113" t="str">
        <f t="shared" si="1"/>
        <v>A</v>
      </c>
      <c r="O21" s="189"/>
    </row>
    <row r="22" spans="1:15" ht="60">
      <c r="A22" s="1115" t="s">
        <v>45765</v>
      </c>
      <c r="B22" s="1095">
        <v>101575</v>
      </c>
      <c r="C22" s="1095" t="s">
        <v>45388</v>
      </c>
      <c r="D22" s="1094" t="s">
        <v>6285</v>
      </c>
      <c r="E22" s="1095" t="s">
        <v>4</v>
      </c>
      <c r="F22" s="1156">
        <v>1402.03</v>
      </c>
      <c r="G22" s="1097">
        <v>22.21</v>
      </c>
      <c r="H22" s="1098">
        <v>29.31</v>
      </c>
      <c r="I22" s="1099">
        <v>41093.5</v>
      </c>
      <c r="J22" s="1101">
        <f t="shared" si="0"/>
        <v>1.61E-2</v>
      </c>
      <c r="K22" s="1112">
        <f t="shared" si="2"/>
        <v>0.76300000000000001</v>
      </c>
      <c r="L22" s="1113" t="str">
        <f t="shared" si="1"/>
        <v>A</v>
      </c>
      <c r="O22" s="189"/>
    </row>
    <row r="23" spans="1:15" ht="45">
      <c r="A23" s="1115" t="s">
        <v>45762</v>
      </c>
      <c r="B23" s="1095">
        <v>101572</v>
      </c>
      <c r="C23" s="1095" t="s">
        <v>45388</v>
      </c>
      <c r="D23" s="1094" t="s">
        <v>6282</v>
      </c>
      <c r="E23" s="1095" t="s">
        <v>4</v>
      </c>
      <c r="F23" s="1096">
        <v>1575.99</v>
      </c>
      <c r="G23" s="1097">
        <v>18.37</v>
      </c>
      <c r="H23" s="1098">
        <v>24.24</v>
      </c>
      <c r="I23" s="1099">
        <v>38202</v>
      </c>
      <c r="J23" s="1101">
        <f t="shared" si="0"/>
        <v>1.4999999999999999E-2</v>
      </c>
      <c r="K23" s="1112">
        <f t="shared" si="2"/>
        <v>0.77800000000000002</v>
      </c>
      <c r="L23" s="1113" t="str">
        <f t="shared" si="1"/>
        <v>A</v>
      </c>
      <c r="O23" s="189"/>
    </row>
    <row r="24" spans="1:15" ht="33" customHeight="1">
      <c r="A24" s="1116" t="s">
        <v>45794</v>
      </c>
      <c r="B24" s="1104">
        <v>40101</v>
      </c>
      <c r="C24" s="1100" t="s">
        <v>3996</v>
      </c>
      <c r="D24" s="1094" t="s">
        <v>3013</v>
      </c>
      <c r="E24" s="1100" t="s">
        <v>45798</v>
      </c>
      <c r="F24" s="1102">
        <v>153</v>
      </c>
      <c r="G24" s="1097">
        <v>171.35</v>
      </c>
      <c r="H24" s="1097">
        <v>226.11</v>
      </c>
      <c r="I24" s="1103">
        <v>34594.83</v>
      </c>
      <c r="J24" s="1101">
        <f t="shared" si="0"/>
        <v>1.3599999999999999E-2</v>
      </c>
      <c r="K24" s="1112">
        <f t="shared" si="2"/>
        <v>0.79159999999999997</v>
      </c>
      <c r="L24" s="1113" t="str">
        <f t="shared" si="1"/>
        <v>A</v>
      </c>
      <c r="O24" s="189"/>
    </row>
    <row r="25" spans="1:15" ht="30">
      <c r="A25" s="1122" t="s">
        <v>45378</v>
      </c>
      <c r="B25" s="389" t="s">
        <v>515</v>
      </c>
      <c r="C25" s="390" t="s">
        <v>3990</v>
      </c>
      <c r="D25" s="391" t="s">
        <v>17</v>
      </c>
      <c r="E25" s="390" t="s">
        <v>5</v>
      </c>
      <c r="F25" s="392">
        <v>37.22</v>
      </c>
      <c r="G25" s="393">
        <v>593.5</v>
      </c>
      <c r="H25" s="393">
        <v>783.18</v>
      </c>
      <c r="I25" s="1123">
        <v>29149.96</v>
      </c>
      <c r="J25" s="1119">
        <f t="shared" si="0"/>
        <v>1.15E-2</v>
      </c>
      <c r="K25" s="1120">
        <f t="shared" si="2"/>
        <v>0.80310000000000004</v>
      </c>
      <c r="L25" s="1121" t="str">
        <f t="shared" si="1"/>
        <v>B</v>
      </c>
      <c r="O25" s="189"/>
    </row>
    <row r="26" spans="1:15" ht="45">
      <c r="A26" s="1122" t="s">
        <v>45772</v>
      </c>
      <c r="B26" s="389">
        <v>98114</v>
      </c>
      <c r="C26" s="390" t="s">
        <v>45388</v>
      </c>
      <c r="D26" s="391" t="s">
        <v>9978</v>
      </c>
      <c r="E26" s="390" t="s">
        <v>45432</v>
      </c>
      <c r="F26" s="392">
        <v>28</v>
      </c>
      <c r="G26" s="393">
        <v>731.27</v>
      </c>
      <c r="H26" s="393">
        <v>964.98</v>
      </c>
      <c r="I26" s="1123">
        <v>27019.439999999999</v>
      </c>
      <c r="J26" s="1119">
        <f t="shared" si="0"/>
        <v>1.06E-2</v>
      </c>
      <c r="K26" s="1120">
        <f t="shared" si="2"/>
        <v>0.81369999999999998</v>
      </c>
      <c r="L26" s="1121" t="str">
        <f t="shared" si="1"/>
        <v>B</v>
      </c>
      <c r="O26" s="189"/>
    </row>
    <row r="27" spans="1:15" ht="60">
      <c r="A27" s="1122" t="s">
        <v>45370</v>
      </c>
      <c r="B27" s="389" t="s">
        <v>509</v>
      </c>
      <c r="C27" s="390" t="s">
        <v>3990</v>
      </c>
      <c r="D27" s="391" t="s">
        <v>15</v>
      </c>
      <c r="E27" s="390" t="s">
        <v>4</v>
      </c>
      <c r="F27" s="392">
        <v>283.81</v>
      </c>
      <c r="G27" s="393">
        <v>70.709999999999994</v>
      </c>
      <c r="H27" s="393">
        <v>93.31</v>
      </c>
      <c r="I27" s="1123">
        <v>26482.31</v>
      </c>
      <c r="J27" s="1119">
        <f t="shared" si="0"/>
        <v>1.04E-2</v>
      </c>
      <c r="K27" s="1120">
        <f t="shared" si="2"/>
        <v>0.82410000000000005</v>
      </c>
      <c r="L27" s="1121" t="str">
        <f t="shared" si="1"/>
        <v>B</v>
      </c>
      <c r="O27" s="189"/>
    </row>
    <row r="28" spans="1:15" ht="45">
      <c r="A28" s="1122" t="s">
        <v>45770</v>
      </c>
      <c r="B28" s="389" t="s">
        <v>45362</v>
      </c>
      <c r="C28" s="390" t="s">
        <v>45357</v>
      </c>
      <c r="D28" s="391" t="s">
        <v>45367</v>
      </c>
      <c r="E28" s="390" t="s">
        <v>2485</v>
      </c>
      <c r="F28" s="392">
        <v>7</v>
      </c>
      <c r="G28" s="393">
        <v>2761.83</v>
      </c>
      <c r="H28" s="393">
        <v>3644.51</v>
      </c>
      <c r="I28" s="1123">
        <v>25511.57</v>
      </c>
      <c r="J28" s="1119">
        <f t="shared" si="0"/>
        <v>0.01</v>
      </c>
      <c r="K28" s="1120">
        <f t="shared" si="2"/>
        <v>0.83409999999999995</v>
      </c>
      <c r="L28" s="1121" t="str">
        <f t="shared" si="1"/>
        <v>B</v>
      </c>
      <c r="O28" s="189"/>
    </row>
    <row r="29" spans="1:15" ht="45">
      <c r="A29" s="1117" t="s">
        <v>45771</v>
      </c>
      <c r="B29" s="397" t="s">
        <v>45363</v>
      </c>
      <c r="C29" s="394" t="s">
        <v>45357</v>
      </c>
      <c r="D29" s="391" t="s">
        <v>45368</v>
      </c>
      <c r="E29" s="394" t="s">
        <v>2485</v>
      </c>
      <c r="F29" s="392">
        <v>6</v>
      </c>
      <c r="G29" s="393">
        <v>3136.41</v>
      </c>
      <c r="H29" s="395">
        <v>4138.8100000000004</v>
      </c>
      <c r="I29" s="1118">
        <v>24832.86</v>
      </c>
      <c r="J29" s="1119">
        <f t="shared" si="0"/>
        <v>9.7999999999999997E-3</v>
      </c>
      <c r="K29" s="1120">
        <f t="shared" si="2"/>
        <v>0.84389999999999998</v>
      </c>
      <c r="L29" s="1121" t="str">
        <f t="shared" si="1"/>
        <v>B</v>
      </c>
      <c r="O29" s="189"/>
    </row>
    <row r="30" spans="1:15" ht="45">
      <c r="A30" s="1122" t="s">
        <v>12815</v>
      </c>
      <c r="B30" s="389" t="s">
        <v>386</v>
      </c>
      <c r="C30" s="390" t="s">
        <v>3990</v>
      </c>
      <c r="D30" s="391" t="s">
        <v>387</v>
      </c>
      <c r="E30" s="390" t="s">
        <v>388</v>
      </c>
      <c r="F30" s="392">
        <v>1</v>
      </c>
      <c r="G30" s="393">
        <v>18542.080000000002</v>
      </c>
      <c r="H30" s="393">
        <v>24468.13</v>
      </c>
      <c r="I30" s="1123">
        <v>24468.13</v>
      </c>
      <c r="J30" s="1119">
        <f t="shared" si="0"/>
        <v>9.5999999999999992E-3</v>
      </c>
      <c r="K30" s="1120">
        <f t="shared" si="2"/>
        <v>0.85350000000000004</v>
      </c>
      <c r="L30" s="1121" t="str">
        <f t="shared" si="1"/>
        <v>B</v>
      </c>
      <c r="O30" s="189"/>
    </row>
    <row r="31" spans="1:15">
      <c r="A31" s="1117" t="s">
        <v>45782</v>
      </c>
      <c r="B31" s="397">
        <v>40224</v>
      </c>
      <c r="C31" s="394" t="s">
        <v>3996</v>
      </c>
      <c r="D31" s="391" t="s">
        <v>2474</v>
      </c>
      <c r="E31" s="390" t="s">
        <v>5</v>
      </c>
      <c r="F31" s="396">
        <v>5695.6</v>
      </c>
      <c r="G31" s="393">
        <v>3.13</v>
      </c>
      <c r="H31" s="395">
        <v>4.13</v>
      </c>
      <c r="I31" s="1118">
        <v>23522.83</v>
      </c>
      <c r="J31" s="1119">
        <f t="shared" si="0"/>
        <v>9.1999999999999998E-3</v>
      </c>
      <c r="K31" s="1120">
        <f t="shared" si="2"/>
        <v>0.86270000000000002</v>
      </c>
      <c r="L31" s="1121" t="str">
        <f t="shared" si="1"/>
        <v>B</v>
      </c>
      <c r="O31" s="189"/>
    </row>
    <row r="32" spans="1:15" ht="60">
      <c r="A32" s="1122" t="s">
        <v>45763</v>
      </c>
      <c r="B32" s="390">
        <v>101573</v>
      </c>
      <c r="C32" s="389" t="s">
        <v>45388</v>
      </c>
      <c r="D32" s="391" t="s">
        <v>6283</v>
      </c>
      <c r="E32" s="390" t="s">
        <v>4</v>
      </c>
      <c r="F32" s="392">
        <v>683.4</v>
      </c>
      <c r="G32" s="393">
        <v>26.06</v>
      </c>
      <c r="H32" s="393">
        <v>34.39</v>
      </c>
      <c r="I32" s="1123">
        <v>23502.13</v>
      </c>
      <c r="J32" s="1119">
        <f t="shared" si="0"/>
        <v>9.1999999999999998E-3</v>
      </c>
      <c r="K32" s="1120">
        <f t="shared" si="2"/>
        <v>0.87190000000000001</v>
      </c>
      <c r="L32" s="1121" t="str">
        <f t="shared" si="1"/>
        <v>B</v>
      </c>
      <c r="O32" s="189"/>
    </row>
    <row r="33" spans="1:15">
      <c r="A33" s="1122" t="s">
        <v>45785</v>
      </c>
      <c r="B33" s="389">
        <v>40108</v>
      </c>
      <c r="C33" s="390" t="s">
        <v>3996</v>
      </c>
      <c r="D33" s="391" t="s">
        <v>3018</v>
      </c>
      <c r="E33" s="390" t="s">
        <v>4</v>
      </c>
      <c r="F33" s="392">
        <v>5811.3</v>
      </c>
      <c r="G33" s="393">
        <v>2.99</v>
      </c>
      <c r="H33" s="393">
        <v>3.95</v>
      </c>
      <c r="I33" s="1123">
        <v>22954.639999999999</v>
      </c>
      <c r="J33" s="1119">
        <f t="shared" si="0"/>
        <v>8.9999999999999993E-3</v>
      </c>
      <c r="K33" s="1120">
        <f t="shared" si="2"/>
        <v>0.88090000000000002</v>
      </c>
      <c r="L33" s="1121" t="str">
        <f t="shared" si="1"/>
        <v>B</v>
      </c>
      <c r="O33" s="189"/>
    </row>
    <row r="34" spans="1:15" ht="75" customHeight="1">
      <c r="A34" s="1122" t="s">
        <v>45769</v>
      </c>
      <c r="B34" s="389" t="s">
        <v>45361</v>
      </c>
      <c r="C34" s="390" t="s">
        <v>45357</v>
      </c>
      <c r="D34" s="391" t="s">
        <v>45366</v>
      </c>
      <c r="E34" s="390" t="s">
        <v>2485</v>
      </c>
      <c r="F34" s="392">
        <v>6</v>
      </c>
      <c r="G34" s="393">
        <v>2521.1</v>
      </c>
      <c r="H34" s="393">
        <v>3326.84</v>
      </c>
      <c r="I34" s="1123">
        <v>19961.04</v>
      </c>
      <c r="J34" s="1119">
        <f t="shared" si="0"/>
        <v>7.7999999999999996E-3</v>
      </c>
      <c r="K34" s="1120">
        <f t="shared" si="2"/>
        <v>0.88870000000000005</v>
      </c>
      <c r="L34" s="1121" t="str">
        <f t="shared" si="1"/>
        <v>B</v>
      </c>
      <c r="O34" s="189"/>
    </row>
    <row r="35" spans="1:15" ht="66" customHeight="1">
      <c r="A35" s="1122" t="s">
        <v>45786</v>
      </c>
      <c r="B35" s="389">
        <v>42515</v>
      </c>
      <c r="C35" s="390" t="s">
        <v>3996</v>
      </c>
      <c r="D35" s="391" t="s">
        <v>132</v>
      </c>
      <c r="E35" s="390" t="s">
        <v>5</v>
      </c>
      <c r="F35" s="392">
        <v>2395.77</v>
      </c>
      <c r="G35" s="393">
        <v>6.05</v>
      </c>
      <c r="H35" s="393">
        <v>7.98</v>
      </c>
      <c r="I35" s="1123">
        <v>19118.240000000002</v>
      </c>
      <c r="J35" s="1119">
        <f t="shared" si="0"/>
        <v>7.4999999999999997E-3</v>
      </c>
      <c r="K35" s="1120">
        <f t="shared" si="2"/>
        <v>0.8962</v>
      </c>
      <c r="L35" s="1121" t="str">
        <f t="shared" si="1"/>
        <v>B</v>
      </c>
      <c r="O35" s="189"/>
    </row>
    <row r="36" spans="1:15" ht="68.25" customHeight="1">
      <c r="A36" s="1122" t="s">
        <v>45792</v>
      </c>
      <c r="B36" s="389">
        <v>42524</v>
      </c>
      <c r="C36" s="390" t="s">
        <v>3996</v>
      </c>
      <c r="D36" s="391" t="s">
        <v>3001</v>
      </c>
      <c r="E36" s="390" t="s">
        <v>4</v>
      </c>
      <c r="F36" s="392">
        <v>144.08000000000001</v>
      </c>
      <c r="G36" s="393">
        <v>92.57</v>
      </c>
      <c r="H36" s="393">
        <v>122.16</v>
      </c>
      <c r="I36" s="1123">
        <v>17600.810000000001</v>
      </c>
      <c r="J36" s="1119">
        <f t="shared" si="0"/>
        <v>6.8999999999999999E-3</v>
      </c>
      <c r="K36" s="1120">
        <f t="shared" si="2"/>
        <v>0.90310000000000001</v>
      </c>
      <c r="L36" s="1121" t="str">
        <f t="shared" si="1"/>
        <v>B</v>
      </c>
      <c r="O36" s="189"/>
    </row>
    <row r="37" spans="1:15" ht="53.25" customHeight="1">
      <c r="A37" s="1117" t="s">
        <v>45379</v>
      </c>
      <c r="B37" s="389" t="s">
        <v>509</v>
      </c>
      <c r="C37" s="394" t="s">
        <v>3990</v>
      </c>
      <c r="D37" s="391" t="s">
        <v>15</v>
      </c>
      <c r="E37" s="390" t="s">
        <v>4</v>
      </c>
      <c r="F37" s="396">
        <v>178</v>
      </c>
      <c r="G37" s="393">
        <v>70.709999999999994</v>
      </c>
      <c r="H37" s="393">
        <v>93.31</v>
      </c>
      <c r="I37" s="1123">
        <v>16609.18</v>
      </c>
      <c r="J37" s="1119">
        <f t="shared" si="0"/>
        <v>6.4999999999999997E-3</v>
      </c>
      <c r="K37" s="1120">
        <f t="shared" si="2"/>
        <v>0.90959999999999996</v>
      </c>
      <c r="L37" s="1121" t="str">
        <f t="shared" si="1"/>
        <v>B</v>
      </c>
      <c r="O37" s="189"/>
    </row>
    <row r="38" spans="1:15" ht="30">
      <c r="A38" s="1117" t="s">
        <v>45789</v>
      </c>
      <c r="B38" s="397" t="s">
        <v>12756</v>
      </c>
      <c r="C38" s="394" t="s">
        <v>4000</v>
      </c>
      <c r="D38" s="391" t="s">
        <v>45387</v>
      </c>
      <c r="E38" s="390" t="s">
        <v>10545</v>
      </c>
      <c r="F38" s="396">
        <v>5776.28</v>
      </c>
      <c r="G38" s="393">
        <v>2.0299999999999998</v>
      </c>
      <c r="H38" s="395">
        <v>2.68</v>
      </c>
      <c r="I38" s="1118">
        <v>15480.43</v>
      </c>
      <c r="J38" s="1119">
        <f t="shared" si="0"/>
        <v>6.1000000000000004E-3</v>
      </c>
      <c r="K38" s="1120">
        <f t="shared" si="2"/>
        <v>0.91569999999999996</v>
      </c>
      <c r="L38" s="1121" t="str">
        <f t="shared" si="1"/>
        <v>B</v>
      </c>
      <c r="O38" s="189"/>
    </row>
    <row r="39" spans="1:15" ht="45">
      <c r="A39" s="1122" t="s">
        <v>45768</v>
      </c>
      <c r="B39" s="390" t="s">
        <v>45360</v>
      </c>
      <c r="C39" s="389" t="s">
        <v>45357</v>
      </c>
      <c r="D39" s="391" t="s">
        <v>45365</v>
      </c>
      <c r="E39" s="390" t="s">
        <v>2485</v>
      </c>
      <c r="F39" s="392">
        <v>5</v>
      </c>
      <c r="G39" s="393">
        <v>2318.4699999999998</v>
      </c>
      <c r="H39" s="393">
        <v>3059.45</v>
      </c>
      <c r="I39" s="1123">
        <v>15297.25</v>
      </c>
      <c r="J39" s="1119">
        <f t="shared" si="0"/>
        <v>6.0000000000000001E-3</v>
      </c>
      <c r="K39" s="1120">
        <f t="shared" si="2"/>
        <v>0.92169999999999996</v>
      </c>
      <c r="L39" s="1121" t="str">
        <f t="shared" si="1"/>
        <v>B</v>
      </c>
      <c r="O39" s="189"/>
    </row>
    <row r="40" spans="1:15" ht="90">
      <c r="A40" s="1122" t="s">
        <v>12814</v>
      </c>
      <c r="B40" s="390" t="s">
        <v>408</v>
      </c>
      <c r="C40" s="389" t="s">
        <v>3990</v>
      </c>
      <c r="D40" s="391" t="s">
        <v>409</v>
      </c>
      <c r="E40" s="390" t="s">
        <v>128</v>
      </c>
      <c r="F40" s="392">
        <v>10</v>
      </c>
      <c r="G40" s="393">
        <v>1050</v>
      </c>
      <c r="H40" s="393">
        <v>1385.58</v>
      </c>
      <c r="I40" s="1123">
        <v>13855.8</v>
      </c>
      <c r="J40" s="1119">
        <f t="shared" ref="J40:J71" si="3">I40/$I$80</f>
        <v>5.4000000000000003E-3</v>
      </c>
      <c r="K40" s="1120">
        <f t="shared" si="2"/>
        <v>0.92710000000000004</v>
      </c>
      <c r="L40" s="1121" t="str">
        <f t="shared" si="1"/>
        <v>B</v>
      </c>
      <c r="O40" s="189"/>
    </row>
    <row r="41" spans="1:15" ht="60">
      <c r="A41" s="1122" t="s">
        <v>12813</v>
      </c>
      <c r="B41" s="390" t="s">
        <v>414</v>
      </c>
      <c r="C41" s="390" t="s">
        <v>3990</v>
      </c>
      <c r="D41" s="391" t="s">
        <v>415</v>
      </c>
      <c r="E41" s="390" t="s">
        <v>128</v>
      </c>
      <c r="F41" s="392">
        <v>10</v>
      </c>
      <c r="G41" s="393">
        <v>1033.33</v>
      </c>
      <c r="H41" s="393">
        <v>1363.58</v>
      </c>
      <c r="I41" s="1123">
        <v>13635.8</v>
      </c>
      <c r="J41" s="1119">
        <f t="shared" si="3"/>
        <v>5.4000000000000003E-3</v>
      </c>
      <c r="K41" s="1120">
        <f t="shared" si="2"/>
        <v>0.9325</v>
      </c>
      <c r="L41" s="1121" t="str">
        <f t="shared" si="1"/>
        <v>B</v>
      </c>
      <c r="O41" s="189"/>
    </row>
    <row r="42" spans="1:15">
      <c r="A42" s="1117" t="s">
        <v>45795</v>
      </c>
      <c r="B42" s="390">
        <v>98504</v>
      </c>
      <c r="C42" s="389" t="s">
        <v>45388</v>
      </c>
      <c r="D42" s="391" t="s">
        <v>12054</v>
      </c>
      <c r="E42" s="390" t="s">
        <v>2498</v>
      </c>
      <c r="F42" s="392">
        <v>761.46</v>
      </c>
      <c r="G42" s="393">
        <v>12.59</v>
      </c>
      <c r="H42" s="393">
        <v>16.61</v>
      </c>
      <c r="I42" s="1123">
        <v>12647.85</v>
      </c>
      <c r="J42" s="1119">
        <f t="shared" si="3"/>
        <v>5.0000000000000001E-3</v>
      </c>
      <c r="K42" s="1120">
        <f t="shared" si="2"/>
        <v>0.9375</v>
      </c>
      <c r="L42" s="1121" t="str">
        <f t="shared" si="1"/>
        <v>B</v>
      </c>
      <c r="O42" s="189"/>
    </row>
    <row r="43" spans="1:15" ht="30">
      <c r="A43" s="1117" t="s">
        <v>45775</v>
      </c>
      <c r="B43" s="394">
        <v>41174</v>
      </c>
      <c r="C43" s="394" t="s">
        <v>3996</v>
      </c>
      <c r="D43" s="391" t="s">
        <v>3332</v>
      </c>
      <c r="E43" s="394" t="s">
        <v>6</v>
      </c>
      <c r="F43" s="396">
        <v>472.1</v>
      </c>
      <c r="G43" s="393">
        <v>20.22</v>
      </c>
      <c r="H43" s="395">
        <v>26.68</v>
      </c>
      <c r="I43" s="1118">
        <v>12595.63</v>
      </c>
      <c r="J43" s="1119">
        <f t="shared" si="3"/>
        <v>4.8999999999999998E-3</v>
      </c>
      <c r="K43" s="1120">
        <f t="shared" si="2"/>
        <v>0.94240000000000002</v>
      </c>
      <c r="L43" s="1121" t="str">
        <f t="shared" si="1"/>
        <v>B</v>
      </c>
      <c r="O43" s="189"/>
    </row>
    <row r="44" spans="1:15">
      <c r="A44" s="1122" t="s">
        <v>45758</v>
      </c>
      <c r="B44" s="389" t="s">
        <v>45390</v>
      </c>
      <c r="C44" s="389" t="s">
        <v>4000</v>
      </c>
      <c r="D44" s="391" t="s">
        <v>45402</v>
      </c>
      <c r="E44" s="390" t="s">
        <v>81</v>
      </c>
      <c r="F44" s="392">
        <v>176.95</v>
      </c>
      <c r="G44" s="393">
        <v>53.74</v>
      </c>
      <c r="H44" s="393">
        <v>70.92</v>
      </c>
      <c r="I44" s="1123">
        <v>12549.29</v>
      </c>
      <c r="J44" s="1119">
        <f t="shared" si="3"/>
        <v>4.8999999999999998E-3</v>
      </c>
      <c r="K44" s="1120">
        <f t="shared" si="2"/>
        <v>0.94730000000000003</v>
      </c>
      <c r="L44" s="1121" t="str">
        <f t="shared" si="1"/>
        <v>B</v>
      </c>
      <c r="O44" s="189"/>
    </row>
    <row r="45" spans="1:15" ht="30">
      <c r="A45" s="1124" t="s">
        <v>45776</v>
      </c>
      <c r="B45" s="1125">
        <v>41175</v>
      </c>
      <c r="C45" s="1126" t="s">
        <v>3996</v>
      </c>
      <c r="D45" s="1127" t="s">
        <v>3333</v>
      </c>
      <c r="E45" s="1126" t="s">
        <v>6</v>
      </c>
      <c r="F45" s="1128">
        <v>343.32</v>
      </c>
      <c r="G45" s="1129">
        <v>25.26</v>
      </c>
      <c r="H45" s="1129">
        <v>33.33</v>
      </c>
      <c r="I45" s="1130">
        <v>11442.86</v>
      </c>
      <c r="J45" s="1131">
        <f t="shared" si="3"/>
        <v>4.4999999999999997E-3</v>
      </c>
      <c r="K45" s="1132">
        <f t="shared" si="2"/>
        <v>0.95179999999999998</v>
      </c>
      <c r="L45" s="1133" t="str">
        <f t="shared" si="1"/>
        <v xml:space="preserve">C </v>
      </c>
      <c r="O45" s="189"/>
    </row>
    <row r="46" spans="1:15" ht="30">
      <c r="A46" s="1134" t="s">
        <v>45790</v>
      </c>
      <c r="B46" s="1139">
        <v>43335</v>
      </c>
      <c r="C46" s="1135" t="s">
        <v>3996</v>
      </c>
      <c r="D46" s="1127" t="s">
        <v>3629</v>
      </c>
      <c r="E46" s="1135" t="s">
        <v>5</v>
      </c>
      <c r="F46" s="1140">
        <v>3300.73</v>
      </c>
      <c r="G46" s="1129">
        <v>2.56</v>
      </c>
      <c r="H46" s="1137">
        <v>3.38</v>
      </c>
      <c r="I46" s="1138">
        <v>11156.47</v>
      </c>
      <c r="J46" s="1131">
        <f t="shared" si="3"/>
        <v>4.4000000000000003E-3</v>
      </c>
      <c r="K46" s="1132">
        <f t="shared" si="2"/>
        <v>0.95620000000000005</v>
      </c>
      <c r="L46" s="1133" t="str">
        <f t="shared" si="1"/>
        <v xml:space="preserve">C </v>
      </c>
      <c r="O46" s="189"/>
    </row>
    <row r="47" spans="1:15" ht="75">
      <c r="A47" s="1134" t="s">
        <v>12811</v>
      </c>
      <c r="B47" s="1139" t="s">
        <v>404</v>
      </c>
      <c r="C47" s="1135" t="s">
        <v>3990</v>
      </c>
      <c r="D47" s="1127" t="s">
        <v>405</v>
      </c>
      <c r="E47" s="1126" t="s">
        <v>6</v>
      </c>
      <c r="F47" s="1136">
        <v>39.799999999999997</v>
      </c>
      <c r="G47" s="1129">
        <v>207.86</v>
      </c>
      <c r="H47" s="1137">
        <v>274.29000000000002</v>
      </c>
      <c r="I47" s="1138">
        <v>10916.74</v>
      </c>
      <c r="J47" s="1131">
        <f t="shared" si="3"/>
        <v>4.3E-3</v>
      </c>
      <c r="K47" s="1132">
        <f t="shared" si="2"/>
        <v>0.96050000000000002</v>
      </c>
      <c r="L47" s="1133" t="str">
        <f t="shared" si="1"/>
        <v xml:space="preserve">C </v>
      </c>
      <c r="O47" s="189"/>
    </row>
    <row r="48" spans="1:15" ht="30">
      <c r="A48" s="1134" t="s">
        <v>45377</v>
      </c>
      <c r="B48" s="1139" t="s">
        <v>520</v>
      </c>
      <c r="C48" s="1135" t="s">
        <v>3990</v>
      </c>
      <c r="D48" s="1127" t="s">
        <v>18</v>
      </c>
      <c r="E48" s="1126" t="s">
        <v>19</v>
      </c>
      <c r="F48" s="1136">
        <v>592</v>
      </c>
      <c r="G48" s="1129">
        <v>11.65</v>
      </c>
      <c r="H48" s="1137">
        <v>15.37</v>
      </c>
      <c r="I48" s="1138">
        <v>9099.0400000000009</v>
      </c>
      <c r="J48" s="1131">
        <f t="shared" si="3"/>
        <v>3.5999999999999999E-3</v>
      </c>
      <c r="K48" s="1132">
        <f t="shared" si="2"/>
        <v>0.96409999999999996</v>
      </c>
      <c r="L48" s="1133" t="str">
        <f t="shared" si="1"/>
        <v xml:space="preserve">C </v>
      </c>
      <c r="O48" s="189"/>
    </row>
    <row r="49" spans="1:43" ht="74.25" customHeight="1">
      <c r="A49" s="1134" t="s">
        <v>12809</v>
      </c>
      <c r="B49" s="1135" t="s">
        <v>438</v>
      </c>
      <c r="C49" s="1135" t="s">
        <v>3990</v>
      </c>
      <c r="D49" s="1127" t="s">
        <v>122</v>
      </c>
      <c r="E49" s="1135" t="s">
        <v>6</v>
      </c>
      <c r="F49" s="1136">
        <v>10</v>
      </c>
      <c r="G49" s="1129">
        <v>650.77</v>
      </c>
      <c r="H49" s="1137">
        <v>858.76</v>
      </c>
      <c r="I49" s="1138">
        <v>8587.6</v>
      </c>
      <c r="J49" s="1131">
        <f t="shared" si="3"/>
        <v>3.3999999999999998E-3</v>
      </c>
      <c r="K49" s="1132">
        <f t="shared" si="2"/>
        <v>0.96750000000000003</v>
      </c>
      <c r="L49" s="1133" t="str">
        <f t="shared" si="1"/>
        <v xml:space="preserve">C </v>
      </c>
    </row>
    <row r="50" spans="1:43" ht="52.5" customHeight="1">
      <c r="A50" s="1134" t="s">
        <v>12808</v>
      </c>
      <c r="B50" s="1139" t="s">
        <v>439</v>
      </c>
      <c r="C50" s="1135" t="s">
        <v>3990</v>
      </c>
      <c r="D50" s="1127" t="s">
        <v>123</v>
      </c>
      <c r="E50" s="1126" t="s">
        <v>6</v>
      </c>
      <c r="F50" s="1136">
        <v>15</v>
      </c>
      <c r="G50" s="1129">
        <v>348.62</v>
      </c>
      <c r="H50" s="1137">
        <v>460.04</v>
      </c>
      <c r="I50" s="1138">
        <v>6900.6</v>
      </c>
      <c r="J50" s="1131">
        <f t="shared" si="3"/>
        <v>2.7000000000000001E-3</v>
      </c>
      <c r="K50" s="1132">
        <f t="shared" si="2"/>
        <v>0.97019999999999995</v>
      </c>
      <c r="L50" s="1133" t="str">
        <f t="shared" si="1"/>
        <v xml:space="preserve">C </v>
      </c>
    </row>
    <row r="51" spans="1:43" ht="34.5" customHeight="1">
      <c r="A51" s="1134" t="s">
        <v>45764</v>
      </c>
      <c r="B51" s="1135">
        <v>101574</v>
      </c>
      <c r="C51" s="1135" t="s">
        <v>45388</v>
      </c>
      <c r="D51" s="1127" t="s">
        <v>6284</v>
      </c>
      <c r="E51" s="1135" t="s">
        <v>4</v>
      </c>
      <c r="F51" s="1136">
        <v>362.65</v>
      </c>
      <c r="G51" s="1129">
        <v>14.4</v>
      </c>
      <c r="H51" s="1137">
        <v>19</v>
      </c>
      <c r="I51" s="1138">
        <v>6890.35</v>
      </c>
      <c r="J51" s="1131">
        <f t="shared" si="3"/>
        <v>2.7000000000000001E-3</v>
      </c>
      <c r="K51" s="1132">
        <f t="shared" si="2"/>
        <v>0.97289999999999999</v>
      </c>
      <c r="L51" s="1133" t="str">
        <f t="shared" si="1"/>
        <v xml:space="preserve">C </v>
      </c>
    </row>
    <row r="52" spans="1:43" ht="30">
      <c r="A52" s="1124" t="s">
        <v>45783</v>
      </c>
      <c r="B52" s="1126">
        <v>42547</v>
      </c>
      <c r="C52" s="1125" t="s">
        <v>3996</v>
      </c>
      <c r="D52" s="1127" t="s">
        <v>142</v>
      </c>
      <c r="E52" s="1126" t="s">
        <v>5</v>
      </c>
      <c r="F52" s="1128">
        <v>2395.77</v>
      </c>
      <c r="G52" s="1129">
        <v>1.65</v>
      </c>
      <c r="H52" s="1129">
        <v>2.1800000000000002</v>
      </c>
      <c r="I52" s="1130">
        <v>5222.78</v>
      </c>
      <c r="J52" s="1131">
        <f t="shared" si="3"/>
        <v>2.0999999999999999E-3</v>
      </c>
      <c r="K52" s="1132">
        <f t="shared" si="2"/>
        <v>0.97499999999999998</v>
      </c>
      <c r="L52" s="1133" t="str">
        <f t="shared" si="1"/>
        <v xml:space="preserve">C </v>
      </c>
    </row>
    <row r="53" spans="1:43" ht="36" customHeight="1">
      <c r="A53" s="1124" t="s">
        <v>45385</v>
      </c>
      <c r="B53" s="1125">
        <v>40936</v>
      </c>
      <c r="C53" s="1126" t="s">
        <v>3996</v>
      </c>
      <c r="D53" s="1127" t="s">
        <v>191</v>
      </c>
      <c r="E53" s="1126" t="s">
        <v>4</v>
      </c>
      <c r="F53" s="1128">
        <v>5.46</v>
      </c>
      <c r="G53" s="1129">
        <v>716.95</v>
      </c>
      <c r="H53" s="1129">
        <v>946.09</v>
      </c>
      <c r="I53" s="1130">
        <v>5165.6499999999996</v>
      </c>
      <c r="J53" s="1131">
        <f t="shared" si="3"/>
        <v>2E-3</v>
      </c>
      <c r="K53" s="1132">
        <f t="shared" si="2"/>
        <v>0.97699999999999998</v>
      </c>
      <c r="L53" s="1133" t="str">
        <f t="shared" si="1"/>
        <v xml:space="preserve">C </v>
      </c>
    </row>
    <row r="54" spans="1:43" s="202" customFormat="1" ht="36" customHeight="1">
      <c r="A54" s="1134" t="s">
        <v>45767</v>
      </c>
      <c r="B54" s="1125" t="s">
        <v>45359</v>
      </c>
      <c r="C54" s="1125" t="s">
        <v>45357</v>
      </c>
      <c r="D54" s="1127" t="s">
        <v>45364</v>
      </c>
      <c r="E54" s="1126" t="s">
        <v>2485</v>
      </c>
      <c r="F54" s="1136">
        <v>2</v>
      </c>
      <c r="G54" s="1129">
        <v>1905.81</v>
      </c>
      <c r="H54" s="1129">
        <v>2514.91</v>
      </c>
      <c r="I54" s="1130">
        <v>5029.82</v>
      </c>
      <c r="J54" s="1131">
        <f t="shared" si="3"/>
        <v>2E-3</v>
      </c>
      <c r="K54" s="1132">
        <f t="shared" si="2"/>
        <v>0.97899999999999998</v>
      </c>
      <c r="L54" s="1133" t="str">
        <f t="shared" si="1"/>
        <v xml:space="preserve">C </v>
      </c>
      <c r="M54" s="201"/>
    </row>
    <row r="55" spans="1:43" s="202" customFormat="1" ht="52.5" customHeight="1">
      <c r="A55" s="1124" t="s">
        <v>45381</v>
      </c>
      <c r="B55" s="1125" t="s">
        <v>45434</v>
      </c>
      <c r="C55" s="1126" t="s">
        <v>4000</v>
      </c>
      <c r="D55" s="1127" t="s">
        <v>45676</v>
      </c>
      <c r="E55" s="1126" t="s">
        <v>81</v>
      </c>
      <c r="F55" s="1128">
        <v>42</v>
      </c>
      <c r="G55" s="1129">
        <v>80.64</v>
      </c>
      <c r="H55" s="1129">
        <v>106.41</v>
      </c>
      <c r="I55" s="1130">
        <v>4469.22</v>
      </c>
      <c r="J55" s="1131">
        <f t="shared" si="3"/>
        <v>1.8E-3</v>
      </c>
      <c r="K55" s="1132">
        <f t="shared" si="2"/>
        <v>0.98080000000000001</v>
      </c>
      <c r="L55" s="1133" t="str">
        <f t="shared" si="1"/>
        <v xml:space="preserve">C </v>
      </c>
      <c r="M55" s="201"/>
    </row>
    <row r="56" spans="1:43" ht="57" customHeight="1">
      <c r="A56" s="1124" t="s">
        <v>45774</v>
      </c>
      <c r="B56" s="1125">
        <v>41173</v>
      </c>
      <c r="C56" s="1126" t="s">
        <v>3996</v>
      </c>
      <c r="D56" s="1127" t="s">
        <v>3331</v>
      </c>
      <c r="E56" s="1126" t="s">
        <v>6</v>
      </c>
      <c r="F56" s="1128">
        <v>176.95</v>
      </c>
      <c r="G56" s="1129">
        <v>18.96</v>
      </c>
      <c r="H56" s="1129">
        <v>25.02</v>
      </c>
      <c r="I56" s="1130">
        <v>4427.29</v>
      </c>
      <c r="J56" s="1131">
        <f t="shared" si="3"/>
        <v>1.6999999999999999E-3</v>
      </c>
      <c r="K56" s="1132">
        <f t="shared" si="2"/>
        <v>0.98250000000000004</v>
      </c>
      <c r="L56" s="1133" t="str">
        <f t="shared" si="1"/>
        <v xml:space="preserve">C </v>
      </c>
    </row>
    <row r="57" spans="1:43" s="158" customFormat="1" ht="72" customHeight="1">
      <c r="A57" s="1124" t="s">
        <v>45376</v>
      </c>
      <c r="B57" s="1126" t="s">
        <v>523</v>
      </c>
      <c r="C57" s="1125" t="s">
        <v>3990</v>
      </c>
      <c r="D57" s="1127" t="s">
        <v>20</v>
      </c>
      <c r="E57" s="1126" t="s">
        <v>19</v>
      </c>
      <c r="F57" s="1128">
        <v>244</v>
      </c>
      <c r="G57" s="1129">
        <v>13.45</v>
      </c>
      <c r="H57" s="1129">
        <v>17.75</v>
      </c>
      <c r="I57" s="1130">
        <v>4331</v>
      </c>
      <c r="J57" s="1131">
        <f t="shared" si="3"/>
        <v>1.6999999999999999E-3</v>
      </c>
      <c r="K57" s="1132">
        <f t="shared" si="2"/>
        <v>0.98419999999999996</v>
      </c>
      <c r="L57" s="1133" t="str">
        <f t="shared" si="1"/>
        <v xml:space="preserve">C </v>
      </c>
      <c r="M57" s="159"/>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row>
    <row r="58" spans="1:43" s="158" customFormat="1">
      <c r="A58" s="1124" t="s">
        <v>45773</v>
      </c>
      <c r="B58" s="1126">
        <v>40565</v>
      </c>
      <c r="C58" s="1126" t="s">
        <v>3996</v>
      </c>
      <c r="D58" s="1127" t="s">
        <v>2663</v>
      </c>
      <c r="E58" s="1126" t="s">
        <v>45798</v>
      </c>
      <c r="F58" s="1128">
        <v>1</v>
      </c>
      <c r="G58" s="1129">
        <v>3206.97</v>
      </c>
      <c r="H58" s="1129">
        <v>4231.92</v>
      </c>
      <c r="I58" s="1130">
        <v>4231.92</v>
      </c>
      <c r="J58" s="1131">
        <f t="shared" si="3"/>
        <v>1.6999999999999999E-3</v>
      </c>
      <c r="K58" s="1132">
        <f t="shared" si="2"/>
        <v>0.9859</v>
      </c>
      <c r="L58" s="1133" t="str">
        <f t="shared" si="1"/>
        <v xml:space="preserve">C </v>
      </c>
      <c r="M58" s="159"/>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row>
    <row r="59" spans="1:43" s="158" customFormat="1" ht="69.599999999999994" customHeight="1">
      <c r="A59" s="1124" t="s">
        <v>12810</v>
      </c>
      <c r="B59" s="1125" t="s">
        <v>435</v>
      </c>
      <c r="C59" s="1126" t="s">
        <v>3990</v>
      </c>
      <c r="D59" s="1157" t="s">
        <v>436</v>
      </c>
      <c r="E59" s="1158" t="s">
        <v>7</v>
      </c>
      <c r="F59" s="1128">
        <v>1</v>
      </c>
      <c r="G59" s="1158">
        <v>3173.81</v>
      </c>
      <c r="H59" s="1129">
        <v>4188.16</v>
      </c>
      <c r="I59" s="1130">
        <v>4188.16</v>
      </c>
      <c r="J59" s="1131">
        <f t="shared" si="3"/>
        <v>1.6000000000000001E-3</v>
      </c>
      <c r="K59" s="1132">
        <f t="shared" si="2"/>
        <v>0.98750000000000004</v>
      </c>
      <c r="L59" s="1133" t="str">
        <f t="shared" si="1"/>
        <v xml:space="preserve">C </v>
      </c>
      <c r="M59" s="159"/>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row>
    <row r="60" spans="1:43" s="158" customFormat="1" ht="32.25" customHeight="1">
      <c r="A60" s="1134" t="s">
        <v>45766</v>
      </c>
      <c r="B60" s="1139" t="s">
        <v>45443</v>
      </c>
      <c r="C60" s="1135" t="s">
        <v>45357</v>
      </c>
      <c r="D60" s="1127" t="s">
        <v>45358</v>
      </c>
      <c r="E60" s="1126" t="s">
        <v>2485</v>
      </c>
      <c r="F60" s="1136">
        <v>2</v>
      </c>
      <c r="G60" s="1129">
        <v>1493.1</v>
      </c>
      <c r="H60" s="1137">
        <v>1970.29</v>
      </c>
      <c r="I60" s="1138">
        <v>3940.58</v>
      </c>
      <c r="J60" s="1131">
        <f t="shared" si="3"/>
        <v>1.5E-3</v>
      </c>
      <c r="K60" s="1132">
        <f t="shared" si="2"/>
        <v>0.98899999999999999</v>
      </c>
      <c r="L60" s="1133" t="str">
        <f t="shared" si="1"/>
        <v xml:space="preserve">C </v>
      </c>
      <c r="M60" s="159"/>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row>
    <row r="61" spans="1:43" s="158" customFormat="1" ht="37.5" customHeight="1">
      <c r="A61" s="1124" t="s">
        <v>12812</v>
      </c>
      <c r="B61" s="1126" t="s">
        <v>398</v>
      </c>
      <c r="C61" s="1126" t="s">
        <v>3990</v>
      </c>
      <c r="D61" s="1127" t="s">
        <v>399</v>
      </c>
      <c r="E61" s="1126" t="s">
        <v>7</v>
      </c>
      <c r="F61" s="1128">
        <v>2</v>
      </c>
      <c r="G61" s="1129">
        <v>1400</v>
      </c>
      <c r="H61" s="1129">
        <v>1847.44</v>
      </c>
      <c r="I61" s="1130">
        <v>3694.88</v>
      </c>
      <c r="J61" s="1131">
        <f t="shared" si="3"/>
        <v>1.5E-3</v>
      </c>
      <c r="K61" s="1132">
        <f t="shared" si="2"/>
        <v>0.99050000000000005</v>
      </c>
      <c r="L61" s="1133" t="str">
        <f t="shared" si="1"/>
        <v xml:space="preserve">C </v>
      </c>
      <c r="M61" s="159"/>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row>
    <row r="62" spans="1:43" s="158" customFormat="1" ht="30">
      <c r="A62" s="1134" t="s">
        <v>115</v>
      </c>
      <c r="B62" s="1126" t="s">
        <v>393</v>
      </c>
      <c r="C62" s="1125" t="s">
        <v>3990</v>
      </c>
      <c r="D62" s="1127" t="s">
        <v>3892</v>
      </c>
      <c r="E62" s="1135" t="s">
        <v>4</v>
      </c>
      <c r="F62" s="1136">
        <v>8</v>
      </c>
      <c r="G62" s="1129">
        <v>269.37</v>
      </c>
      <c r="H62" s="1137">
        <v>355.46</v>
      </c>
      <c r="I62" s="1138">
        <v>2843.68</v>
      </c>
      <c r="J62" s="1131">
        <f t="shared" si="3"/>
        <v>1.1000000000000001E-3</v>
      </c>
      <c r="K62" s="1132">
        <f t="shared" si="2"/>
        <v>0.99160000000000004</v>
      </c>
      <c r="L62" s="1133" t="str">
        <f t="shared" si="1"/>
        <v xml:space="preserve">C </v>
      </c>
      <c r="M62" s="159"/>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row>
    <row r="63" spans="1:43" s="158" customFormat="1" ht="35.25" customHeight="1">
      <c r="A63" s="1134" t="s">
        <v>45375</v>
      </c>
      <c r="B63" s="1139" t="s">
        <v>512</v>
      </c>
      <c r="C63" s="1135" t="s">
        <v>3990</v>
      </c>
      <c r="D63" s="1127" t="s">
        <v>16</v>
      </c>
      <c r="E63" s="1135" t="s">
        <v>5</v>
      </c>
      <c r="F63" s="1140">
        <v>3.04</v>
      </c>
      <c r="G63" s="1129">
        <v>538.04</v>
      </c>
      <c r="H63" s="1137">
        <v>710</v>
      </c>
      <c r="I63" s="1138">
        <v>2158.4</v>
      </c>
      <c r="J63" s="1131">
        <f t="shared" si="3"/>
        <v>8.0000000000000004E-4</v>
      </c>
      <c r="K63" s="1132">
        <f t="shared" si="2"/>
        <v>0.99239999999999995</v>
      </c>
      <c r="L63" s="1133" t="str">
        <f t="shared" si="1"/>
        <v xml:space="preserve">C </v>
      </c>
      <c r="M63" s="159"/>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row>
    <row r="64" spans="1:43" s="158" customFormat="1" ht="30">
      <c r="A64" s="1124" t="s">
        <v>45755</v>
      </c>
      <c r="B64" s="1125" t="s">
        <v>12756</v>
      </c>
      <c r="C64" s="1126" t="s">
        <v>4000</v>
      </c>
      <c r="D64" s="1127" t="s">
        <v>45387</v>
      </c>
      <c r="E64" s="1126" t="s">
        <v>10545</v>
      </c>
      <c r="F64" s="1128">
        <v>755.77</v>
      </c>
      <c r="G64" s="1129">
        <v>2.0299999999999998</v>
      </c>
      <c r="H64" s="1129">
        <v>2.68</v>
      </c>
      <c r="I64" s="1130">
        <v>2025.46</v>
      </c>
      <c r="J64" s="1131">
        <f t="shared" si="3"/>
        <v>8.0000000000000004E-4</v>
      </c>
      <c r="K64" s="1132">
        <f t="shared" si="2"/>
        <v>0.99319999999999997</v>
      </c>
      <c r="L64" s="1133" t="str">
        <f t="shared" si="1"/>
        <v xml:space="preserve">C </v>
      </c>
      <c r="M64" s="159"/>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row>
    <row r="65" spans="1:43" s="158" customFormat="1" ht="49.5" customHeight="1">
      <c r="A65" s="1124" t="s">
        <v>45380</v>
      </c>
      <c r="B65" s="1125">
        <v>40724</v>
      </c>
      <c r="C65" s="1126" t="s">
        <v>3996</v>
      </c>
      <c r="D65" s="1127" t="s">
        <v>2834</v>
      </c>
      <c r="E65" s="1126" t="s">
        <v>75</v>
      </c>
      <c r="F65" s="1128">
        <v>8.82</v>
      </c>
      <c r="G65" s="1129">
        <v>164.82</v>
      </c>
      <c r="H65" s="1129">
        <v>217.5</v>
      </c>
      <c r="I65" s="1130">
        <v>1918.35</v>
      </c>
      <c r="J65" s="1131">
        <f t="shared" si="3"/>
        <v>8.0000000000000004E-4</v>
      </c>
      <c r="K65" s="1132">
        <f t="shared" si="2"/>
        <v>0.99399999999999999</v>
      </c>
      <c r="L65" s="1133" t="str">
        <f t="shared" si="1"/>
        <v xml:space="preserve">C </v>
      </c>
      <c r="M65" s="159"/>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row>
    <row r="66" spans="1:43" s="158" customFormat="1" ht="36.75" customHeight="1">
      <c r="A66" s="1134" t="s">
        <v>45754</v>
      </c>
      <c r="B66" s="1139">
        <v>43335</v>
      </c>
      <c r="C66" s="1135" t="s">
        <v>3996</v>
      </c>
      <c r="D66" s="1127" t="s">
        <v>3629</v>
      </c>
      <c r="E66" s="1126" t="s">
        <v>75</v>
      </c>
      <c r="F66" s="1136">
        <v>561.42999999999995</v>
      </c>
      <c r="G66" s="1129">
        <v>2.56</v>
      </c>
      <c r="H66" s="1137">
        <v>3.38</v>
      </c>
      <c r="I66" s="1138">
        <v>1897.63</v>
      </c>
      <c r="J66" s="1131">
        <f t="shared" si="3"/>
        <v>6.9999999999999999E-4</v>
      </c>
      <c r="K66" s="1132">
        <f t="shared" si="2"/>
        <v>0.99470000000000003</v>
      </c>
      <c r="L66" s="1133" t="str">
        <f t="shared" si="1"/>
        <v xml:space="preserve">C </v>
      </c>
      <c r="M66" s="159"/>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row>
    <row r="67" spans="1:43" s="158" customFormat="1" ht="36.75" customHeight="1">
      <c r="A67" s="1124" t="s">
        <v>12815</v>
      </c>
      <c r="B67" s="1125">
        <v>42046</v>
      </c>
      <c r="C67" s="1126" t="s">
        <v>3996</v>
      </c>
      <c r="D67" s="1127" t="s">
        <v>2993</v>
      </c>
      <c r="E67" s="1126" t="s">
        <v>2485</v>
      </c>
      <c r="F67" s="1128">
        <v>10</v>
      </c>
      <c r="G67" s="1129">
        <v>128.27000000000001</v>
      </c>
      <c r="H67" s="1129">
        <v>169.27</v>
      </c>
      <c r="I67" s="1130">
        <v>1692.7</v>
      </c>
      <c r="J67" s="1131">
        <f t="shared" si="3"/>
        <v>6.9999999999999999E-4</v>
      </c>
      <c r="K67" s="1132">
        <f t="shared" si="2"/>
        <v>0.99539999999999995</v>
      </c>
      <c r="L67" s="1133" t="str">
        <f t="shared" si="1"/>
        <v xml:space="preserve">C </v>
      </c>
      <c r="M67" s="159"/>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row>
    <row r="68" spans="1:43" s="158" customFormat="1" ht="49.5" customHeight="1">
      <c r="A68" s="1134" t="s">
        <v>45777</v>
      </c>
      <c r="B68" s="1125">
        <v>40530</v>
      </c>
      <c r="C68" s="1126" t="s">
        <v>3996</v>
      </c>
      <c r="D68" s="1127" t="s">
        <v>2653</v>
      </c>
      <c r="E68" s="1126" t="s">
        <v>45798</v>
      </c>
      <c r="F68" s="1136">
        <v>1</v>
      </c>
      <c r="G68" s="1129">
        <v>1140.47</v>
      </c>
      <c r="H68" s="1129">
        <v>1504.96</v>
      </c>
      <c r="I68" s="1130">
        <v>1504.96</v>
      </c>
      <c r="J68" s="1131">
        <f t="shared" si="3"/>
        <v>5.9999999999999995E-4</v>
      </c>
      <c r="K68" s="1132">
        <f t="shared" si="2"/>
        <v>0.996</v>
      </c>
      <c r="L68" s="1133" t="str">
        <f t="shared" si="1"/>
        <v xml:space="preserve">C </v>
      </c>
      <c r="M68" s="159"/>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row>
    <row r="69" spans="1:43" s="158" customFormat="1" ht="65.25" customHeight="1">
      <c r="A69" s="1124" t="s">
        <v>45780</v>
      </c>
      <c r="B69" s="1125" t="s">
        <v>382</v>
      </c>
      <c r="C69" s="1126" t="s">
        <v>3990</v>
      </c>
      <c r="D69" s="1127" t="s">
        <v>383</v>
      </c>
      <c r="E69" s="1126" t="s">
        <v>7</v>
      </c>
      <c r="F69" s="1128">
        <v>10</v>
      </c>
      <c r="G69" s="1129">
        <v>105.78</v>
      </c>
      <c r="H69" s="1129">
        <v>139.59</v>
      </c>
      <c r="I69" s="1130">
        <v>1395.9</v>
      </c>
      <c r="J69" s="1131">
        <f t="shared" si="3"/>
        <v>5.0000000000000001E-4</v>
      </c>
      <c r="K69" s="1132">
        <f t="shared" si="2"/>
        <v>0.99650000000000005</v>
      </c>
      <c r="L69" s="1133" t="str">
        <f t="shared" si="1"/>
        <v xml:space="preserve">C </v>
      </c>
      <c r="M69" s="159"/>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row>
    <row r="70" spans="1:43" s="158" customFormat="1" ht="51.75" customHeight="1">
      <c r="A70" s="1134" t="s">
        <v>45374</v>
      </c>
      <c r="B70" s="1135">
        <v>40300</v>
      </c>
      <c r="C70" s="1135" t="s">
        <v>3996</v>
      </c>
      <c r="D70" s="1127" t="s">
        <v>2608</v>
      </c>
      <c r="E70" s="1135" t="s">
        <v>75</v>
      </c>
      <c r="F70" s="1136">
        <v>20.32</v>
      </c>
      <c r="G70" s="1129">
        <v>49.75</v>
      </c>
      <c r="H70" s="1137">
        <v>65.650000000000006</v>
      </c>
      <c r="I70" s="1138">
        <v>1334.01</v>
      </c>
      <c r="J70" s="1131">
        <f t="shared" si="3"/>
        <v>5.0000000000000001E-4</v>
      </c>
      <c r="K70" s="1132">
        <f t="shared" si="2"/>
        <v>0.997</v>
      </c>
      <c r="L70" s="1133" t="str">
        <f t="shared" si="1"/>
        <v xml:space="preserve">C </v>
      </c>
      <c r="M70" s="159"/>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row>
    <row r="71" spans="1:43" s="158" customFormat="1" ht="49.5" customHeight="1">
      <c r="A71" s="1124" t="s">
        <v>45793</v>
      </c>
      <c r="B71" s="1125">
        <v>41222</v>
      </c>
      <c r="C71" s="1126" t="s">
        <v>3996</v>
      </c>
      <c r="D71" s="1127" t="s">
        <v>3006</v>
      </c>
      <c r="E71" s="1126" t="s">
        <v>45798</v>
      </c>
      <c r="F71" s="1128">
        <v>12</v>
      </c>
      <c r="G71" s="1129">
        <v>82.8</v>
      </c>
      <c r="H71" s="1129">
        <v>109.26</v>
      </c>
      <c r="I71" s="1130">
        <v>1311.12</v>
      </c>
      <c r="J71" s="1131">
        <f t="shared" si="3"/>
        <v>5.0000000000000001E-4</v>
      </c>
      <c r="K71" s="1132">
        <f t="shared" si="2"/>
        <v>0.99750000000000005</v>
      </c>
      <c r="L71" s="1133" t="str">
        <f t="shared" si="1"/>
        <v xml:space="preserve">C </v>
      </c>
      <c r="M71" s="159"/>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row>
    <row r="72" spans="1:43" ht="30.75" customHeight="1">
      <c r="A72" s="1124" t="s">
        <v>45373</v>
      </c>
      <c r="B72" s="1125" t="s">
        <v>469</v>
      </c>
      <c r="C72" s="1126" t="s">
        <v>3990</v>
      </c>
      <c r="D72" s="1127" t="s">
        <v>11</v>
      </c>
      <c r="E72" s="1126" t="s">
        <v>5</v>
      </c>
      <c r="F72" s="1128">
        <v>20.32</v>
      </c>
      <c r="G72" s="1129">
        <v>46.09</v>
      </c>
      <c r="H72" s="1129">
        <v>60.82</v>
      </c>
      <c r="I72" s="1130">
        <v>1235.8599999999999</v>
      </c>
      <c r="J72" s="1131">
        <f t="shared" ref="J72:J79" si="4">I72/$I$80</f>
        <v>5.0000000000000001E-4</v>
      </c>
      <c r="K72" s="1132">
        <f t="shared" si="2"/>
        <v>0.998</v>
      </c>
      <c r="L72" s="1133" t="str">
        <f t="shared" si="1"/>
        <v xml:space="preserve">C </v>
      </c>
      <c r="M72" s="1082"/>
      <c r="N72" s="1082"/>
    </row>
    <row r="73" spans="1:43" ht="61.5" customHeight="1">
      <c r="A73" s="1134" t="s">
        <v>124</v>
      </c>
      <c r="B73" s="1139" t="s">
        <v>2338</v>
      </c>
      <c r="C73" s="1135" t="s">
        <v>3990</v>
      </c>
      <c r="D73" s="1127" t="s">
        <v>2339</v>
      </c>
      <c r="E73" s="1126" t="s">
        <v>7</v>
      </c>
      <c r="F73" s="1136">
        <v>1</v>
      </c>
      <c r="G73" s="1129">
        <v>768.53</v>
      </c>
      <c r="H73" s="1137">
        <v>1014.15</v>
      </c>
      <c r="I73" s="1138">
        <v>1014.15</v>
      </c>
      <c r="J73" s="1131">
        <f t="shared" si="4"/>
        <v>4.0000000000000002E-4</v>
      </c>
      <c r="K73" s="1132">
        <f t="shared" si="2"/>
        <v>0.99839999999999995</v>
      </c>
      <c r="L73" s="1133" t="str">
        <f t="shared" ref="L73:L79" si="5">IF(K73&lt;$K$2,$J$2,IF(K73&lt;$K$3,$J$3,$J$4))</f>
        <v xml:space="preserve">C </v>
      </c>
      <c r="M73" s="1046"/>
      <c r="N73" s="1046"/>
    </row>
    <row r="74" spans="1:43" ht="60">
      <c r="A74" s="1134" t="s">
        <v>12807</v>
      </c>
      <c r="B74" s="1139" t="s">
        <v>437</v>
      </c>
      <c r="C74" s="1135" t="s">
        <v>3990</v>
      </c>
      <c r="D74" s="1127" t="s">
        <v>121</v>
      </c>
      <c r="E74" s="1135" t="s">
        <v>6</v>
      </c>
      <c r="F74" s="1136">
        <v>15</v>
      </c>
      <c r="G74" s="1129">
        <v>47.59</v>
      </c>
      <c r="H74" s="1137">
        <v>62.8</v>
      </c>
      <c r="I74" s="1138">
        <v>942</v>
      </c>
      <c r="J74" s="1131">
        <f t="shared" si="4"/>
        <v>4.0000000000000002E-4</v>
      </c>
      <c r="K74" s="1132">
        <f t="shared" ref="K74:K79" si="6">J74+K73</f>
        <v>0.99880000000000002</v>
      </c>
      <c r="L74" s="1133" t="str">
        <f t="shared" si="5"/>
        <v xml:space="preserve">C </v>
      </c>
    </row>
    <row r="75" spans="1:43">
      <c r="A75" s="1134" t="s">
        <v>45778</v>
      </c>
      <c r="B75" s="1135" t="s">
        <v>378</v>
      </c>
      <c r="C75" s="1135" t="s">
        <v>3990</v>
      </c>
      <c r="D75" s="1127" t="s">
        <v>379</v>
      </c>
      <c r="E75" s="1135" t="s">
        <v>4</v>
      </c>
      <c r="F75" s="1128">
        <v>200</v>
      </c>
      <c r="G75" s="1129">
        <v>3.55</v>
      </c>
      <c r="H75" s="1137">
        <v>4.68</v>
      </c>
      <c r="I75" s="1138">
        <v>936</v>
      </c>
      <c r="J75" s="1131">
        <f t="shared" si="4"/>
        <v>4.0000000000000002E-4</v>
      </c>
      <c r="K75" s="1132">
        <f t="shared" si="6"/>
        <v>0.99919999999999998</v>
      </c>
      <c r="L75" s="1133" t="str">
        <f t="shared" si="5"/>
        <v xml:space="preserve">C </v>
      </c>
    </row>
    <row r="76" spans="1:43" ht="47.45" customHeight="1">
      <c r="A76" s="1124" t="s">
        <v>12816</v>
      </c>
      <c r="B76" s="1139">
        <v>41359</v>
      </c>
      <c r="C76" s="1135" t="s">
        <v>3996</v>
      </c>
      <c r="D76" s="1127" t="s">
        <v>3769</v>
      </c>
      <c r="E76" s="1126" t="s">
        <v>81</v>
      </c>
      <c r="F76" s="1136">
        <v>30</v>
      </c>
      <c r="G76" s="1129">
        <v>21.07</v>
      </c>
      <c r="H76" s="1137">
        <v>27.8</v>
      </c>
      <c r="I76" s="1138">
        <v>834</v>
      </c>
      <c r="J76" s="1131">
        <f t="shared" si="4"/>
        <v>2.9999999999999997E-4</v>
      </c>
      <c r="K76" s="1132">
        <f t="shared" si="6"/>
        <v>0.99950000000000006</v>
      </c>
      <c r="L76" s="1133" t="str">
        <f t="shared" si="5"/>
        <v xml:space="preserve">C </v>
      </c>
    </row>
    <row r="77" spans="1:43" s="202" customFormat="1" ht="39.75" customHeight="1">
      <c r="A77" s="1124" t="s">
        <v>45779</v>
      </c>
      <c r="B77" s="1125" t="s">
        <v>380</v>
      </c>
      <c r="C77" s="1126" t="s">
        <v>3990</v>
      </c>
      <c r="D77" s="1127" t="s">
        <v>381</v>
      </c>
      <c r="E77" s="1126" t="s">
        <v>7</v>
      </c>
      <c r="F77" s="1128">
        <v>8</v>
      </c>
      <c r="G77" s="1129">
        <v>42.54</v>
      </c>
      <c r="H77" s="1129">
        <v>56.14</v>
      </c>
      <c r="I77" s="1130">
        <v>449.12</v>
      </c>
      <c r="J77" s="1131">
        <f t="shared" si="4"/>
        <v>2.0000000000000001E-4</v>
      </c>
      <c r="K77" s="1132">
        <f t="shared" si="6"/>
        <v>0.99970000000000003</v>
      </c>
      <c r="L77" s="1133" t="str">
        <f t="shared" si="5"/>
        <v xml:space="preserve">C </v>
      </c>
      <c r="M77" s="201"/>
    </row>
    <row r="78" spans="1:43" ht="30">
      <c r="A78" s="1124" t="s">
        <v>45383</v>
      </c>
      <c r="B78" s="1125" t="s">
        <v>12756</v>
      </c>
      <c r="C78" s="1126" t="s">
        <v>4000</v>
      </c>
      <c r="D78" s="1127" t="s">
        <v>45387</v>
      </c>
      <c r="E78" s="1126" t="s">
        <v>10545</v>
      </c>
      <c r="F78" s="1128">
        <v>37.770000000000003</v>
      </c>
      <c r="G78" s="1129">
        <v>2.0299999999999998</v>
      </c>
      <c r="H78" s="1129">
        <v>2.68</v>
      </c>
      <c r="I78" s="1130">
        <v>101.22</v>
      </c>
      <c r="J78" s="1141">
        <f t="shared" si="4"/>
        <v>4.0000000000000003E-5</v>
      </c>
      <c r="K78" s="1132">
        <f t="shared" si="6"/>
        <v>0.99970000000000003</v>
      </c>
      <c r="L78" s="1133" t="str">
        <f t="shared" si="5"/>
        <v xml:space="preserve">C </v>
      </c>
    </row>
    <row r="79" spans="1:43" ht="75" customHeight="1">
      <c r="A79" s="1124" t="s">
        <v>45382</v>
      </c>
      <c r="B79" s="1125">
        <v>43335</v>
      </c>
      <c r="C79" s="1125" t="s">
        <v>3996</v>
      </c>
      <c r="D79" s="1127" t="s">
        <v>3629</v>
      </c>
      <c r="E79" s="1126" t="s">
        <v>75</v>
      </c>
      <c r="F79" s="1128">
        <v>28.05</v>
      </c>
      <c r="G79" s="1129">
        <v>2.56</v>
      </c>
      <c r="H79" s="1129">
        <v>3.38</v>
      </c>
      <c r="I79" s="1130">
        <v>94.81</v>
      </c>
      <c r="J79" s="1141">
        <f t="shared" si="4"/>
        <v>4.0000000000000003E-5</v>
      </c>
      <c r="K79" s="1142">
        <f t="shared" si="6"/>
        <v>1</v>
      </c>
      <c r="L79" s="1133" t="str">
        <f t="shared" si="5"/>
        <v xml:space="preserve">C </v>
      </c>
    </row>
    <row r="80" spans="1:43" ht="16.5" thickBot="1">
      <c r="A80" s="269"/>
      <c r="B80" s="270"/>
      <c r="C80" s="270"/>
      <c r="D80" s="271" t="s">
        <v>192</v>
      </c>
      <c r="E80" s="272"/>
      <c r="F80" s="273"/>
      <c r="G80" s="274"/>
      <c r="H80" s="275"/>
      <c r="I80" s="276">
        <f>SUM(I8:I79)</f>
        <v>2544709.96</v>
      </c>
      <c r="J80" s="207"/>
    </row>
    <row r="81" spans="1:13" ht="15.75">
      <c r="A81" s="208"/>
      <c r="B81" s="209"/>
      <c r="C81" s="209"/>
      <c r="D81" s="210"/>
      <c r="E81" s="211"/>
      <c r="F81" s="212"/>
      <c r="G81" s="213"/>
      <c r="H81" s="213"/>
      <c r="I81" s="214"/>
      <c r="J81" s="207"/>
    </row>
    <row r="82" spans="1:13" s="218" customFormat="1" ht="32.25" customHeight="1">
      <c r="A82" s="155" t="s">
        <v>12795</v>
      </c>
      <c r="B82" s="1189" t="s">
        <v>12804</v>
      </c>
      <c r="C82" s="1189"/>
      <c r="D82" s="1189"/>
      <c r="E82" s="1189"/>
      <c r="F82" s="1189"/>
      <c r="G82" s="1189"/>
      <c r="H82" s="1189"/>
      <c r="I82" s="1190"/>
      <c r="J82" s="215"/>
      <c r="K82" s="216"/>
      <c r="L82" s="217"/>
      <c r="M82" s="217"/>
    </row>
    <row r="83" spans="1:13" ht="32.25" customHeight="1">
      <c r="A83" s="164"/>
      <c r="B83" s="219"/>
      <c r="C83" s="219"/>
      <c r="D83" s="219"/>
      <c r="E83" s="219"/>
      <c r="F83" s="219"/>
      <c r="G83" s="219"/>
      <c r="H83" s="219"/>
      <c r="I83" s="220"/>
      <c r="J83" s="221"/>
    </row>
    <row r="84" spans="1:13" ht="32.25" customHeight="1">
      <c r="A84" s="164"/>
      <c r="B84" s="219"/>
      <c r="C84" s="219"/>
      <c r="D84" s="219"/>
      <c r="E84" s="219"/>
      <c r="F84" s="219"/>
      <c r="G84" s="219"/>
      <c r="H84" s="219"/>
      <c r="I84" s="220"/>
      <c r="J84" s="221"/>
    </row>
    <row r="85" spans="1:13" ht="32.25" customHeight="1">
      <c r="A85" s="164"/>
      <c r="B85" s="219"/>
      <c r="C85" s="219"/>
      <c r="D85" s="219"/>
      <c r="E85" s="219"/>
      <c r="F85" s="219"/>
      <c r="G85" s="219"/>
      <c r="H85" s="219"/>
      <c r="I85" s="220"/>
      <c r="J85" s="221"/>
    </row>
    <row r="86" spans="1:13" s="218" customFormat="1" ht="32.25" customHeight="1">
      <c r="A86" s="155" t="s">
        <v>12799</v>
      </c>
      <c r="B86" s="1189" t="s">
        <v>12805</v>
      </c>
      <c r="C86" s="1189"/>
      <c r="D86" s="1189"/>
      <c r="E86" s="1189"/>
      <c r="F86" s="1189"/>
      <c r="G86" s="1189"/>
      <c r="H86" s="1189"/>
      <c r="I86" s="1190"/>
      <c r="J86" s="215"/>
      <c r="K86" s="216"/>
      <c r="L86" s="217"/>
      <c r="M86" s="217"/>
    </row>
    <row r="87" spans="1:13">
      <c r="A87" s="164"/>
      <c r="C87" s="223"/>
      <c r="I87" s="227"/>
    </row>
    <row r="88" spans="1:13">
      <c r="A88" s="164"/>
      <c r="I88" s="227"/>
      <c r="J88" s="229"/>
    </row>
    <row r="89" spans="1:13">
      <c r="A89" s="164"/>
      <c r="I89" s="227"/>
      <c r="J89" s="230"/>
    </row>
    <row r="90" spans="1:13">
      <c r="A90" s="164"/>
      <c r="I90" s="227"/>
    </row>
    <row r="91" spans="1:13">
      <c r="A91" s="164"/>
      <c r="I91" s="227"/>
    </row>
    <row r="92" spans="1:13">
      <c r="A92" s="164"/>
      <c r="I92" s="227"/>
    </row>
    <row r="93" spans="1:13" ht="34.5" customHeight="1">
      <c r="A93" s="79" t="s">
        <v>12800</v>
      </c>
      <c r="B93" s="1195" t="s">
        <v>12802</v>
      </c>
      <c r="C93" s="1195"/>
      <c r="D93" s="1195"/>
      <c r="E93" s="1195"/>
      <c r="F93" s="1195"/>
      <c r="G93" s="1195"/>
      <c r="H93" s="1195"/>
      <c r="I93" s="1196"/>
    </row>
    <row r="94" spans="1:13">
      <c r="A94" s="164"/>
      <c r="B94" s="231"/>
      <c r="C94" s="231"/>
      <c r="D94" s="231"/>
      <c r="E94" s="231"/>
      <c r="F94" s="231"/>
      <c r="G94" s="231"/>
      <c r="H94" s="231"/>
      <c r="I94" s="232"/>
    </row>
    <row r="95" spans="1:13">
      <c r="A95" s="79" t="s">
        <v>12801</v>
      </c>
      <c r="B95" s="1197" t="s">
        <v>12803</v>
      </c>
      <c r="C95" s="1197"/>
      <c r="D95" s="1197"/>
      <c r="E95" s="1197"/>
      <c r="F95" s="1197"/>
      <c r="G95" s="1197"/>
      <c r="H95" s="1197"/>
      <c r="I95" s="1198"/>
    </row>
    <row r="96" spans="1:13">
      <c r="A96" s="164"/>
      <c r="I96" s="227"/>
    </row>
    <row r="97" spans="1:43">
      <c r="A97" s="164"/>
      <c r="I97" s="227"/>
    </row>
    <row r="98" spans="1:43">
      <c r="A98" s="164"/>
      <c r="I98" s="227"/>
      <c r="K98" s="203"/>
    </row>
    <row r="99" spans="1:43" s="159" customFormat="1" ht="15.75">
      <c r="A99" s="164"/>
      <c r="B99" s="222"/>
      <c r="C99" s="222"/>
      <c r="D99" s="233" t="s">
        <v>12762</v>
      </c>
      <c r="E99" s="222"/>
      <c r="F99" s="1283"/>
      <c r="G99" s="1283"/>
      <c r="H99" s="1283"/>
      <c r="I99" s="227"/>
      <c r="J99" s="228"/>
      <c r="K99" s="203"/>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row>
    <row r="100" spans="1:43" s="159" customFormat="1">
      <c r="A100" s="164"/>
      <c r="B100" s="222"/>
      <c r="C100" s="222"/>
      <c r="D100" s="234" t="s">
        <v>12764</v>
      </c>
      <c r="E100" s="222"/>
      <c r="F100" s="1284"/>
      <c r="G100" s="1284"/>
      <c r="H100" s="1284"/>
      <c r="I100" s="227"/>
      <c r="J100" s="228"/>
      <c r="K100" s="203"/>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row>
    <row r="101" spans="1:43" s="159" customFormat="1" ht="15.75" thickBot="1">
      <c r="A101" s="235"/>
      <c r="B101" s="236"/>
      <c r="C101" s="236"/>
      <c r="D101" s="237" t="s">
        <v>12763</v>
      </c>
      <c r="E101" s="236"/>
      <c r="F101" s="1285"/>
      <c r="G101" s="1285"/>
      <c r="H101" s="1285"/>
      <c r="I101" s="238"/>
      <c r="J101" s="228"/>
      <c r="K101" s="203"/>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row>
    <row r="102" spans="1:43" s="159" customFormat="1">
      <c r="A102" s="239"/>
      <c r="B102" s="222"/>
      <c r="C102" s="222"/>
      <c r="D102" s="224"/>
      <c r="E102" s="222"/>
      <c r="F102" s="225"/>
      <c r="G102" s="226"/>
      <c r="H102" s="226"/>
      <c r="I102" s="226"/>
      <c r="J102" s="228"/>
      <c r="K102" s="203"/>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row>
    <row r="103" spans="1:43" s="159" customFormat="1">
      <c r="A103" s="239"/>
      <c r="B103" s="222"/>
      <c r="C103" s="222"/>
      <c r="D103" s="224"/>
      <c r="E103" s="222"/>
      <c r="F103" s="225"/>
      <c r="G103" s="226"/>
      <c r="H103" s="226"/>
      <c r="I103" s="226"/>
      <c r="J103" s="228"/>
      <c r="K103" s="203"/>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row>
    <row r="104" spans="1:43" s="159" customFormat="1">
      <c r="A104" s="239"/>
      <c r="B104" s="222"/>
      <c r="C104" s="222"/>
      <c r="D104" s="224"/>
      <c r="E104" s="222"/>
      <c r="F104" s="225"/>
      <c r="G104" s="226"/>
      <c r="H104" s="226"/>
      <c r="I104" s="226"/>
      <c r="J104" s="228"/>
      <c r="K104" s="203"/>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row>
    <row r="105" spans="1:43" s="159" customFormat="1">
      <c r="A105" s="239"/>
      <c r="B105" s="222"/>
      <c r="C105" s="222"/>
      <c r="D105" s="224"/>
      <c r="E105" s="222"/>
      <c r="F105" s="225"/>
      <c r="G105" s="226"/>
      <c r="H105" s="226"/>
      <c r="I105" s="226"/>
      <c r="J105" s="228"/>
      <c r="K105" s="203"/>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row>
    <row r="106" spans="1:43" s="159" customFormat="1">
      <c r="A106" s="239"/>
      <c r="B106" s="222"/>
      <c r="C106" s="222"/>
      <c r="D106" s="224"/>
      <c r="E106" s="222"/>
      <c r="F106" s="225"/>
      <c r="G106" s="226"/>
      <c r="H106" s="226"/>
      <c r="I106" s="226"/>
      <c r="J106" s="228"/>
      <c r="K106" s="203"/>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row>
  </sheetData>
  <sortState ref="A8:I79">
    <sortCondition descending="1" ref="I8:I79"/>
  </sortState>
  <mergeCells count="16">
    <mergeCell ref="B5:D5"/>
    <mergeCell ref="E5:F5"/>
    <mergeCell ref="B82:I82"/>
    <mergeCell ref="B86:I86"/>
    <mergeCell ref="A1:I1"/>
    <mergeCell ref="B2:D2"/>
    <mergeCell ref="E2:F2"/>
    <mergeCell ref="B3:D3"/>
    <mergeCell ref="E3:F3"/>
    <mergeCell ref="B4:D4"/>
    <mergeCell ref="E4:F4"/>
    <mergeCell ref="B93:I93"/>
    <mergeCell ref="B95:I95"/>
    <mergeCell ref="F99:H99"/>
    <mergeCell ref="F100:H100"/>
    <mergeCell ref="F101:H101"/>
  </mergeCells>
  <phoneticPr fontId="6" type="noConversion"/>
  <printOptions horizontalCentered="1"/>
  <pageMargins left="0.23622047244094491" right="0.23622047244094491" top="0.74803149606299213" bottom="0.74803149606299213" header="0.31496062992125984" footer="0.31496062992125984"/>
  <pageSetup paperSize="9" scale="65" fitToHeight="0" orientation="landscape" r:id="rId1"/>
  <headerFooter>
    <oddFooter>&amp;R&amp;P/&amp;N</oddFooter>
  </headerFooter>
  <rowBreaks count="2" manualBreakCount="2">
    <brk id="12" max="9" man="1"/>
    <brk id="68"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R353"/>
  <sheetViews>
    <sheetView zoomScale="85" zoomScaleNormal="85" workbookViewId="0">
      <selection activeCell="T7" sqref="T7:U7"/>
    </sheetView>
    <sheetView zoomScale="70" zoomScaleNormal="70" workbookViewId="1">
      <selection activeCell="C267" sqref="C267:N267"/>
    </sheetView>
  </sheetViews>
  <sheetFormatPr defaultColWidth="8" defaultRowHeight="14.25"/>
  <cols>
    <col min="1" max="1" width="4.28515625" style="44" customWidth="1"/>
    <col min="2" max="2" width="16.5703125" style="44" bestFit="1" customWidth="1"/>
    <col min="3" max="3" width="11.28515625" style="44" customWidth="1"/>
    <col min="4" max="4" width="13.5703125" style="44" customWidth="1"/>
    <col min="5" max="5" width="23" style="44" customWidth="1"/>
    <col min="6" max="9" width="11.85546875" style="44" customWidth="1"/>
    <col min="10" max="10" width="12.42578125" style="44" customWidth="1"/>
    <col min="11" max="11" width="13.140625" style="44" bestFit="1" customWidth="1"/>
    <col min="12" max="12" width="11.85546875" style="44" customWidth="1"/>
    <col min="13" max="13" width="22.7109375" style="44" customWidth="1"/>
    <col min="14" max="14" width="16.85546875" style="58" customWidth="1"/>
    <col min="15" max="16" width="8" style="44"/>
    <col min="17" max="17" width="9.7109375" style="44" bestFit="1" customWidth="1"/>
    <col min="18" max="18" width="10.28515625" style="44" hidden="1" customWidth="1"/>
    <col min="19" max="16384" width="8" style="44"/>
  </cols>
  <sheetData>
    <row r="1" spans="2:17" ht="39.75" customHeight="1">
      <c r="B1" s="1303" t="s">
        <v>12758</v>
      </c>
      <c r="C1" s="1304"/>
      <c r="D1" s="1305"/>
      <c r="E1" s="1306" t="s">
        <v>12692</v>
      </c>
      <c r="F1" s="1306"/>
      <c r="G1" s="1306"/>
      <c r="H1" s="1306"/>
      <c r="I1" s="1306"/>
      <c r="J1" s="1306"/>
      <c r="K1" s="1306"/>
      <c r="L1" s="1307"/>
      <c r="M1" s="1308"/>
      <c r="N1" s="1309"/>
    </row>
    <row r="2" spans="2:17" ht="15" customHeight="1">
      <c r="B2" s="45" t="s">
        <v>12693</v>
      </c>
      <c r="C2" s="74" t="s">
        <v>45387</v>
      </c>
      <c r="D2" s="60"/>
      <c r="E2" s="60"/>
      <c r="F2" s="60"/>
      <c r="G2" s="60"/>
      <c r="H2" s="60"/>
      <c r="I2" s="60"/>
      <c r="J2" s="60"/>
      <c r="K2" s="60"/>
      <c r="L2" s="60"/>
      <c r="M2" s="60"/>
      <c r="N2" s="61"/>
    </row>
    <row r="3" spans="2:17" ht="15" customHeight="1">
      <c r="B3" s="45" t="s">
        <v>12694</v>
      </c>
      <c r="C3" s="420" t="s">
        <v>10545</v>
      </c>
      <c r="D3" s="420"/>
      <c r="E3" s="420"/>
      <c r="F3" s="420"/>
      <c r="G3" s="420"/>
      <c r="H3" s="420"/>
      <c r="I3" s="420"/>
      <c r="J3" s="420"/>
      <c r="K3" s="420"/>
      <c r="L3" s="420"/>
      <c r="M3" s="420"/>
      <c r="N3" s="62"/>
    </row>
    <row r="4" spans="2:17" ht="15" customHeight="1" thickBot="1">
      <c r="B4" s="45" t="s">
        <v>12695</v>
      </c>
      <c r="C4" s="1314">
        <v>44562</v>
      </c>
      <c r="D4" s="1315"/>
      <c r="E4" s="1315"/>
      <c r="F4" s="1315"/>
      <c r="G4" s="1315"/>
      <c r="H4" s="1315"/>
      <c r="I4" s="1315"/>
      <c r="J4" s="1315"/>
      <c r="K4" s="1315"/>
      <c r="L4" s="1315"/>
      <c r="M4" s="1315"/>
      <c r="N4" s="1316"/>
    </row>
    <row r="5" spans="2:17" ht="30" customHeight="1">
      <c r="B5" s="373" t="s">
        <v>0</v>
      </c>
      <c r="C5" s="1053" t="s">
        <v>12696</v>
      </c>
      <c r="D5" s="1292" t="s">
        <v>12697</v>
      </c>
      <c r="E5" s="1292"/>
      <c r="F5" s="1292"/>
      <c r="G5" s="1293"/>
      <c r="H5" s="374" t="s">
        <v>2</v>
      </c>
      <c r="I5" s="1294" t="s">
        <v>44593</v>
      </c>
      <c r="J5" s="1295"/>
      <c r="K5" s="1294" t="s">
        <v>44594</v>
      </c>
      <c r="L5" s="1327"/>
      <c r="M5" s="1295"/>
      <c r="N5" s="375" t="s">
        <v>12702</v>
      </c>
    </row>
    <row r="6" spans="2:17" ht="15" customHeight="1" thickBot="1">
      <c r="B6" s="464">
        <v>67827</v>
      </c>
      <c r="C6" s="47" t="s">
        <v>45388</v>
      </c>
      <c r="D6" s="1296" t="s">
        <v>4618</v>
      </c>
      <c r="E6" s="1296"/>
      <c r="F6" s="1296"/>
      <c r="G6" s="1297"/>
      <c r="H6" s="65" t="s">
        <v>74</v>
      </c>
      <c r="I6" s="1325">
        <v>5.0000000000000001E-3</v>
      </c>
      <c r="J6" s="1326"/>
      <c r="K6" s="1328">
        <v>48.49</v>
      </c>
      <c r="L6" s="1329"/>
      <c r="M6" s="1330"/>
      <c r="N6" s="66">
        <f>I6*K6</f>
        <v>0.24</v>
      </c>
    </row>
    <row r="7" spans="2:17" ht="30.75" customHeight="1">
      <c r="B7" s="373" t="s">
        <v>0</v>
      </c>
      <c r="C7" s="1053" t="s">
        <v>12696</v>
      </c>
      <c r="D7" s="1292" t="s">
        <v>12697</v>
      </c>
      <c r="E7" s="1292"/>
      <c r="F7" s="1292"/>
      <c r="G7" s="1293"/>
      <c r="H7" s="374" t="s">
        <v>109</v>
      </c>
      <c r="I7" s="1294" t="s">
        <v>44595</v>
      </c>
      <c r="J7" s="1295"/>
      <c r="K7" s="1294" t="s">
        <v>44596</v>
      </c>
      <c r="L7" s="1327"/>
      <c r="M7" s="1295"/>
      <c r="N7" s="375" t="s">
        <v>12702</v>
      </c>
    </row>
    <row r="8" spans="2:17" ht="15" customHeight="1">
      <c r="B8" s="1143">
        <v>67826</v>
      </c>
      <c r="C8" s="455" t="s">
        <v>45388</v>
      </c>
      <c r="D8" s="1332" t="str">
        <f>IF(C8="DER-RD",VLOOKUP(COMPOSIÇÕES!B8,'INS DER-RD'!A:D,2,FALSE),IF(C8="SINAPI",VLOOKUP(COMPOSIÇÕES!B8,SINAPI!A:E,2,FALSE),IF(C8="DER-ED",VLOOKUP(COMPOSIÇÕES!B8,'INS DER-ED'!A:E,2,FALSE),IF(C8="SICRO",VLOOKUP(COMPOSIÇÕES!B8,'INS SICRO'!A:E,2,FALSE),))))</f>
        <v>CAMINHÃO BASCULANTE 6 M3 TOCO, PESO BRUTO TOTAL 16.000 KG, CARGA ÚTIL MÁXIMA 11.130 KG, DISTÂNCIA ENTRE EIXOS 5,36 M, POTÊNCIA 185 CV, INCLUSIVE CAÇAMBA METÁLICA - CHP DIURNO. AF_06/2014</v>
      </c>
      <c r="E8" s="1332"/>
      <c r="F8" s="1332"/>
      <c r="G8" s="1332"/>
      <c r="H8" s="65" t="s">
        <v>74</v>
      </c>
      <c r="I8" s="1300">
        <v>1.17E-2</v>
      </c>
      <c r="J8" s="1301"/>
      <c r="K8" s="1287">
        <v>153.19</v>
      </c>
      <c r="L8" s="1333"/>
      <c r="M8" s="1288"/>
      <c r="N8" s="66">
        <f>I8*K8</f>
        <v>1.79</v>
      </c>
    </row>
    <row r="9" spans="2:17" ht="15" customHeight="1">
      <c r="B9" s="1143"/>
      <c r="C9" s="455"/>
      <c r="D9" s="1331"/>
      <c r="E9" s="1286"/>
      <c r="F9" s="1286"/>
      <c r="G9" s="1321"/>
      <c r="H9" s="65"/>
      <c r="I9" s="1287"/>
      <c r="J9" s="1288"/>
      <c r="K9" s="1287"/>
      <c r="L9" s="1333"/>
      <c r="M9" s="1288"/>
      <c r="N9" s="66"/>
    </row>
    <row r="10" spans="2:17" ht="15" customHeight="1">
      <c r="B10" s="1143"/>
      <c r="C10" s="455"/>
      <c r="D10" s="1331"/>
      <c r="E10" s="1286"/>
      <c r="F10" s="1286"/>
      <c r="G10" s="1321"/>
      <c r="H10" s="65"/>
      <c r="I10" s="1287"/>
      <c r="J10" s="1288"/>
      <c r="K10" s="1287"/>
      <c r="L10" s="1333"/>
      <c r="M10" s="1288"/>
      <c r="N10" s="66"/>
    </row>
    <row r="11" spans="2:17" ht="15" customHeight="1">
      <c r="B11" s="419"/>
      <c r="C11" s="420"/>
      <c r="D11" s="421"/>
      <c r="E11" s="421"/>
      <c r="F11" s="421"/>
      <c r="G11" s="421"/>
      <c r="H11" s="422"/>
      <c r="I11" s="422"/>
      <c r="J11" s="422"/>
      <c r="K11" s="422"/>
      <c r="L11" s="422"/>
      <c r="M11" s="422"/>
      <c r="N11" s="423"/>
    </row>
    <row r="12" spans="2:17" ht="15" customHeight="1" thickBot="1">
      <c r="B12" s="48"/>
      <c r="C12" s="49"/>
      <c r="D12" s="49"/>
      <c r="E12" s="49"/>
      <c r="F12" s="67"/>
      <c r="G12" s="67"/>
      <c r="H12" s="67"/>
      <c r="I12" s="67"/>
      <c r="J12" s="67"/>
      <c r="K12" s="67"/>
      <c r="L12" s="67"/>
      <c r="M12" s="1052" t="s">
        <v>12703</v>
      </c>
      <c r="N12" s="376">
        <f>SUM(N6,N8)</f>
        <v>2.0299999999999998</v>
      </c>
    </row>
    <row r="13" spans="2:17" ht="15" customHeight="1" thickBot="1">
      <c r="B13" s="73"/>
      <c r="C13" s="481"/>
      <c r="D13" s="481"/>
      <c r="E13" s="481"/>
      <c r="F13" s="481"/>
      <c r="G13" s="481"/>
      <c r="H13" s="481"/>
      <c r="I13" s="481"/>
      <c r="J13" s="481"/>
      <c r="K13" s="481"/>
      <c r="L13" s="481"/>
      <c r="M13" s="481"/>
      <c r="N13" s="51"/>
    </row>
    <row r="14" spans="2:17" ht="38.25">
      <c r="B14" s="373" t="s">
        <v>0</v>
      </c>
      <c r="C14" s="1053" t="s">
        <v>12696</v>
      </c>
      <c r="D14" s="1292" t="s">
        <v>12704</v>
      </c>
      <c r="E14" s="1292"/>
      <c r="F14" s="1292"/>
      <c r="G14" s="1292"/>
      <c r="H14" s="1293"/>
      <c r="I14" s="374" t="s">
        <v>3300</v>
      </c>
      <c r="J14" s="374" t="s">
        <v>12705</v>
      </c>
      <c r="K14" s="374" t="s">
        <v>12751</v>
      </c>
      <c r="L14" s="374" t="s">
        <v>12752</v>
      </c>
      <c r="M14" s="374" t="s">
        <v>12706</v>
      </c>
      <c r="N14" s="375" t="s">
        <v>12702</v>
      </c>
      <c r="Q14" s="64"/>
    </row>
    <row r="15" spans="2:17" ht="15" customHeight="1">
      <c r="B15" s="68"/>
      <c r="C15" s="1051"/>
      <c r="D15" s="1296"/>
      <c r="E15" s="1296"/>
      <c r="F15" s="1296"/>
      <c r="G15" s="1296"/>
      <c r="H15" s="1297"/>
      <c r="I15" s="65"/>
      <c r="J15" s="52"/>
      <c r="K15" s="59"/>
      <c r="L15" s="59"/>
      <c r="M15" s="69"/>
      <c r="N15" s="66"/>
    </row>
    <row r="16" spans="2:17" ht="15" customHeight="1" thickBot="1">
      <c r="B16" s="48"/>
      <c r="C16" s="49"/>
      <c r="D16" s="49"/>
      <c r="E16" s="49"/>
      <c r="F16" s="67"/>
      <c r="G16" s="67"/>
      <c r="H16" s="67"/>
      <c r="I16" s="67"/>
      <c r="J16" s="67"/>
      <c r="K16" s="67"/>
      <c r="L16" s="67"/>
      <c r="M16" s="1052" t="s">
        <v>12707</v>
      </c>
      <c r="N16" s="376">
        <f>SUM(N15:N15)</f>
        <v>0</v>
      </c>
    </row>
    <row r="17" spans="2:18" ht="15" customHeight="1" thickBot="1">
      <c r="B17" s="73"/>
      <c r="C17" s="481"/>
      <c r="D17" s="481"/>
      <c r="E17" s="481"/>
      <c r="F17" s="481"/>
      <c r="G17" s="481"/>
      <c r="H17" s="481"/>
      <c r="I17" s="482"/>
      <c r="J17" s="482"/>
      <c r="K17" s="481"/>
      <c r="L17" s="481"/>
      <c r="M17" s="481"/>
      <c r="N17" s="51"/>
    </row>
    <row r="18" spans="2:18" ht="30" customHeight="1">
      <c r="B18" s="373" t="s">
        <v>0</v>
      </c>
      <c r="C18" s="1053" t="s">
        <v>12696</v>
      </c>
      <c r="D18" s="1292" t="s">
        <v>12708</v>
      </c>
      <c r="E18" s="1292"/>
      <c r="F18" s="1292"/>
      <c r="G18" s="1292"/>
      <c r="H18" s="1293"/>
      <c r="I18" s="374" t="s">
        <v>2472</v>
      </c>
      <c r="J18" s="374" t="s">
        <v>12709</v>
      </c>
      <c r="K18" s="374" t="s">
        <v>12710</v>
      </c>
      <c r="L18" s="1294" t="s">
        <v>12711</v>
      </c>
      <c r="M18" s="1295"/>
      <c r="N18" s="375" t="s">
        <v>12712</v>
      </c>
    </row>
    <row r="19" spans="2:18" ht="15" customHeight="1">
      <c r="B19" s="68"/>
      <c r="C19" s="1051"/>
      <c r="D19" s="1296"/>
      <c r="E19" s="1296"/>
      <c r="F19" s="1296"/>
      <c r="G19" s="1296"/>
      <c r="H19" s="1297"/>
      <c r="I19" s="65"/>
      <c r="J19" s="65"/>
      <c r="K19" s="65"/>
      <c r="L19" s="1287"/>
      <c r="M19" s="1288"/>
      <c r="N19" s="66"/>
    </row>
    <row r="20" spans="2:18" ht="15" customHeight="1">
      <c r="B20" s="73"/>
      <c r="C20" s="481"/>
      <c r="D20" s="481"/>
      <c r="E20" s="481"/>
      <c r="F20" s="482"/>
      <c r="G20" s="482"/>
      <c r="H20" s="482"/>
      <c r="I20" s="482"/>
      <c r="J20" s="482"/>
      <c r="K20" s="482"/>
      <c r="L20" s="482"/>
      <c r="M20" s="154" t="s">
        <v>12713</v>
      </c>
      <c r="N20" s="377">
        <f>SUM(N19:N19)</f>
        <v>0</v>
      </c>
    </row>
    <row r="21" spans="2:18" ht="15" customHeight="1">
      <c r="B21" s="73"/>
      <c r="C21" s="481"/>
      <c r="D21" s="481"/>
      <c r="E21" s="481"/>
      <c r="F21" s="481"/>
      <c r="G21" s="481"/>
      <c r="H21" s="481"/>
      <c r="I21" s="481"/>
      <c r="J21" s="481"/>
      <c r="K21" s="481"/>
      <c r="L21" s="481"/>
      <c r="M21" s="481"/>
      <c r="N21" s="51"/>
    </row>
    <row r="22" spans="2:18" ht="15" customHeight="1">
      <c r="B22" s="73"/>
      <c r="C22" s="481"/>
      <c r="D22" s="481"/>
      <c r="E22" s="481"/>
      <c r="F22" s="482"/>
      <c r="G22" s="482"/>
      <c r="H22" s="482"/>
      <c r="I22" s="1144"/>
      <c r="J22" s="1144"/>
      <c r="K22" s="1144"/>
      <c r="L22" s="1144"/>
      <c r="M22" s="154" t="s">
        <v>12714</v>
      </c>
      <c r="N22" s="378">
        <f>N12+N16+N20</f>
        <v>2.0299999999999998</v>
      </c>
    </row>
    <row r="23" spans="2:18" ht="15" customHeight="1">
      <c r="B23" s="73"/>
      <c r="C23" s="481"/>
      <c r="D23" s="481"/>
      <c r="E23" s="481"/>
      <c r="F23" s="482"/>
      <c r="G23" s="482"/>
      <c r="H23" s="482"/>
      <c r="I23" s="482"/>
      <c r="J23" s="1145"/>
      <c r="K23" s="1145"/>
      <c r="L23" s="1145"/>
      <c r="M23" s="1146" t="s">
        <v>12715</v>
      </c>
      <c r="N23" s="378">
        <v>1</v>
      </c>
      <c r="R23" s="63">
        <v>0.28489999999999999</v>
      </c>
    </row>
    <row r="24" spans="2:18" ht="15" customHeight="1" thickBot="1">
      <c r="B24" s="48"/>
      <c r="C24" s="49"/>
      <c r="D24" s="49"/>
      <c r="E24" s="49"/>
      <c r="F24" s="67"/>
      <c r="G24" s="67"/>
      <c r="H24" s="67"/>
      <c r="I24" s="67"/>
      <c r="J24" s="67"/>
      <c r="K24" s="67"/>
      <c r="L24" s="67"/>
      <c r="M24" s="1052" t="s">
        <v>12716</v>
      </c>
      <c r="N24" s="379">
        <f>TRUNC(N22/N23,2)</f>
        <v>2.0299999999999998</v>
      </c>
    </row>
    <row r="25" spans="2:18" ht="15" customHeight="1" thickBot="1">
      <c r="B25" s="73"/>
      <c r="C25" s="481"/>
      <c r="D25" s="481"/>
      <c r="E25" s="481"/>
      <c r="F25" s="481"/>
      <c r="G25" s="481"/>
      <c r="H25" s="481"/>
      <c r="I25" s="481"/>
      <c r="J25" s="481"/>
      <c r="K25" s="481"/>
      <c r="L25" s="481"/>
      <c r="M25" s="481"/>
      <c r="N25" s="51"/>
    </row>
    <row r="26" spans="2:18" ht="25.5">
      <c r="B26" s="373" t="s">
        <v>0</v>
      </c>
      <c r="C26" s="1053" t="s">
        <v>12696</v>
      </c>
      <c r="D26" s="1292" t="s">
        <v>12717</v>
      </c>
      <c r="E26" s="1292"/>
      <c r="F26" s="1292"/>
      <c r="G26" s="1292"/>
      <c r="H26" s="1292"/>
      <c r="I26" s="1293"/>
      <c r="J26" s="374" t="s">
        <v>3300</v>
      </c>
      <c r="K26" s="374" t="s">
        <v>12718</v>
      </c>
      <c r="L26" s="1294" t="s">
        <v>12706</v>
      </c>
      <c r="M26" s="1295"/>
      <c r="N26" s="375" t="s">
        <v>12712</v>
      </c>
    </row>
    <row r="27" spans="2:18" ht="28.5" customHeight="1">
      <c r="B27" s="46"/>
      <c r="C27" s="1051"/>
      <c r="D27" s="1286"/>
      <c r="E27" s="1286"/>
      <c r="F27" s="1286"/>
      <c r="G27" s="1286"/>
      <c r="H27" s="1286"/>
      <c r="I27" s="1321"/>
      <c r="J27" s="65"/>
      <c r="K27" s="59"/>
      <c r="L27" s="1300"/>
      <c r="M27" s="1301"/>
      <c r="N27" s="66"/>
    </row>
    <row r="28" spans="2:18" ht="15" customHeight="1">
      <c r="B28" s="46"/>
      <c r="C28" s="47"/>
      <c r="D28" s="1286"/>
      <c r="E28" s="1286"/>
      <c r="F28" s="1286"/>
      <c r="G28" s="1286"/>
      <c r="H28" s="1286"/>
      <c r="I28" s="1321"/>
      <c r="J28" s="65"/>
      <c r="K28" s="65"/>
      <c r="L28" s="1287"/>
      <c r="M28" s="1288"/>
      <c r="N28" s="66"/>
    </row>
    <row r="29" spans="2:18" ht="15" customHeight="1" thickBot="1">
      <c r="B29" s="48"/>
      <c r="C29" s="49"/>
      <c r="D29" s="49"/>
      <c r="E29" s="49"/>
      <c r="F29" s="67"/>
      <c r="G29" s="67"/>
      <c r="H29" s="67"/>
      <c r="I29" s="67"/>
      <c r="J29" s="67"/>
      <c r="K29" s="67"/>
      <c r="L29" s="67"/>
      <c r="M29" s="1052" t="s">
        <v>12719</v>
      </c>
      <c r="N29" s="376">
        <f>SUM(N27:N28)</f>
        <v>0</v>
      </c>
    </row>
    <row r="30" spans="2:18" ht="15" customHeight="1" thickBot="1">
      <c r="B30" s="73"/>
      <c r="C30" s="481"/>
      <c r="D30" s="481"/>
      <c r="E30" s="481"/>
      <c r="F30" s="481"/>
      <c r="G30" s="481"/>
      <c r="H30" s="481"/>
      <c r="I30" s="481"/>
      <c r="J30" s="481"/>
      <c r="K30" s="481"/>
      <c r="L30" s="481"/>
      <c r="M30" s="481"/>
      <c r="N30" s="51"/>
    </row>
    <row r="31" spans="2:18" ht="25.5">
      <c r="B31" s="373" t="s">
        <v>0</v>
      </c>
      <c r="C31" s="374" t="s">
        <v>12696</v>
      </c>
      <c r="D31" s="1292" t="s">
        <v>12720</v>
      </c>
      <c r="E31" s="1292"/>
      <c r="F31" s="1292"/>
      <c r="G31" s="1292"/>
      <c r="H31" s="1292"/>
      <c r="I31" s="1293"/>
      <c r="J31" s="374" t="s">
        <v>3300</v>
      </c>
      <c r="K31" s="374" t="s">
        <v>12718</v>
      </c>
      <c r="L31" s="1294" t="s">
        <v>12706</v>
      </c>
      <c r="M31" s="1295"/>
      <c r="N31" s="375" t="s">
        <v>12712</v>
      </c>
    </row>
    <row r="32" spans="2:18" ht="60" customHeight="1">
      <c r="B32" s="53"/>
      <c r="C32" s="1054"/>
      <c r="D32" s="1322"/>
      <c r="E32" s="1296"/>
      <c r="F32" s="1296"/>
      <c r="G32" s="1296"/>
      <c r="H32" s="1296"/>
      <c r="I32" s="1297"/>
      <c r="J32" s="70"/>
      <c r="K32" s="70"/>
      <c r="L32" s="1323"/>
      <c r="M32" s="1324"/>
      <c r="N32" s="54"/>
    </row>
    <row r="33" spans="2:14" ht="15" customHeight="1" thickBot="1">
      <c r="B33" s="48"/>
      <c r="C33" s="49"/>
      <c r="D33" s="49"/>
      <c r="E33" s="49"/>
      <c r="F33" s="67"/>
      <c r="G33" s="67"/>
      <c r="H33" s="67"/>
      <c r="I33" s="67"/>
      <c r="J33" s="67"/>
      <c r="K33" s="67"/>
      <c r="L33" s="67"/>
      <c r="M33" s="1052" t="s">
        <v>12721</v>
      </c>
      <c r="N33" s="50">
        <f>SUM(N32:N32)</f>
        <v>0</v>
      </c>
    </row>
    <row r="34" spans="2:14" ht="15" customHeight="1" thickBot="1">
      <c r="B34" s="73"/>
      <c r="C34" s="481"/>
      <c r="D34" s="481"/>
      <c r="E34" s="481"/>
      <c r="F34" s="481"/>
      <c r="G34" s="481"/>
      <c r="H34" s="481"/>
      <c r="I34" s="481"/>
      <c r="J34" s="481"/>
      <c r="K34" s="481"/>
      <c r="L34" s="481"/>
      <c r="M34" s="481"/>
      <c r="N34" s="51"/>
    </row>
    <row r="35" spans="2:14" ht="30" customHeight="1">
      <c r="B35" s="373" t="s">
        <v>0</v>
      </c>
      <c r="C35" s="374" t="s">
        <v>12696</v>
      </c>
      <c r="D35" s="1292" t="s">
        <v>12722</v>
      </c>
      <c r="E35" s="1292"/>
      <c r="F35" s="1292"/>
      <c r="G35" s="1293"/>
      <c r="H35" s="374" t="s">
        <v>3300</v>
      </c>
      <c r="I35" s="374" t="s">
        <v>12723</v>
      </c>
      <c r="J35" s="374" t="s">
        <v>12724</v>
      </c>
      <c r="K35" s="374" t="s">
        <v>12718</v>
      </c>
      <c r="L35" s="1294" t="s">
        <v>12706</v>
      </c>
      <c r="M35" s="1295"/>
      <c r="N35" s="375" t="s">
        <v>12712</v>
      </c>
    </row>
    <row r="36" spans="2:14" ht="15" customHeight="1">
      <c r="B36" s="68"/>
      <c r="C36" s="1051"/>
      <c r="D36" s="1286"/>
      <c r="E36" s="1286"/>
      <c r="F36" s="1286"/>
      <c r="G36" s="1286"/>
      <c r="H36" s="65"/>
      <c r="I36" s="65"/>
      <c r="J36" s="65"/>
      <c r="K36" s="65"/>
      <c r="L36" s="1287"/>
      <c r="M36" s="1288"/>
      <c r="N36" s="66"/>
    </row>
    <row r="37" spans="2:14" ht="15" customHeight="1">
      <c r="B37" s="68"/>
      <c r="C37" s="1051"/>
      <c r="D37" s="1286"/>
      <c r="E37" s="1286"/>
      <c r="F37" s="1286"/>
      <c r="G37" s="1286"/>
      <c r="H37" s="65"/>
      <c r="I37" s="65"/>
      <c r="J37" s="65"/>
      <c r="K37" s="65"/>
      <c r="L37" s="1287"/>
      <c r="M37" s="1288"/>
      <c r="N37" s="66"/>
    </row>
    <row r="38" spans="2:14" ht="15" customHeight="1">
      <c r="B38" s="68"/>
      <c r="C38" s="1051"/>
      <c r="D38" s="1286"/>
      <c r="E38" s="1286"/>
      <c r="F38" s="1286"/>
      <c r="G38" s="1286"/>
      <c r="H38" s="65"/>
      <c r="I38" s="65"/>
      <c r="J38" s="65"/>
      <c r="K38" s="65"/>
      <c r="L38" s="1287"/>
      <c r="M38" s="1288"/>
      <c r="N38" s="66"/>
    </row>
    <row r="39" spans="2:14" ht="15" customHeight="1">
      <c r="B39" s="73"/>
      <c r="C39" s="481"/>
      <c r="D39" s="481"/>
      <c r="E39" s="481"/>
      <c r="F39" s="482"/>
      <c r="G39" s="482"/>
      <c r="H39" s="482"/>
      <c r="I39" s="482"/>
      <c r="J39" s="482"/>
      <c r="K39" s="482"/>
      <c r="L39" s="482"/>
      <c r="M39" s="154" t="s">
        <v>12725</v>
      </c>
      <c r="N39" s="377">
        <f>SUM(N36:N38)</f>
        <v>0</v>
      </c>
    </row>
    <row r="40" spans="2:14" ht="15" customHeight="1">
      <c r="B40" s="73"/>
      <c r="C40" s="481"/>
      <c r="D40" s="481"/>
      <c r="E40" s="481"/>
      <c r="F40" s="481"/>
      <c r="G40" s="481"/>
      <c r="H40" s="481"/>
      <c r="I40" s="481"/>
      <c r="J40" s="481"/>
      <c r="K40" s="481"/>
      <c r="L40" s="481"/>
      <c r="M40" s="481"/>
      <c r="N40" s="51"/>
    </row>
    <row r="41" spans="2:14" ht="15" customHeight="1">
      <c r="B41" s="55"/>
      <c r="C41" s="56"/>
      <c r="D41" s="56"/>
      <c r="E41" s="56"/>
      <c r="F41" s="71"/>
      <c r="G41" s="71"/>
      <c r="H41" s="71"/>
      <c r="I41" s="71"/>
      <c r="J41" s="71"/>
      <c r="K41" s="71"/>
      <c r="L41" s="71"/>
      <c r="M41" s="57" t="s">
        <v>12726</v>
      </c>
      <c r="N41" s="378">
        <f>N24+N29+N33+N39</f>
        <v>2.0299999999999998</v>
      </c>
    </row>
    <row r="42" spans="2:14" ht="15" customHeight="1">
      <c r="B42" s="73"/>
      <c r="C42" s="481"/>
      <c r="D42" s="481"/>
      <c r="E42" s="481"/>
      <c r="F42" s="482"/>
      <c r="G42" s="482"/>
      <c r="H42" s="482"/>
      <c r="I42" s="482"/>
      <c r="J42" s="482"/>
      <c r="K42" s="482"/>
      <c r="L42" s="482"/>
      <c r="M42" s="1147">
        <f>PREÇO!I5</f>
        <v>0.3196</v>
      </c>
      <c r="N42" s="378">
        <f>N41*M42</f>
        <v>0.65</v>
      </c>
    </row>
    <row r="43" spans="2:14" ht="15" customHeight="1" thickBot="1">
      <c r="B43" s="1289" t="s">
        <v>12727</v>
      </c>
      <c r="C43" s="1290"/>
      <c r="D43" s="1290"/>
      <c r="E43" s="1290"/>
      <c r="F43" s="1290"/>
      <c r="G43" s="1290"/>
      <c r="H43" s="1290"/>
      <c r="I43" s="1290"/>
      <c r="J43" s="1290"/>
      <c r="K43" s="1290"/>
      <c r="L43" s="1290"/>
      <c r="M43" s="1291"/>
      <c r="N43" s="379">
        <f>N41+N42</f>
        <v>2.68</v>
      </c>
    </row>
    <row r="44" spans="2:14">
      <c r="B44" s="1148"/>
      <c r="C44" s="1149"/>
      <c r="D44" s="1149"/>
      <c r="E44" s="1149"/>
      <c r="F44" s="1149"/>
      <c r="G44" s="1149"/>
      <c r="H44" s="1149"/>
      <c r="I44" s="1149"/>
      <c r="J44" s="1149"/>
      <c r="K44" s="1149"/>
      <c r="L44" s="1149"/>
      <c r="M44" s="1149"/>
      <c r="N44" s="1150"/>
    </row>
    <row r="45" spans="2:14" ht="15" thickBot="1">
      <c r="B45" s="1148"/>
      <c r="C45" s="1149"/>
      <c r="D45" s="1149"/>
      <c r="E45" s="1149"/>
      <c r="F45" s="1149"/>
      <c r="G45" s="1149"/>
      <c r="H45" s="1149"/>
      <c r="I45" s="1149"/>
      <c r="J45" s="1149"/>
      <c r="K45" s="1149"/>
      <c r="L45" s="1149"/>
      <c r="M45" s="1149"/>
      <c r="N45" s="1150"/>
    </row>
    <row r="46" spans="2:14" ht="42.75" customHeight="1">
      <c r="B46" s="1303" t="s">
        <v>12761</v>
      </c>
      <c r="C46" s="1304"/>
      <c r="D46" s="1305"/>
      <c r="E46" s="1306" t="s">
        <v>12692</v>
      </c>
      <c r="F46" s="1306"/>
      <c r="G46" s="1306"/>
      <c r="H46" s="1306"/>
      <c r="I46" s="1306"/>
      <c r="J46" s="1306"/>
      <c r="K46" s="1306"/>
      <c r="L46" s="1307"/>
      <c r="M46" s="1308"/>
      <c r="N46" s="1309"/>
    </row>
    <row r="47" spans="2:14">
      <c r="B47" s="45" t="s">
        <v>12693</v>
      </c>
      <c r="C47" s="74" t="s">
        <v>45393</v>
      </c>
      <c r="D47" s="60"/>
      <c r="E47" s="60"/>
      <c r="F47" s="60"/>
      <c r="G47" s="60"/>
      <c r="H47" s="60"/>
      <c r="I47" s="60"/>
      <c r="J47" s="60"/>
      <c r="K47" s="60"/>
      <c r="L47" s="60"/>
      <c r="M47" s="60"/>
      <c r="N47" s="61"/>
    </row>
    <row r="48" spans="2:14">
      <c r="B48" s="45" t="s">
        <v>12694</v>
      </c>
      <c r="C48" s="420" t="s">
        <v>242</v>
      </c>
      <c r="D48" s="420"/>
      <c r="E48" s="420"/>
      <c r="F48" s="420"/>
      <c r="G48" s="420"/>
      <c r="H48" s="420"/>
      <c r="I48" s="420"/>
      <c r="J48" s="420"/>
      <c r="K48" s="420"/>
      <c r="L48" s="420"/>
      <c r="M48" s="420"/>
      <c r="N48" s="62"/>
    </row>
    <row r="49" spans="2:14" ht="15" thickBot="1">
      <c r="B49" s="45" t="s">
        <v>12695</v>
      </c>
      <c r="C49" s="1314">
        <v>44562</v>
      </c>
      <c r="D49" s="1315"/>
      <c r="E49" s="1315"/>
      <c r="F49" s="1315"/>
      <c r="G49" s="1315"/>
      <c r="H49" s="1315"/>
      <c r="I49" s="1315"/>
      <c r="J49" s="1315"/>
      <c r="K49" s="1315"/>
      <c r="L49" s="1315"/>
      <c r="M49" s="1315"/>
      <c r="N49" s="1316"/>
    </row>
    <row r="50" spans="2:14">
      <c r="B50" s="373" t="s">
        <v>0</v>
      </c>
      <c r="C50" s="1053" t="s">
        <v>12696</v>
      </c>
      <c r="D50" s="1292" t="s">
        <v>12697</v>
      </c>
      <c r="E50" s="1292"/>
      <c r="F50" s="1292"/>
      <c r="G50" s="1293"/>
      <c r="H50" s="374" t="s">
        <v>109</v>
      </c>
      <c r="I50" s="374" t="s">
        <v>12698</v>
      </c>
      <c r="J50" s="374" t="s">
        <v>12699</v>
      </c>
      <c r="K50" s="374" t="s">
        <v>12700</v>
      </c>
      <c r="L50" s="1294" t="s">
        <v>12701</v>
      </c>
      <c r="M50" s="1295"/>
      <c r="N50" s="375" t="s">
        <v>12702</v>
      </c>
    </row>
    <row r="51" spans="2:14">
      <c r="B51" s="68"/>
      <c r="C51" s="1051"/>
      <c r="D51" s="1286"/>
      <c r="E51" s="1286"/>
      <c r="F51" s="1286"/>
      <c r="G51" s="1321"/>
      <c r="H51" s="69"/>
      <c r="I51" s="65"/>
      <c r="J51" s="65"/>
      <c r="K51" s="65"/>
      <c r="L51" s="1334"/>
      <c r="M51" s="1335"/>
      <c r="N51" s="66"/>
    </row>
    <row r="52" spans="2:14">
      <c r="B52" s="46"/>
      <c r="C52" s="47"/>
      <c r="D52" s="1286"/>
      <c r="E52" s="1286"/>
      <c r="F52" s="1286"/>
      <c r="G52" s="1321"/>
      <c r="H52" s="65"/>
      <c r="I52" s="65"/>
      <c r="J52" s="65"/>
      <c r="K52" s="65"/>
      <c r="L52" s="1287"/>
      <c r="M52" s="1288"/>
      <c r="N52" s="66"/>
    </row>
    <row r="53" spans="2:14" ht="15" thickBot="1">
      <c r="B53" s="48"/>
      <c r="C53" s="49"/>
      <c r="D53" s="49"/>
      <c r="E53" s="49"/>
      <c r="F53" s="67"/>
      <c r="G53" s="67"/>
      <c r="H53" s="67"/>
      <c r="I53" s="67"/>
      <c r="J53" s="67"/>
      <c r="K53" s="67"/>
      <c r="L53" s="67"/>
      <c r="M53" s="1052" t="s">
        <v>12703</v>
      </c>
      <c r="N53" s="376">
        <f>SUM(N51:N52)</f>
        <v>0</v>
      </c>
    </row>
    <row r="54" spans="2:14" ht="15" thickBot="1">
      <c r="B54" s="73"/>
      <c r="C54" s="481"/>
      <c r="D54" s="481"/>
      <c r="E54" s="481"/>
      <c r="F54" s="481"/>
      <c r="G54" s="481"/>
      <c r="H54" s="481"/>
      <c r="I54" s="481"/>
      <c r="J54" s="481"/>
      <c r="K54" s="481"/>
      <c r="L54" s="481"/>
      <c r="M54" s="481"/>
      <c r="N54" s="51"/>
    </row>
    <row r="55" spans="2:14" ht="38.25">
      <c r="B55" s="373" t="s">
        <v>0</v>
      </c>
      <c r="C55" s="1053" t="s">
        <v>12696</v>
      </c>
      <c r="D55" s="1292" t="s">
        <v>12704</v>
      </c>
      <c r="E55" s="1292"/>
      <c r="F55" s="1292"/>
      <c r="G55" s="1292"/>
      <c r="H55" s="1293"/>
      <c r="I55" s="374" t="s">
        <v>3300</v>
      </c>
      <c r="J55" s="374" t="s">
        <v>12705</v>
      </c>
      <c r="K55" s="374" t="s">
        <v>12751</v>
      </c>
      <c r="L55" s="374" t="s">
        <v>12752</v>
      </c>
      <c r="M55" s="374" t="s">
        <v>12706</v>
      </c>
      <c r="N55" s="375" t="s">
        <v>12702</v>
      </c>
    </row>
    <row r="56" spans="2:14">
      <c r="B56" s="68">
        <v>20060</v>
      </c>
      <c r="C56" s="1051" t="s">
        <v>3996</v>
      </c>
      <c r="D56" s="1296" t="s">
        <v>45394</v>
      </c>
      <c r="E56" s="1296"/>
      <c r="F56" s="1296"/>
      <c r="G56" s="1296"/>
      <c r="H56" s="1297"/>
      <c r="I56" s="65" t="s">
        <v>74</v>
      </c>
      <c r="J56" s="52">
        <v>1.5727</v>
      </c>
      <c r="K56" s="59">
        <v>11.3</v>
      </c>
      <c r="L56" s="59">
        <f>K56*(1+J56)</f>
        <v>29.07</v>
      </c>
      <c r="M56" s="69">
        <v>0.5</v>
      </c>
      <c r="N56" s="66">
        <f>L56*M56</f>
        <v>14.54</v>
      </c>
    </row>
    <row r="57" spans="2:14">
      <c r="B57" s="68">
        <v>20109</v>
      </c>
      <c r="C57" s="1051" t="s">
        <v>3996</v>
      </c>
      <c r="D57" s="1296" t="s">
        <v>45395</v>
      </c>
      <c r="E57" s="1296"/>
      <c r="F57" s="1296"/>
      <c r="G57" s="1296"/>
      <c r="H57" s="1297"/>
      <c r="I57" s="65" t="s">
        <v>74</v>
      </c>
      <c r="J57" s="52">
        <v>1.5727</v>
      </c>
      <c r="K57" s="59">
        <v>6.2</v>
      </c>
      <c r="L57" s="59">
        <f>K57*(1+J57)</f>
        <v>15.95</v>
      </c>
      <c r="M57" s="69">
        <v>1.5</v>
      </c>
      <c r="N57" s="66">
        <f>L57*M57</f>
        <v>23.93</v>
      </c>
    </row>
    <row r="58" spans="2:14" ht="15" thickBot="1">
      <c r="B58" s="48"/>
      <c r="C58" s="49"/>
      <c r="D58" s="49"/>
      <c r="E58" s="49"/>
      <c r="F58" s="67"/>
      <c r="G58" s="67"/>
      <c r="H58" s="67"/>
      <c r="I58" s="67"/>
      <c r="J58" s="67"/>
      <c r="K58" s="67"/>
      <c r="L58" s="67"/>
      <c r="M58" s="1052" t="s">
        <v>12707</v>
      </c>
      <c r="N58" s="376">
        <f>SUM(N56:N56)</f>
        <v>14.54</v>
      </c>
    </row>
    <row r="59" spans="2:14" ht="15" thickBot="1">
      <c r="B59" s="73"/>
      <c r="C59" s="481"/>
      <c r="D59" s="481"/>
      <c r="E59" s="481"/>
      <c r="F59" s="481"/>
      <c r="G59" s="481"/>
      <c r="H59" s="481"/>
      <c r="I59" s="482"/>
      <c r="J59" s="482"/>
      <c r="K59" s="481"/>
      <c r="L59" s="481"/>
      <c r="M59" s="481"/>
      <c r="N59" s="51"/>
    </row>
    <row r="60" spans="2:14">
      <c r="B60" s="373" t="s">
        <v>0</v>
      </c>
      <c r="C60" s="1053" t="s">
        <v>12696</v>
      </c>
      <c r="D60" s="1292" t="s">
        <v>12708</v>
      </c>
      <c r="E60" s="1292"/>
      <c r="F60" s="1292"/>
      <c r="G60" s="1292"/>
      <c r="H60" s="1293"/>
      <c r="I60" s="374" t="s">
        <v>2472</v>
      </c>
      <c r="J60" s="374" t="s">
        <v>12709</v>
      </c>
      <c r="K60" s="374" t="s">
        <v>12710</v>
      </c>
      <c r="L60" s="1294" t="s">
        <v>12711</v>
      </c>
      <c r="M60" s="1295"/>
      <c r="N60" s="375" t="s">
        <v>12712</v>
      </c>
    </row>
    <row r="61" spans="2:14">
      <c r="B61" s="68">
        <v>2000</v>
      </c>
      <c r="C61" s="1051" t="s">
        <v>3996</v>
      </c>
      <c r="D61" s="1296" t="s">
        <v>45396</v>
      </c>
      <c r="E61" s="1296"/>
      <c r="F61" s="1296"/>
      <c r="G61" s="1296"/>
      <c r="H61" s="1297"/>
      <c r="I61" s="65">
        <v>5</v>
      </c>
      <c r="J61" s="65" t="s">
        <v>45397</v>
      </c>
      <c r="K61" s="65"/>
      <c r="L61" s="1287"/>
      <c r="M61" s="1288"/>
      <c r="N61" s="66">
        <v>2.1</v>
      </c>
    </row>
    <row r="62" spans="2:14">
      <c r="B62" s="73"/>
      <c r="C62" s="481"/>
      <c r="D62" s="481"/>
      <c r="E62" s="481"/>
      <c r="F62" s="482"/>
      <c r="G62" s="482"/>
      <c r="H62" s="482"/>
      <c r="I62" s="482"/>
      <c r="J62" s="482"/>
      <c r="K62" s="482"/>
      <c r="L62" s="482"/>
      <c r="M62" s="154" t="s">
        <v>12713</v>
      </c>
      <c r="N62" s="377">
        <f>SUM(N61:N61)</f>
        <v>2.1</v>
      </c>
    </row>
    <row r="63" spans="2:14">
      <c r="B63" s="73"/>
      <c r="C63" s="481"/>
      <c r="D63" s="481"/>
      <c r="E63" s="481"/>
      <c r="F63" s="481"/>
      <c r="G63" s="481"/>
      <c r="H63" s="481"/>
      <c r="I63" s="481"/>
      <c r="J63" s="481"/>
      <c r="K63" s="481"/>
      <c r="L63" s="481"/>
      <c r="M63" s="481"/>
      <c r="N63" s="51"/>
    </row>
    <row r="64" spans="2:14">
      <c r="B64" s="73"/>
      <c r="C64" s="481"/>
      <c r="D64" s="481"/>
      <c r="E64" s="481"/>
      <c r="F64" s="482"/>
      <c r="G64" s="482"/>
      <c r="H64" s="482"/>
      <c r="I64" s="1144"/>
      <c r="J64" s="1144"/>
      <c r="K64" s="1144"/>
      <c r="L64" s="1144"/>
      <c r="M64" s="154" t="s">
        <v>12714</v>
      </c>
      <c r="N64" s="378">
        <f>N53+N58+N62</f>
        <v>16.64</v>
      </c>
    </row>
    <row r="65" spans="2:14">
      <c r="B65" s="73"/>
      <c r="C65" s="481"/>
      <c r="D65" s="481"/>
      <c r="E65" s="481"/>
      <c r="F65" s="482"/>
      <c r="G65" s="482"/>
      <c r="H65" s="482"/>
      <c r="I65" s="482"/>
      <c r="J65" s="1145"/>
      <c r="K65" s="1145"/>
      <c r="L65" s="1145"/>
      <c r="M65" s="1146" t="s">
        <v>12715</v>
      </c>
      <c r="N65" s="378">
        <v>1</v>
      </c>
    </row>
    <row r="66" spans="2:14" ht="15" thickBot="1">
      <c r="B66" s="48"/>
      <c r="C66" s="49"/>
      <c r="D66" s="49"/>
      <c r="E66" s="49"/>
      <c r="F66" s="67"/>
      <c r="G66" s="67"/>
      <c r="H66" s="67"/>
      <c r="I66" s="67"/>
      <c r="J66" s="67"/>
      <c r="K66" s="67"/>
      <c r="L66" s="67"/>
      <c r="M66" s="1052" t="s">
        <v>12716</v>
      </c>
      <c r="N66" s="379">
        <f>TRUNC(N64/N65,2)</f>
        <v>16.64</v>
      </c>
    </row>
    <row r="67" spans="2:14" ht="15" thickBot="1">
      <c r="B67" s="73"/>
      <c r="C67" s="481"/>
      <c r="D67" s="481"/>
      <c r="E67" s="481"/>
      <c r="F67" s="481"/>
      <c r="G67" s="481"/>
      <c r="H67" s="481"/>
      <c r="I67" s="481"/>
      <c r="J67" s="481"/>
      <c r="K67" s="481"/>
      <c r="L67" s="481"/>
      <c r="M67" s="481"/>
      <c r="N67" s="51"/>
    </row>
    <row r="68" spans="2:14" ht="25.5">
      <c r="B68" s="373" t="s">
        <v>0</v>
      </c>
      <c r="C68" s="1053" t="s">
        <v>12696</v>
      </c>
      <c r="D68" s="1292" t="s">
        <v>12717</v>
      </c>
      <c r="E68" s="1292"/>
      <c r="F68" s="1292"/>
      <c r="G68" s="1292"/>
      <c r="H68" s="1292"/>
      <c r="I68" s="1293"/>
      <c r="J68" s="374" t="s">
        <v>3300</v>
      </c>
      <c r="K68" s="374" t="s">
        <v>12718</v>
      </c>
      <c r="L68" s="1294" t="s">
        <v>12706</v>
      </c>
      <c r="M68" s="1295"/>
      <c r="N68" s="375" t="s">
        <v>12712</v>
      </c>
    </row>
    <row r="69" spans="2:14">
      <c r="B69" s="46">
        <v>10782</v>
      </c>
      <c r="C69" s="47" t="s">
        <v>3996</v>
      </c>
      <c r="D69" s="1286" t="s">
        <v>45398</v>
      </c>
      <c r="E69" s="1286"/>
      <c r="F69" s="1286"/>
      <c r="G69" s="1286"/>
      <c r="H69" s="1286"/>
      <c r="I69" s="1321"/>
      <c r="J69" s="65" t="s">
        <v>6</v>
      </c>
      <c r="K69" s="65">
        <v>363.98</v>
      </c>
      <c r="L69" s="1300">
        <v>1</v>
      </c>
      <c r="M69" s="1301"/>
      <c r="N69" s="66">
        <f>K69*L69</f>
        <v>363.98</v>
      </c>
    </row>
    <row r="70" spans="2:14" ht="15" thickBot="1">
      <c r="B70" s="48"/>
      <c r="C70" s="49"/>
      <c r="D70" s="49"/>
      <c r="E70" s="49"/>
      <c r="F70" s="67"/>
      <c r="G70" s="67"/>
      <c r="H70" s="67"/>
      <c r="I70" s="67"/>
      <c r="J70" s="67"/>
      <c r="K70" s="67"/>
      <c r="L70" s="67"/>
      <c r="M70" s="1052" t="s">
        <v>12719</v>
      </c>
      <c r="N70" s="376">
        <f>SUM(N69:N69)</f>
        <v>363.98</v>
      </c>
    </row>
    <row r="71" spans="2:14" ht="15" thickBot="1">
      <c r="B71" s="73"/>
      <c r="C71" s="481"/>
      <c r="D71" s="481"/>
      <c r="E71" s="481"/>
      <c r="F71" s="481"/>
      <c r="G71" s="481"/>
      <c r="H71" s="481"/>
      <c r="I71" s="481"/>
      <c r="J71" s="481"/>
      <c r="K71" s="481"/>
      <c r="L71" s="481"/>
      <c r="M71" s="481"/>
      <c r="N71" s="51"/>
    </row>
    <row r="72" spans="2:14" ht="25.5">
      <c r="B72" s="373" t="s">
        <v>0</v>
      </c>
      <c r="C72" s="374" t="s">
        <v>12696</v>
      </c>
      <c r="D72" s="1292" t="s">
        <v>12720</v>
      </c>
      <c r="E72" s="1292"/>
      <c r="F72" s="1292"/>
      <c r="G72" s="1292"/>
      <c r="H72" s="1292"/>
      <c r="I72" s="1293"/>
      <c r="J72" s="374" t="s">
        <v>3300</v>
      </c>
      <c r="K72" s="374" t="s">
        <v>12718</v>
      </c>
      <c r="L72" s="1294" t="s">
        <v>12706</v>
      </c>
      <c r="M72" s="1295"/>
      <c r="N72" s="375" t="s">
        <v>12712</v>
      </c>
    </row>
    <row r="73" spans="2:14" ht="44.25" customHeight="1">
      <c r="B73" s="53">
        <v>50602</v>
      </c>
      <c r="C73" s="1054" t="s">
        <v>3990</v>
      </c>
      <c r="D73" s="1322" t="s">
        <v>27</v>
      </c>
      <c r="E73" s="1296"/>
      <c r="F73" s="1296"/>
      <c r="G73" s="1296"/>
      <c r="H73" s="1296"/>
      <c r="I73" s="1297"/>
      <c r="J73" s="70" t="s">
        <v>144</v>
      </c>
      <c r="K73" s="70">
        <v>67.02</v>
      </c>
      <c r="L73" s="1323">
        <v>2.0299999999999998</v>
      </c>
      <c r="M73" s="1324"/>
      <c r="N73" s="54">
        <f>K73*L73</f>
        <v>136.05000000000001</v>
      </c>
    </row>
    <row r="74" spans="2:14" ht="27.75" customHeight="1">
      <c r="B74" s="53">
        <v>120308</v>
      </c>
      <c r="C74" s="1054" t="s">
        <v>3990</v>
      </c>
      <c r="D74" s="1322" t="s">
        <v>932</v>
      </c>
      <c r="E74" s="1296"/>
      <c r="F74" s="1296"/>
      <c r="G74" s="1296"/>
      <c r="H74" s="1296"/>
      <c r="I74" s="1297"/>
      <c r="J74" s="70" t="s">
        <v>144</v>
      </c>
      <c r="K74" s="70">
        <v>6.66</v>
      </c>
      <c r="L74" s="1323">
        <v>4.0599999999999996</v>
      </c>
      <c r="M74" s="1324"/>
      <c r="N74" s="54">
        <f>K74*L74</f>
        <v>27.04</v>
      </c>
    </row>
    <row r="75" spans="2:14" ht="33" customHeight="1">
      <c r="B75" s="53">
        <v>120302</v>
      </c>
      <c r="C75" s="1054" t="s">
        <v>3990</v>
      </c>
      <c r="D75" s="1322" t="s">
        <v>926</v>
      </c>
      <c r="E75" s="1296"/>
      <c r="F75" s="1296"/>
      <c r="G75" s="1296"/>
      <c r="H75" s="1296"/>
      <c r="I75" s="1297"/>
      <c r="J75" s="70" t="s">
        <v>144</v>
      </c>
      <c r="K75" s="70">
        <v>19.79</v>
      </c>
      <c r="L75" s="1323">
        <v>4.0599999999999996</v>
      </c>
      <c r="M75" s="1324"/>
      <c r="N75" s="54">
        <f t="shared" ref="N75:N79" si="0">K75*L75</f>
        <v>80.349999999999994</v>
      </c>
    </row>
    <row r="76" spans="2:14">
      <c r="B76" s="53">
        <v>40358</v>
      </c>
      <c r="C76" s="1054" t="s">
        <v>3996</v>
      </c>
      <c r="D76" s="1322" t="s">
        <v>153</v>
      </c>
      <c r="E76" s="1296"/>
      <c r="F76" s="1296"/>
      <c r="G76" s="1296"/>
      <c r="H76" s="1296"/>
      <c r="I76" s="1297"/>
      <c r="J76" s="70" t="s">
        <v>143</v>
      </c>
      <c r="K76" s="70">
        <v>553.25</v>
      </c>
      <c r="L76" s="1323">
        <v>0.09</v>
      </c>
      <c r="M76" s="1324"/>
      <c r="N76" s="54">
        <f t="shared" si="0"/>
        <v>49.79</v>
      </c>
    </row>
    <row r="77" spans="2:14" ht="26.25" customHeight="1">
      <c r="B77" s="53">
        <v>40283</v>
      </c>
      <c r="C77" s="1054" t="s">
        <v>3996</v>
      </c>
      <c r="D77" s="1322" t="s">
        <v>45399</v>
      </c>
      <c r="E77" s="1296"/>
      <c r="F77" s="1296"/>
      <c r="G77" s="1296"/>
      <c r="H77" s="1296"/>
      <c r="I77" s="1297"/>
      <c r="J77" s="70" t="s">
        <v>143</v>
      </c>
      <c r="K77" s="70">
        <v>15.37</v>
      </c>
      <c r="L77" s="1323">
        <v>3.93</v>
      </c>
      <c r="M77" s="1324"/>
      <c r="N77" s="54">
        <f t="shared" si="0"/>
        <v>60.4</v>
      </c>
    </row>
    <row r="78" spans="2:14" ht="29.25" customHeight="1">
      <c r="B78" s="53">
        <v>40324</v>
      </c>
      <c r="C78" s="1054" t="s">
        <v>3996</v>
      </c>
      <c r="D78" s="1322" t="s">
        <v>45400</v>
      </c>
      <c r="E78" s="1296"/>
      <c r="F78" s="1296"/>
      <c r="G78" s="1296"/>
      <c r="H78" s="1296"/>
      <c r="I78" s="1297"/>
      <c r="J78" s="70" t="s">
        <v>144</v>
      </c>
      <c r="K78" s="70">
        <v>76.23</v>
      </c>
      <c r="L78" s="1323">
        <v>0.74</v>
      </c>
      <c r="M78" s="1324"/>
      <c r="N78" s="54">
        <f t="shared" si="0"/>
        <v>56.41</v>
      </c>
    </row>
    <row r="79" spans="2:14">
      <c r="B79" s="53">
        <v>40303</v>
      </c>
      <c r="C79" s="1054" t="s">
        <v>3996</v>
      </c>
      <c r="D79" s="1322" t="s">
        <v>2876</v>
      </c>
      <c r="E79" s="1296"/>
      <c r="F79" s="1296"/>
      <c r="G79" s="1296"/>
      <c r="H79" s="1296"/>
      <c r="I79" s="1297"/>
      <c r="J79" s="70" t="s">
        <v>143</v>
      </c>
      <c r="K79" s="70">
        <v>40.69</v>
      </c>
      <c r="L79" s="1323">
        <v>1.64</v>
      </c>
      <c r="M79" s="1324"/>
      <c r="N79" s="54">
        <f t="shared" si="0"/>
        <v>66.73</v>
      </c>
    </row>
    <row r="80" spans="2:14" ht="15" thickBot="1">
      <c r="B80" s="48"/>
      <c r="C80" s="49"/>
      <c r="D80" s="49"/>
      <c r="E80" s="49"/>
      <c r="F80" s="67"/>
      <c r="G80" s="67"/>
      <c r="H80" s="67"/>
      <c r="I80" s="67"/>
      <c r="J80" s="67"/>
      <c r="K80" s="67"/>
      <c r="L80" s="67"/>
      <c r="M80" s="1052" t="s">
        <v>12721</v>
      </c>
      <c r="N80" s="376">
        <f>SUM(N73:N79)</f>
        <v>476.77</v>
      </c>
    </row>
    <row r="81" spans="2:14" ht="15" thickBot="1">
      <c r="B81" s="73"/>
      <c r="C81" s="481"/>
      <c r="D81" s="481"/>
      <c r="E81" s="481"/>
      <c r="F81" s="481"/>
      <c r="G81" s="481"/>
      <c r="H81" s="481"/>
      <c r="I81" s="481"/>
      <c r="J81" s="481"/>
      <c r="K81" s="481"/>
      <c r="L81" s="481"/>
      <c r="M81" s="481"/>
      <c r="N81" s="51"/>
    </row>
    <row r="82" spans="2:14" ht="25.5">
      <c r="B82" s="373" t="s">
        <v>0</v>
      </c>
      <c r="C82" s="374" t="s">
        <v>12696</v>
      </c>
      <c r="D82" s="1292" t="s">
        <v>12722</v>
      </c>
      <c r="E82" s="1292"/>
      <c r="F82" s="1292"/>
      <c r="G82" s="1293"/>
      <c r="H82" s="374" t="s">
        <v>3300</v>
      </c>
      <c r="I82" s="374" t="s">
        <v>12723</v>
      </c>
      <c r="J82" s="374" t="s">
        <v>12724</v>
      </c>
      <c r="K82" s="374" t="s">
        <v>12718</v>
      </c>
      <c r="L82" s="1294" t="s">
        <v>12706</v>
      </c>
      <c r="M82" s="1295"/>
      <c r="N82" s="375" t="s">
        <v>12712</v>
      </c>
    </row>
    <row r="83" spans="2:14">
      <c r="B83" s="68"/>
      <c r="C83" s="1051"/>
      <c r="D83" s="1286"/>
      <c r="E83" s="1286"/>
      <c r="F83" s="1286"/>
      <c r="G83" s="1286"/>
      <c r="H83" s="65"/>
      <c r="I83" s="65"/>
      <c r="J83" s="65"/>
      <c r="K83" s="65"/>
      <c r="L83" s="1287"/>
      <c r="M83" s="1288"/>
      <c r="N83" s="66"/>
    </row>
    <row r="84" spans="2:14">
      <c r="B84" s="68"/>
      <c r="C84" s="1051"/>
      <c r="D84" s="1286"/>
      <c r="E84" s="1286"/>
      <c r="F84" s="1286"/>
      <c r="G84" s="1286"/>
      <c r="H84" s="65"/>
      <c r="I84" s="65"/>
      <c r="J84" s="65"/>
      <c r="K84" s="65"/>
      <c r="L84" s="1287"/>
      <c r="M84" s="1288"/>
      <c r="N84" s="66"/>
    </row>
    <row r="85" spans="2:14">
      <c r="B85" s="68"/>
      <c r="C85" s="1051"/>
      <c r="D85" s="1286"/>
      <c r="E85" s="1286"/>
      <c r="F85" s="1286"/>
      <c r="G85" s="1286"/>
      <c r="H85" s="65"/>
      <c r="I85" s="65"/>
      <c r="J85" s="65"/>
      <c r="K85" s="65"/>
      <c r="L85" s="1287"/>
      <c r="M85" s="1288"/>
      <c r="N85" s="66"/>
    </row>
    <row r="86" spans="2:14">
      <c r="B86" s="73"/>
      <c r="C86" s="481"/>
      <c r="D86" s="481"/>
      <c r="E86" s="481"/>
      <c r="F86" s="482"/>
      <c r="G86" s="482"/>
      <c r="H86" s="482"/>
      <c r="I86" s="482"/>
      <c r="J86" s="482"/>
      <c r="K86" s="482"/>
      <c r="L86" s="482"/>
      <c r="M86" s="154" t="s">
        <v>12725</v>
      </c>
      <c r="N86" s="377">
        <f>SUM(N83:N85)</f>
        <v>0</v>
      </c>
    </row>
    <row r="87" spans="2:14">
      <c r="B87" s="73"/>
      <c r="C87" s="481"/>
      <c r="D87" s="481"/>
      <c r="E87" s="481"/>
      <c r="F87" s="481"/>
      <c r="G87" s="481"/>
      <c r="H87" s="481"/>
      <c r="I87" s="481"/>
      <c r="J87" s="481"/>
      <c r="K87" s="481"/>
      <c r="L87" s="481"/>
      <c r="M87" s="481"/>
      <c r="N87" s="51"/>
    </row>
    <row r="88" spans="2:14">
      <c r="B88" s="55"/>
      <c r="C88" s="56"/>
      <c r="D88" s="56"/>
      <c r="E88" s="56"/>
      <c r="F88" s="71"/>
      <c r="G88" s="71"/>
      <c r="H88" s="71"/>
      <c r="I88" s="71"/>
      <c r="J88" s="71"/>
      <c r="K88" s="71"/>
      <c r="L88" s="71"/>
      <c r="M88" s="57" t="s">
        <v>12726</v>
      </c>
      <c r="N88" s="378">
        <f>N66+N70+N80+N86</f>
        <v>857.39</v>
      </c>
    </row>
    <row r="89" spans="2:14">
      <c r="B89" s="73"/>
      <c r="C89" s="481"/>
      <c r="D89" s="481"/>
      <c r="E89" s="481"/>
      <c r="F89" s="482"/>
      <c r="G89" s="482"/>
      <c r="H89" s="482"/>
      <c r="I89" s="482"/>
      <c r="J89" s="482"/>
      <c r="K89" s="482"/>
      <c r="L89" s="482"/>
      <c r="M89" s="1147">
        <f>PREÇO!I5</f>
        <v>0.3196</v>
      </c>
      <c r="N89" s="378">
        <f>N88*M89</f>
        <v>274.02</v>
      </c>
    </row>
    <row r="90" spans="2:14" ht="15" thickBot="1">
      <c r="B90" s="1289" t="s">
        <v>12727</v>
      </c>
      <c r="C90" s="1290"/>
      <c r="D90" s="1290"/>
      <c r="E90" s="1290"/>
      <c r="F90" s="1290"/>
      <c r="G90" s="1290"/>
      <c r="H90" s="1290"/>
      <c r="I90" s="1290"/>
      <c r="J90" s="1290"/>
      <c r="K90" s="1290"/>
      <c r="L90" s="1290"/>
      <c r="M90" s="1291"/>
      <c r="N90" s="379">
        <f>N88+N89</f>
        <v>1131.4100000000001</v>
      </c>
    </row>
    <row r="91" spans="2:14">
      <c r="B91" s="1148"/>
      <c r="C91" s="1149"/>
      <c r="D91" s="1149"/>
      <c r="E91" s="1149"/>
      <c r="F91" s="1149"/>
      <c r="G91" s="1149"/>
      <c r="H91" s="1149"/>
      <c r="I91" s="1149"/>
      <c r="J91" s="1149"/>
      <c r="K91" s="1149"/>
      <c r="L91" s="1149"/>
      <c r="M91" s="1149"/>
      <c r="N91" s="1150"/>
    </row>
    <row r="92" spans="2:14">
      <c r="B92" s="1148"/>
      <c r="C92" s="1149"/>
      <c r="D92" s="1149"/>
      <c r="E92" s="1149"/>
      <c r="F92" s="1149"/>
      <c r="G92" s="1149"/>
      <c r="H92" s="1149"/>
      <c r="I92" s="1149"/>
      <c r="J92" s="1149"/>
      <c r="K92" s="1149"/>
      <c r="L92" s="1149"/>
      <c r="M92" s="1149"/>
      <c r="N92" s="1150"/>
    </row>
    <row r="93" spans="2:14" ht="15" thickBot="1">
      <c r="B93" s="1148"/>
      <c r="C93" s="1149"/>
      <c r="D93" s="1149"/>
      <c r="E93" s="1149"/>
      <c r="F93" s="1149"/>
      <c r="G93" s="1149"/>
      <c r="H93" s="1149"/>
      <c r="I93" s="1149"/>
      <c r="J93" s="1149"/>
      <c r="K93" s="1149"/>
      <c r="L93" s="1149"/>
      <c r="M93" s="1149"/>
      <c r="N93" s="1150"/>
    </row>
    <row r="94" spans="2:14" ht="44.25" customHeight="1">
      <c r="B94" s="1303" t="s">
        <v>45401</v>
      </c>
      <c r="C94" s="1304"/>
      <c r="D94" s="1305"/>
      <c r="E94" s="1306" t="s">
        <v>12692</v>
      </c>
      <c r="F94" s="1306"/>
      <c r="G94" s="1306"/>
      <c r="H94" s="1306"/>
      <c r="I94" s="1306"/>
      <c r="J94" s="1306"/>
      <c r="K94" s="1306"/>
      <c r="L94" s="1307"/>
      <c r="M94" s="1308"/>
      <c r="N94" s="1309"/>
    </row>
    <row r="95" spans="2:14">
      <c r="B95" s="45" t="s">
        <v>12693</v>
      </c>
      <c r="C95" s="1310" t="s">
        <v>45402</v>
      </c>
      <c r="D95" s="1310"/>
      <c r="E95" s="1310"/>
      <c r="F95" s="1310"/>
      <c r="G95" s="1310"/>
      <c r="H95" s="1310"/>
      <c r="I95" s="1310"/>
      <c r="J95" s="1310"/>
      <c r="K95" s="1310"/>
      <c r="L95" s="1310"/>
      <c r="M95" s="1310"/>
      <c r="N95" s="1311"/>
    </row>
    <row r="96" spans="2:14">
      <c r="B96" s="45" t="s">
        <v>12694</v>
      </c>
      <c r="C96" s="1312" t="s">
        <v>81</v>
      </c>
      <c r="D96" s="1312"/>
      <c r="E96" s="1312"/>
      <c r="F96" s="1312"/>
      <c r="G96" s="1312"/>
      <c r="H96" s="1312"/>
      <c r="I96" s="1312"/>
      <c r="J96" s="1312"/>
      <c r="K96" s="1312"/>
      <c r="L96" s="1312"/>
      <c r="M96" s="1312"/>
      <c r="N96" s="1313"/>
    </row>
    <row r="97" spans="2:14" ht="15" thickBot="1">
      <c r="B97" s="45" t="s">
        <v>12695</v>
      </c>
      <c r="C97" s="1314">
        <v>44562</v>
      </c>
      <c r="D97" s="1315"/>
      <c r="E97" s="1315"/>
      <c r="F97" s="1315"/>
      <c r="G97" s="1315"/>
      <c r="H97" s="1315"/>
      <c r="I97" s="1315"/>
      <c r="J97" s="1315"/>
      <c r="K97" s="1315"/>
      <c r="L97" s="1315"/>
      <c r="M97" s="1315"/>
      <c r="N97" s="1316"/>
    </row>
    <row r="98" spans="2:14">
      <c r="B98" s="373" t="s">
        <v>0</v>
      </c>
      <c r="C98" s="1053" t="s">
        <v>12696</v>
      </c>
      <c r="D98" s="1292" t="s">
        <v>12697</v>
      </c>
      <c r="E98" s="1292"/>
      <c r="F98" s="1292"/>
      <c r="G98" s="1293"/>
      <c r="H98" s="374" t="s">
        <v>109</v>
      </c>
      <c r="I98" s="374" t="s">
        <v>12698</v>
      </c>
      <c r="J98" s="374" t="s">
        <v>12699</v>
      </c>
      <c r="K98" s="374" t="s">
        <v>12700</v>
      </c>
      <c r="L98" s="1294" t="s">
        <v>12701</v>
      </c>
      <c r="M98" s="1295"/>
      <c r="N98" s="375" t="s">
        <v>12702</v>
      </c>
    </row>
    <row r="99" spans="2:14">
      <c r="B99" s="68"/>
      <c r="C99" s="47"/>
      <c r="D99" s="1286"/>
      <c r="E99" s="1286"/>
      <c r="F99" s="1286"/>
      <c r="G99" s="1321"/>
      <c r="H99" s="65"/>
      <c r="I99" s="65"/>
      <c r="J99" s="65"/>
      <c r="K99" s="65"/>
      <c r="L99" s="1287"/>
      <c r="M99" s="1288"/>
      <c r="N99" s="66"/>
    </row>
    <row r="100" spans="2:14" ht="15" thickBot="1">
      <c r="B100" s="48"/>
      <c r="C100" s="49"/>
      <c r="D100" s="49"/>
      <c r="E100" s="49"/>
      <c r="F100" s="67"/>
      <c r="G100" s="67"/>
      <c r="H100" s="67"/>
      <c r="I100" s="67"/>
      <c r="J100" s="67"/>
      <c r="K100" s="67"/>
      <c r="L100" s="67"/>
      <c r="M100" s="1052" t="s">
        <v>12703</v>
      </c>
      <c r="N100" s="376">
        <f>SUM(N99)</f>
        <v>0</v>
      </c>
    </row>
    <row r="101" spans="2:14" ht="15" thickBot="1">
      <c r="B101" s="73"/>
      <c r="C101" s="481"/>
      <c r="D101" s="481"/>
      <c r="E101" s="481"/>
      <c r="F101" s="481"/>
      <c r="G101" s="481"/>
      <c r="H101" s="481"/>
      <c r="I101" s="481"/>
      <c r="J101" s="481"/>
      <c r="K101" s="481"/>
      <c r="L101" s="481"/>
      <c r="M101" s="481"/>
      <c r="N101" s="51"/>
    </row>
    <row r="102" spans="2:14" ht="38.25">
      <c r="B102" s="373" t="s">
        <v>0</v>
      </c>
      <c r="C102" s="1053" t="s">
        <v>12696</v>
      </c>
      <c r="D102" s="1292" t="s">
        <v>12704</v>
      </c>
      <c r="E102" s="1292"/>
      <c r="F102" s="1292"/>
      <c r="G102" s="1292"/>
      <c r="H102" s="1293"/>
      <c r="I102" s="374" t="s">
        <v>3300</v>
      </c>
      <c r="J102" s="374" t="s">
        <v>12705</v>
      </c>
      <c r="K102" s="374" t="s">
        <v>12751</v>
      </c>
      <c r="L102" s="374" t="s">
        <v>12752</v>
      </c>
      <c r="M102" s="374" t="s">
        <v>12706</v>
      </c>
      <c r="N102" s="375" t="s">
        <v>12702</v>
      </c>
    </row>
    <row r="103" spans="2:14">
      <c r="B103" s="68">
        <v>20060</v>
      </c>
      <c r="C103" s="1051" t="s">
        <v>3996</v>
      </c>
      <c r="D103" s="1296" t="s">
        <v>45394</v>
      </c>
      <c r="E103" s="1296"/>
      <c r="F103" s="1296"/>
      <c r="G103" s="1296"/>
      <c r="H103" s="1297"/>
      <c r="I103" s="65" t="s">
        <v>74</v>
      </c>
      <c r="J103" s="52">
        <v>1.5727</v>
      </c>
      <c r="K103" s="59">
        <v>11.3</v>
      </c>
      <c r="L103" s="59">
        <f>K103*(1+J103)</f>
        <v>29.07</v>
      </c>
      <c r="M103" s="69">
        <v>0.15</v>
      </c>
      <c r="N103" s="66">
        <f>L103*M103</f>
        <v>4.3600000000000003</v>
      </c>
    </row>
    <row r="104" spans="2:14">
      <c r="B104" s="68">
        <v>20109</v>
      </c>
      <c r="C104" s="1051" t="s">
        <v>3996</v>
      </c>
      <c r="D104" s="1296" t="s">
        <v>45395</v>
      </c>
      <c r="E104" s="1296"/>
      <c r="F104" s="1296"/>
      <c r="G104" s="1296"/>
      <c r="H104" s="1297"/>
      <c r="I104" s="65" t="s">
        <v>74</v>
      </c>
      <c r="J104" s="52">
        <v>1.5727</v>
      </c>
      <c r="K104" s="59">
        <v>6.2</v>
      </c>
      <c r="L104" s="59">
        <f>K104*(1+J104)</f>
        <v>15.95</v>
      </c>
      <c r="M104" s="69">
        <v>0.5</v>
      </c>
      <c r="N104" s="66">
        <f>L104*M104</f>
        <v>7.98</v>
      </c>
    </row>
    <row r="105" spans="2:14">
      <c r="B105" s="68">
        <v>20002</v>
      </c>
      <c r="C105" s="1051" t="s">
        <v>3996</v>
      </c>
      <c r="D105" s="1296" t="s">
        <v>45403</v>
      </c>
      <c r="E105" s="1296"/>
      <c r="F105" s="1296"/>
      <c r="G105" s="1296"/>
      <c r="H105" s="1297"/>
      <c r="I105" s="65" t="s">
        <v>74</v>
      </c>
      <c r="J105" s="52">
        <v>1.5727</v>
      </c>
      <c r="K105" s="59">
        <v>5</v>
      </c>
      <c r="L105" s="59">
        <f>K105*(1+J105)</f>
        <v>12.86</v>
      </c>
      <c r="M105" s="69">
        <v>1</v>
      </c>
      <c r="N105" s="66">
        <f>L105*M105</f>
        <v>12.86</v>
      </c>
    </row>
    <row r="106" spans="2:14" ht="15" thickBot="1">
      <c r="B106" s="48"/>
      <c r="C106" s="49"/>
      <c r="D106" s="49"/>
      <c r="E106" s="49"/>
      <c r="F106" s="67"/>
      <c r="G106" s="67"/>
      <c r="H106" s="67"/>
      <c r="I106" s="67"/>
      <c r="J106" s="67"/>
      <c r="K106" s="67"/>
      <c r="L106" s="67"/>
      <c r="M106" s="1052" t="s">
        <v>12707</v>
      </c>
      <c r="N106" s="376">
        <f>SUM(N103:N104)</f>
        <v>12.34</v>
      </c>
    </row>
    <row r="107" spans="2:14" ht="15" thickBot="1">
      <c r="B107" s="73"/>
      <c r="C107" s="481"/>
      <c r="D107" s="481"/>
      <c r="E107" s="481"/>
      <c r="F107" s="481"/>
      <c r="G107" s="481"/>
      <c r="H107" s="481"/>
      <c r="I107" s="482"/>
      <c r="J107" s="482"/>
      <c r="K107" s="481"/>
      <c r="L107" s="481"/>
      <c r="M107" s="481"/>
      <c r="N107" s="51"/>
    </row>
    <row r="108" spans="2:14">
      <c r="B108" s="373" t="s">
        <v>0</v>
      </c>
      <c r="C108" s="1053" t="s">
        <v>12696</v>
      </c>
      <c r="D108" s="1292" t="s">
        <v>12708</v>
      </c>
      <c r="E108" s="1292"/>
      <c r="F108" s="1292"/>
      <c r="G108" s="1292"/>
      <c r="H108" s="1293"/>
      <c r="I108" s="374" t="s">
        <v>2472</v>
      </c>
      <c r="J108" s="374" t="s">
        <v>12709</v>
      </c>
      <c r="K108" s="374" t="s">
        <v>12710</v>
      </c>
      <c r="L108" s="1294" t="s">
        <v>12711</v>
      </c>
      <c r="M108" s="1295"/>
      <c r="N108" s="375" t="s">
        <v>12712</v>
      </c>
    </row>
    <row r="109" spans="2:14">
      <c r="B109" s="68">
        <v>2000</v>
      </c>
      <c r="C109" s="1051" t="s">
        <v>3996</v>
      </c>
      <c r="D109" s="1296" t="s">
        <v>45396</v>
      </c>
      <c r="E109" s="1296"/>
      <c r="F109" s="1296"/>
      <c r="G109" s="1296"/>
      <c r="H109" s="1297"/>
      <c r="I109" s="65">
        <v>5</v>
      </c>
      <c r="J109" s="65" t="s">
        <v>45397</v>
      </c>
      <c r="K109" s="65"/>
      <c r="L109" s="1287"/>
      <c r="M109" s="1288"/>
      <c r="N109" s="66">
        <v>2.1</v>
      </c>
    </row>
    <row r="110" spans="2:14">
      <c r="B110" s="73"/>
      <c r="C110" s="481"/>
      <c r="D110" s="481"/>
      <c r="E110" s="481"/>
      <c r="F110" s="482"/>
      <c r="G110" s="482"/>
      <c r="H110" s="482"/>
      <c r="I110" s="482"/>
      <c r="J110" s="482"/>
      <c r="K110" s="482"/>
      <c r="L110" s="482"/>
      <c r="M110" s="154" t="s">
        <v>12713</v>
      </c>
      <c r="N110" s="377">
        <f>SUM(N109:N109)</f>
        <v>2.1</v>
      </c>
    </row>
    <row r="111" spans="2:14">
      <c r="B111" s="73"/>
      <c r="C111" s="481"/>
      <c r="D111" s="481"/>
      <c r="E111" s="481"/>
      <c r="F111" s="481"/>
      <c r="G111" s="481"/>
      <c r="H111" s="481"/>
      <c r="I111" s="481"/>
      <c r="J111" s="481"/>
      <c r="K111" s="481"/>
      <c r="L111" s="481"/>
      <c r="M111" s="481"/>
      <c r="N111" s="51"/>
    </row>
    <row r="112" spans="2:14">
      <c r="B112" s="73"/>
      <c r="C112" s="481"/>
      <c r="D112" s="481"/>
      <c r="E112" s="481"/>
      <c r="F112" s="482"/>
      <c r="G112" s="482"/>
      <c r="H112" s="482"/>
      <c r="I112" s="1144"/>
      <c r="J112" s="1144"/>
      <c r="K112" s="1144"/>
      <c r="L112" s="1144"/>
      <c r="M112" s="154" t="s">
        <v>12714</v>
      </c>
      <c r="N112" s="378">
        <f>N100+N106+N110</f>
        <v>14.44</v>
      </c>
    </row>
    <row r="113" spans="2:14">
      <c r="B113" s="73"/>
      <c r="C113" s="481"/>
      <c r="D113" s="481"/>
      <c r="E113" s="481"/>
      <c r="F113" s="482"/>
      <c r="G113" s="482"/>
      <c r="H113" s="482"/>
      <c r="I113" s="482"/>
      <c r="J113" s="1145"/>
      <c r="K113" s="1145"/>
      <c r="L113" s="1145"/>
      <c r="M113" s="1146" t="s">
        <v>12715</v>
      </c>
      <c r="N113" s="378">
        <v>1</v>
      </c>
    </row>
    <row r="114" spans="2:14" ht="15" thickBot="1">
      <c r="B114" s="48"/>
      <c r="C114" s="49"/>
      <c r="D114" s="49"/>
      <c r="E114" s="49"/>
      <c r="F114" s="67"/>
      <c r="G114" s="67"/>
      <c r="H114" s="67"/>
      <c r="I114" s="67"/>
      <c r="J114" s="67"/>
      <c r="K114" s="67"/>
      <c r="L114" s="67"/>
      <c r="M114" s="1052" t="s">
        <v>12716</v>
      </c>
      <c r="N114" s="379">
        <f>TRUNC(N112/N113,2)</f>
        <v>14.44</v>
      </c>
    </row>
    <row r="115" spans="2:14" ht="15" thickBot="1">
      <c r="B115" s="73"/>
      <c r="C115" s="481"/>
      <c r="D115" s="481"/>
      <c r="E115" s="481"/>
      <c r="F115" s="481"/>
      <c r="G115" s="481"/>
      <c r="H115" s="481"/>
      <c r="I115" s="481"/>
      <c r="J115" s="481"/>
      <c r="K115" s="481"/>
      <c r="L115" s="481"/>
      <c r="M115" s="481"/>
      <c r="N115" s="51"/>
    </row>
    <row r="116" spans="2:14" ht="25.5">
      <c r="B116" s="373" t="s">
        <v>0</v>
      </c>
      <c r="C116" s="1053" t="s">
        <v>12696</v>
      </c>
      <c r="D116" s="1292" t="s">
        <v>12717</v>
      </c>
      <c r="E116" s="1292"/>
      <c r="F116" s="1292"/>
      <c r="G116" s="1292"/>
      <c r="H116" s="1292"/>
      <c r="I116" s="1293"/>
      <c r="J116" s="374" t="s">
        <v>3300</v>
      </c>
      <c r="K116" s="374" t="s">
        <v>12718</v>
      </c>
      <c r="L116" s="1294" t="s">
        <v>12706</v>
      </c>
      <c r="M116" s="1295"/>
      <c r="N116" s="375" t="s">
        <v>12712</v>
      </c>
    </row>
    <row r="117" spans="2:14">
      <c r="B117" s="68">
        <v>10214</v>
      </c>
      <c r="C117" s="1051" t="s">
        <v>3996</v>
      </c>
      <c r="D117" s="1296" t="s">
        <v>45404</v>
      </c>
      <c r="E117" s="1296"/>
      <c r="F117" s="1296"/>
      <c r="G117" s="1296"/>
      <c r="H117" s="1296"/>
      <c r="I117" s="1297"/>
      <c r="J117" s="70" t="s">
        <v>81</v>
      </c>
      <c r="K117" s="59">
        <v>38</v>
      </c>
      <c r="L117" s="1300">
        <v>1</v>
      </c>
      <c r="M117" s="1301"/>
      <c r="N117" s="66">
        <f>K117*L117</f>
        <v>38</v>
      </c>
    </row>
    <row r="118" spans="2:14">
      <c r="B118" s="68"/>
      <c r="C118" s="1051"/>
      <c r="D118" s="1296"/>
      <c r="E118" s="1296"/>
      <c r="F118" s="1296"/>
      <c r="G118" s="1296"/>
      <c r="H118" s="1296"/>
      <c r="I118" s="1297"/>
      <c r="J118" s="65"/>
      <c r="K118" s="65"/>
      <c r="L118" s="1287"/>
      <c r="M118" s="1288"/>
      <c r="N118" s="66"/>
    </row>
    <row r="119" spans="2:14" ht="15" thickBot="1">
      <c r="B119" s="48"/>
      <c r="C119" s="49"/>
      <c r="D119" s="49"/>
      <c r="E119" s="49"/>
      <c r="F119" s="67"/>
      <c r="G119" s="67"/>
      <c r="H119" s="67"/>
      <c r="I119" s="67"/>
      <c r="J119" s="67"/>
      <c r="K119" s="67"/>
      <c r="L119" s="67"/>
      <c r="M119" s="1052" t="s">
        <v>12719</v>
      </c>
      <c r="N119" s="376">
        <f>SUM(N117:N117)</f>
        <v>38</v>
      </c>
    </row>
    <row r="120" spans="2:14" ht="15" thickBot="1">
      <c r="B120" s="73"/>
      <c r="C120" s="481"/>
      <c r="D120" s="481"/>
      <c r="E120" s="481"/>
      <c r="F120" s="481"/>
      <c r="G120" s="481"/>
      <c r="H120" s="481"/>
      <c r="I120" s="481"/>
      <c r="J120" s="481"/>
      <c r="K120" s="481"/>
      <c r="L120" s="481"/>
      <c r="M120" s="481"/>
      <c r="N120" s="51"/>
    </row>
    <row r="121" spans="2:14" ht="25.5">
      <c r="B121" s="373" t="s">
        <v>0</v>
      </c>
      <c r="C121" s="374" t="s">
        <v>12696</v>
      </c>
      <c r="D121" s="1292" t="s">
        <v>12720</v>
      </c>
      <c r="E121" s="1292"/>
      <c r="F121" s="1292"/>
      <c r="G121" s="1292"/>
      <c r="H121" s="1292"/>
      <c r="I121" s="1293"/>
      <c r="J121" s="374" t="s">
        <v>3300</v>
      </c>
      <c r="K121" s="374" t="s">
        <v>12718</v>
      </c>
      <c r="L121" s="1294" t="s">
        <v>12706</v>
      </c>
      <c r="M121" s="1295"/>
      <c r="N121" s="375" t="s">
        <v>12712</v>
      </c>
    </row>
    <row r="122" spans="2:14">
      <c r="B122" s="53">
        <v>40348</v>
      </c>
      <c r="C122" s="1051" t="s">
        <v>3996</v>
      </c>
      <c r="D122" s="1296" t="s">
        <v>3325</v>
      </c>
      <c r="E122" s="1296"/>
      <c r="F122" s="1296"/>
      <c r="G122" s="1296"/>
      <c r="H122" s="1296"/>
      <c r="I122" s="1297"/>
      <c r="J122" s="70" t="s">
        <v>143</v>
      </c>
      <c r="K122" s="70">
        <v>432.94</v>
      </c>
      <c r="L122" s="1298">
        <v>3.0000000000000001E-3</v>
      </c>
      <c r="M122" s="1299"/>
      <c r="N122" s="54">
        <f>K122*L122</f>
        <v>1.3</v>
      </c>
    </row>
    <row r="123" spans="2:14" ht="15" thickBot="1">
      <c r="B123" s="48"/>
      <c r="C123" s="49"/>
      <c r="D123" s="49"/>
      <c r="E123" s="49"/>
      <c r="F123" s="67"/>
      <c r="G123" s="67"/>
      <c r="H123" s="67"/>
      <c r="I123" s="67"/>
      <c r="J123" s="67"/>
      <c r="K123" s="67"/>
      <c r="L123" s="67"/>
      <c r="M123" s="1052" t="s">
        <v>12721</v>
      </c>
      <c r="N123" s="376">
        <f>SUM(N122:N122)</f>
        <v>1.3</v>
      </c>
    </row>
    <row r="124" spans="2:14" ht="15" thickBot="1">
      <c r="B124" s="73"/>
      <c r="C124" s="481"/>
      <c r="D124" s="481"/>
      <c r="E124" s="481"/>
      <c r="F124" s="481"/>
      <c r="G124" s="481"/>
      <c r="H124" s="481"/>
      <c r="I124" s="481"/>
      <c r="J124" s="481"/>
      <c r="K124" s="481"/>
      <c r="L124" s="481"/>
      <c r="M124" s="481"/>
      <c r="N124" s="51"/>
    </row>
    <row r="125" spans="2:14" ht="25.5">
      <c r="B125" s="373" t="s">
        <v>0</v>
      </c>
      <c r="C125" s="374" t="s">
        <v>12696</v>
      </c>
      <c r="D125" s="1292" t="s">
        <v>12722</v>
      </c>
      <c r="E125" s="1292"/>
      <c r="F125" s="1292"/>
      <c r="G125" s="1293"/>
      <c r="H125" s="374" t="s">
        <v>3300</v>
      </c>
      <c r="I125" s="374" t="s">
        <v>12723</v>
      </c>
      <c r="J125" s="374" t="s">
        <v>12724</v>
      </c>
      <c r="K125" s="374" t="s">
        <v>12718</v>
      </c>
      <c r="L125" s="1294" t="s">
        <v>12706</v>
      </c>
      <c r="M125" s="1295"/>
      <c r="N125" s="375" t="s">
        <v>12712</v>
      </c>
    </row>
    <row r="126" spans="2:14">
      <c r="B126" s="68"/>
      <c r="C126" s="1051"/>
      <c r="D126" s="1286"/>
      <c r="E126" s="1286"/>
      <c r="F126" s="1286"/>
      <c r="G126" s="1286"/>
      <c r="H126" s="65"/>
      <c r="I126" s="65"/>
      <c r="J126" s="65"/>
      <c r="K126" s="65"/>
      <c r="L126" s="1287"/>
      <c r="M126" s="1288"/>
      <c r="N126" s="66"/>
    </row>
    <row r="127" spans="2:14">
      <c r="B127" s="73"/>
      <c r="C127" s="481"/>
      <c r="D127" s="481"/>
      <c r="E127" s="481"/>
      <c r="F127" s="482"/>
      <c r="G127" s="482"/>
      <c r="H127" s="482"/>
      <c r="I127" s="482"/>
      <c r="J127" s="482"/>
      <c r="K127" s="482"/>
      <c r="L127" s="482"/>
      <c r="M127" s="154" t="s">
        <v>12725</v>
      </c>
      <c r="N127" s="377">
        <f>SUM(N126:N126)</f>
        <v>0</v>
      </c>
    </row>
    <row r="128" spans="2:14">
      <c r="B128" s="73"/>
      <c r="C128" s="481"/>
      <c r="D128" s="481"/>
      <c r="E128" s="481"/>
      <c r="F128" s="481"/>
      <c r="G128" s="481"/>
      <c r="H128" s="481"/>
      <c r="I128" s="481"/>
      <c r="J128" s="481"/>
      <c r="K128" s="481"/>
      <c r="L128" s="481"/>
      <c r="M128" s="481"/>
      <c r="N128" s="51"/>
    </row>
    <row r="129" spans="2:14">
      <c r="B129" s="55"/>
      <c r="C129" s="56"/>
      <c r="D129" s="56"/>
      <c r="E129" s="56"/>
      <c r="F129" s="71"/>
      <c r="G129" s="71"/>
      <c r="H129" s="71"/>
      <c r="I129" s="71"/>
      <c r="J129" s="71"/>
      <c r="K129" s="71"/>
      <c r="L129" s="71"/>
      <c r="M129" s="57" t="s">
        <v>12726</v>
      </c>
      <c r="N129" s="378">
        <f>N114+N119+N123+N127</f>
        <v>53.74</v>
      </c>
    </row>
    <row r="130" spans="2:14">
      <c r="B130" s="73"/>
      <c r="C130" s="481"/>
      <c r="D130" s="481"/>
      <c r="E130" s="481"/>
      <c r="F130" s="482"/>
      <c r="G130" s="482"/>
      <c r="H130" s="482"/>
      <c r="I130" s="482"/>
      <c r="J130" s="482"/>
      <c r="K130" s="482"/>
      <c r="L130" s="482"/>
      <c r="M130" s="1147">
        <f>PREÇO!I5</f>
        <v>0.3196</v>
      </c>
      <c r="N130" s="378">
        <f>N129*M130</f>
        <v>17.18</v>
      </c>
    </row>
    <row r="131" spans="2:14" ht="15" thickBot="1">
      <c r="B131" s="1289" t="s">
        <v>12727</v>
      </c>
      <c r="C131" s="1290"/>
      <c r="D131" s="1290"/>
      <c r="E131" s="1290"/>
      <c r="F131" s="1290"/>
      <c r="G131" s="1290"/>
      <c r="H131" s="1290"/>
      <c r="I131" s="1290"/>
      <c r="J131" s="1290"/>
      <c r="K131" s="1290"/>
      <c r="L131" s="1290"/>
      <c r="M131" s="1291"/>
      <c r="N131" s="379">
        <f>N129+N130</f>
        <v>70.92</v>
      </c>
    </row>
    <row r="132" spans="2:14">
      <c r="B132" s="1148"/>
      <c r="C132" s="1149"/>
      <c r="D132" s="1149"/>
      <c r="E132" s="1149"/>
      <c r="F132" s="1149"/>
      <c r="G132" s="1149"/>
      <c r="H132" s="1149"/>
      <c r="I132" s="1149"/>
      <c r="J132" s="1149"/>
      <c r="K132" s="1149"/>
      <c r="L132" s="1149"/>
      <c r="M132" s="1149"/>
      <c r="N132" s="1150"/>
    </row>
    <row r="133" spans="2:14">
      <c r="B133" s="1148"/>
      <c r="C133" s="1149"/>
      <c r="D133" s="1149"/>
      <c r="E133" s="1149"/>
      <c r="F133" s="1149"/>
      <c r="G133" s="1149"/>
      <c r="H133" s="1149"/>
      <c r="I133" s="1149"/>
      <c r="J133" s="1149"/>
      <c r="K133" s="1149"/>
      <c r="L133" s="1149"/>
      <c r="M133" s="1149"/>
      <c r="N133" s="1150"/>
    </row>
    <row r="134" spans="2:14">
      <c r="B134" s="1148"/>
      <c r="C134" s="1149"/>
      <c r="D134" s="1149"/>
      <c r="E134" s="1149"/>
      <c r="F134" s="1149"/>
      <c r="G134" s="1149"/>
      <c r="H134" s="1149"/>
      <c r="I134" s="1149"/>
      <c r="J134" s="1149"/>
      <c r="K134" s="1149"/>
      <c r="L134" s="1149"/>
      <c r="M134" s="1149"/>
      <c r="N134" s="1150"/>
    </row>
    <row r="135" spans="2:14">
      <c r="B135" s="1148"/>
      <c r="C135" s="1149"/>
      <c r="D135" s="1149"/>
      <c r="E135" s="1149"/>
      <c r="F135" s="1149"/>
      <c r="G135" s="1149"/>
      <c r="H135" s="1149"/>
      <c r="I135" s="1149"/>
      <c r="J135" s="1149"/>
      <c r="K135" s="1149"/>
      <c r="L135" s="1149"/>
      <c r="M135" s="1149"/>
      <c r="N135" s="1150"/>
    </row>
    <row r="136" spans="2:14" ht="15" thickBot="1">
      <c r="B136" s="1148"/>
      <c r="C136" s="1149"/>
      <c r="D136" s="1149"/>
      <c r="E136" s="1149"/>
      <c r="F136" s="1149"/>
      <c r="G136" s="1149"/>
      <c r="H136" s="1149"/>
      <c r="I136" s="1149"/>
      <c r="J136" s="1149"/>
      <c r="K136" s="1149"/>
      <c r="L136" s="1149"/>
      <c r="M136" s="1149"/>
      <c r="N136" s="1150"/>
    </row>
    <row r="137" spans="2:14" ht="44.25" customHeight="1">
      <c r="B137" s="1303" t="s">
        <v>45405</v>
      </c>
      <c r="C137" s="1304"/>
      <c r="D137" s="1305"/>
      <c r="E137" s="1306" t="s">
        <v>12692</v>
      </c>
      <c r="F137" s="1306"/>
      <c r="G137" s="1306"/>
      <c r="H137" s="1306"/>
      <c r="I137" s="1306"/>
      <c r="J137" s="1306"/>
      <c r="K137" s="1306"/>
      <c r="L137" s="1307"/>
      <c r="M137" s="1308"/>
      <c r="N137" s="1309"/>
    </row>
    <row r="138" spans="2:14">
      <c r="B138" s="45" t="s">
        <v>12693</v>
      </c>
      <c r="C138" s="1310" t="s">
        <v>45406</v>
      </c>
      <c r="D138" s="1310"/>
      <c r="E138" s="1310"/>
      <c r="F138" s="1310"/>
      <c r="G138" s="1310"/>
      <c r="H138" s="1310"/>
      <c r="I138" s="1310"/>
      <c r="J138" s="1310"/>
      <c r="K138" s="1310"/>
      <c r="L138" s="1310"/>
      <c r="M138" s="1310"/>
      <c r="N138" s="1311"/>
    </row>
    <row r="139" spans="2:14">
      <c r="B139" s="45" t="s">
        <v>12694</v>
      </c>
      <c r="C139" s="1312" t="s">
        <v>81</v>
      </c>
      <c r="D139" s="1312"/>
      <c r="E139" s="1312"/>
      <c r="F139" s="1312"/>
      <c r="G139" s="1312"/>
      <c r="H139" s="1312"/>
      <c r="I139" s="1312"/>
      <c r="J139" s="1312"/>
      <c r="K139" s="1312"/>
      <c r="L139" s="1312"/>
      <c r="M139" s="1312"/>
      <c r="N139" s="1313"/>
    </row>
    <row r="140" spans="2:14" ht="15" thickBot="1">
      <c r="B140" s="45" t="s">
        <v>12695</v>
      </c>
      <c r="C140" s="1314">
        <v>44562</v>
      </c>
      <c r="D140" s="1315"/>
      <c r="E140" s="1315"/>
      <c r="F140" s="1315"/>
      <c r="G140" s="1315"/>
      <c r="H140" s="1315"/>
      <c r="I140" s="1315"/>
      <c r="J140" s="1315"/>
      <c r="K140" s="1315"/>
      <c r="L140" s="1315"/>
      <c r="M140" s="1315"/>
      <c r="N140" s="1316"/>
    </row>
    <row r="141" spans="2:14">
      <c r="B141" s="373" t="s">
        <v>0</v>
      </c>
      <c r="C141" s="1053" t="s">
        <v>12696</v>
      </c>
      <c r="D141" s="1292" t="s">
        <v>12697</v>
      </c>
      <c r="E141" s="1292"/>
      <c r="F141" s="1292"/>
      <c r="G141" s="1293"/>
      <c r="H141" s="374" t="s">
        <v>109</v>
      </c>
      <c r="I141" s="374" t="s">
        <v>12698</v>
      </c>
      <c r="J141" s="374" t="s">
        <v>12699</v>
      </c>
      <c r="K141" s="374" t="s">
        <v>12700</v>
      </c>
      <c r="L141" s="1294" t="s">
        <v>12701</v>
      </c>
      <c r="M141" s="1295"/>
      <c r="N141" s="375" t="s">
        <v>12702</v>
      </c>
    </row>
    <row r="142" spans="2:14">
      <c r="B142" s="68"/>
      <c r="C142" s="47"/>
      <c r="D142" s="1286"/>
      <c r="E142" s="1286"/>
      <c r="F142" s="1286"/>
      <c r="G142" s="1321"/>
      <c r="H142" s="65"/>
      <c r="I142" s="65"/>
      <c r="J142" s="65"/>
      <c r="K142" s="65"/>
      <c r="L142" s="1287"/>
      <c r="M142" s="1288"/>
      <c r="N142" s="66"/>
    </row>
    <row r="143" spans="2:14" ht="15" thickBot="1">
      <c r="B143" s="48"/>
      <c r="C143" s="49"/>
      <c r="D143" s="49"/>
      <c r="E143" s="49"/>
      <c r="F143" s="67"/>
      <c r="G143" s="67"/>
      <c r="H143" s="67"/>
      <c r="I143" s="67"/>
      <c r="J143" s="67"/>
      <c r="K143" s="67"/>
      <c r="L143" s="67"/>
      <c r="M143" s="1052" t="s">
        <v>12703</v>
      </c>
      <c r="N143" s="376">
        <f>SUM(N142)</f>
        <v>0</v>
      </c>
    </row>
    <row r="144" spans="2:14" ht="15" thickBot="1">
      <c r="B144" s="73"/>
      <c r="C144" s="481"/>
      <c r="D144" s="481"/>
      <c r="E144" s="481"/>
      <c r="F144" s="481"/>
      <c r="G144" s="481"/>
      <c r="H144" s="481"/>
      <c r="I144" s="481"/>
      <c r="J144" s="481"/>
      <c r="K144" s="481"/>
      <c r="L144" s="481"/>
      <c r="M144" s="481"/>
      <c r="N144" s="51"/>
    </row>
    <row r="145" spans="2:14" ht="38.25">
      <c r="B145" s="373" t="s">
        <v>0</v>
      </c>
      <c r="C145" s="1053" t="s">
        <v>12696</v>
      </c>
      <c r="D145" s="1292" t="s">
        <v>12704</v>
      </c>
      <c r="E145" s="1292"/>
      <c r="F145" s="1292"/>
      <c r="G145" s="1292"/>
      <c r="H145" s="1293"/>
      <c r="I145" s="374" t="s">
        <v>3300</v>
      </c>
      <c r="J145" s="374" t="s">
        <v>12705</v>
      </c>
      <c r="K145" s="374" t="s">
        <v>12751</v>
      </c>
      <c r="L145" s="374" t="s">
        <v>12752</v>
      </c>
      <c r="M145" s="374" t="s">
        <v>12706</v>
      </c>
      <c r="N145" s="375" t="s">
        <v>12702</v>
      </c>
    </row>
    <row r="146" spans="2:14">
      <c r="B146" s="68">
        <v>20060</v>
      </c>
      <c r="C146" s="1051" t="s">
        <v>3996</v>
      </c>
      <c r="D146" s="1296" t="s">
        <v>45394</v>
      </c>
      <c r="E146" s="1296"/>
      <c r="F146" s="1296"/>
      <c r="G146" s="1296"/>
      <c r="H146" s="1297"/>
      <c r="I146" s="65" t="s">
        <v>74</v>
      </c>
      <c r="J146" s="52">
        <v>1.5727</v>
      </c>
      <c r="K146" s="59">
        <v>11.3</v>
      </c>
      <c r="L146" s="59">
        <f>K146*(1+J146)</f>
        <v>29.07</v>
      </c>
      <c r="M146" s="69">
        <v>2</v>
      </c>
      <c r="N146" s="66">
        <f>L146*M146</f>
        <v>58.14</v>
      </c>
    </row>
    <row r="147" spans="2:14">
      <c r="B147" s="68">
        <v>20109</v>
      </c>
      <c r="C147" s="1051" t="s">
        <v>3996</v>
      </c>
      <c r="D147" s="1296" t="s">
        <v>45395</v>
      </c>
      <c r="E147" s="1296"/>
      <c r="F147" s="1296"/>
      <c r="G147" s="1296"/>
      <c r="H147" s="1297"/>
      <c r="I147" s="65" t="s">
        <v>74</v>
      </c>
      <c r="J147" s="52">
        <v>1.5727</v>
      </c>
      <c r="K147" s="59">
        <v>6.2</v>
      </c>
      <c r="L147" s="59">
        <f>K147*(1+J147)</f>
        <v>15.95</v>
      </c>
      <c r="M147" s="69">
        <v>0.8</v>
      </c>
      <c r="N147" s="66">
        <f>L147*M147</f>
        <v>12.76</v>
      </c>
    </row>
    <row r="148" spans="2:14">
      <c r="B148" s="68">
        <v>20002</v>
      </c>
      <c r="C148" s="1051" t="s">
        <v>3996</v>
      </c>
      <c r="D148" s="1296" t="s">
        <v>45444</v>
      </c>
      <c r="E148" s="1296"/>
      <c r="F148" s="1296"/>
      <c r="G148" s="1296"/>
      <c r="H148" s="1297"/>
      <c r="I148" s="65" t="s">
        <v>74</v>
      </c>
      <c r="J148" s="52">
        <v>1.5727</v>
      </c>
      <c r="K148" s="59">
        <v>5</v>
      </c>
      <c r="L148" s="59">
        <f>K148*(1+J148)</f>
        <v>12.86</v>
      </c>
      <c r="M148" s="69">
        <v>1.5</v>
      </c>
      <c r="N148" s="66">
        <f>L148*M148</f>
        <v>19.29</v>
      </c>
    </row>
    <row r="149" spans="2:14" ht="15" thickBot="1">
      <c r="B149" s="48"/>
      <c r="C149" s="49"/>
      <c r="D149" s="49"/>
      <c r="E149" s="49"/>
      <c r="F149" s="67"/>
      <c r="G149" s="67"/>
      <c r="H149" s="67"/>
      <c r="I149" s="67"/>
      <c r="J149" s="67"/>
      <c r="K149" s="67"/>
      <c r="L149" s="67"/>
      <c r="M149" s="1052" t="s">
        <v>12707</v>
      </c>
      <c r="N149" s="376">
        <f>SUM(N146:N147)</f>
        <v>70.900000000000006</v>
      </c>
    </row>
    <row r="150" spans="2:14" ht="15" thickBot="1">
      <c r="B150" s="73"/>
      <c r="C150" s="481"/>
      <c r="D150" s="481"/>
      <c r="E150" s="481"/>
      <c r="F150" s="481"/>
      <c r="G150" s="481"/>
      <c r="H150" s="481"/>
      <c r="I150" s="482"/>
      <c r="J150" s="482"/>
      <c r="K150" s="481"/>
      <c r="L150" s="481"/>
      <c r="M150" s="481"/>
      <c r="N150" s="51"/>
    </row>
    <row r="151" spans="2:14">
      <c r="B151" s="373" t="s">
        <v>0</v>
      </c>
      <c r="C151" s="1053" t="s">
        <v>12696</v>
      </c>
      <c r="D151" s="1292" t="s">
        <v>12708</v>
      </c>
      <c r="E151" s="1292"/>
      <c r="F151" s="1292"/>
      <c r="G151" s="1292"/>
      <c r="H151" s="1293"/>
      <c r="I151" s="374" t="s">
        <v>2472</v>
      </c>
      <c r="J151" s="374" t="s">
        <v>12709</v>
      </c>
      <c r="K151" s="374" t="s">
        <v>12710</v>
      </c>
      <c r="L151" s="1294" t="s">
        <v>12711</v>
      </c>
      <c r="M151" s="1295"/>
      <c r="N151" s="375" t="s">
        <v>12712</v>
      </c>
    </row>
    <row r="152" spans="2:14">
      <c r="B152" s="68">
        <v>2000</v>
      </c>
      <c r="C152" s="1051" t="s">
        <v>3996</v>
      </c>
      <c r="D152" s="1296" t="s">
        <v>45396</v>
      </c>
      <c r="E152" s="1296"/>
      <c r="F152" s="1296"/>
      <c r="G152" s="1296"/>
      <c r="H152" s="1297"/>
      <c r="I152" s="65">
        <v>5</v>
      </c>
      <c r="J152" s="65" t="s">
        <v>45397</v>
      </c>
      <c r="K152" s="65"/>
      <c r="L152" s="1287"/>
      <c r="M152" s="1288"/>
      <c r="N152" s="66">
        <v>2.1</v>
      </c>
    </row>
    <row r="153" spans="2:14">
      <c r="B153" s="73"/>
      <c r="C153" s="481"/>
      <c r="D153" s="481"/>
      <c r="E153" s="481"/>
      <c r="F153" s="482"/>
      <c r="G153" s="482"/>
      <c r="H153" s="482"/>
      <c r="I153" s="482"/>
      <c r="J153" s="482"/>
      <c r="K153" s="482"/>
      <c r="L153" s="482"/>
      <c r="M153" s="154" t="s">
        <v>12713</v>
      </c>
      <c r="N153" s="377">
        <f>SUM(N152:N152)</f>
        <v>2.1</v>
      </c>
    </row>
    <row r="154" spans="2:14">
      <c r="B154" s="73"/>
      <c r="C154" s="481"/>
      <c r="D154" s="481"/>
      <c r="E154" s="481"/>
      <c r="F154" s="481"/>
      <c r="G154" s="481"/>
      <c r="H154" s="481"/>
      <c r="I154" s="481"/>
      <c r="J154" s="481"/>
      <c r="K154" s="481"/>
      <c r="L154" s="481"/>
      <c r="M154" s="481"/>
      <c r="N154" s="51"/>
    </row>
    <row r="155" spans="2:14">
      <c r="B155" s="73"/>
      <c r="C155" s="481"/>
      <c r="D155" s="481"/>
      <c r="E155" s="481"/>
      <c r="F155" s="482"/>
      <c r="G155" s="482"/>
      <c r="H155" s="482"/>
      <c r="I155" s="1144"/>
      <c r="J155" s="1144"/>
      <c r="K155" s="1144"/>
      <c r="L155" s="1144"/>
      <c r="M155" s="154" t="s">
        <v>12714</v>
      </c>
      <c r="N155" s="378">
        <f>N143+N149+N153</f>
        <v>73</v>
      </c>
    </row>
    <row r="156" spans="2:14">
      <c r="B156" s="73"/>
      <c r="C156" s="481"/>
      <c r="D156" s="481"/>
      <c r="E156" s="481"/>
      <c r="F156" s="482"/>
      <c r="G156" s="482"/>
      <c r="H156" s="482"/>
      <c r="I156" s="482"/>
      <c r="J156" s="1145"/>
      <c r="K156" s="1145"/>
      <c r="L156" s="1145"/>
      <c r="M156" s="1146" t="s">
        <v>12715</v>
      </c>
      <c r="N156" s="378">
        <v>1</v>
      </c>
    </row>
    <row r="157" spans="2:14" ht="15" thickBot="1">
      <c r="B157" s="48"/>
      <c r="C157" s="49"/>
      <c r="D157" s="49"/>
      <c r="E157" s="49"/>
      <c r="F157" s="67"/>
      <c r="G157" s="67"/>
      <c r="H157" s="67"/>
      <c r="I157" s="67"/>
      <c r="J157" s="67"/>
      <c r="K157" s="67"/>
      <c r="L157" s="67"/>
      <c r="M157" s="1052" t="s">
        <v>12716</v>
      </c>
      <c r="N157" s="379">
        <f>TRUNC(N155/N156,2)</f>
        <v>73</v>
      </c>
    </row>
    <row r="158" spans="2:14" ht="15" thickBot="1">
      <c r="B158" s="73"/>
      <c r="C158" s="481"/>
      <c r="D158" s="481"/>
      <c r="E158" s="481"/>
      <c r="F158" s="481"/>
      <c r="G158" s="481"/>
      <c r="H158" s="481"/>
      <c r="I158" s="481"/>
      <c r="J158" s="481"/>
      <c r="K158" s="481"/>
      <c r="L158" s="481"/>
      <c r="M158" s="481"/>
      <c r="N158" s="51"/>
    </row>
    <row r="159" spans="2:14" ht="25.5">
      <c r="B159" s="373" t="s">
        <v>0</v>
      </c>
      <c r="C159" s="1053" t="s">
        <v>12696</v>
      </c>
      <c r="D159" s="1292" t="s">
        <v>12717</v>
      </c>
      <c r="E159" s="1292"/>
      <c r="F159" s="1292"/>
      <c r="G159" s="1292"/>
      <c r="H159" s="1292"/>
      <c r="I159" s="1293"/>
      <c r="J159" s="374" t="s">
        <v>3300</v>
      </c>
      <c r="K159" s="374" t="s">
        <v>12718</v>
      </c>
      <c r="L159" s="1294" t="s">
        <v>12706</v>
      </c>
      <c r="M159" s="1295"/>
      <c r="N159" s="375" t="s">
        <v>12712</v>
      </c>
    </row>
    <row r="160" spans="2:14">
      <c r="B160" s="68">
        <v>10215</v>
      </c>
      <c r="C160" s="1051" t="s">
        <v>3996</v>
      </c>
      <c r="D160" s="1296" t="s">
        <v>45407</v>
      </c>
      <c r="E160" s="1296"/>
      <c r="F160" s="1296"/>
      <c r="G160" s="1296"/>
      <c r="H160" s="1296"/>
      <c r="I160" s="1297"/>
      <c r="J160" s="70" t="s">
        <v>81</v>
      </c>
      <c r="K160" s="59">
        <v>44.9</v>
      </c>
      <c r="L160" s="1300">
        <v>1</v>
      </c>
      <c r="M160" s="1301"/>
      <c r="N160" s="66">
        <f>K160*L160</f>
        <v>44.9</v>
      </c>
    </row>
    <row r="161" spans="2:14">
      <c r="B161" s="68"/>
      <c r="C161" s="1051"/>
      <c r="D161" s="1296"/>
      <c r="E161" s="1296"/>
      <c r="F161" s="1296"/>
      <c r="G161" s="1296"/>
      <c r="H161" s="1296"/>
      <c r="I161" s="1297"/>
      <c r="J161" s="65"/>
      <c r="K161" s="65"/>
      <c r="L161" s="1287"/>
      <c r="M161" s="1288"/>
      <c r="N161" s="66"/>
    </row>
    <row r="162" spans="2:14" ht="15" thickBot="1">
      <c r="B162" s="48"/>
      <c r="C162" s="49"/>
      <c r="D162" s="49"/>
      <c r="E162" s="49"/>
      <c r="F162" s="67"/>
      <c r="G162" s="67"/>
      <c r="H162" s="67"/>
      <c r="I162" s="67"/>
      <c r="J162" s="67"/>
      <c r="K162" s="67"/>
      <c r="L162" s="67"/>
      <c r="M162" s="1052" t="s">
        <v>12719</v>
      </c>
      <c r="N162" s="376">
        <f>SUM(N160:N160)</f>
        <v>44.9</v>
      </c>
    </row>
    <row r="163" spans="2:14" ht="15" thickBot="1">
      <c r="B163" s="73"/>
      <c r="C163" s="481"/>
      <c r="D163" s="481"/>
      <c r="E163" s="481"/>
      <c r="F163" s="481"/>
      <c r="G163" s="481"/>
      <c r="H163" s="481"/>
      <c r="I163" s="481"/>
      <c r="J163" s="481"/>
      <c r="K163" s="481"/>
      <c r="L163" s="481"/>
      <c r="M163" s="481"/>
      <c r="N163" s="51"/>
    </row>
    <row r="164" spans="2:14" ht="25.5">
      <c r="B164" s="373" t="s">
        <v>0</v>
      </c>
      <c r="C164" s="374" t="s">
        <v>12696</v>
      </c>
      <c r="D164" s="1292" t="s">
        <v>12720</v>
      </c>
      <c r="E164" s="1292"/>
      <c r="F164" s="1292"/>
      <c r="G164" s="1292"/>
      <c r="H164" s="1292"/>
      <c r="I164" s="1293"/>
      <c r="J164" s="374" t="s">
        <v>3300</v>
      </c>
      <c r="K164" s="374" t="s">
        <v>12718</v>
      </c>
      <c r="L164" s="1294" t="s">
        <v>12706</v>
      </c>
      <c r="M164" s="1295"/>
      <c r="N164" s="375" t="s">
        <v>12712</v>
      </c>
    </row>
    <row r="165" spans="2:14">
      <c r="B165" s="53">
        <v>40348</v>
      </c>
      <c r="C165" s="1051" t="s">
        <v>3996</v>
      </c>
      <c r="D165" s="1296" t="s">
        <v>3325</v>
      </c>
      <c r="E165" s="1296"/>
      <c r="F165" s="1296"/>
      <c r="G165" s="1296"/>
      <c r="H165" s="1296"/>
      <c r="I165" s="1297"/>
      <c r="J165" s="70" t="s">
        <v>143</v>
      </c>
      <c r="K165" s="70">
        <v>432.94</v>
      </c>
      <c r="L165" s="1298">
        <v>6.0000000000000001E-3</v>
      </c>
      <c r="M165" s="1299"/>
      <c r="N165" s="54">
        <f>K165*L165</f>
        <v>2.6</v>
      </c>
    </row>
    <row r="166" spans="2:14" ht="15" thickBot="1">
      <c r="B166" s="48"/>
      <c r="C166" s="49"/>
      <c r="D166" s="49"/>
      <c r="E166" s="49"/>
      <c r="F166" s="67"/>
      <c r="G166" s="67"/>
      <c r="H166" s="67"/>
      <c r="I166" s="67"/>
      <c r="J166" s="67"/>
      <c r="K166" s="67"/>
      <c r="L166" s="67"/>
      <c r="M166" s="1052" t="s">
        <v>12721</v>
      </c>
      <c r="N166" s="376">
        <f>SUM(N165:N165)</f>
        <v>2.6</v>
      </c>
    </row>
    <row r="167" spans="2:14" ht="15" thickBot="1">
      <c r="B167" s="73"/>
      <c r="C167" s="481"/>
      <c r="D167" s="481"/>
      <c r="E167" s="481"/>
      <c r="F167" s="481"/>
      <c r="G167" s="481"/>
      <c r="H167" s="481"/>
      <c r="I167" s="481"/>
      <c r="J167" s="481"/>
      <c r="K167" s="481"/>
      <c r="L167" s="481"/>
      <c r="M167" s="481"/>
      <c r="N167" s="51"/>
    </row>
    <row r="168" spans="2:14" ht="25.5">
      <c r="B168" s="373" t="s">
        <v>0</v>
      </c>
      <c r="C168" s="374" t="s">
        <v>12696</v>
      </c>
      <c r="D168" s="1292" t="s">
        <v>12722</v>
      </c>
      <c r="E168" s="1292"/>
      <c r="F168" s="1292"/>
      <c r="G168" s="1293"/>
      <c r="H168" s="374" t="s">
        <v>3300</v>
      </c>
      <c r="I168" s="374" t="s">
        <v>12723</v>
      </c>
      <c r="J168" s="374" t="s">
        <v>12724</v>
      </c>
      <c r="K168" s="374" t="s">
        <v>12718</v>
      </c>
      <c r="L168" s="1294" t="s">
        <v>12706</v>
      </c>
      <c r="M168" s="1295"/>
      <c r="N168" s="375" t="s">
        <v>12712</v>
      </c>
    </row>
    <row r="169" spans="2:14">
      <c r="B169" s="68"/>
      <c r="C169" s="1051"/>
      <c r="D169" s="1286"/>
      <c r="E169" s="1286"/>
      <c r="F169" s="1286"/>
      <c r="G169" s="1286"/>
      <c r="H169" s="65"/>
      <c r="I169" s="65"/>
      <c r="J169" s="65"/>
      <c r="K169" s="65"/>
      <c r="L169" s="1287"/>
      <c r="M169" s="1288"/>
      <c r="N169" s="66"/>
    </row>
    <row r="170" spans="2:14">
      <c r="B170" s="73"/>
      <c r="C170" s="481"/>
      <c r="D170" s="481"/>
      <c r="E170" s="481"/>
      <c r="F170" s="482"/>
      <c r="G170" s="482"/>
      <c r="H170" s="482"/>
      <c r="I170" s="482"/>
      <c r="J170" s="482"/>
      <c r="K170" s="482"/>
      <c r="L170" s="482"/>
      <c r="M170" s="154" t="s">
        <v>12725</v>
      </c>
      <c r="N170" s="377">
        <f>SUM(N169:N169)</f>
        <v>0</v>
      </c>
    </row>
    <row r="171" spans="2:14">
      <c r="B171" s="73"/>
      <c r="C171" s="481"/>
      <c r="D171" s="481"/>
      <c r="E171" s="481"/>
      <c r="F171" s="481"/>
      <c r="G171" s="481"/>
      <c r="H171" s="481"/>
      <c r="I171" s="481"/>
      <c r="J171" s="481"/>
      <c r="K171" s="481"/>
      <c r="L171" s="481"/>
      <c r="M171" s="481"/>
      <c r="N171" s="51"/>
    </row>
    <row r="172" spans="2:14">
      <c r="B172" s="55"/>
      <c r="C172" s="56"/>
      <c r="D172" s="56"/>
      <c r="E172" s="56"/>
      <c r="F172" s="71"/>
      <c r="G172" s="71"/>
      <c r="H172" s="71"/>
      <c r="I172" s="71"/>
      <c r="J172" s="71"/>
      <c r="K172" s="71"/>
      <c r="L172" s="71"/>
      <c r="M172" s="57" t="s">
        <v>12726</v>
      </c>
      <c r="N172" s="378">
        <f>N157+N162+N166+N170</f>
        <v>120.5</v>
      </c>
    </row>
    <row r="173" spans="2:14">
      <c r="B173" s="73"/>
      <c r="C173" s="481"/>
      <c r="D173" s="481"/>
      <c r="E173" s="481"/>
      <c r="F173" s="482"/>
      <c r="G173" s="482"/>
      <c r="H173" s="482"/>
      <c r="I173" s="482"/>
      <c r="J173" s="482"/>
      <c r="K173" s="482"/>
      <c r="L173" s="482"/>
      <c r="M173" s="1147">
        <f>M130</f>
        <v>0.3196</v>
      </c>
      <c r="N173" s="378">
        <f>N172*M173</f>
        <v>38.51</v>
      </c>
    </row>
    <row r="174" spans="2:14" ht="15" thickBot="1">
      <c r="B174" s="1289" t="s">
        <v>12727</v>
      </c>
      <c r="C174" s="1290"/>
      <c r="D174" s="1290"/>
      <c r="E174" s="1290"/>
      <c r="F174" s="1290"/>
      <c r="G174" s="1290"/>
      <c r="H174" s="1290"/>
      <c r="I174" s="1290"/>
      <c r="J174" s="1290"/>
      <c r="K174" s="1290"/>
      <c r="L174" s="1290"/>
      <c r="M174" s="1291"/>
      <c r="N174" s="379">
        <f>N172+N173</f>
        <v>159.01</v>
      </c>
    </row>
    <row r="175" spans="2:14">
      <c r="B175" s="1148"/>
      <c r="C175" s="1149"/>
      <c r="D175" s="1149"/>
      <c r="E175" s="1149"/>
      <c r="F175" s="1149"/>
      <c r="G175" s="1149"/>
      <c r="H175" s="1149"/>
      <c r="I175" s="1149"/>
      <c r="J175" s="1149"/>
      <c r="K175" s="1149"/>
      <c r="L175" s="1149"/>
      <c r="M175" s="1149"/>
      <c r="N175" s="1150"/>
    </row>
    <row r="176" spans="2:14" ht="15" thickBot="1">
      <c r="B176" s="1148"/>
      <c r="C176" s="1149"/>
      <c r="D176" s="1149"/>
      <c r="E176" s="1149"/>
      <c r="F176" s="1149"/>
      <c r="G176" s="1149"/>
      <c r="H176" s="1149"/>
      <c r="I176" s="1149"/>
      <c r="J176" s="1149"/>
      <c r="K176" s="1149"/>
      <c r="L176" s="1149"/>
      <c r="M176" s="1149"/>
      <c r="N176" s="1150"/>
    </row>
    <row r="177" spans="2:14" ht="44.25" customHeight="1">
      <c r="B177" s="1303" t="s">
        <v>45408</v>
      </c>
      <c r="C177" s="1304"/>
      <c r="D177" s="1305"/>
      <c r="E177" s="1306" t="s">
        <v>12692</v>
      </c>
      <c r="F177" s="1306"/>
      <c r="G177" s="1306"/>
      <c r="H177" s="1306"/>
      <c r="I177" s="1306"/>
      <c r="J177" s="1306"/>
      <c r="K177" s="1306"/>
      <c r="L177" s="1307"/>
      <c r="M177" s="1308"/>
      <c r="N177" s="1309"/>
    </row>
    <row r="178" spans="2:14">
      <c r="B178" s="45" t="s">
        <v>12693</v>
      </c>
      <c r="C178" s="1310" t="s">
        <v>45409</v>
      </c>
      <c r="D178" s="1310"/>
      <c r="E178" s="1310"/>
      <c r="F178" s="1310"/>
      <c r="G178" s="1310"/>
      <c r="H178" s="1310"/>
      <c r="I178" s="1310"/>
      <c r="J178" s="1310"/>
      <c r="K178" s="1310"/>
      <c r="L178" s="1310"/>
      <c r="M178" s="1310"/>
      <c r="N178" s="1311"/>
    </row>
    <row r="179" spans="2:14">
      <c r="B179" s="45" t="s">
        <v>12694</v>
      </c>
      <c r="C179" s="1312" t="s">
        <v>81</v>
      </c>
      <c r="D179" s="1312"/>
      <c r="E179" s="1312"/>
      <c r="F179" s="1312"/>
      <c r="G179" s="1312"/>
      <c r="H179" s="1312"/>
      <c r="I179" s="1312"/>
      <c r="J179" s="1312"/>
      <c r="K179" s="1312"/>
      <c r="L179" s="1312"/>
      <c r="M179" s="1312"/>
      <c r="N179" s="1313"/>
    </row>
    <row r="180" spans="2:14" ht="15" thickBot="1">
      <c r="B180" s="45" t="s">
        <v>12695</v>
      </c>
      <c r="C180" s="1314">
        <v>44562</v>
      </c>
      <c r="D180" s="1315"/>
      <c r="E180" s="1315"/>
      <c r="F180" s="1315"/>
      <c r="G180" s="1315"/>
      <c r="H180" s="1315"/>
      <c r="I180" s="1315"/>
      <c r="J180" s="1315"/>
      <c r="K180" s="1315"/>
      <c r="L180" s="1315"/>
      <c r="M180" s="1315"/>
      <c r="N180" s="1316"/>
    </row>
    <row r="181" spans="2:14">
      <c r="B181" s="373" t="s">
        <v>0</v>
      </c>
      <c r="C181" s="1053" t="s">
        <v>12696</v>
      </c>
      <c r="D181" s="1292" t="s">
        <v>12697</v>
      </c>
      <c r="E181" s="1292"/>
      <c r="F181" s="1292"/>
      <c r="G181" s="1293"/>
      <c r="H181" s="374" t="s">
        <v>109</v>
      </c>
      <c r="I181" s="374" t="s">
        <v>12698</v>
      </c>
      <c r="J181" s="374" t="s">
        <v>12699</v>
      </c>
      <c r="K181" s="374" t="s">
        <v>12700</v>
      </c>
      <c r="L181" s="1294" t="s">
        <v>12701</v>
      </c>
      <c r="M181" s="1295"/>
      <c r="N181" s="375" t="s">
        <v>12702</v>
      </c>
    </row>
    <row r="182" spans="2:14">
      <c r="B182" s="68"/>
      <c r="C182" s="47"/>
      <c r="D182" s="1286"/>
      <c r="E182" s="1286"/>
      <c r="F182" s="1286"/>
      <c r="G182" s="1321"/>
      <c r="H182" s="65"/>
      <c r="I182" s="65"/>
      <c r="J182" s="65"/>
      <c r="K182" s="65"/>
      <c r="L182" s="1287"/>
      <c r="M182" s="1288"/>
      <c r="N182" s="66"/>
    </row>
    <row r="183" spans="2:14" ht="15" thickBot="1">
      <c r="B183" s="48"/>
      <c r="C183" s="49"/>
      <c r="D183" s="49"/>
      <c r="E183" s="49"/>
      <c r="F183" s="67"/>
      <c r="G183" s="67"/>
      <c r="H183" s="67"/>
      <c r="I183" s="67"/>
      <c r="J183" s="67"/>
      <c r="K183" s="67"/>
      <c r="L183" s="67"/>
      <c r="M183" s="1052" t="s">
        <v>12703</v>
      </c>
      <c r="N183" s="376">
        <f>SUM(N182)</f>
        <v>0</v>
      </c>
    </row>
    <row r="184" spans="2:14" ht="15" thickBot="1">
      <c r="B184" s="73"/>
      <c r="C184" s="481"/>
      <c r="D184" s="481"/>
      <c r="E184" s="481"/>
      <c r="F184" s="481"/>
      <c r="G184" s="481"/>
      <c r="H184" s="481"/>
      <c r="I184" s="481"/>
      <c r="J184" s="481"/>
      <c r="K184" s="481"/>
      <c r="L184" s="481"/>
      <c r="M184" s="481"/>
      <c r="N184" s="51"/>
    </row>
    <row r="185" spans="2:14" ht="38.25">
      <c r="B185" s="373" t="s">
        <v>0</v>
      </c>
      <c r="C185" s="1053" t="s">
        <v>12696</v>
      </c>
      <c r="D185" s="1292" t="s">
        <v>12704</v>
      </c>
      <c r="E185" s="1292"/>
      <c r="F185" s="1292"/>
      <c r="G185" s="1292"/>
      <c r="H185" s="1293"/>
      <c r="I185" s="374" t="s">
        <v>3300</v>
      </c>
      <c r="J185" s="374" t="s">
        <v>12705</v>
      </c>
      <c r="K185" s="374" t="s">
        <v>12751</v>
      </c>
      <c r="L185" s="374" t="s">
        <v>12752</v>
      </c>
      <c r="M185" s="374" t="s">
        <v>12706</v>
      </c>
      <c r="N185" s="375" t="s">
        <v>12702</v>
      </c>
    </row>
    <row r="186" spans="2:14">
      <c r="B186" s="68">
        <v>20060</v>
      </c>
      <c r="C186" s="1051" t="s">
        <v>3996</v>
      </c>
      <c r="D186" s="1296" t="s">
        <v>45394</v>
      </c>
      <c r="E186" s="1296"/>
      <c r="F186" s="1296"/>
      <c r="G186" s="1296"/>
      <c r="H186" s="1297"/>
      <c r="I186" s="65" t="s">
        <v>74</v>
      </c>
      <c r="J186" s="52">
        <v>1.5727</v>
      </c>
      <c r="K186" s="59">
        <v>11.3</v>
      </c>
      <c r="L186" s="59">
        <f>K186*(1+J186)</f>
        <v>29.07</v>
      </c>
      <c r="M186" s="69">
        <v>0.3</v>
      </c>
      <c r="N186" s="66">
        <f>L186*M186</f>
        <v>8.7200000000000006</v>
      </c>
    </row>
    <row r="187" spans="2:14">
      <c r="B187" s="68">
        <v>20109</v>
      </c>
      <c r="C187" s="1051" t="s">
        <v>3996</v>
      </c>
      <c r="D187" s="1296" t="s">
        <v>45395</v>
      </c>
      <c r="E187" s="1296"/>
      <c r="F187" s="1296"/>
      <c r="G187" s="1296"/>
      <c r="H187" s="1297"/>
      <c r="I187" s="65" t="s">
        <v>74</v>
      </c>
      <c r="J187" s="52">
        <v>1.5727</v>
      </c>
      <c r="K187" s="59">
        <v>6.2</v>
      </c>
      <c r="L187" s="59">
        <f>K187*(1+J187)</f>
        <v>15.95</v>
      </c>
      <c r="M187" s="69">
        <v>1.2</v>
      </c>
      <c r="N187" s="66">
        <f>L187*M187</f>
        <v>19.14</v>
      </c>
    </row>
    <row r="188" spans="2:14">
      <c r="B188" s="68">
        <v>20002</v>
      </c>
      <c r="C188" s="1051" t="s">
        <v>3996</v>
      </c>
      <c r="D188" s="1296" t="s">
        <v>45403</v>
      </c>
      <c r="E188" s="1296"/>
      <c r="F188" s="1296"/>
      <c r="G188" s="1296"/>
      <c r="H188" s="1297"/>
      <c r="I188" s="65" t="s">
        <v>74</v>
      </c>
      <c r="J188" s="52">
        <v>1.5727</v>
      </c>
      <c r="K188" s="59">
        <v>5</v>
      </c>
      <c r="L188" s="59">
        <f>K188*(1+J188)</f>
        <v>12.86</v>
      </c>
      <c r="M188" s="69">
        <v>2</v>
      </c>
      <c r="N188" s="66">
        <f>L188*M188</f>
        <v>25.72</v>
      </c>
    </row>
    <row r="189" spans="2:14" ht="15" thickBot="1">
      <c r="B189" s="48"/>
      <c r="C189" s="49"/>
      <c r="D189" s="49"/>
      <c r="E189" s="49"/>
      <c r="F189" s="67"/>
      <c r="G189" s="67"/>
      <c r="H189" s="67"/>
      <c r="I189" s="67"/>
      <c r="J189" s="67"/>
      <c r="K189" s="67"/>
      <c r="L189" s="67"/>
      <c r="M189" s="1052" t="s">
        <v>12707</v>
      </c>
      <c r="N189" s="376">
        <f>SUM(N186:N187)</f>
        <v>27.86</v>
      </c>
    </row>
    <row r="190" spans="2:14" ht="15" thickBot="1">
      <c r="B190" s="73"/>
      <c r="C190" s="481"/>
      <c r="D190" s="481"/>
      <c r="E190" s="481"/>
      <c r="F190" s="481"/>
      <c r="G190" s="481"/>
      <c r="H190" s="481"/>
      <c r="I190" s="482"/>
      <c r="J190" s="482"/>
      <c r="K190" s="481"/>
      <c r="L190" s="481"/>
      <c r="M190" s="481"/>
      <c r="N190" s="51"/>
    </row>
    <row r="191" spans="2:14">
      <c r="B191" s="373" t="s">
        <v>0</v>
      </c>
      <c r="C191" s="1053" t="s">
        <v>12696</v>
      </c>
      <c r="D191" s="1292" t="s">
        <v>12708</v>
      </c>
      <c r="E191" s="1292"/>
      <c r="F191" s="1292"/>
      <c r="G191" s="1292"/>
      <c r="H191" s="1293"/>
      <c r="I191" s="374" t="s">
        <v>2472</v>
      </c>
      <c r="J191" s="374" t="s">
        <v>12709</v>
      </c>
      <c r="K191" s="374" t="s">
        <v>12710</v>
      </c>
      <c r="L191" s="1294" t="s">
        <v>12711</v>
      </c>
      <c r="M191" s="1295"/>
      <c r="N191" s="375" t="s">
        <v>12712</v>
      </c>
    </row>
    <row r="192" spans="2:14">
      <c r="B192" s="68">
        <v>2000</v>
      </c>
      <c r="C192" s="1051" t="s">
        <v>3996</v>
      </c>
      <c r="D192" s="1296" t="s">
        <v>45396</v>
      </c>
      <c r="E192" s="1296"/>
      <c r="F192" s="1296"/>
      <c r="G192" s="1296"/>
      <c r="H192" s="1297"/>
      <c r="I192" s="65">
        <v>5</v>
      </c>
      <c r="J192" s="65" t="s">
        <v>45397</v>
      </c>
      <c r="K192" s="65"/>
      <c r="L192" s="1287"/>
      <c r="M192" s="1288"/>
      <c r="N192" s="66">
        <v>2.1</v>
      </c>
    </row>
    <row r="193" spans="2:14">
      <c r="B193" s="73"/>
      <c r="C193" s="481"/>
      <c r="D193" s="481"/>
      <c r="E193" s="481"/>
      <c r="F193" s="482"/>
      <c r="G193" s="482"/>
      <c r="H193" s="482"/>
      <c r="I193" s="482"/>
      <c r="J193" s="482"/>
      <c r="K193" s="482"/>
      <c r="L193" s="482"/>
      <c r="M193" s="154" t="s">
        <v>12713</v>
      </c>
      <c r="N193" s="377">
        <f>SUM(N192:N192)</f>
        <v>2.1</v>
      </c>
    </row>
    <row r="194" spans="2:14">
      <c r="B194" s="73"/>
      <c r="C194" s="481"/>
      <c r="D194" s="481"/>
      <c r="E194" s="481"/>
      <c r="F194" s="481"/>
      <c r="G194" s="481"/>
      <c r="H194" s="481"/>
      <c r="I194" s="481"/>
      <c r="J194" s="481"/>
      <c r="K194" s="481"/>
      <c r="L194" s="481"/>
      <c r="M194" s="481"/>
      <c r="N194" s="51"/>
    </row>
    <row r="195" spans="2:14">
      <c r="B195" s="73"/>
      <c r="C195" s="481"/>
      <c r="D195" s="481"/>
      <c r="E195" s="481"/>
      <c r="F195" s="482"/>
      <c r="G195" s="482"/>
      <c r="H195" s="482"/>
      <c r="I195" s="1144"/>
      <c r="J195" s="1144"/>
      <c r="K195" s="1144"/>
      <c r="L195" s="1144"/>
      <c r="M195" s="154" t="s">
        <v>12714</v>
      </c>
      <c r="N195" s="378">
        <f>N183+N189+N193</f>
        <v>29.96</v>
      </c>
    </row>
    <row r="196" spans="2:14">
      <c r="B196" s="73"/>
      <c r="C196" s="481"/>
      <c r="D196" s="481"/>
      <c r="E196" s="481"/>
      <c r="F196" s="482"/>
      <c r="G196" s="482"/>
      <c r="H196" s="482"/>
      <c r="I196" s="482"/>
      <c r="J196" s="1145"/>
      <c r="K196" s="1145"/>
      <c r="L196" s="1145"/>
      <c r="M196" s="1146" t="s">
        <v>12715</v>
      </c>
      <c r="N196" s="378">
        <v>1</v>
      </c>
    </row>
    <row r="197" spans="2:14" ht="15" thickBot="1">
      <c r="B197" s="48"/>
      <c r="C197" s="49"/>
      <c r="D197" s="49"/>
      <c r="E197" s="49"/>
      <c r="F197" s="67"/>
      <c r="G197" s="67"/>
      <c r="H197" s="67"/>
      <c r="I197" s="67"/>
      <c r="J197" s="67"/>
      <c r="K197" s="67"/>
      <c r="L197" s="67"/>
      <c r="M197" s="1052" t="s">
        <v>12716</v>
      </c>
      <c r="N197" s="379">
        <f>TRUNC(N195/N196,2)</f>
        <v>29.96</v>
      </c>
    </row>
    <row r="198" spans="2:14" ht="15" thickBot="1">
      <c r="B198" s="73"/>
      <c r="C198" s="481"/>
      <c r="D198" s="481"/>
      <c r="E198" s="481"/>
      <c r="F198" s="481"/>
      <c r="G198" s="481"/>
      <c r="H198" s="481"/>
      <c r="I198" s="481"/>
      <c r="J198" s="481"/>
      <c r="K198" s="481"/>
      <c r="L198" s="481"/>
      <c r="M198" s="481"/>
      <c r="N198" s="51"/>
    </row>
    <row r="199" spans="2:14" ht="25.5">
      <c r="B199" s="373" t="s">
        <v>0</v>
      </c>
      <c r="C199" s="1053" t="s">
        <v>12696</v>
      </c>
      <c r="D199" s="1292" t="s">
        <v>12717</v>
      </c>
      <c r="E199" s="1292"/>
      <c r="F199" s="1292"/>
      <c r="G199" s="1292"/>
      <c r="H199" s="1292"/>
      <c r="I199" s="1293"/>
      <c r="J199" s="374" t="s">
        <v>3300</v>
      </c>
      <c r="K199" s="374" t="s">
        <v>12718</v>
      </c>
      <c r="L199" s="1294" t="s">
        <v>12706</v>
      </c>
      <c r="M199" s="1295"/>
      <c r="N199" s="375" t="s">
        <v>12712</v>
      </c>
    </row>
    <row r="200" spans="2:14">
      <c r="B200" s="68">
        <v>10235</v>
      </c>
      <c r="C200" s="1051" t="s">
        <v>3996</v>
      </c>
      <c r="D200" s="1296" t="s">
        <v>45410</v>
      </c>
      <c r="E200" s="1296"/>
      <c r="F200" s="1296"/>
      <c r="G200" s="1296"/>
      <c r="H200" s="1296"/>
      <c r="I200" s="1297"/>
      <c r="J200" s="70" t="s">
        <v>81</v>
      </c>
      <c r="K200" s="59">
        <v>117.56</v>
      </c>
      <c r="L200" s="1300">
        <v>1</v>
      </c>
      <c r="M200" s="1301"/>
      <c r="N200" s="66">
        <f>K200*L200</f>
        <v>117.56</v>
      </c>
    </row>
    <row r="201" spans="2:14">
      <c r="B201" s="68"/>
      <c r="C201" s="1051"/>
      <c r="D201" s="1296"/>
      <c r="E201" s="1296"/>
      <c r="F201" s="1296"/>
      <c r="G201" s="1296"/>
      <c r="H201" s="1296"/>
      <c r="I201" s="1297"/>
      <c r="J201" s="65"/>
      <c r="K201" s="65"/>
      <c r="L201" s="1287"/>
      <c r="M201" s="1288"/>
      <c r="N201" s="66"/>
    </row>
    <row r="202" spans="2:14" ht="15" thickBot="1">
      <c r="B202" s="48"/>
      <c r="C202" s="49"/>
      <c r="D202" s="49"/>
      <c r="E202" s="49"/>
      <c r="F202" s="67"/>
      <c r="G202" s="67"/>
      <c r="H202" s="67"/>
      <c r="I202" s="67"/>
      <c r="J202" s="67"/>
      <c r="K202" s="67"/>
      <c r="L202" s="67"/>
      <c r="M202" s="1052" t="s">
        <v>12719</v>
      </c>
      <c r="N202" s="376">
        <f>SUM(N200:N200)</f>
        <v>117.56</v>
      </c>
    </row>
    <row r="203" spans="2:14" ht="15" thickBot="1">
      <c r="B203" s="73"/>
      <c r="C203" s="481"/>
      <c r="D203" s="481"/>
      <c r="E203" s="481"/>
      <c r="F203" s="481"/>
      <c r="G203" s="481"/>
      <c r="H203" s="481"/>
      <c r="I203" s="481"/>
      <c r="J203" s="481"/>
      <c r="K203" s="481"/>
      <c r="L203" s="481"/>
      <c r="M203" s="481"/>
      <c r="N203" s="51"/>
    </row>
    <row r="204" spans="2:14" ht="25.5">
      <c r="B204" s="373" t="s">
        <v>0</v>
      </c>
      <c r="C204" s="374" t="s">
        <v>12696</v>
      </c>
      <c r="D204" s="1292" t="s">
        <v>12720</v>
      </c>
      <c r="E204" s="1292"/>
      <c r="F204" s="1292"/>
      <c r="G204" s="1292"/>
      <c r="H204" s="1292"/>
      <c r="I204" s="1293"/>
      <c r="J204" s="374" t="s">
        <v>3300</v>
      </c>
      <c r="K204" s="374" t="s">
        <v>12718</v>
      </c>
      <c r="L204" s="1294" t="s">
        <v>12706</v>
      </c>
      <c r="M204" s="1295"/>
      <c r="N204" s="375" t="s">
        <v>12712</v>
      </c>
    </row>
    <row r="205" spans="2:14">
      <c r="B205" s="53">
        <v>40348</v>
      </c>
      <c r="C205" s="1051" t="s">
        <v>3996</v>
      </c>
      <c r="D205" s="1296" t="s">
        <v>3325</v>
      </c>
      <c r="E205" s="1296"/>
      <c r="F205" s="1296"/>
      <c r="G205" s="1296"/>
      <c r="H205" s="1296"/>
      <c r="I205" s="1297"/>
      <c r="J205" s="70" t="s">
        <v>143</v>
      </c>
      <c r="K205" s="70">
        <v>432.94</v>
      </c>
      <c r="L205" s="1298">
        <v>1.4999999999999999E-2</v>
      </c>
      <c r="M205" s="1299"/>
      <c r="N205" s="54">
        <f>K205*L205</f>
        <v>6.49</v>
      </c>
    </row>
    <row r="206" spans="2:14" ht="15" thickBot="1">
      <c r="B206" s="48"/>
      <c r="C206" s="49"/>
      <c r="D206" s="49"/>
      <c r="E206" s="49"/>
      <c r="F206" s="67"/>
      <c r="G206" s="67"/>
      <c r="H206" s="67"/>
      <c r="I206" s="67"/>
      <c r="J206" s="67"/>
      <c r="K206" s="67"/>
      <c r="L206" s="67"/>
      <c r="M206" s="1052" t="s">
        <v>12721</v>
      </c>
      <c r="N206" s="376">
        <f>SUM(N205:N205)</f>
        <v>6.49</v>
      </c>
    </row>
    <row r="207" spans="2:14" ht="15" thickBot="1">
      <c r="B207" s="73"/>
      <c r="C207" s="481"/>
      <c r="D207" s="481"/>
      <c r="E207" s="481"/>
      <c r="F207" s="481"/>
      <c r="G207" s="481"/>
      <c r="H207" s="481"/>
      <c r="I207" s="481"/>
      <c r="J207" s="481"/>
      <c r="K207" s="481"/>
      <c r="L207" s="481"/>
      <c r="M207" s="481"/>
      <c r="N207" s="51"/>
    </row>
    <row r="208" spans="2:14" ht="25.5">
      <c r="B208" s="373" t="s">
        <v>0</v>
      </c>
      <c r="C208" s="374" t="s">
        <v>12696</v>
      </c>
      <c r="D208" s="1292" t="s">
        <v>12722</v>
      </c>
      <c r="E208" s="1292"/>
      <c r="F208" s="1292"/>
      <c r="G208" s="1293"/>
      <c r="H208" s="374" t="s">
        <v>3300</v>
      </c>
      <c r="I208" s="374" t="s">
        <v>12723</v>
      </c>
      <c r="J208" s="374" t="s">
        <v>12724</v>
      </c>
      <c r="K208" s="374" t="s">
        <v>12718</v>
      </c>
      <c r="L208" s="1294" t="s">
        <v>12706</v>
      </c>
      <c r="M208" s="1295"/>
      <c r="N208" s="375" t="s">
        <v>12712</v>
      </c>
    </row>
    <row r="209" spans="2:14">
      <c r="B209" s="68"/>
      <c r="C209" s="1051"/>
      <c r="D209" s="1286"/>
      <c r="E209" s="1286"/>
      <c r="F209" s="1286"/>
      <c r="G209" s="1286"/>
      <c r="H209" s="65"/>
      <c r="I209" s="65"/>
      <c r="J209" s="65"/>
      <c r="K209" s="65"/>
      <c r="L209" s="1287"/>
      <c r="M209" s="1288"/>
      <c r="N209" s="66"/>
    </row>
    <row r="210" spans="2:14">
      <c r="B210" s="73"/>
      <c r="C210" s="481"/>
      <c r="D210" s="481"/>
      <c r="E210" s="481"/>
      <c r="F210" s="482"/>
      <c r="G210" s="482"/>
      <c r="H210" s="482"/>
      <c r="I210" s="482"/>
      <c r="J210" s="482"/>
      <c r="K210" s="482"/>
      <c r="L210" s="482"/>
      <c r="M210" s="154" t="s">
        <v>12725</v>
      </c>
      <c r="N210" s="377">
        <f>SUM(N209:N209)</f>
        <v>0</v>
      </c>
    </row>
    <row r="211" spans="2:14">
      <c r="B211" s="73"/>
      <c r="C211" s="481"/>
      <c r="D211" s="481"/>
      <c r="E211" s="481"/>
      <c r="F211" s="481"/>
      <c r="G211" s="481"/>
      <c r="H211" s="481"/>
      <c r="I211" s="481"/>
      <c r="J211" s="481"/>
      <c r="K211" s="481"/>
      <c r="L211" s="481"/>
      <c r="M211" s="481"/>
      <c r="N211" s="51"/>
    </row>
    <row r="212" spans="2:14">
      <c r="B212" s="55"/>
      <c r="C212" s="56"/>
      <c r="D212" s="56"/>
      <c r="E212" s="56"/>
      <c r="F212" s="71"/>
      <c r="G212" s="71"/>
      <c r="H212" s="71"/>
      <c r="I212" s="71"/>
      <c r="J212" s="71"/>
      <c r="K212" s="71"/>
      <c r="L212" s="71"/>
      <c r="M212" s="57" t="s">
        <v>12726</v>
      </c>
      <c r="N212" s="378">
        <f>N197+N202+N206+N210</f>
        <v>154.01</v>
      </c>
    </row>
    <row r="213" spans="2:14">
      <c r="B213" s="73"/>
      <c r="C213" s="481"/>
      <c r="D213" s="481"/>
      <c r="E213" s="481"/>
      <c r="F213" s="482"/>
      <c r="G213" s="482"/>
      <c r="H213" s="482"/>
      <c r="I213" s="482"/>
      <c r="J213" s="482"/>
      <c r="K213" s="482"/>
      <c r="L213" s="482"/>
      <c r="M213" s="1147">
        <f>M173</f>
        <v>0.3196</v>
      </c>
      <c r="N213" s="378">
        <f>N212*M213</f>
        <v>49.22</v>
      </c>
    </row>
    <row r="214" spans="2:14" ht="15" thickBot="1">
      <c r="B214" s="1289" t="s">
        <v>12727</v>
      </c>
      <c r="C214" s="1290"/>
      <c r="D214" s="1290"/>
      <c r="E214" s="1290"/>
      <c r="F214" s="1290"/>
      <c r="G214" s="1290"/>
      <c r="H214" s="1290"/>
      <c r="I214" s="1290"/>
      <c r="J214" s="1290"/>
      <c r="K214" s="1290"/>
      <c r="L214" s="1290"/>
      <c r="M214" s="1291"/>
      <c r="N214" s="379">
        <f>N212+N213</f>
        <v>203.23</v>
      </c>
    </row>
    <row r="215" spans="2:14">
      <c r="B215" s="1148"/>
      <c r="C215" s="1149"/>
      <c r="D215" s="1149"/>
      <c r="E215" s="1149"/>
      <c r="F215" s="1149"/>
      <c r="G215" s="1149"/>
      <c r="H215" s="1149"/>
      <c r="I215" s="1149"/>
      <c r="J215" s="1149"/>
      <c r="K215" s="1149"/>
      <c r="L215" s="1149"/>
      <c r="M215" s="1149"/>
      <c r="N215" s="1150"/>
    </row>
    <row r="216" spans="2:14">
      <c r="B216" s="1148"/>
      <c r="C216" s="1149"/>
      <c r="D216" s="1149"/>
      <c r="E216" s="1149"/>
      <c r="F216" s="1149"/>
      <c r="G216" s="1149"/>
      <c r="H216" s="1149"/>
      <c r="I216" s="1149"/>
      <c r="J216" s="1149"/>
      <c r="K216" s="1149"/>
      <c r="L216" s="1149"/>
      <c r="M216" s="1149"/>
      <c r="N216" s="1150"/>
    </row>
    <row r="217" spans="2:14" ht="15" thickBot="1">
      <c r="B217" s="1148"/>
      <c r="C217" s="1149"/>
      <c r="D217" s="1149"/>
      <c r="E217" s="1149"/>
      <c r="F217" s="1149"/>
      <c r="G217" s="1149"/>
      <c r="H217" s="1149"/>
      <c r="I217" s="1149"/>
      <c r="J217" s="1149"/>
      <c r="K217" s="1149"/>
      <c r="L217" s="1149"/>
      <c r="M217" s="1149"/>
      <c r="N217" s="1150"/>
    </row>
    <row r="218" spans="2:14" ht="44.25" customHeight="1">
      <c r="B218" s="1303" t="s">
        <v>45803</v>
      </c>
      <c r="C218" s="1304"/>
      <c r="D218" s="1305"/>
      <c r="E218" s="1306" t="s">
        <v>12692</v>
      </c>
      <c r="F218" s="1306"/>
      <c r="G218" s="1306"/>
      <c r="H218" s="1306"/>
      <c r="I218" s="1306"/>
      <c r="J218" s="1306"/>
      <c r="K218" s="1306"/>
      <c r="L218" s="1307"/>
      <c r="M218" s="1308"/>
      <c r="N218" s="1309"/>
    </row>
    <row r="219" spans="2:14" ht="20.25" customHeight="1">
      <c r="B219" s="45" t="s">
        <v>12693</v>
      </c>
      <c r="C219" s="1310" t="s">
        <v>45412</v>
      </c>
      <c r="D219" s="1310"/>
      <c r="E219" s="1310"/>
      <c r="F219" s="1310"/>
      <c r="G219" s="1310"/>
      <c r="H219" s="1310"/>
      <c r="I219" s="1310"/>
      <c r="J219" s="1310"/>
      <c r="K219" s="1310"/>
      <c r="L219" s="1310"/>
      <c r="M219" s="1310"/>
      <c r="N219" s="1311"/>
    </row>
    <row r="220" spans="2:14">
      <c r="B220" s="45" t="s">
        <v>12694</v>
      </c>
      <c r="C220" s="1312" t="s">
        <v>7</v>
      </c>
      <c r="D220" s="1312"/>
      <c r="E220" s="1312"/>
      <c r="F220" s="1312"/>
      <c r="G220" s="1312"/>
      <c r="H220" s="1312"/>
      <c r="I220" s="1312"/>
      <c r="J220" s="1312"/>
      <c r="K220" s="1312"/>
      <c r="L220" s="1312"/>
      <c r="M220" s="1312"/>
      <c r="N220" s="1313"/>
    </row>
    <row r="221" spans="2:14" ht="15" thickBot="1">
      <c r="B221" s="45" t="s">
        <v>12695</v>
      </c>
      <c r="C221" s="1314">
        <v>44562</v>
      </c>
      <c r="D221" s="1315"/>
      <c r="E221" s="1315"/>
      <c r="F221" s="1315"/>
      <c r="G221" s="1315"/>
      <c r="H221" s="1315"/>
      <c r="I221" s="1315"/>
      <c r="J221" s="1315"/>
      <c r="K221" s="1315"/>
      <c r="L221" s="1315"/>
      <c r="M221" s="1315"/>
      <c r="N221" s="1316"/>
    </row>
    <row r="222" spans="2:14">
      <c r="B222" s="373" t="s">
        <v>0</v>
      </c>
      <c r="C222" s="1053" t="s">
        <v>12696</v>
      </c>
      <c r="D222" s="1292" t="s">
        <v>12697</v>
      </c>
      <c r="E222" s="1292"/>
      <c r="F222" s="1292"/>
      <c r="G222" s="1293"/>
      <c r="H222" s="374" t="s">
        <v>109</v>
      </c>
      <c r="I222" s="374" t="s">
        <v>12698</v>
      </c>
      <c r="J222" s="374" t="s">
        <v>12699</v>
      </c>
      <c r="K222" s="374" t="s">
        <v>12700</v>
      </c>
      <c r="L222" s="1294" t="s">
        <v>12701</v>
      </c>
      <c r="M222" s="1295"/>
      <c r="N222" s="375" t="s">
        <v>12702</v>
      </c>
    </row>
    <row r="223" spans="2:14" ht="34.15" customHeight="1">
      <c r="B223" s="475" t="s">
        <v>45413</v>
      </c>
      <c r="C223" s="476" t="s">
        <v>3990</v>
      </c>
      <c r="D223" s="1317" t="s">
        <v>45414</v>
      </c>
      <c r="E223" s="1317"/>
      <c r="F223" s="1317"/>
      <c r="G223" s="1318"/>
      <c r="H223" s="477">
        <v>2</v>
      </c>
      <c r="I223" s="477">
        <v>0</v>
      </c>
      <c r="J223" s="477">
        <v>0</v>
      </c>
      <c r="K223" s="477">
        <v>194.77</v>
      </c>
      <c r="L223" s="1319">
        <v>11.57</v>
      </c>
      <c r="M223" s="1320"/>
      <c r="N223" s="66">
        <f>(L223+K223)*H223</f>
        <v>412.68</v>
      </c>
    </row>
    <row r="224" spans="2:14" ht="15" thickBot="1">
      <c r="B224" s="48"/>
      <c r="C224" s="49"/>
      <c r="D224" s="49"/>
      <c r="E224" s="49"/>
      <c r="F224" s="67"/>
      <c r="G224" s="67"/>
      <c r="H224" s="67"/>
      <c r="I224" s="67"/>
      <c r="J224" s="67"/>
      <c r="K224" s="67"/>
      <c r="L224" s="67"/>
      <c r="M224" s="1052" t="s">
        <v>12703</v>
      </c>
      <c r="N224" s="376">
        <f>SUM(N223)</f>
        <v>412.68</v>
      </c>
    </row>
    <row r="225" spans="2:14" ht="15" thickBot="1">
      <c r="B225" s="73"/>
      <c r="C225" s="481"/>
      <c r="D225" s="481"/>
      <c r="E225" s="481"/>
      <c r="F225" s="481"/>
      <c r="G225" s="481"/>
      <c r="H225" s="481"/>
      <c r="I225" s="481"/>
      <c r="J225" s="481"/>
      <c r="K225" s="481"/>
      <c r="L225" s="481"/>
      <c r="M225" s="481"/>
      <c r="N225" s="51"/>
    </row>
    <row r="226" spans="2:14" ht="38.25">
      <c r="B226" s="373" t="s">
        <v>0</v>
      </c>
      <c r="C226" s="1053" t="s">
        <v>12696</v>
      </c>
      <c r="D226" s="1292" t="s">
        <v>12704</v>
      </c>
      <c r="E226" s="1292"/>
      <c r="F226" s="1292"/>
      <c r="G226" s="1292"/>
      <c r="H226" s="1293"/>
      <c r="I226" s="374" t="s">
        <v>3300</v>
      </c>
      <c r="J226" s="374" t="s">
        <v>12705</v>
      </c>
      <c r="K226" s="374" t="s">
        <v>12751</v>
      </c>
      <c r="L226" s="374" t="s">
        <v>12752</v>
      </c>
      <c r="M226" s="374" t="s">
        <v>12706</v>
      </c>
      <c r="N226" s="375" t="s">
        <v>12702</v>
      </c>
    </row>
    <row r="227" spans="2:14">
      <c r="B227" s="478" t="s">
        <v>45415</v>
      </c>
      <c r="C227" s="1051" t="s">
        <v>3990</v>
      </c>
      <c r="D227" s="1296" t="s">
        <v>45417</v>
      </c>
      <c r="E227" s="1296"/>
      <c r="F227" s="1296"/>
      <c r="G227" s="1296"/>
      <c r="H227" s="1297"/>
      <c r="I227" s="65" t="s">
        <v>74</v>
      </c>
      <c r="J227" s="52">
        <v>1.5727</v>
      </c>
      <c r="K227" s="59">
        <v>7.43</v>
      </c>
      <c r="L227" s="59">
        <f>K227*(1+J227)</f>
        <v>19.12</v>
      </c>
      <c r="M227" s="69">
        <v>3.3</v>
      </c>
      <c r="N227" s="66">
        <f>L227*M227</f>
        <v>63.1</v>
      </c>
    </row>
    <row r="228" spans="2:14">
      <c r="B228" s="478" t="s">
        <v>45416</v>
      </c>
      <c r="C228" s="1051" t="s">
        <v>3990</v>
      </c>
      <c r="D228" s="1296" t="s">
        <v>45418</v>
      </c>
      <c r="E228" s="1296"/>
      <c r="F228" s="1296"/>
      <c r="G228" s="1296"/>
      <c r="H228" s="1297"/>
      <c r="I228" s="65" t="s">
        <v>74</v>
      </c>
      <c r="J228" s="52">
        <v>1.5727</v>
      </c>
      <c r="K228" s="59">
        <v>5.51</v>
      </c>
      <c r="L228" s="59">
        <f>K228*(1+J228)</f>
        <v>14.18</v>
      </c>
      <c r="M228" s="69">
        <v>1.3</v>
      </c>
      <c r="N228" s="66">
        <f>L228*M228</f>
        <v>18.43</v>
      </c>
    </row>
    <row r="229" spans="2:14">
      <c r="B229" s="68"/>
      <c r="C229" s="1051"/>
      <c r="D229" s="1296"/>
      <c r="E229" s="1296"/>
      <c r="F229" s="1296"/>
      <c r="G229" s="1296"/>
      <c r="H229" s="1297"/>
      <c r="I229" s="65"/>
      <c r="J229" s="52"/>
      <c r="K229" s="59"/>
      <c r="L229" s="59"/>
      <c r="M229" s="69"/>
      <c r="N229" s="66"/>
    </row>
    <row r="230" spans="2:14" ht="15" thickBot="1">
      <c r="B230" s="48"/>
      <c r="C230" s="49"/>
      <c r="D230" s="49"/>
      <c r="E230" s="49"/>
      <c r="F230" s="67"/>
      <c r="G230" s="67"/>
      <c r="H230" s="67"/>
      <c r="I230" s="67"/>
      <c r="J230" s="67"/>
      <c r="K230" s="67"/>
      <c r="L230" s="67"/>
      <c r="M230" s="1052" t="s">
        <v>12707</v>
      </c>
      <c r="N230" s="376">
        <f>SUM(N227:N228)</f>
        <v>81.53</v>
      </c>
    </row>
    <row r="231" spans="2:14" ht="15" thickBot="1">
      <c r="B231" s="73"/>
      <c r="C231" s="481"/>
      <c r="D231" s="481"/>
      <c r="E231" s="481"/>
      <c r="F231" s="481"/>
      <c r="G231" s="481"/>
      <c r="H231" s="481"/>
      <c r="I231" s="482"/>
      <c r="J231" s="482"/>
      <c r="K231" s="481"/>
      <c r="L231" s="481"/>
      <c r="M231" s="481"/>
      <c r="N231" s="51"/>
    </row>
    <row r="232" spans="2:14">
      <c r="B232" s="373" t="s">
        <v>0</v>
      </c>
      <c r="C232" s="1053" t="s">
        <v>12696</v>
      </c>
      <c r="D232" s="1292" t="s">
        <v>12708</v>
      </c>
      <c r="E232" s="1292"/>
      <c r="F232" s="1292"/>
      <c r="G232" s="1292"/>
      <c r="H232" s="1293"/>
      <c r="I232" s="374" t="s">
        <v>2472</v>
      </c>
      <c r="J232" s="374" t="s">
        <v>12709</v>
      </c>
      <c r="K232" s="374" t="s">
        <v>12710</v>
      </c>
      <c r="L232" s="1294" t="s">
        <v>12711</v>
      </c>
      <c r="M232" s="1295"/>
      <c r="N232" s="375" t="s">
        <v>12712</v>
      </c>
    </row>
    <row r="233" spans="2:14">
      <c r="B233" s="68">
        <v>2000</v>
      </c>
      <c r="C233" s="1051" t="s">
        <v>3996</v>
      </c>
      <c r="D233" s="1296" t="s">
        <v>45396</v>
      </c>
      <c r="E233" s="1296"/>
      <c r="F233" s="1296"/>
      <c r="G233" s="1296"/>
      <c r="H233" s="1297"/>
      <c r="I233" s="65">
        <v>5</v>
      </c>
      <c r="J233" s="65" t="s">
        <v>45397</v>
      </c>
      <c r="K233" s="65"/>
      <c r="L233" s="1287"/>
      <c r="M233" s="1288"/>
      <c r="N233" s="66">
        <v>2.1</v>
      </c>
    </row>
    <row r="234" spans="2:14">
      <c r="B234" s="73"/>
      <c r="C234" s="481"/>
      <c r="D234" s="481"/>
      <c r="E234" s="481"/>
      <c r="F234" s="482"/>
      <c r="G234" s="482"/>
      <c r="H234" s="482"/>
      <c r="I234" s="482"/>
      <c r="J234" s="482"/>
      <c r="K234" s="482"/>
      <c r="L234" s="482"/>
      <c r="M234" s="154" t="s">
        <v>12713</v>
      </c>
      <c r="N234" s="377">
        <f>SUM(N233:N233)</f>
        <v>2.1</v>
      </c>
    </row>
    <row r="235" spans="2:14">
      <c r="B235" s="73"/>
      <c r="C235" s="481"/>
      <c r="D235" s="481"/>
      <c r="E235" s="481"/>
      <c r="F235" s="481"/>
      <c r="G235" s="481"/>
      <c r="H235" s="481"/>
      <c r="I235" s="481"/>
      <c r="J235" s="481"/>
      <c r="K235" s="481"/>
      <c r="L235" s="481"/>
      <c r="M235" s="481"/>
      <c r="N235" s="51"/>
    </row>
    <row r="236" spans="2:14">
      <c r="B236" s="73"/>
      <c r="C236" s="481"/>
      <c r="D236" s="481"/>
      <c r="E236" s="481"/>
      <c r="F236" s="482"/>
      <c r="G236" s="482"/>
      <c r="H236" s="482"/>
      <c r="I236" s="1144"/>
      <c r="J236" s="1144"/>
      <c r="K236" s="1144"/>
      <c r="L236" s="1144"/>
      <c r="M236" s="154" t="s">
        <v>12714</v>
      </c>
      <c r="N236" s="378">
        <f>N224+N230+N234</f>
        <v>496.31</v>
      </c>
    </row>
    <row r="237" spans="2:14">
      <c r="B237" s="73"/>
      <c r="C237" s="481"/>
      <c r="D237" s="481"/>
      <c r="E237" s="481"/>
      <c r="F237" s="482"/>
      <c r="G237" s="482"/>
      <c r="H237" s="482"/>
      <c r="I237" s="482"/>
      <c r="J237" s="1145"/>
      <c r="K237" s="1145"/>
      <c r="L237" s="1145"/>
      <c r="M237" s="1146" t="s">
        <v>12715</v>
      </c>
      <c r="N237" s="378">
        <v>1</v>
      </c>
    </row>
    <row r="238" spans="2:14" ht="15" thickBot="1">
      <c r="B238" s="48"/>
      <c r="C238" s="49"/>
      <c r="D238" s="49"/>
      <c r="E238" s="49"/>
      <c r="F238" s="67"/>
      <c r="G238" s="67"/>
      <c r="H238" s="67"/>
      <c r="I238" s="67"/>
      <c r="J238" s="67"/>
      <c r="K238" s="67"/>
      <c r="L238" s="67"/>
      <c r="M238" s="1052" t="s">
        <v>12716</v>
      </c>
      <c r="N238" s="379">
        <f>TRUNC(N236/N237,2)</f>
        <v>496.31</v>
      </c>
    </row>
    <row r="239" spans="2:14" ht="15" thickBot="1">
      <c r="B239" s="73"/>
      <c r="C239" s="481"/>
      <c r="D239" s="481"/>
      <c r="E239" s="481"/>
      <c r="F239" s="481"/>
      <c r="G239" s="481"/>
      <c r="H239" s="481"/>
      <c r="I239" s="481"/>
      <c r="J239" s="481"/>
      <c r="K239" s="481"/>
      <c r="L239" s="481"/>
      <c r="M239" s="481"/>
      <c r="N239" s="51"/>
    </row>
    <row r="240" spans="2:14" ht="25.5">
      <c r="B240" s="373" t="s">
        <v>0</v>
      </c>
      <c r="C240" s="1053" t="s">
        <v>12696</v>
      </c>
      <c r="D240" s="1292" t="s">
        <v>12717</v>
      </c>
      <c r="E240" s="1292"/>
      <c r="F240" s="1292"/>
      <c r="G240" s="1292"/>
      <c r="H240" s="1292"/>
      <c r="I240" s="1293"/>
      <c r="J240" s="374" t="s">
        <v>3300</v>
      </c>
      <c r="K240" s="374" t="s">
        <v>12718</v>
      </c>
      <c r="L240" s="1294" t="s">
        <v>12706</v>
      </c>
      <c r="M240" s="1295"/>
      <c r="N240" s="375" t="s">
        <v>12712</v>
      </c>
    </row>
    <row r="241" spans="2:14">
      <c r="B241" s="478" t="s">
        <v>45433</v>
      </c>
      <c r="C241" s="1051" t="s">
        <v>3990</v>
      </c>
      <c r="D241" s="1296" t="s">
        <v>45419</v>
      </c>
      <c r="E241" s="1296"/>
      <c r="F241" s="1296"/>
      <c r="G241" s="1296"/>
      <c r="H241" s="1296"/>
      <c r="I241" s="1297"/>
      <c r="J241" s="70" t="s">
        <v>81</v>
      </c>
      <c r="K241" s="59">
        <v>4.84</v>
      </c>
      <c r="L241" s="1300">
        <v>11</v>
      </c>
      <c r="M241" s="1301"/>
      <c r="N241" s="66">
        <f>K241*L241</f>
        <v>53.24</v>
      </c>
    </row>
    <row r="242" spans="2:14" s="480" customFormat="1" ht="26.25" customHeight="1">
      <c r="B242" s="478" t="s">
        <v>45420</v>
      </c>
      <c r="C242" s="1051" t="s">
        <v>3990</v>
      </c>
      <c r="D242" s="1296" t="s">
        <v>45426</v>
      </c>
      <c r="E242" s="1296"/>
      <c r="F242" s="1296"/>
      <c r="G242" s="1296"/>
      <c r="H242" s="1296"/>
      <c r="I242" s="1297"/>
      <c r="J242" s="70" t="s">
        <v>81</v>
      </c>
      <c r="K242" s="479">
        <v>7.17</v>
      </c>
      <c r="L242" s="1300">
        <v>22</v>
      </c>
      <c r="M242" s="1301"/>
      <c r="N242" s="66">
        <f t="shared" ref="N242:N247" si="1">K242*L242</f>
        <v>157.74</v>
      </c>
    </row>
    <row r="243" spans="2:14">
      <c r="B243" s="478" t="s">
        <v>45421</v>
      </c>
      <c r="C243" s="1051" t="s">
        <v>3990</v>
      </c>
      <c r="D243" s="1296" t="s">
        <v>45427</v>
      </c>
      <c r="E243" s="1296"/>
      <c r="F243" s="1296"/>
      <c r="G243" s="1296"/>
      <c r="H243" s="1296"/>
      <c r="I243" s="1297"/>
      <c r="J243" s="70" t="s">
        <v>45432</v>
      </c>
      <c r="K243" s="59">
        <v>83.18</v>
      </c>
      <c r="L243" s="1300">
        <v>1</v>
      </c>
      <c r="M243" s="1301"/>
      <c r="N243" s="66">
        <f t="shared" si="1"/>
        <v>83.18</v>
      </c>
    </row>
    <row r="244" spans="2:14">
      <c r="B244" s="478" t="s">
        <v>45422</v>
      </c>
      <c r="C244" s="1051" t="s">
        <v>3990</v>
      </c>
      <c r="D244" s="1296" t="s">
        <v>45428</v>
      </c>
      <c r="E244" s="1296"/>
      <c r="F244" s="1296"/>
      <c r="G244" s="1296"/>
      <c r="H244" s="1296"/>
      <c r="I244" s="1297"/>
      <c r="J244" s="70" t="s">
        <v>45432</v>
      </c>
      <c r="K244" s="59">
        <v>460</v>
      </c>
      <c r="L244" s="1300">
        <v>1</v>
      </c>
      <c r="M244" s="1301"/>
      <c r="N244" s="66">
        <f t="shared" si="1"/>
        <v>460</v>
      </c>
    </row>
    <row r="245" spans="2:14">
      <c r="B245" s="478" t="s">
        <v>45423</v>
      </c>
      <c r="C245" s="1051" t="s">
        <v>3990</v>
      </c>
      <c r="D245" s="1296" t="s">
        <v>45429</v>
      </c>
      <c r="E245" s="1296"/>
      <c r="F245" s="1296"/>
      <c r="G245" s="1296"/>
      <c r="H245" s="1296"/>
      <c r="I245" s="1297"/>
      <c r="J245" s="70" t="s">
        <v>45432</v>
      </c>
      <c r="K245" s="59">
        <v>176.9</v>
      </c>
      <c r="L245" s="1300">
        <v>1</v>
      </c>
      <c r="M245" s="1301"/>
      <c r="N245" s="66">
        <f t="shared" si="1"/>
        <v>176.9</v>
      </c>
    </row>
    <row r="246" spans="2:14">
      <c r="B246" s="478" t="s">
        <v>45424</v>
      </c>
      <c r="C246" s="1051" t="s">
        <v>3990</v>
      </c>
      <c r="D246" s="1296" t="s">
        <v>45430</v>
      </c>
      <c r="E246" s="1296"/>
      <c r="F246" s="1296"/>
      <c r="G246" s="1296"/>
      <c r="H246" s="1296"/>
      <c r="I246" s="1297"/>
      <c r="J246" s="70" t="s">
        <v>45432</v>
      </c>
      <c r="K246" s="59">
        <v>31.93</v>
      </c>
      <c r="L246" s="1300">
        <v>1</v>
      </c>
      <c r="M246" s="1301"/>
      <c r="N246" s="66">
        <f t="shared" si="1"/>
        <v>31.93</v>
      </c>
    </row>
    <row r="247" spans="2:14">
      <c r="B247" s="478" t="s">
        <v>45425</v>
      </c>
      <c r="C247" s="1051" t="s">
        <v>3990</v>
      </c>
      <c r="D247" s="1296" t="s">
        <v>45431</v>
      </c>
      <c r="E247" s="1296"/>
      <c r="F247" s="1296"/>
      <c r="G247" s="1296"/>
      <c r="H247" s="1296"/>
      <c r="I247" s="1297"/>
      <c r="J247" s="70" t="s">
        <v>45432</v>
      </c>
      <c r="K247" s="65">
        <v>110</v>
      </c>
      <c r="L247" s="1300">
        <v>1</v>
      </c>
      <c r="M247" s="1301"/>
      <c r="N247" s="66">
        <f t="shared" si="1"/>
        <v>110</v>
      </c>
    </row>
    <row r="248" spans="2:14" ht="15" thickBot="1">
      <c r="B248" s="48"/>
      <c r="C248" s="49"/>
      <c r="D248" s="49"/>
      <c r="E248" s="49"/>
      <c r="F248" s="67"/>
      <c r="G248" s="67"/>
      <c r="H248" s="67"/>
      <c r="I248" s="67"/>
      <c r="J248" s="67"/>
      <c r="K248" s="67"/>
      <c r="L248" s="67"/>
      <c r="M248" s="1052" t="s">
        <v>12719</v>
      </c>
      <c r="N248" s="376">
        <f>SUM(N241:N247)</f>
        <v>1072.99</v>
      </c>
    </row>
    <row r="249" spans="2:14" ht="15" thickBot="1">
      <c r="B249" s="73"/>
      <c r="C249" s="481"/>
      <c r="D249" s="481"/>
      <c r="E249" s="481"/>
      <c r="F249" s="481"/>
      <c r="G249" s="481"/>
      <c r="H249" s="481"/>
      <c r="I249" s="481"/>
      <c r="J249" s="481"/>
      <c r="K249" s="481"/>
      <c r="L249" s="481"/>
      <c r="M249" s="481"/>
      <c r="N249" s="51"/>
    </row>
    <row r="250" spans="2:14" ht="25.5">
      <c r="B250" s="373" t="s">
        <v>0</v>
      </c>
      <c r="C250" s="374" t="s">
        <v>12696</v>
      </c>
      <c r="D250" s="1292" t="s">
        <v>12720</v>
      </c>
      <c r="E250" s="1292"/>
      <c r="F250" s="1292"/>
      <c r="G250" s="1292"/>
      <c r="H250" s="1292"/>
      <c r="I250" s="1293"/>
      <c r="J250" s="374" t="s">
        <v>3300</v>
      </c>
      <c r="K250" s="374" t="s">
        <v>12718</v>
      </c>
      <c r="L250" s="1294" t="s">
        <v>12706</v>
      </c>
      <c r="M250" s="1295"/>
      <c r="N250" s="375" t="s">
        <v>12712</v>
      </c>
    </row>
    <row r="251" spans="2:14">
      <c r="B251" s="53"/>
      <c r="C251" s="1051"/>
      <c r="D251" s="1296"/>
      <c r="E251" s="1296"/>
      <c r="F251" s="1296"/>
      <c r="G251" s="1296"/>
      <c r="H251" s="1296"/>
      <c r="I251" s="1297"/>
      <c r="J251" s="70"/>
      <c r="K251" s="70"/>
      <c r="L251" s="1298"/>
      <c r="M251" s="1299"/>
      <c r="N251" s="54"/>
    </row>
    <row r="252" spans="2:14" ht="15" thickBot="1">
      <c r="B252" s="48"/>
      <c r="C252" s="49"/>
      <c r="D252" s="49"/>
      <c r="E252" s="49"/>
      <c r="F252" s="67"/>
      <c r="G252" s="67"/>
      <c r="H252" s="67"/>
      <c r="I252" s="67"/>
      <c r="J252" s="67"/>
      <c r="K252" s="67"/>
      <c r="L252" s="67"/>
      <c r="M252" s="1052" t="s">
        <v>12721</v>
      </c>
      <c r="N252" s="376">
        <f>SUM(N251:N251)</f>
        <v>0</v>
      </c>
    </row>
    <row r="253" spans="2:14" ht="15" thickBot="1">
      <c r="B253" s="73"/>
      <c r="C253" s="481"/>
      <c r="D253" s="481"/>
      <c r="E253" s="481"/>
      <c r="F253" s="481"/>
      <c r="G253" s="481"/>
      <c r="H253" s="481"/>
      <c r="I253" s="481"/>
      <c r="J253" s="481"/>
      <c r="K253" s="481"/>
      <c r="L253" s="481"/>
      <c r="M253" s="481"/>
      <c r="N253" s="51"/>
    </row>
    <row r="254" spans="2:14" ht="25.5">
      <c r="B254" s="373" t="s">
        <v>0</v>
      </c>
      <c r="C254" s="374" t="s">
        <v>12696</v>
      </c>
      <c r="D254" s="1292" t="s">
        <v>12722</v>
      </c>
      <c r="E254" s="1292"/>
      <c r="F254" s="1292"/>
      <c r="G254" s="1293"/>
      <c r="H254" s="374" t="s">
        <v>3300</v>
      </c>
      <c r="I254" s="374" t="s">
        <v>12723</v>
      </c>
      <c r="J254" s="374" t="s">
        <v>12724</v>
      </c>
      <c r="K254" s="374" t="s">
        <v>12718</v>
      </c>
      <c r="L254" s="1294" t="s">
        <v>12706</v>
      </c>
      <c r="M254" s="1295"/>
      <c r="N254" s="375" t="s">
        <v>12712</v>
      </c>
    </row>
    <row r="255" spans="2:14">
      <c r="B255" s="68"/>
      <c r="C255" s="1051"/>
      <c r="D255" s="1286"/>
      <c r="E255" s="1286"/>
      <c r="F255" s="1286"/>
      <c r="G255" s="1286"/>
      <c r="H255" s="65"/>
      <c r="I255" s="65"/>
      <c r="J255" s="65"/>
      <c r="K255" s="65"/>
      <c r="L255" s="1287"/>
      <c r="M255" s="1288"/>
      <c r="N255" s="66"/>
    </row>
    <row r="256" spans="2:14">
      <c r="B256" s="73"/>
      <c r="C256" s="481"/>
      <c r="D256" s="481"/>
      <c r="E256" s="481"/>
      <c r="F256" s="482"/>
      <c r="G256" s="482"/>
      <c r="H256" s="482"/>
      <c r="I256" s="482"/>
      <c r="J256" s="482"/>
      <c r="K256" s="482"/>
      <c r="L256" s="482"/>
      <c r="M256" s="154" t="s">
        <v>12725</v>
      </c>
      <c r="N256" s="377">
        <f>SUM(N255:N255)</f>
        <v>0</v>
      </c>
    </row>
    <row r="257" spans="2:14">
      <c r="B257" s="73"/>
      <c r="C257" s="481"/>
      <c r="D257" s="481"/>
      <c r="E257" s="481"/>
      <c r="F257" s="481"/>
      <c r="G257" s="481"/>
      <c r="H257" s="481"/>
      <c r="I257" s="481"/>
      <c r="J257" s="481"/>
      <c r="K257" s="481"/>
      <c r="L257" s="481"/>
      <c r="M257" s="481"/>
      <c r="N257" s="51"/>
    </row>
    <row r="258" spans="2:14">
      <c r="B258" s="55"/>
      <c r="C258" s="56"/>
      <c r="D258" s="56"/>
      <c r="E258" s="56"/>
      <c r="F258" s="71"/>
      <c r="G258" s="71"/>
      <c r="H258" s="71"/>
      <c r="I258" s="71"/>
      <c r="J258" s="71"/>
      <c r="K258" s="71"/>
      <c r="L258" s="71"/>
      <c r="M258" s="57" t="s">
        <v>12726</v>
      </c>
      <c r="N258" s="378">
        <f>N238+N248+N252+N256</f>
        <v>1569.3</v>
      </c>
    </row>
    <row r="259" spans="2:14">
      <c r="B259" s="73"/>
      <c r="C259" s="481"/>
      <c r="D259" s="481"/>
      <c r="E259" s="481"/>
      <c r="F259" s="482"/>
      <c r="G259" s="482"/>
      <c r="H259" s="482"/>
      <c r="I259" s="482"/>
      <c r="J259" s="482"/>
      <c r="K259" s="482"/>
      <c r="L259" s="482"/>
      <c r="M259" s="1147">
        <f>M213</f>
        <v>0.3196</v>
      </c>
      <c r="N259" s="378">
        <f>N258*M259</f>
        <v>501.55</v>
      </c>
    </row>
    <row r="260" spans="2:14" ht="15" thickBot="1">
      <c r="B260" s="1289" t="s">
        <v>12727</v>
      </c>
      <c r="C260" s="1290"/>
      <c r="D260" s="1290"/>
      <c r="E260" s="1290"/>
      <c r="F260" s="1290"/>
      <c r="G260" s="1290"/>
      <c r="H260" s="1290"/>
      <c r="I260" s="1290"/>
      <c r="J260" s="1290"/>
      <c r="K260" s="1290"/>
      <c r="L260" s="1290"/>
      <c r="M260" s="1291"/>
      <c r="N260" s="379">
        <f>N258+N259</f>
        <v>2070.85</v>
      </c>
    </row>
    <row r="261" spans="2:14">
      <c r="B261" s="1148"/>
      <c r="C261" s="1149"/>
      <c r="D261" s="1149"/>
      <c r="E261" s="1149"/>
      <c r="F261" s="1149"/>
      <c r="G261" s="1149"/>
      <c r="H261" s="1149"/>
      <c r="I261" s="1149"/>
      <c r="J261" s="1149"/>
      <c r="K261" s="1149"/>
      <c r="L261" s="1149"/>
      <c r="M261" s="1149"/>
      <c r="N261" s="1150"/>
    </row>
    <row r="262" spans="2:14">
      <c r="B262" s="1148"/>
      <c r="C262" s="1149"/>
      <c r="D262" s="1149"/>
      <c r="E262" s="1149"/>
      <c r="F262" s="1149"/>
      <c r="G262" s="1149"/>
      <c r="H262" s="1149"/>
      <c r="I262" s="1149"/>
      <c r="J262" s="1149"/>
      <c r="K262" s="1149"/>
      <c r="L262" s="1149"/>
      <c r="M262" s="1149"/>
      <c r="N262" s="1150"/>
    </row>
    <row r="263" spans="2:14">
      <c r="B263" s="1148"/>
      <c r="C263" s="1149"/>
      <c r="D263" s="1149"/>
      <c r="E263" s="1149"/>
      <c r="F263" s="1149"/>
      <c r="G263" s="1149"/>
      <c r="H263" s="1149"/>
      <c r="I263" s="1149"/>
      <c r="J263" s="1149"/>
      <c r="K263" s="1149"/>
      <c r="L263" s="1149"/>
      <c r="M263" s="1149"/>
      <c r="N263" s="1150"/>
    </row>
    <row r="264" spans="2:14" ht="15" thickBot="1">
      <c r="B264" s="1148"/>
      <c r="C264" s="1149"/>
      <c r="D264" s="1149"/>
      <c r="E264" s="1149"/>
      <c r="F264" s="1149"/>
      <c r="G264" s="1149"/>
      <c r="H264" s="1149"/>
      <c r="I264" s="1149"/>
      <c r="J264" s="1149"/>
      <c r="K264" s="1149"/>
      <c r="L264" s="1149"/>
      <c r="M264" s="1149"/>
      <c r="N264" s="1150"/>
    </row>
    <row r="265" spans="2:14" ht="44.25" customHeight="1">
      <c r="B265" s="1303" t="s">
        <v>45805</v>
      </c>
      <c r="C265" s="1304"/>
      <c r="D265" s="1305"/>
      <c r="E265" s="1306" t="s">
        <v>12692</v>
      </c>
      <c r="F265" s="1306"/>
      <c r="G265" s="1306"/>
      <c r="H265" s="1306"/>
      <c r="I265" s="1306"/>
      <c r="J265" s="1306"/>
      <c r="K265" s="1306"/>
      <c r="L265" s="1307"/>
      <c r="M265" s="1308"/>
      <c r="N265" s="1309"/>
    </row>
    <row r="266" spans="2:14" ht="26.25" customHeight="1">
      <c r="B266" s="45" t="s">
        <v>12693</v>
      </c>
      <c r="C266" s="1310" t="s">
        <v>45435</v>
      </c>
      <c r="D266" s="1310"/>
      <c r="E266" s="1310"/>
      <c r="F266" s="1310"/>
      <c r="G266" s="1310"/>
      <c r="H266" s="1310"/>
      <c r="I266" s="1310"/>
      <c r="J266" s="1310"/>
      <c r="K266" s="1310"/>
      <c r="L266" s="1310"/>
      <c r="M266" s="1310"/>
      <c r="N266" s="1311"/>
    </row>
    <row r="267" spans="2:14">
      <c r="B267" s="45" t="s">
        <v>12694</v>
      </c>
      <c r="C267" s="1312" t="s">
        <v>144</v>
      </c>
      <c r="D267" s="1312"/>
      <c r="E267" s="1312"/>
      <c r="F267" s="1312"/>
      <c r="G267" s="1312"/>
      <c r="H267" s="1312"/>
      <c r="I267" s="1312"/>
      <c r="J267" s="1312"/>
      <c r="K267" s="1312"/>
      <c r="L267" s="1312"/>
      <c r="M267" s="1312"/>
      <c r="N267" s="1313"/>
    </row>
    <row r="268" spans="2:14" ht="15" thickBot="1">
      <c r="B268" s="45" t="s">
        <v>12695</v>
      </c>
      <c r="C268" s="1314">
        <v>44562</v>
      </c>
      <c r="D268" s="1315"/>
      <c r="E268" s="1315"/>
      <c r="F268" s="1315"/>
      <c r="G268" s="1315"/>
      <c r="H268" s="1315"/>
      <c r="I268" s="1315"/>
      <c r="J268" s="1315"/>
      <c r="K268" s="1315"/>
      <c r="L268" s="1315"/>
      <c r="M268" s="1315"/>
      <c r="N268" s="1316"/>
    </row>
    <row r="269" spans="2:14">
      <c r="B269" s="373" t="s">
        <v>0</v>
      </c>
      <c r="C269" s="1053" t="s">
        <v>12696</v>
      </c>
      <c r="D269" s="1292" t="s">
        <v>12697</v>
      </c>
      <c r="E269" s="1292"/>
      <c r="F269" s="1292"/>
      <c r="G269" s="1293"/>
      <c r="H269" s="374" t="s">
        <v>109</v>
      </c>
      <c r="I269" s="374" t="s">
        <v>12698</v>
      </c>
      <c r="J269" s="374" t="s">
        <v>12699</v>
      </c>
      <c r="K269" s="374" t="s">
        <v>12700</v>
      </c>
      <c r="L269" s="1294" t="s">
        <v>12701</v>
      </c>
      <c r="M269" s="1295"/>
      <c r="N269" s="375" t="s">
        <v>12702</v>
      </c>
    </row>
    <row r="270" spans="2:14">
      <c r="B270" s="475"/>
      <c r="C270" s="476"/>
      <c r="D270" s="1317"/>
      <c r="E270" s="1317"/>
      <c r="F270" s="1317"/>
      <c r="G270" s="1318"/>
      <c r="H270" s="477"/>
      <c r="I270" s="477"/>
      <c r="J270" s="477"/>
      <c r="K270" s="477"/>
      <c r="L270" s="1319"/>
      <c r="M270" s="1320"/>
      <c r="N270" s="66"/>
    </row>
    <row r="271" spans="2:14" ht="15" thickBot="1">
      <c r="B271" s="48"/>
      <c r="C271" s="49"/>
      <c r="D271" s="49"/>
      <c r="E271" s="49"/>
      <c r="F271" s="67"/>
      <c r="G271" s="67"/>
      <c r="H271" s="67"/>
      <c r="I271" s="67"/>
      <c r="J271" s="67"/>
      <c r="K271" s="67"/>
      <c r="L271" s="67"/>
      <c r="M271" s="1052" t="s">
        <v>12703</v>
      </c>
      <c r="N271" s="376">
        <f>SUM(N270)</f>
        <v>0</v>
      </c>
    </row>
    <row r="272" spans="2:14" ht="15" thickBot="1">
      <c r="B272" s="73"/>
      <c r="C272" s="481"/>
      <c r="D272" s="481"/>
      <c r="E272" s="481"/>
      <c r="F272" s="481"/>
      <c r="G272" s="481"/>
      <c r="H272" s="481"/>
      <c r="I272" s="481"/>
      <c r="J272" s="481"/>
      <c r="K272" s="481"/>
      <c r="L272" s="481"/>
      <c r="M272" s="481"/>
      <c r="N272" s="51"/>
    </row>
    <row r="273" spans="2:14" ht="38.25">
      <c r="B273" s="373" t="s">
        <v>0</v>
      </c>
      <c r="C273" s="1053" t="s">
        <v>12696</v>
      </c>
      <c r="D273" s="1292" t="s">
        <v>12704</v>
      </c>
      <c r="E273" s="1292"/>
      <c r="F273" s="1292"/>
      <c r="G273" s="1292"/>
      <c r="H273" s="1293"/>
      <c r="I273" s="374" t="s">
        <v>3300</v>
      </c>
      <c r="J273" s="374" t="s">
        <v>12705</v>
      </c>
      <c r="K273" s="374" t="s">
        <v>12751</v>
      </c>
      <c r="L273" s="374" t="s">
        <v>12752</v>
      </c>
      <c r="M273" s="374" t="s">
        <v>12706</v>
      </c>
      <c r="N273" s="375" t="s">
        <v>12702</v>
      </c>
    </row>
    <row r="274" spans="2:14">
      <c r="B274" s="478">
        <v>10108</v>
      </c>
      <c r="C274" s="1051" t="s">
        <v>3990</v>
      </c>
      <c r="D274" s="1296" t="s">
        <v>45437</v>
      </c>
      <c r="E274" s="1296"/>
      <c r="F274" s="1296"/>
      <c r="G274" s="1296"/>
      <c r="H274" s="1297"/>
      <c r="I274" s="65" t="s">
        <v>74</v>
      </c>
      <c r="J274" s="52">
        <v>1.5727</v>
      </c>
      <c r="K274" s="59">
        <v>7.43</v>
      </c>
      <c r="L274" s="59">
        <f>K274*(1+J274)</f>
        <v>19.12</v>
      </c>
      <c r="M274" s="69">
        <v>0.23</v>
      </c>
      <c r="N274" s="66">
        <f>L274*M274</f>
        <v>4.4000000000000004</v>
      </c>
    </row>
    <row r="275" spans="2:14">
      <c r="B275" s="478" t="s">
        <v>45436</v>
      </c>
      <c r="C275" s="1051" t="s">
        <v>3990</v>
      </c>
      <c r="D275" s="1296" t="s">
        <v>45438</v>
      </c>
      <c r="E275" s="1296"/>
      <c r="F275" s="1296"/>
      <c r="G275" s="1296"/>
      <c r="H275" s="1297"/>
      <c r="I275" s="65" t="s">
        <v>74</v>
      </c>
      <c r="J275" s="52">
        <v>1.5727</v>
      </c>
      <c r="K275" s="59">
        <v>5.51</v>
      </c>
      <c r="L275" s="59">
        <f>K275*(1+J275)</f>
        <v>14.18</v>
      </c>
      <c r="M275" s="69">
        <v>0.46</v>
      </c>
      <c r="N275" s="66">
        <f>L275*M275</f>
        <v>6.52</v>
      </c>
    </row>
    <row r="276" spans="2:14">
      <c r="B276" s="68"/>
      <c r="C276" s="1051"/>
      <c r="D276" s="1296"/>
      <c r="E276" s="1296"/>
      <c r="F276" s="1296"/>
      <c r="G276" s="1296"/>
      <c r="H276" s="1297"/>
      <c r="I276" s="65"/>
      <c r="J276" s="52"/>
      <c r="K276" s="59"/>
      <c r="L276" s="59"/>
      <c r="M276" s="69"/>
      <c r="N276" s="66"/>
    </row>
    <row r="277" spans="2:14" ht="15" thickBot="1">
      <c r="B277" s="48"/>
      <c r="C277" s="49"/>
      <c r="D277" s="49"/>
      <c r="E277" s="49"/>
      <c r="F277" s="67"/>
      <c r="G277" s="67"/>
      <c r="H277" s="67"/>
      <c r="I277" s="67"/>
      <c r="J277" s="67"/>
      <c r="K277" s="67"/>
      <c r="L277" s="67"/>
      <c r="M277" s="1052" t="s">
        <v>12707</v>
      </c>
      <c r="N277" s="376">
        <f>SUM(N274:N275)</f>
        <v>10.92</v>
      </c>
    </row>
    <row r="278" spans="2:14" ht="15" thickBot="1">
      <c r="B278" s="73"/>
      <c r="C278" s="481"/>
      <c r="D278" s="481"/>
      <c r="E278" s="481"/>
      <c r="F278" s="481"/>
      <c r="G278" s="481"/>
      <c r="H278" s="481"/>
      <c r="I278" s="482"/>
      <c r="J278" s="482"/>
      <c r="K278" s="481"/>
      <c r="L278" s="481"/>
      <c r="M278" s="481"/>
      <c r="N278" s="51"/>
    </row>
    <row r="279" spans="2:14">
      <c r="B279" s="373" t="s">
        <v>0</v>
      </c>
      <c r="C279" s="1053" t="s">
        <v>12696</v>
      </c>
      <c r="D279" s="1292" t="s">
        <v>12708</v>
      </c>
      <c r="E279" s="1292"/>
      <c r="F279" s="1292"/>
      <c r="G279" s="1292"/>
      <c r="H279" s="1293"/>
      <c r="I279" s="374" t="s">
        <v>2472</v>
      </c>
      <c r="J279" s="374" t="s">
        <v>12709</v>
      </c>
      <c r="K279" s="374" t="s">
        <v>12710</v>
      </c>
      <c r="L279" s="1294" t="s">
        <v>12711</v>
      </c>
      <c r="M279" s="1295"/>
      <c r="N279" s="375" t="s">
        <v>12712</v>
      </c>
    </row>
    <row r="280" spans="2:14">
      <c r="B280" s="68">
        <v>2000</v>
      </c>
      <c r="C280" s="1051" t="s">
        <v>3996</v>
      </c>
      <c r="D280" s="1296" t="s">
        <v>45396</v>
      </c>
      <c r="E280" s="1296"/>
      <c r="F280" s="1296"/>
      <c r="G280" s="1296"/>
      <c r="H280" s="1297"/>
      <c r="I280" s="65">
        <v>5</v>
      </c>
      <c r="J280" s="65" t="s">
        <v>45397</v>
      </c>
      <c r="K280" s="65"/>
      <c r="L280" s="1287"/>
      <c r="M280" s="1288"/>
      <c r="N280" s="66">
        <v>2.1</v>
      </c>
    </row>
    <row r="281" spans="2:14">
      <c r="B281" s="73"/>
      <c r="C281" s="481"/>
      <c r="D281" s="481"/>
      <c r="E281" s="481"/>
      <c r="F281" s="482"/>
      <c r="G281" s="482"/>
      <c r="H281" s="482"/>
      <c r="I281" s="482"/>
      <c r="J281" s="482"/>
      <c r="K281" s="482"/>
      <c r="L281" s="482"/>
      <c r="M281" s="154" t="s">
        <v>12713</v>
      </c>
      <c r="N281" s="377">
        <f>SUM(N280:N280)</f>
        <v>2.1</v>
      </c>
    </row>
    <row r="282" spans="2:14">
      <c r="B282" s="73"/>
      <c r="C282" s="481"/>
      <c r="D282" s="481"/>
      <c r="E282" s="481"/>
      <c r="F282" s="481"/>
      <c r="G282" s="481"/>
      <c r="H282" s="481"/>
      <c r="I282" s="481"/>
      <c r="J282" s="481"/>
      <c r="K282" s="481"/>
      <c r="L282" s="481"/>
      <c r="M282" s="481"/>
      <c r="N282" s="51"/>
    </row>
    <row r="283" spans="2:14">
      <c r="B283" s="73"/>
      <c r="C283" s="481"/>
      <c r="D283" s="481"/>
      <c r="E283" s="481"/>
      <c r="F283" s="482"/>
      <c r="G283" s="482"/>
      <c r="H283" s="482"/>
      <c r="I283" s="1144"/>
      <c r="J283" s="1144"/>
      <c r="K283" s="1144"/>
      <c r="L283" s="1144"/>
      <c r="M283" s="154" t="s">
        <v>12714</v>
      </c>
      <c r="N283" s="378">
        <f>N271+N277+N281</f>
        <v>13.02</v>
      </c>
    </row>
    <row r="284" spans="2:14">
      <c r="B284" s="73"/>
      <c r="C284" s="481"/>
      <c r="D284" s="481"/>
      <c r="E284" s="481"/>
      <c r="F284" s="482"/>
      <c r="G284" s="482"/>
      <c r="H284" s="482"/>
      <c r="I284" s="482"/>
      <c r="J284" s="1145"/>
      <c r="K284" s="1145"/>
      <c r="L284" s="1145"/>
      <c r="M284" s="1146" t="s">
        <v>12715</v>
      </c>
      <c r="N284" s="378">
        <v>1</v>
      </c>
    </row>
    <row r="285" spans="2:14" ht="15" thickBot="1">
      <c r="B285" s="48"/>
      <c r="C285" s="49"/>
      <c r="D285" s="49"/>
      <c r="E285" s="49"/>
      <c r="F285" s="67"/>
      <c r="G285" s="67"/>
      <c r="H285" s="67"/>
      <c r="I285" s="67"/>
      <c r="J285" s="67"/>
      <c r="K285" s="67"/>
      <c r="L285" s="67"/>
      <c r="M285" s="1052" t="s">
        <v>12716</v>
      </c>
      <c r="N285" s="379">
        <f>TRUNC(N283/N284,2)</f>
        <v>13.02</v>
      </c>
    </row>
    <row r="286" spans="2:14" ht="15" thickBot="1">
      <c r="B286" s="73"/>
      <c r="C286" s="481"/>
      <c r="D286" s="481"/>
      <c r="E286" s="481"/>
      <c r="F286" s="481"/>
      <c r="G286" s="481"/>
      <c r="H286" s="481"/>
      <c r="I286" s="481"/>
      <c r="J286" s="481"/>
      <c r="K286" s="481"/>
      <c r="L286" s="481"/>
      <c r="M286" s="481"/>
      <c r="N286" s="51"/>
    </row>
    <row r="287" spans="2:14" ht="25.5">
      <c r="B287" s="373" t="s">
        <v>0</v>
      </c>
      <c r="C287" s="1053" t="s">
        <v>12696</v>
      </c>
      <c r="D287" s="1292" t="s">
        <v>12717</v>
      </c>
      <c r="E287" s="1292"/>
      <c r="F287" s="1292"/>
      <c r="G287" s="1292"/>
      <c r="H287" s="1292"/>
      <c r="I287" s="1293"/>
      <c r="J287" s="374" t="s">
        <v>3300</v>
      </c>
      <c r="K287" s="374" t="s">
        <v>12718</v>
      </c>
      <c r="L287" s="1294" t="s">
        <v>12706</v>
      </c>
      <c r="M287" s="1295"/>
      <c r="N287" s="375" t="s">
        <v>12712</v>
      </c>
    </row>
    <row r="288" spans="2:14">
      <c r="B288" s="478" t="s">
        <v>45439</v>
      </c>
      <c r="C288" s="1051" t="s">
        <v>3990</v>
      </c>
      <c r="D288" s="1296" t="s">
        <v>45441</v>
      </c>
      <c r="E288" s="1296"/>
      <c r="F288" s="1296"/>
      <c r="G288" s="1296"/>
      <c r="H288" s="1296"/>
      <c r="I288" s="1297"/>
      <c r="J288" s="70" t="s">
        <v>45432</v>
      </c>
      <c r="K288" s="59">
        <v>1.21</v>
      </c>
      <c r="L288" s="1300">
        <v>48</v>
      </c>
      <c r="M288" s="1301"/>
      <c r="N288" s="66">
        <f>K288*L288</f>
        <v>58.08</v>
      </c>
    </row>
    <row r="289" spans="2:14" s="480" customFormat="1" ht="26.25" customHeight="1" thickBot="1">
      <c r="B289" s="478" t="s">
        <v>45440</v>
      </c>
      <c r="C289" s="1051" t="s">
        <v>3990</v>
      </c>
      <c r="D289" s="1296" t="s">
        <v>45442</v>
      </c>
      <c r="E289" s="1296"/>
      <c r="F289" s="1296"/>
      <c r="G289" s="1296"/>
      <c r="H289" s="1296"/>
      <c r="I289" s="1297"/>
      <c r="J289" s="70" t="s">
        <v>75</v>
      </c>
      <c r="K289" s="479">
        <v>80.069999999999993</v>
      </c>
      <c r="L289" s="1300">
        <v>0.05</v>
      </c>
      <c r="M289" s="1302"/>
      <c r="N289" s="66">
        <f t="shared" ref="N289" si="2">K289*L289</f>
        <v>4</v>
      </c>
    </row>
    <row r="290" spans="2:14" ht="15" thickBot="1">
      <c r="B290" s="48"/>
      <c r="C290" s="49"/>
      <c r="D290" s="67"/>
      <c r="E290" s="67"/>
      <c r="F290" s="67"/>
      <c r="G290" s="67"/>
      <c r="H290" s="67"/>
      <c r="I290" s="67"/>
      <c r="J290" s="67"/>
      <c r="K290" s="482"/>
      <c r="L290" s="482"/>
      <c r="M290" s="484" t="s">
        <v>12719</v>
      </c>
      <c r="N290" s="483">
        <f>SUM(N288:N289)</f>
        <v>62.08</v>
      </c>
    </row>
    <row r="291" spans="2:14" ht="15" thickBot="1">
      <c r="B291" s="73"/>
      <c r="C291" s="481"/>
      <c r="D291" s="482"/>
      <c r="E291" s="482"/>
      <c r="F291" s="482"/>
      <c r="G291" s="482"/>
      <c r="H291" s="482"/>
      <c r="I291" s="482"/>
      <c r="J291" s="482"/>
      <c r="K291" s="154"/>
      <c r="L291" s="1149"/>
      <c r="M291" s="481"/>
      <c r="N291" s="51"/>
    </row>
    <row r="292" spans="2:14" ht="25.5">
      <c r="B292" s="373" t="s">
        <v>0</v>
      </c>
      <c r="C292" s="374" t="s">
        <v>12696</v>
      </c>
      <c r="D292" s="1292" t="s">
        <v>12720</v>
      </c>
      <c r="E292" s="1292"/>
      <c r="F292" s="1292"/>
      <c r="G292" s="1292"/>
      <c r="H292" s="1292"/>
      <c r="I292" s="1293"/>
      <c r="J292" s="374" t="s">
        <v>3300</v>
      </c>
      <c r="K292" s="374" t="s">
        <v>12718</v>
      </c>
      <c r="L292" s="1294" t="s">
        <v>12706</v>
      </c>
      <c r="M292" s="1295"/>
      <c r="N292" s="375" t="s">
        <v>12712</v>
      </c>
    </row>
    <row r="293" spans="2:14">
      <c r="B293" s="53"/>
      <c r="C293" s="1051"/>
      <c r="D293" s="1296"/>
      <c r="E293" s="1296"/>
      <c r="F293" s="1296"/>
      <c r="G293" s="1296"/>
      <c r="H293" s="1296"/>
      <c r="I293" s="1297"/>
      <c r="J293" s="70"/>
      <c r="K293" s="70"/>
      <c r="L293" s="1298"/>
      <c r="M293" s="1299"/>
      <c r="N293" s="54"/>
    </row>
    <row r="294" spans="2:14" ht="15" thickBot="1">
      <c r="B294" s="48"/>
      <c r="C294" s="49"/>
      <c r="D294" s="49"/>
      <c r="E294" s="49"/>
      <c r="F294" s="67"/>
      <c r="G294" s="67"/>
      <c r="H294" s="67"/>
      <c r="I294" s="67"/>
      <c r="J294" s="67"/>
      <c r="K294" s="67"/>
      <c r="L294" s="67"/>
      <c r="M294" s="1052" t="s">
        <v>12721</v>
      </c>
      <c r="N294" s="376">
        <f>SUM(N293:N293)</f>
        <v>0</v>
      </c>
    </row>
    <row r="295" spans="2:14" ht="15" thickBot="1">
      <c r="B295" s="73"/>
      <c r="C295" s="481"/>
      <c r="D295" s="481"/>
      <c r="E295" s="481"/>
      <c r="F295" s="481"/>
      <c r="G295" s="481"/>
      <c r="H295" s="481"/>
      <c r="I295" s="481"/>
      <c r="J295" s="481"/>
      <c r="K295" s="481"/>
      <c r="L295" s="481"/>
      <c r="M295" s="481"/>
      <c r="N295" s="51"/>
    </row>
    <row r="296" spans="2:14" ht="25.5">
      <c r="B296" s="373" t="s">
        <v>0</v>
      </c>
      <c r="C296" s="374" t="s">
        <v>12696</v>
      </c>
      <c r="D296" s="1292" t="s">
        <v>12722</v>
      </c>
      <c r="E296" s="1292"/>
      <c r="F296" s="1292"/>
      <c r="G296" s="1293"/>
      <c r="H296" s="374" t="s">
        <v>3300</v>
      </c>
      <c r="I296" s="374" t="s">
        <v>12723</v>
      </c>
      <c r="J296" s="374" t="s">
        <v>12724</v>
      </c>
      <c r="K296" s="374" t="s">
        <v>12718</v>
      </c>
      <c r="L296" s="1294" t="s">
        <v>12706</v>
      </c>
      <c r="M296" s="1295"/>
      <c r="N296" s="375" t="s">
        <v>12712</v>
      </c>
    </row>
    <row r="297" spans="2:14">
      <c r="B297" s="68"/>
      <c r="C297" s="1051"/>
      <c r="D297" s="1286"/>
      <c r="E297" s="1286"/>
      <c r="F297" s="1286"/>
      <c r="G297" s="1286"/>
      <c r="H297" s="65"/>
      <c r="I297" s="65"/>
      <c r="J297" s="65"/>
      <c r="K297" s="65"/>
      <c r="L297" s="1287"/>
      <c r="M297" s="1288"/>
      <c r="N297" s="66"/>
    </row>
    <row r="298" spans="2:14">
      <c r="B298" s="73"/>
      <c r="C298" s="481"/>
      <c r="D298" s="481"/>
      <c r="E298" s="481"/>
      <c r="F298" s="482"/>
      <c r="G298" s="482"/>
      <c r="H298" s="482"/>
      <c r="I298" s="482"/>
      <c r="J298" s="482"/>
      <c r="K298" s="482"/>
      <c r="L298" s="482"/>
      <c r="M298" s="154" t="s">
        <v>12725</v>
      </c>
      <c r="N298" s="377">
        <f>SUM(N297:N297)</f>
        <v>0</v>
      </c>
    </row>
    <row r="299" spans="2:14">
      <c r="B299" s="73"/>
      <c r="C299" s="481"/>
      <c r="D299" s="481"/>
      <c r="E299" s="481"/>
      <c r="F299" s="481"/>
      <c r="G299" s="481"/>
      <c r="H299" s="481"/>
      <c r="I299" s="481"/>
      <c r="J299" s="481"/>
      <c r="K299" s="481"/>
      <c r="L299" s="481"/>
      <c r="M299" s="481"/>
      <c r="N299" s="51"/>
    </row>
    <row r="300" spans="2:14">
      <c r="B300" s="55"/>
      <c r="C300" s="56"/>
      <c r="D300" s="56"/>
      <c r="E300" s="56"/>
      <c r="F300" s="71"/>
      <c r="G300" s="71"/>
      <c r="H300" s="71"/>
      <c r="I300" s="71"/>
      <c r="J300" s="71"/>
      <c r="K300" s="71"/>
      <c r="L300" s="71"/>
      <c r="M300" s="57" t="s">
        <v>12726</v>
      </c>
      <c r="N300" s="378">
        <f>N285+N290+N294+N298</f>
        <v>75.099999999999994</v>
      </c>
    </row>
    <row r="301" spans="2:14">
      <c r="B301" s="73"/>
      <c r="C301" s="481"/>
      <c r="D301" s="481"/>
      <c r="E301" s="481"/>
      <c r="F301" s="482"/>
      <c r="G301" s="482"/>
      <c r="H301" s="482"/>
      <c r="I301" s="482"/>
      <c r="J301" s="482"/>
      <c r="K301" s="482"/>
      <c r="L301" s="482"/>
      <c r="M301" s="1147">
        <f>M259</f>
        <v>0.3196</v>
      </c>
      <c r="N301" s="378">
        <f>N300*M301</f>
        <v>24</v>
      </c>
    </row>
    <row r="302" spans="2:14" ht="15" thickBot="1">
      <c r="B302" s="1289" t="s">
        <v>12727</v>
      </c>
      <c r="C302" s="1290"/>
      <c r="D302" s="1290"/>
      <c r="E302" s="1290"/>
      <c r="F302" s="1290"/>
      <c r="G302" s="1290"/>
      <c r="H302" s="1290"/>
      <c r="I302" s="1290"/>
      <c r="J302" s="1290"/>
      <c r="K302" s="1290"/>
      <c r="L302" s="1290"/>
      <c r="M302" s="1291"/>
      <c r="N302" s="379">
        <f>N300+N301</f>
        <v>99.1</v>
      </c>
    </row>
    <row r="303" spans="2:14">
      <c r="B303" s="1148"/>
      <c r="C303" s="1149"/>
      <c r="D303" s="1149"/>
      <c r="E303" s="1149"/>
      <c r="F303" s="1149"/>
      <c r="G303" s="1149"/>
      <c r="H303" s="1149"/>
      <c r="I303" s="1149"/>
      <c r="J303" s="1149"/>
      <c r="K303" s="1149"/>
      <c r="L303" s="1149"/>
      <c r="M303" s="1149"/>
      <c r="N303" s="1150"/>
    </row>
    <row r="304" spans="2:14">
      <c r="B304" s="1148"/>
      <c r="C304" s="1149"/>
      <c r="D304" s="1149"/>
      <c r="E304" s="1149"/>
      <c r="F304" s="1149"/>
      <c r="G304" s="1149"/>
      <c r="H304" s="1149"/>
      <c r="I304" s="1149"/>
      <c r="J304" s="1149"/>
      <c r="K304" s="1149"/>
      <c r="L304" s="1149"/>
      <c r="M304" s="1149"/>
      <c r="N304" s="1150"/>
    </row>
    <row r="305" spans="2:14">
      <c r="B305" s="1148"/>
      <c r="C305" s="1149"/>
      <c r="D305" s="1149"/>
      <c r="E305" s="1149"/>
      <c r="F305" s="1149"/>
      <c r="G305" s="1149"/>
      <c r="H305" s="1149"/>
      <c r="I305" s="1149"/>
      <c r="J305" s="1149"/>
      <c r="K305" s="1149"/>
      <c r="L305" s="1149"/>
      <c r="M305" s="1149"/>
      <c r="N305" s="1150"/>
    </row>
    <row r="306" spans="2:14" ht="15" thickBot="1">
      <c r="B306" s="1148"/>
      <c r="C306" s="1149"/>
      <c r="D306" s="1149"/>
      <c r="E306" s="1149"/>
      <c r="F306" s="1149"/>
      <c r="G306" s="1149"/>
      <c r="H306" s="1149"/>
      <c r="I306" s="1149"/>
      <c r="J306" s="1149"/>
      <c r="K306" s="1149"/>
      <c r="L306" s="1149"/>
      <c r="M306" s="1149"/>
      <c r="N306" s="1150"/>
    </row>
    <row r="307" spans="2:14" ht="44.25" customHeight="1">
      <c r="B307" s="1303" t="s">
        <v>45411</v>
      </c>
      <c r="C307" s="1304"/>
      <c r="D307" s="1305"/>
      <c r="E307" s="1306" t="s">
        <v>12692</v>
      </c>
      <c r="F307" s="1306"/>
      <c r="G307" s="1306"/>
      <c r="H307" s="1306"/>
      <c r="I307" s="1306"/>
      <c r="J307" s="1306"/>
      <c r="K307" s="1306"/>
      <c r="L307" s="1307"/>
      <c r="M307" s="1308"/>
      <c r="N307" s="1309"/>
    </row>
    <row r="308" spans="2:14" ht="26.25" customHeight="1">
      <c r="B308" s="45" t="s">
        <v>12693</v>
      </c>
      <c r="C308" s="1310" t="s">
        <v>45806</v>
      </c>
      <c r="D308" s="1310"/>
      <c r="E308" s="1310"/>
      <c r="F308" s="1310"/>
      <c r="G308" s="1310"/>
      <c r="H308" s="1310"/>
      <c r="I308" s="1310"/>
      <c r="J308" s="1310"/>
      <c r="K308" s="1310"/>
      <c r="L308" s="1310"/>
      <c r="M308" s="1310"/>
      <c r="N308" s="1311"/>
    </row>
    <row r="309" spans="2:14">
      <c r="B309" s="45" t="s">
        <v>12694</v>
      </c>
      <c r="C309" s="1312" t="s">
        <v>6</v>
      </c>
      <c r="D309" s="1312"/>
      <c r="E309" s="1312"/>
      <c r="F309" s="1312"/>
      <c r="G309" s="1312"/>
      <c r="H309" s="1312"/>
      <c r="I309" s="1312"/>
      <c r="J309" s="1312"/>
      <c r="K309" s="1312"/>
      <c r="L309" s="1312"/>
      <c r="M309" s="1312"/>
      <c r="N309" s="1313"/>
    </row>
    <row r="310" spans="2:14" ht="15" thickBot="1">
      <c r="B310" s="45" t="s">
        <v>12695</v>
      </c>
      <c r="C310" s="1314">
        <v>44562</v>
      </c>
      <c r="D310" s="1315"/>
      <c r="E310" s="1315"/>
      <c r="F310" s="1315"/>
      <c r="G310" s="1315"/>
      <c r="H310" s="1315"/>
      <c r="I310" s="1315"/>
      <c r="J310" s="1315"/>
      <c r="K310" s="1315"/>
      <c r="L310" s="1315"/>
      <c r="M310" s="1315"/>
      <c r="N310" s="1316"/>
    </row>
    <row r="311" spans="2:14">
      <c r="B311" s="373" t="s">
        <v>0</v>
      </c>
      <c r="C311" s="1053" t="s">
        <v>12696</v>
      </c>
      <c r="D311" s="1292" t="s">
        <v>12697</v>
      </c>
      <c r="E311" s="1292"/>
      <c r="F311" s="1292"/>
      <c r="G311" s="1293"/>
      <c r="H311" s="374" t="s">
        <v>109</v>
      </c>
      <c r="I311" s="374" t="s">
        <v>12698</v>
      </c>
      <c r="J311" s="374" t="s">
        <v>12699</v>
      </c>
      <c r="K311" s="374" t="s">
        <v>12700</v>
      </c>
      <c r="L311" s="1294" t="s">
        <v>12701</v>
      </c>
      <c r="M311" s="1295"/>
      <c r="N311" s="375" t="s">
        <v>12702</v>
      </c>
    </row>
    <row r="312" spans="2:14">
      <c r="B312" s="475"/>
      <c r="C312" s="476"/>
      <c r="D312" s="1317"/>
      <c r="E312" s="1317"/>
      <c r="F312" s="1317"/>
      <c r="G312" s="1318"/>
      <c r="H312" s="477"/>
      <c r="I312" s="477"/>
      <c r="J312" s="477"/>
      <c r="K312" s="477"/>
      <c r="L312" s="1319"/>
      <c r="M312" s="1320"/>
      <c r="N312" s="66"/>
    </row>
    <row r="313" spans="2:14" ht="15" thickBot="1">
      <c r="B313" s="48"/>
      <c r="C313" s="49"/>
      <c r="D313" s="49"/>
      <c r="E313" s="49"/>
      <c r="F313" s="67"/>
      <c r="G313" s="67"/>
      <c r="H313" s="67"/>
      <c r="I313" s="67"/>
      <c r="J313" s="67"/>
      <c r="K313" s="67"/>
      <c r="L313" s="67"/>
      <c r="M313" s="1052" t="s">
        <v>12703</v>
      </c>
      <c r="N313" s="376">
        <f>SUM(N312)</f>
        <v>0</v>
      </c>
    </row>
    <row r="314" spans="2:14" ht="15" thickBot="1">
      <c r="B314" s="73"/>
      <c r="C314" s="481"/>
      <c r="D314" s="481"/>
      <c r="E314" s="481"/>
      <c r="F314" s="481"/>
      <c r="G314" s="481"/>
      <c r="H314" s="481"/>
      <c r="I314" s="481"/>
      <c r="J314" s="481"/>
      <c r="K314" s="481"/>
      <c r="L314" s="481"/>
      <c r="M314" s="481"/>
      <c r="N314" s="51"/>
    </row>
    <row r="315" spans="2:14" ht="38.25">
      <c r="B315" s="373" t="s">
        <v>0</v>
      </c>
      <c r="C315" s="1053" t="s">
        <v>12696</v>
      </c>
      <c r="D315" s="1292" t="s">
        <v>12704</v>
      </c>
      <c r="E315" s="1292"/>
      <c r="F315" s="1292"/>
      <c r="G315" s="1292"/>
      <c r="H315" s="1293"/>
      <c r="I315" s="374" t="s">
        <v>3300</v>
      </c>
      <c r="J315" s="374" t="s">
        <v>12705</v>
      </c>
      <c r="K315" s="374" t="s">
        <v>12751</v>
      </c>
      <c r="L315" s="374" t="s">
        <v>12752</v>
      </c>
      <c r="M315" s="374" t="s">
        <v>12706</v>
      </c>
      <c r="N315" s="375" t="s">
        <v>12702</v>
      </c>
    </row>
    <row r="316" spans="2:14" ht="16.149999999999999" customHeight="1">
      <c r="B316" s="68">
        <v>20109</v>
      </c>
      <c r="C316" s="1051" t="s">
        <v>3996</v>
      </c>
      <c r="D316" s="1296" t="s">
        <v>45395</v>
      </c>
      <c r="E316" s="1296"/>
      <c r="F316" s="1296"/>
      <c r="G316" s="1296"/>
      <c r="H316" s="1297"/>
      <c r="I316" s="65" t="s">
        <v>74</v>
      </c>
      <c r="J316" s="52">
        <v>1.5727</v>
      </c>
      <c r="K316" s="59">
        <v>6.2</v>
      </c>
      <c r="L316" s="59">
        <f>K316*(1+J316)</f>
        <v>15.95</v>
      </c>
      <c r="M316" s="69">
        <v>0.79500000000000004</v>
      </c>
      <c r="N316" s="66">
        <f>L316*M316</f>
        <v>12.68</v>
      </c>
    </row>
    <row r="317" spans="2:14" ht="16.149999999999999" customHeight="1">
      <c r="B317" s="68">
        <v>20002</v>
      </c>
      <c r="C317" s="1051" t="s">
        <v>3996</v>
      </c>
      <c r="D317" s="1296" t="s">
        <v>45444</v>
      </c>
      <c r="E317" s="1296"/>
      <c r="F317" s="1296"/>
      <c r="G317" s="1296"/>
      <c r="H317" s="1297"/>
      <c r="I317" s="65" t="s">
        <v>74</v>
      </c>
      <c r="J317" s="52">
        <v>1.5727</v>
      </c>
      <c r="K317" s="59">
        <v>5</v>
      </c>
      <c r="L317" s="59">
        <f>K317*(1+J317)</f>
        <v>12.86</v>
      </c>
      <c r="M317" s="69">
        <v>0.998</v>
      </c>
      <c r="N317" s="66">
        <f>L317*M317</f>
        <v>12.83</v>
      </c>
    </row>
    <row r="318" spans="2:14">
      <c r="B318" s="68"/>
      <c r="C318" s="1051"/>
      <c r="D318" s="1296"/>
      <c r="E318" s="1296"/>
      <c r="F318" s="1296"/>
      <c r="G318" s="1296"/>
      <c r="H318" s="1297"/>
      <c r="I318" s="65"/>
      <c r="J318" s="52"/>
      <c r="K318" s="59"/>
      <c r="L318" s="59"/>
      <c r="M318" s="69"/>
      <c r="N318" s="66"/>
    </row>
    <row r="319" spans="2:14" ht="15" thickBot="1">
      <c r="B319" s="48"/>
      <c r="C319" s="49"/>
      <c r="D319" s="49"/>
      <c r="E319" s="49"/>
      <c r="F319" s="67"/>
      <c r="G319" s="67"/>
      <c r="H319" s="67"/>
      <c r="I319" s="67"/>
      <c r="J319" s="67"/>
      <c r="K319" s="67"/>
      <c r="L319" s="67"/>
      <c r="M319" s="1052" t="s">
        <v>12707</v>
      </c>
      <c r="N319" s="376">
        <f>SUM(N316:N317)</f>
        <v>25.51</v>
      </c>
    </row>
    <row r="320" spans="2:14" ht="15" thickBot="1">
      <c r="B320" s="73"/>
      <c r="C320" s="481"/>
      <c r="D320" s="481"/>
      <c r="E320" s="481"/>
      <c r="F320" s="481"/>
      <c r="G320" s="481"/>
      <c r="H320" s="481"/>
      <c r="I320" s="482"/>
      <c r="J320" s="482"/>
      <c r="K320" s="481"/>
      <c r="L320" s="481"/>
      <c r="M320" s="481"/>
      <c r="N320" s="51"/>
    </row>
    <row r="321" spans="2:14">
      <c r="B321" s="373" t="s">
        <v>0</v>
      </c>
      <c r="C321" s="1053" t="s">
        <v>12696</v>
      </c>
      <c r="D321" s="1292" t="s">
        <v>12708</v>
      </c>
      <c r="E321" s="1292"/>
      <c r="F321" s="1292"/>
      <c r="G321" s="1292"/>
      <c r="H321" s="1293"/>
      <c r="I321" s="374" t="s">
        <v>2472</v>
      </c>
      <c r="J321" s="374" t="s">
        <v>12709</v>
      </c>
      <c r="K321" s="374" t="s">
        <v>12710</v>
      </c>
      <c r="L321" s="1294" t="s">
        <v>12711</v>
      </c>
      <c r="M321" s="1295"/>
      <c r="N321" s="375" t="s">
        <v>12712</v>
      </c>
    </row>
    <row r="322" spans="2:14">
      <c r="B322" s="68"/>
      <c r="C322" s="1051"/>
      <c r="D322" s="1296"/>
      <c r="E322" s="1296"/>
      <c r="F322" s="1296"/>
      <c r="G322" s="1296"/>
      <c r="H322" s="1297"/>
      <c r="I322" s="65"/>
      <c r="J322" s="65"/>
      <c r="K322" s="65"/>
      <c r="L322" s="1287"/>
      <c r="M322" s="1288"/>
      <c r="N322" s="66"/>
    </row>
    <row r="323" spans="2:14">
      <c r="B323" s="73"/>
      <c r="C323" s="481"/>
      <c r="D323" s="481"/>
      <c r="E323" s="481"/>
      <c r="F323" s="482"/>
      <c r="G323" s="482"/>
      <c r="H323" s="482"/>
      <c r="I323" s="482"/>
      <c r="J323" s="482"/>
      <c r="K323" s="482"/>
      <c r="L323" s="482"/>
      <c r="M323" s="154" t="s">
        <v>12713</v>
      </c>
      <c r="N323" s="377">
        <f>SUM(N322:N322)</f>
        <v>0</v>
      </c>
    </row>
    <row r="324" spans="2:14">
      <c r="B324" s="73"/>
      <c r="C324" s="481"/>
      <c r="D324" s="481"/>
      <c r="E324" s="481"/>
      <c r="F324" s="481"/>
      <c r="G324" s="481"/>
      <c r="H324" s="481"/>
      <c r="I324" s="481"/>
      <c r="J324" s="481"/>
      <c r="K324" s="481"/>
      <c r="L324" s="481"/>
      <c r="M324" s="481"/>
      <c r="N324" s="51"/>
    </row>
    <row r="325" spans="2:14">
      <c r="B325" s="73"/>
      <c r="C325" s="481"/>
      <c r="D325" s="481"/>
      <c r="E325" s="481"/>
      <c r="F325" s="482"/>
      <c r="G325" s="482"/>
      <c r="H325" s="482"/>
      <c r="I325" s="1144"/>
      <c r="J325" s="1144"/>
      <c r="K325" s="1144"/>
      <c r="L325" s="1144"/>
      <c r="M325" s="154" t="s">
        <v>12714</v>
      </c>
      <c r="N325" s="378">
        <f>N313+N319+N323</f>
        <v>25.51</v>
      </c>
    </row>
    <row r="326" spans="2:14">
      <c r="B326" s="73"/>
      <c r="C326" s="481"/>
      <c r="D326" s="481"/>
      <c r="E326" s="481"/>
      <c r="F326" s="482"/>
      <c r="G326" s="482"/>
      <c r="H326" s="482"/>
      <c r="I326" s="482"/>
      <c r="J326" s="1145"/>
      <c r="K326" s="1145"/>
      <c r="L326" s="1145"/>
      <c r="M326" s="1146" t="s">
        <v>12715</v>
      </c>
      <c r="N326" s="378">
        <v>1</v>
      </c>
    </row>
    <row r="327" spans="2:14" ht="15" thickBot="1">
      <c r="B327" s="48"/>
      <c r="C327" s="49"/>
      <c r="D327" s="49"/>
      <c r="E327" s="49"/>
      <c r="F327" s="67"/>
      <c r="G327" s="67"/>
      <c r="H327" s="67"/>
      <c r="I327" s="67"/>
      <c r="J327" s="67"/>
      <c r="K327" s="67"/>
      <c r="L327" s="67"/>
      <c r="M327" s="1052" t="s">
        <v>12716</v>
      </c>
      <c r="N327" s="379">
        <f>TRUNC(N325/N326,2)</f>
        <v>25.51</v>
      </c>
    </row>
    <row r="328" spans="2:14" ht="15" thickBot="1">
      <c r="B328" s="73"/>
      <c r="C328" s="481"/>
      <c r="D328" s="481"/>
      <c r="E328" s="481"/>
      <c r="F328" s="481"/>
      <c r="G328" s="481"/>
      <c r="H328" s="481"/>
      <c r="I328" s="481"/>
      <c r="J328" s="481"/>
      <c r="K328" s="481"/>
      <c r="L328" s="481"/>
      <c r="M328" s="481"/>
      <c r="N328" s="51"/>
    </row>
    <row r="329" spans="2:14" ht="25.5">
      <c r="B329" s="373" t="s">
        <v>0</v>
      </c>
      <c r="C329" s="1053" t="s">
        <v>12696</v>
      </c>
      <c r="D329" s="1292" t="s">
        <v>12717</v>
      </c>
      <c r="E329" s="1292"/>
      <c r="F329" s="1292"/>
      <c r="G329" s="1292"/>
      <c r="H329" s="1292"/>
      <c r="I329" s="1293"/>
      <c r="J329" s="374" t="s">
        <v>3300</v>
      </c>
      <c r="K329" s="374" t="s">
        <v>12718</v>
      </c>
      <c r="L329" s="1294" t="s">
        <v>12706</v>
      </c>
      <c r="M329" s="1295"/>
      <c r="N329" s="375" t="s">
        <v>12712</v>
      </c>
    </row>
    <row r="330" spans="2:14">
      <c r="B330" s="478">
        <v>94970</v>
      </c>
      <c r="C330" s="1051" t="s">
        <v>45388</v>
      </c>
      <c r="D330" s="1296" t="s">
        <v>7064</v>
      </c>
      <c r="E330" s="1296"/>
      <c r="F330" s="1296"/>
      <c r="G330" s="1296"/>
      <c r="H330" s="1296"/>
      <c r="I330" s="1297"/>
      <c r="J330" s="70" t="s">
        <v>75</v>
      </c>
      <c r="K330" s="59">
        <v>348.04</v>
      </c>
      <c r="L330" s="1300">
        <v>8.5999999999999993E-2</v>
      </c>
      <c r="M330" s="1301"/>
      <c r="N330" s="66">
        <f>K330*L330</f>
        <v>29.93</v>
      </c>
    </row>
    <row r="331" spans="2:14" s="480" customFormat="1" ht="26.25" customHeight="1" thickBot="1">
      <c r="B331" s="478"/>
      <c r="C331" s="1051"/>
      <c r="D331" s="1296"/>
      <c r="E331" s="1296"/>
      <c r="F331" s="1296"/>
      <c r="G331" s="1296"/>
      <c r="H331" s="1296"/>
      <c r="I331" s="1297"/>
      <c r="J331" s="70"/>
      <c r="K331" s="479"/>
      <c r="L331" s="1300"/>
      <c r="M331" s="1302"/>
      <c r="N331" s="66"/>
    </row>
    <row r="332" spans="2:14" ht="15" thickBot="1">
      <c r="B332" s="48"/>
      <c r="C332" s="49"/>
      <c r="D332" s="67"/>
      <c r="E332" s="67"/>
      <c r="F332" s="67"/>
      <c r="G332" s="67"/>
      <c r="H332" s="67"/>
      <c r="I332" s="67"/>
      <c r="J332" s="1169"/>
      <c r="K332" s="1169"/>
      <c r="L332" s="1170"/>
      <c r="M332" s="484" t="s">
        <v>12719</v>
      </c>
      <c r="N332" s="483">
        <f>SUM(N330:N331)</f>
        <v>29.93</v>
      </c>
    </row>
    <row r="333" spans="2:14" ht="15" thickBot="1">
      <c r="B333" s="73"/>
      <c r="C333" s="481"/>
      <c r="D333" s="482"/>
      <c r="E333" s="482"/>
      <c r="F333" s="482"/>
      <c r="G333" s="482"/>
      <c r="H333" s="482"/>
      <c r="I333" s="482"/>
      <c r="J333" s="482"/>
      <c r="K333" s="154"/>
      <c r="L333" s="1149"/>
      <c r="M333" s="481"/>
      <c r="N333" s="51"/>
    </row>
    <row r="334" spans="2:14" ht="25.5">
      <c r="B334" s="373" t="s">
        <v>0</v>
      </c>
      <c r="C334" s="374" t="s">
        <v>12696</v>
      </c>
      <c r="D334" s="1292" t="s">
        <v>12720</v>
      </c>
      <c r="E334" s="1292"/>
      <c r="F334" s="1292"/>
      <c r="G334" s="1292"/>
      <c r="H334" s="1292"/>
      <c r="I334" s="1293"/>
      <c r="J334" s="374" t="s">
        <v>3300</v>
      </c>
      <c r="K334" s="374" t="s">
        <v>12718</v>
      </c>
      <c r="L334" s="1294" t="s">
        <v>12706</v>
      </c>
      <c r="M334" s="1295"/>
      <c r="N334" s="375" t="s">
        <v>12712</v>
      </c>
    </row>
    <row r="335" spans="2:14">
      <c r="B335" s="53">
        <v>92795</v>
      </c>
      <c r="C335" s="1051" t="s">
        <v>45388</v>
      </c>
      <c r="D335" s="1296" t="s">
        <v>6919</v>
      </c>
      <c r="E335" s="1296"/>
      <c r="F335" s="1296"/>
      <c r="G335" s="1296"/>
      <c r="H335" s="1296"/>
      <c r="I335" s="1297"/>
      <c r="J335" s="70" t="s">
        <v>76</v>
      </c>
      <c r="K335" s="70">
        <v>11.87</v>
      </c>
      <c r="L335" s="1298">
        <v>2.1230000000000002</v>
      </c>
      <c r="M335" s="1299"/>
      <c r="N335" s="66">
        <f>K335*L335</f>
        <v>25.2</v>
      </c>
    </row>
    <row r="336" spans="2:14" ht="15" thickBot="1">
      <c r="B336" s="48"/>
      <c r="C336" s="49"/>
      <c r="D336" s="49"/>
      <c r="E336" s="49"/>
      <c r="F336" s="67"/>
      <c r="G336" s="67"/>
      <c r="H336" s="67"/>
      <c r="I336" s="67"/>
      <c r="J336" s="67"/>
      <c r="K336" s="67"/>
      <c r="L336" s="67"/>
      <c r="M336" s="1052" t="s">
        <v>12721</v>
      </c>
      <c r="N336" s="376">
        <f>SUM(N335:N335)</f>
        <v>25.2</v>
      </c>
    </row>
    <row r="337" spans="2:14" ht="15" thickBot="1">
      <c r="B337" s="73"/>
      <c r="C337" s="481"/>
      <c r="D337" s="481"/>
      <c r="E337" s="481"/>
      <c r="F337" s="481"/>
      <c r="G337" s="481"/>
      <c r="H337" s="481"/>
      <c r="I337" s="481"/>
      <c r="J337" s="481"/>
      <c r="K337" s="481"/>
      <c r="L337" s="481"/>
      <c r="M337" s="481"/>
      <c r="N337" s="51"/>
    </row>
    <row r="338" spans="2:14" ht="25.5">
      <c r="B338" s="373" t="s">
        <v>0</v>
      </c>
      <c r="C338" s="374" t="s">
        <v>12696</v>
      </c>
      <c r="D338" s="1292" t="s">
        <v>12722</v>
      </c>
      <c r="E338" s="1292"/>
      <c r="F338" s="1292"/>
      <c r="G338" s="1293"/>
      <c r="H338" s="374" t="s">
        <v>3300</v>
      </c>
      <c r="I338" s="374" t="s">
        <v>12723</v>
      </c>
      <c r="J338" s="374" t="s">
        <v>12724</v>
      </c>
      <c r="K338" s="374" t="s">
        <v>12718</v>
      </c>
      <c r="L338" s="1294" t="s">
        <v>12706</v>
      </c>
      <c r="M338" s="1295"/>
      <c r="N338" s="375" t="s">
        <v>12712</v>
      </c>
    </row>
    <row r="339" spans="2:14">
      <c r="B339" s="68"/>
      <c r="C339" s="1051"/>
      <c r="D339" s="1286"/>
      <c r="E339" s="1286"/>
      <c r="F339" s="1286"/>
      <c r="G339" s="1286"/>
      <c r="H339" s="65"/>
      <c r="I339" s="65"/>
      <c r="J339" s="65"/>
      <c r="K339" s="65"/>
      <c r="L339" s="1287"/>
      <c r="M339" s="1288"/>
      <c r="N339" s="66"/>
    </row>
    <row r="340" spans="2:14">
      <c r="B340" s="73"/>
      <c r="C340" s="481"/>
      <c r="D340" s="481"/>
      <c r="E340" s="481"/>
      <c r="F340" s="482"/>
      <c r="G340" s="482"/>
      <c r="H340" s="482"/>
      <c r="I340" s="482"/>
      <c r="J340" s="482"/>
      <c r="K340" s="482"/>
      <c r="L340" s="482"/>
      <c r="M340" s="154" t="s">
        <v>12725</v>
      </c>
      <c r="N340" s="377">
        <f>SUM(N339:N339)</f>
        <v>0</v>
      </c>
    </row>
    <row r="341" spans="2:14">
      <c r="B341" s="73"/>
      <c r="C341" s="481"/>
      <c r="D341" s="481"/>
      <c r="E341" s="481"/>
      <c r="F341" s="481"/>
      <c r="G341" s="481"/>
      <c r="H341" s="481"/>
      <c r="I341" s="481"/>
      <c r="J341" s="481"/>
      <c r="K341" s="481"/>
      <c r="L341" s="481"/>
      <c r="M341" s="481"/>
      <c r="N341" s="51"/>
    </row>
    <row r="342" spans="2:14">
      <c r="B342" s="55"/>
      <c r="C342" s="56"/>
      <c r="D342" s="56"/>
      <c r="E342" s="56"/>
      <c r="F342" s="71"/>
      <c r="G342" s="71"/>
      <c r="H342" s="71"/>
      <c r="I342" s="71"/>
      <c r="J342" s="71"/>
      <c r="K342" s="71"/>
      <c r="L342" s="71"/>
      <c r="M342" s="57" t="s">
        <v>12726</v>
      </c>
      <c r="N342" s="378">
        <f>N327+N332+N336+N340</f>
        <v>80.64</v>
      </c>
    </row>
    <row r="343" spans="2:14">
      <c r="B343" s="73"/>
      <c r="C343" s="481"/>
      <c r="D343" s="481"/>
      <c r="E343" s="481"/>
      <c r="F343" s="482"/>
      <c r="G343" s="482"/>
      <c r="H343" s="482"/>
      <c r="I343" s="482"/>
      <c r="J343" s="482"/>
      <c r="K343" s="482"/>
      <c r="L343" s="482"/>
      <c r="M343" s="1147">
        <f>M301</f>
        <v>0.3196</v>
      </c>
      <c r="N343" s="378">
        <f>N342*M343</f>
        <v>25.77</v>
      </c>
    </row>
    <row r="344" spans="2:14" ht="15" thickBot="1">
      <c r="B344" s="1289" t="s">
        <v>12727</v>
      </c>
      <c r="C344" s="1290"/>
      <c r="D344" s="1290"/>
      <c r="E344" s="1290"/>
      <c r="F344" s="1290"/>
      <c r="G344" s="1290"/>
      <c r="H344" s="1290"/>
      <c r="I344" s="1290"/>
      <c r="J344" s="1290"/>
      <c r="K344" s="1290"/>
      <c r="L344" s="1290"/>
      <c r="M344" s="1291"/>
      <c r="N344" s="379">
        <f>N342+N343</f>
        <v>106.41</v>
      </c>
    </row>
    <row r="345" spans="2:14">
      <c r="B345" s="1148"/>
      <c r="C345" s="1149"/>
      <c r="D345" s="1149"/>
      <c r="E345" s="1149"/>
      <c r="F345" s="1149"/>
      <c r="G345" s="1149"/>
      <c r="H345" s="1149"/>
      <c r="I345" s="1149"/>
      <c r="J345" s="1149"/>
      <c r="K345" s="1149"/>
      <c r="L345" s="1149"/>
      <c r="M345" s="1149"/>
      <c r="N345" s="1150"/>
    </row>
    <row r="346" spans="2:14">
      <c r="B346" s="1148"/>
      <c r="C346" s="1149"/>
      <c r="D346" s="1149"/>
      <c r="E346" s="1149"/>
      <c r="F346" s="1149"/>
      <c r="G346" s="1149"/>
      <c r="H346" s="1149"/>
      <c r="I346" s="1149"/>
      <c r="J346" s="1149"/>
      <c r="K346" s="1149"/>
      <c r="L346" s="1149"/>
      <c r="M346" s="1149"/>
      <c r="N346" s="1150"/>
    </row>
    <row r="347" spans="2:14">
      <c r="B347" s="1148"/>
      <c r="C347" s="1149"/>
      <c r="D347" s="1149"/>
      <c r="E347" s="1149"/>
      <c r="F347" s="1149"/>
      <c r="G347" s="1149"/>
      <c r="H347" s="1149"/>
      <c r="I347" s="1149"/>
      <c r="J347" s="1149"/>
      <c r="K347" s="1149"/>
      <c r="L347" s="1149"/>
      <c r="M347" s="1149"/>
      <c r="N347" s="1150"/>
    </row>
    <row r="348" spans="2:14">
      <c r="B348" s="1148"/>
      <c r="C348" s="1149"/>
      <c r="D348" s="1149"/>
      <c r="E348" s="1149"/>
      <c r="F348" s="1149"/>
      <c r="G348" s="1149"/>
      <c r="H348" s="1149"/>
      <c r="I348" s="1149"/>
      <c r="J348" s="1149"/>
      <c r="K348" s="1149"/>
      <c r="L348" s="1149"/>
      <c r="M348" s="1149"/>
      <c r="N348" s="1150"/>
    </row>
    <row r="349" spans="2:14">
      <c r="B349" s="1148"/>
      <c r="C349" s="1149"/>
      <c r="D349" s="1149"/>
      <c r="E349" s="1149"/>
      <c r="F349" s="1149"/>
      <c r="G349" s="1149"/>
      <c r="H349" s="1149"/>
      <c r="I349" s="1149"/>
      <c r="J349" s="1149"/>
      <c r="K349" s="1149"/>
      <c r="L349" s="1149"/>
      <c r="M349" s="1149"/>
      <c r="N349" s="1150"/>
    </row>
    <row r="350" spans="2:14">
      <c r="B350" s="1148"/>
      <c r="C350" s="1149"/>
      <c r="D350" s="1149"/>
      <c r="E350" s="1149"/>
      <c r="F350" s="1149"/>
      <c r="G350" s="1149"/>
      <c r="H350" s="1149"/>
      <c r="I350" s="1149"/>
      <c r="J350" s="1149"/>
      <c r="K350" s="1149"/>
      <c r="L350" s="1149"/>
      <c r="M350" s="1149"/>
      <c r="N350" s="1150"/>
    </row>
    <row r="351" spans="2:14" ht="15.75">
      <c r="B351" s="1148"/>
      <c r="C351" s="1149"/>
      <c r="D351" s="1149"/>
      <c r="E351" s="302" t="s">
        <v>12762</v>
      </c>
      <c r="F351" s="1149"/>
      <c r="G351" s="1149"/>
      <c r="H351" s="1149"/>
      <c r="I351" s="1149"/>
      <c r="J351" s="1149"/>
      <c r="K351" s="1149"/>
      <c r="L351" s="1149"/>
      <c r="M351" s="1149"/>
      <c r="N351" s="1150"/>
    </row>
    <row r="352" spans="2:14" ht="15">
      <c r="B352" s="1148"/>
      <c r="C352" s="1149"/>
      <c r="D352" s="1149"/>
      <c r="E352" s="222" t="s">
        <v>12764</v>
      </c>
      <c r="F352" s="1149"/>
      <c r="G352" s="1149"/>
      <c r="H352" s="1149"/>
      <c r="I352" s="1149"/>
      <c r="J352" s="1149"/>
      <c r="K352" s="1149"/>
      <c r="L352" s="1149"/>
      <c r="M352" s="1149"/>
      <c r="N352" s="1150"/>
    </row>
    <row r="353" spans="2:14" ht="15.75" thickBot="1">
      <c r="B353" s="1151"/>
      <c r="C353" s="1152"/>
      <c r="D353" s="1152"/>
      <c r="E353" s="236" t="s">
        <v>12763</v>
      </c>
      <c r="F353" s="1152"/>
      <c r="G353" s="1152"/>
      <c r="H353" s="1152"/>
      <c r="I353" s="1152"/>
      <c r="J353" s="1152"/>
      <c r="K353" s="1152"/>
      <c r="L353" s="1152"/>
      <c r="M353" s="1152"/>
      <c r="N353" s="1153"/>
    </row>
  </sheetData>
  <mergeCells count="301">
    <mergeCell ref="D321:H321"/>
    <mergeCell ref="L321:M321"/>
    <mergeCell ref="D322:H322"/>
    <mergeCell ref="L322:M322"/>
    <mergeCell ref="D329:I329"/>
    <mergeCell ref="L329:M329"/>
    <mergeCell ref="D339:G339"/>
    <mergeCell ref="L339:M339"/>
    <mergeCell ref="B344:M344"/>
    <mergeCell ref="D330:I330"/>
    <mergeCell ref="L330:M330"/>
    <mergeCell ref="D331:I331"/>
    <mergeCell ref="L331:M331"/>
    <mergeCell ref="D334:I334"/>
    <mergeCell ref="L334:M334"/>
    <mergeCell ref="D335:I335"/>
    <mergeCell ref="L335:M335"/>
    <mergeCell ref="D338:G338"/>
    <mergeCell ref="L338:M338"/>
    <mergeCell ref="C310:N310"/>
    <mergeCell ref="D311:G311"/>
    <mergeCell ref="L311:M311"/>
    <mergeCell ref="D312:G312"/>
    <mergeCell ref="L312:M312"/>
    <mergeCell ref="D315:H315"/>
    <mergeCell ref="D316:H316"/>
    <mergeCell ref="D317:H317"/>
    <mergeCell ref="D318:H318"/>
    <mergeCell ref="B46:D46"/>
    <mergeCell ref="E46:K46"/>
    <mergeCell ref="C49:N49"/>
    <mergeCell ref="D50:G50"/>
    <mergeCell ref="D38:G38"/>
    <mergeCell ref="B43:M43"/>
    <mergeCell ref="D61:H61"/>
    <mergeCell ref="L52:M52"/>
    <mergeCell ref="L38:M38"/>
    <mergeCell ref="L50:M50"/>
    <mergeCell ref="L51:M51"/>
    <mergeCell ref="B307:D307"/>
    <mergeCell ref="E307:K307"/>
    <mergeCell ref="L307:N307"/>
    <mergeCell ref="C308:N308"/>
    <mergeCell ref="C309:N309"/>
    <mergeCell ref="L68:M68"/>
    <mergeCell ref="L69:M69"/>
    <mergeCell ref="L72:M72"/>
    <mergeCell ref="L73:M73"/>
    <mergeCell ref="L37:M37"/>
    <mergeCell ref="D9:G9"/>
    <mergeCell ref="D10:G10"/>
    <mergeCell ref="I7:J7"/>
    <mergeCell ref="K7:M7"/>
    <mergeCell ref="D8:G8"/>
    <mergeCell ref="D7:G7"/>
    <mergeCell ref="L26:M26"/>
    <mergeCell ref="L27:M27"/>
    <mergeCell ref="L18:M18"/>
    <mergeCell ref="L19:M19"/>
    <mergeCell ref="L31:M31"/>
    <mergeCell ref="I8:J8"/>
    <mergeCell ref="K8:M8"/>
    <mergeCell ref="I9:J9"/>
    <mergeCell ref="I10:J10"/>
    <mergeCell ref="K9:M9"/>
    <mergeCell ref="K10:M10"/>
    <mergeCell ref="L32:M32"/>
    <mergeCell ref="L35:M35"/>
    <mergeCell ref="L28:M28"/>
    <mergeCell ref="L36:M36"/>
    <mergeCell ref="L94:N94"/>
    <mergeCell ref="D75:I75"/>
    <mergeCell ref="L75:M75"/>
    <mergeCell ref="B1:D1"/>
    <mergeCell ref="E1:K1"/>
    <mergeCell ref="C4:N4"/>
    <mergeCell ref="D5:G5"/>
    <mergeCell ref="D36:G36"/>
    <mergeCell ref="D37:G37"/>
    <mergeCell ref="D6:G6"/>
    <mergeCell ref="D14:H14"/>
    <mergeCell ref="D15:H15"/>
    <mergeCell ref="D18:H18"/>
    <mergeCell ref="D19:H19"/>
    <mergeCell ref="D26:I26"/>
    <mergeCell ref="D27:I27"/>
    <mergeCell ref="D28:I28"/>
    <mergeCell ref="D31:I31"/>
    <mergeCell ref="L1:N1"/>
    <mergeCell ref="I5:J5"/>
    <mergeCell ref="I6:J6"/>
    <mergeCell ref="K5:M5"/>
    <mergeCell ref="K6:M6"/>
    <mergeCell ref="D35:G35"/>
    <mergeCell ref="D76:I76"/>
    <mergeCell ref="L76:M76"/>
    <mergeCell ref="L82:M82"/>
    <mergeCell ref="L83:M83"/>
    <mergeCell ref="L84:M84"/>
    <mergeCell ref="L85:M85"/>
    <mergeCell ref="D77:I77"/>
    <mergeCell ref="L77:M77"/>
    <mergeCell ref="D78:I78"/>
    <mergeCell ref="L78:M78"/>
    <mergeCell ref="D79:I79"/>
    <mergeCell ref="L79:M79"/>
    <mergeCell ref="C95:N95"/>
    <mergeCell ref="D117:I117"/>
    <mergeCell ref="D118:I118"/>
    <mergeCell ref="D121:I121"/>
    <mergeCell ref="D122:I122"/>
    <mergeCell ref="D125:G125"/>
    <mergeCell ref="D108:H108"/>
    <mergeCell ref="D51:G51"/>
    <mergeCell ref="D52:G52"/>
    <mergeCell ref="D55:H55"/>
    <mergeCell ref="D56:H56"/>
    <mergeCell ref="D60:H60"/>
    <mergeCell ref="D57:H57"/>
    <mergeCell ref="D74:I74"/>
    <mergeCell ref="L74:M74"/>
    <mergeCell ref="D68:I68"/>
    <mergeCell ref="D69:I69"/>
    <mergeCell ref="D72:I72"/>
    <mergeCell ref="D73:I73"/>
    <mergeCell ref="L60:M60"/>
    <mergeCell ref="L61:M61"/>
    <mergeCell ref="C96:N96"/>
    <mergeCell ref="C97:N97"/>
    <mergeCell ref="D98:G98"/>
    <mergeCell ref="L98:M98"/>
    <mergeCell ref="D141:G141"/>
    <mergeCell ref="L141:M141"/>
    <mergeCell ref="D142:G142"/>
    <mergeCell ref="L142:M142"/>
    <mergeCell ref="D145:H145"/>
    <mergeCell ref="D146:H146"/>
    <mergeCell ref="L46:N46"/>
    <mergeCell ref="D32:I32"/>
    <mergeCell ref="D82:G82"/>
    <mergeCell ref="D83:G83"/>
    <mergeCell ref="D84:G84"/>
    <mergeCell ref="D126:G126"/>
    <mergeCell ref="D85:G85"/>
    <mergeCell ref="B90:M90"/>
    <mergeCell ref="L109:M109"/>
    <mergeCell ref="L116:M116"/>
    <mergeCell ref="L117:M117"/>
    <mergeCell ref="L118:M118"/>
    <mergeCell ref="L121:M121"/>
    <mergeCell ref="L122:M122"/>
    <mergeCell ref="L125:M125"/>
    <mergeCell ref="B94:D94"/>
    <mergeCell ref="E94:K94"/>
    <mergeCell ref="D147:H147"/>
    <mergeCell ref="D148:H148"/>
    <mergeCell ref="L99:M99"/>
    <mergeCell ref="D105:H105"/>
    <mergeCell ref="B137:D137"/>
    <mergeCell ref="E137:K137"/>
    <mergeCell ref="L137:N137"/>
    <mergeCell ref="C138:N138"/>
    <mergeCell ref="C139:N139"/>
    <mergeCell ref="C140:N140"/>
    <mergeCell ref="B131:M131"/>
    <mergeCell ref="L126:M126"/>
    <mergeCell ref="L108:M108"/>
    <mergeCell ref="D103:H103"/>
    <mergeCell ref="D104:H104"/>
    <mergeCell ref="D109:H109"/>
    <mergeCell ref="D116:I116"/>
    <mergeCell ref="D99:G99"/>
    <mergeCell ref="D102:H102"/>
    <mergeCell ref="D151:H151"/>
    <mergeCell ref="L151:M151"/>
    <mergeCell ref="D152:H152"/>
    <mergeCell ref="L152:M152"/>
    <mergeCell ref="D159:I159"/>
    <mergeCell ref="L159:M159"/>
    <mergeCell ref="D160:I160"/>
    <mergeCell ref="L160:M160"/>
    <mergeCell ref="D161:I161"/>
    <mergeCell ref="L161:M161"/>
    <mergeCell ref="D164:I164"/>
    <mergeCell ref="L164:M164"/>
    <mergeCell ref="D165:I165"/>
    <mergeCell ref="L165:M165"/>
    <mergeCell ref="D168:G168"/>
    <mergeCell ref="L168:M168"/>
    <mergeCell ref="D169:G169"/>
    <mergeCell ref="L169:M169"/>
    <mergeCell ref="B174:M174"/>
    <mergeCell ref="B177:D177"/>
    <mergeCell ref="E177:K177"/>
    <mergeCell ref="L177:N177"/>
    <mergeCell ref="C178:N178"/>
    <mergeCell ref="C179:N179"/>
    <mergeCell ref="C180:N180"/>
    <mergeCell ref="D181:G181"/>
    <mergeCell ref="L181:M181"/>
    <mergeCell ref="D182:G182"/>
    <mergeCell ref="L182:M182"/>
    <mergeCell ref="D185:H185"/>
    <mergeCell ref="D186:H186"/>
    <mergeCell ref="D187:H187"/>
    <mergeCell ref="D188:H188"/>
    <mergeCell ref="D191:H191"/>
    <mergeCell ref="L191:M191"/>
    <mergeCell ref="D192:H192"/>
    <mergeCell ref="L192:M192"/>
    <mergeCell ref="D199:I199"/>
    <mergeCell ref="L199:M199"/>
    <mergeCell ref="D200:I200"/>
    <mergeCell ref="L200:M200"/>
    <mergeCell ref="D201:I201"/>
    <mergeCell ref="L201:M201"/>
    <mergeCell ref="D204:I204"/>
    <mergeCell ref="L204:M204"/>
    <mergeCell ref="D205:I205"/>
    <mergeCell ref="L205:M205"/>
    <mergeCell ref="D208:G208"/>
    <mergeCell ref="L208:M208"/>
    <mergeCell ref="D209:G209"/>
    <mergeCell ref="L209:M209"/>
    <mergeCell ref="B214:M214"/>
    <mergeCell ref="B218:D218"/>
    <mergeCell ref="E218:K218"/>
    <mergeCell ref="L218:N218"/>
    <mergeCell ref="C219:N219"/>
    <mergeCell ref="C220:N220"/>
    <mergeCell ref="C221:N221"/>
    <mergeCell ref="D222:G222"/>
    <mergeCell ref="L222:M222"/>
    <mergeCell ref="D223:G223"/>
    <mergeCell ref="L223:M223"/>
    <mergeCell ref="D226:H226"/>
    <mergeCell ref="D227:H227"/>
    <mergeCell ref="L254:M254"/>
    <mergeCell ref="D255:G255"/>
    <mergeCell ref="L255:M255"/>
    <mergeCell ref="D228:H228"/>
    <mergeCell ref="D229:H229"/>
    <mergeCell ref="D232:H232"/>
    <mergeCell ref="L232:M232"/>
    <mergeCell ref="D233:H233"/>
    <mergeCell ref="L233:M233"/>
    <mergeCell ref="D240:I240"/>
    <mergeCell ref="L240:M240"/>
    <mergeCell ref="D241:I241"/>
    <mergeCell ref="L241:M241"/>
    <mergeCell ref="B260:M260"/>
    <mergeCell ref="D242:I242"/>
    <mergeCell ref="D246:I246"/>
    <mergeCell ref="D245:I245"/>
    <mergeCell ref="D244:I244"/>
    <mergeCell ref="D243:I243"/>
    <mergeCell ref="L242:M242"/>
    <mergeCell ref="L243:M243"/>
    <mergeCell ref="L244:M244"/>
    <mergeCell ref="L245:M245"/>
    <mergeCell ref="L246:M246"/>
    <mergeCell ref="D247:I247"/>
    <mergeCell ref="L247:M247"/>
    <mergeCell ref="D250:I250"/>
    <mergeCell ref="L250:M250"/>
    <mergeCell ref="D251:I251"/>
    <mergeCell ref="L251:M251"/>
    <mergeCell ref="D254:G254"/>
    <mergeCell ref="B265:D265"/>
    <mergeCell ref="E265:K265"/>
    <mergeCell ref="L265:N265"/>
    <mergeCell ref="C266:N266"/>
    <mergeCell ref="C267:N267"/>
    <mergeCell ref="C268:N268"/>
    <mergeCell ref="D269:G269"/>
    <mergeCell ref="L269:M269"/>
    <mergeCell ref="D270:G270"/>
    <mergeCell ref="L270:M270"/>
    <mergeCell ref="D288:I288"/>
    <mergeCell ref="L288:M288"/>
    <mergeCell ref="D289:I289"/>
    <mergeCell ref="L289:M289"/>
    <mergeCell ref="D273:H273"/>
    <mergeCell ref="D274:H274"/>
    <mergeCell ref="D275:H275"/>
    <mergeCell ref="D276:H276"/>
    <mergeCell ref="D279:H279"/>
    <mergeCell ref="L279:M279"/>
    <mergeCell ref="D280:H280"/>
    <mergeCell ref="L280:M280"/>
    <mergeCell ref="D287:I287"/>
    <mergeCell ref="L287:M287"/>
    <mergeCell ref="D297:G297"/>
    <mergeCell ref="L297:M297"/>
    <mergeCell ref="B302:M302"/>
    <mergeCell ref="D292:I292"/>
    <mergeCell ref="L292:M292"/>
    <mergeCell ref="D293:I293"/>
    <mergeCell ref="L293:M293"/>
    <mergeCell ref="D296:G296"/>
    <mergeCell ref="L296:M296"/>
  </mergeCells>
  <pageMargins left="0.51181102362204722" right="0.51181102362204722" top="0.78740157480314965" bottom="0.78740157480314965" header="0.31496062992125984" footer="0.31496062992125984"/>
  <pageSetup paperSize="9" scale="48" fitToHeight="0" orientation="portrait" r:id="rId1"/>
  <headerFooter>
    <oddFooter>&amp;LDER-ED = Planilha DER-ES para Edificações
DER-RD = Planilha DER-ES para Rodovias</oddFooter>
  </headerFooter>
  <colBreaks count="1" manualBreakCount="1">
    <brk id="14" max="5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H22"/>
  <sheetViews>
    <sheetView zoomScale="80" zoomScaleNormal="80" workbookViewId="0">
      <selection activeCell="H32" sqref="H32"/>
    </sheetView>
    <sheetView workbookViewId="1"/>
  </sheetViews>
  <sheetFormatPr defaultColWidth="9.140625" defaultRowHeight="12.75"/>
  <cols>
    <col min="1" max="1" width="9.140625" style="116"/>
    <col min="2" max="2" width="38.28515625" style="116" customWidth="1"/>
    <col min="3" max="3" width="30" style="116" customWidth="1"/>
    <col min="4" max="4" width="52.42578125" style="116" customWidth="1"/>
    <col min="5" max="8" width="23.42578125" style="116" customWidth="1"/>
    <col min="9" max="9" width="25.42578125" style="116" customWidth="1"/>
    <col min="10" max="10" width="27.42578125" style="116" customWidth="1"/>
    <col min="11" max="16384" width="9.140625" style="116"/>
  </cols>
  <sheetData>
    <row r="1" spans="2:8" ht="13.5" thickBot="1"/>
    <row r="2" spans="2:8">
      <c r="B2" s="1336" t="s">
        <v>12759</v>
      </c>
      <c r="C2" s="1337"/>
      <c r="D2" s="1337"/>
      <c r="E2" s="1337"/>
      <c r="F2" s="1337"/>
      <c r="G2" s="1337"/>
      <c r="H2" s="1338"/>
    </row>
    <row r="3" spans="2:8">
      <c r="B3" s="380"/>
      <c r="C3" s="381" t="s">
        <v>12729</v>
      </c>
      <c r="D3" s="381"/>
      <c r="E3" s="382" t="s">
        <v>242</v>
      </c>
      <c r="F3" s="382"/>
      <c r="G3" s="383" t="s">
        <v>12730</v>
      </c>
      <c r="H3" s="384" t="s">
        <v>12731</v>
      </c>
    </row>
    <row r="4" spans="2:8">
      <c r="B4" s="117" t="s">
        <v>12760</v>
      </c>
      <c r="C4" s="118" t="s">
        <v>12732</v>
      </c>
      <c r="D4" s="118" t="s">
        <v>12743</v>
      </c>
      <c r="E4" s="119" t="s">
        <v>6</v>
      </c>
      <c r="F4" s="119"/>
      <c r="G4" s="75">
        <v>3</v>
      </c>
      <c r="H4" s="120">
        <f>(F8+F9+F10)/3</f>
        <v>0.2</v>
      </c>
    </row>
    <row r="5" spans="2:8">
      <c r="B5" s="121"/>
      <c r="C5" s="1159"/>
      <c r="D5" s="1159"/>
      <c r="E5" s="1160"/>
      <c r="F5" s="1160"/>
      <c r="G5" s="75" t="s">
        <v>12733</v>
      </c>
      <c r="H5" s="122" t="s">
        <v>12734</v>
      </c>
    </row>
    <row r="6" spans="2:8">
      <c r="B6" s="121"/>
      <c r="C6" s="1159"/>
      <c r="D6" s="1159"/>
      <c r="E6" s="1160"/>
      <c r="F6" s="1160"/>
      <c r="G6" s="1159"/>
      <c r="H6" s="123"/>
    </row>
    <row r="7" spans="2:8">
      <c r="B7" s="385" t="s">
        <v>12735</v>
      </c>
      <c r="C7" s="386" t="s">
        <v>12736</v>
      </c>
      <c r="D7" s="386" t="s">
        <v>12737</v>
      </c>
      <c r="E7" s="387" t="s">
        <v>137</v>
      </c>
      <c r="F7" s="387" t="s">
        <v>12750</v>
      </c>
      <c r="G7" s="386" t="s">
        <v>12738</v>
      </c>
      <c r="H7" s="388" t="s">
        <v>4004</v>
      </c>
    </row>
    <row r="8" spans="2:8">
      <c r="B8" s="132" t="s">
        <v>12744</v>
      </c>
      <c r="C8" s="124" t="s">
        <v>12746</v>
      </c>
      <c r="D8" s="124" t="s">
        <v>12748</v>
      </c>
      <c r="E8" s="125">
        <v>27.5</v>
      </c>
      <c r="F8" s="125">
        <f>E8/100</f>
        <v>0.28000000000000003</v>
      </c>
      <c r="G8" s="124" t="s">
        <v>12739</v>
      </c>
      <c r="H8" s="126"/>
    </row>
    <row r="9" spans="2:8">
      <c r="B9" s="132" t="s">
        <v>12740</v>
      </c>
      <c r="C9" s="124" t="s">
        <v>12741</v>
      </c>
      <c r="D9" s="133" t="s">
        <v>12742</v>
      </c>
      <c r="E9" s="125">
        <v>17.440000000000001</v>
      </c>
      <c r="F9" s="125">
        <f t="shared" ref="F9:F10" si="0">E9/100</f>
        <v>0.17</v>
      </c>
      <c r="G9" s="124" t="s">
        <v>12739</v>
      </c>
      <c r="H9" s="126"/>
    </row>
    <row r="10" spans="2:8" ht="13.5" thickBot="1">
      <c r="B10" s="134" t="s">
        <v>12745</v>
      </c>
      <c r="C10" s="128" t="s">
        <v>12747</v>
      </c>
      <c r="D10" s="127" t="s">
        <v>12749</v>
      </c>
      <c r="E10" s="127">
        <v>14.16</v>
      </c>
      <c r="F10" s="127">
        <f t="shared" si="0"/>
        <v>0.14000000000000001</v>
      </c>
      <c r="G10" s="128" t="s">
        <v>12739</v>
      </c>
      <c r="H10" s="129"/>
    </row>
    <row r="11" spans="2:8">
      <c r="B11" s="1161"/>
      <c r="C11" s="1162"/>
      <c r="D11" s="1162"/>
      <c r="E11" s="1162"/>
      <c r="F11" s="1162"/>
      <c r="G11" s="1162"/>
      <c r="H11" s="1163"/>
    </row>
    <row r="12" spans="2:8">
      <c r="B12" s="1161"/>
      <c r="C12" s="1162"/>
      <c r="D12" s="1162"/>
      <c r="E12" s="1162"/>
      <c r="F12" s="1162"/>
      <c r="G12" s="1162"/>
      <c r="H12" s="1163"/>
    </row>
    <row r="13" spans="2:8">
      <c r="B13" s="1161"/>
      <c r="C13" s="1162"/>
      <c r="D13" s="1162"/>
      <c r="E13" s="1162"/>
      <c r="F13" s="1162"/>
      <c r="G13" s="1162"/>
      <c r="H13" s="1163"/>
    </row>
    <row r="14" spans="2:8">
      <c r="B14" s="1161"/>
      <c r="C14" s="1162"/>
      <c r="D14" s="1162"/>
      <c r="E14" s="1162"/>
      <c r="F14" s="1162"/>
      <c r="G14" s="1162"/>
      <c r="H14" s="1163"/>
    </row>
    <row r="15" spans="2:8">
      <c r="B15" s="1161"/>
      <c r="C15" s="1162"/>
      <c r="D15" s="1162"/>
      <c r="E15" s="1162"/>
      <c r="F15" s="1162"/>
      <c r="G15" s="1162"/>
      <c r="H15" s="1163"/>
    </row>
    <row r="16" spans="2:8">
      <c r="B16" s="1161"/>
      <c r="C16" s="1162"/>
      <c r="D16" s="1162"/>
      <c r="E16" s="1162"/>
      <c r="F16" s="1162"/>
      <c r="G16" s="1162"/>
      <c r="H16" s="1163"/>
    </row>
    <row r="17" spans="2:8">
      <c r="B17" s="1161"/>
      <c r="C17" s="1162"/>
      <c r="D17" s="1162"/>
      <c r="E17" s="1162"/>
      <c r="F17" s="1162"/>
      <c r="G17" s="1162"/>
      <c r="H17" s="1163"/>
    </row>
    <row r="18" spans="2:8">
      <c r="B18" s="1161"/>
      <c r="C18" s="1162"/>
      <c r="D18" s="1162"/>
      <c r="E18" s="1162"/>
      <c r="F18" s="1162"/>
      <c r="G18" s="1162"/>
      <c r="H18" s="1163"/>
    </row>
    <row r="19" spans="2:8">
      <c r="B19" s="1161"/>
      <c r="C19" s="1162"/>
      <c r="D19" s="1162"/>
      <c r="E19" s="1162"/>
      <c r="F19" s="1162"/>
      <c r="G19" s="1162"/>
      <c r="H19" s="1163"/>
    </row>
    <row r="20" spans="2:8" ht="15.75">
      <c r="B20" s="1161"/>
      <c r="C20" s="1162"/>
      <c r="D20" s="233" t="s">
        <v>12762</v>
      </c>
      <c r="E20" s="1162"/>
      <c r="F20" s="1162"/>
      <c r="G20" s="1162"/>
      <c r="H20" s="1163"/>
    </row>
    <row r="21" spans="2:8" ht="15">
      <c r="B21" s="1161"/>
      <c r="C21" s="1162"/>
      <c r="D21" s="234" t="s">
        <v>12764</v>
      </c>
      <c r="E21" s="1162"/>
      <c r="F21" s="1162"/>
      <c r="G21" s="1162"/>
      <c r="H21" s="1163"/>
    </row>
    <row r="22" spans="2:8" ht="15.75" thickBot="1">
      <c r="B22" s="1164"/>
      <c r="C22" s="1165"/>
      <c r="D22" s="237" t="s">
        <v>12763</v>
      </c>
      <c r="E22" s="1165"/>
      <c r="F22" s="1165"/>
      <c r="G22" s="1165"/>
      <c r="H22" s="1166"/>
    </row>
  </sheetData>
  <mergeCells count="1">
    <mergeCell ref="B2:H2"/>
  </mergeCells>
  <pageMargins left="0.511811024" right="0.511811024" top="0.78740157499999996" bottom="0.78740157499999996" header="0.31496062000000002" footer="0.31496062000000002"/>
  <pageSetup paperSize="9" scale="4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1:F45"/>
  <sheetViews>
    <sheetView zoomScaleNormal="100" workbookViewId="0">
      <selection activeCell="J14" sqref="J14"/>
    </sheetView>
    <sheetView topLeftCell="A4" zoomScaleNormal="100" workbookViewId="1"/>
  </sheetViews>
  <sheetFormatPr defaultRowHeight="12.75"/>
  <cols>
    <col min="1" max="1" width="11" style="40" bestFit="1" customWidth="1"/>
    <col min="2" max="2" width="40.42578125" style="40" customWidth="1"/>
    <col min="3" max="3" width="11.7109375" style="41" customWidth="1"/>
    <col min="4" max="4" width="3" style="40" customWidth="1"/>
    <col min="5" max="5" width="11" style="40" bestFit="1" customWidth="1"/>
    <col min="6" max="6" width="34.42578125" style="40" customWidth="1"/>
    <col min="7" max="256" width="9.140625" style="40"/>
    <col min="257" max="257" width="11" style="40" bestFit="1" customWidth="1"/>
    <col min="258" max="258" width="40.42578125" style="40" customWidth="1"/>
    <col min="259" max="259" width="11.7109375" style="40" customWidth="1"/>
    <col min="260" max="260" width="3.140625" style="40" bestFit="1" customWidth="1"/>
    <col min="261" max="261" width="11" style="40" bestFit="1" customWidth="1"/>
    <col min="262" max="262" width="34.42578125" style="40" customWidth="1"/>
    <col min="263" max="512" width="9.140625" style="40"/>
    <col min="513" max="513" width="11" style="40" bestFit="1" customWidth="1"/>
    <col min="514" max="514" width="40.42578125" style="40" customWidth="1"/>
    <col min="515" max="515" width="11.7109375" style="40" customWidth="1"/>
    <col min="516" max="516" width="3.140625" style="40" bestFit="1" customWidth="1"/>
    <col min="517" max="517" width="11" style="40" bestFit="1" customWidth="1"/>
    <col min="518" max="518" width="34.42578125" style="40" customWidth="1"/>
    <col min="519" max="768" width="9.140625" style="40"/>
    <col min="769" max="769" width="11" style="40" bestFit="1" customWidth="1"/>
    <col min="770" max="770" width="40.42578125" style="40" customWidth="1"/>
    <col min="771" max="771" width="11.7109375" style="40" customWidth="1"/>
    <col min="772" max="772" width="3.140625" style="40" bestFit="1" customWidth="1"/>
    <col min="773" max="773" width="11" style="40" bestFit="1" customWidth="1"/>
    <col min="774" max="774" width="34.42578125" style="40" customWidth="1"/>
    <col min="775" max="1024" width="9.140625" style="40"/>
    <col min="1025" max="1025" width="11" style="40" bestFit="1" customWidth="1"/>
    <col min="1026" max="1026" width="40.42578125" style="40" customWidth="1"/>
    <col min="1027" max="1027" width="11.7109375" style="40" customWidth="1"/>
    <col min="1028" max="1028" width="3.140625" style="40" bestFit="1" customWidth="1"/>
    <col min="1029" max="1029" width="11" style="40" bestFit="1" customWidth="1"/>
    <col min="1030" max="1030" width="34.42578125" style="40" customWidth="1"/>
    <col min="1031" max="1280" width="9.140625" style="40"/>
    <col min="1281" max="1281" width="11" style="40" bestFit="1" customWidth="1"/>
    <col min="1282" max="1282" width="40.42578125" style="40" customWidth="1"/>
    <col min="1283" max="1283" width="11.7109375" style="40" customWidth="1"/>
    <col min="1284" max="1284" width="3.140625" style="40" bestFit="1" customWidth="1"/>
    <col min="1285" max="1285" width="11" style="40" bestFit="1" customWidth="1"/>
    <col min="1286" max="1286" width="34.42578125" style="40" customWidth="1"/>
    <col min="1287" max="1536" width="9.140625" style="40"/>
    <col min="1537" max="1537" width="11" style="40" bestFit="1" customWidth="1"/>
    <col min="1538" max="1538" width="40.42578125" style="40" customWidth="1"/>
    <col min="1539" max="1539" width="11.7109375" style="40" customWidth="1"/>
    <col min="1540" max="1540" width="3.140625" style="40" bestFit="1" customWidth="1"/>
    <col min="1541" max="1541" width="11" style="40" bestFit="1" customWidth="1"/>
    <col min="1542" max="1542" width="34.42578125" style="40" customWidth="1"/>
    <col min="1543" max="1792" width="9.140625" style="40"/>
    <col min="1793" max="1793" width="11" style="40" bestFit="1" customWidth="1"/>
    <col min="1794" max="1794" width="40.42578125" style="40" customWidth="1"/>
    <col min="1795" max="1795" width="11.7109375" style="40" customWidth="1"/>
    <col min="1796" max="1796" width="3.140625" style="40" bestFit="1" customWidth="1"/>
    <col min="1797" max="1797" width="11" style="40" bestFit="1" customWidth="1"/>
    <col min="1798" max="1798" width="34.42578125" style="40" customWidth="1"/>
    <col min="1799" max="2048" width="9.140625" style="40"/>
    <col min="2049" max="2049" width="11" style="40" bestFit="1" customWidth="1"/>
    <col min="2050" max="2050" width="40.42578125" style="40" customWidth="1"/>
    <col min="2051" max="2051" width="11.7109375" style="40" customWidth="1"/>
    <col min="2052" max="2052" width="3.140625" style="40" bestFit="1" customWidth="1"/>
    <col min="2053" max="2053" width="11" style="40" bestFit="1" customWidth="1"/>
    <col min="2054" max="2054" width="34.42578125" style="40" customWidth="1"/>
    <col min="2055" max="2304" width="9.140625" style="40"/>
    <col min="2305" max="2305" width="11" style="40" bestFit="1" customWidth="1"/>
    <col min="2306" max="2306" width="40.42578125" style="40" customWidth="1"/>
    <col min="2307" max="2307" width="11.7109375" style="40" customWidth="1"/>
    <col min="2308" max="2308" width="3.140625" style="40" bestFit="1" customWidth="1"/>
    <col min="2309" max="2309" width="11" style="40" bestFit="1" customWidth="1"/>
    <col min="2310" max="2310" width="34.42578125" style="40" customWidth="1"/>
    <col min="2311" max="2560" width="9.140625" style="40"/>
    <col min="2561" max="2561" width="11" style="40" bestFit="1" customWidth="1"/>
    <col min="2562" max="2562" width="40.42578125" style="40" customWidth="1"/>
    <col min="2563" max="2563" width="11.7109375" style="40" customWidth="1"/>
    <col min="2564" max="2564" width="3.140625" style="40" bestFit="1" customWidth="1"/>
    <col min="2565" max="2565" width="11" style="40" bestFit="1" customWidth="1"/>
    <col min="2566" max="2566" width="34.42578125" style="40" customWidth="1"/>
    <col min="2567" max="2816" width="9.140625" style="40"/>
    <col min="2817" max="2817" width="11" style="40" bestFit="1" customWidth="1"/>
    <col min="2818" max="2818" width="40.42578125" style="40" customWidth="1"/>
    <col min="2819" max="2819" width="11.7109375" style="40" customWidth="1"/>
    <col min="2820" max="2820" width="3.140625" style="40" bestFit="1" customWidth="1"/>
    <col min="2821" max="2821" width="11" style="40" bestFit="1" customWidth="1"/>
    <col min="2822" max="2822" width="34.42578125" style="40" customWidth="1"/>
    <col min="2823" max="3072" width="9.140625" style="40"/>
    <col min="3073" max="3073" width="11" style="40" bestFit="1" customWidth="1"/>
    <col min="3074" max="3074" width="40.42578125" style="40" customWidth="1"/>
    <col min="3075" max="3075" width="11.7109375" style="40" customWidth="1"/>
    <col min="3076" max="3076" width="3.140625" style="40" bestFit="1" customWidth="1"/>
    <col min="3077" max="3077" width="11" style="40" bestFit="1" customWidth="1"/>
    <col min="3078" max="3078" width="34.42578125" style="40" customWidth="1"/>
    <col min="3079" max="3328" width="9.140625" style="40"/>
    <col min="3329" max="3329" width="11" style="40" bestFit="1" customWidth="1"/>
    <col min="3330" max="3330" width="40.42578125" style="40" customWidth="1"/>
    <col min="3331" max="3331" width="11.7109375" style="40" customWidth="1"/>
    <col min="3332" max="3332" width="3.140625" style="40" bestFit="1" customWidth="1"/>
    <col min="3333" max="3333" width="11" style="40" bestFit="1" customWidth="1"/>
    <col min="3334" max="3334" width="34.42578125" style="40" customWidth="1"/>
    <col min="3335" max="3584" width="9.140625" style="40"/>
    <col min="3585" max="3585" width="11" style="40" bestFit="1" customWidth="1"/>
    <col min="3586" max="3586" width="40.42578125" style="40" customWidth="1"/>
    <col min="3587" max="3587" width="11.7109375" style="40" customWidth="1"/>
    <col min="3588" max="3588" width="3.140625" style="40" bestFit="1" customWidth="1"/>
    <col min="3589" max="3589" width="11" style="40" bestFit="1" customWidth="1"/>
    <col min="3590" max="3590" width="34.42578125" style="40" customWidth="1"/>
    <col min="3591" max="3840" width="9.140625" style="40"/>
    <col min="3841" max="3841" width="11" style="40" bestFit="1" customWidth="1"/>
    <col min="3842" max="3842" width="40.42578125" style="40" customWidth="1"/>
    <col min="3843" max="3843" width="11.7109375" style="40" customWidth="1"/>
    <col min="3844" max="3844" width="3.140625" style="40" bestFit="1" customWidth="1"/>
    <col min="3845" max="3845" width="11" style="40" bestFit="1" customWidth="1"/>
    <col min="3846" max="3846" width="34.42578125" style="40" customWidth="1"/>
    <col min="3847" max="4096" width="9.140625" style="40"/>
    <col min="4097" max="4097" width="11" style="40" bestFit="1" customWidth="1"/>
    <col min="4098" max="4098" width="40.42578125" style="40" customWidth="1"/>
    <col min="4099" max="4099" width="11.7109375" style="40" customWidth="1"/>
    <col min="4100" max="4100" width="3.140625" style="40" bestFit="1" customWidth="1"/>
    <col min="4101" max="4101" width="11" style="40" bestFit="1" customWidth="1"/>
    <col min="4102" max="4102" width="34.42578125" style="40" customWidth="1"/>
    <col min="4103" max="4352" width="9.140625" style="40"/>
    <col min="4353" max="4353" width="11" style="40" bestFit="1" customWidth="1"/>
    <col min="4354" max="4354" width="40.42578125" style="40" customWidth="1"/>
    <col min="4355" max="4355" width="11.7109375" style="40" customWidth="1"/>
    <col min="4356" max="4356" width="3.140625" style="40" bestFit="1" customWidth="1"/>
    <col min="4357" max="4357" width="11" style="40" bestFit="1" customWidth="1"/>
    <col min="4358" max="4358" width="34.42578125" style="40" customWidth="1"/>
    <col min="4359" max="4608" width="9.140625" style="40"/>
    <col min="4609" max="4609" width="11" style="40" bestFit="1" customWidth="1"/>
    <col min="4610" max="4610" width="40.42578125" style="40" customWidth="1"/>
    <col min="4611" max="4611" width="11.7109375" style="40" customWidth="1"/>
    <col min="4612" max="4612" width="3.140625" style="40" bestFit="1" customWidth="1"/>
    <col min="4613" max="4613" width="11" style="40" bestFit="1" customWidth="1"/>
    <col min="4614" max="4614" width="34.42578125" style="40" customWidth="1"/>
    <col min="4615" max="4864" width="9.140625" style="40"/>
    <col min="4865" max="4865" width="11" style="40" bestFit="1" customWidth="1"/>
    <col min="4866" max="4866" width="40.42578125" style="40" customWidth="1"/>
    <col min="4867" max="4867" width="11.7109375" style="40" customWidth="1"/>
    <col min="4868" max="4868" width="3.140625" style="40" bestFit="1" customWidth="1"/>
    <col min="4869" max="4869" width="11" style="40" bestFit="1" customWidth="1"/>
    <col min="4870" max="4870" width="34.42578125" style="40" customWidth="1"/>
    <col min="4871" max="5120" width="9.140625" style="40"/>
    <col min="5121" max="5121" width="11" style="40" bestFit="1" customWidth="1"/>
    <col min="5122" max="5122" width="40.42578125" style="40" customWidth="1"/>
    <col min="5123" max="5123" width="11.7109375" style="40" customWidth="1"/>
    <col min="5124" max="5124" width="3.140625" style="40" bestFit="1" customWidth="1"/>
    <col min="5125" max="5125" width="11" style="40" bestFit="1" customWidth="1"/>
    <col min="5126" max="5126" width="34.42578125" style="40" customWidth="1"/>
    <col min="5127" max="5376" width="9.140625" style="40"/>
    <col min="5377" max="5377" width="11" style="40" bestFit="1" customWidth="1"/>
    <col min="5378" max="5378" width="40.42578125" style="40" customWidth="1"/>
    <col min="5379" max="5379" width="11.7109375" style="40" customWidth="1"/>
    <col min="5380" max="5380" width="3.140625" style="40" bestFit="1" customWidth="1"/>
    <col min="5381" max="5381" width="11" style="40" bestFit="1" customWidth="1"/>
    <col min="5382" max="5382" width="34.42578125" style="40" customWidth="1"/>
    <col min="5383" max="5632" width="9.140625" style="40"/>
    <col min="5633" max="5633" width="11" style="40" bestFit="1" customWidth="1"/>
    <col min="5634" max="5634" width="40.42578125" style="40" customWidth="1"/>
    <col min="5635" max="5635" width="11.7109375" style="40" customWidth="1"/>
    <col min="5636" max="5636" width="3.140625" style="40" bestFit="1" customWidth="1"/>
    <col min="5637" max="5637" width="11" style="40" bestFit="1" customWidth="1"/>
    <col min="5638" max="5638" width="34.42578125" style="40" customWidth="1"/>
    <col min="5639" max="5888" width="9.140625" style="40"/>
    <col min="5889" max="5889" width="11" style="40" bestFit="1" customWidth="1"/>
    <col min="5890" max="5890" width="40.42578125" style="40" customWidth="1"/>
    <col min="5891" max="5891" width="11.7109375" style="40" customWidth="1"/>
    <col min="5892" max="5892" width="3.140625" style="40" bestFit="1" customWidth="1"/>
    <col min="5893" max="5893" width="11" style="40" bestFit="1" customWidth="1"/>
    <col min="5894" max="5894" width="34.42578125" style="40" customWidth="1"/>
    <col min="5895" max="6144" width="9.140625" style="40"/>
    <col min="6145" max="6145" width="11" style="40" bestFit="1" customWidth="1"/>
    <col min="6146" max="6146" width="40.42578125" style="40" customWidth="1"/>
    <col min="6147" max="6147" width="11.7109375" style="40" customWidth="1"/>
    <col min="6148" max="6148" width="3.140625" style="40" bestFit="1" customWidth="1"/>
    <col min="6149" max="6149" width="11" style="40" bestFit="1" customWidth="1"/>
    <col min="6150" max="6150" width="34.42578125" style="40" customWidth="1"/>
    <col min="6151" max="6400" width="9.140625" style="40"/>
    <col min="6401" max="6401" width="11" style="40" bestFit="1" customWidth="1"/>
    <col min="6402" max="6402" width="40.42578125" style="40" customWidth="1"/>
    <col min="6403" max="6403" width="11.7109375" style="40" customWidth="1"/>
    <col min="6404" max="6404" width="3.140625" style="40" bestFit="1" customWidth="1"/>
    <col min="6405" max="6405" width="11" style="40" bestFit="1" customWidth="1"/>
    <col min="6406" max="6406" width="34.42578125" style="40" customWidth="1"/>
    <col min="6407" max="6656" width="9.140625" style="40"/>
    <col min="6657" max="6657" width="11" style="40" bestFit="1" customWidth="1"/>
    <col min="6658" max="6658" width="40.42578125" style="40" customWidth="1"/>
    <col min="6659" max="6659" width="11.7109375" style="40" customWidth="1"/>
    <col min="6660" max="6660" width="3.140625" style="40" bestFit="1" customWidth="1"/>
    <col min="6661" max="6661" width="11" style="40" bestFit="1" customWidth="1"/>
    <col min="6662" max="6662" width="34.42578125" style="40" customWidth="1"/>
    <col min="6663" max="6912" width="9.140625" style="40"/>
    <col min="6913" max="6913" width="11" style="40" bestFit="1" customWidth="1"/>
    <col min="6914" max="6914" width="40.42578125" style="40" customWidth="1"/>
    <col min="6915" max="6915" width="11.7109375" style="40" customWidth="1"/>
    <col min="6916" max="6916" width="3.140625" style="40" bestFit="1" customWidth="1"/>
    <col min="6917" max="6917" width="11" style="40" bestFit="1" customWidth="1"/>
    <col min="6918" max="6918" width="34.42578125" style="40" customWidth="1"/>
    <col min="6919" max="7168" width="9.140625" style="40"/>
    <col min="7169" max="7169" width="11" style="40" bestFit="1" customWidth="1"/>
    <col min="7170" max="7170" width="40.42578125" style="40" customWidth="1"/>
    <col min="7171" max="7171" width="11.7109375" style="40" customWidth="1"/>
    <col min="7172" max="7172" width="3.140625" style="40" bestFit="1" customWidth="1"/>
    <col min="7173" max="7173" width="11" style="40" bestFit="1" customWidth="1"/>
    <col min="7174" max="7174" width="34.42578125" style="40" customWidth="1"/>
    <col min="7175" max="7424" width="9.140625" style="40"/>
    <col min="7425" max="7425" width="11" style="40" bestFit="1" customWidth="1"/>
    <col min="7426" max="7426" width="40.42578125" style="40" customWidth="1"/>
    <col min="7427" max="7427" width="11.7109375" style="40" customWidth="1"/>
    <col min="7428" max="7428" width="3.140625" style="40" bestFit="1" customWidth="1"/>
    <col min="7429" max="7429" width="11" style="40" bestFit="1" customWidth="1"/>
    <col min="7430" max="7430" width="34.42578125" style="40" customWidth="1"/>
    <col min="7431" max="7680" width="9.140625" style="40"/>
    <col min="7681" max="7681" width="11" style="40" bestFit="1" customWidth="1"/>
    <col min="7682" max="7682" width="40.42578125" style="40" customWidth="1"/>
    <col min="7683" max="7683" width="11.7109375" style="40" customWidth="1"/>
    <col min="7684" max="7684" width="3.140625" style="40" bestFit="1" customWidth="1"/>
    <col min="7685" max="7685" width="11" style="40" bestFit="1" customWidth="1"/>
    <col min="7686" max="7686" width="34.42578125" style="40" customWidth="1"/>
    <col min="7687" max="7936" width="9.140625" style="40"/>
    <col min="7937" max="7937" width="11" style="40" bestFit="1" customWidth="1"/>
    <col min="7938" max="7938" width="40.42578125" style="40" customWidth="1"/>
    <col min="7939" max="7939" width="11.7109375" style="40" customWidth="1"/>
    <col min="7940" max="7940" width="3.140625" style="40" bestFit="1" customWidth="1"/>
    <col min="7941" max="7941" width="11" style="40" bestFit="1" customWidth="1"/>
    <col min="7942" max="7942" width="34.42578125" style="40" customWidth="1"/>
    <col min="7943" max="8192" width="9.140625" style="40"/>
    <col min="8193" max="8193" width="11" style="40" bestFit="1" customWidth="1"/>
    <col min="8194" max="8194" width="40.42578125" style="40" customWidth="1"/>
    <col min="8195" max="8195" width="11.7109375" style="40" customWidth="1"/>
    <col min="8196" max="8196" width="3.140625" style="40" bestFit="1" customWidth="1"/>
    <col min="8197" max="8197" width="11" style="40" bestFit="1" customWidth="1"/>
    <col min="8198" max="8198" width="34.42578125" style="40" customWidth="1"/>
    <col min="8199" max="8448" width="9.140625" style="40"/>
    <col min="8449" max="8449" width="11" style="40" bestFit="1" customWidth="1"/>
    <col min="8450" max="8450" width="40.42578125" style="40" customWidth="1"/>
    <col min="8451" max="8451" width="11.7109375" style="40" customWidth="1"/>
    <col min="8452" max="8452" width="3.140625" style="40" bestFit="1" customWidth="1"/>
    <col min="8453" max="8453" width="11" style="40" bestFit="1" customWidth="1"/>
    <col min="8454" max="8454" width="34.42578125" style="40" customWidth="1"/>
    <col min="8455" max="8704" width="9.140625" style="40"/>
    <col min="8705" max="8705" width="11" style="40" bestFit="1" customWidth="1"/>
    <col min="8706" max="8706" width="40.42578125" style="40" customWidth="1"/>
    <col min="8707" max="8707" width="11.7109375" style="40" customWidth="1"/>
    <col min="8708" max="8708" width="3.140625" style="40" bestFit="1" customWidth="1"/>
    <col min="8709" max="8709" width="11" style="40" bestFit="1" customWidth="1"/>
    <col min="8710" max="8710" width="34.42578125" style="40" customWidth="1"/>
    <col min="8711" max="8960" width="9.140625" style="40"/>
    <col min="8961" max="8961" width="11" style="40" bestFit="1" customWidth="1"/>
    <col min="8962" max="8962" width="40.42578125" style="40" customWidth="1"/>
    <col min="8963" max="8963" width="11.7109375" style="40" customWidth="1"/>
    <col min="8964" max="8964" width="3.140625" style="40" bestFit="1" customWidth="1"/>
    <col min="8965" max="8965" width="11" style="40" bestFit="1" customWidth="1"/>
    <col min="8966" max="8966" width="34.42578125" style="40" customWidth="1"/>
    <col min="8967" max="9216" width="9.140625" style="40"/>
    <col min="9217" max="9217" width="11" style="40" bestFit="1" customWidth="1"/>
    <col min="9218" max="9218" width="40.42578125" style="40" customWidth="1"/>
    <col min="9219" max="9219" width="11.7109375" style="40" customWidth="1"/>
    <col min="9220" max="9220" width="3.140625" style="40" bestFit="1" customWidth="1"/>
    <col min="9221" max="9221" width="11" style="40" bestFit="1" customWidth="1"/>
    <col min="9222" max="9222" width="34.42578125" style="40" customWidth="1"/>
    <col min="9223" max="9472" width="9.140625" style="40"/>
    <col min="9473" max="9473" width="11" style="40" bestFit="1" customWidth="1"/>
    <col min="9474" max="9474" width="40.42578125" style="40" customWidth="1"/>
    <col min="9475" max="9475" width="11.7109375" style="40" customWidth="1"/>
    <col min="9476" max="9476" width="3.140625" style="40" bestFit="1" customWidth="1"/>
    <col min="9477" max="9477" width="11" style="40" bestFit="1" customWidth="1"/>
    <col min="9478" max="9478" width="34.42578125" style="40" customWidth="1"/>
    <col min="9479" max="9728" width="9.140625" style="40"/>
    <col min="9729" max="9729" width="11" style="40" bestFit="1" customWidth="1"/>
    <col min="9730" max="9730" width="40.42578125" style="40" customWidth="1"/>
    <col min="9731" max="9731" width="11.7109375" style="40" customWidth="1"/>
    <col min="9732" max="9732" width="3.140625" style="40" bestFit="1" customWidth="1"/>
    <col min="9733" max="9733" width="11" style="40" bestFit="1" customWidth="1"/>
    <col min="9734" max="9734" width="34.42578125" style="40" customWidth="1"/>
    <col min="9735" max="9984" width="9.140625" style="40"/>
    <col min="9985" max="9985" width="11" style="40" bestFit="1" customWidth="1"/>
    <col min="9986" max="9986" width="40.42578125" style="40" customWidth="1"/>
    <col min="9987" max="9987" width="11.7109375" style="40" customWidth="1"/>
    <col min="9988" max="9988" width="3.140625" style="40" bestFit="1" customWidth="1"/>
    <col min="9989" max="9989" width="11" style="40" bestFit="1" customWidth="1"/>
    <col min="9990" max="9990" width="34.42578125" style="40" customWidth="1"/>
    <col min="9991" max="10240" width="9.140625" style="40"/>
    <col min="10241" max="10241" width="11" style="40" bestFit="1" customWidth="1"/>
    <col min="10242" max="10242" width="40.42578125" style="40" customWidth="1"/>
    <col min="10243" max="10243" width="11.7109375" style="40" customWidth="1"/>
    <col min="10244" max="10244" width="3.140625" style="40" bestFit="1" customWidth="1"/>
    <col min="10245" max="10245" width="11" style="40" bestFit="1" customWidth="1"/>
    <col min="10246" max="10246" width="34.42578125" style="40" customWidth="1"/>
    <col min="10247" max="10496" width="9.140625" style="40"/>
    <col min="10497" max="10497" width="11" style="40" bestFit="1" customWidth="1"/>
    <col min="10498" max="10498" width="40.42578125" style="40" customWidth="1"/>
    <col min="10499" max="10499" width="11.7109375" style="40" customWidth="1"/>
    <col min="10500" max="10500" width="3.140625" style="40" bestFit="1" customWidth="1"/>
    <col min="10501" max="10501" width="11" style="40" bestFit="1" customWidth="1"/>
    <col min="10502" max="10502" width="34.42578125" style="40" customWidth="1"/>
    <col min="10503" max="10752" width="9.140625" style="40"/>
    <col min="10753" max="10753" width="11" style="40" bestFit="1" customWidth="1"/>
    <col min="10754" max="10754" width="40.42578125" style="40" customWidth="1"/>
    <col min="10755" max="10755" width="11.7109375" style="40" customWidth="1"/>
    <col min="10756" max="10756" width="3.140625" style="40" bestFit="1" customWidth="1"/>
    <col min="10757" max="10757" width="11" style="40" bestFit="1" customWidth="1"/>
    <col min="10758" max="10758" width="34.42578125" style="40" customWidth="1"/>
    <col min="10759" max="11008" width="9.140625" style="40"/>
    <col min="11009" max="11009" width="11" style="40" bestFit="1" customWidth="1"/>
    <col min="11010" max="11010" width="40.42578125" style="40" customWidth="1"/>
    <col min="11011" max="11011" width="11.7109375" style="40" customWidth="1"/>
    <col min="11012" max="11012" width="3.140625" style="40" bestFit="1" customWidth="1"/>
    <col min="11013" max="11013" width="11" style="40" bestFit="1" customWidth="1"/>
    <col min="11014" max="11014" width="34.42578125" style="40" customWidth="1"/>
    <col min="11015" max="11264" width="9.140625" style="40"/>
    <col min="11265" max="11265" width="11" style="40" bestFit="1" customWidth="1"/>
    <col min="11266" max="11266" width="40.42578125" style="40" customWidth="1"/>
    <col min="11267" max="11267" width="11.7109375" style="40" customWidth="1"/>
    <col min="11268" max="11268" width="3.140625" style="40" bestFit="1" customWidth="1"/>
    <col min="11269" max="11269" width="11" style="40" bestFit="1" customWidth="1"/>
    <col min="11270" max="11270" width="34.42578125" style="40" customWidth="1"/>
    <col min="11271" max="11520" width="9.140625" style="40"/>
    <col min="11521" max="11521" width="11" style="40" bestFit="1" customWidth="1"/>
    <col min="11522" max="11522" width="40.42578125" style="40" customWidth="1"/>
    <col min="11523" max="11523" width="11.7109375" style="40" customWidth="1"/>
    <col min="11524" max="11524" width="3.140625" style="40" bestFit="1" customWidth="1"/>
    <col min="11525" max="11525" width="11" style="40" bestFit="1" customWidth="1"/>
    <col min="11526" max="11526" width="34.42578125" style="40" customWidth="1"/>
    <col min="11527" max="11776" width="9.140625" style="40"/>
    <col min="11777" max="11777" width="11" style="40" bestFit="1" customWidth="1"/>
    <col min="11778" max="11778" width="40.42578125" style="40" customWidth="1"/>
    <col min="11779" max="11779" width="11.7109375" style="40" customWidth="1"/>
    <col min="11780" max="11780" width="3.140625" style="40" bestFit="1" customWidth="1"/>
    <col min="11781" max="11781" width="11" style="40" bestFit="1" customWidth="1"/>
    <col min="11782" max="11782" width="34.42578125" style="40" customWidth="1"/>
    <col min="11783" max="12032" width="9.140625" style="40"/>
    <col min="12033" max="12033" width="11" style="40" bestFit="1" customWidth="1"/>
    <col min="12034" max="12034" width="40.42578125" style="40" customWidth="1"/>
    <col min="12035" max="12035" width="11.7109375" style="40" customWidth="1"/>
    <col min="12036" max="12036" width="3.140625" style="40" bestFit="1" customWidth="1"/>
    <col min="12037" max="12037" width="11" style="40" bestFit="1" customWidth="1"/>
    <col min="12038" max="12038" width="34.42578125" style="40" customWidth="1"/>
    <col min="12039" max="12288" width="9.140625" style="40"/>
    <col min="12289" max="12289" width="11" style="40" bestFit="1" customWidth="1"/>
    <col min="12290" max="12290" width="40.42578125" style="40" customWidth="1"/>
    <col min="12291" max="12291" width="11.7109375" style="40" customWidth="1"/>
    <col min="12292" max="12292" width="3.140625" style="40" bestFit="1" customWidth="1"/>
    <col min="12293" max="12293" width="11" style="40" bestFit="1" customWidth="1"/>
    <col min="12294" max="12294" width="34.42578125" style="40" customWidth="1"/>
    <col min="12295" max="12544" width="9.140625" style="40"/>
    <col min="12545" max="12545" width="11" style="40" bestFit="1" customWidth="1"/>
    <col min="12546" max="12546" width="40.42578125" style="40" customWidth="1"/>
    <col min="12547" max="12547" width="11.7109375" style="40" customWidth="1"/>
    <col min="12548" max="12548" width="3.140625" style="40" bestFit="1" customWidth="1"/>
    <col min="12549" max="12549" width="11" style="40" bestFit="1" customWidth="1"/>
    <col min="12550" max="12550" width="34.42578125" style="40" customWidth="1"/>
    <col min="12551" max="12800" width="9.140625" style="40"/>
    <col min="12801" max="12801" width="11" style="40" bestFit="1" customWidth="1"/>
    <col min="12802" max="12802" width="40.42578125" style="40" customWidth="1"/>
    <col min="12803" max="12803" width="11.7109375" style="40" customWidth="1"/>
    <col min="12804" max="12804" width="3.140625" style="40" bestFit="1" customWidth="1"/>
    <col min="12805" max="12805" width="11" style="40" bestFit="1" customWidth="1"/>
    <col min="12806" max="12806" width="34.42578125" style="40" customWidth="1"/>
    <col min="12807" max="13056" width="9.140625" style="40"/>
    <col min="13057" max="13057" width="11" style="40" bestFit="1" customWidth="1"/>
    <col min="13058" max="13058" width="40.42578125" style="40" customWidth="1"/>
    <col min="13059" max="13059" width="11.7109375" style="40" customWidth="1"/>
    <col min="13060" max="13060" width="3.140625" style="40" bestFit="1" customWidth="1"/>
    <col min="13061" max="13061" width="11" style="40" bestFit="1" customWidth="1"/>
    <col min="13062" max="13062" width="34.42578125" style="40" customWidth="1"/>
    <col min="13063" max="13312" width="9.140625" style="40"/>
    <col min="13313" max="13313" width="11" style="40" bestFit="1" customWidth="1"/>
    <col min="13314" max="13314" width="40.42578125" style="40" customWidth="1"/>
    <col min="13315" max="13315" width="11.7109375" style="40" customWidth="1"/>
    <col min="13316" max="13316" width="3.140625" style="40" bestFit="1" customWidth="1"/>
    <col min="13317" max="13317" width="11" style="40" bestFit="1" customWidth="1"/>
    <col min="13318" max="13318" width="34.42578125" style="40" customWidth="1"/>
    <col min="13319" max="13568" width="9.140625" style="40"/>
    <col min="13569" max="13569" width="11" style="40" bestFit="1" customWidth="1"/>
    <col min="13570" max="13570" width="40.42578125" style="40" customWidth="1"/>
    <col min="13571" max="13571" width="11.7109375" style="40" customWidth="1"/>
    <col min="13572" max="13572" width="3.140625" style="40" bestFit="1" customWidth="1"/>
    <col min="13573" max="13573" width="11" style="40" bestFit="1" customWidth="1"/>
    <col min="13574" max="13574" width="34.42578125" style="40" customWidth="1"/>
    <col min="13575" max="13824" width="9.140625" style="40"/>
    <col min="13825" max="13825" width="11" style="40" bestFit="1" customWidth="1"/>
    <col min="13826" max="13826" width="40.42578125" style="40" customWidth="1"/>
    <col min="13827" max="13827" width="11.7109375" style="40" customWidth="1"/>
    <col min="13828" max="13828" width="3.140625" style="40" bestFit="1" customWidth="1"/>
    <col min="13829" max="13829" width="11" style="40" bestFit="1" customWidth="1"/>
    <col min="13830" max="13830" width="34.42578125" style="40" customWidth="1"/>
    <col min="13831" max="14080" width="9.140625" style="40"/>
    <col min="14081" max="14081" width="11" style="40" bestFit="1" customWidth="1"/>
    <col min="14082" max="14082" width="40.42578125" style="40" customWidth="1"/>
    <col min="14083" max="14083" width="11.7109375" style="40" customWidth="1"/>
    <col min="14084" max="14084" width="3.140625" style="40" bestFit="1" customWidth="1"/>
    <col min="14085" max="14085" width="11" style="40" bestFit="1" customWidth="1"/>
    <col min="14086" max="14086" width="34.42578125" style="40" customWidth="1"/>
    <col min="14087" max="14336" width="9.140625" style="40"/>
    <col min="14337" max="14337" width="11" style="40" bestFit="1" customWidth="1"/>
    <col min="14338" max="14338" width="40.42578125" style="40" customWidth="1"/>
    <col min="14339" max="14339" width="11.7109375" style="40" customWidth="1"/>
    <col min="14340" max="14340" width="3.140625" style="40" bestFit="1" customWidth="1"/>
    <col min="14341" max="14341" width="11" style="40" bestFit="1" customWidth="1"/>
    <col min="14342" max="14342" width="34.42578125" style="40" customWidth="1"/>
    <col min="14343" max="14592" width="9.140625" style="40"/>
    <col min="14593" max="14593" width="11" style="40" bestFit="1" customWidth="1"/>
    <col min="14594" max="14594" width="40.42578125" style="40" customWidth="1"/>
    <col min="14595" max="14595" width="11.7109375" style="40" customWidth="1"/>
    <col min="14596" max="14596" width="3.140625" style="40" bestFit="1" customWidth="1"/>
    <col min="14597" max="14597" width="11" style="40" bestFit="1" customWidth="1"/>
    <col min="14598" max="14598" width="34.42578125" style="40" customWidth="1"/>
    <col min="14599" max="14848" width="9.140625" style="40"/>
    <col min="14849" max="14849" width="11" style="40" bestFit="1" customWidth="1"/>
    <col min="14850" max="14850" width="40.42578125" style="40" customWidth="1"/>
    <col min="14851" max="14851" width="11.7109375" style="40" customWidth="1"/>
    <col min="14852" max="14852" width="3.140625" style="40" bestFit="1" customWidth="1"/>
    <col min="14853" max="14853" width="11" style="40" bestFit="1" customWidth="1"/>
    <col min="14854" max="14854" width="34.42578125" style="40" customWidth="1"/>
    <col min="14855" max="15104" width="9.140625" style="40"/>
    <col min="15105" max="15105" width="11" style="40" bestFit="1" customWidth="1"/>
    <col min="15106" max="15106" width="40.42578125" style="40" customWidth="1"/>
    <col min="15107" max="15107" width="11.7109375" style="40" customWidth="1"/>
    <col min="15108" max="15108" width="3.140625" style="40" bestFit="1" customWidth="1"/>
    <col min="15109" max="15109" width="11" style="40" bestFit="1" customWidth="1"/>
    <col min="15110" max="15110" width="34.42578125" style="40" customWidth="1"/>
    <col min="15111" max="15360" width="9.140625" style="40"/>
    <col min="15361" max="15361" width="11" style="40" bestFit="1" customWidth="1"/>
    <col min="15362" max="15362" width="40.42578125" style="40" customWidth="1"/>
    <col min="15363" max="15363" width="11.7109375" style="40" customWidth="1"/>
    <col min="15364" max="15364" width="3.140625" style="40" bestFit="1" customWidth="1"/>
    <col min="15365" max="15365" width="11" style="40" bestFit="1" customWidth="1"/>
    <col min="15366" max="15366" width="34.42578125" style="40" customWidth="1"/>
    <col min="15367" max="15616" width="9.140625" style="40"/>
    <col min="15617" max="15617" width="11" style="40" bestFit="1" customWidth="1"/>
    <col min="15618" max="15618" width="40.42578125" style="40" customWidth="1"/>
    <col min="15619" max="15619" width="11.7109375" style="40" customWidth="1"/>
    <col min="15620" max="15620" width="3.140625" style="40" bestFit="1" customWidth="1"/>
    <col min="15621" max="15621" width="11" style="40" bestFit="1" customWidth="1"/>
    <col min="15622" max="15622" width="34.42578125" style="40" customWidth="1"/>
    <col min="15623" max="15872" width="9.140625" style="40"/>
    <col min="15873" max="15873" width="11" style="40" bestFit="1" customWidth="1"/>
    <col min="15874" max="15874" width="40.42578125" style="40" customWidth="1"/>
    <col min="15875" max="15875" width="11.7109375" style="40" customWidth="1"/>
    <col min="15876" max="15876" width="3.140625" style="40" bestFit="1" customWidth="1"/>
    <col min="15877" max="15877" width="11" style="40" bestFit="1" customWidth="1"/>
    <col min="15878" max="15878" width="34.42578125" style="40" customWidth="1"/>
    <col min="15879" max="16128" width="9.140625" style="40"/>
    <col min="16129" max="16129" width="11" style="40" bestFit="1" customWidth="1"/>
    <col min="16130" max="16130" width="40.42578125" style="40" customWidth="1"/>
    <col min="16131" max="16131" width="11.7109375" style="40" customWidth="1"/>
    <col min="16132" max="16132" width="3.140625" style="40" bestFit="1" customWidth="1"/>
    <col min="16133" max="16133" width="11" style="40" bestFit="1" customWidth="1"/>
    <col min="16134" max="16134" width="34.42578125" style="40" customWidth="1"/>
    <col min="16135" max="16384" width="9.140625" style="40"/>
  </cols>
  <sheetData>
    <row r="1" spans="2:6">
      <c r="C1" s="40"/>
    </row>
    <row r="2" spans="2:6" ht="13.5" thickBot="1">
      <c r="C2" s="40"/>
    </row>
    <row r="3" spans="2:6" ht="15" customHeight="1" thickBot="1">
      <c r="B3" s="1339" t="s">
        <v>12765</v>
      </c>
      <c r="C3" s="1340"/>
      <c r="D3" s="1340"/>
      <c r="E3" s="1340"/>
      <c r="F3" s="1341"/>
    </row>
    <row r="4" spans="2:6">
      <c r="B4" s="135"/>
      <c r="C4" s="136"/>
      <c r="D4" s="136"/>
      <c r="E4" s="136"/>
      <c r="F4" s="137"/>
    </row>
    <row r="5" spans="2:6">
      <c r="B5" s="135"/>
      <c r="C5" s="136"/>
      <c r="D5" s="136"/>
      <c r="E5" s="136"/>
      <c r="F5" s="137"/>
    </row>
    <row r="6" spans="2:6">
      <c r="B6" s="135"/>
      <c r="C6" s="136"/>
      <c r="D6" s="136"/>
      <c r="E6" s="136"/>
      <c r="F6" s="137"/>
    </row>
    <row r="7" spans="2:6">
      <c r="B7" s="135"/>
      <c r="C7" s="136"/>
      <c r="D7" s="136"/>
      <c r="E7" s="136"/>
      <c r="F7" s="137"/>
    </row>
    <row r="8" spans="2:6">
      <c r="B8" s="135"/>
      <c r="C8" s="138"/>
      <c r="D8" s="136"/>
      <c r="E8" s="136"/>
      <c r="F8" s="137"/>
    </row>
    <row r="9" spans="2:6">
      <c r="B9" s="135"/>
      <c r="C9" s="138"/>
      <c r="D9" s="136"/>
      <c r="E9" s="136"/>
      <c r="F9" s="137"/>
    </row>
    <row r="10" spans="2:6">
      <c r="B10" s="135"/>
      <c r="C10" s="138"/>
      <c r="D10" s="136"/>
      <c r="E10" s="136"/>
      <c r="F10" s="137"/>
    </row>
    <row r="11" spans="2:6">
      <c r="B11" s="135"/>
      <c r="C11" s="138"/>
      <c r="D11" s="136"/>
      <c r="E11" s="136"/>
      <c r="F11" s="137"/>
    </row>
    <row r="12" spans="2:6">
      <c r="B12" s="135"/>
      <c r="C12" s="138"/>
      <c r="D12" s="136"/>
      <c r="E12" s="136"/>
      <c r="F12" s="137"/>
    </row>
    <row r="13" spans="2:6">
      <c r="B13" s="135"/>
      <c r="C13" s="138"/>
      <c r="D13" s="136"/>
      <c r="E13" s="136"/>
      <c r="F13" s="137"/>
    </row>
    <row r="14" spans="2:6">
      <c r="B14" s="135"/>
      <c r="C14" s="138"/>
      <c r="D14" s="136"/>
      <c r="E14" s="136"/>
      <c r="F14" s="137"/>
    </row>
    <row r="15" spans="2:6">
      <c r="B15" s="135"/>
      <c r="C15" s="138"/>
      <c r="D15" s="136"/>
      <c r="E15" s="136"/>
      <c r="F15" s="137"/>
    </row>
    <row r="16" spans="2:6">
      <c r="B16" s="135"/>
      <c r="C16" s="138"/>
      <c r="D16" s="136"/>
      <c r="E16" s="136"/>
      <c r="F16" s="137"/>
    </row>
    <row r="17" spans="2:6">
      <c r="B17" s="135"/>
      <c r="C17" s="138"/>
      <c r="D17" s="136"/>
      <c r="E17" s="136"/>
      <c r="F17" s="137"/>
    </row>
    <row r="18" spans="2:6">
      <c r="B18" s="135"/>
      <c r="C18" s="138"/>
      <c r="D18" s="136"/>
      <c r="E18" s="136"/>
      <c r="F18" s="137"/>
    </row>
    <row r="19" spans="2:6">
      <c r="B19" s="135"/>
      <c r="C19" s="138"/>
      <c r="D19" s="136"/>
      <c r="E19" s="136"/>
      <c r="F19" s="137"/>
    </row>
    <row r="20" spans="2:6">
      <c r="B20" s="135"/>
      <c r="C20" s="138"/>
      <c r="D20" s="136"/>
      <c r="E20" s="136"/>
      <c r="F20" s="137"/>
    </row>
    <row r="21" spans="2:6">
      <c r="B21" s="135"/>
      <c r="C21" s="138"/>
      <c r="D21" s="136"/>
      <c r="E21" s="136"/>
      <c r="F21" s="137"/>
    </row>
    <row r="22" spans="2:6">
      <c r="B22" s="135"/>
      <c r="C22" s="138"/>
      <c r="D22" s="136"/>
      <c r="E22" s="136"/>
      <c r="F22" s="137"/>
    </row>
    <row r="23" spans="2:6">
      <c r="B23" s="135"/>
      <c r="C23" s="138"/>
      <c r="D23" s="136"/>
      <c r="E23" s="136"/>
      <c r="F23" s="137"/>
    </row>
    <row r="24" spans="2:6" ht="13.9" customHeight="1">
      <c r="B24" s="135"/>
      <c r="C24" s="138"/>
      <c r="D24" s="136"/>
      <c r="E24" s="136"/>
      <c r="F24" s="137"/>
    </row>
    <row r="25" spans="2:6">
      <c r="B25" s="135"/>
      <c r="C25" s="138"/>
      <c r="D25" s="136"/>
      <c r="E25" s="136"/>
      <c r="F25" s="137"/>
    </row>
    <row r="26" spans="2:6">
      <c r="B26" s="135"/>
      <c r="C26" s="138"/>
      <c r="D26" s="136"/>
      <c r="E26" s="136"/>
      <c r="F26" s="137"/>
    </row>
    <row r="27" spans="2:6">
      <c r="B27" s="135"/>
      <c r="C27" s="138"/>
      <c r="D27" s="136"/>
      <c r="E27" s="136"/>
      <c r="F27" s="137"/>
    </row>
    <row r="28" spans="2:6">
      <c r="B28" s="135"/>
      <c r="C28" s="138"/>
      <c r="D28" s="136"/>
      <c r="E28" s="136"/>
      <c r="F28" s="137"/>
    </row>
    <row r="29" spans="2:6">
      <c r="B29" s="135"/>
      <c r="C29" s="138"/>
      <c r="D29" s="136"/>
      <c r="E29" s="136"/>
      <c r="F29" s="137"/>
    </row>
    <row r="30" spans="2:6">
      <c r="B30" s="135"/>
      <c r="C30" s="138"/>
      <c r="D30" s="136"/>
      <c r="E30" s="136"/>
      <c r="F30" s="137"/>
    </row>
    <row r="31" spans="2:6">
      <c r="B31" s="135"/>
      <c r="C31" s="138"/>
      <c r="D31" s="136"/>
      <c r="E31" s="136"/>
      <c r="F31" s="137"/>
    </row>
    <row r="32" spans="2:6">
      <c r="B32" s="135"/>
      <c r="C32" s="138"/>
      <c r="D32" s="136"/>
      <c r="E32" s="136"/>
      <c r="F32" s="137"/>
    </row>
    <row r="33" spans="2:6">
      <c r="B33" s="135"/>
      <c r="C33" s="138"/>
      <c r="D33" s="136"/>
      <c r="E33" s="136"/>
      <c r="F33" s="137"/>
    </row>
    <row r="34" spans="2:6">
      <c r="B34" s="135"/>
      <c r="C34" s="138"/>
      <c r="D34" s="136"/>
      <c r="E34" s="136"/>
      <c r="F34" s="137"/>
    </row>
    <row r="35" spans="2:6">
      <c r="B35" s="135"/>
      <c r="C35" s="138"/>
      <c r="D35" s="136"/>
      <c r="E35" s="136"/>
      <c r="F35" s="137"/>
    </row>
    <row r="36" spans="2:6" ht="13.5" thickBot="1">
      <c r="B36" s="139"/>
      <c r="C36" s="140"/>
      <c r="D36" s="141"/>
      <c r="E36" s="141"/>
      <c r="F36" s="142"/>
    </row>
    <row r="37" spans="2:6">
      <c r="B37" s="135"/>
      <c r="C37" s="138"/>
      <c r="D37" s="136"/>
      <c r="E37" s="136"/>
      <c r="F37" s="137"/>
    </row>
    <row r="38" spans="2:6">
      <c r="B38" s="135"/>
      <c r="C38" s="138"/>
      <c r="D38" s="136"/>
      <c r="E38" s="136"/>
      <c r="F38" s="137"/>
    </row>
    <row r="39" spans="2:6">
      <c r="B39" s="135"/>
      <c r="C39" s="138"/>
      <c r="D39" s="136"/>
      <c r="E39" s="136"/>
      <c r="F39" s="137"/>
    </row>
    <row r="40" spans="2:6">
      <c r="B40" s="135"/>
      <c r="C40" s="138"/>
      <c r="D40" s="136"/>
      <c r="E40" s="136"/>
      <c r="F40" s="137"/>
    </row>
    <row r="41" spans="2:6">
      <c r="B41" s="135"/>
      <c r="C41" s="138"/>
      <c r="D41" s="136"/>
      <c r="E41" s="136"/>
      <c r="F41" s="137"/>
    </row>
    <row r="42" spans="2:6">
      <c r="B42" s="135"/>
      <c r="C42" s="138"/>
      <c r="D42" s="136"/>
      <c r="E42" s="136"/>
      <c r="F42" s="137"/>
    </row>
    <row r="43" spans="2:6" ht="15.75">
      <c r="B43" s="135"/>
      <c r="C43" s="302" t="s">
        <v>12762</v>
      </c>
      <c r="D43" s="136"/>
      <c r="E43" s="136"/>
      <c r="F43" s="137"/>
    </row>
    <row r="44" spans="2:6" ht="15">
      <c r="B44" s="135"/>
      <c r="C44" s="222" t="s">
        <v>12764</v>
      </c>
      <c r="D44" s="136"/>
      <c r="E44" s="136"/>
      <c r="F44" s="137"/>
    </row>
    <row r="45" spans="2:6" ht="15.75" thickBot="1">
      <c r="B45" s="139"/>
      <c r="C45" s="236" t="s">
        <v>12763</v>
      </c>
      <c r="D45" s="141"/>
      <c r="E45" s="141"/>
      <c r="F45" s="142"/>
    </row>
  </sheetData>
  <mergeCells count="1">
    <mergeCell ref="B3:F3"/>
  </mergeCells>
  <dataValidations disablePrompts="1" count="4">
    <dataValidation type="list" allowBlank="1" showInputMessage="1" showErrorMessage="1" sqref="B65500 IX65500 ST65500 ACP65500 AML65500 AWH65500 BGD65500 BPZ65500 BZV65500 CJR65500 CTN65500 DDJ65500 DNF65500 DXB65500 EGX65500 EQT65500 FAP65500 FKL65500 FUH65500 GED65500 GNZ65500 GXV65500 HHR65500 HRN65500 IBJ65500 ILF65500 IVB65500 JEX65500 JOT65500 JYP65500 KIL65500 KSH65500 LCD65500 LLZ65500 LVV65500 MFR65500 MPN65500 MZJ65500 NJF65500 NTB65500 OCX65500 OMT65500 OWP65500 PGL65500 PQH65500 QAD65500 QJZ65500 QTV65500 RDR65500 RNN65500 RXJ65500 SHF65500 SRB65500 TAX65500 TKT65500 TUP65500 UEL65500 UOH65500 UYD65500 VHZ65500 VRV65500 WBR65500 WLN65500 WVJ65500 B131036 IX131036 ST131036 ACP131036 AML131036 AWH131036 BGD131036 BPZ131036 BZV131036 CJR131036 CTN131036 DDJ131036 DNF131036 DXB131036 EGX131036 EQT131036 FAP131036 FKL131036 FUH131036 GED131036 GNZ131036 GXV131036 HHR131036 HRN131036 IBJ131036 ILF131036 IVB131036 JEX131036 JOT131036 JYP131036 KIL131036 KSH131036 LCD131036 LLZ131036 LVV131036 MFR131036 MPN131036 MZJ131036 NJF131036 NTB131036 OCX131036 OMT131036 OWP131036 PGL131036 PQH131036 QAD131036 QJZ131036 QTV131036 RDR131036 RNN131036 RXJ131036 SHF131036 SRB131036 TAX131036 TKT131036 TUP131036 UEL131036 UOH131036 UYD131036 VHZ131036 VRV131036 WBR131036 WLN131036 WVJ131036 B196572 IX196572 ST196572 ACP196572 AML196572 AWH196572 BGD196572 BPZ196572 BZV196572 CJR196572 CTN196572 DDJ196572 DNF196572 DXB196572 EGX196572 EQT196572 FAP196572 FKL196572 FUH196572 GED196572 GNZ196572 GXV196572 HHR196572 HRN196572 IBJ196572 ILF196572 IVB196572 JEX196572 JOT196572 JYP196572 KIL196572 KSH196572 LCD196572 LLZ196572 LVV196572 MFR196572 MPN196572 MZJ196572 NJF196572 NTB196572 OCX196572 OMT196572 OWP196572 PGL196572 PQH196572 QAD196572 QJZ196572 QTV196572 RDR196572 RNN196572 RXJ196572 SHF196572 SRB196572 TAX196572 TKT196572 TUP196572 UEL196572 UOH196572 UYD196572 VHZ196572 VRV196572 WBR196572 WLN196572 WVJ196572 B262108 IX262108 ST262108 ACP262108 AML262108 AWH262108 BGD262108 BPZ262108 BZV262108 CJR262108 CTN262108 DDJ262108 DNF262108 DXB262108 EGX262108 EQT262108 FAP262108 FKL262108 FUH262108 GED262108 GNZ262108 GXV262108 HHR262108 HRN262108 IBJ262108 ILF262108 IVB262108 JEX262108 JOT262108 JYP262108 KIL262108 KSH262108 LCD262108 LLZ262108 LVV262108 MFR262108 MPN262108 MZJ262108 NJF262108 NTB262108 OCX262108 OMT262108 OWP262108 PGL262108 PQH262108 QAD262108 QJZ262108 QTV262108 RDR262108 RNN262108 RXJ262108 SHF262108 SRB262108 TAX262108 TKT262108 TUP262108 UEL262108 UOH262108 UYD262108 VHZ262108 VRV262108 WBR262108 WLN262108 WVJ262108 B327644 IX327644 ST327644 ACP327644 AML327644 AWH327644 BGD327644 BPZ327644 BZV327644 CJR327644 CTN327644 DDJ327644 DNF327644 DXB327644 EGX327644 EQT327644 FAP327644 FKL327644 FUH327644 GED327644 GNZ327644 GXV327644 HHR327644 HRN327644 IBJ327644 ILF327644 IVB327644 JEX327644 JOT327644 JYP327644 KIL327644 KSH327644 LCD327644 LLZ327644 LVV327644 MFR327644 MPN327644 MZJ327644 NJF327644 NTB327644 OCX327644 OMT327644 OWP327644 PGL327644 PQH327644 QAD327644 QJZ327644 QTV327644 RDR327644 RNN327644 RXJ327644 SHF327644 SRB327644 TAX327644 TKT327644 TUP327644 UEL327644 UOH327644 UYD327644 VHZ327644 VRV327644 WBR327644 WLN327644 WVJ327644 B393180 IX393180 ST393180 ACP393180 AML393180 AWH393180 BGD393180 BPZ393180 BZV393180 CJR393180 CTN393180 DDJ393180 DNF393180 DXB393180 EGX393180 EQT393180 FAP393180 FKL393180 FUH393180 GED393180 GNZ393180 GXV393180 HHR393180 HRN393180 IBJ393180 ILF393180 IVB393180 JEX393180 JOT393180 JYP393180 KIL393180 KSH393180 LCD393180 LLZ393180 LVV393180 MFR393180 MPN393180 MZJ393180 NJF393180 NTB393180 OCX393180 OMT393180 OWP393180 PGL393180 PQH393180 QAD393180 QJZ393180 QTV393180 RDR393180 RNN393180 RXJ393180 SHF393180 SRB393180 TAX393180 TKT393180 TUP393180 UEL393180 UOH393180 UYD393180 VHZ393180 VRV393180 WBR393180 WLN393180 WVJ393180 B458716 IX458716 ST458716 ACP458716 AML458716 AWH458716 BGD458716 BPZ458716 BZV458716 CJR458716 CTN458716 DDJ458716 DNF458716 DXB458716 EGX458716 EQT458716 FAP458716 FKL458716 FUH458716 GED458716 GNZ458716 GXV458716 HHR458716 HRN458716 IBJ458716 ILF458716 IVB458716 JEX458716 JOT458716 JYP458716 KIL458716 KSH458716 LCD458716 LLZ458716 LVV458716 MFR458716 MPN458716 MZJ458716 NJF458716 NTB458716 OCX458716 OMT458716 OWP458716 PGL458716 PQH458716 QAD458716 QJZ458716 QTV458716 RDR458716 RNN458716 RXJ458716 SHF458716 SRB458716 TAX458716 TKT458716 TUP458716 UEL458716 UOH458716 UYD458716 VHZ458716 VRV458716 WBR458716 WLN458716 WVJ458716 B524252 IX524252 ST524252 ACP524252 AML524252 AWH524252 BGD524252 BPZ524252 BZV524252 CJR524252 CTN524252 DDJ524252 DNF524252 DXB524252 EGX524252 EQT524252 FAP524252 FKL524252 FUH524252 GED524252 GNZ524252 GXV524252 HHR524252 HRN524252 IBJ524252 ILF524252 IVB524252 JEX524252 JOT524252 JYP524252 KIL524252 KSH524252 LCD524252 LLZ524252 LVV524252 MFR524252 MPN524252 MZJ524252 NJF524252 NTB524252 OCX524252 OMT524252 OWP524252 PGL524252 PQH524252 QAD524252 QJZ524252 QTV524252 RDR524252 RNN524252 RXJ524252 SHF524252 SRB524252 TAX524252 TKT524252 TUP524252 UEL524252 UOH524252 UYD524252 VHZ524252 VRV524252 WBR524252 WLN524252 WVJ524252 B589788 IX589788 ST589788 ACP589788 AML589788 AWH589788 BGD589788 BPZ589788 BZV589788 CJR589788 CTN589788 DDJ589788 DNF589788 DXB589788 EGX589788 EQT589788 FAP589788 FKL589788 FUH589788 GED589788 GNZ589788 GXV589788 HHR589788 HRN589788 IBJ589788 ILF589788 IVB589788 JEX589788 JOT589788 JYP589788 KIL589788 KSH589788 LCD589788 LLZ589788 LVV589788 MFR589788 MPN589788 MZJ589788 NJF589788 NTB589788 OCX589788 OMT589788 OWP589788 PGL589788 PQH589788 QAD589788 QJZ589788 QTV589788 RDR589788 RNN589788 RXJ589788 SHF589788 SRB589788 TAX589788 TKT589788 TUP589788 UEL589788 UOH589788 UYD589788 VHZ589788 VRV589788 WBR589788 WLN589788 WVJ589788 B655324 IX655324 ST655324 ACP655324 AML655324 AWH655324 BGD655324 BPZ655324 BZV655324 CJR655324 CTN655324 DDJ655324 DNF655324 DXB655324 EGX655324 EQT655324 FAP655324 FKL655324 FUH655324 GED655324 GNZ655324 GXV655324 HHR655324 HRN655324 IBJ655324 ILF655324 IVB655324 JEX655324 JOT655324 JYP655324 KIL655324 KSH655324 LCD655324 LLZ655324 LVV655324 MFR655324 MPN655324 MZJ655324 NJF655324 NTB655324 OCX655324 OMT655324 OWP655324 PGL655324 PQH655324 QAD655324 QJZ655324 QTV655324 RDR655324 RNN655324 RXJ655324 SHF655324 SRB655324 TAX655324 TKT655324 TUP655324 UEL655324 UOH655324 UYD655324 VHZ655324 VRV655324 WBR655324 WLN655324 WVJ655324 B720860 IX720860 ST720860 ACP720860 AML720860 AWH720860 BGD720860 BPZ720860 BZV720860 CJR720860 CTN720860 DDJ720860 DNF720860 DXB720860 EGX720860 EQT720860 FAP720860 FKL720860 FUH720860 GED720860 GNZ720860 GXV720860 HHR720860 HRN720860 IBJ720860 ILF720860 IVB720860 JEX720860 JOT720860 JYP720860 KIL720860 KSH720860 LCD720860 LLZ720860 LVV720860 MFR720860 MPN720860 MZJ720860 NJF720860 NTB720860 OCX720860 OMT720860 OWP720860 PGL720860 PQH720860 QAD720860 QJZ720860 QTV720860 RDR720860 RNN720860 RXJ720860 SHF720860 SRB720860 TAX720860 TKT720860 TUP720860 UEL720860 UOH720860 UYD720860 VHZ720860 VRV720860 WBR720860 WLN720860 WVJ720860 B786396 IX786396 ST786396 ACP786396 AML786396 AWH786396 BGD786396 BPZ786396 BZV786396 CJR786396 CTN786396 DDJ786396 DNF786396 DXB786396 EGX786396 EQT786396 FAP786396 FKL786396 FUH786396 GED786396 GNZ786396 GXV786396 HHR786396 HRN786396 IBJ786396 ILF786396 IVB786396 JEX786396 JOT786396 JYP786396 KIL786396 KSH786396 LCD786396 LLZ786396 LVV786396 MFR786396 MPN786396 MZJ786396 NJF786396 NTB786396 OCX786396 OMT786396 OWP786396 PGL786396 PQH786396 QAD786396 QJZ786396 QTV786396 RDR786396 RNN786396 RXJ786396 SHF786396 SRB786396 TAX786396 TKT786396 TUP786396 UEL786396 UOH786396 UYD786396 VHZ786396 VRV786396 WBR786396 WLN786396 WVJ786396 B851932 IX851932 ST851932 ACP851932 AML851932 AWH851932 BGD851932 BPZ851932 BZV851932 CJR851932 CTN851932 DDJ851932 DNF851932 DXB851932 EGX851932 EQT851932 FAP851932 FKL851932 FUH851932 GED851932 GNZ851932 GXV851932 HHR851932 HRN851932 IBJ851932 ILF851932 IVB851932 JEX851932 JOT851932 JYP851932 KIL851932 KSH851932 LCD851932 LLZ851932 LVV851932 MFR851932 MPN851932 MZJ851932 NJF851932 NTB851932 OCX851932 OMT851932 OWP851932 PGL851932 PQH851932 QAD851932 QJZ851932 QTV851932 RDR851932 RNN851932 RXJ851932 SHF851932 SRB851932 TAX851932 TKT851932 TUP851932 UEL851932 UOH851932 UYD851932 VHZ851932 VRV851932 WBR851932 WLN851932 WVJ851932 B917468 IX917468 ST917468 ACP917468 AML917468 AWH917468 BGD917468 BPZ917468 BZV917468 CJR917468 CTN917468 DDJ917468 DNF917468 DXB917468 EGX917468 EQT917468 FAP917468 FKL917468 FUH917468 GED917468 GNZ917468 GXV917468 HHR917468 HRN917468 IBJ917468 ILF917468 IVB917468 JEX917468 JOT917468 JYP917468 KIL917468 KSH917468 LCD917468 LLZ917468 LVV917468 MFR917468 MPN917468 MZJ917468 NJF917468 NTB917468 OCX917468 OMT917468 OWP917468 PGL917468 PQH917468 QAD917468 QJZ917468 QTV917468 RDR917468 RNN917468 RXJ917468 SHF917468 SRB917468 TAX917468 TKT917468 TUP917468 UEL917468 UOH917468 UYD917468 VHZ917468 VRV917468 WBR917468 WLN917468 WVJ917468 B983004 IX983004 ST983004 ACP983004 AML983004 AWH983004 BGD983004 BPZ983004 BZV983004 CJR983004 CTN983004 DDJ983004 DNF983004 DXB983004 EGX983004 EQT983004 FAP983004 FKL983004 FUH983004 GED983004 GNZ983004 GXV983004 HHR983004 HRN983004 IBJ983004 ILF983004 IVB983004 JEX983004 JOT983004 JYP983004 KIL983004 KSH983004 LCD983004 LLZ983004 LVV983004 MFR983004 MPN983004 MZJ983004 NJF983004 NTB983004 OCX983004 OMT983004 OWP983004 PGL983004 PQH983004 QAD983004 QJZ983004 QTV983004 RDR983004 RNN983004 RXJ983004 SHF983004 SRB983004 TAX983004 TKT983004 TUP983004 UEL983004 UOH983004 UYD983004 VHZ983004 VRV983004 WBR983004 WLN983004 WVJ983004">
      <formula1>"Edificações, Fornecimento de Materiais e Equipamentos, Redes de Água, Esgoto ou Correlatas, Rodovias e Ferrovias, Portuárias, Marítimas e Fluviais,"</formula1>
    </dataValidation>
    <dataValidation type="list" allowBlank="1" showInputMessage="1" showErrorMessage="1" sqref="B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B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B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B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B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B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B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B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B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B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B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B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B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B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B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formula1>"Com Desoneração, Sem Desoneração"</formula1>
    </dataValidation>
    <dataValidation type="decimal" allowBlank="1" showInputMessage="1" showErrorMessage="1" errorTitle="Atenção" error="O valor deve estar entre 2%  e  5%" sqref="C65516:C65517 IY65516:IY65517 SU65516:SU65517 ACQ65516:ACQ65517 AMM65516:AMM65517 AWI65516:AWI65517 BGE65516:BGE65517 BQA65516:BQA65517 BZW65516:BZW65517 CJS65516:CJS65517 CTO65516:CTO65517 DDK65516:DDK65517 DNG65516:DNG65517 DXC65516:DXC65517 EGY65516:EGY65517 EQU65516:EQU65517 FAQ65516:FAQ65517 FKM65516:FKM65517 FUI65516:FUI65517 GEE65516:GEE65517 GOA65516:GOA65517 GXW65516:GXW65517 HHS65516:HHS65517 HRO65516:HRO65517 IBK65516:IBK65517 ILG65516:ILG65517 IVC65516:IVC65517 JEY65516:JEY65517 JOU65516:JOU65517 JYQ65516:JYQ65517 KIM65516:KIM65517 KSI65516:KSI65517 LCE65516:LCE65517 LMA65516:LMA65517 LVW65516:LVW65517 MFS65516:MFS65517 MPO65516:MPO65517 MZK65516:MZK65517 NJG65516:NJG65517 NTC65516:NTC65517 OCY65516:OCY65517 OMU65516:OMU65517 OWQ65516:OWQ65517 PGM65516:PGM65517 PQI65516:PQI65517 QAE65516:QAE65517 QKA65516:QKA65517 QTW65516:QTW65517 RDS65516:RDS65517 RNO65516:RNO65517 RXK65516:RXK65517 SHG65516:SHG65517 SRC65516:SRC65517 TAY65516:TAY65517 TKU65516:TKU65517 TUQ65516:TUQ65517 UEM65516:UEM65517 UOI65516:UOI65517 UYE65516:UYE65517 VIA65516:VIA65517 VRW65516:VRW65517 WBS65516:WBS65517 WLO65516:WLO65517 WVK65516:WVK65517 C131052:C131053 IY131052:IY131053 SU131052:SU131053 ACQ131052:ACQ131053 AMM131052:AMM131053 AWI131052:AWI131053 BGE131052:BGE131053 BQA131052:BQA131053 BZW131052:BZW131053 CJS131052:CJS131053 CTO131052:CTO131053 DDK131052:DDK131053 DNG131052:DNG131053 DXC131052:DXC131053 EGY131052:EGY131053 EQU131052:EQU131053 FAQ131052:FAQ131053 FKM131052:FKM131053 FUI131052:FUI131053 GEE131052:GEE131053 GOA131052:GOA131053 GXW131052:GXW131053 HHS131052:HHS131053 HRO131052:HRO131053 IBK131052:IBK131053 ILG131052:ILG131053 IVC131052:IVC131053 JEY131052:JEY131053 JOU131052:JOU131053 JYQ131052:JYQ131053 KIM131052:KIM131053 KSI131052:KSI131053 LCE131052:LCE131053 LMA131052:LMA131053 LVW131052:LVW131053 MFS131052:MFS131053 MPO131052:MPO131053 MZK131052:MZK131053 NJG131052:NJG131053 NTC131052:NTC131053 OCY131052:OCY131053 OMU131052:OMU131053 OWQ131052:OWQ131053 PGM131052:PGM131053 PQI131052:PQI131053 QAE131052:QAE131053 QKA131052:QKA131053 QTW131052:QTW131053 RDS131052:RDS131053 RNO131052:RNO131053 RXK131052:RXK131053 SHG131052:SHG131053 SRC131052:SRC131053 TAY131052:TAY131053 TKU131052:TKU131053 TUQ131052:TUQ131053 UEM131052:UEM131053 UOI131052:UOI131053 UYE131052:UYE131053 VIA131052:VIA131053 VRW131052:VRW131053 WBS131052:WBS131053 WLO131052:WLO131053 WVK131052:WVK131053 C196588:C196589 IY196588:IY196589 SU196588:SU196589 ACQ196588:ACQ196589 AMM196588:AMM196589 AWI196588:AWI196589 BGE196588:BGE196589 BQA196588:BQA196589 BZW196588:BZW196589 CJS196588:CJS196589 CTO196588:CTO196589 DDK196588:DDK196589 DNG196588:DNG196589 DXC196588:DXC196589 EGY196588:EGY196589 EQU196588:EQU196589 FAQ196588:FAQ196589 FKM196588:FKM196589 FUI196588:FUI196589 GEE196588:GEE196589 GOA196588:GOA196589 GXW196588:GXW196589 HHS196588:HHS196589 HRO196588:HRO196589 IBK196588:IBK196589 ILG196588:ILG196589 IVC196588:IVC196589 JEY196588:JEY196589 JOU196588:JOU196589 JYQ196588:JYQ196589 KIM196588:KIM196589 KSI196588:KSI196589 LCE196588:LCE196589 LMA196588:LMA196589 LVW196588:LVW196589 MFS196588:MFS196589 MPO196588:MPO196589 MZK196588:MZK196589 NJG196588:NJG196589 NTC196588:NTC196589 OCY196588:OCY196589 OMU196588:OMU196589 OWQ196588:OWQ196589 PGM196588:PGM196589 PQI196588:PQI196589 QAE196588:QAE196589 QKA196588:QKA196589 QTW196588:QTW196589 RDS196588:RDS196589 RNO196588:RNO196589 RXK196588:RXK196589 SHG196588:SHG196589 SRC196588:SRC196589 TAY196588:TAY196589 TKU196588:TKU196589 TUQ196588:TUQ196589 UEM196588:UEM196589 UOI196588:UOI196589 UYE196588:UYE196589 VIA196588:VIA196589 VRW196588:VRW196589 WBS196588:WBS196589 WLO196588:WLO196589 WVK196588:WVK196589 C262124:C262125 IY262124:IY262125 SU262124:SU262125 ACQ262124:ACQ262125 AMM262124:AMM262125 AWI262124:AWI262125 BGE262124:BGE262125 BQA262124:BQA262125 BZW262124:BZW262125 CJS262124:CJS262125 CTO262124:CTO262125 DDK262124:DDK262125 DNG262124:DNG262125 DXC262124:DXC262125 EGY262124:EGY262125 EQU262124:EQU262125 FAQ262124:FAQ262125 FKM262124:FKM262125 FUI262124:FUI262125 GEE262124:GEE262125 GOA262124:GOA262125 GXW262124:GXW262125 HHS262124:HHS262125 HRO262124:HRO262125 IBK262124:IBK262125 ILG262124:ILG262125 IVC262124:IVC262125 JEY262124:JEY262125 JOU262124:JOU262125 JYQ262124:JYQ262125 KIM262124:KIM262125 KSI262124:KSI262125 LCE262124:LCE262125 LMA262124:LMA262125 LVW262124:LVW262125 MFS262124:MFS262125 MPO262124:MPO262125 MZK262124:MZK262125 NJG262124:NJG262125 NTC262124:NTC262125 OCY262124:OCY262125 OMU262124:OMU262125 OWQ262124:OWQ262125 PGM262124:PGM262125 PQI262124:PQI262125 QAE262124:QAE262125 QKA262124:QKA262125 QTW262124:QTW262125 RDS262124:RDS262125 RNO262124:RNO262125 RXK262124:RXK262125 SHG262124:SHG262125 SRC262124:SRC262125 TAY262124:TAY262125 TKU262124:TKU262125 TUQ262124:TUQ262125 UEM262124:UEM262125 UOI262124:UOI262125 UYE262124:UYE262125 VIA262124:VIA262125 VRW262124:VRW262125 WBS262124:WBS262125 WLO262124:WLO262125 WVK262124:WVK262125 C327660:C327661 IY327660:IY327661 SU327660:SU327661 ACQ327660:ACQ327661 AMM327660:AMM327661 AWI327660:AWI327661 BGE327660:BGE327661 BQA327660:BQA327661 BZW327660:BZW327661 CJS327660:CJS327661 CTO327660:CTO327661 DDK327660:DDK327661 DNG327660:DNG327661 DXC327660:DXC327661 EGY327660:EGY327661 EQU327660:EQU327661 FAQ327660:FAQ327661 FKM327660:FKM327661 FUI327660:FUI327661 GEE327660:GEE327661 GOA327660:GOA327661 GXW327660:GXW327661 HHS327660:HHS327661 HRO327660:HRO327661 IBK327660:IBK327661 ILG327660:ILG327661 IVC327660:IVC327661 JEY327660:JEY327661 JOU327660:JOU327661 JYQ327660:JYQ327661 KIM327660:KIM327661 KSI327660:KSI327661 LCE327660:LCE327661 LMA327660:LMA327661 LVW327660:LVW327661 MFS327660:MFS327661 MPO327660:MPO327661 MZK327660:MZK327661 NJG327660:NJG327661 NTC327660:NTC327661 OCY327660:OCY327661 OMU327660:OMU327661 OWQ327660:OWQ327661 PGM327660:PGM327661 PQI327660:PQI327661 QAE327660:QAE327661 QKA327660:QKA327661 QTW327660:QTW327661 RDS327660:RDS327661 RNO327660:RNO327661 RXK327660:RXK327661 SHG327660:SHG327661 SRC327660:SRC327661 TAY327660:TAY327661 TKU327660:TKU327661 TUQ327660:TUQ327661 UEM327660:UEM327661 UOI327660:UOI327661 UYE327660:UYE327661 VIA327660:VIA327661 VRW327660:VRW327661 WBS327660:WBS327661 WLO327660:WLO327661 WVK327660:WVK327661 C393196:C393197 IY393196:IY393197 SU393196:SU393197 ACQ393196:ACQ393197 AMM393196:AMM393197 AWI393196:AWI393197 BGE393196:BGE393197 BQA393196:BQA393197 BZW393196:BZW393197 CJS393196:CJS393197 CTO393196:CTO393197 DDK393196:DDK393197 DNG393196:DNG393197 DXC393196:DXC393197 EGY393196:EGY393197 EQU393196:EQU393197 FAQ393196:FAQ393197 FKM393196:FKM393197 FUI393196:FUI393197 GEE393196:GEE393197 GOA393196:GOA393197 GXW393196:GXW393197 HHS393196:HHS393197 HRO393196:HRO393197 IBK393196:IBK393197 ILG393196:ILG393197 IVC393196:IVC393197 JEY393196:JEY393197 JOU393196:JOU393197 JYQ393196:JYQ393197 KIM393196:KIM393197 KSI393196:KSI393197 LCE393196:LCE393197 LMA393196:LMA393197 LVW393196:LVW393197 MFS393196:MFS393197 MPO393196:MPO393197 MZK393196:MZK393197 NJG393196:NJG393197 NTC393196:NTC393197 OCY393196:OCY393197 OMU393196:OMU393197 OWQ393196:OWQ393197 PGM393196:PGM393197 PQI393196:PQI393197 QAE393196:QAE393197 QKA393196:QKA393197 QTW393196:QTW393197 RDS393196:RDS393197 RNO393196:RNO393197 RXK393196:RXK393197 SHG393196:SHG393197 SRC393196:SRC393197 TAY393196:TAY393197 TKU393196:TKU393197 TUQ393196:TUQ393197 UEM393196:UEM393197 UOI393196:UOI393197 UYE393196:UYE393197 VIA393196:VIA393197 VRW393196:VRW393197 WBS393196:WBS393197 WLO393196:WLO393197 WVK393196:WVK393197 C458732:C458733 IY458732:IY458733 SU458732:SU458733 ACQ458732:ACQ458733 AMM458732:AMM458733 AWI458732:AWI458733 BGE458732:BGE458733 BQA458732:BQA458733 BZW458732:BZW458733 CJS458732:CJS458733 CTO458732:CTO458733 DDK458732:DDK458733 DNG458732:DNG458733 DXC458732:DXC458733 EGY458732:EGY458733 EQU458732:EQU458733 FAQ458732:FAQ458733 FKM458732:FKM458733 FUI458732:FUI458733 GEE458732:GEE458733 GOA458732:GOA458733 GXW458732:GXW458733 HHS458732:HHS458733 HRO458732:HRO458733 IBK458732:IBK458733 ILG458732:ILG458733 IVC458732:IVC458733 JEY458732:JEY458733 JOU458732:JOU458733 JYQ458732:JYQ458733 KIM458732:KIM458733 KSI458732:KSI458733 LCE458732:LCE458733 LMA458732:LMA458733 LVW458732:LVW458733 MFS458732:MFS458733 MPO458732:MPO458733 MZK458732:MZK458733 NJG458732:NJG458733 NTC458732:NTC458733 OCY458732:OCY458733 OMU458732:OMU458733 OWQ458732:OWQ458733 PGM458732:PGM458733 PQI458732:PQI458733 QAE458732:QAE458733 QKA458732:QKA458733 QTW458732:QTW458733 RDS458732:RDS458733 RNO458732:RNO458733 RXK458732:RXK458733 SHG458732:SHG458733 SRC458732:SRC458733 TAY458732:TAY458733 TKU458732:TKU458733 TUQ458732:TUQ458733 UEM458732:UEM458733 UOI458732:UOI458733 UYE458732:UYE458733 VIA458732:VIA458733 VRW458732:VRW458733 WBS458732:WBS458733 WLO458732:WLO458733 WVK458732:WVK458733 C524268:C524269 IY524268:IY524269 SU524268:SU524269 ACQ524268:ACQ524269 AMM524268:AMM524269 AWI524268:AWI524269 BGE524268:BGE524269 BQA524268:BQA524269 BZW524268:BZW524269 CJS524268:CJS524269 CTO524268:CTO524269 DDK524268:DDK524269 DNG524268:DNG524269 DXC524268:DXC524269 EGY524268:EGY524269 EQU524268:EQU524269 FAQ524268:FAQ524269 FKM524268:FKM524269 FUI524268:FUI524269 GEE524268:GEE524269 GOA524268:GOA524269 GXW524268:GXW524269 HHS524268:HHS524269 HRO524268:HRO524269 IBK524268:IBK524269 ILG524268:ILG524269 IVC524268:IVC524269 JEY524268:JEY524269 JOU524268:JOU524269 JYQ524268:JYQ524269 KIM524268:KIM524269 KSI524268:KSI524269 LCE524268:LCE524269 LMA524268:LMA524269 LVW524268:LVW524269 MFS524268:MFS524269 MPO524268:MPO524269 MZK524268:MZK524269 NJG524268:NJG524269 NTC524268:NTC524269 OCY524268:OCY524269 OMU524268:OMU524269 OWQ524268:OWQ524269 PGM524268:PGM524269 PQI524268:PQI524269 QAE524268:QAE524269 QKA524268:QKA524269 QTW524268:QTW524269 RDS524268:RDS524269 RNO524268:RNO524269 RXK524268:RXK524269 SHG524268:SHG524269 SRC524268:SRC524269 TAY524268:TAY524269 TKU524268:TKU524269 TUQ524268:TUQ524269 UEM524268:UEM524269 UOI524268:UOI524269 UYE524268:UYE524269 VIA524268:VIA524269 VRW524268:VRW524269 WBS524268:WBS524269 WLO524268:WLO524269 WVK524268:WVK524269 C589804:C589805 IY589804:IY589805 SU589804:SU589805 ACQ589804:ACQ589805 AMM589804:AMM589805 AWI589804:AWI589805 BGE589804:BGE589805 BQA589804:BQA589805 BZW589804:BZW589805 CJS589804:CJS589805 CTO589804:CTO589805 DDK589804:DDK589805 DNG589804:DNG589805 DXC589804:DXC589805 EGY589804:EGY589805 EQU589804:EQU589805 FAQ589804:FAQ589805 FKM589804:FKM589805 FUI589804:FUI589805 GEE589804:GEE589805 GOA589804:GOA589805 GXW589804:GXW589805 HHS589804:HHS589805 HRO589804:HRO589805 IBK589804:IBK589805 ILG589804:ILG589805 IVC589804:IVC589805 JEY589804:JEY589805 JOU589804:JOU589805 JYQ589804:JYQ589805 KIM589804:KIM589805 KSI589804:KSI589805 LCE589804:LCE589805 LMA589804:LMA589805 LVW589804:LVW589805 MFS589804:MFS589805 MPO589804:MPO589805 MZK589804:MZK589805 NJG589804:NJG589805 NTC589804:NTC589805 OCY589804:OCY589805 OMU589804:OMU589805 OWQ589804:OWQ589805 PGM589804:PGM589805 PQI589804:PQI589805 QAE589804:QAE589805 QKA589804:QKA589805 QTW589804:QTW589805 RDS589804:RDS589805 RNO589804:RNO589805 RXK589804:RXK589805 SHG589804:SHG589805 SRC589804:SRC589805 TAY589804:TAY589805 TKU589804:TKU589805 TUQ589804:TUQ589805 UEM589804:UEM589805 UOI589804:UOI589805 UYE589804:UYE589805 VIA589804:VIA589805 VRW589804:VRW589805 WBS589804:WBS589805 WLO589804:WLO589805 WVK589804:WVK589805 C655340:C655341 IY655340:IY655341 SU655340:SU655341 ACQ655340:ACQ655341 AMM655340:AMM655341 AWI655340:AWI655341 BGE655340:BGE655341 BQA655340:BQA655341 BZW655340:BZW655341 CJS655340:CJS655341 CTO655340:CTO655341 DDK655340:DDK655341 DNG655340:DNG655341 DXC655340:DXC655341 EGY655340:EGY655341 EQU655340:EQU655341 FAQ655340:FAQ655341 FKM655340:FKM655341 FUI655340:FUI655341 GEE655340:GEE655341 GOA655340:GOA655341 GXW655340:GXW655341 HHS655340:HHS655341 HRO655340:HRO655341 IBK655340:IBK655341 ILG655340:ILG655341 IVC655340:IVC655341 JEY655340:JEY655341 JOU655340:JOU655341 JYQ655340:JYQ655341 KIM655340:KIM655341 KSI655340:KSI655341 LCE655340:LCE655341 LMA655340:LMA655341 LVW655340:LVW655341 MFS655340:MFS655341 MPO655340:MPO655341 MZK655340:MZK655341 NJG655340:NJG655341 NTC655340:NTC655341 OCY655340:OCY655341 OMU655340:OMU655341 OWQ655340:OWQ655341 PGM655340:PGM655341 PQI655340:PQI655341 QAE655340:QAE655341 QKA655340:QKA655341 QTW655340:QTW655341 RDS655340:RDS655341 RNO655340:RNO655341 RXK655340:RXK655341 SHG655340:SHG655341 SRC655340:SRC655341 TAY655340:TAY655341 TKU655340:TKU655341 TUQ655340:TUQ655341 UEM655340:UEM655341 UOI655340:UOI655341 UYE655340:UYE655341 VIA655340:VIA655341 VRW655340:VRW655341 WBS655340:WBS655341 WLO655340:WLO655341 WVK655340:WVK655341 C720876:C720877 IY720876:IY720877 SU720876:SU720877 ACQ720876:ACQ720877 AMM720876:AMM720877 AWI720876:AWI720877 BGE720876:BGE720877 BQA720876:BQA720877 BZW720876:BZW720877 CJS720876:CJS720877 CTO720876:CTO720877 DDK720876:DDK720877 DNG720876:DNG720877 DXC720876:DXC720877 EGY720876:EGY720877 EQU720876:EQU720877 FAQ720876:FAQ720877 FKM720876:FKM720877 FUI720876:FUI720877 GEE720876:GEE720877 GOA720876:GOA720877 GXW720876:GXW720877 HHS720876:HHS720877 HRO720876:HRO720877 IBK720876:IBK720877 ILG720876:ILG720877 IVC720876:IVC720877 JEY720876:JEY720877 JOU720876:JOU720877 JYQ720876:JYQ720877 KIM720876:KIM720877 KSI720876:KSI720877 LCE720876:LCE720877 LMA720876:LMA720877 LVW720876:LVW720877 MFS720876:MFS720877 MPO720876:MPO720877 MZK720876:MZK720877 NJG720876:NJG720877 NTC720876:NTC720877 OCY720876:OCY720877 OMU720876:OMU720877 OWQ720876:OWQ720877 PGM720876:PGM720877 PQI720876:PQI720877 QAE720876:QAE720877 QKA720876:QKA720877 QTW720876:QTW720877 RDS720876:RDS720877 RNO720876:RNO720877 RXK720876:RXK720877 SHG720876:SHG720877 SRC720876:SRC720877 TAY720876:TAY720877 TKU720876:TKU720877 TUQ720876:TUQ720877 UEM720876:UEM720877 UOI720876:UOI720877 UYE720876:UYE720877 VIA720876:VIA720877 VRW720876:VRW720877 WBS720876:WBS720877 WLO720876:WLO720877 WVK720876:WVK720877 C786412:C786413 IY786412:IY786413 SU786412:SU786413 ACQ786412:ACQ786413 AMM786412:AMM786413 AWI786412:AWI786413 BGE786412:BGE786413 BQA786412:BQA786413 BZW786412:BZW786413 CJS786412:CJS786413 CTO786412:CTO786413 DDK786412:DDK786413 DNG786412:DNG786413 DXC786412:DXC786413 EGY786412:EGY786413 EQU786412:EQU786413 FAQ786412:FAQ786413 FKM786412:FKM786413 FUI786412:FUI786413 GEE786412:GEE786413 GOA786412:GOA786413 GXW786412:GXW786413 HHS786412:HHS786413 HRO786412:HRO786413 IBK786412:IBK786413 ILG786412:ILG786413 IVC786412:IVC786413 JEY786412:JEY786413 JOU786412:JOU786413 JYQ786412:JYQ786413 KIM786412:KIM786413 KSI786412:KSI786413 LCE786412:LCE786413 LMA786412:LMA786413 LVW786412:LVW786413 MFS786412:MFS786413 MPO786412:MPO786413 MZK786412:MZK786413 NJG786412:NJG786413 NTC786412:NTC786413 OCY786412:OCY786413 OMU786412:OMU786413 OWQ786412:OWQ786413 PGM786412:PGM786413 PQI786412:PQI786413 QAE786412:QAE786413 QKA786412:QKA786413 QTW786412:QTW786413 RDS786412:RDS786413 RNO786412:RNO786413 RXK786412:RXK786413 SHG786412:SHG786413 SRC786412:SRC786413 TAY786412:TAY786413 TKU786412:TKU786413 TUQ786412:TUQ786413 UEM786412:UEM786413 UOI786412:UOI786413 UYE786412:UYE786413 VIA786412:VIA786413 VRW786412:VRW786413 WBS786412:WBS786413 WLO786412:WLO786413 WVK786412:WVK786413 C851948:C851949 IY851948:IY851949 SU851948:SU851949 ACQ851948:ACQ851949 AMM851948:AMM851949 AWI851948:AWI851949 BGE851948:BGE851949 BQA851948:BQA851949 BZW851948:BZW851949 CJS851948:CJS851949 CTO851948:CTO851949 DDK851948:DDK851949 DNG851948:DNG851949 DXC851948:DXC851949 EGY851948:EGY851949 EQU851948:EQU851949 FAQ851948:FAQ851949 FKM851948:FKM851949 FUI851948:FUI851949 GEE851948:GEE851949 GOA851948:GOA851949 GXW851948:GXW851949 HHS851948:HHS851949 HRO851948:HRO851949 IBK851948:IBK851949 ILG851948:ILG851949 IVC851948:IVC851949 JEY851948:JEY851949 JOU851948:JOU851949 JYQ851948:JYQ851949 KIM851948:KIM851949 KSI851948:KSI851949 LCE851948:LCE851949 LMA851948:LMA851949 LVW851948:LVW851949 MFS851948:MFS851949 MPO851948:MPO851949 MZK851948:MZK851949 NJG851948:NJG851949 NTC851948:NTC851949 OCY851948:OCY851949 OMU851948:OMU851949 OWQ851948:OWQ851949 PGM851948:PGM851949 PQI851948:PQI851949 QAE851948:QAE851949 QKA851948:QKA851949 QTW851948:QTW851949 RDS851948:RDS851949 RNO851948:RNO851949 RXK851948:RXK851949 SHG851948:SHG851949 SRC851948:SRC851949 TAY851948:TAY851949 TKU851948:TKU851949 TUQ851948:TUQ851949 UEM851948:UEM851949 UOI851948:UOI851949 UYE851948:UYE851949 VIA851948:VIA851949 VRW851948:VRW851949 WBS851948:WBS851949 WLO851948:WLO851949 WVK851948:WVK851949 C917484:C917485 IY917484:IY917485 SU917484:SU917485 ACQ917484:ACQ917485 AMM917484:AMM917485 AWI917484:AWI917485 BGE917484:BGE917485 BQA917484:BQA917485 BZW917484:BZW917485 CJS917484:CJS917485 CTO917484:CTO917485 DDK917484:DDK917485 DNG917484:DNG917485 DXC917484:DXC917485 EGY917484:EGY917485 EQU917484:EQU917485 FAQ917484:FAQ917485 FKM917484:FKM917485 FUI917484:FUI917485 GEE917484:GEE917485 GOA917484:GOA917485 GXW917484:GXW917485 HHS917484:HHS917485 HRO917484:HRO917485 IBK917484:IBK917485 ILG917484:ILG917485 IVC917484:IVC917485 JEY917484:JEY917485 JOU917484:JOU917485 JYQ917484:JYQ917485 KIM917484:KIM917485 KSI917484:KSI917485 LCE917484:LCE917485 LMA917484:LMA917485 LVW917484:LVW917485 MFS917484:MFS917485 MPO917484:MPO917485 MZK917484:MZK917485 NJG917484:NJG917485 NTC917484:NTC917485 OCY917484:OCY917485 OMU917484:OMU917485 OWQ917484:OWQ917485 PGM917484:PGM917485 PQI917484:PQI917485 QAE917484:QAE917485 QKA917484:QKA917485 QTW917484:QTW917485 RDS917484:RDS917485 RNO917484:RNO917485 RXK917484:RXK917485 SHG917484:SHG917485 SRC917484:SRC917485 TAY917484:TAY917485 TKU917484:TKU917485 TUQ917484:TUQ917485 UEM917484:UEM917485 UOI917484:UOI917485 UYE917484:UYE917485 VIA917484:VIA917485 VRW917484:VRW917485 WBS917484:WBS917485 WLO917484:WLO917485 WVK917484:WVK917485 C983020:C983021 IY983020:IY983021 SU983020:SU983021 ACQ983020:ACQ983021 AMM983020:AMM983021 AWI983020:AWI983021 BGE983020:BGE983021 BQA983020:BQA983021 BZW983020:BZW983021 CJS983020:CJS983021 CTO983020:CTO983021 DDK983020:DDK983021 DNG983020:DNG983021 DXC983020:DXC983021 EGY983020:EGY983021 EQU983020:EQU983021 FAQ983020:FAQ983021 FKM983020:FKM983021 FUI983020:FUI983021 GEE983020:GEE983021 GOA983020:GOA983021 GXW983020:GXW983021 HHS983020:HHS983021 HRO983020:HRO983021 IBK983020:IBK983021 ILG983020:ILG983021 IVC983020:IVC983021 JEY983020:JEY983021 JOU983020:JOU983021 JYQ983020:JYQ983021 KIM983020:KIM983021 KSI983020:KSI983021 LCE983020:LCE983021 LMA983020:LMA983021 LVW983020:LVW983021 MFS983020:MFS983021 MPO983020:MPO983021 MZK983020:MZK983021 NJG983020:NJG983021 NTC983020:NTC983021 OCY983020:OCY983021 OMU983020:OMU983021 OWQ983020:OWQ983021 PGM983020:PGM983021 PQI983020:PQI983021 QAE983020:QAE983021 QKA983020:QKA983021 QTW983020:QTW983021 RDS983020:RDS983021 RNO983020:RNO983021 RXK983020:RXK983021 SHG983020:SHG983021 SRC983020:SRC983021 TAY983020:TAY983021 TKU983020:TKU983021 TUQ983020:TUQ983021 UEM983020:UEM983021 UOI983020:UOI983021 UYE983020:UYE983021 VIA983020:VIA983021 VRW983020:VRW983021 WBS983020:WBS983021 WLO983020:WLO983021 WVK983020:WVK983021">
      <formula1>2</formula1>
      <formula2>5</formula2>
    </dataValidation>
    <dataValidation type="decimal" allowBlank="1" showInputMessage="1" showErrorMessage="1" errorTitle="Atenção" error="O valor deve estar entre 0 e 100" sqref="C65515 IY65515 SU65515 ACQ65515 AMM65515 AWI65515 BGE65515 BQA65515 BZW65515 CJS65515 CTO65515 DDK65515 DNG65515 DXC65515 EGY65515 EQU65515 FAQ65515 FKM65515 FUI65515 GEE65515 GOA65515 GXW65515 HHS65515 HRO65515 IBK65515 ILG65515 IVC65515 JEY65515 JOU65515 JYQ65515 KIM65515 KSI65515 LCE65515 LMA65515 LVW65515 MFS65515 MPO65515 MZK65515 NJG65515 NTC65515 OCY65515 OMU65515 OWQ65515 PGM65515 PQI65515 QAE65515 QKA65515 QTW65515 RDS65515 RNO65515 RXK65515 SHG65515 SRC65515 TAY65515 TKU65515 TUQ65515 UEM65515 UOI65515 UYE65515 VIA65515 VRW65515 WBS65515 WLO65515 WVK65515 C131051 IY131051 SU131051 ACQ131051 AMM131051 AWI131051 BGE131051 BQA131051 BZW131051 CJS131051 CTO131051 DDK131051 DNG131051 DXC131051 EGY131051 EQU131051 FAQ131051 FKM131051 FUI131051 GEE131051 GOA131051 GXW131051 HHS131051 HRO131051 IBK131051 ILG131051 IVC131051 JEY131051 JOU131051 JYQ131051 KIM131051 KSI131051 LCE131051 LMA131051 LVW131051 MFS131051 MPO131051 MZK131051 NJG131051 NTC131051 OCY131051 OMU131051 OWQ131051 PGM131051 PQI131051 QAE131051 QKA131051 QTW131051 RDS131051 RNO131051 RXK131051 SHG131051 SRC131051 TAY131051 TKU131051 TUQ131051 UEM131051 UOI131051 UYE131051 VIA131051 VRW131051 WBS131051 WLO131051 WVK131051 C196587 IY196587 SU196587 ACQ196587 AMM196587 AWI196587 BGE196587 BQA196587 BZW196587 CJS196587 CTO196587 DDK196587 DNG196587 DXC196587 EGY196587 EQU196587 FAQ196587 FKM196587 FUI196587 GEE196587 GOA196587 GXW196587 HHS196587 HRO196587 IBK196587 ILG196587 IVC196587 JEY196587 JOU196587 JYQ196587 KIM196587 KSI196587 LCE196587 LMA196587 LVW196587 MFS196587 MPO196587 MZK196587 NJG196587 NTC196587 OCY196587 OMU196587 OWQ196587 PGM196587 PQI196587 QAE196587 QKA196587 QTW196587 RDS196587 RNO196587 RXK196587 SHG196587 SRC196587 TAY196587 TKU196587 TUQ196587 UEM196587 UOI196587 UYE196587 VIA196587 VRW196587 WBS196587 WLO196587 WVK196587 C262123 IY262123 SU262123 ACQ262123 AMM262123 AWI262123 BGE262123 BQA262123 BZW262123 CJS262123 CTO262123 DDK262123 DNG262123 DXC262123 EGY262123 EQU262123 FAQ262123 FKM262123 FUI262123 GEE262123 GOA262123 GXW262123 HHS262123 HRO262123 IBK262123 ILG262123 IVC262123 JEY262123 JOU262123 JYQ262123 KIM262123 KSI262123 LCE262123 LMA262123 LVW262123 MFS262123 MPO262123 MZK262123 NJG262123 NTC262123 OCY262123 OMU262123 OWQ262123 PGM262123 PQI262123 QAE262123 QKA262123 QTW262123 RDS262123 RNO262123 RXK262123 SHG262123 SRC262123 TAY262123 TKU262123 TUQ262123 UEM262123 UOI262123 UYE262123 VIA262123 VRW262123 WBS262123 WLO262123 WVK262123 C327659 IY327659 SU327659 ACQ327659 AMM327659 AWI327659 BGE327659 BQA327659 BZW327659 CJS327659 CTO327659 DDK327659 DNG327659 DXC327659 EGY327659 EQU327659 FAQ327659 FKM327659 FUI327659 GEE327659 GOA327659 GXW327659 HHS327659 HRO327659 IBK327659 ILG327659 IVC327659 JEY327659 JOU327659 JYQ327659 KIM327659 KSI327659 LCE327659 LMA327659 LVW327659 MFS327659 MPO327659 MZK327659 NJG327659 NTC327659 OCY327659 OMU327659 OWQ327659 PGM327659 PQI327659 QAE327659 QKA327659 QTW327659 RDS327659 RNO327659 RXK327659 SHG327659 SRC327659 TAY327659 TKU327659 TUQ327659 UEM327659 UOI327659 UYE327659 VIA327659 VRW327659 WBS327659 WLO327659 WVK327659 C393195 IY393195 SU393195 ACQ393195 AMM393195 AWI393195 BGE393195 BQA393195 BZW393195 CJS393195 CTO393195 DDK393195 DNG393195 DXC393195 EGY393195 EQU393195 FAQ393195 FKM393195 FUI393195 GEE393195 GOA393195 GXW393195 HHS393195 HRO393195 IBK393195 ILG393195 IVC393195 JEY393195 JOU393195 JYQ393195 KIM393195 KSI393195 LCE393195 LMA393195 LVW393195 MFS393195 MPO393195 MZK393195 NJG393195 NTC393195 OCY393195 OMU393195 OWQ393195 PGM393195 PQI393195 QAE393195 QKA393195 QTW393195 RDS393195 RNO393195 RXK393195 SHG393195 SRC393195 TAY393195 TKU393195 TUQ393195 UEM393195 UOI393195 UYE393195 VIA393195 VRW393195 WBS393195 WLO393195 WVK393195 C458731 IY458731 SU458731 ACQ458731 AMM458731 AWI458731 BGE458731 BQA458731 BZW458731 CJS458731 CTO458731 DDK458731 DNG458731 DXC458731 EGY458731 EQU458731 FAQ458731 FKM458731 FUI458731 GEE458731 GOA458731 GXW458731 HHS458731 HRO458731 IBK458731 ILG458731 IVC458731 JEY458731 JOU458731 JYQ458731 KIM458731 KSI458731 LCE458731 LMA458731 LVW458731 MFS458731 MPO458731 MZK458731 NJG458731 NTC458731 OCY458731 OMU458731 OWQ458731 PGM458731 PQI458731 QAE458731 QKA458731 QTW458731 RDS458731 RNO458731 RXK458731 SHG458731 SRC458731 TAY458731 TKU458731 TUQ458731 UEM458731 UOI458731 UYE458731 VIA458731 VRW458731 WBS458731 WLO458731 WVK458731 C524267 IY524267 SU524267 ACQ524267 AMM524267 AWI524267 BGE524267 BQA524267 BZW524267 CJS524267 CTO524267 DDK524267 DNG524267 DXC524267 EGY524267 EQU524267 FAQ524267 FKM524267 FUI524267 GEE524267 GOA524267 GXW524267 HHS524267 HRO524267 IBK524267 ILG524267 IVC524267 JEY524267 JOU524267 JYQ524267 KIM524267 KSI524267 LCE524267 LMA524267 LVW524267 MFS524267 MPO524267 MZK524267 NJG524267 NTC524267 OCY524267 OMU524267 OWQ524267 PGM524267 PQI524267 QAE524267 QKA524267 QTW524267 RDS524267 RNO524267 RXK524267 SHG524267 SRC524267 TAY524267 TKU524267 TUQ524267 UEM524267 UOI524267 UYE524267 VIA524267 VRW524267 WBS524267 WLO524267 WVK524267 C589803 IY589803 SU589803 ACQ589803 AMM589803 AWI589803 BGE589803 BQA589803 BZW589803 CJS589803 CTO589803 DDK589803 DNG589803 DXC589803 EGY589803 EQU589803 FAQ589803 FKM589803 FUI589803 GEE589803 GOA589803 GXW589803 HHS589803 HRO589803 IBK589803 ILG589803 IVC589803 JEY589803 JOU589803 JYQ589803 KIM589803 KSI589803 LCE589803 LMA589803 LVW589803 MFS589803 MPO589803 MZK589803 NJG589803 NTC589803 OCY589803 OMU589803 OWQ589803 PGM589803 PQI589803 QAE589803 QKA589803 QTW589803 RDS589803 RNO589803 RXK589803 SHG589803 SRC589803 TAY589803 TKU589803 TUQ589803 UEM589803 UOI589803 UYE589803 VIA589803 VRW589803 WBS589803 WLO589803 WVK589803 C655339 IY655339 SU655339 ACQ655339 AMM655339 AWI655339 BGE655339 BQA655339 BZW655339 CJS655339 CTO655339 DDK655339 DNG655339 DXC655339 EGY655339 EQU655339 FAQ655339 FKM655339 FUI655339 GEE655339 GOA655339 GXW655339 HHS655339 HRO655339 IBK655339 ILG655339 IVC655339 JEY655339 JOU655339 JYQ655339 KIM655339 KSI655339 LCE655339 LMA655339 LVW655339 MFS655339 MPO655339 MZK655339 NJG655339 NTC655339 OCY655339 OMU655339 OWQ655339 PGM655339 PQI655339 QAE655339 QKA655339 QTW655339 RDS655339 RNO655339 RXK655339 SHG655339 SRC655339 TAY655339 TKU655339 TUQ655339 UEM655339 UOI655339 UYE655339 VIA655339 VRW655339 WBS655339 WLO655339 WVK655339 C720875 IY720875 SU720875 ACQ720875 AMM720875 AWI720875 BGE720875 BQA720875 BZW720875 CJS720875 CTO720875 DDK720875 DNG720875 DXC720875 EGY720875 EQU720875 FAQ720875 FKM720875 FUI720875 GEE720875 GOA720875 GXW720875 HHS720875 HRO720875 IBK720875 ILG720875 IVC720875 JEY720875 JOU720875 JYQ720875 KIM720875 KSI720875 LCE720875 LMA720875 LVW720875 MFS720875 MPO720875 MZK720875 NJG720875 NTC720875 OCY720875 OMU720875 OWQ720875 PGM720875 PQI720875 QAE720875 QKA720875 QTW720875 RDS720875 RNO720875 RXK720875 SHG720875 SRC720875 TAY720875 TKU720875 TUQ720875 UEM720875 UOI720875 UYE720875 VIA720875 VRW720875 WBS720875 WLO720875 WVK720875 C786411 IY786411 SU786411 ACQ786411 AMM786411 AWI786411 BGE786411 BQA786411 BZW786411 CJS786411 CTO786411 DDK786411 DNG786411 DXC786411 EGY786411 EQU786411 FAQ786411 FKM786411 FUI786411 GEE786411 GOA786411 GXW786411 HHS786411 HRO786411 IBK786411 ILG786411 IVC786411 JEY786411 JOU786411 JYQ786411 KIM786411 KSI786411 LCE786411 LMA786411 LVW786411 MFS786411 MPO786411 MZK786411 NJG786411 NTC786411 OCY786411 OMU786411 OWQ786411 PGM786411 PQI786411 QAE786411 QKA786411 QTW786411 RDS786411 RNO786411 RXK786411 SHG786411 SRC786411 TAY786411 TKU786411 TUQ786411 UEM786411 UOI786411 UYE786411 VIA786411 VRW786411 WBS786411 WLO786411 WVK786411 C851947 IY851947 SU851947 ACQ851947 AMM851947 AWI851947 BGE851947 BQA851947 BZW851947 CJS851947 CTO851947 DDK851947 DNG851947 DXC851947 EGY851947 EQU851947 FAQ851947 FKM851947 FUI851947 GEE851947 GOA851947 GXW851947 HHS851947 HRO851947 IBK851947 ILG851947 IVC851947 JEY851947 JOU851947 JYQ851947 KIM851947 KSI851947 LCE851947 LMA851947 LVW851947 MFS851947 MPO851947 MZK851947 NJG851947 NTC851947 OCY851947 OMU851947 OWQ851947 PGM851947 PQI851947 QAE851947 QKA851947 QTW851947 RDS851947 RNO851947 RXK851947 SHG851947 SRC851947 TAY851947 TKU851947 TUQ851947 UEM851947 UOI851947 UYE851947 VIA851947 VRW851947 WBS851947 WLO851947 WVK851947 C917483 IY917483 SU917483 ACQ917483 AMM917483 AWI917483 BGE917483 BQA917483 BZW917483 CJS917483 CTO917483 DDK917483 DNG917483 DXC917483 EGY917483 EQU917483 FAQ917483 FKM917483 FUI917483 GEE917483 GOA917483 GXW917483 HHS917483 HRO917483 IBK917483 ILG917483 IVC917483 JEY917483 JOU917483 JYQ917483 KIM917483 KSI917483 LCE917483 LMA917483 LVW917483 MFS917483 MPO917483 MZK917483 NJG917483 NTC917483 OCY917483 OMU917483 OWQ917483 PGM917483 PQI917483 QAE917483 QKA917483 QTW917483 RDS917483 RNO917483 RXK917483 SHG917483 SRC917483 TAY917483 TKU917483 TUQ917483 UEM917483 UOI917483 UYE917483 VIA917483 VRW917483 WBS917483 WLO917483 WVK917483 C983019 IY983019 SU983019 ACQ983019 AMM983019 AWI983019 BGE983019 BQA983019 BZW983019 CJS983019 CTO983019 DDK983019 DNG983019 DXC983019 EGY983019 EQU983019 FAQ983019 FKM983019 FUI983019 GEE983019 GOA983019 GXW983019 HHS983019 HRO983019 IBK983019 ILG983019 IVC983019 JEY983019 JOU983019 JYQ983019 KIM983019 KSI983019 LCE983019 LMA983019 LVW983019 MFS983019 MPO983019 MZK983019 NJG983019 NTC983019 OCY983019 OMU983019 OWQ983019 PGM983019 PQI983019 QAE983019 QKA983019 QTW983019 RDS983019 RNO983019 RXK983019 SHG983019 SRC983019 TAY983019 TKU983019 TUQ983019 UEM983019 UOI983019 UYE983019 VIA983019 VRW983019 WBS983019 WLO983019 WVK983019">
      <formula1>0</formula1>
      <formula2>100</formula2>
    </dataValidation>
  </dataValidations>
  <printOptions horizontalCentered="1"/>
  <pageMargins left="0.51181102362204722" right="0.51181102362204722" top="0.78740157480314965" bottom="0.78740157480314965"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30"/>
  <sheetViews>
    <sheetView showGridLines="0" zoomScale="110" zoomScaleNormal="110" workbookViewId="0">
      <selection activeCell="B4" sqref="B4"/>
    </sheetView>
    <sheetView workbookViewId="1"/>
  </sheetViews>
  <sheetFormatPr defaultColWidth="9.140625" defaultRowHeight="15"/>
  <cols>
    <col min="1" max="1" width="8.5703125" style="13" customWidth="1"/>
    <col min="2" max="2" width="109.7109375" style="13" bestFit="1" customWidth="1"/>
    <col min="3" max="3" width="7.42578125" style="439" customWidth="1"/>
    <col min="4" max="5" width="11.5703125" style="13" customWidth="1"/>
    <col min="6" max="16384" width="9.140625" style="13"/>
  </cols>
  <sheetData>
    <row r="1" spans="1:5">
      <c r="A1" s="403" t="s">
        <v>17459</v>
      </c>
      <c r="B1" s="404" t="s">
        <v>40073</v>
      </c>
      <c r="C1" s="404"/>
      <c r="D1" s="404"/>
      <c r="E1" s="403" t="s">
        <v>17461</v>
      </c>
    </row>
    <row r="2" spans="1:5" ht="12" customHeight="1">
      <c r="B2" s="405" t="s">
        <v>17462</v>
      </c>
      <c r="C2" s="405"/>
      <c r="D2" s="405"/>
    </row>
    <row r="3" spans="1:5" ht="22.5">
      <c r="A3" s="407" t="s">
        <v>0</v>
      </c>
      <c r="B3" s="407" t="s">
        <v>1</v>
      </c>
      <c r="C3" s="407" t="s">
        <v>3300</v>
      </c>
      <c r="D3" s="407" t="s">
        <v>40074</v>
      </c>
      <c r="E3" s="407" t="s">
        <v>40075</v>
      </c>
    </row>
    <row r="4" spans="1:5" ht="9" customHeight="1">
      <c r="A4" s="408" t="s">
        <v>40076</v>
      </c>
      <c r="B4" s="409" t="s">
        <v>40077</v>
      </c>
      <c r="C4" s="424" t="s">
        <v>129</v>
      </c>
      <c r="D4" s="425">
        <v>15.1905</v>
      </c>
      <c r="E4" s="425">
        <v>9.4405000000000001</v>
      </c>
    </row>
    <row r="5" spans="1:5" ht="9" customHeight="1">
      <c r="A5" s="408" t="s">
        <v>40078</v>
      </c>
      <c r="B5" s="409" t="s">
        <v>40079</v>
      </c>
      <c r="C5" s="424" t="s">
        <v>129</v>
      </c>
      <c r="D5" s="425">
        <v>16.3828</v>
      </c>
      <c r="E5" s="425">
        <v>10.1815</v>
      </c>
    </row>
    <row r="6" spans="1:5" ht="9" customHeight="1">
      <c r="A6" s="408" t="s">
        <v>40080</v>
      </c>
      <c r="B6" s="409" t="s">
        <v>40081</v>
      </c>
      <c r="C6" s="424" t="s">
        <v>129</v>
      </c>
      <c r="D6" s="425">
        <v>17.809699999999999</v>
      </c>
      <c r="E6" s="425">
        <v>11.068300000000001</v>
      </c>
    </row>
    <row r="7" spans="1:5" ht="9" customHeight="1">
      <c r="A7" s="408" t="s">
        <v>40082</v>
      </c>
      <c r="B7" s="409" t="s">
        <v>40083</v>
      </c>
      <c r="C7" s="424" t="s">
        <v>129</v>
      </c>
      <c r="D7" s="425">
        <v>18.216000000000001</v>
      </c>
      <c r="E7" s="425">
        <v>11.3208</v>
      </c>
    </row>
    <row r="8" spans="1:5" ht="9" customHeight="1">
      <c r="A8" s="408" t="s">
        <v>40084</v>
      </c>
      <c r="B8" s="409" t="s">
        <v>40085</v>
      </c>
      <c r="C8" s="424" t="s">
        <v>129</v>
      </c>
      <c r="D8" s="425">
        <v>18.727900000000002</v>
      </c>
      <c r="E8" s="425">
        <v>11.6389</v>
      </c>
    </row>
    <row r="9" spans="1:5" ht="9" customHeight="1">
      <c r="A9" s="408" t="s">
        <v>40086</v>
      </c>
      <c r="B9" s="409" t="s">
        <v>40087</v>
      </c>
      <c r="C9" s="424" t="s">
        <v>129</v>
      </c>
      <c r="D9" s="425">
        <v>0.65329999999999999</v>
      </c>
      <c r="E9" s="425">
        <v>0.4405</v>
      </c>
    </row>
    <row r="10" spans="1:5" ht="9" customHeight="1">
      <c r="A10" s="408" t="s">
        <v>40088</v>
      </c>
      <c r="B10" s="409" t="s">
        <v>40089</v>
      </c>
      <c r="C10" s="424" t="s">
        <v>129</v>
      </c>
      <c r="D10" s="425">
        <v>14.867699999999999</v>
      </c>
      <c r="E10" s="425">
        <v>4.8297999999999996</v>
      </c>
    </row>
    <row r="11" spans="1:5" ht="9" customHeight="1">
      <c r="A11" s="408" t="s">
        <v>40090</v>
      </c>
      <c r="B11" s="409" t="s">
        <v>40091</v>
      </c>
      <c r="C11" s="424" t="s">
        <v>129</v>
      </c>
      <c r="D11" s="425">
        <v>2.3456999999999999</v>
      </c>
      <c r="E11" s="425">
        <v>1.5432999999999999</v>
      </c>
    </row>
    <row r="12" spans="1:5" ht="9" customHeight="1">
      <c r="A12" s="408" t="s">
        <v>40092</v>
      </c>
      <c r="B12" s="409" t="s">
        <v>40093</v>
      </c>
      <c r="C12" s="424" t="s">
        <v>129</v>
      </c>
      <c r="D12" s="425">
        <v>364.67129999999997</v>
      </c>
      <c r="E12" s="425">
        <v>131.25210000000001</v>
      </c>
    </row>
    <row r="13" spans="1:5" ht="9" customHeight="1">
      <c r="A13" s="408" t="s">
        <v>40094</v>
      </c>
      <c r="B13" s="409" t="s">
        <v>40095</v>
      </c>
      <c r="C13" s="424" t="s">
        <v>129</v>
      </c>
      <c r="D13" s="425">
        <v>1.4605999999999999</v>
      </c>
      <c r="E13" s="425">
        <v>0.98119999999999996</v>
      </c>
    </row>
    <row r="14" spans="1:5" ht="9" customHeight="1">
      <c r="A14" s="408" t="s">
        <v>40096</v>
      </c>
      <c r="B14" s="409" t="s">
        <v>40097</v>
      </c>
      <c r="C14" s="424" t="s">
        <v>129</v>
      </c>
      <c r="D14" s="425">
        <v>0.56520000000000004</v>
      </c>
      <c r="E14" s="425">
        <v>0.38690000000000002</v>
      </c>
    </row>
    <row r="15" spans="1:5" ht="9" customHeight="1">
      <c r="A15" s="408" t="s">
        <v>40098</v>
      </c>
      <c r="B15" s="409" t="s">
        <v>40099</v>
      </c>
      <c r="C15" s="424" t="s">
        <v>129</v>
      </c>
      <c r="D15" s="425">
        <v>318.14490000000001</v>
      </c>
      <c r="E15" s="425">
        <v>219.6867</v>
      </c>
    </row>
    <row r="16" spans="1:5" ht="9" customHeight="1">
      <c r="A16" s="408" t="s">
        <v>40100</v>
      </c>
      <c r="B16" s="409" t="s">
        <v>40101</v>
      </c>
      <c r="C16" s="424" t="s">
        <v>129</v>
      </c>
      <c r="D16" s="425">
        <v>26.590199999999999</v>
      </c>
      <c r="E16" s="425">
        <v>24.097799999999999</v>
      </c>
    </row>
    <row r="17" spans="1:5" ht="9" customHeight="1">
      <c r="A17" s="408" t="s">
        <v>40102</v>
      </c>
      <c r="B17" s="409" t="s">
        <v>40103</v>
      </c>
      <c r="C17" s="424" t="s">
        <v>129</v>
      </c>
      <c r="D17" s="425">
        <v>1576.5499</v>
      </c>
      <c r="E17" s="425">
        <v>807.78480000000002</v>
      </c>
    </row>
    <row r="18" spans="1:5" ht="9" customHeight="1">
      <c r="A18" s="408" t="s">
        <v>40104</v>
      </c>
      <c r="B18" s="409" t="s">
        <v>40105</v>
      </c>
      <c r="C18" s="424" t="s">
        <v>129</v>
      </c>
      <c r="D18" s="425">
        <v>157.44280000000001</v>
      </c>
      <c r="E18" s="425">
        <v>79.945099999999996</v>
      </c>
    </row>
    <row r="19" spans="1:5" ht="9" customHeight="1">
      <c r="A19" s="408" t="s">
        <v>40106</v>
      </c>
      <c r="B19" s="409" t="s">
        <v>40107</v>
      </c>
      <c r="C19" s="424" t="s">
        <v>129</v>
      </c>
      <c r="D19" s="425">
        <v>53.173400000000001</v>
      </c>
      <c r="E19" s="425">
        <v>39.295499999999997</v>
      </c>
    </row>
    <row r="20" spans="1:5" ht="9" customHeight="1">
      <c r="A20" s="408" t="s">
        <v>40108</v>
      </c>
      <c r="B20" s="409" t="s">
        <v>40109</v>
      </c>
      <c r="C20" s="424" t="s">
        <v>129</v>
      </c>
      <c r="D20" s="425">
        <v>1217.08</v>
      </c>
      <c r="E20" s="425">
        <v>416.19290000000001</v>
      </c>
    </row>
    <row r="21" spans="1:5" ht="9" customHeight="1">
      <c r="A21" s="408" t="s">
        <v>40110</v>
      </c>
      <c r="B21" s="409" t="s">
        <v>40111</v>
      </c>
      <c r="C21" s="424" t="s">
        <v>129</v>
      </c>
      <c r="D21" s="425">
        <v>321.64789999999999</v>
      </c>
      <c r="E21" s="425">
        <v>18.064299999999999</v>
      </c>
    </row>
    <row r="22" spans="1:5" ht="9" customHeight="1">
      <c r="A22" s="408" t="s">
        <v>40112</v>
      </c>
      <c r="B22" s="409" t="s">
        <v>40113</v>
      </c>
      <c r="C22" s="424" t="s">
        <v>129</v>
      </c>
      <c r="D22" s="425">
        <v>77.413200000000003</v>
      </c>
      <c r="E22" s="425">
        <v>56.903199999999998</v>
      </c>
    </row>
    <row r="23" spans="1:5" ht="9" customHeight="1">
      <c r="A23" s="408" t="s">
        <v>40114</v>
      </c>
      <c r="B23" s="409" t="s">
        <v>40115</v>
      </c>
      <c r="C23" s="424" t="s">
        <v>129</v>
      </c>
      <c r="D23" s="425">
        <v>470.5736</v>
      </c>
      <c r="E23" s="425">
        <v>228.32220000000001</v>
      </c>
    </row>
    <row r="24" spans="1:5" ht="9" customHeight="1">
      <c r="A24" s="408" t="s">
        <v>40116</v>
      </c>
      <c r="B24" s="409" t="s">
        <v>40117</v>
      </c>
      <c r="C24" s="424" t="s">
        <v>129</v>
      </c>
      <c r="D24" s="425">
        <v>21.686199999999999</v>
      </c>
      <c r="E24" s="425">
        <v>21.230899999999998</v>
      </c>
    </row>
    <row r="25" spans="1:5" ht="9" customHeight="1">
      <c r="A25" s="408" t="s">
        <v>40118</v>
      </c>
      <c r="B25" s="409" t="s">
        <v>40119</v>
      </c>
      <c r="C25" s="424" t="s">
        <v>129</v>
      </c>
      <c r="D25" s="425">
        <v>49.642899999999997</v>
      </c>
      <c r="E25" s="425">
        <v>43.746299999999998</v>
      </c>
    </row>
    <row r="26" spans="1:5" ht="9" customHeight="1">
      <c r="A26" s="408" t="s">
        <v>40120</v>
      </c>
      <c r="B26" s="409" t="s">
        <v>40121</v>
      </c>
      <c r="C26" s="424" t="s">
        <v>129</v>
      </c>
      <c r="D26" s="425">
        <v>3.7894999999999999</v>
      </c>
      <c r="E26" s="425">
        <v>2.2153</v>
      </c>
    </row>
    <row r="27" spans="1:5" ht="9" customHeight="1">
      <c r="A27" s="408" t="s">
        <v>40122</v>
      </c>
      <c r="B27" s="409" t="s">
        <v>40123</v>
      </c>
      <c r="C27" s="424" t="s">
        <v>129</v>
      </c>
      <c r="D27" s="425">
        <v>30.884499999999999</v>
      </c>
      <c r="E27" s="425">
        <v>20.938500000000001</v>
      </c>
    </row>
    <row r="28" spans="1:5" ht="9" customHeight="1">
      <c r="A28" s="408" t="s">
        <v>40124</v>
      </c>
      <c r="B28" s="409" t="s">
        <v>40125</v>
      </c>
      <c r="C28" s="424" t="s">
        <v>129</v>
      </c>
      <c r="D28" s="425">
        <v>53.338999999999999</v>
      </c>
      <c r="E28" s="425">
        <v>45.841299999999997</v>
      </c>
    </row>
    <row r="29" spans="1:5" ht="9" customHeight="1">
      <c r="A29" s="408" t="s">
        <v>40126</v>
      </c>
      <c r="B29" s="409" t="s">
        <v>40127</v>
      </c>
      <c r="C29" s="424" t="s">
        <v>129</v>
      </c>
      <c r="D29" s="425">
        <v>1.6133999999999999</v>
      </c>
      <c r="E29" s="425">
        <v>0.91449999999999998</v>
      </c>
    </row>
    <row r="30" spans="1:5" ht="9" customHeight="1">
      <c r="A30" s="408" t="s">
        <v>40128</v>
      </c>
      <c r="B30" s="409" t="s">
        <v>40129</v>
      </c>
      <c r="C30" s="424" t="s">
        <v>129</v>
      </c>
      <c r="D30" s="425">
        <v>54.195099999999996</v>
      </c>
      <c r="E30" s="425">
        <v>40.235399999999998</v>
      </c>
    </row>
    <row r="31" spans="1:5" ht="9" customHeight="1">
      <c r="A31" s="408" t="s">
        <v>40130</v>
      </c>
      <c r="B31" s="409" t="s">
        <v>40131</v>
      </c>
      <c r="C31" s="424" t="s">
        <v>129</v>
      </c>
      <c r="D31" s="425">
        <v>46.156799999999997</v>
      </c>
      <c r="E31" s="425">
        <v>41.770299999999999</v>
      </c>
    </row>
    <row r="32" spans="1:5" ht="9" customHeight="1">
      <c r="A32" s="408" t="s">
        <v>40132</v>
      </c>
      <c r="B32" s="409" t="s">
        <v>40133</v>
      </c>
      <c r="C32" s="424" t="s">
        <v>129</v>
      </c>
      <c r="D32" s="425">
        <v>50.496600000000001</v>
      </c>
      <c r="E32" s="425">
        <v>44.230200000000004</v>
      </c>
    </row>
    <row r="33" spans="1:5" ht="9" customHeight="1">
      <c r="A33" s="408" t="s">
        <v>40134</v>
      </c>
      <c r="B33" s="409" t="s">
        <v>40135</v>
      </c>
      <c r="C33" s="424" t="s">
        <v>129</v>
      </c>
      <c r="D33" s="425">
        <v>57.729599999999998</v>
      </c>
      <c r="E33" s="425">
        <v>48.33</v>
      </c>
    </row>
    <row r="34" spans="1:5" ht="9" customHeight="1">
      <c r="A34" s="408" t="s">
        <v>40136</v>
      </c>
      <c r="B34" s="409" t="s">
        <v>40137</v>
      </c>
      <c r="C34" s="424" t="s">
        <v>129</v>
      </c>
      <c r="D34" s="425">
        <v>64.962599999999995</v>
      </c>
      <c r="E34" s="425">
        <v>52.4298</v>
      </c>
    </row>
    <row r="35" spans="1:5" ht="9" customHeight="1">
      <c r="A35" s="408" t="s">
        <v>40138</v>
      </c>
      <c r="B35" s="409" t="s">
        <v>40139</v>
      </c>
      <c r="C35" s="424" t="s">
        <v>129</v>
      </c>
      <c r="D35" s="425">
        <v>371.44439999999997</v>
      </c>
      <c r="E35" s="425">
        <v>217.83150000000001</v>
      </c>
    </row>
    <row r="36" spans="1:5" ht="9" customHeight="1">
      <c r="A36" s="408" t="s">
        <v>40140</v>
      </c>
      <c r="B36" s="409" t="s">
        <v>40141</v>
      </c>
      <c r="C36" s="424" t="s">
        <v>129</v>
      </c>
      <c r="D36" s="425">
        <v>38.082599999999999</v>
      </c>
      <c r="E36" s="425">
        <v>37.1937</v>
      </c>
    </row>
    <row r="37" spans="1:5" ht="9" customHeight="1">
      <c r="A37" s="408" t="s">
        <v>40142</v>
      </c>
      <c r="B37" s="409" t="s">
        <v>40143</v>
      </c>
      <c r="C37" s="424" t="s">
        <v>129</v>
      </c>
      <c r="D37" s="425">
        <v>54.6098</v>
      </c>
      <c r="E37" s="425">
        <v>44.735100000000003</v>
      </c>
    </row>
    <row r="38" spans="1:5" ht="9" customHeight="1">
      <c r="A38" s="408" t="s">
        <v>40144</v>
      </c>
      <c r="B38" s="409" t="s">
        <v>40145</v>
      </c>
      <c r="C38" s="424" t="s">
        <v>129</v>
      </c>
      <c r="D38" s="425">
        <v>6.7000000000000004E-2</v>
      </c>
      <c r="E38" s="425">
        <v>4.5900000000000003E-2</v>
      </c>
    </row>
    <row r="39" spans="1:5" ht="9" customHeight="1">
      <c r="A39" s="408" t="s">
        <v>40146</v>
      </c>
      <c r="B39" s="409" t="s">
        <v>40147</v>
      </c>
      <c r="C39" s="424" t="s">
        <v>129</v>
      </c>
      <c r="D39" s="425">
        <v>183.17769999999999</v>
      </c>
      <c r="E39" s="425">
        <v>76.288700000000006</v>
      </c>
    </row>
    <row r="40" spans="1:5" ht="9" customHeight="1">
      <c r="A40" s="408" t="s">
        <v>40148</v>
      </c>
      <c r="B40" s="409" t="s">
        <v>40149</v>
      </c>
      <c r="C40" s="424" t="s">
        <v>129</v>
      </c>
      <c r="D40" s="425">
        <v>71.529499999999999</v>
      </c>
      <c r="E40" s="425">
        <v>31.7332</v>
      </c>
    </row>
    <row r="41" spans="1:5" ht="9" customHeight="1">
      <c r="A41" s="408" t="s">
        <v>40150</v>
      </c>
      <c r="B41" s="409" t="s">
        <v>40151</v>
      </c>
      <c r="C41" s="424" t="s">
        <v>129</v>
      </c>
      <c r="D41" s="425">
        <v>484.47739999999999</v>
      </c>
      <c r="E41" s="425">
        <v>304.77010000000001</v>
      </c>
    </row>
    <row r="42" spans="1:5" ht="9" customHeight="1">
      <c r="A42" s="408" t="s">
        <v>40152</v>
      </c>
      <c r="B42" s="409" t="s">
        <v>40153</v>
      </c>
      <c r="C42" s="424" t="s">
        <v>129</v>
      </c>
      <c r="D42" s="425">
        <v>54.8279</v>
      </c>
      <c r="E42" s="425">
        <v>43.040799999999997</v>
      </c>
    </row>
    <row r="43" spans="1:5" ht="9" customHeight="1">
      <c r="A43" s="408" t="s">
        <v>40154</v>
      </c>
      <c r="B43" s="409" t="s">
        <v>40155</v>
      </c>
      <c r="C43" s="424" t="s">
        <v>129</v>
      </c>
      <c r="D43" s="425">
        <v>57.550199999999997</v>
      </c>
      <c r="E43" s="425">
        <v>44.543100000000003</v>
      </c>
    </row>
    <row r="44" spans="1:5" ht="9" customHeight="1">
      <c r="A44" s="408" t="s">
        <v>40156</v>
      </c>
      <c r="B44" s="409" t="s">
        <v>40157</v>
      </c>
      <c r="C44" s="424" t="s">
        <v>129</v>
      </c>
      <c r="D44" s="425">
        <v>60.1616</v>
      </c>
      <c r="E44" s="425">
        <v>45.984200000000001</v>
      </c>
    </row>
    <row r="45" spans="1:5" ht="9" customHeight="1">
      <c r="A45" s="408" t="s">
        <v>40158</v>
      </c>
      <c r="B45" s="409" t="s">
        <v>40159</v>
      </c>
      <c r="C45" s="424" t="s">
        <v>129</v>
      </c>
      <c r="D45" s="425">
        <v>62.866900000000001</v>
      </c>
      <c r="E45" s="425">
        <v>47.4771</v>
      </c>
    </row>
    <row r="46" spans="1:5" ht="9" customHeight="1">
      <c r="A46" s="408" t="s">
        <v>40160</v>
      </c>
      <c r="B46" s="409" t="s">
        <v>40161</v>
      </c>
      <c r="C46" s="424" t="s">
        <v>129</v>
      </c>
      <c r="D46" s="425">
        <v>163.0428</v>
      </c>
      <c r="E46" s="425">
        <v>71.1023</v>
      </c>
    </row>
    <row r="47" spans="1:5" ht="9" customHeight="1">
      <c r="A47" s="408" t="s">
        <v>40162</v>
      </c>
      <c r="B47" s="409" t="s">
        <v>40163</v>
      </c>
      <c r="C47" s="424" t="s">
        <v>129</v>
      </c>
      <c r="D47" s="425">
        <v>192.971</v>
      </c>
      <c r="E47" s="425">
        <v>103.3056</v>
      </c>
    </row>
    <row r="48" spans="1:5" ht="9" customHeight="1">
      <c r="A48" s="408" t="s">
        <v>40164</v>
      </c>
      <c r="B48" s="409" t="s">
        <v>40165</v>
      </c>
      <c r="C48" s="424" t="s">
        <v>129</v>
      </c>
      <c r="D48" s="425">
        <v>159.53980000000001</v>
      </c>
      <c r="E48" s="425">
        <v>95.411699999999996</v>
      </c>
    </row>
    <row r="49" spans="1:5" ht="9" customHeight="1">
      <c r="A49" s="408" t="s">
        <v>40166</v>
      </c>
      <c r="B49" s="409" t="s">
        <v>40167</v>
      </c>
      <c r="C49" s="424" t="s">
        <v>129</v>
      </c>
      <c r="D49" s="425">
        <v>191.1183</v>
      </c>
      <c r="E49" s="425">
        <v>89.792199999999994</v>
      </c>
    </row>
    <row r="50" spans="1:5" ht="9" customHeight="1">
      <c r="A50" s="408" t="s">
        <v>40168</v>
      </c>
      <c r="B50" s="409" t="s">
        <v>40169</v>
      </c>
      <c r="C50" s="424" t="s">
        <v>129</v>
      </c>
      <c r="D50" s="425">
        <v>62.703400000000002</v>
      </c>
      <c r="E50" s="425">
        <v>38.947200000000002</v>
      </c>
    </row>
    <row r="51" spans="1:5" ht="9" customHeight="1">
      <c r="A51" s="408" t="s">
        <v>40170</v>
      </c>
      <c r="B51" s="409" t="s">
        <v>40171</v>
      </c>
      <c r="C51" s="424" t="s">
        <v>129</v>
      </c>
      <c r="D51" s="425">
        <v>193.56909999999999</v>
      </c>
      <c r="E51" s="425">
        <v>122.1653</v>
      </c>
    </row>
    <row r="52" spans="1:5" ht="9" customHeight="1">
      <c r="A52" s="408" t="s">
        <v>40172</v>
      </c>
      <c r="B52" s="409" t="s">
        <v>40173</v>
      </c>
      <c r="C52" s="424" t="s">
        <v>129</v>
      </c>
      <c r="D52" s="425">
        <v>60.2074</v>
      </c>
      <c r="E52" s="425">
        <v>41.215699999999998</v>
      </c>
    </row>
    <row r="53" spans="1:5" ht="9" customHeight="1">
      <c r="A53" s="408" t="s">
        <v>40174</v>
      </c>
      <c r="B53" s="409" t="s">
        <v>40175</v>
      </c>
      <c r="C53" s="424" t="s">
        <v>129</v>
      </c>
      <c r="D53" s="425">
        <v>103.4923</v>
      </c>
      <c r="E53" s="425">
        <v>92.439400000000006</v>
      </c>
    </row>
    <row r="54" spans="1:5" ht="9" customHeight="1">
      <c r="A54" s="408" t="s">
        <v>40176</v>
      </c>
      <c r="B54" s="409" t="s">
        <v>40177</v>
      </c>
      <c r="C54" s="424" t="s">
        <v>129</v>
      </c>
      <c r="D54" s="425">
        <v>26.375499999999999</v>
      </c>
      <c r="E54" s="425">
        <v>24.1587</v>
      </c>
    </row>
    <row r="55" spans="1:5" ht="9" customHeight="1">
      <c r="A55" s="408" t="s">
        <v>40178</v>
      </c>
      <c r="B55" s="409" t="s">
        <v>40179</v>
      </c>
      <c r="C55" s="424" t="s">
        <v>129</v>
      </c>
      <c r="D55" s="425">
        <v>35.342700000000001</v>
      </c>
      <c r="E55" s="425">
        <v>28.712700000000002</v>
      </c>
    </row>
    <row r="56" spans="1:5" ht="9" customHeight="1">
      <c r="A56" s="408" t="s">
        <v>40180</v>
      </c>
      <c r="B56" s="409" t="s">
        <v>40181</v>
      </c>
      <c r="C56" s="424" t="s">
        <v>129</v>
      </c>
      <c r="D56" s="425">
        <v>103.4923</v>
      </c>
      <c r="E56" s="425">
        <v>92.439400000000006</v>
      </c>
    </row>
    <row r="57" spans="1:5" ht="9" customHeight="1">
      <c r="A57" s="408" t="s">
        <v>40182</v>
      </c>
      <c r="B57" s="409" t="s">
        <v>40183</v>
      </c>
      <c r="C57" s="424" t="s">
        <v>129</v>
      </c>
      <c r="D57" s="425">
        <v>51.619100000000003</v>
      </c>
      <c r="E57" s="425">
        <v>51.040799999999997</v>
      </c>
    </row>
    <row r="58" spans="1:5" ht="9" customHeight="1">
      <c r="A58" s="408" t="s">
        <v>40184</v>
      </c>
      <c r="B58" s="409" t="s">
        <v>40185</v>
      </c>
      <c r="C58" s="424" t="s">
        <v>129</v>
      </c>
      <c r="D58" s="425">
        <v>0.1883</v>
      </c>
      <c r="E58" s="425">
        <v>0.1249</v>
      </c>
    </row>
    <row r="59" spans="1:5" ht="9" customHeight="1">
      <c r="A59" s="408" t="s">
        <v>40186</v>
      </c>
      <c r="B59" s="409" t="s">
        <v>40187</v>
      </c>
      <c r="C59" s="424" t="s">
        <v>129</v>
      </c>
      <c r="D59" s="425">
        <v>1.0901000000000001</v>
      </c>
      <c r="E59" s="425">
        <v>0.70720000000000005</v>
      </c>
    </row>
    <row r="60" spans="1:5" ht="9" customHeight="1">
      <c r="A60" s="408" t="s">
        <v>40188</v>
      </c>
      <c r="B60" s="409" t="s">
        <v>40189</v>
      </c>
      <c r="C60" s="424" t="s">
        <v>129</v>
      </c>
      <c r="D60" s="425">
        <v>2406.2118999999998</v>
      </c>
      <c r="E60" s="425">
        <v>1338.8154</v>
      </c>
    </row>
    <row r="61" spans="1:5" ht="9" customHeight="1">
      <c r="A61" s="408" t="s">
        <v>40190</v>
      </c>
      <c r="B61" s="409" t="s">
        <v>40191</v>
      </c>
      <c r="C61" s="424" t="s">
        <v>129</v>
      </c>
      <c r="D61" s="425">
        <v>1.1872</v>
      </c>
      <c r="E61" s="425">
        <v>0.80710000000000004</v>
      </c>
    </row>
    <row r="62" spans="1:5" ht="9" customHeight="1">
      <c r="A62" s="408" t="s">
        <v>40192</v>
      </c>
      <c r="B62" s="409" t="s">
        <v>40193</v>
      </c>
      <c r="C62" s="424" t="s">
        <v>129</v>
      </c>
      <c r="D62" s="425">
        <v>2527.1806999999999</v>
      </c>
      <c r="E62" s="425">
        <v>1520.5047</v>
      </c>
    </row>
    <row r="63" spans="1:5" ht="9" customHeight="1">
      <c r="A63" s="408" t="s">
        <v>40194</v>
      </c>
      <c r="B63" s="409" t="s">
        <v>40195</v>
      </c>
      <c r="C63" s="424" t="s">
        <v>129</v>
      </c>
      <c r="D63" s="425">
        <v>13.799300000000001</v>
      </c>
      <c r="E63" s="425">
        <v>3.2313000000000001</v>
      </c>
    </row>
    <row r="64" spans="1:5" ht="9" customHeight="1">
      <c r="A64" s="408" t="s">
        <v>40196</v>
      </c>
      <c r="B64" s="409" t="s">
        <v>40197</v>
      </c>
      <c r="C64" s="424" t="s">
        <v>129</v>
      </c>
      <c r="D64" s="425">
        <v>215.19710000000001</v>
      </c>
      <c r="E64" s="425">
        <v>115.1763</v>
      </c>
    </row>
    <row r="65" spans="1:5" ht="9" customHeight="1">
      <c r="A65" s="408" t="s">
        <v>40198</v>
      </c>
      <c r="B65" s="409" t="s">
        <v>40199</v>
      </c>
      <c r="C65" s="424" t="s">
        <v>129</v>
      </c>
      <c r="D65" s="425">
        <v>429.50330000000002</v>
      </c>
      <c r="E65" s="425">
        <v>208.22489999999999</v>
      </c>
    </row>
    <row r="66" spans="1:5" ht="9" customHeight="1">
      <c r="A66" s="408" t="s">
        <v>40200</v>
      </c>
      <c r="B66" s="409" t="s">
        <v>40201</v>
      </c>
      <c r="C66" s="424" t="s">
        <v>129</v>
      </c>
      <c r="D66" s="425">
        <v>8.7971000000000004</v>
      </c>
      <c r="E66" s="425">
        <v>0.79990000000000006</v>
      </c>
    </row>
    <row r="67" spans="1:5" ht="9" customHeight="1">
      <c r="A67" s="408" t="s">
        <v>40202</v>
      </c>
      <c r="B67" s="409" t="s">
        <v>40203</v>
      </c>
      <c r="C67" s="424" t="s">
        <v>129</v>
      </c>
      <c r="D67" s="425">
        <v>44.457500000000003</v>
      </c>
      <c r="E67" s="425">
        <v>37.177999999999997</v>
      </c>
    </row>
    <row r="68" spans="1:5" ht="9" customHeight="1">
      <c r="A68" s="408" t="s">
        <v>40204</v>
      </c>
      <c r="B68" s="409" t="s">
        <v>40205</v>
      </c>
      <c r="C68" s="424" t="s">
        <v>129</v>
      </c>
      <c r="D68" s="425">
        <v>0.52190000000000003</v>
      </c>
      <c r="E68" s="425">
        <v>0.3548</v>
      </c>
    </row>
    <row r="69" spans="1:5" ht="9" customHeight="1">
      <c r="A69" s="408" t="s">
        <v>40206</v>
      </c>
      <c r="B69" s="409" t="s">
        <v>40207</v>
      </c>
      <c r="C69" s="424" t="s">
        <v>129</v>
      </c>
      <c r="D69" s="425">
        <v>813.72950000000003</v>
      </c>
      <c r="E69" s="425">
        <v>313.47289999999998</v>
      </c>
    </row>
    <row r="70" spans="1:5" ht="9" customHeight="1">
      <c r="A70" s="408" t="s">
        <v>40208</v>
      </c>
      <c r="B70" s="409" t="s">
        <v>40209</v>
      </c>
      <c r="C70" s="424" t="s">
        <v>129</v>
      </c>
      <c r="D70" s="425">
        <v>151.34129999999999</v>
      </c>
      <c r="E70" s="425">
        <v>59.846699999999998</v>
      </c>
    </row>
    <row r="71" spans="1:5" ht="9" customHeight="1">
      <c r="A71" s="408" t="s">
        <v>40210</v>
      </c>
      <c r="B71" s="409" t="s">
        <v>40211</v>
      </c>
      <c r="C71" s="424" t="s">
        <v>129</v>
      </c>
      <c r="D71" s="425">
        <v>40.6494</v>
      </c>
      <c r="E71" s="425">
        <v>27.766500000000001</v>
      </c>
    </row>
    <row r="72" spans="1:5" ht="9" customHeight="1">
      <c r="A72" s="408" t="s">
        <v>40212</v>
      </c>
      <c r="B72" s="409" t="s">
        <v>40213</v>
      </c>
      <c r="C72" s="424" t="s">
        <v>129</v>
      </c>
      <c r="D72" s="425">
        <v>9.9199999999999997E-2</v>
      </c>
      <c r="E72" s="425">
        <v>6.8099999999999994E-2</v>
      </c>
    </row>
    <row r="73" spans="1:5" ht="9" customHeight="1">
      <c r="A73" s="408" t="s">
        <v>40214</v>
      </c>
      <c r="B73" s="409" t="s">
        <v>40215</v>
      </c>
      <c r="C73" s="424" t="s">
        <v>129</v>
      </c>
      <c r="D73" s="425">
        <v>37.9148</v>
      </c>
      <c r="E73" s="425">
        <v>32.654699999999998</v>
      </c>
    </row>
    <row r="74" spans="1:5" ht="9" customHeight="1">
      <c r="A74" s="408" t="s">
        <v>40216</v>
      </c>
      <c r="B74" s="409" t="s">
        <v>40217</v>
      </c>
      <c r="C74" s="424" t="s">
        <v>129</v>
      </c>
      <c r="D74" s="425">
        <v>1171.1785</v>
      </c>
      <c r="E74" s="425">
        <v>602.16880000000003</v>
      </c>
    </row>
    <row r="75" spans="1:5" ht="9" customHeight="1">
      <c r="A75" s="408" t="s">
        <v>40218</v>
      </c>
      <c r="B75" s="409" t="s">
        <v>40219</v>
      </c>
      <c r="C75" s="424" t="s">
        <v>129</v>
      </c>
      <c r="D75" s="425">
        <v>220.3449</v>
      </c>
      <c r="E75" s="425">
        <v>168.96379999999999</v>
      </c>
    </row>
    <row r="76" spans="1:5" ht="9" customHeight="1">
      <c r="A76" s="408" t="s">
        <v>40220</v>
      </c>
      <c r="B76" s="409" t="s">
        <v>40221</v>
      </c>
      <c r="C76" s="424" t="s">
        <v>129</v>
      </c>
      <c r="D76" s="425">
        <v>19.543299999999999</v>
      </c>
      <c r="E76" s="425">
        <v>11.424899999999999</v>
      </c>
    </row>
    <row r="77" spans="1:5" ht="9" customHeight="1">
      <c r="A77" s="408" t="s">
        <v>40222</v>
      </c>
      <c r="B77" s="409" t="s">
        <v>40223</v>
      </c>
      <c r="C77" s="424" t="s">
        <v>129</v>
      </c>
      <c r="D77" s="425">
        <v>162.9366</v>
      </c>
      <c r="E77" s="425">
        <v>122.0172</v>
      </c>
    </row>
    <row r="78" spans="1:5" ht="9" customHeight="1">
      <c r="A78" s="408" t="s">
        <v>40224</v>
      </c>
      <c r="B78" s="409" t="s">
        <v>40225</v>
      </c>
      <c r="C78" s="424" t="s">
        <v>129</v>
      </c>
      <c r="D78" s="425">
        <v>29.055499999999999</v>
      </c>
      <c r="E78" s="425">
        <v>26.622</v>
      </c>
    </row>
    <row r="79" spans="1:5" ht="9" customHeight="1">
      <c r="A79" s="408" t="s">
        <v>40226</v>
      </c>
      <c r="B79" s="409" t="s">
        <v>40227</v>
      </c>
      <c r="C79" s="424" t="s">
        <v>129</v>
      </c>
      <c r="D79" s="425">
        <v>22.499400000000001</v>
      </c>
      <c r="E79" s="425">
        <v>17.824400000000001</v>
      </c>
    </row>
    <row r="80" spans="1:5" ht="9" customHeight="1">
      <c r="A80" s="408" t="s">
        <v>40228</v>
      </c>
      <c r="B80" s="409" t="s">
        <v>40229</v>
      </c>
      <c r="C80" s="424" t="s">
        <v>129</v>
      </c>
      <c r="D80" s="425">
        <v>33.528500000000001</v>
      </c>
      <c r="E80" s="425">
        <v>26.561800000000002</v>
      </c>
    </row>
    <row r="81" spans="1:5" ht="9" customHeight="1">
      <c r="A81" s="408" t="s">
        <v>40230</v>
      </c>
      <c r="B81" s="409" t="s">
        <v>40231</v>
      </c>
      <c r="C81" s="424" t="s">
        <v>129</v>
      </c>
      <c r="D81" s="425">
        <v>17.967300000000002</v>
      </c>
      <c r="E81" s="425">
        <v>14.234</v>
      </c>
    </row>
    <row r="82" spans="1:5" ht="9" customHeight="1">
      <c r="A82" s="408" t="s">
        <v>40232</v>
      </c>
      <c r="B82" s="409" t="s">
        <v>40233</v>
      </c>
      <c r="C82" s="424" t="s">
        <v>129</v>
      </c>
      <c r="D82" s="425">
        <v>167.4554</v>
      </c>
      <c r="E82" s="425">
        <v>68.739199999999997</v>
      </c>
    </row>
    <row r="83" spans="1:5" ht="9" customHeight="1">
      <c r="A83" s="408" t="s">
        <v>40234</v>
      </c>
      <c r="B83" s="409" t="s">
        <v>40235</v>
      </c>
      <c r="C83" s="424" t="s">
        <v>129</v>
      </c>
      <c r="D83" s="425">
        <v>8.8531999999999993</v>
      </c>
      <c r="E83" s="425">
        <v>0.41959999999999997</v>
      </c>
    </row>
    <row r="84" spans="1:5" ht="9" customHeight="1">
      <c r="A84" s="408" t="s">
        <v>40236</v>
      </c>
      <c r="B84" s="409" t="s">
        <v>40237</v>
      </c>
      <c r="C84" s="424" t="s">
        <v>129</v>
      </c>
      <c r="D84" s="425">
        <v>474.47750000000002</v>
      </c>
      <c r="E84" s="425">
        <v>141.50890000000001</v>
      </c>
    </row>
    <row r="85" spans="1:5" ht="9" customHeight="1">
      <c r="A85" s="408" t="s">
        <v>40238</v>
      </c>
      <c r="B85" s="409" t="s">
        <v>40239</v>
      </c>
      <c r="C85" s="424" t="s">
        <v>129</v>
      </c>
      <c r="D85" s="425">
        <v>34.609299999999998</v>
      </c>
      <c r="E85" s="425">
        <v>5.5231000000000003</v>
      </c>
    </row>
    <row r="86" spans="1:5" ht="9" customHeight="1">
      <c r="A86" s="408" t="s">
        <v>40240</v>
      </c>
      <c r="B86" s="409" t="s">
        <v>40241</v>
      </c>
      <c r="C86" s="424" t="s">
        <v>129</v>
      </c>
      <c r="D86" s="425">
        <v>2157.2633000000001</v>
      </c>
      <c r="E86" s="425">
        <v>1120.5528999999999</v>
      </c>
    </row>
    <row r="87" spans="1:5" ht="9" customHeight="1">
      <c r="A87" s="408" t="s">
        <v>40242</v>
      </c>
      <c r="B87" s="409" t="s">
        <v>40243</v>
      </c>
      <c r="C87" s="424" t="s">
        <v>129</v>
      </c>
      <c r="D87" s="425">
        <v>3569.6347000000001</v>
      </c>
      <c r="E87" s="425">
        <v>1874.2895000000001</v>
      </c>
    </row>
    <row r="88" spans="1:5" ht="9" customHeight="1">
      <c r="A88" s="408" t="s">
        <v>40244</v>
      </c>
      <c r="B88" s="409" t="s">
        <v>40245</v>
      </c>
      <c r="C88" s="424" t="s">
        <v>129</v>
      </c>
      <c r="D88" s="425">
        <v>113.87990000000001</v>
      </c>
      <c r="E88" s="425">
        <v>48.3872</v>
      </c>
    </row>
    <row r="89" spans="1:5" ht="9" customHeight="1">
      <c r="A89" s="408" t="s">
        <v>40246</v>
      </c>
      <c r="B89" s="409" t="s">
        <v>40247</v>
      </c>
      <c r="C89" s="424" t="s">
        <v>129</v>
      </c>
      <c r="D89" s="425">
        <v>26.256799999999998</v>
      </c>
      <c r="E89" s="425">
        <v>4.8613999999999997</v>
      </c>
    </row>
    <row r="90" spans="1:5" ht="9" customHeight="1">
      <c r="A90" s="408" t="s">
        <v>40248</v>
      </c>
      <c r="B90" s="409" t="s">
        <v>40249</v>
      </c>
      <c r="C90" s="424" t="s">
        <v>129</v>
      </c>
      <c r="D90" s="425">
        <v>36.193899999999999</v>
      </c>
      <c r="E90" s="425">
        <v>25.830400000000001</v>
      </c>
    </row>
    <row r="91" spans="1:5" ht="9" customHeight="1">
      <c r="A91" s="408" t="s">
        <v>40250</v>
      </c>
      <c r="B91" s="409" t="s">
        <v>40251</v>
      </c>
      <c r="C91" s="424" t="s">
        <v>129</v>
      </c>
      <c r="D91" s="425">
        <v>35.7239</v>
      </c>
      <c r="E91" s="425">
        <v>25.555700000000002</v>
      </c>
    </row>
    <row r="92" spans="1:5" ht="9" customHeight="1">
      <c r="A92" s="408" t="s">
        <v>40252</v>
      </c>
      <c r="B92" s="409" t="s">
        <v>40253</v>
      </c>
      <c r="C92" s="424" t="s">
        <v>129</v>
      </c>
      <c r="D92" s="425">
        <v>675.5222</v>
      </c>
      <c r="E92" s="425">
        <v>220.74709999999999</v>
      </c>
    </row>
    <row r="93" spans="1:5" ht="9" customHeight="1">
      <c r="A93" s="408" t="s">
        <v>40254</v>
      </c>
      <c r="B93" s="409" t="s">
        <v>40255</v>
      </c>
      <c r="C93" s="424" t="s">
        <v>129</v>
      </c>
      <c r="D93" s="425">
        <v>60.436100000000003</v>
      </c>
      <c r="E93" s="425">
        <v>41.456400000000002</v>
      </c>
    </row>
    <row r="94" spans="1:5" ht="9" customHeight="1">
      <c r="A94" s="408" t="s">
        <v>40256</v>
      </c>
      <c r="B94" s="409" t="s">
        <v>40257</v>
      </c>
      <c r="C94" s="424" t="s">
        <v>129</v>
      </c>
      <c r="D94" s="425">
        <v>5.5655999999999999</v>
      </c>
      <c r="E94" s="425">
        <v>0.79339999999999999</v>
      </c>
    </row>
    <row r="95" spans="1:5" ht="9" customHeight="1">
      <c r="A95" s="408" t="s">
        <v>40258</v>
      </c>
      <c r="B95" s="409" t="s">
        <v>40259</v>
      </c>
      <c r="C95" s="424" t="s">
        <v>129</v>
      </c>
      <c r="D95" s="425">
        <v>808.6875</v>
      </c>
      <c r="E95" s="425">
        <v>400.2921</v>
      </c>
    </row>
    <row r="96" spans="1:5" ht="9" customHeight="1">
      <c r="A96" s="408" t="s">
        <v>40260</v>
      </c>
      <c r="B96" s="409" t="s">
        <v>40261</v>
      </c>
      <c r="C96" s="424" t="s">
        <v>129</v>
      </c>
      <c r="D96" s="425">
        <v>322.13810000000001</v>
      </c>
      <c r="E96" s="425">
        <v>135.86340000000001</v>
      </c>
    </row>
    <row r="97" spans="1:5" ht="9" customHeight="1">
      <c r="A97" s="408" t="s">
        <v>40262</v>
      </c>
      <c r="B97" s="409" t="s">
        <v>40263</v>
      </c>
      <c r="C97" s="424" t="s">
        <v>129</v>
      </c>
      <c r="D97" s="425">
        <v>60.882199999999997</v>
      </c>
      <c r="E97" s="425">
        <v>42.614699999999999</v>
      </c>
    </row>
    <row r="98" spans="1:5" ht="9" customHeight="1">
      <c r="A98" s="408" t="s">
        <v>40264</v>
      </c>
      <c r="B98" s="409" t="s">
        <v>40265</v>
      </c>
      <c r="C98" s="424" t="s">
        <v>129</v>
      </c>
      <c r="D98" s="425">
        <v>3.7936999999999999</v>
      </c>
      <c r="E98" s="425">
        <v>2.597</v>
      </c>
    </row>
    <row r="99" spans="1:5" ht="9" customHeight="1">
      <c r="A99" s="408" t="s">
        <v>40266</v>
      </c>
      <c r="B99" s="409" t="s">
        <v>40267</v>
      </c>
      <c r="C99" s="424" t="s">
        <v>129</v>
      </c>
      <c r="D99" s="425">
        <v>23.420200000000001</v>
      </c>
      <c r="E99" s="425">
        <v>16.032599999999999</v>
      </c>
    </row>
    <row r="100" spans="1:5" ht="9" customHeight="1">
      <c r="A100" s="408" t="s">
        <v>40268</v>
      </c>
      <c r="B100" s="409" t="s">
        <v>40269</v>
      </c>
      <c r="C100" s="424" t="s">
        <v>129</v>
      </c>
      <c r="D100" s="425">
        <v>1.1782999999999999</v>
      </c>
      <c r="E100" s="425">
        <v>0.80659999999999998</v>
      </c>
    </row>
    <row r="101" spans="1:5" ht="9" customHeight="1">
      <c r="A101" s="408" t="s">
        <v>40270</v>
      </c>
      <c r="B101" s="409" t="s">
        <v>40271</v>
      </c>
      <c r="C101" s="424" t="s">
        <v>129</v>
      </c>
      <c r="D101" s="425">
        <v>263.1096</v>
      </c>
      <c r="E101" s="425">
        <v>109.39530000000001</v>
      </c>
    </row>
    <row r="102" spans="1:5" ht="9" customHeight="1">
      <c r="A102" s="408" t="s">
        <v>40272</v>
      </c>
      <c r="B102" s="409" t="s">
        <v>40273</v>
      </c>
      <c r="C102" s="424" t="s">
        <v>129</v>
      </c>
      <c r="D102" s="425">
        <v>134.4058</v>
      </c>
      <c r="E102" s="425">
        <v>63.954900000000002</v>
      </c>
    </row>
    <row r="103" spans="1:5" ht="9" customHeight="1">
      <c r="A103" s="408" t="s">
        <v>40274</v>
      </c>
      <c r="B103" s="409" t="s">
        <v>40275</v>
      </c>
      <c r="C103" s="424" t="s">
        <v>129</v>
      </c>
      <c r="D103" s="425">
        <v>145.25540000000001</v>
      </c>
      <c r="E103" s="425">
        <v>60.047199999999997</v>
      </c>
    </row>
    <row r="104" spans="1:5" ht="9" customHeight="1">
      <c r="A104" s="408" t="s">
        <v>40276</v>
      </c>
      <c r="B104" s="409" t="s">
        <v>40277</v>
      </c>
      <c r="C104" s="424" t="s">
        <v>129</v>
      </c>
      <c r="D104" s="425">
        <v>700.51400000000001</v>
      </c>
      <c r="E104" s="425">
        <v>320.84309999999999</v>
      </c>
    </row>
    <row r="105" spans="1:5" ht="9" customHeight="1">
      <c r="A105" s="408" t="s">
        <v>40278</v>
      </c>
      <c r="B105" s="409" t="s">
        <v>40279</v>
      </c>
      <c r="C105" s="424" t="s">
        <v>129</v>
      </c>
      <c r="D105" s="425">
        <v>31.196300000000001</v>
      </c>
      <c r="E105" s="425">
        <v>26.523900000000001</v>
      </c>
    </row>
    <row r="106" spans="1:5" ht="9" customHeight="1">
      <c r="A106" s="408" t="s">
        <v>40280</v>
      </c>
      <c r="B106" s="409" t="s">
        <v>40281</v>
      </c>
      <c r="C106" s="424" t="s">
        <v>129</v>
      </c>
      <c r="D106" s="425">
        <v>905.55769999999995</v>
      </c>
      <c r="E106" s="425">
        <v>472.30439999999999</v>
      </c>
    </row>
    <row r="107" spans="1:5" ht="9" customHeight="1">
      <c r="A107" s="408" t="s">
        <v>40282</v>
      </c>
      <c r="B107" s="409" t="s">
        <v>40283</v>
      </c>
      <c r="C107" s="424" t="s">
        <v>129</v>
      </c>
      <c r="D107" s="425">
        <v>66.077399999999997</v>
      </c>
      <c r="E107" s="425">
        <v>37.282200000000003</v>
      </c>
    </row>
    <row r="108" spans="1:5" ht="9" customHeight="1">
      <c r="A108" s="408" t="s">
        <v>40284</v>
      </c>
      <c r="B108" s="409" t="s">
        <v>40285</v>
      </c>
      <c r="C108" s="424" t="s">
        <v>129</v>
      </c>
      <c r="D108" s="425">
        <v>4885.3060999999998</v>
      </c>
      <c r="E108" s="425">
        <v>1814.5061000000001</v>
      </c>
    </row>
    <row r="109" spans="1:5" ht="9" customHeight="1">
      <c r="A109" s="408" t="s">
        <v>40286</v>
      </c>
      <c r="B109" s="409" t="s">
        <v>40287</v>
      </c>
      <c r="C109" s="424" t="s">
        <v>129</v>
      </c>
      <c r="D109" s="425">
        <v>327.28399999999999</v>
      </c>
      <c r="E109" s="425">
        <v>152.15979999999999</v>
      </c>
    </row>
    <row r="110" spans="1:5" ht="9" customHeight="1">
      <c r="A110" s="408" t="s">
        <v>40288</v>
      </c>
      <c r="B110" s="409" t="s">
        <v>40289</v>
      </c>
      <c r="C110" s="424" t="s">
        <v>129</v>
      </c>
      <c r="D110" s="425">
        <v>162.71459999999999</v>
      </c>
      <c r="E110" s="425">
        <v>48.411499999999997</v>
      </c>
    </row>
    <row r="111" spans="1:5" ht="9" customHeight="1">
      <c r="A111" s="408" t="s">
        <v>40290</v>
      </c>
      <c r="B111" s="409" t="s">
        <v>40291</v>
      </c>
      <c r="C111" s="424" t="s">
        <v>129</v>
      </c>
      <c r="D111" s="425">
        <v>13.0852</v>
      </c>
      <c r="E111" s="425">
        <v>8.6797000000000004</v>
      </c>
    </row>
    <row r="112" spans="1:5" ht="9" customHeight="1">
      <c r="A112" s="408" t="s">
        <v>40292</v>
      </c>
      <c r="B112" s="409" t="s">
        <v>40293</v>
      </c>
      <c r="C112" s="424" t="s">
        <v>129</v>
      </c>
      <c r="D112" s="425">
        <v>41.015599999999999</v>
      </c>
      <c r="E112" s="425">
        <v>34.785899999999998</v>
      </c>
    </row>
    <row r="113" spans="1:5" ht="9" customHeight="1">
      <c r="A113" s="408" t="s">
        <v>40294</v>
      </c>
      <c r="B113" s="409" t="s">
        <v>40295</v>
      </c>
      <c r="C113" s="424" t="s">
        <v>129</v>
      </c>
      <c r="D113" s="425">
        <v>48.258299999999998</v>
      </c>
      <c r="E113" s="425">
        <v>42.961500000000001</v>
      </c>
    </row>
    <row r="114" spans="1:5" ht="9" customHeight="1">
      <c r="A114" s="408" t="s">
        <v>40296</v>
      </c>
      <c r="B114" s="409" t="s">
        <v>40297</v>
      </c>
      <c r="C114" s="424" t="s">
        <v>129</v>
      </c>
      <c r="D114" s="425">
        <v>57.351199999999999</v>
      </c>
      <c r="E114" s="425">
        <v>26.172499999999999</v>
      </c>
    </row>
    <row r="115" spans="1:5" ht="9" customHeight="1">
      <c r="A115" s="408" t="s">
        <v>40298</v>
      </c>
      <c r="B115" s="409" t="s">
        <v>40299</v>
      </c>
      <c r="C115" s="424" t="s">
        <v>129</v>
      </c>
      <c r="D115" s="425">
        <v>680.25609999999995</v>
      </c>
      <c r="E115" s="425">
        <v>327.6481</v>
      </c>
    </row>
    <row r="116" spans="1:5" ht="9" customHeight="1">
      <c r="A116" s="408" t="s">
        <v>40300</v>
      </c>
      <c r="B116" s="409" t="s">
        <v>40301</v>
      </c>
      <c r="C116" s="424" t="s">
        <v>129</v>
      </c>
      <c r="D116" s="425">
        <v>0.27479999999999999</v>
      </c>
      <c r="E116" s="425">
        <v>0.155</v>
      </c>
    </row>
    <row r="117" spans="1:5" ht="9" customHeight="1">
      <c r="A117" s="408" t="s">
        <v>40302</v>
      </c>
      <c r="B117" s="409" t="s">
        <v>40303</v>
      </c>
      <c r="C117" s="424" t="s">
        <v>129</v>
      </c>
      <c r="D117" s="425">
        <v>0.2291</v>
      </c>
      <c r="E117" s="425">
        <v>0.12920000000000001</v>
      </c>
    </row>
    <row r="118" spans="1:5" ht="9" customHeight="1">
      <c r="A118" s="408" t="s">
        <v>40304</v>
      </c>
      <c r="B118" s="409" t="s">
        <v>40305</v>
      </c>
      <c r="C118" s="424" t="s">
        <v>129</v>
      </c>
      <c r="D118" s="425">
        <v>90.961100000000002</v>
      </c>
      <c r="E118" s="425">
        <v>58.725099999999998</v>
      </c>
    </row>
    <row r="119" spans="1:5" ht="9" customHeight="1">
      <c r="A119" s="408" t="s">
        <v>40306</v>
      </c>
      <c r="B119" s="409" t="s">
        <v>40307</v>
      </c>
      <c r="C119" s="424" t="s">
        <v>129</v>
      </c>
      <c r="D119" s="425">
        <v>11.393599999999999</v>
      </c>
      <c r="E119" s="425">
        <v>6.5843999999999996</v>
      </c>
    </row>
    <row r="120" spans="1:5" ht="9" customHeight="1">
      <c r="A120" s="408" t="s">
        <v>40308</v>
      </c>
      <c r="B120" s="409" t="s">
        <v>40309</v>
      </c>
      <c r="C120" s="424" t="s">
        <v>129</v>
      </c>
      <c r="D120" s="425">
        <v>5.4595000000000002</v>
      </c>
      <c r="E120" s="425">
        <v>0.37740000000000001</v>
      </c>
    </row>
    <row r="121" spans="1:5" ht="9" customHeight="1">
      <c r="A121" s="408" t="s">
        <v>40310</v>
      </c>
      <c r="B121" s="409" t="s">
        <v>40311</v>
      </c>
      <c r="C121" s="424" t="s">
        <v>129</v>
      </c>
      <c r="D121" s="425">
        <v>1595.6996999999999</v>
      </c>
      <c r="E121" s="425">
        <v>292.51409999999998</v>
      </c>
    </row>
    <row r="122" spans="1:5" ht="9" customHeight="1">
      <c r="A122" s="408" t="s">
        <v>40312</v>
      </c>
      <c r="B122" s="409" t="s">
        <v>40313</v>
      </c>
      <c r="C122" s="424" t="s">
        <v>129</v>
      </c>
      <c r="D122" s="425">
        <v>1595.6996999999999</v>
      </c>
      <c r="E122" s="425">
        <v>292.51409999999998</v>
      </c>
    </row>
    <row r="123" spans="1:5" ht="9" customHeight="1">
      <c r="A123" s="408" t="s">
        <v>40314</v>
      </c>
      <c r="B123" s="409" t="s">
        <v>40315</v>
      </c>
      <c r="C123" s="424" t="s">
        <v>129</v>
      </c>
      <c r="D123" s="425">
        <v>16.242899999999999</v>
      </c>
      <c r="E123" s="425">
        <v>12.867900000000001</v>
      </c>
    </row>
    <row r="124" spans="1:5" ht="9" customHeight="1">
      <c r="A124" s="408" t="s">
        <v>40316</v>
      </c>
      <c r="B124" s="409" t="s">
        <v>40317</v>
      </c>
      <c r="C124" s="424" t="s">
        <v>129</v>
      </c>
      <c r="D124" s="425">
        <v>16.3231</v>
      </c>
      <c r="E124" s="425">
        <v>12.9314</v>
      </c>
    </row>
    <row r="125" spans="1:5" ht="9" customHeight="1">
      <c r="A125" s="408" t="s">
        <v>40318</v>
      </c>
      <c r="B125" s="409" t="s">
        <v>40319</v>
      </c>
      <c r="C125" s="424" t="s">
        <v>129</v>
      </c>
      <c r="D125" s="425">
        <v>21.215900000000001</v>
      </c>
      <c r="E125" s="425">
        <v>16.807600000000001</v>
      </c>
    </row>
    <row r="126" spans="1:5" ht="9" customHeight="1">
      <c r="A126" s="408" t="s">
        <v>40320</v>
      </c>
      <c r="B126" s="409" t="s">
        <v>40321</v>
      </c>
      <c r="C126" s="424" t="s">
        <v>129</v>
      </c>
      <c r="D126" s="425">
        <v>22.499400000000001</v>
      </c>
      <c r="E126" s="425">
        <v>17.824400000000001</v>
      </c>
    </row>
    <row r="127" spans="1:5" ht="9" customHeight="1">
      <c r="A127" s="408" t="s">
        <v>40322</v>
      </c>
      <c r="B127" s="409" t="s">
        <v>40323</v>
      </c>
      <c r="C127" s="424" t="s">
        <v>129</v>
      </c>
      <c r="D127" s="425">
        <v>22.138400000000001</v>
      </c>
      <c r="E127" s="425">
        <v>17.538399999999999</v>
      </c>
    </row>
    <row r="128" spans="1:5" ht="9" customHeight="1">
      <c r="A128" s="408" t="s">
        <v>40324</v>
      </c>
      <c r="B128" s="409" t="s">
        <v>40325</v>
      </c>
      <c r="C128" s="424" t="s">
        <v>129</v>
      </c>
      <c r="D128" s="425">
        <v>20.293600000000001</v>
      </c>
      <c r="E128" s="425">
        <v>16.076899999999998</v>
      </c>
    </row>
    <row r="129" spans="1:5" ht="9" customHeight="1">
      <c r="A129" s="408" t="s">
        <v>40326</v>
      </c>
      <c r="B129" s="409" t="s">
        <v>40327</v>
      </c>
      <c r="C129" s="424" t="s">
        <v>129</v>
      </c>
      <c r="D129" s="425">
        <v>192.32859999999999</v>
      </c>
      <c r="E129" s="425">
        <v>104.0686</v>
      </c>
    </row>
    <row r="130" spans="1:5" ht="9" customHeight="1">
      <c r="A130" s="408" t="s">
        <v>40328</v>
      </c>
      <c r="B130" s="409" t="s">
        <v>40329</v>
      </c>
      <c r="C130" s="424" t="s">
        <v>129</v>
      </c>
      <c r="D130" s="425">
        <v>322.81819999999999</v>
      </c>
      <c r="E130" s="425">
        <v>155.05279999999999</v>
      </c>
    </row>
    <row r="131" spans="1:5" ht="9" customHeight="1">
      <c r="A131" s="408" t="s">
        <v>40330</v>
      </c>
      <c r="B131" s="409" t="s">
        <v>40331</v>
      </c>
      <c r="C131" s="424" t="s">
        <v>129</v>
      </c>
      <c r="D131" s="425">
        <v>269.43950000000001</v>
      </c>
      <c r="E131" s="425">
        <v>115.7252</v>
      </c>
    </row>
    <row r="132" spans="1:5" ht="9" customHeight="1">
      <c r="A132" s="408" t="s">
        <v>40332</v>
      </c>
      <c r="B132" s="409" t="s">
        <v>40333</v>
      </c>
      <c r="C132" s="424" t="s">
        <v>129</v>
      </c>
      <c r="D132" s="425">
        <v>444.91419999999999</v>
      </c>
      <c r="E132" s="425">
        <v>204.91059999999999</v>
      </c>
    </row>
    <row r="133" spans="1:5" ht="9" customHeight="1">
      <c r="A133" s="408" t="s">
        <v>40334</v>
      </c>
      <c r="B133" s="409" t="s">
        <v>40335</v>
      </c>
      <c r="C133" s="424" t="s">
        <v>129</v>
      </c>
      <c r="D133" s="425">
        <v>528.58900000000006</v>
      </c>
      <c r="E133" s="425">
        <v>258.61989999999997</v>
      </c>
    </row>
    <row r="134" spans="1:5" ht="9" customHeight="1">
      <c r="A134" s="408" t="s">
        <v>40336</v>
      </c>
      <c r="B134" s="409" t="s">
        <v>40337</v>
      </c>
      <c r="C134" s="424" t="s">
        <v>129</v>
      </c>
      <c r="D134" s="425">
        <v>157.1789</v>
      </c>
      <c r="E134" s="425">
        <v>97.6828</v>
      </c>
    </row>
    <row r="135" spans="1:5" ht="9" customHeight="1">
      <c r="A135" s="408" t="s">
        <v>40338</v>
      </c>
      <c r="B135" s="409" t="s">
        <v>40339</v>
      </c>
      <c r="C135" s="424" t="s">
        <v>129</v>
      </c>
      <c r="D135" s="425">
        <v>15.940300000000001</v>
      </c>
      <c r="E135" s="425">
        <v>8.7965999999999998</v>
      </c>
    </row>
    <row r="136" spans="1:5" ht="9" customHeight="1">
      <c r="A136" s="408" t="s">
        <v>40340</v>
      </c>
      <c r="B136" s="409" t="s">
        <v>40341</v>
      </c>
      <c r="C136" s="424" t="s">
        <v>129</v>
      </c>
      <c r="D136" s="425">
        <v>0.7732</v>
      </c>
      <c r="E136" s="425">
        <v>0.42670000000000002</v>
      </c>
    </row>
    <row r="137" spans="1:5" ht="9" customHeight="1">
      <c r="A137" s="408" t="s">
        <v>40342</v>
      </c>
      <c r="B137" s="409" t="s">
        <v>40343</v>
      </c>
      <c r="C137" s="424" t="s">
        <v>129</v>
      </c>
      <c r="D137" s="425">
        <v>29.255500000000001</v>
      </c>
      <c r="E137" s="425">
        <v>27.970199999999998</v>
      </c>
    </row>
    <row r="138" spans="1:5" ht="9" customHeight="1">
      <c r="A138" s="408" t="s">
        <v>40344</v>
      </c>
      <c r="B138" s="409" t="s">
        <v>40345</v>
      </c>
      <c r="C138" s="424" t="s">
        <v>129</v>
      </c>
      <c r="D138" s="425">
        <v>1736.6194</v>
      </c>
      <c r="E138" s="425">
        <v>828.07830000000001</v>
      </c>
    </row>
    <row r="139" spans="1:5" ht="9" customHeight="1">
      <c r="A139" s="408" t="s">
        <v>40346</v>
      </c>
      <c r="B139" s="409" t="s">
        <v>40347</v>
      </c>
      <c r="C139" s="424" t="s">
        <v>129</v>
      </c>
      <c r="D139" s="425">
        <v>4.9702000000000002</v>
      </c>
      <c r="E139" s="425">
        <v>2.7427999999999999</v>
      </c>
    </row>
    <row r="140" spans="1:5" ht="9" customHeight="1">
      <c r="A140" s="408" t="s">
        <v>40348</v>
      </c>
      <c r="B140" s="409" t="s">
        <v>40349</v>
      </c>
      <c r="C140" s="424" t="s">
        <v>129</v>
      </c>
      <c r="D140" s="425">
        <v>0.76749999999999996</v>
      </c>
      <c r="E140" s="425">
        <v>0.52539999999999998</v>
      </c>
    </row>
    <row r="141" spans="1:5" ht="9" customHeight="1">
      <c r="A141" s="408" t="s">
        <v>40350</v>
      </c>
      <c r="B141" s="409" t="s">
        <v>40351</v>
      </c>
      <c r="C141" s="424" t="s">
        <v>129</v>
      </c>
      <c r="D141" s="425">
        <v>7.7664999999999997</v>
      </c>
      <c r="E141" s="425">
        <v>4.8108000000000004</v>
      </c>
    </row>
    <row r="142" spans="1:5" ht="9" customHeight="1">
      <c r="A142" s="408" t="s">
        <v>40352</v>
      </c>
      <c r="B142" s="409" t="s">
        <v>40353</v>
      </c>
      <c r="C142" s="424" t="s">
        <v>129</v>
      </c>
      <c r="D142" s="425">
        <v>1.3774</v>
      </c>
      <c r="E142" s="425">
        <v>0.85319999999999996</v>
      </c>
    </row>
    <row r="143" spans="1:5" ht="9" customHeight="1">
      <c r="A143" s="408" t="s">
        <v>40354</v>
      </c>
      <c r="B143" s="409" t="s">
        <v>40355</v>
      </c>
      <c r="C143" s="424" t="s">
        <v>129</v>
      </c>
      <c r="D143" s="425">
        <v>3.4388000000000001</v>
      </c>
      <c r="E143" s="425">
        <v>1.8976999999999999</v>
      </c>
    </row>
    <row r="144" spans="1:5" ht="9" customHeight="1">
      <c r="A144" s="408" t="s">
        <v>40356</v>
      </c>
      <c r="B144" s="409" t="s">
        <v>40357</v>
      </c>
      <c r="C144" s="424" t="s">
        <v>129</v>
      </c>
      <c r="D144" s="425">
        <v>26.526299999999999</v>
      </c>
      <c r="E144" s="425">
        <v>23.954899999999999</v>
      </c>
    </row>
    <row r="145" spans="1:5" ht="9" customHeight="1">
      <c r="A145" s="408" t="s">
        <v>40358</v>
      </c>
      <c r="B145" s="409" t="s">
        <v>40359</v>
      </c>
      <c r="C145" s="424" t="s">
        <v>129</v>
      </c>
      <c r="D145" s="425">
        <v>84.201599999999999</v>
      </c>
      <c r="E145" s="425">
        <v>54.220599999999997</v>
      </c>
    </row>
    <row r="146" spans="1:5" ht="9" customHeight="1">
      <c r="A146" s="408" t="s">
        <v>40360</v>
      </c>
      <c r="B146" s="409" t="s">
        <v>40361</v>
      </c>
      <c r="C146" s="424" t="s">
        <v>129</v>
      </c>
      <c r="D146" s="425">
        <v>207.32300000000001</v>
      </c>
      <c r="E146" s="425">
        <v>99.768699999999995</v>
      </c>
    </row>
    <row r="147" spans="1:5" ht="9" customHeight="1">
      <c r="A147" s="408" t="s">
        <v>40362</v>
      </c>
      <c r="B147" s="409" t="s">
        <v>40363</v>
      </c>
      <c r="C147" s="424" t="s">
        <v>129</v>
      </c>
      <c r="D147" s="425">
        <v>141.45920000000001</v>
      </c>
      <c r="E147" s="425">
        <v>95.4602</v>
      </c>
    </row>
    <row r="148" spans="1:5" ht="9" customHeight="1">
      <c r="A148" s="408" t="s">
        <v>40364</v>
      </c>
      <c r="B148" s="409" t="s">
        <v>40365</v>
      </c>
      <c r="C148" s="424" t="s">
        <v>129</v>
      </c>
      <c r="D148" s="425">
        <v>86.343000000000004</v>
      </c>
      <c r="E148" s="425">
        <v>61.319499999999998</v>
      </c>
    </row>
    <row r="149" spans="1:5" ht="9" customHeight="1">
      <c r="A149" s="408" t="s">
        <v>40366</v>
      </c>
      <c r="B149" s="409" t="s">
        <v>40367</v>
      </c>
      <c r="C149" s="424" t="s">
        <v>129</v>
      </c>
      <c r="D149" s="425">
        <v>9.9832000000000001</v>
      </c>
      <c r="E149" s="425">
        <v>6.2934999999999999</v>
      </c>
    </row>
    <row r="150" spans="1:5" ht="9" customHeight="1">
      <c r="A150" s="408" t="s">
        <v>40368</v>
      </c>
      <c r="B150" s="409" t="s">
        <v>40369</v>
      </c>
      <c r="C150" s="424" t="s">
        <v>129</v>
      </c>
      <c r="D150" s="425">
        <v>1.7983</v>
      </c>
      <c r="E150" s="425">
        <v>1.1579999999999999</v>
      </c>
    </row>
    <row r="151" spans="1:5" ht="9" customHeight="1">
      <c r="A151" s="408" t="s">
        <v>40370</v>
      </c>
      <c r="B151" s="409" t="s">
        <v>40371</v>
      </c>
      <c r="C151" s="424" t="s">
        <v>129</v>
      </c>
      <c r="D151" s="425">
        <v>318.59500000000003</v>
      </c>
      <c r="E151" s="425">
        <v>152.69460000000001</v>
      </c>
    </row>
    <row r="152" spans="1:5" ht="9" customHeight="1">
      <c r="A152" s="408" t="s">
        <v>40372</v>
      </c>
      <c r="B152" s="409" t="s">
        <v>40373</v>
      </c>
      <c r="C152" s="424" t="s">
        <v>129</v>
      </c>
      <c r="D152" s="425">
        <v>58.220399999999998</v>
      </c>
      <c r="E152" s="425">
        <v>29.1342</v>
      </c>
    </row>
    <row r="153" spans="1:5" ht="9" customHeight="1">
      <c r="A153" s="408" t="s">
        <v>40374</v>
      </c>
      <c r="B153" s="409" t="s">
        <v>40375</v>
      </c>
      <c r="C153" s="424" t="s">
        <v>129</v>
      </c>
      <c r="D153" s="425">
        <v>90.865300000000005</v>
      </c>
      <c r="E153" s="425">
        <v>18.171500000000002</v>
      </c>
    </row>
    <row r="154" spans="1:5" ht="9" customHeight="1">
      <c r="A154" s="408" t="s">
        <v>40376</v>
      </c>
      <c r="B154" s="409" t="s">
        <v>40377</v>
      </c>
      <c r="C154" s="424" t="s">
        <v>129</v>
      </c>
      <c r="D154" s="425">
        <v>228.97319999999999</v>
      </c>
      <c r="E154" s="425">
        <v>85.099500000000006</v>
      </c>
    </row>
    <row r="155" spans="1:5" ht="9" customHeight="1">
      <c r="A155" s="408" t="s">
        <v>40378</v>
      </c>
      <c r="B155" s="409" t="s">
        <v>40379</v>
      </c>
      <c r="C155" s="424" t="s">
        <v>129</v>
      </c>
      <c r="D155" s="425">
        <v>236.18450000000001</v>
      </c>
      <c r="E155" s="425">
        <v>107.2932</v>
      </c>
    </row>
    <row r="156" spans="1:5" ht="9" customHeight="1">
      <c r="A156" s="408" t="s">
        <v>40380</v>
      </c>
      <c r="B156" s="409" t="s">
        <v>40381</v>
      </c>
      <c r="C156" s="424" t="s">
        <v>129</v>
      </c>
      <c r="D156" s="425">
        <v>970.20630000000006</v>
      </c>
      <c r="E156" s="425">
        <v>487.36090000000002</v>
      </c>
    </row>
    <row r="157" spans="1:5" ht="9" customHeight="1">
      <c r="A157" s="408" t="s">
        <v>40382</v>
      </c>
      <c r="B157" s="409" t="s">
        <v>40383</v>
      </c>
      <c r="C157" s="424" t="s">
        <v>129</v>
      </c>
      <c r="D157" s="425">
        <v>261.63389999999998</v>
      </c>
      <c r="E157" s="425">
        <v>48.784999999999997</v>
      </c>
    </row>
    <row r="158" spans="1:5" ht="9" customHeight="1">
      <c r="A158" s="408" t="s">
        <v>40384</v>
      </c>
      <c r="B158" s="409" t="s">
        <v>40385</v>
      </c>
      <c r="C158" s="424" t="s">
        <v>129</v>
      </c>
      <c r="D158" s="425">
        <v>4.2336999999999998</v>
      </c>
      <c r="E158" s="425">
        <v>2.9483000000000001</v>
      </c>
    </row>
    <row r="159" spans="1:5" ht="9" customHeight="1">
      <c r="A159" s="408" t="s">
        <v>40386</v>
      </c>
      <c r="B159" s="409" t="s">
        <v>40387</v>
      </c>
      <c r="C159" s="424" t="s">
        <v>129</v>
      </c>
      <c r="D159" s="425">
        <v>43.595300000000002</v>
      </c>
      <c r="E159" s="425">
        <v>23.380700000000001</v>
      </c>
    </row>
    <row r="160" spans="1:5" ht="9" customHeight="1">
      <c r="A160" s="408" t="s">
        <v>40388</v>
      </c>
      <c r="B160" s="409" t="s">
        <v>40389</v>
      </c>
      <c r="C160" s="424" t="s">
        <v>129</v>
      </c>
      <c r="D160" s="425">
        <v>3.6063000000000001</v>
      </c>
      <c r="E160" s="425">
        <v>0.19980000000000001</v>
      </c>
    </row>
    <row r="161" spans="1:5" ht="9" customHeight="1">
      <c r="A161" s="408" t="s">
        <v>40390</v>
      </c>
      <c r="B161" s="409" t="s">
        <v>40391</v>
      </c>
      <c r="C161" s="424" t="s">
        <v>129</v>
      </c>
      <c r="D161" s="425">
        <v>21.200600000000001</v>
      </c>
      <c r="E161" s="425">
        <v>13.7462</v>
      </c>
    </row>
    <row r="162" spans="1:5" ht="9" customHeight="1">
      <c r="A162" s="408" t="s">
        <v>40392</v>
      </c>
      <c r="B162" s="409" t="s">
        <v>40393</v>
      </c>
      <c r="C162" s="424" t="s">
        <v>129</v>
      </c>
      <c r="D162" s="425">
        <v>910.23969999999997</v>
      </c>
      <c r="E162" s="425">
        <v>398.096</v>
      </c>
    </row>
    <row r="163" spans="1:5" ht="9" customHeight="1">
      <c r="A163" s="408" t="s">
        <v>40394</v>
      </c>
      <c r="B163" s="409" t="s">
        <v>40395</v>
      </c>
      <c r="C163" s="424" t="s">
        <v>129</v>
      </c>
      <c r="D163" s="425">
        <v>198.45060000000001</v>
      </c>
      <c r="E163" s="425">
        <v>84.359700000000004</v>
      </c>
    </row>
    <row r="164" spans="1:5" ht="9" customHeight="1">
      <c r="A164" s="408" t="s">
        <v>40396</v>
      </c>
      <c r="B164" s="409" t="s">
        <v>40397</v>
      </c>
      <c r="C164" s="424" t="s">
        <v>129</v>
      </c>
      <c r="D164" s="425">
        <v>193.76679999999999</v>
      </c>
      <c r="E164" s="425">
        <v>147.22810000000001</v>
      </c>
    </row>
    <row r="165" spans="1:5" ht="9" customHeight="1">
      <c r="A165" s="408" t="s">
        <v>40398</v>
      </c>
      <c r="B165" s="409" t="s">
        <v>40399</v>
      </c>
      <c r="C165" s="424" t="s">
        <v>129</v>
      </c>
      <c r="D165" s="425">
        <v>116.0407</v>
      </c>
      <c r="E165" s="425">
        <v>58.673400000000001</v>
      </c>
    </row>
    <row r="166" spans="1:5" ht="9" customHeight="1">
      <c r="A166" s="408" t="s">
        <v>40400</v>
      </c>
      <c r="B166" s="409" t="s">
        <v>40401</v>
      </c>
      <c r="C166" s="424" t="s">
        <v>129</v>
      </c>
      <c r="D166" s="425">
        <v>23.458200000000001</v>
      </c>
      <c r="E166" s="425">
        <v>22.172899999999998</v>
      </c>
    </row>
    <row r="167" spans="1:5" ht="9" customHeight="1">
      <c r="A167" s="408" t="s">
        <v>40402</v>
      </c>
      <c r="B167" s="409" t="s">
        <v>40403</v>
      </c>
      <c r="C167" s="424" t="s">
        <v>129</v>
      </c>
      <c r="D167" s="425">
        <v>122.0491</v>
      </c>
      <c r="E167" s="425">
        <v>57.5944</v>
      </c>
    </row>
    <row r="168" spans="1:5" ht="9" customHeight="1">
      <c r="A168" s="408" t="s">
        <v>40404</v>
      </c>
      <c r="B168" s="409" t="s">
        <v>40405</v>
      </c>
      <c r="C168" s="424" t="s">
        <v>129</v>
      </c>
      <c r="D168" s="425">
        <v>510.23270000000002</v>
      </c>
      <c r="E168" s="425">
        <v>328.42910000000001</v>
      </c>
    </row>
    <row r="169" spans="1:5" ht="9" customHeight="1">
      <c r="A169" s="408" t="s">
        <v>40406</v>
      </c>
      <c r="B169" s="409" t="s">
        <v>40407</v>
      </c>
      <c r="C169" s="424" t="s">
        <v>129</v>
      </c>
      <c r="D169" s="425">
        <v>170.60300000000001</v>
      </c>
      <c r="E169" s="425">
        <v>70.331000000000003</v>
      </c>
    </row>
    <row r="170" spans="1:5" ht="9" customHeight="1">
      <c r="A170" s="408" t="s">
        <v>40408</v>
      </c>
      <c r="B170" s="409" t="s">
        <v>40409</v>
      </c>
      <c r="C170" s="424" t="s">
        <v>129</v>
      </c>
      <c r="D170" s="425">
        <v>9.8506</v>
      </c>
      <c r="E170" s="425">
        <v>5.4359999999999999</v>
      </c>
    </row>
    <row r="171" spans="1:5" ht="9" customHeight="1">
      <c r="A171" s="408" t="s">
        <v>40410</v>
      </c>
      <c r="B171" s="409" t="s">
        <v>40411</v>
      </c>
      <c r="C171" s="424" t="s">
        <v>129</v>
      </c>
      <c r="D171" s="425">
        <v>21.383700000000001</v>
      </c>
      <c r="E171" s="425">
        <v>21.133400000000002</v>
      </c>
    </row>
    <row r="172" spans="1:5" ht="9" customHeight="1">
      <c r="A172" s="408" t="s">
        <v>40412</v>
      </c>
      <c r="B172" s="409" t="s">
        <v>40413</v>
      </c>
      <c r="C172" s="424" t="s">
        <v>129</v>
      </c>
      <c r="D172" s="425">
        <v>98.000900000000001</v>
      </c>
      <c r="E172" s="425">
        <v>33.033200000000001</v>
      </c>
    </row>
    <row r="173" spans="1:5" ht="9" customHeight="1">
      <c r="A173" s="408" t="s">
        <v>40414</v>
      </c>
      <c r="B173" s="409" t="s">
        <v>40415</v>
      </c>
      <c r="C173" s="424" t="s">
        <v>129</v>
      </c>
      <c r="D173" s="425">
        <v>3.6882999999999999</v>
      </c>
      <c r="E173" s="425">
        <v>2.2921999999999998</v>
      </c>
    </row>
    <row r="174" spans="1:5" ht="9" customHeight="1">
      <c r="A174" s="408" t="s">
        <v>40416</v>
      </c>
      <c r="B174" s="409" t="s">
        <v>40417</v>
      </c>
      <c r="C174" s="424" t="s">
        <v>129</v>
      </c>
      <c r="D174" s="425">
        <v>35.711599999999997</v>
      </c>
      <c r="E174" s="425">
        <v>32.208199999999998</v>
      </c>
    </row>
    <row r="175" spans="1:5" ht="9" customHeight="1">
      <c r="A175" s="408" t="s">
        <v>40418</v>
      </c>
      <c r="B175" s="409" t="s">
        <v>40419</v>
      </c>
      <c r="C175" s="424" t="s">
        <v>129</v>
      </c>
      <c r="D175" s="425">
        <v>201.38329999999999</v>
      </c>
      <c r="E175" s="425">
        <v>76.488299999999995</v>
      </c>
    </row>
    <row r="176" spans="1:5" ht="9" customHeight="1">
      <c r="A176" s="408" t="s">
        <v>40420</v>
      </c>
      <c r="B176" s="409" t="s">
        <v>40421</v>
      </c>
      <c r="C176" s="424" t="s">
        <v>129</v>
      </c>
      <c r="D176" s="425">
        <v>581.92899999999997</v>
      </c>
      <c r="E176" s="425">
        <v>228.22309999999999</v>
      </c>
    </row>
    <row r="177" spans="1:5" ht="9" customHeight="1">
      <c r="A177" s="408" t="s">
        <v>40422</v>
      </c>
      <c r="B177" s="409" t="s">
        <v>40423</v>
      </c>
      <c r="C177" s="424" t="s">
        <v>129</v>
      </c>
      <c r="D177" s="425">
        <v>10.398</v>
      </c>
      <c r="E177" s="425">
        <v>6.6957000000000004</v>
      </c>
    </row>
    <row r="178" spans="1:5" ht="9" customHeight="1">
      <c r="A178" s="408" t="s">
        <v>40424</v>
      </c>
      <c r="B178" s="409" t="s">
        <v>40425</v>
      </c>
      <c r="C178" s="424" t="s">
        <v>129</v>
      </c>
      <c r="D178" s="425">
        <v>221.19040000000001</v>
      </c>
      <c r="E178" s="425">
        <v>97.09</v>
      </c>
    </row>
    <row r="179" spans="1:5" ht="9" customHeight="1">
      <c r="A179" s="408" t="s">
        <v>40426</v>
      </c>
      <c r="B179" s="409" t="s">
        <v>40427</v>
      </c>
      <c r="C179" s="424" t="s">
        <v>129</v>
      </c>
      <c r="D179" s="425">
        <v>0.1067</v>
      </c>
      <c r="E179" s="425">
        <v>5.8900000000000001E-2</v>
      </c>
    </row>
    <row r="180" spans="1:5" ht="9" customHeight="1">
      <c r="A180" s="408" t="s">
        <v>40428</v>
      </c>
      <c r="B180" s="409" t="s">
        <v>40429</v>
      </c>
      <c r="C180" s="424" t="s">
        <v>129</v>
      </c>
      <c r="D180" s="425">
        <v>0.28160000000000002</v>
      </c>
      <c r="E180" s="425">
        <v>0.1646</v>
      </c>
    </row>
    <row r="181" spans="1:5" ht="9" customHeight="1">
      <c r="A181" s="408" t="s">
        <v>40430</v>
      </c>
      <c r="B181" s="409" t="s">
        <v>40431</v>
      </c>
      <c r="C181" s="424" t="s">
        <v>129</v>
      </c>
      <c r="D181" s="425">
        <v>1.3788</v>
      </c>
      <c r="E181" s="425">
        <v>0.94389999999999996</v>
      </c>
    </row>
    <row r="182" spans="1:5" ht="9" customHeight="1">
      <c r="A182" s="408" t="s">
        <v>40432</v>
      </c>
      <c r="B182" s="409" t="s">
        <v>40433</v>
      </c>
      <c r="C182" s="424" t="s">
        <v>129</v>
      </c>
      <c r="D182" s="425">
        <v>1.7749999999999999</v>
      </c>
      <c r="E182" s="425">
        <v>1.1774</v>
      </c>
    </row>
    <row r="183" spans="1:5" ht="9" customHeight="1">
      <c r="A183" s="408" t="s">
        <v>40434</v>
      </c>
      <c r="B183" s="409" t="s">
        <v>40435</v>
      </c>
      <c r="C183" s="424" t="s">
        <v>129</v>
      </c>
      <c r="D183" s="425">
        <v>4.2771999999999997</v>
      </c>
      <c r="E183" s="425">
        <v>2.9279999999999999</v>
      </c>
    </row>
    <row r="184" spans="1:5" ht="9" customHeight="1">
      <c r="A184" s="408" t="s">
        <v>40436</v>
      </c>
      <c r="B184" s="409" t="s">
        <v>40437</v>
      </c>
      <c r="C184" s="424" t="s">
        <v>129</v>
      </c>
      <c r="D184" s="425">
        <v>6.9715999999999996</v>
      </c>
      <c r="E184" s="425">
        <v>0.79279999999999995</v>
      </c>
    </row>
    <row r="185" spans="1:5" ht="9" customHeight="1">
      <c r="A185" s="408" t="s">
        <v>40438</v>
      </c>
      <c r="B185" s="409" t="s">
        <v>40439</v>
      </c>
      <c r="C185" s="424" t="s">
        <v>129</v>
      </c>
      <c r="D185" s="425">
        <v>57.7363</v>
      </c>
      <c r="E185" s="425">
        <v>39.438099999999999</v>
      </c>
    </row>
    <row r="186" spans="1:5" ht="9" customHeight="1">
      <c r="A186" s="408" t="s">
        <v>40440</v>
      </c>
      <c r="B186" s="409" t="s">
        <v>40441</v>
      </c>
      <c r="C186" s="424" t="s">
        <v>129</v>
      </c>
      <c r="D186" s="425">
        <v>73.369</v>
      </c>
      <c r="E186" s="425">
        <v>43.549199999999999</v>
      </c>
    </row>
    <row r="187" spans="1:5" ht="9" customHeight="1">
      <c r="A187" s="408" t="s">
        <v>40442</v>
      </c>
      <c r="B187" s="409" t="s">
        <v>40443</v>
      </c>
      <c r="C187" s="424" t="s">
        <v>129</v>
      </c>
      <c r="D187" s="425">
        <v>253.39570000000001</v>
      </c>
      <c r="E187" s="425">
        <v>68.468500000000006</v>
      </c>
    </row>
    <row r="188" spans="1:5" ht="9" customHeight="1">
      <c r="A188" s="408" t="s">
        <v>40444</v>
      </c>
      <c r="B188" s="409" t="s">
        <v>40445</v>
      </c>
      <c r="C188" s="424" t="s">
        <v>129</v>
      </c>
      <c r="D188" s="425">
        <v>4.1273</v>
      </c>
      <c r="E188" s="425">
        <v>2.7376999999999998</v>
      </c>
    </row>
    <row r="189" spans="1:5" ht="9" customHeight="1">
      <c r="A189" s="408" t="s">
        <v>40446</v>
      </c>
      <c r="B189" s="409" t="s">
        <v>40447</v>
      </c>
      <c r="C189" s="424" t="s">
        <v>129</v>
      </c>
      <c r="D189" s="425">
        <v>8.9374000000000002</v>
      </c>
      <c r="E189" s="425">
        <v>5.9283999999999999</v>
      </c>
    </row>
    <row r="190" spans="1:5" ht="9" customHeight="1">
      <c r="A190" s="408" t="s">
        <v>40448</v>
      </c>
      <c r="B190" s="409" t="s">
        <v>40449</v>
      </c>
      <c r="C190" s="424" t="s">
        <v>129</v>
      </c>
      <c r="D190" s="425">
        <v>649.9864</v>
      </c>
      <c r="E190" s="425">
        <v>323.15519999999998</v>
      </c>
    </row>
    <row r="191" spans="1:5" ht="9" customHeight="1">
      <c r="A191" s="408" t="s">
        <v>40450</v>
      </c>
      <c r="B191" s="409" t="s">
        <v>40451</v>
      </c>
      <c r="C191" s="424" t="s">
        <v>129</v>
      </c>
      <c r="D191" s="425">
        <v>582.82799999999997</v>
      </c>
      <c r="E191" s="425">
        <v>228.67439999999999</v>
      </c>
    </row>
    <row r="192" spans="1:5" ht="9" customHeight="1">
      <c r="A192" s="408" t="s">
        <v>40452</v>
      </c>
      <c r="B192" s="409" t="s">
        <v>40453</v>
      </c>
      <c r="C192" s="424" t="s">
        <v>129</v>
      </c>
      <c r="D192" s="425">
        <v>491.0881</v>
      </c>
      <c r="E192" s="425">
        <v>244.17959999999999</v>
      </c>
    </row>
    <row r="193" spans="1:5" ht="9" customHeight="1">
      <c r="A193" s="408" t="s">
        <v>40454</v>
      </c>
      <c r="B193" s="409" t="s">
        <v>40455</v>
      </c>
      <c r="C193" s="424" t="s">
        <v>129</v>
      </c>
      <c r="D193" s="425">
        <v>15.4634</v>
      </c>
      <c r="E193" s="425">
        <v>1.6877</v>
      </c>
    </row>
    <row r="194" spans="1:5" ht="9" customHeight="1">
      <c r="A194" s="408" t="s">
        <v>40456</v>
      </c>
      <c r="B194" s="409" t="s">
        <v>40457</v>
      </c>
      <c r="C194" s="424" t="s">
        <v>129</v>
      </c>
      <c r="D194" s="425">
        <v>0.1883</v>
      </c>
      <c r="E194" s="425">
        <v>0.1249</v>
      </c>
    </row>
    <row r="195" spans="1:5" ht="9" customHeight="1">
      <c r="A195" s="408" t="s">
        <v>40458</v>
      </c>
      <c r="B195" s="409" t="s">
        <v>40459</v>
      </c>
      <c r="C195" s="424" t="s">
        <v>129</v>
      </c>
      <c r="D195" s="425">
        <v>348.70580000000001</v>
      </c>
      <c r="E195" s="425">
        <v>169.5102</v>
      </c>
    </row>
    <row r="196" spans="1:5" ht="9" customHeight="1">
      <c r="A196" s="408" t="s">
        <v>40460</v>
      </c>
      <c r="B196" s="409" t="s">
        <v>40461</v>
      </c>
      <c r="C196" s="424" t="s">
        <v>129</v>
      </c>
      <c r="D196" s="425">
        <v>1.1662999999999999</v>
      </c>
      <c r="E196" s="425">
        <v>0.74139999999999995</v>
      </c>
    </row>
    <row r="197" spans="1:5" ht="9" customHeight="1">
      <c r="A197" s="408" t="s">
        <v>40462</v>
      </c>
      <c r="B197" s="409" t="s">
        <v>40463</v>
      </c>
      <c r="C197" s="424" t="s">
        <v>129</v>
      </c>
      <c r="D197" s="425">
        <v>522.25909999999999</v>
      </c>
      <c r="E197" s="425">
        <v>252.29</v>
      </c>
    </row>
    <row r="198" spans="1:5" ht="9" customHeight="1">
      <c r="A198" s="408" t="s">
        <v>40464</v>
      </c>
      <c r="B198" s="409" t="s">
        <v>40465</v>
      </c>
      <c r="C198" s="424" t="s">
        <v>129</v>
      </c>
      <c r="D198" s="425">
        <v>207.23769999999999</v>
      </c>
      <c r="E198" s="425">
        <v>95.746399999999994</v>
      </c>
    </row>
    <row r="199" spans="1:5" ht="9" customHeight="1">
      <c r="A199" s="408" t="s">
        <v>40466</v>
      </c>
      <c r="B199" s="409" t="s">
        <v>40467</v>
      </c>
      <c r="C199" s="424" t="s">
        <v>129</v>
      </c>
      <c r="D199" s="425">
        <v>101.6078</v>
      </c>
      <c r="E199" s="425">
        <v>33.764299999999999</v>
      </c>
    </row>
    <row r="200" spans="1:5" ht="9" customHeight="1">
      <c r="A200" s="408" t="s">
        <v>40468</v>
      </c>
      <c r="B200" s="409" t="s">
        <v>40469</v>
      </c>
      <c r="C200" s="424" t="s">
        <v>129</v>
      </c>
      <c r="D200" s="425">
        <v>3.9302999999999999</v>
      </c>
      <c r="E200" s="425">
        <v>2.4426000000000001</v>
      </c>
    </row>
    <row r="201" spans="1:5" ht="9" customHeight="1">
      <c r="A201" s="408" t="s">
        <v>40470</v>
      </c>
      <c r="B201" s="409" t="s">
        <v>40471</v>
      </c>
      <c r="C201" s="424" t="s">
        <v>129</v>
      </c>
      <c r="D201" s="425">
        <v>679.08410000000003</v>
      </c>
      <c r="E201" s="425">
        <v>238.73769999999999</v>
      </c>
    </row>
    <row r="202" spans="1:5" ht="9" customHeight="1">
      <c r="A202" s="408" t="s">
        <v>40472</v>
      </c>
      <c r="B202" s="409" t="s">
        <v>40473</v>
      </c>
      <c r="C202" s="424" t="s">
        <v>129</v>
      </c>
      <c r="D202" s="425">
        <v>227.7276</v>
      </c>
      <c r="E202" s="425">
        <v>86.595200000000006</v>
      </c>
    </row>
    <row r="203" spans="1:5" ht="9" customHeight="1">
      <c r="A203" s="408" t="s">
        <v>40474</v>
      </c>
      <c r="B203" s="409" t="s">
        <v>40475</v>
      </c>
      <c r="C203" s="424" t="s">
        <v>129</v>
      </c>
      <c r="D203" s="425">
        <v>12.394500000000001</v>
      </c>
      <c r="E203" s="425">
        <v>7.9813000000000001</v>
      </c>
    </row>
    <row r="204" spans="1:5" ht="9" customHeight="1">
      <c r="A204" s="408" t="s">
        <v>40476</v>
      </c>
      <c r="B204" s="409" t="s">
        <v>40477</v>
      </c>
      <c r="C204" s="424" t="s">
        <v>129</v>
      </c>
      <c r="D204" s="425">
        <v>144.3022</v>
      </c>
      <c r="E204" s="425">
        <v>70.902900000000002</v>
      </c>
    </row>
    <row r="205" spans="1:5" ht="9" customHeight="1">
      <c r="A205" s="408" t="s">
        <v>40478</v>
      </c>
      <c r="B205" s="409" t="s">
        <v>40479</v>
      </c>
      <c r="C205" s="424" t="s">
        <v>129</v>
      </c>
      <c r="D205" s="425">
        <v>26.781700000000001</v>
      </c>
      <c r="E205" s="425">
        <v>21.6187</v>
      </c>
    </row>
    <row r="206" spans="1:5" ht="9" customHeight="1">
      <c r="A206" s="408" t="s">
        <v>40480</v>
      </c>
      <c r="B206" s="409" t="s">
        <v>40481</v>
      </c>
      <c r="C206" s="424" t="s">
        <v>129</v>
      </c>
      <c r="D206" s="425">
        <v>8.5152999999999999</v>
      </c>
      <c r="E206" s="425">
        <v>0.56169999999999998</v>
      </c>
    </row>
    <row r="207" spans="1:5" ht="9" customHeight="1">
      <c r="A207" s="408" t="s">
        <v>40482</v>
      </c>
      <c r="B207" s="409" t="s">
        <v>40483</v>
      </c>
      <c r="C207" s="424" t="s">
        <v>129</v>
      </c>
      <c r="D207" s="425">
        <v>9.5161999999999995</v>
      </c>
      <c r="E207" s="425">
        <v>1.2336</v>
      </c>
    </row>
    <row r="208" spans="1:5" ht="9" customHeight="1">
      <c r="A208" s="408" t="s">
        <v>40484</v>
      </c>
      <c r="B208" s="409" t="s">
        <v>40485</v>
      </c>
      <c r="C208" s="424" t="s">
        <v>129</v>
      </c>
      <c r="D208" s="425">
        <v>765.95979999999997</v>
      </c>
      <c r="E208" s="425">
        <v>325.57729999999998</v>
      </c>
    </row>
    <row r="209" spans="1:5" ht="9" customHeight="1">
      <c r="A209" s="408" t="s">
        <v>40486</v>
      </c>
      <c r="B209" s="409" t="s">
        <v>40487</v>
      </c>
      <c r="C209" s="424" t="s">
        <v>129</v>
      </c>
      <c r="D209" s="425">
        <v>182.375</v>
      </c>
      <c r="E209" s="425">
        <v>99.761700000000005</v>
      </c>
    </row>
    <row r="210" spans="1:5" ht="9" customHeight="1">
      <c r="A210" s="408" t="s">
        <v>40488</v>
      </c>
      <c r="B210" s="409" t="s">
        <v>40489</v>
      </c>
      <c r="C210" s="424" t="s">
        <v>129</v>
      </c>
      <c r="D210" s="425">
        <v>87.546499999999995</v>
      </c>
      <c r="E210" s="425">
        <v>66.9024</v>
      </c>
    </row>
    <row r="211" spans="1:5" ht="9" customHeight="1">
      <c r="A211" s="408" t="s">
        <v>40490</v>
      </c>
      <c r="B211" s="409" t="s">
        <v>40491</v>
      </c>
      <c r="C211" s="424" t="s">
        <v>129</v>
      </c>
      <c r="D211" s="425">
        <v>21.190899999999999</v>
      </c>
      <c r="E211" s="425">
        <v>1.5643</v>
      </c>
    </row>
    <row r="212" spans="1:5" ht="9" customHeight="1">
      <c r="A212" s="408" t="s">
        <v>40492</v>
      </c>
      <c r="B212" s="409" t="s">
        <v>40493</v>
      </c>
      <c r="C212" s="424" t="s">
        <v>129</v>
      </c>
      <c r="D212" s="425">
        <v>3776.9632000000001</v>
      </c>
      <c r="E212" s="425">
        <v>1505.1569999999999</v>
      </c>
    </row>
    <row r="213" spans="1:5" ht="9" customHeight="1">
      <c r="A213" s="408" t="s">
        <v>40494</v>
      </c>
      <c r="B213" s="409" t="s">
        <v>40495</v>
      </c>
      <c r="C213" s="424" t="s">
        <v>129</v>
      </c>
      <c r="D213" s="425">
        <v>4487.9071999999996</v>
      </c>
      <c r="E213" s="425">
        <v>1783.26</v>
      </c>
    </row>
    <row r="214" spans="1:5" ht="9" customHeight="1">
      <c r="A214" s="408" t="s">
        <v>40496</v>
      </c>
      <c r="B214" s="409" t="s">
        <v>40497</v>
      </c>
      <c r="C214" s="424" t="s">
        <v>129</v>
      </c>
      <c r="D214" s="425">
        <v>8822.0920000000006</v>
      </c>
      <c r="E214" s="425">
        <v>3474.3903</v>
      </c>
    </row>
    <row r="215" spans="1:5" ht="9" customHeight="1">
      <c r="A215" s="408" t="s">
        <v>40498</v>
      </c>
      <c r="B215" s="409" t="s">
        <v>40499</v>
      </c>
      <c r="C215" s="424" t="s">
        <v>129</v>
      </c>
      <c r="D215" s="425">
        <v>11599.5545</v>
      </c>
      <c r="E215" s="425">
        <v>4552.3791000000001</v>
      </c>
    </row>
    <row r="216" spans="1:5" ht="9" customHeight="1">
      <c r="A216" s="408" t="s">
        <v>40500</v>
      </c>
      <c r="B216" s="409" t="s">
        <v>40501</v>
      </c>
      <c r="C216" s="424" t="s">
        <v>129</v>
      </c>
      <c r="D216" s="425">
        <v>13321.428599999999</v>
      </c>
      <c r="E216" s="425">
        <v>5129.3401999999996</v>
      </c>
    </row>
    <row r="217" spans="1:5" ht="9" customHeight="1">
      <c r="A217" s="408" t="s">
        <v>40502</v>
      </c>
      <c r="B217" s="409" t="s">
        <v>40503</v>
      </c>
      <c r="C217" s="424" t="s">
        <v>129</v>
      </c>
      <c r="D217" s="425">
        <v>15893.6747</v>
      </c>
      <c r="E217" s="425">
        <v>6051.7748000000001</v>
      </c>
    </row>
    <row r="218" spans="1:5" ht="9" customHeight="1">
      <c r="A218" s="408" t="s">
        <v>40504</v>
      </c>
      <c r="B218" s="409" t="s">
        <v>40505</v>
      </c>
      <c r="C218" s="424" t="s">
        <v>129</v>
      </c>
      <c r="D218" s="425">
        <v>61.458500000000001</v>
      </c>
      <c r="E218" s="425">
        <v>51.268700000000003</v>
      </c>
    </row>
    <row r="219" spans="1:5" ht="9" customHeight="1">
      <c r="A219" s="408" t="s">
        <v>40506</v>
      </c>
      <c r="B219" s="409" t="s">
        <v>40507</v>
      </c>
      <c r="C219" s="424" t="s">
        <v>129</v>
      </c>
      <c r="D219" s="425">
        <v>324.0761</v>
      </c>
      <c r="E219" s="425">
        <v>41.044400000000003</v>
      </c>
    </row>
    <row r="220" spans="1:5" ht="9" customHeight="1">
      <c r="A220" s="408" t="s">
        <v>40508</v>
      </c>
      <c r="B220" s="409" t="s">
        <v>40509</v>
      </c>
      <c r="C220" s="424" t="s">
        <v>129</v>
      </c>
      <c r="D220" s="425">
        <v>360.94970000000001</v>
      </c>
      <c r="E220" s="425">
        <v>162.48910000000001</v>
      </c>
    </row>
    <row r="221" spans="1:5" ht="9" customHeight="1">
      <c r="A221" s="408" t="s">
        <v>40510</v>
      </c>
      <c r="B221" s="409" t="s">
        <v>40511</v>
      </c>
      <c r="C221" s="424" t="s">
        <v>129</v>
      </c>
      <c r="D221" s="425">
        <v>604.02290000000005</v>
      </c>
      <c r="E221" s="425">
        <v>140.1773</v>
      </c>
    </row>
    <row r="222" spans="1:5" ht="9" customHeight="1">
      <c r="A222" s="408" t="s">
        <v>40512</v>
      </c>
      <c r="B222" s="409" t="s">
        <v>40513</v>
      </c>
      <c r="C222" s="424" t="s">
        <v>129</v>
      </c>
      <c r="D222" s="425">
        <v>289.78640000000001</v>
      </c>
      <c r="E222" s="425">
        <v>197.3323</v>
      </c>
    </row>
    <row r="223" spans="1:5" ht="9" customHeight="1">
      <c r="A223" s="408" t="s">
        <v>40514</v>
      </c>
      <c r="B223" s="409" t="s">
        <v>40515</v>
      </c>
      <c r="C223" s="424" t="s">
        <v>129</v>
      </c>
      <c r="D223" s="425">
        <v>120.5817</v>
      </c>
      <c r="E223" s="425">
        <v>47.1494</v>
      </c>
    </row>
    <row r="224" spans="1:5" ht="9" customHeight="1">
      <c r="A224" s="408" t="s">
        <v>40516</v>
      </c>
      <c r="B224" s="409" t="s">
        <v>40517</v>
      </c>
      <c r="C224" s="424" t="s">
        <v>129</v>
      </c>
      <c r="D224" s="425">
        <v>26.716100000000001</v>
      </c>
      <c r="E224" s="425">
        <v>7.4863</v>
      </c>
    </row>
    <row r="225" spans="1:5" ht="9" customHeight="1">
      <c r="A225" s="408" t="s">
        <v>40518</v>
      </c>
      <c r="B225" s="409" t="s">
        <v>40519</v>
      </c>
      <c r="C225" s="424" t="s">
        <v>129</v>
      </c>
      <c r="D225" s="425">
        <v>798.07960000000003</v>
      </c>
      <c r="E225" s="425">
        <v>520.43240000000003</v>
      </c>
    </row>
    <row r="226" spans="1:5" ht="9" customHeight="1">
      <c r="A226" s="408" t="s">
        <v>40520</v>
      </c>
      <c r="B226" s="409" t="s">
        <v>40521</v>
      </c>
      <c r="C226" s="424" t="s">
        <v>129</v>
      </c>
      <c r="D226" s="425">
        <v>57.213900000000002</v>
      </c>
      <c r="E226" s="425">
        <v>50.5839</v>
      </c>
    </row>
    <row r="227" spans="1:5" ht="9" customHeight="1">
      <c r="A227" s="408" t="s">
        <v>40522</v>
      </c>
      <c r="B227" s="409" t="s">
        <v>40523</v>
      </c>
      <c r="C227" s="424" t="s">
        <v>129</v>
      </c>
      <c r="D227" s="425">
        <v>760.1771</v>
      </c>
      <c r="E227" s="425">
        <v>384.99369999999999</v>
      </c>
    </row>
    <row r="228" spans="1:5" ht="9" customHeight="1">
      <c r="A228" s="408" t="s">
        <v>40524</v>
      </c>
      <c r="B228" s="409" t="s">
        <v>40525</v>
      </c>
      <c r="C228" s="424" t="s">
        <v>129</v>
      </c>
      <c r="D228" s="425">
        <v>1.3071999999999999</v>
      </c>
      <c r="E228" s="425">
        <v>0.76419999999999999</v>
      </c>
    </row>
    <row r="229" spans="1:5" ht="9" customHeight="1">
      <c r="A229" s="408" t="s">
        <v>40526</v>
      </c>
      <c r="B229" s="409" t="s">
        <v>40527</v>
      </c>
      <c r="C229" s="424" t="s">
        <v>129</v>
      </c>
      <c r="D229" s="425">
        <v>159.02080000000001</v>
      </c>
      <c r="E229" s="425">
        <v>105.9393</v>
      </c>
    </row>
    <row r="230" spans="1:5" ht="9" customHeight="1">
      <c r="A230" s="408" t="s">
        <v>40528</v>
      </c>
      <c r="B230" s="409" t="s">
        <v>40529</v>
      </c>
      <c r="C230" s="424" t="s">
        <v>129</v>
      </c>
      <c r="D230" s="425">
        <v>48.402299999999997</v>
      </c>
      <c r="E230" s="425">
        <v>39.649299999999997</v>
      </c>
    </row>
    <row r="231" spans="1:5" ht="9" customHeight="1">
      <c r="A231" s="408" t="s">
        <v>40530</v>
      </c>
      <c r="B231" s="409" t="s">
        <v>40531</v>
      </c>
      <c r="C231" s="424" t="s">
        <v>129</v>
      </c>
      <c r="D231" s="425">
        <v>836.13199999999995</v>
      </c>
      <c r="E231" s="425">
        <v>394.29399999999998</v>
      </c>
    </row>
    <row r="232" spans="1:5" ht="9" customHeight="1">
      <c r="A232" s="408" t="s">
        <v>40532</v>
      </c>
      <c r="B232" s="409" t="s">
        <v>40533</v>
      </c>
      <c r="C232" s="424" t="s">
        <v>129</v>
      </c>
      <c r="D232" s="425">
        <v>1028.8504</v>
      </c>
      <c r="E232" s="425">
        <v>461.83550000000002</v>
      </c>
    </row>
    <row r="233" spans="1:5" ht="9" customHeight="1">
      <c r="A233" s="408" t="s">
        <v>40534</v>
      </c>
      <c r="B233" s="409" t="s">
        <v>40535</v>
      </c>
      <c r="C233" s="424" t="s">
        <v>129</v>
      </c>
      <c r="D233" s="425">
        <v>88.359899999999996</v>
      </c>
      <c r="E233" s="425">
        <v>55.637500000000003</v>
      </c>
    </row>
    <row r="234" spans="1:5" ht="9" customHeight="1">
      <c r="A234" s="408" t="s">
        <v>40536</v>
      </c>
      <c r="B234" s="409" t="s">
        <v>40537</v>
      </c>
      <c r="C234" s="424" t="s">
        <v>129</v>
      </c>
      <c r="D234" s="425">
        <v>32.356699999999996</v>
      </c>
      <c r="E234" s="425">
        <v>24.327200000000001</v>
      </c>
    </row>
    <row r="235" spans="1:5" ht="9" customHeight="1">
      <c r="A235" s="408" t="s">
        <v>40538</v>
      </c>
      <c r="B235" s="409" t="s">
        <v>40539</v>
      </c>
      <c r="C235" s="424" t="s">
        <v>129</v>
      </c>
      <c r="D235" s="425">
        <v>5.6883999999999997</v>
      </c>
      <c r="E235" s="425">
        <v>3.6158999999999999</v>
      </c>
    </row>
    <row r="236" spans="1:5" ht="9" customHeight="1">
      <c r="A236" s="408" t="s">
        <v>40540</v>
      </c>
      <c r="B236" s="409" t="s">
        <v>40541</v>
      </c>
      <c r="C236" s="424" t="s">
        <v>129</v>
      </c>
      <c r="D236" s="425">
        <v>14.737500000000001</v>
      </c>
      <c r="E236" s="425">
        <v>9.3680000000000003</v>
      </c>
    </row>
    <row r="237" spans="1:5" ht="9" customHeight="1">
      <c r="A237" s="408" t="s">
        <v>40542</v>
      </c>
      <c r="B237" s="409" t="s">
        <v>40543</v>
      </c>
      <c r="C237" s="424" t="s">
        <v>129</v>
      </c>
      <c r="D237" s="425">
        <v>25222.970399999998</v>
      </c>
      <c r="E237" s="425">
        <v>9433.9161999999997</v>
      </c>
    </row>
    <row r="238" spans="1:5" ht="9" customHeight="1">
      <c r="A238" s="408" t="s">
        <v>40544</v>
      </c>
      <c r="B238" s="409" t="s">
        <v>40545</v>
      </c>
      <c r="C238" s="424" t="s">
        <v>129</v>
      </c>
      <c r="D238" s="425">
        <v>36347.188300000002</v>
      </c>
      <c r="E238" s="425">
        <v>13500.4841</v>
      </c>
    </row>
    <row r="239" spans="1:5" ht="9" customHeight="1">
      <c r="A239" s="408" t="s">
        <v>40546</v>
      </c>
      <c r="B239" s="409" t="s">
        <v>40547</v>
      </c>
      <c r="C239" s="424" t="s">
        <v>129</v>
      </c>
      <c r="D239" s="425">
        <v>47522.098400000003</v>
      </c>
      <c r="E239" s="425">
        <v>17566.864099999999</v>
      </c>
    </row>
    <row r="240" spans="1:5" ht="9" customHeight="1">
      <c r="A240" s="408" t="s">
        <v>40548</v>
      </c>
      <c r="B240" s="409" t="s">
        <v>40549</v>
      </c>
      <c r="C240" s="424" t="s">
        <v>129</v>
      </c>
      <c r="D240" s="425">
        <v>284.57100000000003</v>
      </c>
      <c r="E240" s="425">
        <v>76.407200000000003</v>
      </c>
    </row>
    <row r="241" spans="1:5" ht="9" customHeight="1">
      <c r="A241" s="408" t="s">
        <v>40550</v>
      </c>
      <c r="B241" s="409" t="s">
        <v>40551</v>
      </c>
      <c r="C241" s="424" t="s">
        <v>129</v>
      </c>
      <c r="D241" s="425">
        <v>3.2915999999999999</v>
      </c>
      <c r="E241" s="425">
        <v>2.0457000000000001</v>
      </c>
    </row>
    <row r="242" spans="1:5" ht="9" customHeight="1">
      <c r="A242" s="408" t="s">
        <v>40552</v>
      </c>
      <c r="B242" s="409" t="s">
        <v>40553</v>
      </c>
      <c r="C242" s="424" t="s">
        <v>129</v>
      </c>
      <c r="D242" s="425">
        <v>91.893100000000004</v>
      </c>
      <c r="E242" s="425">
        <v>18.544899999999998</v>
      </c>
    </row>
    <row r="243" spans="1:5" ht="9" customHeight="1">
      <c r="A243" s="408" t="s">
        <v>40554</v>
      </c>
      <c r="B243" s="409" t="s">
        <v>40555</v>
      </c>
      <c r="C243" s="424" t="s">
        <v>129</v>
      </c>
      <c r="D243" s="425">
        <v>0.75280000000000002</v>
      </c>
      <c r="E243" s="425">
        <v>0.44009999999999999</v>
      </c>
    </row>
    <row r="244" spans="1:5" ht="9" customHeight="1">
      <c r="A244" s="408" t="s">
        <v>40556</v>
      </c>
      <c r="B244" s="409" t="s">
        <v>40557</v>
      </c>
      <c r="C244" s="424" t="s">
        <v>129</v>
      </c>
      <c r="D244" s="425">
        <v>67.992999999999995</v>
      </c>
      <c r="E244" s="425">
        <v>54.715600000000002</v>
      </c>
    </row>
    <row r="245" spans="1:5" ht="9" customHeight="1">
      <c r="A245" s="408" t="s">
        <v>40558</v>
      </c>
      <c r="B245" s="409" t="s">
        <v>40559</v>
      </c>
      <c r="C245" s="424" t="s">
        <v>129</v>
      </c>
      <c r="D245" s="425">
        <v>9.7769999999999992</v>
      </c>
      <c r="E245" s="425">
        <v>6.0762</v>
      </c>
    </row>
    <row r="246" spans="1:5" ht="9" customHeight="1">
      <c r="A246" s="408" t="s">
        <v>40560</v>
      </c>
      <c r="B246" s="409" t="s">
        <v>40561</v>
      </c>
      <c r="C246" s="424" t="s">
        <v>129</v>
      </c>
      <c r="D246" s="425">
        <v>11.734500000000001</v>
      </c>
      <c r="E246" s="425">
        <v>7.2927</v>
      </c>
    </row>
    <row r="247" spans="1:5" ht="9" customHeight="1">
      <c r="A247" s="408" t="s">
        <v>40562</v>
      </c>
      <c r="B247" s="409" t="s">
        <v>40563</v>
      </c>
      <c r="C247" s="424" t="s">
        <v>129</v>
      </c>
      <c r="D247" s="425">
        <v>12.944699999999999</v>
      </c>
      <c r="E247" s="425">
        <v>8.0448000000000004</v>
      </c>
    </row>
    <row r="248" spans="1:5" ht="9" customHeight="1">
      <c r="A248" s="408" t="s">
        <v>40564</v>
      </c>
      <c r="B248" s="409" t="s">
        <v>40565</v>
      </c>
      <c r="C248" s="424" t="s">
        <v>129</v>
      </c>
      <c r="D248" s="425">
        <v>539.65020000000004</v>
      </c>
      <c r="E248" s="425">
        <v>188.4794</v>
      </c>
    </row>
    <row r="249" spans="1:5" ht="9" customHeight="1">
      <c r="A249" s="408" t="s">
        <v>40566</v>
      </c>
      <c r="B249" s="409" t="s">
        <v>40567</v>
      </c>
      <c r="C249" s="424" t="s">
        <v>129</v>
      </c>
      <c r="D249" s="425">
        <v>704.83569999999997</v>
      </c>
      <c r="E249" s="425">
        <v>208.10390000000001</v>
      </c>
    </row>
    <row r="250" spans="1:5" ht="9" customHeight="1">
      <c r="A250" s="408" t="s">
        <v>40568</v>
      </c>
      <c r="B250" s="409" t="s">
        <v>40569</v>
      </c>
      <c r="C250" s="424" t="s">
        <v>129</v>
      </c>
      <c r="D250" s="425">
        <v>1126.5193999999999</v>
      </c>
      <c r="E250" s="425">
        <v>331.42919999999998</v>
      </c>
    </row>
    <row r="251" spans="1:5" ht="9" customHeight="1">
      <c r="A251" s="408" t="s">
        <v>40570</v>
      </c>
      <c r="B251" s="409" t="s">
        <v>40571</v>
      </c>
      <c r="C251" s="424" t="s">
        <v>129</v>
      </c>
      <c r="D251" s="425">
        <v>1806.7004999999999</v>
      </c>
      <c r="E251" s="425">
        <v>460.5838</v>
      </c>
    </row>
    <row r="252" spans="1:5" ht="9" customHeight="1">
      <c r="A252" s="408" t="s">
        <v>40572</v>
      </c>
      <c r="B252" s="409" t="s">
        <v>40573</v>
      </c>
      <c r="C252" s="424" t="s">
        <v>129</v>
      </c>
      <c r="D252" s="425">
        <v>426.59339999999997</v>
      </c>
      <c r="E252" s="425">
        <v>169.62809999999999</v>
      </c>
    </row>
    <row r="253" spans="1:5" ht="9" customHeight="1">
      <c r="A253" s="408" t="s">
        <v>40574</v>
      </c>
      <c r="B253" s="409" t="s">
        <v>40575</v>
      </c>
      <c r="C253" s="424" t="s">
        <v>129</v>
      </c>
      <c r="D253" s="425">
        <v>21.474499999999999</v>
      </c>
      <c r="E253" s="425">
        <v>6.3685</v>
      </c>
    </row>
    <row r="254" spans="1:5" ht="9" customHeight="1">
      <c r="A254" s="408" t="s">
        <v>40576</v>
      </c>
      <c r="B254" s="409" t="s">
        <v>40577</v>
      </c>
      <c r="C254" s="424" t="s">
        <v>129</v>
      </c>
      <c r="D254" s="425">
        <v>38.839300000000001</v>
      </c>
      <c r="E254" s="425">
        <v>8.4215</v>
      </c>
    </row>
    <row r="255" spans="1:5" ht="9" customHeight="1">
      <c r="A255" s="408" t="s">
        <v>40578</v>
      </c>
      <c r="B255" s="409" t="s">
        <v>40579</v>
      </c>
      <c r="C255" s="424" t="s">
        <v>129</v>
      </c>
      <c r="D255" s="425">
        <v>230.03649999999999</v>
      </c>
      <c r="E255" s="425">
        <v>127.1129</v>
      </c>
    </row>
    <row r="256" spans="1:5" ht="9" customHeight="1">
      <c r="A256" s="408" t="s">
        <v>40580</v>
      </c>
      <c r="B256" s="409" t="s">
        <v>40581</v>
      </c>
      <c r="C256" s="424" t="s">
        <v>129</v>
      </c>
      <c r="D256" s="425">
        <v>0.46129999999999999</v>
      </c>
      <c r="E256" s="425">
        <v>0.31580000000000003</v>
      </c>
    </row>
    <row r="257" spans="1:5" ht="9" customHeight="1">
      <c r="A257" s="408" t="s">
        <v>40582</v>
      </c>
      <c r="B257" s="409" t="s">
        <v>40583</v>
      </c>
      <c r="C257" s="424" t="s">
        <v>129</v>
      </c>
      <c r="D257" s="425">
        <v>34.051600000000001</v>
      </c>
      <c r="E257" s="425">
        <v>8.1624999999999996</v>
      </c>
    </row>
    <row r="258" spans="1:5" ht="9" customHeight="1">
      <c r="A258" s="408" t="s">
        <v>40584</v>
      </c>
      <c r="B258" s="409" t="s">
        <v>40585</v>
      </c>
      <c r="C258" s="424" t="s">
        <v>129</v>
      </c>
      <c r="D258" s="425">
        <v>9.2799999999999994</v>
      </c>
      <c r="E258" s="425">
        <v>0.94479999999999997</v>
      </c>
    </row>
    <row r="259" spans="1:5" ht="9" customHeight="1">
      <c r="A259" s="408" t="s">
        <v>40586</v>
      </c>
      <c r="B259" s="409" t="s">
        <v>40587</v>
      </c>
      <c r="C259" s="424" t="s">
        <v>129</v>
      </c>
      <c r="D259" s="425">
        <v>231.0445</v>
      </c>
      <c r="E259" s="425">
        <v>43.366</v>
      </c>
    </row>
    <row r="260" spans="1:5" ht="9" customHeight="1">
      <c r="A260" s="408" t="s">
        <v>40588</v>
      </c>
      <c r="B260" s="409" t="s">
        <v>40589</v>
      </c>
      <c r="C260" s="424" t="s">
        <v>129</v>
      </c>
      <c r="D260" s="425">
        <v>47.896599999999999</v>
      </c>
      <c r="E260" s="425">
        <v>12.2789</v>
      </c>
    </row>
    <row r="261" spans="1:5" ht="9" customHeight="1">
      <c r="A261" s="408" t="s">
        <v>40590</v>
      </c>
      <c r="B261" s="409" t="s">
        <v>40591</v>
      </c>
      <c r="C261" s="424" t="s">
        <v>129</v>
      </c>
      <c r="D261" s="425">
        <v>469.53410000000002</v>
      </c>
      <c r="E261" s="425">
        <v>236.8682</v>
      </c>
    </row>
    <row r="262" spans="1:5" ht="9" customHeight="1">
      <c r="A262" s="408" t="s">
        <v>40592</v>
      </c>
      <c r="B262" s="409" t="s">
        <v>40593</v>
      </c>
      <c r="C262" s="424" t="s">
        <v>129</v>
      </c>
      <c r="D262" s="425">
        <v>349.54450000000003</v>
      </c>
      <c r="E262" s="425">
        <v>62.037100000000002</v>
      </c>
    </row>
    <row r="263" spans="1:5" ht="9" customHeight="1">
      <c r="A263" s="408" t="s">
        <v>40594</v>
      </c>
      <c r="B263" s="409" t="s">
        <v>40595</v>
      </c>
      <c r="C263" s="424" t="s">
        <v>129</v>
      </c>
      <c r="D263" s="425">
        <v>451.19029999999998</v>
      </c>
      <c r="E263" s="425">
        <v>227.51939999999999</v>
      </c>
    </row>
    <row r="264" spans="1:5" ht="9" customHeight="1">
      <c r="A264" s="408" t="s">
        <v>40596</v>
      </c>
      <c r="B264" s="409" t="s">
        <v>40597</v>
      </c>
      <c r="C264" s="424" t="s">
        <v>129</v>
      </c>
      <c r="D264" s="425">
        <v>451.19029999999998</v>
      </c>
      <c r="E264" s="425">
        <v>227.51939999999999</v>
      </c>
    </row>
    <row r="265" spans="1:5" ht="9" customHeight="1">
      <c r="A265" s="408" t="s">
        <v>40598</v>
      </c>
      <c r="B265" s="409" t="s">
        <v>40599</v>
      </c>
      <c r="C265" s="424" t="s">
        <v>129</v>
      </c>
      <c r="D265" s="425">
        <v>449.29149999999998</v>
      </c>
      <c r="E265" s="425">
        <v>226.55160000000001</v>
      </c>
    </row>
    <row r="266" spans="1:5" ht="9" customHeight="1">
      <c r="A266" s="408" t="s">
        <v>40600</v>
      </c>
      <c r="B266" s="409" t="s">
        <v>40601</v>
      </c>
      <c r="C266" s="424" t="s">
        <v>129</v>
      </c>
      <c r="D266" s="425">
        <v>449.29149999999998</v>
      </c>
      <c r="E266" s="425">
        <v>226.55160000000001</v>
      </c>
    </row>
    <row r="267" spans="1:5" ht="9" customHeight="1">
      <c r="A267" s="408" t="s">
        <v>40602</v>
      </c>
      <c r="B267" s="409" t="s">
        <v>40603</v>
      </c>
      <c r="C267" s="424" t="s">
        <v>129</v>
      </c>
      <c r="D267" s="425">
        <v>27.645099999999999</v>
      </c>
      <c r="E267" s="425">
        <v>25.5945</v>
      </c>
    </row>
    <row r="268" spans="1:5" ht="9" customHeight="1">
      <c r="A268" s="408" t="s">
        <v>40604</v>
      </c>
      <c r="B268" s="409" t="s">
        <v>40605</v>
      </c>
      <c r="C268" s="424" t="s">
        <v>129</v>
      </c>
      <c r="D268" s="425">
        <v>406.27780000000001</v>
      </c>
      <c r="E268" s="425">
        <v>204.62979999999999</v>
      </c>
    </row>
    <row r="269" spans="1:5" ht="9" customHeight="1">
      <c r="A269" s="408" t="s">
        <v>40606</v>
      </c>
      <c r="B269" s="409" t="s">
        <v>40607</v>
      </c>
      <c r="C269" s="424" t="s">
        <v>129</v>
      </c>
      <c r="D269" s="425">
        <v>43.717599999999997</v>
      </c>
      <c r="E269" s="425">
        <v>9.9408999999999992</v>
      </c>
    </row>
    <row r="270" spans="1:5" ht="9" customHeight="1">
      <c r="A270" s="408" t="s">
        <v>40608</v>
      </c>
      <c r="B270" s="409" t="s">
        <v>40609</v>
      </c>
      <c r="C270" s="424" t="s">
        <v>129</v>
      </c>
      <c r="D270" s="425">
        <v>1.0425</v>
      </c>
      <c r="E270" s="425">
        <v>0.57530000000000003</v>
      </c>
    </row>
    <row r="271" spans="1:5" ht="9" customHeight="1">
      <c r="A271" s="408" t="s">
        <v>40610</v>
      </c>
      <c r="B271" s="409" t="s">
        <v>40611</v>
      </c>
      <c r="C271" s="424" t="s">
        <v>129</v>
      </c>
      <c r="D271" s="425">
        <v>537.57460000000003</v>
      </c>
      <c r="E271" s="425">
        <v>268.73570000000001</v>
      </c>
    </row>
    <row r="272" spans="1:5" ht="9" customHeight="1">
      <c r="A272" s="408" t="s">
        <v>40612</v>
      </c>
      <c r="B272" s="409" t="s">
        <v>40613</v>
      </c>
      <c r="C272" s="424" t="s">
        <v>129</v>
      </c>
      <c r="D272" s="425">
        <v>3.3342999999999998</v>
      </c>
      <c r="E272" s="425">
        <v>2.0722</v>
      </c>
    </row>
    <row r="273" spans="1:5" ht="9" customHeight="1">
      <c r="A273" s="408" t="s">
        <v>40614</v>
      </c>
      <c r="B273" s="409" t="s">
        <v>40615</v>
      </c>
      <c r="C273" s="424" t="s">
        <v>129</v>
      </c>
      <c r="D273" s="425">
        <v>179.92519999999999</v>
      </c>
      <c r="E273" s="425">
        <v>36.893599999999999</v>
      </c>
    </row>
    <row r="274" spans="1:5" ht="9" customHeight="1">
      <c r="A274" s="408" t="s">
        <v>40616</v>
      </c>
      <c r="B274" s="409" t="s">
        <v>40617</v>
      </c>
      <c r="C274" s="424" t="s">
        <v>129</v>
      </c>
      <c r="D274" s="425">
        <v>194.91220000000001</v>
      </c>
      <c r="E274" s="425">
        <v>126.64</v>
      </c>
    </row>
    <row r="275" spans="1:5" ht="9" customHeight="1">
      <c r="A275" s="408" t="s">
        <v>40618</v>
      </c>
      <c r="B275" s="409" t="s">
        <v>40619</v>
      </c>
      <c r="C275" s="424" t="s">
        <v>129</v>
      </c>
      <c r="D275" s="425">
        <v>78.442499999999995</v>
      </c>
      <c r="E275" s="425">
        <v>64.423000000000002</v>
      </c>
    </row>
    <row r="276" spans="1:5" ht="9" customHeight="1">
      <c r="A276" s="408" t="s">
        <v>40620</v>
      </c>
      <c r="B276" s="409" t="s">
        <v>40621</v>
      </c>
      <c r="C276" s="424" t="s">
        <v>129</v>
      </c>
      <c r="D276" s="425">
        <v>0.80079999999999996</v>
      </c>
      <c r="E276" s="425">
        <v>0.44190000000000002</v>
      </c>
    </row>
    <row r="277" spans="1:5" ht="9" customHeight="1">
      <c r="A277" s="408" t="s">
        <v>40622</v>
      </c>
      <c r="B277" s="409" t="s">
        <v>40623</v>
      </c>
      <c r="C277" s="424" t="s">
        <v>129</v>
      </c>
      <c r="D277" s="425">
        <v>235.45050000000001</v>
      </c>
      <c r="E277" s="425">
        <v>38.8386</v>
      </c>
    </row>
    <row r="278" spans="1:5" ht="9" customHeight="1">
      <c r="A278" s="408" t="s">
        <v>40624</v>
      </c>
      <c r="B278" s="409" t="s">
        <v>40625</v>
      </c>
      <c r="C278" s="424" t="s">
        <v>129</v>
      </c>
      <c r="D278" s="425">
        <v>21.906500000000001</v>
      </c>
      <c r="E278" s="425">
        <v>21.316600000000001</v>
      </c>
    </row>
    <row r="279" spans="1:5" ht="9" customHeight="1">
      <c r="A279" s="408" t="s">
        <v>40626</v>
      </c>
      <c r="B279" s="409" t="s">
        <v>40627</v>
      </c>
      <c r="C279" s="424" t="s">
        <v>129</v>
      </c>
      <c r="D279" s="425">
        <v>1078.7922000000001</v>
      </c>
      <c r="E279" s="425">
        <v>384.94670000000002</v>
      </c>
    </row>
    <row r="280" spans="1:5" ht="9" customHeight="1">
      <c r="A280" s="408" t="s">
        <v>40628</v>
      </c>
      <c r="B280" s="409" t="s">
        <v>40629</v>
      </c>
      <c r="C280" s="424" t="s">
        <v>129</v>
      </c>
      <c r="D280" s="425">
        <v>214.40450000000001</v>
      </c>
      <c r="E280" s="425">
        <v>79.132800000000003</v>
      </c>
    </row>
    <row r="281" spans="1:5" ht="9" customHeight="1">
      <c r="A281" s="408" t="s">
        <v>40630</v>
      </c>
      <c r="B281" s="409" t="s">
        <v>40631</v>
      </c>
      <c r="C281" s="424" t="s">
        <v>129</v>
      </c>
      <c r="D281" s="425">
        <v>87.269900000000007</v>
      </c>
      <c r="E281" s="425">
        <v>48.996200000000002</v>
      </c>
    </row>
    <row r="282" spans="1:5" ht="9" customHeight="1">
      <c r="A282" s="408" t="s">
        <v>40632</v>
      </c>
      <c r="B282" s="409" t="s">
        <v>40633</v>
      </c>
      <c r="C282" s="424" t="s">
        <v>129</v>
      </c>
      <c r="D282" s="425">
        <v>0.79749999999999999</v>
      </c>
      <c r="E282" s="425">
        <v>0.44009999999999999</v>
      </c>
    </row>
    <row r="283" spans="1:5" ht="9" customHeight="1">
      <c r="A283" s="408" t="s">
        <v>40634</v>
      </c>
      <c r="B283" s="409" t="s">
        <v>40635</v>
      </c>
      <c r="C283" s="424" t="s">
        <v>129</v>
      </c>
      <c r="D283" s="425">
        <v>93.525700000000001</v>
      </c>
      <c r="E283" s="425">
        <v>46.437899999999999</v>
      </c>
    </row>
    <row r="284" spans="1:5" ht="9" customHeight="1">
      <c r="A284" s="408" t="s">
        <v>40636</v>
      </c>
      <c r="B284" s="409" t="s">
        <v>40637</v>
      </c>
      <c r="C284" s="424" t="s">
        <v>129</v>
      </c>
      <c r="D284" s="425">
        <v>160.04249999999999</v>
      </c>
      <c r="E284" s="425">
        <v>70.115899999999996</v>
      </c>
    </row>
    <row r="285" spans="1:5" ht="9" customHeight="1">
      <c r="A285" s="408" t="s">
        <v>40638</v>
      </c>
      <c r="B285" s="409" t="s">
        <v>40639</v>
      </c>
      <c r="C285" s="424" t="s">
        <v>129</v>
      </c>
      <c r="D285" s="425">
        <v>990.29700000000003</v>
      </c>
      <c r="E285" s="425">
        <v>525.25490000000002</v>
      </c>
    </row>
    <row r="286" spans="1:5" ht="9" customHeight="1">
      <c r="A286" s="408" t="s">
        <v>40640</v>
      </c>
      <c r="B286" s="409" t="s">
        <v>40641</v>
      </c>
      <c r="C286" s="424" t="s">
        <v>129</v>
      </c>
      <c r="D286" s="425">
        <v>60.84</v>
      </c>
      <c r="E286" s="425">
        <v>47.288800000000002</v>
      </c>
    </row>
    <row r="287" spans="1:5" ht="9" customHeight="1">
      <c r="A287" s="408" t="s">
        <v>40642</v>
      </c>
      <c r="B287" s="409" t="s">
        <v>40643</v>
      </c>
      <c r="C287" s="424" t="s">
        <v>129</v>
      </c>
      <c r="D287" s="425">
        <v>27.715199999999999</v>
      </c>
      <c r="E287" s="425">
        <v>26.2378</v>
      </c>
    </row>
    <row r="288" spans="1:5" ht="9" customHeight="1">
      <c r="A288" s="408" t="s">
        <v>40644</v>
      </c>
      <c r="B288" s="409" t="s">
        <v>40645</v>
      </c>
      <c r="C288" s="424" t="s">
        <v>129</v>
      </c>
      <c r="D288" s="425">
        <v>24.484000000000002</v>
      </c>
      <c r="E288" s="425">
        <v>22.866499999999998</v>
      </c>
    </row>
    <row r="289" spans="1:5" ht="9" customHeight="1">
      <c r="A289" s="408" t="s">
        <v>40646</v>
      </c>
      <c r="B289" s="409" t="s">
        <v>40647</v>
      </c>
      <c r="C289" s="424" t="s">
        <v>129</v>
      </c>
      <c r="D289" s="425">
        <v>115.09350000000001</v>
      </c>
      <c r="E289" s="425">
        <v>49.064900000000002</v>
      </c>
    </row>
    <row r="290" spans="1:5" ht="9" customHeight="1">
      <c r="A290" s="408" t="s">
        <v>40648</v>
      </c>
      <c r="B290" s="409" t="s">
        <v>40649</v>
      </c>
      <c r="C290" s="424" t="s">
        <v>129</v>
      </c>
      <c r="D290" s="425">
        <v>161.19560000000001</v>
      </c>
      <c r="E290" s="425">
        <v>63.2864</v>
      </c>
    </row>
    <row r="291" spans="1:5" ht="9" customHeight="1">
      <c r="A291" s="408" t="s">
        <v>40650</v>
      </c>
      <c r="B291" s="409" t="s">
        <v>40651</v>
      </c>
      <c r="C291" s="424" t="s">
        <v>129</v>
      </c>
      <c r="D291" s="425">
        <v>378.78559999999999</v>
      </c>
      <c r="E291" s="425">
        <v>143.33680000000001</v>
      </c>
    </row>
    <row r="292" spans="1:5" ht="9" customHeight="1">
      <c r="A292" s="408" t="s">
        <v>40652</v>
      </c>
      <c r="B292" s="409" t="s">
        <v>40653</v>
      </c>
      <c r="C292" s="424" t="s">
        <v>129</v>
      </c>
      <c r="D292" s="425">
        <v>25.075700000000001</v>
      </c>
      <c r="E292" s="425">
        <v>23.042100000000001</v>
      </c>
    </row>
    <row r="293" spans="1:5" ht="9" customHeight="1">
      <c r="A293" s="408" t="s">
        <v>40654</v>
      </c>
      <c r="B293" s="409" t="s">
        <v>40655</v>
      </c>
      <c r="C293" s="424" t="s">
        <v>129</v>
      </c>
      <c r="D293" s="425">
        <v>3.2915999999999999</v>
      </c>
      <c r="E293" s="425">
        <v>2.0457000000000001</v>
      </c>
    </row>
    <row r="294" spans="1:5" ht="9" customHeight="1">
      <c r="A294" s="408" t="s">
        <v>40656</v>
      </c>
      <c r="B294" s="409" t="s">
        <v>40657</v>
      </c>
      <c r="C294" s="424" t="s">
        <v>129</v>
      </c>
      <c r="D294" s="425">
        <v>26.375499999999999</v>
      </c>
      <c r="E294" s="425">
        <v>24.1587</v>
      </c>
    </row>
    <row r="295" spans="1:5" ht="9" customHeight="1">
      <c r="A295" s="408" t="s">
        <v>40658</v>
      </c>
      <c r="B295" s="409" t="s">
        <v>40659</v>
      </c>
      <c r="C295" s="424" t="s">
        <v>129</v>
      </c>
      <c r="D295" s="425">
        <v>22.799700000000001</v>
      </c>
      <c r="E295" s="425">
        <v>21.881900000000002</v>
      </c>
    </row>
    <row r="296" spans="1:5" ht="9" customHeight="1">
      <c r="A296" s="408" t="s">
        <v>40660</v>
      </c>
      <c r="B296" s="409" t="s">
        <v>40661</v>
      </c>
      <c r="C296" s="424" t="s">
        <v>129</v>
      </c>
      <c r="D296" s="425">
        <v>22.9008</v>
      </c>
      <c r="E296" s="425">
        <v>21.865300000000001</v>
      </c>
    </row>
    <row r="297" spans="1:5" ht="9" customHeight="1">
      <c r="A297" s="408" t="s">
        <v>40662</v>
      </c>
      <c r="B297" s="409" t="s">
        <v>40663</v>
      </c>
      <c r="C297" s="424" t="s">
        <v>129</v>
      </c>
      <c r="D297" s="425">
        <v>22.344899999999999</v>
      </c>
      <c r="E297" s="425">
        <v>21.558499999999999</v>
      </c>
    </row>
    <row r="298" spans="1:5" ht="9" customHeight="1">
      <c r="A298" s="408" t="s">
        <v>40664</v>
      </c>
      <c r="B298" s="409" t="s">
        <v>40665</v>
      </c>
      <c r="C298" s="424" t="s">
        <v>129</v>
      </c>
      <c r="D298" s="425">
        <v>32.993000000000002</v>
      </c>
      <c r="E298" s="425">
        <v>24.167899999999999</v>
      </c>
    </row>
    <row r="299" spans="1:5" ht="9" customHeight="1">
      <c r="A299" s="408" t="s">
        <v>40666</v>
      </c>
      <c r="B299" s="409" t="s">
        <v>40667</v>
      </c>
      <c r="C299" s="424" t="s">
        <v>129</v>
      </c>
      <c r="D299" s="425">
        <v>3079.4654</v>
      </c>
      <c r="E299" s="425">
        <v>1763.2574999999999</v>
      </c>
    </row>
    <row r="300" spans="1:5" ht="9" customHeight="1">
      <c r="A300" s="408" t="s">
        <v>40668</v>
      </c>
      <c r="B300" s="409" t="s">
        <v>40669</v>
      </c>
      <c r="C300" s="424" t="s">
        <v>129</v>
      </c>
      <c r="D300" s="425">
        <v>1819.0393999999999</v>
      </c>
      <c r="E300" s="425">
        <v>1008.72</v>
      </c>
    </row>
    <row r="301" spans="1:5" ht="9" customHeight="1">
      <c r="A301" s="408" t="s">
        <v>40670</v>
      </c>
      <c r="B301" s="409" t="s">
        <v>40671</v>
      </c>
      <c r="C301" s="424" t="s">
        <v>129</v>
      </c>
      <c r="D301" s="425">
        <v>658.71379999999999</v>
      </c>
      <c r="E301" s="425">
        <v>270.72460000000001</v>
      </c>
    </row>
    <row r="302" spans="1:5" ht="9" customHeight="1">
      <c r="A302" s="408" t="s">
        <v>40672</v>
      </c>
      <c r="B302" s="409" t="s">
        <v>40673</v>
      </c>
      <c r="C302" s="424" t="s">
        <v>129</v>
      </c>
      <c r="D302" s="425">
        <v>38.073399999999999</v>
      </c>
      <c r="E302" s="425">
        <v>37.188499999999998</v>
      </c>
    </row>
    <row r="303" spans="1:5" ht="9" customHeight="1">
      <c r="A303" s="408" t="s">
        <v>40674</v>
      </c>
      <c r="B303" s="409" t="s">
        <v>40675</v>
      </c>
      <c r="C303" s="424" t="s">
        <v>129</v>
      </c>
      <c r="D303" s="425">
        <v>0.1464</v>
      </c>
      <c r="E303" s="425">
        <v>0.1002</v>
      </c>
    </row>
    <row r="304" spans="1:5" ht="9" customHeight="1">
      <c r="A304" s="408" t="s">
        <v>40676</v>
      </c>
      <c r="B304" s="409" t="s">
        <v>40677</v>
      </c>
      <c r="C304" s="424" t="s">
        <v>129</v>
      </c>
      <c r="D304" s="425">
        <v>945.96900000000005</v>
      </c>
      <c r="E304" s="425">
        <v>614.84640000000002</v>
      </c>
    </row>
    <row r="305" spans="1:5" ht="9" customHeight="1">
      <c r="A305" s="408" t="s">
        <v>40678</v>
      </c>
      <c r="B305" s="409" t="s">
        <v>40679</v>
      </c>
      <c r="C305" s="424" t="s">
        <v>129</v>
      </c>
      <c r="D305" s="425">
        <v>0.37009999999999998</v>
      </c>
      <c r="E305" s="425">
        <v>0.25719999999999998</v>
      </c>
    </row>
    <row r="306" spans="1:5" ht="9" customHeight="1">
      <c r="A306" s="408" t="s">
        <v>40680</v>
      </c>
      <c r="B306" s="409" t="s">
        <v>40681</v>
      </c>
      <c r="C306" s="424" t="s">
        <v>129</v>
      </c>
      <c r="D306" s="425">
        <v>37.645200000000003</v>
      </c>
      <c r="E306" s="425">
        <v>36.945799999999998</v>
      </c>
    </row>
    <row r="307" spans="1:5" ht="9" customHeight="1">
      <c r="A307" s="408" t="s">
        <v>40682</v>
      </c>
      <c r="B307" s="409" t="s">
        <v>40683</v>
      </c>
      <c r="C307" s="424" t="s">
        <v>129</v>
      </c>
      <c r="D307" s="425">
        <v>39.389899999999997</v>
      </c>
      <c r="E307" s="425">
        <v>37.934699999999999</v>
      </c>
    </row>
    <row r="308" spans="1:5" ht="9" customHeight="1">
      <c r="A308" s="408" t="s">
        <v>40684</v>
      </c>
      <c r="B308" s="409" t="s">
        <v>40685</v>
      </c>
      <c r="C308" s="424" t="s">
        <v>129</v>
      </c>
      <c r="D308" s="425">
        <v>41.388599999999997</v>
      </c>
      <c r="E308" s="425">
        <v>39.067599999999999</v>
      </c>
    </row>
    <row r="309" spans="1:5" ht="9" customHeight="1">
      <c r="A309" s="408" t="s">
        <v>40686</v>
      </c>
      <c r="B309" s="409" t="s">
        <v>40687</v>
      </c>
      <c r="C309" s="424" t="s">
        <v>129</v>
      </c>
      <c r="D309" s="425">
        <v>42.357999999999997</v>
      </c>
      <c r="E309" s="425">
        <v>39.617100000000001</v>
      </c>
    </row>
    <row r="310" spans="1:5" ht="9" customHeight="1">
      <c r="A310" s="408" t="s">
        <v>40688</v>
      </c>
      <c r="B310" s="409" t="s">
        <v>40689</v>
      </c>
      <c r="C310" s="424" t="s">
        <v>129</v>
      </c>
      <c r="D310" s="425">
        <v>42.796999999999997</v>
      </c>
      <c r="E310" s="425">
        <v>39.865900000000003</v>
      </c>
    </row>
    <row r="311" spans="1:5" ht="9" customHeight="1">
      <c r="A311" s="408" t="s">
        <v>40690</v>
      </c>
      <c r="B311" s="409" t="s">
        <v>40691</v>
      </c>
      <c r="C311" s="424" t="s">
        <v>129</v>
      </c>
      <c r="D311" s="425">
        <v>43.267299999999999</v>
      </c>
      <c r="E311" s="425">
        <v>40.1325</v>
      </c>
    </row>
    <row r="312" spans="1:5" ht="9" customHeight="1">
      <c r="A312" s="408" t="s">
        <v>40692</v>
      </c>
      <c r="B312" s="409" t="s">
        <v>40693</v>
      </c>
      <c r="C312" s="424" t="s">
        <v>129</v>
      </c>
      <c r="D312" s="425">
        <v>49.598199999999999</v>
      </c>
      <c r="E312" s="425">
        <v>35.948700000000002</v>
      </c>
    </row>
    <row r="313" spans="1:5" ht="9" customHeight="1">
      <c r="A313" s="408" t="s">
        <v>40694</v>
      </c>
      <c r="B313" s="409" t="s">
        <v>40695</v>
      </c>
      <c r="C313" s="424" t="s">
        <v>129</v>
      </c>
      <c r="D313" s="425">
        <v>72.588800000000006</v>
      </c>
      <c r="E313" s="425">
        <v>41.2438</v>
      </c>
    </row>
    <row r="314" spans="1:5" ht="9" customHeight="1">
      <c r="A314" s="408" t="s">
        <v>40696</v>
      </c>
      <c r="B314" s="409" t="s">
        <v>40697</v>
      </c>
      <c r="C314" s="424" t="s">
        <v>129</v>
      </c>
      <c r="D314" s="425">
        <v>13.7544</v>
      </c>
      <c r="E314" s="425">
        <v>5.0564</v>
      </c>
    </row>
    <row r="315" spans="1:5" ht="9" customHeight="1">
      <c r="A315" s="408" t="s">
        <v>40698</v>
      </c>
      <c r="B315" s="409" t="s">
        <v>40699</v>
      </c>
      <c r="C315" s="424" t="s">
        <v>129</v>
      </c>
      <c r="D315" s="425">
        <v>18.613700000000001</v>
      </c>
      <c r="E315" s="425">
        <v>10.413600000000001</v>
      </c>
    </row>
    <row r="316" spans="1:5" ht="9" customHeight="1">
      <c r="A316" s="408" t="s">
        <v>40700</v>
      </c>
      <c r="B316" s="409" t="s">
        <v>40701</v>
      </c>
      <c r="C316" s="424" t="s">
        <v>129</v>
      </c>
      <c r="D316" s="425">
        <v>10.4094</v>
      </c>
      <c r="E316" s="425">
        <v>4.0979000000000001</v>
      </c>
    </row>
    <row r="317" spans="1:5" ht="9" customHeight="1">
      <c r="A317" s="408" t="s">
        <v>40702</v>
      </c>
      <c r="B317" s="409" t="s">
        <v>40703</v>
      </c>
      <c r="C317" s="424" t="s">
        <v>129</v>
      </c>
      <c r="D317" s="425">
        <v>11.1805</v>
      </c>
      <c r="E317" s="425">
        <v>4.9438000000000004</v>
      </c>
    </row>
    <row r="318" spans="1:5" ht="9" customHeight="1">
      <c r="A318" s="408" t="s">
        <v>40704</v>
      </c>
      <c r="B318" s="409" t="s">
        <v>40705</v>
      </c>
      <c r="C318" s="424" t="s">
        <v>129</v>
      </c>
      <c r="D318" s="425">
        <v>23.382300000000001</v>
      </c>
      <c r="E318" s="425">
        <v>7.4268999999999998</v>
      </c>
    </row>
    <row r="319" spans="1:5" ht="9" customHeight="1">
      <c r="A319" s="408" t="s">
        <v>40706</v>
      </c>
      <c r="B319" s="409" t="s">
        <v>40707</v>
      </c>
      <c r="C319" s="424" t="s">
        <v>129</v>
      </c>
      <c r="D319" s="425">
        <v>24.022099999999998</v>
      </c>
      <c r="E319" s="425">
        <v>7.78</v>
      </c>
    </row>
    <row r="320" spans="1:5" ht="9" customHeight="1">
      <c r="A320" s="408" t="s">
        <v>40708</v>
      </c>
      <c r="B320" s="409" t="s">
        <v>40709</v>
      </c>
      <c r="C320" s="424" t="s">
        <v>129</v>
      </c>
      <c r="D320" s="425">
        <v>40.388199999999998</v>
      </c>
      <c r="E320" s="425">
        <v>32.164000000000001</v>
      </c>
    </row>
    <row r="321" spans="1:5" ht="9" customHeight="1">
      <c r="A321" s="408" t="s">
        <v>40710</v>
      </c>
      <c r="B321" s="409" t="s">
        <v>40711</v>
      </c>
      <c r="C321" s="424" t="s">
        <v>129</v>
      </c>
      <c r="D321" s="425">
        <v>11.932600000000001</v>
      </c>
      <c r="E321" s="425">
        <v>2.4980000000000002</v>
      </c>
    </row>
    <row r="322" spans="1:5" ht="9" customHeight="1">
      <c r="A322" s="408" t="s">
        <v>40712</v>
      </c>
      <c r="B322" s="409" t="s">
        <v>40713</v>
      </c>
      <c r="C322" s="424" t="s">
        <v>129</v>
      </c>
      <c r="D322" s="425">
        <v>9.2947000000000006</v>
      </c>
      <c r="E322" s="425">
        <v>4.1483999999999996</v>
      </c>
    </row>
    <row r="323" spans="1:5" ht="9" customHeight="1">
      <c r="A323" s="408" t="s">
        <v>40714</v>
      </c>
      <c r="B323" s="409" t="s">
        <v>40715</v>
      </c>
      <c r="C323" s="424" t="s">
        <v>129</v>
      </c>
      <c r="D323" s="425">
        <v>0.5746</v>
      </c>
      <c r="E323" s="425">
        <v>0.31709999999999999</v>
      </c>
    </row>
    <row r="324" spans="1:5" ht="9" customHeight="1">
      <c r="A324" s="408" t="s">
        <v>40716</v>
      </c>
      <c r="B324" s="409" t="s">
        <v>40717</v>
      </c>
      <c r="C324" s="424" t="s">
        <v>129</v>
      </c>
      <c r="D324" s="425">
        <v>22.311699999999998</v>
      </c>
      <c r="E324" s="425">
        <v>8.0622000000000007</v>
      </c>
    </row>
    <row r="325" spans="1:5" ht="9" customHeight="1">
      <c r="A325" s="408" t="s">
        <v>40718</v>
      </c>
      <c r="B325" s="409" t="s">
        <v>40719</v>
      </c>
      <c r="C325" s="424" t="s">
        <v>129</v>
      </c>
      <c r="D325" s="425">
        <v>0.14080000000000001</v>
      </c>
      <c r="E325" s="425">
        <v>0.1103</v>
      </c>
    </row>
    <row r="326" spans="1:5" ht="9" customHeight="1">
      <c r="A326" s="408" t="s">
        <v>40720</v>
      </c>
      <c r="B326" s="409" t="s">
        <v>40721</v>
      </c>
      <c r="C326" s="424" t="s">
        <v>129</v>
      </c>
      <c r="D326" s="425">
        <v>104.4586</v>
      </c>
      <c r="E326" s="425">
        <v>35.452199999999998</v>
      </c>
    </row>
    <row r="327" spans="1:5" ht="9" customHeight="1">
      <c r="A327" s="408" t="s">
        <v>40722</v>
      </c>
      <c r="B327" s="409" t="s">
        <v>40723</v>
      </c>
      <c r="C327" s="424" t="s">
        <v>129</v>
      </c>
      <c r="D327" s="425">
        <v>24.264900000000001</v>
      </c>
      <c r="E327" s="425">
        <v>23.027699999999999</v>
      </c>
    </row>
    <row r="328" spans="1:5" ht="9" customHeight="1">
      <c r="A328" s="408" t="s">
        <v>40724</v>
      </c>
      <c r="B328" s="409" t="s">
        <v>40725</v>
      </c>
      <c r="C328" s="424" t="s">
        <v>129</v>
      </c>
      <c r="D328" s="425">
        <v>24.448599999999999</v>
      </c>
      <c r="E328" s="425">
        <v>23.1496</v>
      </c>
    </row>
    <row r="329" spans="1:5" ht="9" customHeight="1">
      <c r="A329" s="408" t="s">
        <v>40726</v>
      </c>
      <c r="B329" s="409" t="s">
        <v>40727</v>
      </c>
      <c r="C329" s="424" t="s">
        <v>129</v>
      </c>
      <c r="D329" s="425">
        <v>21.3035</v>
      </c>
      <c r="E329" s="425">
        <v>20.994499999999999</v>
      </c>
    </row>
    <row r="330" spans="1:5" ht="9" customHeight="1">
      <c r="A330" s="408" t="s">
        <v>40728</v>
      </c>
      <c r="B330" s="409" t="s">
        <v>40729</v>
      </c>
      <c r="C330" s="424" t="s">
        <v>129</v>
      </c>
      <c r="D330" s="425">
        <v>21.875</v>
      </c>
      <c r="E330" s="425">
        <v>21.2925</v>
      </c>
    </row>
    <row r="331" spans="1:5" ht="9" customHeight="1">
      <c r="A331" s="408" t="s">
        <v>40730</v>
      </c>
      <c r="B331" s="409" t="s">
        <v>40731</v>
      </c>
      <c r="C331" s="424" t="s">
        <v>129</v>
      </c>
      <c r="D331" s="425">
        <v>5.2557999999999998</v>
      </c>
      <c r="E331" s="425">
        <v>3.0724999999999998</v>
      </c>
    </row>
    <row r="332" spans="1:5" ht="9" customHeight="1">
      <c r="A332" s="408" t="s">
        <v>40732</v>
      </c>
      <c r="B332" s="409" t="s">
        <v>40733</v>
      </c>
      <c r="C332" s="424" t="s">
        <v>129</v>
      </c>
      <c r="D332" s="425">
        <v>386.87520000000001</v>
      </c>
      <c r="E332" s="425">
        <v>156.03800000000001</v>
      </c>
    </row>
    <row r="333" spans="1:5" ht="9" customHeight="1">
      <c r="A333" s="408" t="s">
        <v>40734</v>
      </c>
      <c r="B333" s="409" t="s">
        <v>40735</v>
      </c>
      <c r="C333" s="424" t="s">
        <v>129</v>
      </c>
      <c r="D333" s="425">
        <v>100.15470000000001</v>
      </c>
      <c r="E333" s="425">
        <v>69.874899999999997</v>
      </c>
    </row>
    <row r="334" spans="1:5" ht="9" customHeight="1">
      <c r="A334" s="408" t="s">
        <v>40736</v>
      </c>
      <c r="B334" s="409" t="s">
        <v>40737</v>
      </c>
      <c r="C334" s="424" t="s">
        <v>129</v>
      </c>
      <c r="D334" s="425">
        <v>219.7824</v>
      </c>
      <c r="E334" s="425">
        <v>99.3142</v>
      </c>
    </row>
    <row r="335" spans="1:5" ht="9" customHeight="1">
      <c r="A335" s="408" t="s">
        <v>40738</v>
      </c>
      <c r="B335" s="409" t="s">
        <v>40739</v>
      </c>
      <c r="C335" s="424" t="s">
        <v>129</v>
      </c>
      <c r="D335" s="425">
        <v>2.5356999999999998</v>
      </c>
      <c r="E335" s="425">
        <v>1.3993</v>
      </c>
    </row>
    <row r="336" spans="1:5" ht="9" customHeight="1">
      <c r="A336" s="408" t="s">
        <v>40740</v>
      </c>
      <c r="B336" s="409" t="s">
        <v>40741</v>
      </c>
      <c r="C336" s="424" t="s">
        <v>129</v>
      </c>
      <c r="D336" s="425">
        <v>0.57399999999999995</v>
      </c>
      <c r="E336" s="425">
        <v>0.35670000000000002</v>
      </c>
    </row>
    <row r="337" spans="1:5" ht="9" customHeight="1">
      <c r="A337" s="408" t="s">
        <v>40742</v>
      </c>
      <c r="B337" s="409" t="s">
        <v>40743</v>
      </c>
      <c r="C337" s="424" t="s">
        <v>129</v>
      </c>
      <c r="D337" s="425">
        <v>174.48580000000001</v>
      </c>
      <c r="E337" s="425">
        <v>83.1066</v>
      </c>
    </row>
    <row r="338" spans="1:5" ht="9" customHeight="1">
      <c r="A338" s="408" t="s">
        <v>40744</v>
      </c>
      <c r="B338" s="409" t="s">
        <v>40745</v>
      </c>
      <c r="C338" s="424" t="s">
        <v>129</v>
      </c>
      <c r="D338" s="425">
        <v>30.217400000000001</v>
      </c>
      <c r="E338" s="425">
        <v>3.9588000000000001</v>
      </c>
    </row>
    <row r="339" spans="1:5" ht="9" customHeight="1">
      <c r="A339" s="408" t="s">
        <v>40746</v>
      </c>
      <c r="B339" s="409" t="s">
        <v>40747</v>
      </c>
      <c r="C339" s="424" t="s">
        <v>129</v>
      </c>
      <c r="D339" s="425">
        <v>38.860199999999999</v>
      </c>
      <c r="E339" s="425">
        <v>31.540500000000002</v>
      </c>
    </row>
    <row r="340" spans="1:5" ht="9" customHeight="1">
      <c r="A340" s="408" t="s">
        <v>40748</v>
      </c>
      <c r="B340" s="409" t="s">
        <v>40749</v>
      </c>
      <c r="C340" s="424" t="s">
        <v>129</v>
      </c>
      <c r="D340" s="425">
        <v>10.6107</v>
      </c>
      <c r="E340" s="425">
        <v>0.5292</v>
      </c>
    </row>
    <row r="341" spans="1:5" ht="9" customHeight="1">
      <c r="A341" s="408" t="s">
        <v>40750</v>
      </c>
      <c r="B341" s="409" t="s">
        <v>40751</v>
      </c>
      <c r="C341" s="424" t="s">
        <v>129</v>
      </c>
      <c r="D341" s="425">
        <v>222.3997</v>
      </c>
      <c r="E341" s="425">
        <v>38.4086</v>
      </c>
    </row>
    <row r="342" spans="1:5" ht="9" customHeight="1">
      <c r="A342" s="408" t="s">
        <v>40752</v>
      </c>
      <c r="B342" s="409" t="s">
        <v>40753</v>
      </c>
      <c r="C342" s="424" t="s">
        <v>129</v>
      </c>
      <c r="D342" s="425">
        <v>74.751499999999993</v>
      </c>
      <c r="E342" s="425">
        <v>47.9893</v>
      </c>
    </row>
    <row r="343" spans="1:5" ht="9" customHeight="1">
      <c r="A343" s="408" t="s">
        <v>40754</v>
      </c>
      <c r="B343" s="409" t="s">
        <v>40755</v>
      </c>
      <c r="C343" s="424" t="s">
        <v>129</v>
      </c>
      <c r="D343" s="425">
        <v>438.58429999999998</v>
      </c>
      <c r="E343" s="425">
        <v>198.58070000000001</v>
      </c>
    </row>
    <row r="344" spans="1:5" ht="9" customHeight="1">
      <c r="A344" s="408" t="s">
        <v>40756</v>
      </c>
      <c r="B344" s="409" t="s">
        <v>40757</v>
      </c>
      <c r="C344" s="424" t="s">
        <v>129</v>
      </c>
      <c r="D344" s="425">
        <v>104.7754</v>
      </c>
      <c r="E344" s="425">
        <v>7.4116999999999997</v>
      </c>
    </row>
    <row r="345" spans="1:5" ht="9" customHeight="1">
      <c r="A345" s="408" t="s">
        <v>40758</v>
      </c>
      <c r="B345" s="409" t="s">
        <v>40759</v>
      </c>
      <c r="C345" s="424" t="s">
        <v>129</v>
      </c>
      <c r="D345" s="425">
        <v>805.13559999999995</v>
      </c>
      <c r="E345" s="425">
        <v>389.26280000000003</v>
      </c>
    </row>
    <row r="346" spans="1:5" ht="9" customHeight="1">
      <c r="A346" s="408" t="s">
        <v>40760</v>
      </c>
      <c r="B346" s="409" t="s">
        <v>40761</v>
      </c>
      <c r="C346" s="424" t="s">
        <v>129</v>
      </c>
      <c r="D346" s="425">
        <v>230.92769999999999</v>
      </c>
      <c r="E346" s="425">
        <v>14.051299999999999</v>
      </c>
    </row>
    <row r="347" spans="1:5" ht="9" customHeight="1">
      <c r="A347" s="408" t="s">
        <v>40762</v>
      </c>
      <c r="B347" s="409" t="s">
        <v>40763</v>
      </c>
      <c r="C347" s="424" t="s">
        <v>129</v>
      </c>
      <c r="D347" s="425">
        <v>75.671000000000006</v>
      </c>
      <c r="E347" s="425">
        <v>5.2356999999999996</v>
      </c>
    </row>
    <row r="348" spans="1:5" ht="9" customHeight="1">
      <c r="A348" s="408" t="s">
        <v>40764</v>
      </c>
      <c r="B348" s="409" t="s">
        <v>40765</v>
      </c>
      <c r="C348" s="424" t="s">
        <v>129</v>
      </c>
      <c r="D348" s="425">
        <v>63.820900000000002</v>
      </c>
      <c r="E348" s="425">
        <v>41.334899999999998</v>
      </c>
    </row>
    <row r="349" spans="1:5" ht="9" customHeight="1">
      <c r="A349" s="408" t="s">
        <v>40766</v>
      </c>
      <c r="B349" s="409" t="s">
        <v>40767</v>
      </c>
      <c r="C349" s="424" t="s">
        <v>129</v>
      </c>
      <c r="D349" s="425">
        <v>111.6383</v>
      </c>
      <c r="E349" s="425">
        <v>70.834699999999998</v>
      </c>
    </row>
    <row r="350" spans="1:5" ht="9" customHeight="1">
      <c r="A350" s="408" t="s">
        <v>40768</v>
      </c>
      <c r="B350" s="409" t="s">
        <v>40769</v>
      </c>
      <c r="C350" s="424" t="s">
        <v>129</v>
      </c>
      <c r="D350" s="425">
        <v>28.760200000000001</v>
      </c>
      <c r="E350" s="425">
        <v>25.098800000000001</v>
      </c>
    </row>
    <row r="351" spans="1:5" ht="9" customHeight="1">
      <c r="A351" s="408" t="s">
        <v>40770</v>
      </c>
      <c r="B351" s="409" t="s">
        <v>40771</v>
      </c>
      <c r="C351" s="424" t="s">
        <v>129</v>
      </c>
      <c r="D351" s="425">
        <v>121.08669999999999</v>
      </c>
      <c r="E351" s="425">
        <v>68.274299999999997</v>
      </c>
    </row>
    <row r="352" spans="1:5" ht="9" customHeight="1">
      <c r="A352" s="408" t="s">
        <v>40772</v>
      </c>
      <c r="B352" s="409" t="s">
        <v>40773</v>
      </c>
      <c r="C352" s="424" t="s">
        <v>129</v>
      </c>
      <c r="D352" s="425">
        <v>379.73579999999998</v>
      </c>
      <c r="E352" s="425">
        <v>194.86539999999999</v>
      </c>
    </row>
    <row r="353" spans="1:5" ht="9" customHeight="1">
      <c r="A353" s="408" t="s">
        <v>40774</v>
      </c>
      <c r="B353" s="409" t="s">
        <v>40775</v>
      </c>
      <c r="C353" s="424" t="s">
        <v>129</v>
      </c>
      <c r="D353" s="425">
        <v>25.909400000000002</v>
      </c>
      <c r="E353" s="425">
        <v>21.880700000000001</v>
      </c>
    </row>
    <row r="354" spans="1:5" ht="9" customHeight="1">
      <c r="A354" s="408" t="s">
        <v>40776</v>
      </c>
      <c r="B354" s="409" t="s">
        <v>40777</v>
      </c>
      <c r="C354" s="424" t="s">
        <v>129</v>
      </c>
      <c r="D354" s="425">
        <v>0.51380000000000003</v>
      </c>
      <c r="E354" s="425">
        <v>0.35170000000000001</v>
      </c>
    </row>
    <row r="355" spans="1:5" ht="9" customHeight="1">
      <c r="A355" s="408" t="s">
        <v>40778</v>
      </c>
      <c r="B355" s="409" t="s">
        <v>40779</v>
      </c>
      <c r="C355" s="424" t="s">
        <v>129</v>
      </c>
      <c r="D355" s="425">
        <v>88.955600000000004</v>
      </c>
      <c r="E355" s="425">
        <v>58.701900000000002</v>
      </c>
    </row>
    <row r="356" spans="1:5" ht="9" customHeight="1">
      <c r="A356" s="408" t="s">
        <v>40780</v>
      </c>
      <c r="B356" s="409" t="s">
        <v>40781</v>
      </c>
      <c r="C356" s="424" t="s">
        <v>129</v>
      </c>
      <c r="D356" s="425">
        <v>4.1569000000000003</v>
      </c>
      <c r="E356" s="425">
        <v>2.4300999999999999</v>
      </c>
    </row>
    <row r="357" spans="1:5" ht="9" customHeight="1">
      <c r="A357" s="408" t="s">
        <v>40782</v>
      </c>
      <c r="B357" s="409" t="s">
        <v>40783</v>
      </c>
      <c r="C357" s="424" t="s">
        <v>129</v>
      </c>
      <c r="D357" s="425">
        <v>1257.5274999999999</v>
      </c>
      <c r="E357" s="425">
        <v>678.98889999999994</v>
      </c>
    </row>
    <row r="358" spans="1:5" ht="9" customHeight="1">
      <c r="A358" s="408" t="s">
        <v>40784</v>
      </c>
      <c r="B358" s="409" t="s">
        <v>40785</v>
      </c>
      <c r="C358" s="424" t="s">
        <v>129</v>
      </c>
      <c r="D358" s="425">
        <v>341.0077</v>
      </c>
      <c r="E358" s="425">
        <v>181.13159999999999</v>
      </c>
    </row>
    <row r="359" spans="1:5" ht="9" customHeight="1">
      <c r="A359" s="408" t="s">
        <v>40786</v>
      </c>
      <c r="B359" s="409" t="s">
        <v>40787</v>
      </c>
      <c r="C359" s="424" t="s">
        <v>129</v>
      </c>
      <c r="D359" s="425">
        <v>1727.3906999999999</v>
      </c>
      <c r="E359" s="425">
        <v>818.84960000000001</v>
      </c>
    </row>
    <row r="360" spans="1:5" ht="9" customHeight="1">
      <c r="A360" s="408" t="s">
        <v>40788</v>
      </c>
      <c r="B360" s="409" t="s">
        <v>40789</v>
      </c>
      <c r="C360" s="424" t="s">
        <v>129</v>
      </c>
      <c r="D360" s="425">
        <v>359.8064</v>
      </c>
      <c r="E360" s="425">
        <v>169.23230000000001</v>
      </c>
    </row>
    <row r="361" spans="1:5" ht="9" customHeight="1">
      <c r="A361" s="408" t="s">
        <v>40790</v>
      </c>
      <c r="B361" s="409" t="s">
        <v>40791</v>
      </c>
      <c r="C361" s="424" t="s">
        <v>129</v>
      </c>
      <c r="D361" s="425">
        <v>347.96640000000002</v>
      </c>
      <c r="E361" s="425">
        <v>81.1434</v>
      </c>
    </row>
    <row r="362" spans="1:5" ht="9" customHeight="1">
      <c r="A362" s="408" t="s">
        <v>40792</v>
      </c>
      <c r="B362" s="409" t="s">
        <v>40793</v>
      </c>
      <c r="C362" s="424" t="s">
        <v>129</v>
      </c>
      <c r="D362" s="425">
        <v>325.7353</v>
      </c>
      <c r="E362" s="425">
        <v>68.384200000000007</v>
      </c>
    </row>
    <row r="363" spans="1:5" ht="9" customHeight="1">
      <c r="A363" s="408" t="s">
        <v>40794</v>
      </c>
      <c r="B363" s="409" t="s">
        <v>40795</v>
      </c>
      <c r="C363" s="424" t="s">
        <v>129</v>
      </c>
      <c r="D363" s="425">
        <v>22.231100000000001</v>
      </c>
      <c r="E363" s="425">
        <v>12.7592</v>
      </c>
    </row>
    <row r="364" spans="1:5" ht="9" customHeight="1">
      <c r="A364" s="408" t="s">
        <v>40796</v>
      </c>
      <c r="B364" s="409" t="s">
        <v>40797</v>
      </c>
      <c r="C364" s="424" t="s">
        <v>129</v>
      </c>
      <c r="D364" s="425">
        <v>402.47649999999999</v>
      </c>
      <c r="E364" s="425">
        <v>125.3137</v>
      </c>
    </row>
    <row r="365" spans="1:5" ht="9" customHeight="1">
      <c r="A365" s="408" t="s">
        <v>40798</v>
      </c>
      <c r="B365" s="409" t="s">
        <v>40799</v>
      </c>
      <c r="C365" s="424" t="s">
        <v>129</v>
      </c>
      <c r="D365" s="425">
        <v>322.01369999999997</v>
      </c>
      <c r="E365" s="425">
        <v>79.317700000000002</v>
      </c>
    </row>
    <row r="366" spans="1:5" ht="9" customHeight="1">
      <c r="A366" s="408" t="s">
        <v>40800</v>
      </c>
      <c r="B366" s="409" t="s">
        <v>40801</v>
      </c>
      <c r="C366" s="424" t="s">
        <v>129</v>
      </c>
      <c r="D366" s="425">
        <v>64.180300000000003</v>
      </c>
      <c r="E366" s="425">
        <v>36.688200000000002</v>
      </c>
    </row>
    <row r="367" spans="1:5" ht="9" customHeight="1">
      <c r="A367" s="408" t="s">
        <v>40802</v>
      </c>
      <c r="B367" s="409" t="s">
        <v>40803</v>
      </c>
      <c r="C367" s="424" t="s">
        <v>129</v>
      </c>
      <c r="D367" s="425">
        <v>16.282499999999999</v>
      </c>
      <c r="E367" s="425">
        <v>9.3078000000000003</v>
      </c>
    </row>
    <row r="368" spans="1:5" ht="9" customHeight="1">
      <c r="A368" s="408" t="s">
        <v>40804</v>
      </c>
      <c r="B368" s="409" t="s">
        <v>40805</v>
      </c>
      <c r="C368" s="424" t="s">
        <v>129</v>
      </c>
      <c r="D368" s="425">
        <v>341.88549999999998</v>
      </c>
      <c r="E368" s="425">
        <v>100.3103</v>
      </c>
    </row>
    <row r="369" spans="1:5" ht="9" customHeight="1">
      <c r="A369" s="408" t="s">
        <v>40806</v>
      </c>
      <c r="B369" s="409" t="s">
        <v>40807</v>
      </c>
      <c r="C369" s="424" t="s">
        <v>129</v>
      </c>
      <c r="D369" s="425">
        <v>265.79349999999999</v>
      </c>
      <c r="E369" s="425">
        <v>60.369300000000003</v>
      </c>
    </row>
    <row r="370" spans="1:5" ht="9" customHeight="1">
      <c r="A370" s="408" t="s">
        <v>40808</v>
      </c>
      <c r="B370" s="409" t="s">
        <v>40809</v>
      </c>
      <c r="C370" s="424" t="s">
        <v>129</v>
      </c>
      <c r="D370" s="425">
        <v>76.091999999999999</v>
      </c>
      <c r="E370" s="425">
        <v>39.941000000000003</v>
      </c>
    </row>
    <row r="371" spans="1:5" ht="9" customHeight="1">
      <c r="A371" s="408" t="s">
        <v>40810</v>
      </c>
      <c r="B371" s="409" t="s">
        <v>40811</v>
      </c>
      <c r="C371" s="424" t="s">
        <v>129</v>
      </c>
      <c r="D371" s="425">
        <v>562.60130000000004</v>
      </c>
      <c r="E371" s="425">
        <v>240.6917</v>
      </c>
    </row>
    <row r="372" spans="1:5" ht="18" customHeight="1">
      <c r="A372" s="408" t="s">
        <v>40812</v>
      </c>
      <c r="B372" s="409" t="s">
        <v>40813</v>
      </c>
      <c r="C372" s="424" t="s">
        <v>129</v>
      </c>
      <c r="D372" s="425">
        <v>248.49789999999999</v>
      </c>
      <c r="E372" s="425">
        <v>62.278599999999997</v>
      </c>
    </row>
    <row r="373" spans="1:5" ht="9" customHeight="1">
      <c r="A373" s="408" t="s">
        <v>40814</v>
      </c>
      <c r="B373" s="409" t="s">
        <v>40815</v>
      </c>
      <c r="C373" s="424" t="s">
        <v>129</v>
      </c>
      <c r="D373" s="425">
        <v>314.10340000000002</v>
      </c>
      <c r="E373" s="425">
        <v>178.41309999999999</v>
      </c>
    </row>
    <row r="374" spans="1:5" ht="9" customHeight="1">
      <c r="A374" s="408" t="s">
        <v>40816</v>
      </c>
      <c r="B374" s="409" t="s">
        <v>40817</v>
      </c>
      <c r="C374" s="424" t="s">
        <v>129</v>
      </c>
      <c r="D374" s="425">
        <v>321.17450000000002</v>
      </c>
      <c r="E374" s="425">
        <v>111.81359999999999</v>
      </c>
    </row>
    <row r="375" spans="1:5" ht="9" customHeight="1">
      <c r="A375" s="408" t="s">
        <v>40818</v>
      </c>
      <c r="B375" s="409" t="s">
        <v>40819</v>
      </c>
      <c r="C375" s="424" t="s">
        <v>129</v>
      </c>
      <c r="D375" s="425">
        <v>251.08680000000001</v>
      </c>
      <c r="E375" s="425">
        <v>63.605899999999998</v>
      </c>
    </row>
    <row r="376" spans="1:5" ht="9" customHeight="1">
      <c r="A376" s="408" t="s">
        <v>40820</v>
      </c>
      <c r="B376" s="409" t="s">
        <v>40821</v>
      </c>
      <c r="C376" s="424" t="s">
        <v>129</v>
      </c>
      <c r="D376" s="425">
        <v>4.8997999999999999</v>
      </c>
      <c r="E376" s="425">
        <v>2.7339000000000002</v>
      </c>
    </row>
    <row r="377" spans="1:5" ht="9" customHeight="1">
      <c r="A377" s="408" t="s">
        <v>40822</v>
      </c>
      <c r="B377" s="409" t="s">
        <v>40823</v>
      </c>
      <c r="C377" s="424" t="s">
        <v>129</v>
      </c>
      <c r="D377" s="425">
        <v>65.187899999999999</v>
      </c>
      <c r="E377" s="425">
        <v>45.473799999999997</v>
      </c>
    </row>
    <row r="378" spans="1:5" ht="9" customHeight="1">
      <c r="A378" s="408" t="s">
        <v>40824</v>
      </c>
      <c r="B378" s="409" t="s">
        <v>40825</v>
      </c>
      <c r="C378" s="424" t="s">
        <v>129</v>
      </c>
      <c r="D378" s="425">
        <v>282.9264</v>
      </c>
      <c r="E378" s="425">
        <v>123.28440000000001</v>
      </c>
    </row>
    <row r="379" spans="1:5" ht="18" customHeight="1">
      <c r="A379" s="408" t="s">
        <v>40826</v>
      </c>
      <c r="B379" s="409" t="s">
        <v>40827</v>
      </c>
      <c r="C379" s="424" t="s">
        <v>129</v>
      </c>
      <c r="D379" s="425">
        <v>188.47309999999999</v>
      </c>
      <c r="E379" s="425">
        <v>51.291899999999998</v>
      </c>
    </row>
    <row r="380" spans="1:5" ht="9" customHeight="1">
      <c r="A380" s="408" t="s">
        <v>40828</v>
      </c>
      <c r="B380" s="409" t="s">
        <v>40829</v>
      </c>
      <c r="C380" s="424" t="s">
        <v>129</v>
      </c>
      <c r="D380" s="425">
        <v>2.7604000000000002</v>
      </c>
      <c r="E380" s="425">
        <v>1.5402</v>
      </c>
    </row>
    <row r="381" spans="1:5" ht="9" customHeight="1">
      <c r="A381" s="408" t="s">
        <v>40830</v>
      </c>
      <c r="B381" s="409" t="s">
        <v>40831</v>
      </c>
      <c r="C381" s="424" t="s">
        <v>129</v>
      </c>
      <c r="D381" s="425">
        <v>43.833399999999997</v>
      </c>
      <c r="E381" s="425">
        <v>33.558900000000001</v>
      </c>
    </row>
    <row r="382" spans="1:5" ht="9" customHeight="1">
      <c r="A382" s="408" t="s">
        <v>40832</v>
      </c>
      <c r="B382" s="409" t="s">
        <v>40833</v>
      </c>
      <c r="C382" s="424" t="s">
        <v>129</v>
      </c>
      <c r="D382" s="425">
        <v>47.859499999999997</v>
      </c>
      <c r="E382" s="425">
        <v>36.8934</v>
      </c>
    </row>
    <row r="383" spans="1:5" ht="9" customHeight="1">
      <c r="A383" s="408" t="s">
        <v>40834</v>
      </c>
      <c r="B383" s="409" t="s">
        <v>40835</v>
      </c>
      <c r="C383" s="424" t="s">
        <v>129</v>
      </c>
      <c r="D383" s="425">
        <v>171.42580000000001</v>
      </c>
      <c r="E383" s="425">
        <v>53.1496</v>
      </c>
    </row>
    <row r="384" spans="1:5" ht="9" customHeight="1">
      <c r="A384" s="408" t="s">
        <v>40836</v>
      </c>
      <c r="B384" s="409" t="s">
        <v>40837</v>
      </c>
      <c r="C384" s="424" t="s">
        <v>129</v>
      </c>
      <c r="D384" s="425">
        <v>162.08090000000001</v>
      </c>
      <c r="E384" s="425">
        <v>48.1248</v>
      </c>
    </row>
    <row r="385" spans="1:5" ht="9" customHeight="1">
      <c r="A385" s="408" t="s">
        <v>40838</v>
      </c>
      <c r="B385" s="409" t="s">
        <v>40839</v>
      </c>
      <c r="C385" s="424" t="s">
        <v>129</v>
      </c>
      <c r="D385" s="425">
        <v>9.3449000000000009</v>
      </c>
      <c r="E385" s="425">
        <v>5.0247999999999999</v>
      </c>
    </row>
    <row r="386" spans="1:5" ht="9" customHeight="1">
      <c r="A386" s="408" t="s">
        <v>40840</v>
      </c>
      <c r="B386" s="409" t="s">
        <v>40841</v>
      </c>
      <c r="C386" s="424" t="s">
        <v>129</v>
      </c>
      <c r="D386" s="425">
        <v>233.65549999999999</v>
      </c>
      <c r="E386" s="425">
        <v>86.626900000000006</v>
      </c>
    </row>
    <row r="387" spans="1:5" ht="9" customHeight="1">
      <c r="A387" s="408" t="s">
        <v>40842</v>
      </c>
      <c r="B387" s="409" t="s">
        <v>40843</v>
      </c>
      <c r="C387" s="424" t="s">
        <v>129</v>
      </c>
      <c r="D387" s="425">
        <v>195.21260000000001</v>
      </c>
      <c r="E387" s="425">
        <v>56.4373</v>
      </c>
    </row>
    <row r="388" spans="1:5" ht="9" customHeight="1">
      <c r="A388" s="408" t="s">
        <v>40844</v>
      </c>
      <c r="B388" s="409" t="s">
        <v>40845</v>
      </c>
      <c r="C388" s="424" t="s">
        <v>129</v>
      </c>
      <c r="D388" s="425">
        <v>38.442900000000002</v>
      </c>
      <c r="E388" s="425">
        <v>30.189599999999999</v>
      </c>
    </row>
    <row r="389" spans="1:5" ht="9" customHeight="1">
      <c r="A389" s="408" t="s">
        <v>40846</v>
      </c>
      <c r="B389" s="409" t="s">
        <v>40847</v>
      </c>
      <c r="C389" s="424" t="s">
        <v>129</v>
      </c>
      <c r="D389" s="425">
        <v>388.73989999999998</v>
      </c>
      <c r="E389" s="425">
        <v>124.1795</v>
      </c>
    </row>
    <row r="390" spans="1:5" ht="9" customHeight="1">
      <c r="A390" s="408" t="s">
        <v>40848</v>
      </c>
      <c r="B390" s="409" t="s">
        <v>40849</v>
      </c>
      <c r="C390" s="424" t="s">
        <v>129</v>
      </c>
      <c r="D390" s="425">
        <v>310.42149999999998</v>
      </c>
      <c r="E390" s="425">
        <v>72.548699999999997</v>
      </c>
    </row>
    <row r="391" spans="1:5" ht="9" customHeight="1">
      <c r="A391" s="408" t="s">
        <v>40850</v>
      </c>
      <c r="B391" s="409" t="s">
        <v>40851</v>
      </c>
      <c r="C391" s="424" t="s">
        <v>129</v>
      </c>
      <c r="D391" s="425">
        <v>78.318399999999997</v>
      </c>
      <c r="E391" s="425">
        <v>51.630800000000001</v>
      </c>
    </row>
    <row r="392" spans="1:5" ht="9" customHeight="1">
      <c r="A392" s="408" t="s">
        <v>40852</v>
      </c>
      <c r="B392" s="409" t="s">
        <v>40853</v>
      </c>
      <c r="C392" s="424" t="s">
        <v>129</v>
      </c>
      <c r="D392" s="425">
        <v>209.0864</v>
      </c>
      <c r="E392" s="425">
        <v>54.121299999999998</v>
      </c>
    </row>
    <row r="393" spans="1:5" ht="9" customHeight="1">
      <c r="A393" s="408" t="s">
        <v>40854</v>
      </c>
      <c r="B393" s="409" t="s">
        <v>40855</v>
      </c>
      <c r="C393" s="424" t="s">
        <v>129</v>
      </c>
      <c r="D393" s="425">
        <v>209.0864</v>
      </c>
      <c r="E393" s="425">
        <v>54.121299999999998</v>
      </c>
    </row>
    <row r="394" spans="1:5" ht="9" customHeight="1">
      <c r="A394" s="408" t="s">
        <v>40856</v>
      </c>
      <c r="B394" s="409" t="s">
        <v>40857</v>
      </c>
      <c r="C394" s="424" t="s">
        <v>129</v>
      </c>
      <c r="D394" s="425">
        <v>4.9523999999999999</v>
      </c>
      <c r="E394" s="425">
        <v>3.3902000000000001</v>
      </c>
    </row>
    <row r="395" spans="1:5" ht="9" customHeight="1">
      <c r="A395" s="408" t="s">
        <v>40858</v>
      </c>
      <c r="B395" s="409" t="s">
        <v>40859</v>
      </c>
      <c r="C395" s="424" t="s">
        <v>129</v>
      </c>
      <c r="D395" s="425">
        <v>4.9523999999999999</v>
      </c>
      <c r="E395" s="425">
        <v>3.3902000000000001</v>
      </c>
    </row>
    <row r="396" spans="1:5" ht="9" customHeight="1">
      <c r="A396" s="408" t="s">
        <v>40860</v>
      </c>
      <c r="B396" s="409" t="s">
        <v>40861</v>
      </c>
      <c r="C396" s="424" t="s">
        <v>129</v>
      </c>
      <c r="D396" s="425">
        <v>42.740299999999998</v>
      </c>
      <c r="E396" s="425">
        <v>23.3628</v>
      </c>
    </row>
    <row r="397" spans="1:5" ht="9" customHeight="1">
      <c r="A397" s="408" t="s">
        <v>40862</v>
      </c>
      <c r="B397" s="409" t="s">
        <v>40863</v>
      </c>
      <c r="C397" s="424" t="s">
        <v>129</v>
      </c>
      <c r="D397" s="425">
        <v>42.740299999999998</v>
      </c>
      <c r="E397" s="425">
        <v>23.3628</v>
      </c>
    </row>
    <row r="398" spans="1:5" ht="9" customHeight="1">
      <c r="A398" s="408" t="s">
        <v>40864</v>
      </c>
      <c r="B398" s="409" t="s">
        <v>40865</v>
      </c>
      <c r="C398" s="424" t="s">
        <v>129</v>
      </c>
      <c r="D398" s="425">
        <v>212.57480000000001</v>
      </c>
      <c r="E398" s="425">
        <v>62.698999999999998</v>
      </c>
    </row>
    <row r="399" spans="1:5" ht="9" customHeight="1">
      <c r="A399" s="408" t="s">
        <v>40866</v>
      </c>
      <c r="B399" s="409" t="s">
        <v>40867</v>
      </c>
      <c r="C399" s="424" t="s">
        <v>129</v>
      </c>
      <c r="D399" s="425">
        <v>204.86709999999999</v>
      </c>
      <c r="E399" s="425">
        <v>58.653199999999998</v>
      </c>
    </row>
    <row r="400" spans="1:5" ht="9" customHeight="1">
      <c r="A400" s="408" t="s">
        <v>40868</v>
      </c>
      <c r="B400" s="409" t="s">
        <v>40869</v>
      </c>
      <c r="C400" s="424" t="s">
        <v>129</v>
      </c>
      <c r="D400" s="425">
        <v>7.7077</v>
      </c>
      <c r="E400" s="425">
        <v>4.0457999999999998</v>
      </c>
    </row>
    <row r="401" spans="1:5" ht="9" customHeight="1">
      <c r="A401" s="408" t="s">
        <v>40870</v>
      </c>
      <c r="B401" s="409" t="s">
        <v>40871</v>
      </c>
      <c r="C401" s="424" t="s">
        <v>129</v>
      </c>
      <c r="D401" s="425">
        <v>358.86759999999998</v>
      </c>
      <c r="E401" s="425">
        <v>86.870599999999996</v>
      </c>
    </row>
    <row r="402" spans="1:5" ht="9" customHeight="1">
      <c r="A402" s="408" t="s">
        <v>40792</v>
      </c>
      <c r="B402" s="409" t="s">
        <v>40793</v>
      </c>
      <c r="C402" s="424" t="s">
        <v>129</v>
      </c>
      <c r="D402" s="425">
        <v>325.7353</v>
      </c>
      <c r="E402" s="425">
        <v>68.384200000000007</v>
      </c>
    </row>
    <row r="403" spans="1:5" ht="9" customHeight="1">
      <c r="A403" s="408" t="s">
        <v>40872</v>
      </c>
      <c r="B403" s="409" t="s">
        <v>40873</v>
      </c>
      <c r="C403" s="424" t="s">
        <v>129</v>
      </c>
      <c r="D403" s="425">
        <v>33.132300000000001</v>
      </c>
      <c r="E403" s="425">
        <v>18.4864</v>
      </c>
    </row>
    <row r="404" spans="1:5" ht="9" customHeight="1">
      <c r="A404" s="408" t="s">
        <v>40874</v>
      </c>
      <c r="B404" s="409" t="s">
        <v>40875</v>
      </c>
      <c r="C404" s="424" t="s">
        <v>129</v>
      </c>
      <c r="D404" s="425">
        <v>466.43029999999999</v>
      </c>
      <c r="E404" s="425">
        <v>161.8724</v>
      </c>
    </row>
    <row r="405" spans="1:5" ht="9" customHeight="1">
      <c r="A405" s="408" t="s">
        <v>40798</v>
      </c>
      <c r="B405" s="409" t="s">
        <v>40799</v>
      </c>
      <c r="C405" s="424" t="s">
        <v>129</v>
      </c>
      <c r="D405" s="425">
        <v>322.01369999999997</v>
      </c>
      <c r="E405" s="425">
        <v>79.317700000000002</v>
      </c>
    </row>
    <row r="406" spans="1:5" ht="9" customHeight="1">
      <c r="A406" s="408" t="s">
        <v>40876</v>
      </c>
      <c r="B406" s="409" t="s">
        <v>40877</v>
      </c>
      <c r="C406" s="424" t="s">
        <v>129</v>
      </c>
      <c r="D406" s="425">
        <v>50.267099999999999</v>
      </c>
      <c r="E406" s="425">
        <v>28.7348</v>
      </c>
    </row>
    <row r="407" spans="1:5" ht="9" customHeight="1">
      <c r="A407" s="408" t="s">
        <v>40878</v>
      </c>
      <c r="B407" s="409" t="s">
        <v>40879</v>
      </c>
      <c r="C407" s="424" t="s">
        <v>129</v>
      </c>
      <c r="D407" s="425">
        <v>94.149500000000003</v>
      </c>
      <c r="E407" s="425">
        <v>53.819899999999997</v>
      </c>
    </row>
    <row r="408" spans="1:5" ht="9" customHeight="1">
      <c r="A408" s="408" t="s">
        <v>40880</v>
      </c>
      <c r="B408" s="409" t="s">
        <v>40881</v>
      </c>
      <c r="C408" s="424" t="s">
        <v>129</v>
      </c>
      <c r="D408" s="425">
        <v>547.57839999999999</v>
      </c>
      <c r="E408" s="425">
        <v>207.75040000000001</v>
      </c>
    </row>
    <row r="409" spans="1:5" ht="9" customHeight="1">
      <c r="A409" s="408" t="s">
        <v>40876</v>
      </c>
      <c r="B409" s="409" t="s">
        <v>40877</v>
      </c>
      <c r="C409" s="424" t="s">
        <v>129</v>
      </c>
      <c r="D409" s="425">
        <v>50.267099999999999</v>
      </c>
      <c r="E409" s="425">
        <v>28.7348</v>
      </c>
    </row>
    <row r="410" spans="1:5" ht="9" customHeight="1">
      <c r="A410" s="408" t="s">
        <v>40882</v>
      </c>
      <c r="B410" s="409" t="s">
        <v>40883</v>
      </c>
      <c r="C410" s="424" t="s">
        <v>129</v>
      </c>
      <c r="D410" s="425">
        <v>330.6558</v>
      </c>
      <c r="E410" s="425">
        <v>83.748199999999997</v>
      </c>
    </row>
    <row r="411" spans="1:5" ht="9" customHeight="1">
      <c r="A411" s="408" t="s">
        <v>40884</v>
      </c>
      <c r="B411" s="409" t="s">
        <v>40885</v>
      </c>
      <c r="C411" s="424" t="s">
        <v>129</v>
      </c>
      <c r="D411" s="425">
        <v>72.506</v>
      </c>
      <c r="E411" s="425">
        <v>41.447499999999998</v>
      </c>
    </row>
    <row r="412" spans="1:5" ht="9" customHeight="1">
      <c r="A412" s="408" t="s">
        <v>40878</v>
      </c>
      <c r="B412" s="409" t="s">
        <v>40879</v>
      </c>
      <c r="C412" s="424" t="s">
        <v>129</v>
      </c>
      <c r="D412" s="425">
        <v>94.149500000000003</v>
      </c>
      <c r="E412" s="425">
        <v>53.819899999999997</v>
      </c>
    </row>
    <row r="413" spans="1:5" ht="9" customHeight="1">
      <c r="A413" s="408" t="s">
        <v>40886</v>
      </c>
      <c r="B413" s="409" t="s">
        <v>40887</v>
      </c>
      <c r="C413" s="424" t="s">
        <v>129</v>
      </c>
      <c r="D413" s="425">
        <v>1083.5854999999999</v>
      </c>
      <c r="E413" s="425">
        <v>449.49270000000001</v>
      </c>
    </row>
    <row r="414" spans="1:5" ht="9" customHeight="1">
      <c r="A414" s="408" t="s">
        <v>40888</v>
      </c>
      <c r="B414" s="409" t="s">
        <v>40889</v>
      </c>
      <c r="C414" s="424" t="s">
        <v>129</v>
      </c>
      <c r="D414" s="425">
        <v>823.37580000000003</v>
      </c>
      <c r="E414" s="425">
        <v>300.7457</v>
      </c>
    </row>
    <row r="415" spans="1:5" ht="9" customHeight="1">
      <c r="A415" s="408" t="s">
        <v>40876</v>
      </c>
      <c r="B415" s="409" t="s">
        <v>40877</v>
      </c>
      <c r="C415" s="424" t="s">
        <v>129</v>
      </c>
      <c r="D415" s="425">
        <v>50.267099999999999</v>
      </c>
      <c r="E415" s="425">
        <v>28.7348</v>
      </c>
    </row>
    <row r="416" spans="1:5" ht="9" customHeight="1">
      <c r="A416" s="408" t="s">
        <v>40890</v>
      </c>
      <c r="B416" s="409" t="s">
        <v>40891</v>
      </c>
      <c r="C416" s="424" t="s">
        <v>129</v>
      </c>
      <c r="D416" s="425">
        <v>115.7931</v>
      </c>
      <c r="E416" s="425">
        <v>66.192300000000003</v>
      </c>
    </row>
    <row r="417" spans="1:5" ht="9" customHeight="1">
      <c r="A417" s="408" t="s">
        <v>40878</v>
      </c>
      <c r="B417" s="409" t="s">
        <v>40879</v>
      </c>
      <c r="C417" s="424" t="s">
        <v>129</v>
      </c>
      <c r="D417" s="425">
        <v>94.149500000000003</v>
      </c>
      <c r="E417" s="425">
        <v>53.819899999999997</v>
      </c>
    </row>
    <row r="418" spans="1:5" ht="18" customHeight="1">
      <c r="A418" s="408" t="s">
        <v>40892</v>
      </c>
      <c r="B418" s="409" t="s">
        <v>40893</v>
      </c>
      <c r="C418" s="424" t="s">
        <v>129</v>
      </c>
      <c r="D418" s="425">
        <v>285.7774</v>
      </c>
      <c r="E418" s="425">
        <v>83.9863</v>
      </c>
    </row>
    <row r="419" spans="1:5" ht="18" customHeight="1">
      <c r="A419" s="408" t="s">
        <v>40894</v>
      </c>
      <c r="B419" s="409" t="s">
        <v>40895</v>
      </c>
      <c r="C419" s="424" t="s">
        <v>129</v>
      </c>
      <c r="D419" s="425">
        <v>34.690600000000003</v>
      </c>
      <c r="E419" s="425">
        <v>20.380400000000002</v>
      </c>
    </row>
    <row r="420" spans="1:5" ht="9" customHeight="1">
      <c r="A420" s="408" t="s">
        <v>40818</v>
      </c>
      <c r="B420" s="409" t="s">
        <v>40819</v>
      </c>
      <c r="C420" s="424" t="s">
        <v>129</v>
      </c>
      <c r="D420" s="425">
        <v>251.08680000000001</v>
      </c>
      <c r="E420" s="425">
        <v>63.605899999999998</v>
      </c>
    </row>
    <row r="421" spans="1:5" ht="9" customHeight="1">
      <c r="A421" s="408" t="s">
        <v>40896</v>
      </c>
      <c r="B421" s="409" t="s">
        <v>40897</v>
      </c>
      <c r="C421" s="424" t="s">
        <v>129</v>
      </c>
      <c r="D421" s="425">
        <v>242.01329999999999</v>
      </c>
      <c r="E421" s="425">
        <v>82.708500000000001</v>
      </c>
    </row>
    <row r="422" spans="1:5" ht="18" customHeight="1">
      <c r="A422" s="408" t="s">
        <v>40898</v>
      </c>
      <c r="B422" s="409" t="s">
        <v>40899</v>
      </c>
      <c r="C422" s="424" t="s">
        <v>129</v>
      </c>
      <c r="D422" s="425">
        <v>214.77359999999999</v>
      </c>
      <c r="E422" s="425">
        <v>68.410300000000007</v>
      </c>
    </row>
    <row r="423" spans="1:5" ht="9" customHeight="1">
      <c r="A423" s="408" t="s">
        <v>40900</v>
      </c>
      <c r="B423" s="409" t="s">
        <v>40901</v>
      </c>
      <c r="C423" s="424" t="s">
        <v>129</v>
      </c>
      <c r="D423" s="425">
        <v>27.239699999999999</v>
      </c>
      <c r="E423" s="425">
        <v>14.2982</v>
      </c>
    </row>
    <row r="424" spans="1:5" ht="9" customHeight="1">
      <c r="A424" s="408" t="s">
        <v>40902</v>
      </c>
      <c r="B424" s="409" t="s">
        <v>40903</v>
      </c>
      <c r="C424" s="424" t="s">
        <v>129</v>
      </c>
      <c r="D424" s="425">
        <v>265.54469999999998</v>
      </c>
      <c r="E424" s="425">
        <v>119.9088</v>
      </c>
    </row>
    <row r="425" spans="1:5" ht="18" customHeight="1">
      <c r="A425" s="408" t="s">
        <v>40904</v>
      </c>
      <c r="B425" s="409" t="s">
        <v>40905</v>
      </c>
      <c r="C425" s="424" t="s">
        <v>129</v>
      </c>
      <c r="D425" s="425">
        <v>165.45679999999999</v>
      </c>
      <c r="E425" s="425">
        <v>52.843699999999998</v>
      </c>
    </row>
    <row r="426" spans="1:5" ht="9" customHeight="1">
      <c r="A426" s="408" t="s">
        <v>40906</v>
      </c>
      <c r="B426" s="409" t="s">
        <v>40907</v>
      </c>
      <c r="C426" s="424" t="s">
        <v>129</v>
      </c>
      <c r="D426" s="425">
        <v>100.0879</v>
      </c>
      <c r="E426" s="425">
        <v>67.065100000000001</v>
      </c>
    </row>
    <row r="427" spans="1:5" ht="9" customHeight="1">
      <c r="A427" s="408" t="s">
        <v>40908</v>
      </c>
      <c r="B427" s="409" t="s">
        <v>40909</v>
      </c>
      <c r="C427" s="424" t="s">
        <v>129</v>
      </c>
      <c r="D427" s="425">
        <v>148.5729</v>
      </c>
      <c r="E427" s="425">
        <v>57.549399999999999</v>
      </c>
    </row>
    <row r="428" spans="1:5" ht="9" customHeight="1">
      <c r="A428" s="408" t="s">
        <v>40910</v>
      </c>
      <c r="B428" s="409" t="s">
        <v>40911</v>
      </c>
      <c r="C428" s="424" t="s">
        <v>129</v>
      </c>
      <c r="D428" s="425">
        <v>139.8467</v>
      </c>
      <c r="E428" s="425">
        <v>52.969000000000001</v>
      </c>
    </row>
    <row r="429" spans="1:5" ht="9" customHeight="1">
      <c r="A429" s="408" t="s">
        <v>40912</v>
      </c>
      <c r="B429" s="409" t="s">
        <v>40913</v>
      </c>
      <c r="C429" s="424" t="s">
        <v>129</v>
      </c>
      <c r="D429" s="425">
        <v>8.7262000000000004</v>
      </c>
      <c r="E429" s="425">
        <v>4.5804</v>
      </c>
    </row>
    <row r="430" spans="1:5" ht="9" customHeight="1">
      <c r="A430" s="408" t="s">
        <v>40914</v>
      </c>
      <c r="B430" s="409" t="s">
        <v>40915</v>
      </c>
      <c r="C430" s="424" t="s">
        <v>129</v>
      </c>
      <c r="D430" s="425">
        <v>145.49430000000001</v>
      </c>
      <c r="E430" s="425">
        <v>56.070700000000002</v>
      </c>
    </row>
    <row r="431" spans="1:5" ht="9" customHeight="1">
      <c r="A431" s="408" t="s">
        <v>40916</v>
      </c>
      <c r="B431" s="409" t="s">
        <v>40917</v>
      </c>
      <c r="C431" s="424" t="s">
        <v>129</v>
      </c>
      <c r="D431" s="425">
        <v>140.93729999999999</v>
      </c>
      <c r="E431" s="425">
        <v>53.528100000000002</v>
      </c>
    </row>
    <row r="432" spans="1:5" ht="9" customHeight="1">
      <c r="A432" s="408" t="s">
        <v>40918</v>
      </c>
      <c r="B432" s="409" t="s">
        <v>40919</v>
      </c>
      <c r="C432" s="424" t="s">
        <v>129</v>
      </c>
      <c r="D432" s="425">
        <v>4.5570000000000004</v>
      </c>
      <c r="E432" s="425">
        <v>2.5426000000000002</v>
      </c>
    </row>
    <row r="433" spans="1:5" ht="9" customHeight="1">
      <c r="A433" s="408" t="s">
        <v>40920</v>
      </c>
      <c r="B433" s="409" t="s">
        <v>40921</v>
      </c>
      <c r="C433" s="424" t="s">
        <v>129</v>
      </c>
      <c r="D433" s="425">
        <v>211.8295</v>
      </c>
      <c r="E433" s="425">
        <v>61.290100000000002</v>
      </c>
    </row>
    <row r="434" spans="1:5" ht="18" customHeight="1">
      <c r="A434" s="408" t="s">
        <v>40826</v>
      </c>
      <c r="B434" s="409" t="s">
        <v>40827</v>
      </c>
      <c r="C434" s="424" t="s">
        <v>129</v>
      </c>
      <c r="D434" s="425">
        <v>188.47309999999999</v>
      </c>
      <c r="E434" s="425">
        <v>51.291899999999998</v>
      </c>
    </row>
    <row r="435" spans="1:5" ht="9" customHeight="1">
      <c r="A435" s="408" t="s">
        <v>40922</v>
      </c>
      <c r="B435" s="409" t="s">
        <v>40923</v>
      </c>
      <c r="C435" s="424" t="s">
        <v>129</v>
      </c>
      <c r="D435" s="425">
        <v>23.356400000000001</v>
      </c>
      <c r="E435" s="425">
        <v>9.9982000000000006</v>
      </c>
    </row>
    <row r="436" spans="1:5" ht="9" customHeight="1">
      <c r="A436" s="408" t="s">
        <v>40924</v>
      </c>
      <c r="B436" s="409" t="s">
        <v>40925</v>
      </c>
      <c r="C436" s="424" t="s">
        <v>129</v>
      </c>
      <c r="D436" s="425">
        <v>220.98439999999999</v>
      </c>
      <c r="E436" s="425">
        <v>67.3767</v>
      </c>
    </row>
    <row r="437" spans="1:5" ht="9" customHeight="1">
      <c r="A437" s="408" t="s">
        <v>40926</v>
      </c>
      <c r="B437" s="409" t="s">
        <v>40927</v>
      </c>
      <c r="C437" s="424" t="s">
        <v>129</v>
      </c>
      <c r="D437" s="425">
        <v>206.70259999999999</v>
      </c>
      <c r="E437" s="425">
        <v>59.594299999999997</v>
      </c>
    </row>
    <row r="438" spans="1:5" ht="9" customHeight="1">
      <c r="A438" s="408" t="s">
        <v>40928</v>
      </c>
      <c r="B438" s="409" t="s">
        <v>40929</v>
      </c>
      <c r="C438" s="424" t="s">
        <v>129</v>
      </c>
      <c r="D438" s="425">
        <v>14.2818</v>
      </c>
      <c r="E438" s="425">
        <v>7.7824</v>
      </c>
    </row>
    <row r="439" spans="1:5" ht="9" customHeight="1">
      <c r="A439" s="408" t="s">
        <v>40930</v>
      </c>
      <c r="B439" s="409" t="s">
        <v>40931</v>
      </c>
      <c r="C439" s="424" t="s">
        <v>129</v>
      </c>
      <c r="D439" s="425">
        <v>261.57119999999998</v>
      </c>
      <c r="E439" s="425">
        <v>67.970699999999994</v>
      </c>
    </row>
    <row r="440" spans="1:5" ht="18" customHeight="1">
      <c r="A440" s="408" t="s">
        <v>40932</v>
      </c>
      <c r="B440" s="409" t="s">
        <v>40933</v>
      </c>
      <c r="C440" s="424" t="s">
        <v>129</v>
      </c>
      <c r="D440" s="425">
        <v>246.55860000000001</v>
      </c>
      <c r="E440" s="425">
        <v>59.594299999999997</v>
      </c>
    </row>
    <row r="441" spans="1:5" ht="9" customHeight="1">
      <c r="A441" s="408" t="s">
        <v>40934</v>
      </c>
      <c r="B441" s="409" t="s">
        <v>40935</v>
      </c>
      <c r="C441" s="424" t="s">
        <v>129</v>
      </c>
      <c r="D441" s="425">
        <v>15.012600000000001</v>
      </c>
      <c r="E441" s="425">
        <v>8.3764000000000003</v>
      </c>
    </row>
    <row r="442" spans="1:5" ht="9" customHeight="1">
      <c r="A442" s="408" t="s">
        <v>40936</v>
      </c>
      <c r="B442" s="409" t="s">
        <v>40937</v>
      </c>
      <c r="C442" s="424" t="s">
        <v>129</v>
      </c>
      <c r="D442" s="425">
        <v>220.1977</v>
      </c>
      <c r="E442" s="425">
        <v>68.344300000000004</v>
      </c>
    </row>
    <row r="443" spans="1:5" ht="9" customHeight="1">
      <c r="A443" s="408" t="s">
        <v>40938</v>
      </c>
      <c r="B443" s="409" t="s">
        <v>40939</v>
      </c>
      <c r="C443" s="424" t="s">
        <v>129</v>
      </c>
      <c r="D443" s="425">
        <v>208.64189999999999</v>
      </c>
      <c r="E443" s="425">
        <v>62.278599999999997</v>
      </c>
    </row>
    <row r="444" spans="1:5" ht="9" customHeight="1">
      <c r="A444" s="408" t="s">
        <v>40940</v>
      </c>
      <c r="B444" s="409" t="s">
        <v>40941</v>
      </c>
      <c r="C444" s="424" t="s">
        <v>129</v>
      </c>
      <c r="D444" s="425">
        <v>11.5558</v>
      </c>
      <c r="E444" s="425">
        <v>6.0656999999999996</v>
      </c>
    </row>
    <row r="445" spans="1:5" ht="9" customHeight="1">
      <c r="A445" s="408" t="s">
        <v>40942</v>
      </c>
      <c r="B445" s="409" t="s">
        <v>40943</v>
      </c>
      <c r="C445" s="424" t="s">
        <v>129</v>
      </c>
      <c r="D445" s="425">
        <v>215.2978</v>
      </c>
      <c r="E445" s="425">
        <v>64.128299999999996</v>
      </c>
    </row>
    <row r="446" spans="1:5" ht="9" customHeight="1">
      <c r="A446" s="408" t="s">
        <v>40866</v>
      </c>
      <c r="B446" s="409" t="s">
        <v>40867</v>
      </c>
      <c r="C446" s="424" t="s">
        <v>129</v>
      </c>
      <c r="D446" s="425">
        <v>204.86709999999999</v>
      </c>
      <c r="E446" s="425">
        <v>58.653199999999998</v>
      </c>
    </row>
    <row r="447" spans="1:5" ht="9" customHeight="1">
      <c r="A447" s="408" t="s">
        <v>40944</v>
      </c>
      <c r="B447" s="409" t="s">
        <v>40945</v>
      </c>
      <c r="C447" s="424" t="s">
        <v>129</v>
      </c>
      <c r="D447" s="425">
        <v>10.4307</v>
      </c>
      <c r="E447" s="425">
        <v>5.4751000000000003</v>
      </c>
    </row>
    <row r="448" spans="1:5" ht="9" customHeight="1">
      <c r="A448" s="408" t="s">
        <v>40946</v>
      </c>
      <c r="B448" s="409" t="s">
        <v>40947</v>
      </c>
      <c r="C448" s="424" t="s">
        <v>129</v>
      </c>
      <c r="D448" s="425">
        <v>213.39590000000001</v>
      </c>
      <c r="E448" s="425">
        <v>63.280799999999999</v>
      </c>
    </row>
    <row r="449" spans="1:5" ht="9" customHeight="1">
      <c r="A449" s="408" t="s">
        <v>40948</v>
      </c>
      <c r="B449" s="409" t="s">
        <v>40949</v>
      </c>
      <c r="C449" s="424" t="s">
        <v>129</v>
      </c>
      <c r="D449" s="425">
        <v>207.76249999999999</v>
      </c>
      <c r="E449" s="425">
        <v>60.137599999999999</v>
      </c>
    </row>
    <row r="450" spans="1:5" ht="9" customHeight="1">
      <c r="A450" s="408" t="s">
        <v>40950</v>
      </c>
      <c r="B450" s="409" t="s">
        <v>40951</v>
      </c>
      <c r="C450" s="424" t="s">
        <v>129</v>
      </c>
      <c r="D450" s="425">
        <v>5.6334</v>
      </c>
      <c r="E450" s="425">
        <v>3.1432000000000002</v>
      </c>
    </row>
    <row r="451" spans="1:5" ht="9" customHeight="1">
      <c r="A451" s="408" t="s">
        <v>40952</v>
      </c>
      <c r="B451" s="409" t="s">
        <v>40953</v>
      </c>
      <c r="C451" s="424" t="s">
        <v>129</v>
      </c>
      <c r="D451" s="425">
        <v>238.21799999999999</v>
      </c>
      <c r="E451" s="425">
        <v>77.803200000000004</v>
      </c>
    </row>
    <row r="452" spans="1:5" ht="9" customHeight="1">
      <c r="A452" s="408" t="s">
        <v>40938</v>
      </c>
      <c r="B452" s="409" t="s">
        <v>40939</v>
      </c>
      <c r="C452" s="424" t="s">
        <v>129</v>
      </c>
      <c r="D452" s="425">
        <v>208.64189999999999</v>
      </c>
      <c r="E452" s="425">
        <v>62.278599999999997</v>
      </c>
    </row>
    <row r="453" spans="1:5" ht="9" customHeight="1">
      <c r="A453" s="408" t="s">
        <v>40954</v>
      </c>
      <c r="B453" s="409" t="s">
        <v>40955</v>
      </c>
      <c r="C453" s="424" t="s">
        <v>129</v>
      </c>
      <c r="D453" s="425">
        <v>29.5761</v>
      </c>
      <c r="E453" s="425">
        <v>15.5246</v>
      </c>
    </row>
    <row r="454" spans="1:5" ht="9" customHeight="1">
      <c r="A454" s="408" t="s">
        <v>40956</v>
      </c>
      <c r="B454" s="409" t="s">
        <v>40957</v>
      </c>
      <c r="C454" s="424" t="s">
        <v>129</v>
      </c>
      <c r="D454" s="425">
        <v>243.7929</v>
      </c>
      <c r="E454" s="425">
        <v>72.043400000000005</v>
      </c>
    </row>
    <row r="455" spans="1:5" ht="9" customHeight="1">
      <c r="A455" s="408" t="s">
        <v>40958</v>
      </c>
      <c r="B455" s="409" t="s">
        <v>40959</v>
      </c>
      <c r="C455" s="424" t="s">
        <v>129</v>
      </c>
      <c r="D455" s="425">
        <v>233.2389</v>
      </c>
      <c r="E455" s="425">
        <v>66.503600000000006</v>
      </c>
    </row>
    <row r="456" spans="1:5" ht="9" customHeight="1">
      <c r="A456" s="408" t="s">
        <v>40960</v>
      </c>
      <c r="B456" s="409" t="s">
        <v>40961</v>
      </c>
      <c r="C456" s="424" t="s">
        <v>129</v>
      </c>
      <c r="D456" s="425">
        <v>10.554</v>
      </c>
      <c r="E456" s="425">
        <v>5.5397999999999996</v>
      </c>
    </row>
    <row r="457" spans="1:5" ht="9" customHeight="1">
      <c r="A457" s="408" t="s">
        <v>40962</v>
      </c>
      <c r="B457" s="409" t="s">
        <v>40963</v>
      </c>
      <c r="C457" s="424" t="s">
        <v>129</v>
      </c>
      <c r="D457" s="425">
        <v>202.5566</v>
      </c>
      <c r="E457" s="425">
        <v>59.149900000000002</v>
      </c>
    </row>
    <row r="458" spans="1:5" ht="18" customHeight="1">
      <c r="A458" s="408" t="s">
        <v>40826</v>
      </c>
      <c r="B458" s="409" t="s">
        <v>40827</v>
      </c>
      <c r="C458" s="424" t="s">
        <v>129</v>
      </c>
      <c r="D458" s="425">
        <v>188.47309999999999</v>
      </c>
      <c r="E458" s="425">
        <v>51.291899999999998</v>
      </c>
    </row>
    <row r="459" spans="1:5" ht="9" customHeight="1">
      <c r="A459" s="408" t="s">
        <v>40964</v>
      </c>
      <c r="B459" s="409" t="s">
        <v>40965</v>
      </c>
      <c r="C459" s="424" t="s">
        <v>129</v>
      </c>
      <c r="D459" s="425">
        <v>14.083500000000001</v>
      </c>
      <c r="E459" s="425">
        <v>7.8579999999999997</v>
      </c>
    </row>
    <row r="460" spans="1:5" ht="9" customHeight="1">
      <c r="A460" s="408" t="s">
        <v>40966</v>
      </c>
      <c r="B460" s="409" t="s">
        <v>40967</v>
      </c>
      <c r="C460" s="424" t="s">
        <v>129</v>
      </c>
      <c r="D460" s="425">
        <v>321.64019999999999</v>
      </c>
      <c r="E460" s="425">
        <v>139.18270000000001</v>
      </c>
    </row>
    <row r="461" spans="1:5" ht="9" customHeight="1">
      <c r="A461" s="408" t="s">
        <v>40968</v>
      </c>
      <c r="B461" s="409" t="s">
        <v>40969</v>
      </c>
      <c r="C461" s="424" t="s">
        <v>129</v>
      </c>
      <c r="D461" s="425">
        <v>159.5129</v>
      </c>
      <c r="E461" s="425">
        <v>46.808300000000003</v>
      </c>
    </row>
    <row r="462" spans="1:5" ht="9" customHeight="1">
      <c r="A462" s="408" t="s">
        <v>40970</v>
      </c>
      <c r="B462" s="409" t="s">
        <v>40971</v>
      </c>
      <c r="C462" s="424" t="s">
        <v>129</v>
      </c>
      <c r="D462" s="425">
        <v>162.12729999999999</v>
      </c>
      <c r="E462" s="425">
        <v>92.374399999999994</v>
      </c>
    </row>
    <row r="463" spans="1:5" ht="9" customHeight="1">
      <c r="A463" s="408" t="s">
        <v>40972</v>
      </c>
      <c r="B463" s="409" t="s">
        <v>40973</v>
      </c>
      <c r="C463" s="424" t="s">
        <v>129</v>
      </c>
      <c r="D463" s="425">
        <v>449.62849999999997</v>
      </c>
      <c r="E463" s="425">
        <v>200.0044</v>
      </c>
    </row>
    <row r="464" spans="1:5" ht="9" customHeight="1">
      <c r="A464" s="408" t="s">
        <v>40974</v>
      </c>
      <c r="B464" s="409" t="s">
        <v>40975</v>
      </c>
      <c r="C464" s="424" t="s">
        <v>129</v>
      </c>
      <c r="D464" s="425">
        <v>191.94139999999999</v>
      </c>
      <c r="E464" s="425">
        <v>54.760199999999998</v>
      </c>
    </row>
    <row r="465" spans="1:5" ht="9" customHeight="1">
      <c r="A465" s="408" t="s">
        <v>40976</v>
      </c>
      <c r="B465" s="409" t="s">
        <v>40977</v>
      </c>
      <c r="C465" s="424" t="s">
        <v>129</v>
      </c>
      <c r="D465" s="425">
        <v>33.488399999999999</v>
      </c>
      <c r="E465" s="425">
        <v>6.5972999999999997</v>
      </c>
    </row>
    <row r="466" spans="1:5" ht="9" customHeight="1">
      <c r="A466" s="408" t="s">
        <v>40978</v>
      </c>
      <c r="B466" s="409" t="s">
        <v>40979</v>
      </c>
      <c r="C466" s="424" t="s">
        <v>129</v>
      </c>
      <c r="D466" s="425">
        <v>224.1987</v>
      </c>
      <c r="E466" s="425">
        <v>138.64689999999999</v>
      </c>
    </row>
    <row r="467" spans="1:5" ht="9" customHeight="1">
      <c r="A467" s="408" t="s">
        <v>40980</v>
      </c>
      <c r="B467" s="409" t="s">
        <v>40981</v>
      </c>
      <c r="C467" s="424" t="s">
        <v>129</v>
      </c>
      <c r="D467" s="425">
        <v>143.48990000000001</v>
      </c>
      <c r="E467" s="425">
        <v>54.921300000000002</v>
      </c>
    </row>
    <row r="468" spans="1:5" ht="9" customHeight="1">
      <c r="A468" s="408" t="s">
        <v>40982</v>
      </c>
      <c r="B468" s="409" t="s">
        <v>40983</v>
      </c>
      <c r="C468" s="424" t="s">
        <v>129</v>
      </c>
      <c r="D468" s="425">
        <v>136.57550000000001</v>
      </c>
      <c r="E468" s="425">
        <v>51.291899999999998</v>
      </c>
    </row>
    <row r="469" spans="1:5" ht="9" customHeight="1">
      <c r="A469" s="408" t="s">
        <v>40984</v>
      </c>
      <c r="B469" s="409" t="s">
        <v>40985</v>
      </c>
      <c r="C469" s="424" t="s">
        <v>129</v>
      </c>
      <c r="D469" s="425">
        <v>6.9143999999999997</v>
      </c>
      <c r="E469" s="425">
        <v>3.6294</v>
      </c>
    </row>
    <row r="470" spans="1:5" ht="9" customHeight="1">
      <c r="A470" s="408" t="s">
        <v>40986</v>
      </c>
      <c r="B470" s="409" t="s">
        <v>40987</v>
      </c>
      <c r="C470" s="424" t="s">
        <v>129</v>
      </c>
      <c r="D470" s="425">
        <v>296.57619999999997</v>
      </c>
      <c r="E470" s="425">
        <v>94.06</v>
      </c>
    </row>
    <row r="471" spans="1:5" ht="9" customHeight="1">
      <c r="A471" s="408" t="s">
        <v>40988</v>
      </c>
      <c r="B471" s="409" t="s">
        <v>40989</v>
      </c>
      <c r="C471" s="424" t="s">
        <v>129</v>
      </c>
      <c r="D471" s="425">
        <v>253.76390000000001</v>
      </c>
      <c r="E471" s="425">
        <v>69.586699999999993</v>
      </c>
    </row>
    <row r="472" spans="1:5" ht="9" customHeight="1">
      <c r="A472" s="408" t="s">
        <v>40990</v>
      </c>
      <c r="B472" s="409" t="s">
        <v>40991</v>
      </c>
      <c r="C472" s="424" t="s">
        <v>129</v>
      </c>
      <c r="D472" s="425">
        <v>42.8123</v>
      </c>
      <c r="E472" s="425">
        <v>24.473299999999998</v>
      </c>
    </row>
    <row r="473" spans="1:5" ht="9" customHeight="1">
      <c r="A473" s="408" t="s">
        <v>40992</v>
      </c>
      <c r="B473" s="409" t="s">
        <v>40993</v>
      </c>
      <c r="C473" s="424" t="s">
        <v>129</v>
      </c>
      <c r="D473" s="425">
        <v>319.2278</v>
      </c>
      <c r="E473" s="425">
        <v>96.7791</v>
      </c>
    </row>
    <row r="474" spans="1:5" ht="9" customHeight="1">
      <c r="A474" s="408" t="s">
        <v>40994</v>
      </c>
      <c r="B474" s="409" t="s">
        <v>40995</v>
      </c>
      <c r="C474" s="424" t="s">
        <v>129</v>
      </c>
      <c r="D474" s="425">
        <v>269.55529999999999</v>
      </c>
      <c r="E474" s="425">
        <v>68.384200000000007</v>
      </c>
    </row>
    <row r="475" spans="1:5" ht="9" customHeight="1">
      <c r="A475" s="408" t="s">
        <v>40996</v>
      </c>
      <c r="B475" s="409" t="s">
        <v>40997</v>
      </c>
      <c r="C475" s="424" t="s">
        <v>129</v>
      </c>
      <c r="D475" s="425">
        <v>49.672499999999999</v>
      </c>
      <c r="E475" s="425">
        <v>28.3949</v>
      </c>
    </row>
    <row r="476" spans="1:5" ht="9" customHeight="1">
      <c r="A476" s="408" t="s">
        <v>40998</v>
      </c>
      <c r="B476" s="409" t="s">
        <v>40999</v>
      </c>
      <c r="C476" s="424" t="s">
        <v>129</v>
      </c>
      <c r="D476" s="425">
        <v>220.1977</v>
      </c>
      <c r="E476" s="425">
        <v>68.344300000000004</v>
      </c>
    </row>
    <row r="477" spans="1:5" ht="9" customHeight="1">
      <c r="A477" s="408" t="s">
        <v>40938</v>
      </c>
      <c r="B477" s="409" t="s">
        <v>40939</v>
      </c>
      <c r="C477" s="424" t="s">
        <v>129</v>
      </c>
      <c r="D477" s="425">
        <v>208.64189999999999</v>
      </c>
      <c r="E477" s="425">
        <v>62.278599999999997</v>
      </c>
    </row>
    <row r="478" spans="1:5" ht="9" customHeight="1">
      <c r="A478" s="408" t="s">
        <v>41000</v>
      </c>
      <c r="B478" s="409" t="s">
        <v>41001</v>
      </c>
      <c r="C478" s="424" t="s">
        <v>129</v>
      </c>
      <c r="D478" s="425">
        <v>11.5558</v>
      </c>
      <c r="E478" s="425">
        <v>6.0656999999999996</v>
      </c>
    </row>
    <row r="479" spans="1:5" ht="9" customHeight="1">
      <c r="A479" s="408" t="s">
        <v>41002</v>
      </c>
      <c r="B479" s="409" t="s">
        <v>41003</v>
      </c>
      <c r="C479" s="424" t="s">
        <v>129</v>
      </c>
      <c r="D479" s="425">
        <v>207.30950000000001</v>
      </c>
      <c r="E479" s="425">
        <v>61.604300000000002</v>
      </c>
    </row>
    <row r="480" spans="1:5" ht="18" customHeight="1">
      <c r="A480" s="408" t="s">
        <v>41004</v>
      </c>
      <c r="B480" s="409" t="s">
        <v>41005</v>
      </c>
      <c r="C480" s="424" t="s">
        <v>129</v>
      </c>
      <c r="D480" s="425">
        <v>192.8349</v>
      </c>
      <c r="E480" s="425">
        <v>53.528100000000002</v>
      </c>
    </row>
    <row r="481" spans="1:5" ht="9" customHeight="1">
      <c r="A481" s="408" t="s">
        <v>41006</v>
      </c>
      <c r="B481" s="409" t="s">
        <v>41007</v>
      </c>
      <c r="C481" s="424" t="s">
        <v>129</v>
      </c>
      <c r="D481" s="425">
        <v>14.474600000000001</v>
      </c>
      <c r="E481" s="425">
        <v>8.0762</v>
      </c>
    </row>
    <row r="482" spans="1:5" ht="9" customHeight="1">
      <c r="A482" s="408" t="s">
        <v>41008</v>
      </c>
      <c r="B482" s="409" t="s">
        <v>41009</v>
      </c>
      <c r="C482" s="424" t="s">
        <v>129</v>
      </c>
      <c r="D482" s="425">
        <v>592.47770000000003</v>
      </c>
      <c r="E482" s="425">
        <v>202.39269999999999</v>
      </c>
    </row>
    <row r="483" spans="1:5" ht="9" customHeight="1">
      <c r="A483" s="408" t="s">
        <v>41010</v>
      </c>
      <c r="B483" s="409" t="s">
        <v>41011</v>
      </c>
      <c r="C483" s="424" t="s">
        <v>129</v>
      </c>
      <c r="D483" s="425">
        <v>304.64389999999997</v>
      </c>
      <c r="E483" s="425">
        <v>69.586699999999993</v>
      </c>
    </row>
    <row r="484" spans="1:5" ht="9" customHeight="1">
      <c r="A484" s="408" t="s">
        <v>41012</v>
      </c>
      <c r="B484" s="409" t="s">
        <v>41013</v>
      </c>
      <c r="C484" s="424" t="s">
        <v>129</v>
      </c>
      <c r="D484" s="425">
        <v>287.8338</v>
      </c>
      <c r="E484" s="425">
        <v>132.80600000000001</v>
      </c>
    </row>
    <row r="485" spans="1:5" ht="9" customHeight="1">
      <c r="A485" s="408" t="s">
        <v>41014</v>
      </c>
      <c r="B485" s="409" t="s">
        <v>41015</v>
      </c>
      <c r="C485" s="424" t="s">
        <v>129</v>
      </c>
      <c r="D485" s="425">
        <v>235.88159999999999</v>
      </c>
      <c r="E485" s="425">
        <v>76.576800000000006</v>
      </c>
    </row>
    <row r="486" spans="1:5" ht="9" customHeight="1">
      <c r="A486" s="408" t="s">
        <v>40938</v>
      </c>
      <c r="B486" s="409" t="s">
        <v>40939</v>
      </c>
      <c r="C486" s="424" t="s">
        <v>129</v>
      </c>
      <c r="D486" s="425">
        <v>208.64189999999999</v>
      </c>
      <c r="E486" s="425">
        <v>62.278599999999997</v>
      </c>
    </row>
    <row r="487" spans="1:5" ht="9" customHeight="1">
      <c r="A487" s="408" t="s">
        <v>40900</v>
      </c>
      <c r="B487" s="409" t="s">
        <v>40901</v>
      </c>
      <c r="C487" s="424" t="s">
        <v>129</v>
      </c>
      <c r="D487" s="425">
        <v>27.239699999999999</v>
      </c>
      <c r="E487" s="425">
        <v>14.2982</v>
      </c>
    </row>
    <row r="488" spans="1:5" ht="9" customHeight="1">
      <c r="A488" s="408" t="s">
        <v>41016</v>
      </c>
      <c r="B488" s="409" t="s">
        <v>41017</v>
      </c>
      <c r="C488" s="424" t="s">
        <v>129</v>
      </c>
      <c r="D488" s="425">
        <v>1235.0906</v>
      </c>
      <c r="E488" s="425">
        <v>536.09939999999995</v>
      </c>
    </row>
    <row r="489" spans="1:5" ht="9" customHeight="1">
      <c r="A489" s="408" t="s">
        <v>40888</v>
      </c>
      <c r="B489" s="409" t="s">
        <v>40889</v>
      </c>
      <c r="C489" s="424" t="s">
        <v>129</v>
      </c>
      <c r="D489" s="425">
        <v>823.37580000000003</v>
      </c>
      <c r="E489" s="425">
        <v>300.7457</v>
      </c>
    </row>
    <row r="490" spans="1:5" ht="9" customHeight="1">
      <c r="A490" s="408" t="s">
        <v>41018</v>
      </c>
      <c r="B490" s="409" t="s">
        <v>41019</v>
      </c>
      <c r="C490" s="424" t="s">
        <v>129</v>
      </c>
      <c r="D490" s="425">
        <v>165.03229999999999</v>
      </c>
      <c r="E490" s="425">
        <v>94.339500000000001</v>
      </c>
    </row>
    <row r="491" spans="1:5" ht="9" customHeight="1">
      <c r="A491" s="408" t="s">
        <v>40876</v>
      </c>
      <c r="B491" s="409" t="s">
        <v>40877</v>
      </c>
      <c r="C491" s="424" t="s">
        <v>129</v>
      </c>
      <c r="D491" s="425">
        <v>50.267099999999999</v>
      </c>
      <c r="E491" s="425">
        <v>28.7348</v>
      </c>
    </row>
    <row r="492" spans="1:5" ht="9" customHeight="1">
      <c r="A492" s="408" t="s">
        <v>41020</v>
      </c>
      <c r="B492" s="409" t="s">
        <v>41021</v>
      </c>
      <c r="C492" s="424" t="s">
        <v>129</v>
      </c>
      <c r="D492" s="425">
        <v>196.41540000000001</v>
      </c>
      <c r="E492" s="425">
        <v>112.2794</v>
      </c>
    </row>
    <row r="493" spans="1:5" ht="9" customHeight="1">
      <c r="A493" s="408" t="s">
        <v>41022</v>
      </c>
      <c r="B493" s="409" t="s">
        <v>41023</v>
      </c>
      <c r="C493" s="424" t="s">
        <v>129</v>
      </c>
      <c r="D493" s="425">
        <v>261.73750000000001</v>
      </c>
      <c r="E493" s="425">
        <v>68.063500000000005</v>
      </c>
    </row>
    <row r="494" spans="1:5" ht="18" customHeight="1">
      <c r="A494" s="408" t="s">
        <v>40932</v>
      </c>
      <c r="B494" s="409" t="s">
        <v>40933</v>
      </c>
      <c r="C494" s="424" t="s">
        <v>129</v>
      </c>
      <c r="D494" s="425">
        <v>246.55860000000001</v>
      </c>
      <c r="E494" s="425">
        <v>59.594299999999997</v>
      </c>
    </row>
    <row r="495" spans="1:5" ht="9" customHeight="1">
      <c r="A495" s="408" t="s">
        <v>41024</v>
      </c>
      <c r="B495" s="409" t="s">
        <v>41025</v>
      </c>
      <c r="C495" s="424" t="s">
        <v>129</v>
      </c>
      <c r="D495" s="425">
        <v>15.178900000000001</v>
      </c>
      <c r="E495" s="425">
        <v>8.4692000000000007</v>
      </c>
    </row>
    <row r="496" spans="1:5" ht="9" customHeight="1">
      <c r="A496" s="408" t="s">
        <v>41026</v>
      </c>
      <c r="B496" s="409" t="s">
        <v>41027</v>
      </c>
      <c r="C496" s="424" t="s">
        <v>129</v>
      </c>
      <c r="D496" s="425">
        <v>243.3775</v>
      </c>
      <c r="E496" s="425">
        <v>92.363600000000005</v>
      </c>
    </row>
    <row r="497" spans="1:5" ht="9" customHeight="1">
      <c r="A497" s="408" t="s">
        <v>41028</v>
      </c>
      <c r="B497" s="409" t="s">
        <v>41029</v>
      </c>
      <c r="C497" s="424" t="s">
        <v>129</v>
      </c>
      <c r="D497" s="425">
        <v>196.3032</v>
      </c>
      <c r="E497" s="425">
        <v>56.996400000000001</v>
      </c>
    </row>
    <row r="498" spans="1:5" ht="9" customHeight="1">
      <c r="A498" s="408" t="s">
        <v>41030</v>
      </c>
      <c r="B498" s="409" t="s">
        <v>41031</v>
      </c>
      <c r="C498" s="424" t="s">
        <v>129</v>
      </c>
      <c r="D498" s="425">
        <v>3.2408999999999999</v>
      </c>
      <c r="E498" s="425">
        <v>1.8083</v>
      </c>
    </row>
    <row r="499" spans="1:5" ht="9" customHeight="1">
      <c r="A499" s="408" t="s">
        <v>40830</v>
      </c>
      <c r="B499" s="409" t="s">
        <v>40831</v>
      </c>
      <c r="C499" s="424" t="s">
        <v>129</v>
      </c>
      <c r="D499" s="425">
        <v>43.833399999999997</v>
      </c>
      <c r="E499" s="425">
        <v>33.558900000000001</v>
      </c>
    </row>
    <row r="500" spans="1:5" ht="9" customHeight="1">
      <c r="A500" s="408" t="s">
        <v>41032</v>
      </c>
      <c r="B500" s="409" t="s">
        <v>41033</v>
      </c>
      <c r="C500" s="424" t="s">
        <v>129</v>
      </c>
      <c r="D500" s="425">
        <v>117.6037</v>
      </c>
      <c r="E500" s="425">
        <v>46.2607</v>
      </c>
    </row>
    <row r="501" spans="1:5" ht="9" customHeight="1">
      <c r="A501" s="408" t="s">
        <v>41034</v>
      </c>
      <c r="B501" s="409" t="s">
        <v>41035</v>
      </c>
      <c r="C501" s="424" t="s">
        <v>129</v>
      </c>
      <c r="D501" s="425">
        <v>114.7286</v>
      </c>
      <c r="E501" s="425">
        <v>44.656500000000001</v>
      </c>
    </row>
    <row r="502" spans="1:5" ht="9" customHeight="1">
      <c r="A502" s="408" t="s">
        <v>41036</v>
      </c>
      <c r="B502" s="409" t="s">
        <v>41037</v>
      </c>
      <c r="C502" s="424" t="s">
        <v>129</v>
      </c>
      <c r="D502" s="425">
        <v>2.8751000000000002</v>
      </c>
      <c r="E502" s="425">
        <v>1.6042000000000001</v>
      </c>
    </row>
    <row r="503" spans="1:5" ht="9" customHeight="1">
      <c r="A503" s="408" t="s">
        <v>41038</v>
      </c>
      <c r="B503" s="409" t="s">
        <v>41039</v>
      </c>
      <c r="C503" s="424" t="s">
        <v>129</v>
      </c>
      <c r="D503" s="425">
        <v>269.07400000000001</v>
      </c>
      <c r="E503" s="425">
        <v>115.80289999999999</v>
      </c>
    </row>
    <row r="504" spans="1:5" ht="9" customHeight="1">
      <c r="A504" s="408" t="s">
        <v>41028</v>
      </c>
      <c r="B504" s="409" t="s">
        <v>41029</v>
      </c>
      <c r="C504" s="424" t="s">
        <v>129</v>
      </c>
      <c r="D504" s="425">
        <v>196.3032</v>
      </c>
      <c r="E504" s="425">
        <v>56.996400000000001</v>
      </c>
    </row>
    <row r="505" spans="1:5" ht="9" customHeight="1">
      <c r="A505" s="408" t="s">
        <v>41040</v>
      </c>
      <c r="B505" s="409" t="s">
        <v>41041</v>
      </c>
      <c r="C505" s="424" t="s">
        <v>129</v>
      </c>
      <c r="D505" s="425">
        <v>3.7955999999999999</v>
      </c>
      <c r="E505" s="425">
        <v>2.1177999999999999</v>
      </c>
    </row>
    <row r="506" spans="1:5" ht="9" customHeight="1">
      <c r="A506" s="408" t="s">
        <v>41042</v>
      </c>
      <c r="B506" s="409" t="s">
        <v>41043</v>
      </c>
      <c r="C506" s="424" t="s">
        <v>129</v>
      </c>
      <c r="D506" s="425">
        <v>64.418199999999999</v>
      </c>
      <c r="E506" s="425">
        <v>54.146099999999997</v>
      </c>
    </row>
    <row r="507" spans="1:5" ht="9" customHeight="1">
      <c r="A507" s="408" t="s">
        <v>40918</v>
      </c>
      <c r="B507" s="409" t="s">
        <v>40919</v>
      </c>
      <c r="C507" s="424" t="s">
        <v>129</v>
      </c>
      <c r="D507" s="425">
        <v>4.5570000000000004</v>
      </c>
      <c r="E507" s="425">
        <v>2.5426000000000002</v>
      </c>
    </row>
    <row r="508" spans="1:5" ht="9" customHeight="1">
      <c r="A508" s="408" t="s">
        <v>41044</v>
      </c>
      <c r="B508" s="409" t="s">
        <v>41045</v>
      </c>
      <c r="C508" s="424" t="s">
        <v>129</v>
      </c>
      <c r="D508" s="425">
        <v>747.56209999999999</v>
      </c>
      <c r="E508" s="425">
        <v>401.44490000000002</v>
      </c>
    </row>
    <row r="509" spans="1:5" ht="18" customHeight="1">
      <c r="A509" s="408" t="s">
        <v>41046</v>
      </c>
      <c r="B509" s="409" t="s">
        <v>41047</v>
      </c>
      <c r="C509" s="424" t="s">
        <v>129</v>
      </c>
      <c r="D509" s="425">
        <v>158.61259999999999</v>
      </c>
      <c r="E509" s="425">
        <v>44.656500000000001</v>
      </c>
    </row>
    <row r="510" spans="1:5" ht="9" customHeight="1">
      <c r="A510" s="408" t="s">
        <v>41048</v>
      </c>
      <c r="B510" s="409" t="s">
        <v>41049</v>
      </c>
      <c r="C510" s="424" t="s">
        <v>129</v>
      </c>
      <c r="D510" s="425">
        <v>588.94949999999994</v>
      </c>
      <c r="E510" s="425">
        <v>356.78840000000002</v>
      </c>
    </row>
    <row r="511" spans="1:5" ht="9" customHeight="1">
      <c r="A511" s="408" t="s">
        <v>41050</v>
      </c>
      <c r="B511" s="409" t="s">
        <v>41051</v>
      </c>
      <c r="C511" s="424" t="s">
        <v>129</v>
      </c>
      <c r="D511" s="425">
        <v>254.875</v>
      </c>
      <c r="E511" s="425">
        <v>109.23909999999999</v>
      </c>
    </row>
    <row r="512" spans="1:5" ht="9" customHeight="1">
      <c r="A512" s="408" t="s">
        <v>41052</v>
      </c>
      <c r="B512" s="409" t="s">
        <v>41053</v>
      </c>
      <c r="C512" s="424" t="s">
        <v>129</v>
      </c>
      <c r="D512" s="425">
        <v>159.32509999999999</v>
      </c>
      <c r="E512" s="425">
        <v>46.712000000000003</v>
      </c>
    </row>
    <row r="513" spans="1:5" ht="9" customHeight="1">
      <c r="A513" s="408" t="s">
        <v>41054</v>
      </c>
      <c r="B513" s="409" t="s">
        <v>41055</v>
      </c>
      <c r="C513" s="424" t="s">
        <v>129</v>
      </c>
      <c r="D513" s="425">
        <v>95.549899999999994</v>
      </c>
      <c r="E513" s="425">
        <v>62.527099999999997</v>
      </c>
    </row>
    <row r="514" spans="1:5" ht="9" customHeight="1">
      <c r="A514" s="408" t="s">
        <v>41056</v>
      </c>
      <c r="B514" s="409" t="s">
        <v>41057</v>
      </c>
      <c r="C514" s="424" t="s">
        <v>129</v>
      </c>
      <c r="D514" s="425">
        <v>470.06670000000003</v>
      </c>
      <c r="E514" s="425">
        <v>224.21889999999999</v>
      </c>
    </row>
    <row r="515" spans="1:5" ht="9" customHeight="1">
      <c r="A515" s="408" t="s">
        <v>41028</v>
      </c>
      <c r="B515" s="409" t="s">
        <v>41029</v>
      </c>
      <c r="C515" s="424" t="s">
        <v>129</v>
      </c>
      <c r="D515" s="425">
        <v>196.3032</v>
      </c>
      <c r="E515" s="425">
        <v>56.996400000000001</v>
      </c>
    </row>
    <row r="516" spans="1:5" ht="9" customHeight="1">
      <c r="A516" s="408" t="s">
        <v>41058</v>
      </c>
      <c r="B516" s="409" t="s">
        <v>41059</v>
      </c>
      <c r="C516" s="424" t="s">
        <v>129</v>
      </c>
      <c r="D516" s="425">
        <v>273.76350000000002</v>
      </c>
      <c r="E516" s="425">
        <v>167.2225</v>
      </c>
    </row>
    <row r="517" spans="1:5" ht="9" customHeight="1">
      <c r="A517" s="408" t="s">
        <v>41060</v>
      </c>
      <c r="B517" s="409" t="s">
        <v>41061</v>
      </c>
      <c r="C517" s="424" t="s">
        <v>129</v>
      </c>
      <c r="D517" s="425">
        <v>261.0455</v>
      </c>
      <c r="E517" s="425">
        <v>99.1678</v>
      </c>
    </row>
    <row r="518" spans="1:5" ht="18" customHeight="1">
      <c r="A518" s="408" t="s">
        <v>40826</v>
      </c>
      <c r="B518" s="409" t="s">
        <v>40827</v>
      </c>
      <c r="C518" s="424" t="s">
        <v>129</v>
      </c>
      <c r="D518" s="425">
        <v>188.47309999999999</v>
      </c>
      <c r="E518" s="425">
        <v>51.291899999999998</v>
      </c>
    </row>
    <row r="519" spans="1:5" ht="9" customHeight="1">
      <c r="A519" s="408" t="s">
        <v>41062</v>
      </c>
      <c r="B519" s="409" t="s">
        <v>41063</v>
      </c>
      <c r="C519" s="424" t="s">
        <v>129</v>
      </c>
      <c r="D519" s="425">
        <v>72.572400000000002</v>
      </c>
      <c r="E519" s="425">
        <v>47.875900000000001</v>
      </c>
    </row>
    <row r="520" spans="1:5" ht="9" customHeight="1">
      <c r="A520" s="408"/>
      <c r="B520" s="409"/>
      <c r="C520" s="424"/>
      <c r="D520" s="425"/>
      <c r="E520" s="425"/>
    </row>
    <row r="521" spans="1:5">
      <c r="A521" s="403" t="s">
        <v>17459</v>
      </c>
      <c r="B521" s="404" t="s">
        <v>41064</v>
      </c>
      <c r="C521" s="404"/>
      <c r="D521" s="403" t="s">
        <v>17461</v>
      </c>
    </row>
    <row r="522" spans="1:5">
      <c r="B522" s="405" t="s">
        <v>17462</v>
      </c>
      <c r="C522" s="13"/>
    </row>
    <row r="523" spans="1:5" ht="22.5">
      <c r="A523" s="406" t="s">
        <v>0</v>
      </c>
      <c r="B523" s="406" t="s">
        <v>1</v>
      </c>
      <c r="C523" s="406" t="s">
        <v>3300</v>
      </c>
      <c r="D523" s="407" t="s">
        <v>41065</v>
      </c>
    </row>
    <row r="524" spans="1:5">
      <c r="A524" s="408" t="s">
        <v>41066</v>
      </c>
      <c r="B524" s="426" t="s">
        <v>41067</v>
      </c>
      <c r="C524" s="408" t="s">
        <v>19</v>
      </c>
      <c r="D524" s="425">
        <v>8.1058000000000003</v>
      </c>
    </row>
    <row r="525" spans="1:5">
      <c r="A525" s="408" t="s">
        <v>41068</v>
      </c>
      <c r="B525" s="426" t="s">
        <v>41069</v>
      </c>
      <c r="C525" s="408" t="s">
        <v>19</v>
      </c>
      <c r="D525" s="425">
        <v>7.6360999999999999</v>
      </c>
    </row>
    <row r="526" spans="1:5">
      <c r="A526" s="408" t="s">
        <v>41070</v>
      </c>
      <c r="B526" s="426" t="s">
        <v>41071</v>
      </c>
      <c r="C526" s="408" t="s">
        <v>143</v>
      </c>
      <c r="D526" s="425">
        <v>105.078</v>
      </c>
    </row>
    <row r="527" spans="1:5">
      <c r="A527" s="408" t="s">
        <v>41072</v>
      </c>
      <c r="B527" s="426" t="s">
        <v>41073</v>
      </c>
      <c r="C527" s="408" t="s">
        <v>19</v>
      </c>
      <c r="D527" s="425">
        <v>15.8241</v>
      </c>
    </row>
    <row r="528" spans="1:5">
      <c r="A528" s="408" t="s">
        <v>41074</v>
      </c>
      <c r="B528" s="426" t="s">
        <v>41075</v>
      </c>
      <c r="C528" s="408" t="s">
        <v>19</v>
      </c>
      <c r="D528" s="425">
        <v>11.936</v>
      </c>
    </row>
    <row r="529" spans="1:4">
      <c r="A529" s="408" t="s">
        <v>41076</v>
      </c>
      <c r="B529" s="426" t="s">
        <v>41077</v>
      </c>
      <c r="C529" s="408" t="s">
        <v>4007</v>
      </c>
      <c r="D529" s="425">
        <v>3.7225000000000001</v>
      </c>
    </row>
    <row r="530" spans="1:4">
      <c r="A530" s="408" t="s">
        <v>41078</v>
      </c>
      <c r="B530" s="426" t="s">
        <v>41079</v>
      </c>
      <c r="C530" s="408" t="s">
        <v>19</v>
      </c>
      <c r="D530" s="425">
        <v>9.5587</v>
      </c>
    </row>
    <row r="531" spans="1:4">
      <c r="A531" s="408" t="s">
        <v>41080</v>
      </c>
      <c r="B531" s="426" t="s">
        <v>41081</v>
      </c>
      <c r="C531" s="408" t="s">
        <v>19</v>
      </c>
      <c r="D531" s="425">
        <v>12.0397</v>
      </c>
    </row>
    <row r="532" spans="1:4">
      <c r="A532" s="408" t="s">
        <v>41082</v>
      </c>
      <c r="B532" s="426" t="s">
        <v>41083</v>
      </c>
      <c r="C532" s="408" t="s">
        <v>19</v>
      </c>
      <c r="D532" s="425">
        <v>7.9006999999999996</v>
      </c>
    </row>
    <row r="533" spans="1:4">
      <c r="A533" s="408" t="s">
        <v>41084</v>
      </c>
      <c r="B533" s="426" t="s">
        <v>41085</v>
      </c>
      <c r="C533" s="408" t="s">
        <v>19</v>
      </c>
      <c r="D533" s="425">
        <v>1.3333999999999999</v>
      </c>
    </row>
    <row r="534" spans="1:4">
      <c r="A534" s="408" t="s">
        <v>41086</v>
      </c>
      <c r="B534" s="426" t="s">
        <v>41087</v>
      </c>
      <c r="C534" s="408" t="s">
        <v>19</v>
      </c>
      <c r="D534" s="425">
        <v>7.6360999999999999</v>
      </c>
    </row>
    <row r="535" spans="1:4">
      <c r="A535" s="408" t="s">
        <v>41088</v>
      </c>
      <c r="B535" s="426" t="s">
        <v>41089</v>
      </c>
      <c r="C535" s="408" t="s">
        <v>19</v>
      </c>
      <c r="D535" s="425">
        <v>8.5020000000000007</v>
      </c>
    </row>
    <row r="536" spans="1:4">
      <c r="A536" s="408" t="s">
        <v>41090</v>
      </c>
      <c r="B536" s="426" t="s">
        <v>41091</v>
      </c>
      <c r="C536" s="408" t="s">
        <v>12728</v>
      </c>
      <c r="D536" s="425">
        <v>17.857199999999999</v>
      </c>
    </row>
    <row r="537" spans="1:4">
      <c r="A537" s="408" t="s">
        <v>41092</v>
      </c>
      <c r="B537" s="426" t="s">
        <v>41093</v>
      </c>
      <c r="C537" s="408" t="s">
        <v>12728</v>
      </c>
      <c r="D537" s="425">
        <v>39.1038</v>
      </c>
    </row>
    <row r="538" spans="1:4">
      <c r="A538" s="408" t="s">
        <v>41094</v>
      </c>
      <c r="B538" s="426" t="s">
        <v>41095</v>
      </c>
      <c r="C538" s="408" t="s">
        <v>12728</v>
      </c>
      <c r="D538" s="425">
        <v>1.9043000000000001</v>
      </c>
    </row>
    <row r="539" spans="1:4">
      <c r="A539" s="408" t="s">
        <v>41096</v>
      </c>
      <c r="B539" s="426" t="s">
        <v>41097</v>
      </c>
      <c r="C539" s="408" t="s">
        <v>12728</v>
      </c>
      <c r="D539" s="425">
        <v>17.7148</v>
      </c>
    </row>
    <row r="540" spans="1:4">
      <c r="A540" s="408" t="s">
        <v>41098</v>
      </c>
      <c r="B540" s="426" t="s">
        <v>41099</v>
      </c>
      <c r="C540" s="408" t="s">
        <v>12728</v>
      </c>
      <c r="D540" s="425">
        <v>132.28270000000001</v>
      </c>
    </row>
    <row r="541" spans="1:4">
      <c r="A541" s="408" t="s">
        <v>41100</v>
      </c>
      <c r="B541" s="426" t="s">
        <v>41101</v>
      </c>
      <c r="C541" s="408" t="s">
        <v>19</v>
      </c>
      <c r="D541" s="425">
        <v>9.0225000000000009</v>
      </c>
    </row>
    <row r="542" spans="1:4">
      <c r="A542" s="408" t="s">
        <v>41102</v>
      </c>
      <c r="B542" s="426" t="s">
        <v>41103</v>
      </c>
      <c r="C542" s="408" t="s">
        <v>4007</v>
      </c>
      <c r="D542" s="425">
        <v>22.683399999999999</v>
      </c>
    </row>
    <row r="543" spans="1:4">
      <c r="A543" s="408" t="s">
        <v>41104</v>
      </c>
      <c r="B543" s="426" t="s">
        <v>41105</v>
      </c>
      <c r="C543" s="408" t="s">
        <v>19</v>
      </c>
      <c r="D543" s="425">
        <v>46.546999999999997</v>
      </c>
    </row>
    <row r="544" spans="1:4">
      <c r="A544" s="408" t="s">
        <v>41106</v>
      </c>
      <c r="B544" s="426" t="s">
        <v>41107</v>
      </c>
      <c r="C544" s="408" t="s">
        <v>4007</v>
      </c>
      <c r="D544" s="425">
        <v>6.5377999999999998</v>
      </c>
    </row>
    <row r="545" spans="1:4">
      <c r="A545" s="408" t="s">
        <v>41108</v>
      </c>
      <c r="B545" s="426" t="s">
        <v>41109</v>
      </c>
      <c r="C545" s="408" t="s">
        <v>143</v>
      </c>
      <c r="D545" s="425">
        <v>86.541799999999995</v>
      </c>
    </row>
    <row r="546" spans="1:4">
      <c r="A546" s="408" t="s">
        <v>41110</v>
      </c>
      <c r="B546" s="426" t="s">
        <v>41111</v>
      </c>
      <c r="C546" s="408" t="s">
        <v>19</v>
      </c>
      <c r="D546" s="425">
        <v>1.3695999999999999</v>
      </c>
    </row>
    <row r="547" spans="1:4">
      <c r="A547" s="408" t="s">
        <v>41112</v>
      </c>
      <c r="B547" s="426" t="s">
        <v>41113</v>
      </c>
      <c r="C547" s="408" t="s">
        <v>19</v>
      </c>
      <c r="D547" s="425">
        <v>6.3838999999999997</v>
      </c>
    </row>
    <row r="548" spans="1:4">
      <c r="A548" s="408" t="s">
        <v>41114</v>
      </c>
      <c r="B548" s="426" t="s">
        <v>41115</v>
      </c>
      <c r="C548" s="408" t="s">
        <v>19</v>
      </c>
      <c r="D548" s="425">
        <v>27.387499999999999</v>
      </c>
    </row>
    <row r="549" spans="1:4">
      <c r="A549" s="408" t="s">
        <v>41116</v>
      </c>
      <c r="B549" s="426" t="s">
        <v>41117</v>
      </c>
      <c r="C549" s="408" t="s">
        <v>4007</v>
      </c>
      <c r="D549" s="425">
        <v>11.641299999999999</v>
      </c>
    </row>
    <row r="550" spans="1:4">
      <c r="A550" s="408" t="s">
        <v>41118</v>
      </c>
      <c r="B550" s="426" t="s">
        <v>41119</v>
      </c>
      <c r="C550" s="408" t="s">
        <v>4007</v>
      </c>
      <c r="D550" s="425">
        <v>5.29</v>
      </c>
    </row>
    <row r="551" spans="1:4">
      <c r="A551" s="408" t="s">
        <v>41120</v>
      </c>
      <c r="B551" s="426" t="s">
        <v>41121</v>
      </c>
      <c r="C551" s="408" t="s">
        <v>12728</v>
      </c>
      <c r="D551" s="425">
        <v>55565.127200000003</v>
      </c>
    </row>
    <row r="552" spans="1:4">
      <c r="A552" s="408" t="s">
        <v>41122</v>
      </c>
      <c r="B552" s="426" t="s">
        <v>41123</v>
      </c>
      <c r="C552" s="408" t="s">
        <v>12728</v>
      </c>
      <c r="D552" s="425">
        <v>35175.788399999998</v>
      </c>
    </row>
    <row r="553" spans="1:4">
      <c r="A553" s="408" t="s">
        <v>41124</v>
      </c>
      <c r="B553" s="426" t="s">
        <v>41125</v>
      </c>
      <c r="C553" s="408" t="s">
        <v>4007</v>
      </c>
      <c r="D553" s="425">
        <v>4.24</v>
      </c>
    </row>
    <row r="554" spans="1:4">
      <c r="A554" s="408" t="s">
        <v>41126</v>
      </c>
      <c r="B554" s="426" t="s">
        <v>41127</v>
      </c>
      <c r="C554" s="408" t="s">
        <v>19</v>
      </c>
      <c r="D554" s="425">
        <v>6.4195000000000002</v>
      </c>
    </row>
    <row r="555" spans="1:4">
      <c r="A555" s="408" t="s">
        <v>41128</v>
      </c>
      <c r="B555" s="426" t="s">
        <v>41129</v>
      </c>
      <c r="C555" s="408" t="s">
        <v>12728</v>
      </c>
      <c r="D555" s="425">
        <v>809.42769999999996</v>
      </c>
    </row>
    <row r="556" spans="1:4">
      <c r="A556" s="408" t="s">
        <v>41130</v>
      </c>
      <c r="B556" s="426" t="s">
        <v>41131</v>
      </c>
      <c r="C556" s="408" t="s">
        <v>12728</v>
      </c>
      <c r="D556" s="425">
        <v>387.95729999999998</v>
      </c>
    </row>
    <row r="557" spans="1:4">
      <c r="A557" s="408" t="s">
        <v>41132</v>
      </c>
      <c r="B557" s="426" t="s">
        <v>41133</v>
      </c>
      <c r="C557" s="408" t="s">
        <v>12728</v>
      </c>
      <c r="D557" s="425">
        <v>68.808400000000006</v>
      </c>
    </row>
    <row r="558" spans="1:4">
      <c r="A558" s="408" t="s">
        <v>41134</v>
      </c>
      <c r="B558" s="426" t="s">
        <v>41135</v>
      </c>
      <c r="C558" s="408" t="s">
        <v>12728</v>
      </c>
      <c r="D558" s="425">
        <v>140.45249999999999</v>
      </c>
    </row>
    <row r="559" spans="1:4">
      <c r="A559" s="408" t="s">
        <v>41136</v>
      </c>
      <c r="B559" s="426" t="s">
        <v>41137</v>
      </c>
      <c r="C559" s="408" t="s">
        <v>12728</v>
      </c>
      <c r="D559" s="425">
        <v>190.80240000000001</v>
      </c>
    </row>
    <row r="560" spans="1:4">
      <c r="A560" s="408" t="s">
        <v>41138</v>
      </c>
      <c r="B560" s="426" t="s">
        <v>41139</v>
      </c>
      <c r="C560" s="408" t="s">
        <v>19</v>
      </c>
      <c r="D560" s="425">
        <v>36.102200000000003</v>
      </c>
    </row>
    <row r="561" spans="1:4">
      <c r="A561" s="408" t="s">
        <v>41140</v>
      </c>
      <c r="B561" s="426" t="s">
        <v>41141</v>
      </c>
      <c r="C561" s="408" t="s">
        <v>12728</v>
      </c>
      <c r="D561" s="425">
        <v>296.47550000000001</v>
      </c>
    </row>
    <row r="562" spans="1:4">
      <c r="A562" s="408" t="s">
        <v>41142</v>
      </c>
      <c r="B562" s="426" t="s">
        <v>41143</v>
      </c>
      <c r="C562" s="408" t="s">
        <v>6</v>
      </c>
      <c r="D562" s="425">
        <v>9.6500000000000002E-2</v>
      </c>
    </row>
    <row r="563" spans="1:4">
      <c r="A563" s="408" t="s">
        <v>41144</v>
      </c>
      <c r="B563" s="426" t="s">
        <v>41145</v>
      </c>
      <c r="C563" s="408" t="s">
        <v>6</v>
      </c>
      <c r="D563" s="425">
        <v>1.6358999999999999</v>
      </c>
    </row>
    <row r="564" spans="1:4">
      <c r="A564" s="408" t="s">
        <v>41146</v>
      </c>
      <c r="B564" s="426" t="s">
        <v>41147</v>
      </c>
      <c r="C564" s="408" t="s">
        <v>6</v>
      </c>
      <c r="D564" s="425">
        <v>7.1099999999999997E-2</v>
      </c>
    </row>
    <row r="565" spans="1:4">
      <c r="A565" s="408" t="s">
        <v>41148</v>
      </c>
      <c r="B565" s="426" t="s">
        <v>41149</v>
      </c>
      <c r="C565" s="408" t="s">
        <v>12728</v>
      </c>
      <c r="D565" s="425">
        <v>1654.0184999999999</v>
      </c>
    </row>
    <row r="566" spans="1:4">
      <c r="A566" s="408" t="s">
        <v>41150</v>
      </c>
      <c r="B566" s="426" t="s">
        <v>41151</v>
      </c>
      <c r="C566" s="408" t="s">
        <v>12728</v>
      </c>
      <c r="D566" s="425">
        <v>5466.5133999999998</v>
      </c>
    </row>
    <row r="567" spans="1:4">
      <c r="A567" s="408" t="s">
        <v>41152</v>
      </c>
      <c r="B567" s="426" t="s">
        <v>41153</v>
      </c>
      <c r="C567" s="408" t="s">
        <v>12728</v>
      </c>
      <c r="D567" s="425">
        <v>77971.8416</v>
      </c>
    </row>
    <row r="568" spans="1:4">
      <c r="A568" s="408" t="s">
        <v>41154</v>
      </c>
      <c r="B568" s="426" t="s">
        <v>41155</v>
      </c>
      <c r="C568" s="408" t="s">
        <v>12728</v>
      </c>
      <c r="D568" s="425">
        <v>81791.654699999999</v>
      </c>
    </row>
    <row r="569" spans="1:4">
      <c r="A569" s="408" t="s">
        <v>41156</v>
      </c>
      <c r="B569" s="426" t="s">
        <v>41157</v>
      </c>
      <c r="C569" s="408" t="s">
        <v>12728</v>
      </c>
      <c r="D569" s="425">
        <v>50534.715900000003</v>
      </c>
    </row>
    <row r="570" spans="1:4">
      <c r="A570" s="408" t="s">
        <v>41158</v>
      </c>
      <c r="B570" s="426" t="s">
        <v>41159</v>
      </c>
      <c r="C570" s="408" t="s">
        <v>12728</v>
      </c>
      <c r="D570" s="425">
        <v>34747.481200000002</v>
      </c>
    </row>
    <row r="571" spans="1:4">
      <c r="A571" s="408" t="s">
        <v>41160</v>
      </c>
      <c r="B571" s="426" t="s">
        <v>41161</v>
      </c>
      <c r="C571" s="408" t="s">
        <v>12728</v>
      </c>
      <c r="D571" s="425">
        <v>36298.822899999999</v>
      </c>
    </row>
    <row r="572" spans="1:4">
      <c r="A572" s="408" t="s">
        <v>41162</v>
      </c>
      <c r="B572" s="426" t="s">
        <v>41163</v>
      </c>
      <c r="C572" s="408" t="s">
        <v>12728</v>
      </c>
      <c r="D572" s="425">
        <v>64226.629800000002</v>
      </c>
    </row>
    <row r="573" spans="1:4">
      <c r="A573" s="408" t="s">
        <v>41164</v>
      </c>
      <c r="B573" s="426" t="s">
        <v>41165</v>
      </c>
      <c r="C573" s="408" t="s">
        <v>6</v>
      </c>
      <c r="D573" s="425">
        <v>168.09010000000001</v>
      </c>
    </row>
    <row r="574" spans="1:4">
      <c r="A574" s="408" t="s">
        <v>41166</v>
      </c>
      <c r="B574" s="426" t="s">
        <v>41167</v>
      </c>
      <c r="C574" s="408" t="s">
        <v>6</v>
      </c>
      <c r="D574" s="425">
        <v>25.203600000000002</v>
      </c>
    </row>
    <row r="575" spans="1:4">
      <c r="A575" s="408" t="s">
        <v>41168</v>
      </c>
      <c r="B575" s="426" t="s">
        <v>41169</v>
      </c>
      <c r="C575" s="408" t="s">
        <v>6</v>
      </c>
      <c r="D575" s="425">
        <v>0.87339999999999995</v>
      </c>
    </row>
    <row r="576" spans="1:4">
      <c r="A576" s="408" t="s">
        <v>41170</v>
      </c>
      <c r="B576" s="426" t="s">
        <v>41171</v>
      </c>
      <c r="C576" s="408" t="s">
        <v>12728</v>
      </c>
      <c r="D576" s="425">
        <v>23789.787400000001</v>
      </c>
    </row>
    <row r="577" spans="1:4">
      <c r="A577" s="408" t="s">
        <v>41172</v>
      </c>
      <c r="B577" s="426" t="s">
        <v>41173</v>
      </c>
      <c r="C577" s="408" t="s">
        <v>19</v>
      </c>
      <c r="D577" s="425">
        <v>17.558</v>
      </c>
    </row>
    <row r="578" spans="1:4">
      <c r="A578" s="408" t="s">
        <v>41174</v>
      </c>
      <c r="B578" s="426" t="s">
        <v>41175</v>
      </c>
      <c r="C578" s="408" t="s">
        <v>12728</v>
      </c>
      <c r="D578" s="425">
        <v>5.6</v>
      </c>
    </row>
    <row r="579" spans="1:4">
      <c r="A579" s="408" t="s">
        <v>41176</v>
      </c>
      <c r="B579" s="426" t="s">
        <v>41177</v>
      </c>
      <c r="C579" s="408" t="s">
        <v>12728</v>
      </c>
      <c r="D579" s="425">
        <v>14.5326</v>
      </c>
    </row>
    <row r="580" spans="1:4">
      <c r="A580" s="408" t="s">
        <v>41178</v>
      </c>
      <c r="B580" s="426" t="s">
        <v>41179</v>
      </c>
      <c r="C580" s="408" t="s">
        <v>19</v>
      </c>
      <c r="D580" s="425">
        <v>8.1422000000000008</v>
      </c>
    </row>
    <row r="581" spans="1:4">
      <c r="A581" s="408" t="s">
        <v>41180</v>
      </c>
      <c r="B581" s="426" t="s">
        <v>41181</v>
      </c>
      <c r="C581" s="408" t="s">
        <v>12728</v>
      </c>
      <c r="D581" s="425">
        <v>15.2264</v>
      </c>
    </row>
    <row r="582" spans="1:4">
      <c r="A582" s="408" t="s">
        <v>41182</v>
      </c>
      <c r="B582" s="426" t="s">
        <v>41183</v>
      </c>
      <c r="C582" s="408" t="s">
        <v>143</v>
      </c>
      <c r="D582" s="425">
        <v>123.8203</v>
      </c>
    </row>
    <row r="583" spans="1:4">
      <c r="A583" s="408" t="s">
        <v>41184</v>
      </c>
      <c r="B583" s="426" t="s">
        <v>41185</v>
      </c>
      <c r="C583" s="408" t="s">
        <v>143</v>
      </c>
      <c r="D583" s="425">
        <v>82.275000000000006</v>
      </c>
    </row>
    <row r="584" spans="1:4">
      <c r="A584" s="408" t="s">
        <v>41186</v>
      </c>
      <c r="B584" s="426" t="s">
        <v>41187</v>
      </c>
      <c r="C584" s="408" t="s">
        <v>143</v>
      </c>
      <c r="D584" s="425">
        <v>117.6374</v>
      </c>
    </row>
    <row r="585" spans="1:4">
      <c r="A585" s="408" t="s">
        <v>41188</v>
      </c>
      <c r="B585" s="426" t="s">
        <v>41189</v>
      </c>
      <c r="C585" s="408" t="s">
        <v>19</v>
      </c>
      <c r="D585" s="425">
        <v>1.0797000000000001</v>
      </c>
    </row>
    <row r="586" spans="1:4">
      <c r="A586" s="408" t="s">
        <v>41190</v>
      </c>
      <c r="B586" s="426" t="s">
        <v>41191</v>
      </c>
      <c r="C586" s="408" t="s">
        <v>19</v>
      </c>
      <c r="D586" s="425">
        <v>1.0612999999999999</v>
      </c>
    </row>
    <row r="587" spans="1:4">
      <c r="A587" s="408" t="s">
        <v>41192</v>
      </c>
      <c r="B587" s="426" t="s">
        <v>41193</v>
      </c>
      <c r="C587" s="408" t="s">
        <v>12728</v>
      </c>
      <c r="D587" s="425">
        <v>228.375</v>
      </c>
    </row>
    <row r="588" spans="1:4">
      <c r="A588" s="408" t="s">
        <v>41194</v>
      </c>
      <c r="B588" s="426" t="s">
        <v>41195</v>
      </c>
      <c r="C588" s="408" t="s">
        <v>12728</v>
      </c>
      <c r="D588" s="425">
        <v>340.55739999999997</v>
      </c>
    </row>
    <row r="589" spans="1:4">
      <c r="A589" s="408" t="s">
        <v>41196</v>
      </c>
      <c r="B589" s="426" t="s">
        <v>41197</v>
      </c>
      <c r="C589" s="408" t="s">
        <v>12728</v>
      </c>
      <c r="D589" s="425">
        <v>352.12270000000001</v>
      </c>
    </row>
    <row r="590" spans="1:4">
      <c r="A590" s="408" t="s">
        <v>41198</v>
      </c>
      <c r="B590" s="426" t="s">
        <v>41199</v>
      </c>
      <c r="C590" s="408" t="s">
        <v>12728</v>
      </c>
      <c r="D590" s="425">
        <v>437.24709999999999</v>
      </c>
    </row>
    <row r="591" spans="1:4">
      <c r="A591" s="408" t="s">
        <v>41200</v>
      </c>
      <c r="B591" s="426" t="s">
        <v>41201</v>
      </c>
      <c r="C591" s="408" t="s">
        <v>12728</v>
      </c>
      <c r="D591" s="425">
        <v>494.78070000000002</v>
      </c>
    </row>
    <row r="592" spans="1:4">
      <c r="A592" s="408" t="s">
        <v>41202</v>
      </c>
      <c r="B592" s="426" t="s">
        <v>41203</v>
      </c>
      <c r="C592" s="408" t="s">
        <v>12728</v>
      </c>
      <c r="D592" s="425">
        <v>542.63260000000002</v>
      </c>
    </row>
    <row r="593" spans="1:4">
      <c r="A593" s="408" t="s">
        <v>41204</v>
      </c>
      <c r="B593" s="426" t="s">
        <v>41205</v>
      </c>
      <c r="C593" s="408" t="s">
        <v>12728</v>
      </c>
      <c r="D593" s="425">
        <v>666.53570000000002</v>
      </c>
    </row>
    <row r="594" spans="1:4">
      <c r="A594" s="408" t="s">
        <v>41206</v>
      </c>
      <c r="B594" s="426" t="s">
        <v>41207</v>
      </c>
      <c r="C594" s="408" t="s">
        <v>12728</v>
      </c>
      <c r="D594" s="425">
        <v>939.92719999999997</v>
      </c>
    </row>
    <row r="595" spans="1:4">
      <c r="A595" s="408" t="s">
        <v>41208</v>
      </c>
      <c r="B595" s="426" t="s">
        <v>41209</v>
      </c>
      <c r="C595" s="408" t="s">
        <v>12728</v>
      </c>
      <c r="D595" s="425">
        <v>1135.9489000000001</v>
      </c>
    </row>
    <row r="596" spans="1:4">
      <c r="A596" s="408" t="s">
        <v>41210</v>
      </c>
      <c r="B596" s="426" t="s">
        <v>41211</v>
      </c>
      <c r="C596" s="408" t="s">
        <v>6</v>
      </c>
      <c r="D596" s="425">
        <v>17.825800000000001</v>
      </c>
    </row>
    <row r="597" spans="1:4">
      <c r="A597" s="408" t="s">
        <v>41212</v>
      </c>
      <c r="B597" s="426" t="s">
        <v>41213</v>
      </c>
      <c r="C597" s="408" t="s">
        <v>41214</v>
      </c>
      <c r="D597" s="425">
        <v>470.00400000000002</v>
      </c>
    </row>
    <row r="598" spans="1:4">
      <c r="A598" s="408" t="s">
        <v>41215</v>
      </c>
      <c r="B598" s="426" t="s">
        <v>41216</v>
      </c>
      <c r="C598" s="408" t="s">
        <v>12728</v>
      </c>
      <c r="D598" s="425">
        <v>1451.636</v>
      </c>
    </row>
    <row r="599" spans="1:4">
      <c r="A599" s="408" t="s">
        <v>41217</v>
      </c>
      <c r="B599" s="426" t="s">
        <v>41218</v>
      </c>
      <c r="C599" s="408" t="s">
        <v>12728</v>
      </c>
      <c r="D599" s="425">
        <v>1749.4574</v>
      </c>
    </row>
    <row r="600" spans="1:4">
      <c r="A600" s="408" t="s">
        <v>41219</v>
      </c>
      <c r="B600" s="426" t="s">
        <v>41220</v>
      </c>
      <c r="C600" s="408" t="s">
        <v>12728</v>
      </c>
      <c r="D600" s="425">
        <v>2543.0129999999999</v>
      </c>
    </row>
    <row r="601" spans="1:4">
      <c r="A601" s="408" t="s">
        <v>41221</v>
      </c>
      <c r="B601" s="426" t="s">
        <v>41222</v>
      </c>
      <c r="C601" s="408" t="s">
        <v>19</v>
      </c>
      <c r="D601" s="425">
        <v>5.4894999999999996</v>
      </c>
    </row>
    <row r="602" spans="1:4">
      <c r="A602" s="408" t="s">
        <v>41223</v>
      </c>
      <c r="B602" s="426" t="s">
        <v>41224</v>
      </c>
      <c r="C602" s="408" t="s">
        <v>141</v>
      </c>
      <c r="D602" s="425" t="s">
        <v>12734</v>
      </c>
    </row>
    <row r="603" spans="1:4">
      <c r="A603" s="408" t="s">
        <v>41225</v>
      </c>
      <c r="B603" s="426" t="s">
        <v>41226</v>
      </c>
      <c r="C603" s="408" t="s">
        <v>12728</v>
      </c>
      <c r="D603" s="425">
        <v>278.96890000000002</v>
      </c>
    </row>
    <row r="604" spans="1:4">
      <c r="A604" s="408" t="s">
        <v>41227</v>
      </c>
      <c r="B604" s="426" t="s">
        <v>41228</v>
      </c>
      <c r="C604" s="408" t="s">
        <v>12728</v>
      </c>
      <c r="D604" s="425">
        <v>412.36540000000002</v>
      </c>
    </row>
    <row r="605" spans="1:4">
      <c r="A605" s="408" t="s">
        <v>41229</v>
      </c>
      <c r="B605" s="426" t="s">
        <v>41230</v>
      </c>
      <c r="C605" s="408" t="s">
        <v>144</v>
      </c>
      <c r="D605" s="425">
        <v>20.731100000000001</v>
      </c>
    </row>
    <row r="606" spans="1:4">
      <c r="A606" s="408" t="s">
        <v>41231</v>
      </c>
      <c r="B606" s="426" t="s">
        <v>41232</v>
      </c>
      <c r="C606" s="408" t="s">
        <v>12728</v>
      </c>
      <c r="D606" s="425">
        <v>487.7183</v>
      </c>
    </row>
    <row r="607" spans="1:4">
      <c r="A607" s="408" t="s">
        <v>41233</v>
      </c>
      <c r="B607" s="426" t="s">
        <v>41234</v>
      </c>
      <c r="C607" s="408" t="s">
        <v>6</v>
      </c>
      <c r="D607" s="425">
        <v>3.8641000000000001</v>
      </c>
    </row>
    <row r="608" spans="1:4">
      <c r="A608" s="408" t="s">
        <v>41235</v>
      </c>
      <c r="B608" s="426" t="s">
        <v>41236</v>
      </c>
      <c r="C608" s="408" t="s">
        <v>12728</v>
      </c>
      <c r="D608" s="425">
        <v>712.00450000000001</v>
      </c>
    </row>
    <row r="609" spans="1:4">
      <c r="A609" s="408" t="s">
        <v>41237</v>
      </c>
      <c r="B609" s="426" t="s">
        <v>41238</v>
      </c>
      <c r="C609" s="408" t="s">
        <v>12728</v>
      </c>
      <c r="D609" s="425">
        <v>655.02909999999997</v>
      </c>
    </row>
    <row r="610" spans="1:4">
      <c r="A610" s="408" t="s">
        <v>41239</v>
      </c>
      <c r="B610" s="426" t="s">
        <v>41240</v>
      </c>
      <c r="C610" s="408" t="s">
        <v>12728</v>
      </c>
      <c r="D610" s="425">
        <v>4830.8438999999998</v>
      </c>
    </row>
    <row r="611" spans="1:4">
      <c r="A611" s="408" t="s">
        <v>41241</v>
      </c>
      <c r="B611" s="426" t="s">
        <v>41242</v>
      </c>
      <c r="C611" s="408" t="s">
        <v>12728</v>
      </c>
      <c r="D611" s="425">
        <v>878.43380000000002</v>
      </c>
    </row>
    <row r="612" spans="1:4">
      <c r="A612" s="408" t="s">
        <v>41243</v>
      </c>
      <c r="B612" s="426" t="s">
        <v>41244</v>
      </c>
      <c r="C612" s="408" t="s">
        <v>12728</v>
      </c>
      <c r="D612" s="425">
        <v>20709.637500000001</v>
      </c>
    </row>
    <row r="613" spans="1:4">
      <c r="A613" s="408" t="s">
        <v>41245</v>
      </c>
      <c r="B613" s="426" t="s">
        <v>41246</v>
      </c>
      <c r="C613" s="408" t="s">
        <v>144</v>
      </c>
      <c r="D613" s="425">
        <v>5.4637000000000002</v>
      </c>
    </row>
    <row r="614" spans="1:4">
      <c r="A614" s="408" t="s">
        <v>41247</v>
      </c>
      <c r="B614" s="426" t="s">
        <v>41248</v>
      </c>
      <c r="C614" s="408" t="s">
        <v>12728</v>
      </c>
      <c r="D614" s="425">
        <v>13424.2245</v>
      </c>
    </row>
    <row r="615" spans="1:4">
      <c r="A615" s="408" t="s">
        <v>41249</v>
      </c>
      <c r="B615" s="426" t="s">
        <v>41250</v>
      </c>
      <c r="C615" s="408" t="s">
        <v>12728</v>
      </c>
      <c r="D615" s="425">
        <v>14177.9745</v>
      </c>
    </row>
    <row r="616" spans="1:4">
      <c r="A616" s="408" t="s">
        <v>41251</v>
      </c>
      <c r="B616" s="426" t="s">
        <v>41252</v>
      </c>
      <c r="C616" s="408" t="s">
        <v>12728</v>
      </c>
      <c r="D616" s="425">
        <v>17061.869600000002</v>
      </c>
    </row>
    <row r="617" spans="1:4">
      <c r="A617" s="408" t="s">
        <v>41253</v>
      </c>
      <c r="B617" s="426" t="s">
        <v>41254</v>
      </c>
      <c r="C617" s="408" t="s">
        <v>12728</v>
      </c>
      <c r="D617" s="425">
        <v>19986.112300000001</v>
      </c>
    </row>
    <row r="618" spans="1:4">
      <c r="A618" s="408" t="s">
        <v>41255</v>
      </c>
      <c r="B618" s="426" t="s">
        <v>41256</v>
      </c>
      <c r="C618" s="408" t="s">
        <v>6</v>
      </c>
      <c r="D618" s="425">
        <v>333.08210000000003</v>
      </c>
    </row>
    <row r="619" spans="1:4">
      <c r="A619" s="408" t="s">
        <v>41257</v>
      </c>
      <c r="B619" s="426" t="s">
        <v>41258</v>
      </c>
      <c r="C619" s="408" t="s">
        <v>6</v>
      </c>
      <c r="D619" s="425">
        <v>2149.6597999999999</v>
      </c>
    </row>
    <row r="620" spans="1:4">
      <c r="A620" s="408" t="s">
        <v>41259</v>
      </c>
      <c r="B620" s="426" t="s">
        <v>41260</v>
      </c>
      <c r="C620" s="408" t="s">
        <v>6</v>
      </c>
      <c r="D620" s="425">
        <v>2698.3847000000001</v>
      </c>
    </row>
    <row r="621" spans="1:4">
      <c r="A621" s="408" t="s">
        <v>41261</v>
      </c>
      <c r="B621" s="426" t="s">
        <v>41262</v>
      </c>
      <c r="C621" s="408" t="s">
        <v>6</v>
      </c>
      <c r="D621" s="425">
        <v>3020.5680000000002</v>
      </c>
    </row>
    <row r="622" spans="1:4">
      <c r="A622" s="408" t="s">
        <v>41263</v>
      </c>
      <c r="B622" s="426" t="s">
        <v>41264</v>
      </c>
      <c r="C622" s="408" t="s">
        <v>12728</v>
      </c>
      <c r="D622" s="425">
        <v>3217.6232</v>
      </c>
    </row>
    <row r="623" spans="1:4">
      <c r="A623" s="408" t="s">
        <v>41265</v>
      </c>
      <c r="B623" s="426" t="s">
        <v>41266</v>
      </c>
      <c r="C623" s="408" t="s">
        <v>12728</v>
      </c>
      <c r="D623" s="425">
        <v>4376.2106999999996</v>
      </c>
    </row>
    <row r="624" spans="1:4">
      <c r="A624" s="408" t="s">
        <v>41267</v>
      </c>
      <c r="B624" s="426" t="s">
        <v>41268</v>
      </c>
      <c r="C624" s="408" t="s">
        <v>12728</v>
      </c>
      <c r="D624" s="425">
        <v>5028.9439000000002</v>
      </c>
    </row>
    <row r="625" spans="1:4">
      <c r="A625" s="408" t="s">
        <v>41269</v>
      </c>
      <c r="B625" s="426" t="s">
        <v>41270</v>
      </c>
      <c r="C625" s="408" t="s">
        <v>12728</v>
      </c>
      <c r="D625" s="425">
        <v>5407.9168</v>
      </c>
    </row>
    <row r="626" spans="1:4">
      <c r="A626" s="408" t="s">
        <v>41271</v>
      </c>
      <c r="B626" s="426" t="s">
        <v>41272</v>
      </c>
      <c r="C626" s="408" t="s">
        <v>144</v>
      </c>
      <c r="D626" s="425">
        <v>4.5</v>
      </c>
    </row>
    <row r="627" spans="1:4">
      <c r="A627" s="408" t="s">
        <v>41273</v>
      </c>
      <c r="B627" s="426" t="s">
        <v>41274</v>
      </c>
      <c r="C627" s="408" t="s">
        <v>6</v>
      </c>
      <c r="D627" s="425">
        <v>44.741500000000002</v>
      </c>
    </row>
    <row r="628" spans="1:4">
      <c r="A628" s="408" t="s">
        <v>41275</v>
      </c>
      <c r="B628" s="426" t="s">
        <v>41276</v>
      </c>
      <c r="C628" s="408" t="s">
        <v>12728</v>
      </c>
      <c r="D628" s="425">
        <v>1134.3218999999999</v>
      </c>
    </row>
    <row r="629" spans="1:4">
      <c r="A629" s="408" t="s">
        <v>41277</v>
      </c>
      <c r="B629" s="426" t="s">
        <v>41278</v>
      </c>
      <c r="C629" s="408" t="s">
        <v>6</v>
      </c>
      <c r="D629" s="425">
        <v>204.66739999999999</v>
      </c>
    </row>
    <row r="630" spans="1:4">
      <c r="A630" s="408" t="s">
        <v>41279</v>
      </c>
      <c r="B630" s="426" t="s">
        <v>41280</v>
      </c>
      <c r="C630" s="408" t="s">
        <v>6</v>
      </c>
      <c r="D630" s="425">
        <v>209.50880000000001</v>
      </c>
    </row>
    <row r="631" spans="1:4">
      <c r="A631" s="408" t="s">
        <v>41281</v>
      </c>
      <c r="B631" s="426" t="s">
        <v>41282</v>
      </c>
      <c r="C631" s="408" t="s">
        <v>6</v>
      </c>
      <c r="D631" s="425">
        <v>336.1635</v>
      </c>
    </row>
    <row r="632" spans="1:4">
      <c r="A632" s="408" t="s">
        <v>41283</v>
      </c>
      <c r="B632" s="426" t="s">
        <v>41284</v>
      </c>
      <c r="C632" s="408" t="s">
        <v>6</v>
      </c>
      <c r="D632" s="425">
        <v>490.88990000000001</v>
      </c>
    </row>
    <row r="633" spans="1:4">
      <c r="A633" s="408" t="s">
        <v>41285</v>
      </c>
      <c r="B633" s="426" t="s">
        <v>41286</v>
      </c>
      <c r="C633" s="408" t="s">
        <v>6</v>
      </c>
      <c r="D633" s="425">
        <v>539.87789999999995</v>
      </c>
    </row>
    <row r="634" spans="1:4">
      <c r="A634" s="408" t="s">
        <v>41287</v>
      </c>
      <c r="B634" s="426" t="s">
        <v>41288</v>
      </c>
      <c r="C634" s="408" t="s">
        <v>6</v>
      </c>
      <c r="D634" s="425">
        <v>668.65210000000002</v>
      </c>
    </row>
    <row r="635" spans="1:4">
      <c r="A635" s="408" t="s">
        <v>41289</v>
      </c>
      <c r="B635" s="426" t="s">
        <v>41290</v>
      </c>
      <c r="C635" s="408" t="s">
        <v>6</v>
      </c>
      <c r="D635" s="425">
        <v>673.93119999999999</v>
      </c>
    </row>
    <row r="636" spans="1:4">
      <c r="A636" s="408" t="s">
        <v>41291</v>
      </c>
      <c r="B636" s="426" t="s">
        <v>41292</v>
      </c>
      <c r="C636" s="408" t="s">
        <v>12728</v>
      </c>
      <c r="D636" s="425">
        <v>1461.8688999999999</v>
      </c>
    </row>
    <row r="637" spans="1:4">
      <c r="A637" s="408" t="s">
        <v>41293</v>
      </c>
      <c r="B637" s="426" t="s">
        <v>41294</v>
      </c>
      <c r="C637" s="408" t="s">
        <v>6</v>
      </c>
      <c r="D637" s="425">
        <v>875.18409999999994</v>
      </c>
    </row>
    <row r="638" spans="1:4">
      <c r="A638" s="408" t="s">
        <v>41295</v>
      </c>
      <c r="B638" s="426" t="s">
        <v>41296</v>
      </c>
      <c r="C638" s="408" t="s">
        <v>19</v>
      </c>
      <c r="D638" s="425">
        <v>1.7486999999999999</v>
      </c>
    </row>
    <row r="639" spans="1:4">
      <c r="A639" s="408" t="s">
        <v>41297</v>
      </c>
      <c r="B639" s="426" t="s">
        <v>41298</v>
      </c>
      <c r="C639" s="408" t="s">
        <v>6</v>
      </c>
      <c r="D639" s="425">
        <v>891.02059999999994</v>
      </c>
    </row>
    <row r="640" spans="1:4">
      <c r="A640" s="408" t="s">
        <v>41299</v>
      </c>
      <c r="B640" s="426" t="s">
        <v>41300</v>
      </c>
      <c r="C640" s="408" t="s">
        <v>6</v>
      </c>
      <c r="D640" s="425">
        <v>1575.1795</v>
      </c>
    </row>
    <row r="641" spans="1:4">
      <c r="A641" s="408" t="s">
        <v>41301</v>
      </c>
      <c r="B641" s="426" t="s">
        <v>41302</v>
      </c>
      <c r="C641" s="408" t="s">
        <v>6</v>
      </c>
      <c r="D641" s="425">
        <v>1618.7786000000001</v>
      </c>
    </row>
    <row r="642" spans="1:4">
      <c r="A642" s="408" t="s">
        <v>41303</v>
      </c>
      <c r="B642" s="426" t="s">
        <v>41304</v>
      </c>
      <c r="C642" s="408" t="s">
        <v>6</v>
      </c>
      <c r="D642" s="425">
        <v>6191.5846000000001</v>
      </c>
    </row>
    <row r="643" spans="1:4">
      <c r="A643" s="408" t="s">
        <v>41305</v>
      </c>
      <c r="B643" s="426" t="s">
        <v>41306</v>
      </c>
      <c r="C643" s="408" t="s">
        <v>12728</v>
      </c>
      <c r="D643" s="425">
        <v>1844.8728000000001</v>
      </c>
    </row>
    <row r="644" spans="1:4">
      <c r="A644" s="408" t="s">
        <v>41307</v>
      </c>
      <c r="B644" s="426" t="s">
        <v>41308</v>
      </c>
      <c r="C644" s="408" t="s">
        <v>12728</v>
      </c>
      <c r="D644" s="425">
        <v>2425.4439000000002</v>
      </c>
    </row>
    <row r="645" spans="1:4">
      <c r="A645" s="408" t="s">
        <v>41309</v>
      </c>
      <c r="B645" s="426" t="s">
        <v>41310</v>
      </c>
      <c r="C645" s="408" t="s">
        <v>6</v>
      </c>
      <c r="D645" s="425">
        <v>7455.2767000000003</v>
      </c>
    </row>
    <row r="646" spans="1:4">
      <c r="A646" s="408" t="s">
        <v>41311</v>
      </c>
      <c r="B646" s="426" t="s">
        <v>41312</v>
      </c>
      <c r="C646" s="408" t="s">
        <v>12728</v>
      </c>
      <c r="D646" s="425">
        <v>166.82859999999999</v>
      </c>
    </row>
    <row r="647" spans="1:4">
      <c r="A647" s="408" t="s">
        <v>41313</v>
      </c>
      <c r="B647" s="426" t="s">
        <v>41314</v>
      </c>
      <c r="C647" s="408" t="s">
        <v>6</v>
      </c>
      <c r="D647" s="425">
        <v>12331.066699999999</v>
      </c>
    </row>
    <row r="648" spans="1:4">
      <c r="A648" s="408" t="s">
        <v>41315</v>
      </c>
      <c r="B648" s="426" t="s">
        <v>41316</v>
      </c>
      <c r="C648" s="408" t="s">
        <v>6</v>
      </c>
      <c r="D648" s="425">
        <v>17169.9221</v>
      </c>
    </row>
    <row r="649" spans="1:4">
      <c r="A649" s="408" t="s">
        <v>41317</v>
      </c>
      <c r="B649" s="426" t="s">
        <v>41318</v>
      </c>
      <c r="C649" s="408" t="s">
        <v>12728</v>
      </c>
      <c r="D649" s="425">
        <v>381.0197</v>
      </c>
    </row>
    <row r="650" spans="1:4">
      <c r="A650" s="408" t="s">
        <v>41319</v>
      </c>
      <c r="B650" s="426" t="s">
        <v>41320</v>
      </c>
      <c r="C650" s="408" t="s">
        <v>12728</v>
      </c>
      <c r="D650" s="425">
        <v>761.67830000000004</v>
      </c>
    </row>
    <row r="651" spans="1:4">
      <c r="A651" s="408" t="s">
        <v>41321</v>
      </c>
      <c r="B651" s="426" t="s">
        <v>41322</v>
      </c>
      <c r="C651" s="408" t="s">
        <v>12728</v>
      </c>
      <c r="D651" s="425">
        <v>833.39700000000005</v>
      </c>
    </row>
    <row r="652" spans="1:4">
      <c r="A652" s="408" t="s">
        <v>41323</v>
      </c>
      <c r="B652" s="426" t="s">
        <v>41324</v>
      </c>
      <c r="C652" s="408" t="s">
        <v>12728</v>
      </c>
      <c r="D652" s="425">
        <v>3.3441000000000001</v>
      </c>
    </row>
    <row r="653" spans="1:4">
      <c r="A653" s="408" t="s">
        <v>41325</v>
      </c>
      <c r="B653" s="426" t="s">
        <v>41326</v>
      </c>
      <c r="C653" s="408" t="s">
        <v>12728</v>
      </c>
      <c r="D653" s="425">
        <v>349.3929</v>
      </c>
    </row>
    <row r="654" spans="1:4">
      <c r="A654" s="408" t="s">
        <v>41327</v>
      </c>
      <c r="B654" s="426" t="s">
        <v>41328</v>
      </c>
      <c r="C654" s="408" t="s">
        <v>12728</v>
      </c>
      <c r="D654" s="425">
        <v>403.89749999999998</v>
      </c>
    </row>
    <row r="655" spans="1:4">
      <c r="A655" s="408" t="s">
        <v>41329</v>
      </c>
      <c r="B655" s="426" t="s">
        <v>41330</v>
      </c>
      <c r="C655" s="408" t="s">
        <v>6</v>
      </c>
      <c r="D655" s="425">
        <v>49.099600000000002</v>
      </c>
    </row>
    <row r="656" spans="1:4">
      <c r="A656" s="408" t="s">
        <v>41331</v>
      </c>
      <c r="B656" s="426" t="s">
        <v>41332</v>
      </c>
      <c r="C656" s="408" t="s">
        <v>6</v>
      </c>
      <c r="D656" s="425">
        <v>6.6364000000000001</v>
      </c>
    </row>
    <row r="657" spans="1:4">
      <c r="A657" s="408" t="s">
        <v>41333</v>
      </c>
      <c r="B657" s="426" t="s">
        <v>41334</v>
      </c>
      <c r="C657" s="408" t="s">
        <v>12728</v>
      </c>
      <c r="D657" s="425">
        <v>2.3910999999999998</v>
      </c>
    </row>
    <row r="658" spans="1:4">
      <c r="A658" s="408" t="s">
        <v>41335</v>
      </c>
      <c r="B658" s="426" t="s">
        <v>41336</v>
      </c>
      <c r="C658" s="408" t="s">
        <v>6</v>
      </c>
      <c r="D658" s="425">
        <v>13.0398</v>
      </c>
    </row>
    <row r="659" spans="1:4">
      <c r="A659" s="408" t="s">
        <v>41337</v>
      </c>
      <c r="B659" s="426" t="s">
        <v>41338</v>
      </c>
      <c r="C659" s="408" t="s">
        <v>6</v>
      </c>
      <c r="D659" s="425">
        <v>27.340699999999998</v>
      </c>
    </row>
    <row r="660" spans="1:4">
      <c r="A660" s="408" t="s">
        <v>41339</v>
      </c>
      <c r="B660" s="426" t="s">
        <v>41340</v>
      </c>
      <c r="C660" s="408" t="s">
        <v>144</v>
      </c>
      <c r="D660" s="425">
        <v>12.943099999999999</v>
      </c>
    </row>
    <row r="661" spans="1:4">
      <c r="A661" s="408" t="s">
        <v>41341</v>
      </c>
      <c r="B661" s="426" t="s">
        <v>41342</v>
      </c>
      <c r="C661" s="408" t="s">
        <v>12728</v>
      </c>
      <c r="D661" s="425">
        <v>0.17180000000000001</v>
      </c>
    </row>
    <row r="662" spans="1:4">
      <c r="A662" s="408" t="s">
        <v>41343</v>
      </c>
      <c r="B662" s="426" t="s">
        <v>41344</v>
      </c>
      <c r="C662" s="408" t="s">
        <v>12728</v>
      </c>
      <c r="D662" s="425">
        <v>65.968299999999999</v>
      </c>
    </row>
    <row r="663" spans="1:4">
      <c r="A663" s="408" t="s">
        <v>41345</v>
      </c>
      <c r="B663" s="426" t="s">
        <v>41346</v>
      </c>
      <c r="C663" s="408" t="s">
        <v>12728</v>
      </c>
      <c r="D663" s="425">
        <v>214.5805</v>
      </c>
    </row>
    <row r="664" spans="1:4">
      <c r="A664" s="408" t="s">
        <v>41347</v>
      </c>
      <c r="B664" s="426" t="s">
        <v>41348</v>
      </c>
      <c r="C664" s="408" t="s">
        <v>12728</v>
      </c>
      <c r="D664" s="425">
        <v>500.2756</v>
      </c>
    </row>
    <row r="665" spans="1:4">
      <c r="A665" s="408" t="s">
        <v>41349</v>
      </c>
      <c r="B665" s="426" t="s">
        <v>41350</v>
      </c>
      <c r="C665" s="408" t="s">
        <v>12728</v>
      </c>
      <c r="D665" s="425">
        <v>952.48490000000004</v>
      </c>
    </row>
    <row r="666" spans="1:4">
      <c r="A666" s="408" t="s">
        <v>41351</v>
      </c>
      <c r="B666" s="426" t="s">
        <v>41352</v>
      </c>
      <c r="C666" s="408" t="s">
        <v>12728</v>
      </c>
      <c r="D666" s="425">
        <v>1023.9998000000001</v>
      </c>
    </row>
    <row r="667" spans="1:4">
      <c r="A667" s="408" t="s">
        <v>41353</v>
      </c>
      <c r="B667" s="426" t="s">
        <v>41354</v>
      </c>
      <c r="C667" s="408" t="s">
        <v>143</v>
      </c>
      <c r="D667" s="425">
        <v>80.014399999999995</v>
      </c>
    </row>
    <row r="668" spans="1:4">
      <c r="A668" s="408" t="s">
        <v>41355</v>
      </c>
      <c r="B668" s="426" t="s">
        <v>41356</v>
      </c>
      <c r="C668" s="408" t="s">
        <v>143</v>
      </c>
      <c r="D668" s="425">
        <v>76.620599999999996</v>
      </c>
    </row>
    <row r="669" spans="1:4">
      <c r="A669" s="408" t="s">
        <v>41357</v>
      </c>
      <c r="B669" s="426" t="s">
        <v>41358</v>
      </c>
      <c r="C669" s="408" t="s">
        <v>143</v>
      </c>
      <c r="D669" s="425">
        <v>76.488</v>
      </c>
    </row>
    <row r="670" spans="1:4">
      <c r="A670" s="408" t="s">
        <v>41359</v>
      </c>
      <c r="B670" s="426" t="s">
        <v>41360</v>
      </c>
      <c r="C670" s="408" t="s">
        <v>143</v>
      </c>
      <c r="D670" s="425">
        <v>13.5517</v>
      </c>
    </row>
    <row r="671" spans="1:4">
      <c r="A671" s="408" t="s">
        <v>41361</v>
      </c>
      <c r="B671" s="426" t="s">
        <v>41362</v>
      </c>
      <c r="C671" s="408" t="s">
        <v>12728</v>
      </c>
      <c r="D671" s="425">
        <v>0.35220000000000001</v>
      </c>
    </row>
    <row r="672" spans="1:4">
      <c r="A672" s="408" t="s">
        <v>41363</v>
      </c>
      <c r="B672" s="426" t="s">
        <v>41364</v>
      </c>
      <c r="C672" s="408" t="s">
        <v>12728</v>
      </c>
      <c r="D672" s="425">
        <v>378.1388</v>
      </c>
    </row>
    <row r="673" spans="1:4">
      <c r="A673" s="408" t="s">
        <v>41365</v>
      </c>
      <c r="B673" s="426" t="s">
        <v>41366</v>
      </c>
      <c r="C673" s="408" t="s">
        <v>12728</v>
      </c>
      <c r="D673" s="425">
        <v>1472.3816999999999</v>
      </c>
    </row>
    <row r="674" spans="1:4">
      <c r="A674" s="408" t="s">
        <v>41367</v>
      </c>
      <c r="B674" s="426" t="s">
        <v>41368</v>
      </c>
      <c r="C674" s="408" t="s">
        <v>12728</v>
      </c>
      <c r="D674" s="425">
        <v>672.68420000000003</v>
      </c>
    </row>
    <row r="675" spans="1:4">
      <c r="A675" s="408" t="s">
        <v>41369</v>
      </c>
      <c r="B675" s="426" t="s">
        <v>41370</v>
      </c>
      <c r="C675" s="408" t="s">
        <v>41371</v>
      </c>
      <c r="D675" s="425">
        <v>1449.1</v>
      </c>
    </row>
    <row r="676" spans="1:4">
      <c r="A676" s="408" t="s">
        <v>41372</v>
      </c>
      <c r="B676" s="426" t="s">
        <v>41373</v>
      </c>
      <c r="C676" s="408" t="s">
        <v>19</v>
      </c>
      <c r="D676" s="425">
        <v>1.9854000000000001</v>
      </c>
    </row>
    <row r="677" spans="1:4">
      <c r="A677" s="408" t="s">
        <v>41374</v>
      </c>
      <c r="B677" s="426" t="s">
        <v>41375</v>
      </c>
      <c r="C677" s="408" t="s">
        <v>19</v>
      </c>
      <c r="D677" s="425">
        <v>2.0973000000000002</v>
      </c>
    </row>
    <row r="678" spans="1:4">
      <c r="A678" s="408" t="s">
        <v>41376</v>
      </c>
      <c r="B678" s="426" t="s">
        <v>41377</v>
      </c>
      <c r="C678" s="408" t="s">
        <v>19</v>
      </c>
      <c r="D678" s="425">
        <v>0.1041</v>
      </c>
    </row>
    <row r="679" spans="1:4">
      <c r="A679" s="408" t="s">
        <v>41378</v>
      </c>
      <c r="B679" s="426" t="s">
        <v>41379</v>
      </c>
      <c r="C679" s="408" t="s">
        <v>19</v>
      </c>
      <c r="D679" s="425">
        <v>14.9261</v>
      </c>
    </row>
    <row r="680" spans="1:4">
      <c r="A680" s="408" t="s">
        <v>41380</v>
      </c>
      <c r="B680" s="426" t="s">
        <v>41381</v>
      </c>
      <c r="C680" s="408" t="s">
        <v>12728</v>
      </c>
      <c r="D680" s="425">
        <v>49.527500000000003</v>
      </c>
    </row>
    <row r="681" spans="1:4">
      <c r="A681" s="408" t="s">
        <v>41382</v>
      </c>
      <c r="B681" s="426" t="s">
        <v>41383</v>
      </c>
      <c r="C681" s="408" t="s">
        <v>19</v>
      </c>
      <c r="D681" s="425">
        <v>0.2087</v>
      </c>
    </row>
    <row r="682" spans="1:4">
      <c r="A682" s="408" t="s">
        <v>41384</v>
      </c>
      <c r="B682" s="426" t="s">
        <v>41385</v>
      </c>
      <c r="C682" s="408" t="s">
        <v>144</v>
      </c>
      <c r="D682" s="425">
        <v>183.84360000000001</v>
      </c>
    </row>
    <row r="683" spans="1:4">
      <c r="A683" s="408" t="s">
        <v>41386</v>
      </c>
      <c r="B683" s="426" t="s">
        <v>41387</v>
      </c>
      <c r="C683" s="408" t="s">
        <v>12728</v>
      </c>
      <c r="D683" s="425">
        <v>310.77539999999999</v>
      </c>
    </row>
    <row r="684" spans="1:4">
      <c r="A684" s="408" t="s">
        <v>41388</v>
      </c>
      <c r="B684" s="426" t="s">
        <v>41389</v>
      </c>
      <c r="C684" s="408" t="s">
        <v>12728</v>
      </c>
      <c r="D684" s="425">
        <v>608.44970000000001</v>
      </c>
    </row>
    <row r="685" spans="1:4">
      <c r="A685" s="408" t="s">
        <v>41390</v>
      </c>
      <c r="B685" s="426" t="s">
        <v>41391</v>
      </c>
      <c r="C685" s="408" t="s">
        <v>12728</v>
      </c>
      <c r="D685" s="425">
        <v>388.98</v>
      </c>
    </row>
    <row r="686" spans="1:4">
      <c r="A686" s="408" t="s">
        <v>41392</v>
      </c>
      <c r="B686" s="426" t="s">
        <v>41393</v>
      </c>
      <c r="C686" s="408" t="s">
        <v>12728</v>
      </c>
      <c r="D686" s="425">
        <v>544.23419999999999</v>
      </c>
    </row>
    <row r="687" spans="1:4">
      <c r="A687" s="408" t="s">
        <v>41394</v>
      </c>
      <c r="B687" s="426" t="s">
        <v>41395</v>
      </c>
      <c r="C687" s="408" t="s">
        <v>143</v>
      </c>
      <c r="D687" s="425">
        <v>508.70080000000002</v>
      </c>
    </row>
    <row r="688" spans="1:4">
      <c r="A688" s="408" t="s">
        <v>41396</v>
      </c>
      <c r="B688" s="426" t="s">
        <v>41397</v>
      </c>
      <c r="C688" s="408" t="s">
        <v>144</v>
      </c>
      <c r="D688" s="425">
        <v>197.58340000000001</v>
      </c>
    </row>
    <row r="689" spans="1:4">
      <c r="A689" s="408" t="s">
        <v>41398</v>
      </c>
      <c r="B689" s="426" t="s">
        <v>41399</v>
      </c>
      <c r="C689" s="408" t="s">
        <v>144</v>
      </c>
      <c r="D689" s="425">
        <v>216.5061</v>
      </c>
    </row>
    <row r="690" spans="1:4">
      <c r="A690" s="408" t="s">
        <v>41400</v>
      </c>
      <c r="B690" s="426" t="s">
        <v>41401</v>
      </c>
      <c r="C690" s="408" t="s">
        <v>41402</v>
      </c>
      <c r="D690" s="425">
        <v>0.94689999999999996</v>
      </c>
    </row>
    <row r="691" spans="1:4">
      <c r="A691" s="408" t="s">
        <v>41403</v>
      </c>
      <c r="B691" s="426" t="s">
        <v>41404</v>
      </c>
      <c r="C691" s="408" t="s">
        <v>6</v>
      </c>
      <c r="D691" s="425">
        <v>11.566599999999999</v>
      </c>
    </row>
    <row r="692" spans="1:4">
      <c r="A692" s="408" t="s">
        <v>41405</v>
      </c>
      <c r="B692" s="426" t="s">
        <v>41406</v>
      </c>
      <c r="C692" s="408" t="s">
        <v>143</v>
      </c>
      <c r="D692" s="425">
        <v>32.432600000000001</v>
      </c>
    </row>
    <row r="693" spans="1:4">
      <c r="A693" s="408" t="s">
        <v>41407</v>
      </c>
      <c r="B693" s="426" t="s">
        <v>41408</v>
      </c>
      <c r="C693" s="408" t="s">
        <v>4007</v>
      </c>
      <c r="D693" s="425">
        <v>61.622799999999998</v>
      </c>
    </row>
    <row r="694" spans="1:4">
      <c r="A694" s="408" t="s">
        <v>41409</v>
      </c>
      <c r="B694" s="426" t="s">
        <v>41410</v>
      </c>
      <c r="C694" s="408" t="s">
        <v>4007</v>
      </c>
      <c r="D694" s="425">
        <v>21.3947</v>
      </c>
    </row>
    <row r="695" spans="1:4">
      <c r="A695" s="408" t="s">
        <v>41411</v>
      </c>
      <c r="B695" s="426" t="s">
        <v>41412</v>
      </c>
      <c r="C695" s="408" t="s">
        <v>6</v>
      </c>
      <c r="D695" s="425">
        <v>3.5154000000000001</v>
      </c>
    </row>
    <row r="696" spans="1:4">
      <c r="A696" s="408" t="s">
        <v>41413</v>
      </c>
      <c r="B696" s="426" t="s">
        <v>41414</v>
      </c>
      <c r="C696" s="408" t="s">
        <v>12728</v>
      </c>
      <c r="D696" s="425">
        <v>30778.616300000002</v>
      </c>
    </row>
    <row r="697" spans="1:4">
      <c r="A697" s="408" t="s">
        <v>41415</v>
      </c>
      <c r="B697" s="426" t="s">
        <v>41416</v>
      </c>
      <c r="C697" s="408" t="s">
        <v>12728</v>
      </c>
      <c r="D697" s="425">
        <v>18472.9699</v>
      </c>
    </row>
    <row r="698" spans="1:4">
      <c r="A698" s="408" t="s">
        <v>41417</v>
      </c>
      <c r="B698" s="426" t="s">
        <v>41418</v>
      </c>
      <c r="C698" s="408" t="s">
        <v>6</v>
      </c>
      <c r="D698" s="425">
        <v>122.0943</v>
      </c>
    </row>
    <row r="699" spans="1:4">
      <c r="A699" s="408" t="s">
        <v>41419</v>
      </c>
      <c r="B699" s="426" t="s">
        <v>41420</v>
      </c>
      <c r="C699" s="408" t="s">
        <v>12728</v>
      </c>
      <c r="D699" s="425">
        <v>3797.2408999999998</v>
      </c>
    </row>
    <row r="700" spans="1:4">
      <c r="A700" s="408" t="s">
        <v>41421</v>
      </c>
      <c r="B700" s="426" t="s">
        <v>41422</v>
      </c>
      <c r="C700" s="408" t="s">
        <v>12728</v>
      </c>
      <c r="D700" s="425">
        <v>2847.9306999999999</v>
      </c>
    </row>
    <row r="701" spans="1:4">
      <c r="A701" s="408" t="s">
        <v>41423</v>
      </c>
      <c r="B701" s="426" t="s">
        <v>41424</v>
      </c>
      <c r="C701" s="408" t="s">
        <v>6</v>
      </c>
      <c r="D701" s="425">
        <v>29.7957</v>
      </c>
    </row>
    <row r="702" spans="1:4">
      <c r="A702" s="408" t="s">
        <v>41425</v>
      </c>
      <c r="B702" s="426" t="s">
        <v>41426</v>
      </c>
      <c r="C702" s="408" t="s">
        <v>6</v>
      </c>
      <c r="D702" s="425">
        <v>19.291</v>
      </c>
    </row>
    <row r="703" spans="1:4">
      <c r="A703" s="408" t="s">
        <v>41427</v>
      </c>
      <c r="B703" s="426" t="s">
        <v>41428</v>
      </c>
      <c r="C703" s="408" t="s">
        <v>6</v>
      </c>
      <c r="D703" s="425">
        <v>10.2309</v>
      </c>
    </row>
    <row r="704" spans="1:4">
      <c r="A704" s="408" t="s">
        <v>41429</v>
      </c>
      <c r="B704" s="426" t="s">
        <v>41430</v>
      </c>
      <c r="C704" s="408" t="s">
        <v>6</v>
      </c>
      <c r="D704" s="425">
        <v>9.7344000000000008</v>
      </c>
    </row>
    <row r="705" spans="1:4">
      <c r="A705" s="408" t="s">
        <v>41431</v>
      </c>
      <c r="B705" s="426" t="s">
        <v>41432</v>
      </c>
      <c r="C705" s="408" t="s">
        <v>6</v>
      </c>
      <c r="D705" s="425">
        <v>3.3182</v>
      </c>
    </row>
    <row r="706" spans="1:4">
      <c r="A706" s="408" t="s">
        <v>41433</v>
      </c>
      <c r="B706" s="426" t="s">
        <v>41434</v>
      </c>
      <c r="C706" s="408" t="s">
        <v>6</v>
      </c>
      <c r="D706" s="425">
        <v>2.8660999999999999</v>
      </c>
    </row>
    <row r="707" spans="1:4">
      <c r="A707" s="408" t="s">
        <v>41435</v>
      </c>
      <c r="B707" s="426" t="s">
        <v>41436</v>
      </c>
      <c r="C707" s="408" t="s">
        <v>6</v>
      </c>
      <c r="D707" s="425">
        <v>6.3647</v>
      </c>
    </row>
    <row r="708" spans="1:4">
      <c r="A708" s="408" t="s">
        <v>41437</v>
      </c>
      <c r="B708" s="426" t="s">
        <v>41438</v>
      </c>
      <c r="C708" s="408" t="s">
        <v>6</v>
      </c>
      <c r="D708" s="425">
        <v>3.4809000000000001</v>
      </c>
    </row>
    <row r="709" spans="1:4">
      <c r="A709" s="408" t="s">
        <v>41439</v>
      </c>
      <c r="B709" s="426" t="s">
        <v>41440</v>
      </c>
      <c r="C709" s="408" t="s">
        <v>19</v>
      </c>
      <c r="D709" s="425">
        <v>0.34689999999999999</v>
      </c>
    </row>
    <row r="710" spans="1:4">
      <c r="A710" s="408" t="s">
        <v>41441</v>
      </c>
      <c r="B710" s="426" t="s">
        <v>41442</v>
      </c>
      <c r="C710" s="408" t="s">
        <v>19</v>
      </c>
      <c r="D710" s="425">
        <v>0.38350000000000001</v>
      </c>
    </row>
    <row r="711" spans="1:4">
      <c r="A711" s="408" t="s">
        <v>41443</v>
      </c>
      <c r="B711" s="426" t="s">
        <v>41444</v>
      </c>
      <c r="C711" s="408" t="s">
        <v>12728</v>
      </c>
      <c r="D711" s="425">
        <v>211.17959999999999</v>
      </c>
    </row>
    <row r="712" spans="1:4">
      <c r="A712" s="408" t="s">
        <v>41445</v>
      </c>
      <c r="B712" s="426" t="s">
        <v>41446</v>
      </c>
      <c r="C712" s="408" t="s">
        <v>12728</v>
      </c>
      <c r="D712" s="425">
        <v>761.95569999999998</v>
      </c>
    </row>
    <row r="713" spans="1:4">
      <c r="A713" s="408" t="s">
        <v>41447</v>
      </c>
      <c r="B713" s="426" t="s">
        <v>41448</v>
      </c>
      <c r="C713" s="408" t="s">
        <v>12728</v>
      </c>
      <c r="D713" s="425">
        <v>180</v>
      </c>
    </row>
    <row r="714" spans="1:4">
      <c r="A714" s="408" t="s">
        <v>41449</v>
      </c>
      <c r="B714" s="426" t="s">
        <v>41450</v>
      </c>
      <c r="C714" s="408" t="s">
        <v>12728</v>
      </c>
      <c r="D714" s="425">
        <v>473.53680000000003</v>
      </c>
    </row>
    <row r="715" spans="1:4">
      <c r="A715" s="408" t="s">
        <v>41451</v>
      </c>
      <c r="B715" s="426" t="s">
        <v>41452</v>
      </c>
      <c r="C715" s="408" t="s">
        <v>12728</v>
      </c>
      <c r="D715" s="425">
        <v>249</v>
      </c>
    </row>
    <row r="716" spans="1:4">
      <c r="A716" s="408" t="s">
        <v>41453</v>
      </c>
      <c r="B716" s="426" t="s">
        <v>41454</v>
      </c>
      <c r="C716" s="408" t="s">
        <v>6</v>
      </c>
      <c r="D716" s="425">
        <v>162.66589999999999</v>
      </c>
    </row>
    <row r="717" spans="1:4">
      <c r="A717" s="408" t="s">
        <v>41455</v>
      </c>
      <c r="B717" s="426" t="s">
        <v>41456</v>
      </c>
      <c r="C717" s="408" t="s">
        <v>19</v>
      </c>
      <c r="D717" s="425">
        <v>7.9505999999999997</v>
      </c>
    </row>
    <row r="718" spans="1:4">
      <c r="A718" s="408" t="s">
        <v>41457</v>
      </c>
      <c r="B718" s="426" t="s">
        <v>41458</v>
      </c>
      <c r="C718" s="408" t="s">
        <v>19</v>
      </c>
      <c r="D718" s="425">
        <v>7.9846000000000004</v>
      </c>
    </row>
    <row r="719" spans="1:4">
      <c r="A719" s="408" t="s">
        <v>41459</v>
      </c>
      <c r="B719" s="426" t="s">
        <v>41460</v>
      </c>
      <c r="C719" s="408" t="s">
        <v>144</v>
      </c>
      <c r="D719" s="425">
        <v>149.98240000000001</v>
      </c>
    </row>
    <row r="720" spans="1:4">
      <c r="A720" s="408" t="s">
        <v>41461</v>
      </c>
      <c r="B720" s="426" t="s">
        <v>41462</v>
      </c>
      <c r="C720" s="408" t="s">
        <v>12728</v>
      </c>
      <c r="D720" s="425">
        <v>8.4469999999999992</v>
      </c>
    </row>
    <row r="721" spans="1:4">
      <c r="A721" s="408" t="s">
        <v>41463</v>
      </c>
      <c r="B721" s="426" t="s">
        <v>41464</v>
      </c>
      <c r="C721" s="408" t="s">
        <v>12728</v>
      </c>
      <c r="D721" s="425">
        <v>1.2738</v>
      </c>
    </row>
    <row r="722" spans="1:4">
      <c r="A722" s="408" t="s">
        <v>41465</v>
      </c>
      <c r="B722" s="426" t="s">
        <v>41466</v>
      </c>
      <c r="C722" s="408" t="s">
        <v>12728</v>
      </c>
      <c r="D722" s="425">
        <v>22.2988</v>
      </c>
    </row>
    <row r="723" spans="1:4">
      <c r="A723" s="408" t="s">
        <v>41467</v>
      </c>
      <c r="B723" s="426" t="s">
        <v>41468</v>
      </c>
      <c r="C723" s="408" t="s">
        <v>12728</v>
      </c>
      <c r="D723" s="425">
        <v>3.3721999999999999</v>
      </c>
    </row>
    <row r="724" spans="1:4">
      <c r="A724" s="408" t="s">
        <v>41469</v>
      </c>
      <c r="B724" s="426" t="s">
        <v>41470</v>
      </c>
      <c r="C724" s="408" t="s">
        <v>12728</v>
      </c>
      <c r="D724" s="425">
        <v>12.719900000000001</v>
      </c>
    </row>
    <row r="725" spans="1:4">
      <c r="A725" s="408" t="s">
        <v>41471</v>
      </c>
      <c r="B725" s="426" t="s">
        <v>41472</v>
      </c>
      <c r="C725" s="408" t="s">
        <v>12728</v>
      </c>
      <c r="D725" s="425">
        <v>35.3626</v>
      </c>
    </row>
    <row r="726" spans="1:4">
      <c r="A726" s="408" t="s">
        <v>41473</v>
      </c>
      <c r="B726" s="426" t="s">
        <v>41474</v>
      </c>
      <c r="C726" s="408" t="s">
        <v>19</v>
      </c>
      <c r="D726" s="425">
        <v>7.2335000000000003</v>
      </c>
    </row>
    <row r="727" spans="1:4">
      <c r="A727" s="408" t="s">
        <v>41475</v>
      </c>
      <c r="B727" s="426" t="s">
        <v>41476</v>
      </c>
      <c r="C727" s="408" t="s">
        <v>19</v>
      </c>
      <c r="D727" s="425">
        <v>0.43159999999999998</v>
      </c>
    </row>
    <row r="728" spans="1:4">
      <c r="A728" s="408" t="s">
        <v>41477</v>
      </c>
      <c r="B728" s="426" t="s">
        <v>41478</v>
      </c>
      <c r="C728" s="408" t="s">
        <v>19</v>
      </c>
      <c r="D728" s="425">
        <v>10.544</v>
      </c>
    </row>
    <row r="729" spans="1:4">
      <c r="A729" s="408" t="s">
        <v>41479</v>
      </c>
      <c r="B729" s="426" t="s">
        <v>41480</v>
      </c>
      <c r="C729" s="408" t="s">
        <v>19</v>
      </c>
      <c r="D729" s="425">
        <v>10.794700000000001</v>
      </c>
    </row>
    <row r="730" spans="1:4">
      <c r="A730" s="408" t="s">
        <v>41481</v>
      </c>
      <c r="B730" s="426" t="s">
        <v>41482</v>
      </c>
      <c r="C730" s="408" t="s">
        <v>6</v>
      </c>
      <c r="D730" s="425">
        <v>13.7941</v>
      </c>
    </row>
    <row r="731" spans="1:4">
      <c r="A731" s="408" t="s">
        <v>41483</v>
      </c>
      <c r="B731" s="426" t="s">
        <v>41484</v>
      </c>
      <c r="C731" s="408" t="s">
        <v>6</v>
      </c>
      <c r="D731" s="425">
        <v>150.42080000000001</v>
      </c>
    </row>
    <row r="732" spans="1:4">
      <c r="A732" s="408" t="s">
        <v>41485</v>
      </c>
      <c r="B732" s="426" t="s">
        <v>41486</v>
      </c>
      <c r="C732" s="408" t="s">
        <v>144</v>
      </c>
      <c r="D732" s="425">
        <v>26.230599999999999</v>
      </c>
    </row>
    <row r="733" spans="1:4">
      <c r="A733" s="408" t="s">
        <v>41487</v>
      </c>
      <c r="B733" s="426" t="s">
        <v>41488</v>
      </c>
      <c r="C733" s="408" t="s">
        <v>144</v>
      </c>
      <c r="D733" s="425">
        <v>29.633500000000002</v>
      </c>
    </row>
    <row r="734" spans="1:4">
      <c r="A734" s="408" t="s">
        <v>41489</v>
      </c>
      <c r="B734" s="426" t="s">
        <v>41490</v>
      </c>
      <c r="C734" s="408" t="s">
        <v>12728</v>
      </c>
      <c r="D734" s="425">
        <v>16.4924</v>
      </c>
    </row>
    <row r="735" spans="1:4">
      <c r="A735" s="408" t="s">
        <v>41491</v>
      </c>
      <c r="B735" s="426" t="s">
        <v>41492</v>
      </c>
      <c r="C735" s="408" t="s">
        <v>12728</v>
      </c>
      <c r="D735" s="425">
        <v>23.335699999999999</v>
      </c>
    </row>
    <row r="736" spans="1:4">
      <c r="A736" s="408" t="s">
        <v>41493</v>
      </c>
      <c r="B736" s="426" t="s">
        <v>41494</v>
      </c>
      <c r="C736" s="408" t="s">
        <v>144</v>
      </c>
      <c r="D736" s="425">
        <v>17.916799999999999</v>
      </c>
    </row>
    <row r="737" spans="1:4">
      <c r="A737" s="408" t="s">
        <v>41495</v>
      </c>
      <c r="B737" s="426" t="s">
        <v>41496</v>
      </c>
      <c r="C737" s="408" t="s">
        <v>144</v>
      </c>
      <c r="D737" s="425">
        <v>22.650700000000001</v>
      </c>
    </row>
    <row r="738" spans="1:4">
      <c r="A738" s="408" t="s">
        <v>41497</v>
      </c>
      <c r="B738" s="426" t="s">
        <v>41498</v>
      </c>
      <c r="C738" s="408" t="s">
        <v>144</v>
      </c>
      <c r="D738" s="425">
        <v>23.668099999999999</v>
      </c>
    </row>
    <row r="739" spans="1:4">
      <c r="A739" s="408" t="s">
        <v>41499</v>
      </c>
      <c r="B739" s="426" t="s">
        <v>41500</v>
      </c>
      <c r="C739" s="408" t="s">
        <v>144</v>
      </c>
      <c r="D739" s="425">
        <v>20.1401</v>
      </c>
    </row>
    <row r="740" spans="1:4">
      <c r="A740" s="408" t="s">
        <v>41501</v>
      </c>
      <c r="B740" s="426" t="s">
        <v>41502</v>
      </c>
      <c r="C740" s="408" t="s">
        <v>143</v>
      </c>
      <c r="D740" s="425" t="s">
        <v>12734</v>
      </c>
    </row>
    <row r="741" spans="1:4">
      <c r="A741" s="408" t="s">
        <v>41503</v>
      </c>
      <c r="B741" s="426" t="s">
        <v>41504</v>
      </c>
      <c r="C741" s="408" t="s">
        <v>143</v>
      </c>
      <c r="D741" s="425" t="s">
        <v>12734</v>
      </c>
    </row>
    <row r="742" spans="1:4">
      <c r="A742" s="408" t="s">
        <v>41505</v>
      </c>
      <c r="B742" s="426" t="s">
        <v>41506</v>
      </c>
      <c r="C742" s="408" t="s">
        <v>143</v>
      </c>
      <c r="D742" s="425" t="s">
        <v>12734</v>
      </c>
    </row>
    <row r="743" spans="1:4">
      <c r="A743" s="408" t="s">
        <v>41507</v>
      </c>
      <c r="B743" s="426" t="s">
        <v>41508</v>
      </c>
      <c r="C743" s="408" t="s">
        <v>143</v>
      </c>
      <c r="D743" s="425" t="s">
        <v>12734</v>
      </c>
    </row>
    <row r="744" spans="1:4">
      <c r="A744" s="408" t="s">
        <v>41509</v>
      </c>
      <c r="B744" s="426" t="s">
        <v>41510</v>
      </c>
      <c r="C744" s="408" t="s">
        <v>144</v>
      </c>
      <c r="D744" s="425">
        <v>34.553899999999999</v>
      </c>
    </row>
    <row r="745" spans="1:4">
      <c r="A745" s="408" t="s">
        <v>41511</v>
      </c>
      <c r="B745" s="426" t="s">
        <v>41512</v>
      </c>
      <c r="C745" s="408" t="s">
        <v>19</v>
      </c>
      <c r="D745" s="425">
        <v>12.390599999999999</v>
      </c>
    </row>
    <row r="746" spans="1:4">
      <c r="A746" s="408" t="s">
        <v>41513</v>
      </c>
      <c r="B746" s="426" t="s">
        <v>41514</v>
      </c>
      <c r="C746" s="408" t="s">
        <v>12728</v>
      </c>
      <c r="D746" s="425">
        <v>7.1102999999999996</v>
      </c>
    </row>
    <row r="747" spans="1:4">
      <c r="A747" s="408" t="s">
        <v>41515</v>
      </c>
      <c r="B747" s="426" t="s">
        <v>41516</v>
      </c>
      <c r="C747" s="408" t="s">
        <v>12728</v>
      </c>
      <c r="D747" s="425">
        <v>38.076500000000003</v>
      </c>
    </row>
    <row r="748" spans="1:4">
      <c r="A748" s="408" t="s">
        <v>41517</v>
      </c>
      <c r="B748" s="426" t="s">
        <v>41518</v>
      </c>
      <c r="C748" s="408" t="s">
        <v>12728</v>
      </c>
      <c r="D748" s="425">
        <v>60.647799999999997</v>
      </c>
    </row>
    <row r="749" spans="1:4">
      <c r="A749" s="408" t="s">
        <v>41519</v>
      </c>
      <c r="B749" s="426" t="s">
        <v>41520</v>
      </c>
      <c r="C749" s="408" t="s">
        <v>12728</v>
      </c>
      <c r="D749" s="425">
        <v>117.8717</v>
      </c>
    </row>
    <row r="750" spans="1:4">
      <c r="A750" s="408" t="s">
        <v>41521</v>
      </c>
      <c r="B750" s="426" t="s">
        <v>41522</v>
      </c>
      <c r="C750" s="408" t="s">
        <v>12728</v>
      </c>
      <c r="D750" s="425">
        <v>14.0153</v>
      </c>
    </row>
    <row r="751" spans="1:4">
      <c r="A751" s="408" t="s">
        <v>41523</v>
      </c>
      <c r="B751" s="426" t="s">
        <v>41524</v>
      </c>
      <c r="C751" s="408" t="s">
        <v>12728</v>
      </c>
      <c r="D751" s="425">
        <v>20.879000000000001</v>
      </c>
    </row>
    <row r="752" spans="1:4">
      <c r="A752" s="408" t="s">
        <v>41525</v>
      </c>
      <c r="B752" s="426" t="s">
        <v>41526</v>
      </c>
      <c r="C752" s="408" t="s">
        <v>12728</v>
      </c>
      <c r="D752" s="425">
        <v>29.889099999999999</v>
      </c>
    </row>
    <row r="753" spans="1:4">
      <c r="A753" s="408" t="s">
        <v>41527</v>
      </c>
      <c r="B753" s="426" t="s">
        <v>41528</v>
      </c>
      <c r="C753" s="408" t="s">
        <v>12728</v>
      </c>
      <c r="D753" s="425">
        <v>44.804499999999997</v>
      </c>
    </row>
    <row r="754" spans="1:4">
      <c r="A754" s="408" t="s">
        <v>41529</v>
      </c>
      <c r="B754" s="426" t="s">
        <v>41530</v>
      </c>
      <c r="C754" s="408" t="s">
        <v>12728</v>
      </c>
      <c r="D754" s="425">
        <v>66.976399999999998</v>
      </c>
    </row>
    <row r="755" spans="1:4">
      <c r="A755" s="408" t="s">
        <v>41531</v>
      </c>
      <c r="B755" s="426" t="s">
        <v>41532</v>
      </c>
      <c r="C755" s="408" t="s">
        <v>12728</v>
      </c>
      <c r="D755" s="425">
        <v>5.7549000000000001</v>
      </c>
    </row>
    <row r="756" spans="1:4">
      <c r="A756" s="408" t="s">
        <v>41533</v>
      </c>
      <c r="B756" s="426" t="s">
        <v>41534</v>
      </c>
      <c r="C756" s="408" t="s">
        <v>12728</v>
      </c>
      <c r="D756" s="425">
        <v>7.0057</v>
      </c>
    </row>
    <row r="757" spans="1:4">
      <c r="A757" s="408" t="s">
        <v>41535</v>
      </c>
      <c r="B757" s="426" t="s">
        <v>41536</v>
      </c>
      <c r="C757" s="408" t="s">
        <v>19</v>
      </c>
      <c r="D757" s="425">
        <v>9.8458000000000006</v>
      </c>
    </row>
    <row r="758" spans="1:4">
      <c r="A758" s="408" t="s">
        <v>41537</v>
      </c>
      <c r="B758" s="426" t="s">
        <v>41538</v>
      </c>
      <c r="C758" s="408" t="s">
        <v>12728</v>
      </c>
      <c r="D758" s="425">
        <v>505.12200000000001</v>
      </c>
    </row>
    <row r="759" spans="1:4">
      <c r="A759" s="408" t="s">
        <v>41539</v>
      </c>
      <c r="B759" s="426" t="s">
        <v>41540</v>
      </c>
      <c r="C759" s="408" t="s">
        <v>144</v>
      </c>
      <c r="D759" s="425">
        <v>218.08799999999999</v>
      </c>
    </row>
    <row r="760" spans="1:4">
      <c r="A760" s="408" t="s">
        <v>41541</v>
      </c>
      <c r="B760" s="426" t="s">
        <v>41542</v>
      </c>
      <c r="C760" s="408" t="s">
        <v>19</v>
      </c>
      <c r="D760" s="425">
        <v>13.8583</v>
      </c>
    </row>
    <row r="761" spans="1:4">
      <c r="A761" s="408" t="s">
        <v>41543</v>
      </c>
      <c r="B761" s="426" t="s">
        <v>41544</v>
      </c>
      <c r="C761" s="408" t="s">
        <v>12728</v>
      </c>
      <c r="D761" s="425">
        <v>123.4785</v>
      </c>
    </row>
    <row r="762" spans="1:4">
      <c r="A762" s="408" t="s">
        <v>41545</v>
      </c>
      <c r="B762" s="426" t="s">
        <v>41546</v>
      </c>
      <c r="C762" s="408" t="s">
        <v>12728</v>
      </c>
      <c r="D762" s="425">
        <v>106.2663</v>
      </c>
    </row>
    <row r="763" spans="1:4">
      <c r="A763" s="408" t="s">
        <v>41547</v>
      </c>
      <c r="B763" s="426" t="s">
        <v>41548</v>
      </c>
      <c r="C763" s="408" t="s">
        <v>12728</v>
      </c>
      <c r="D763" s="425">
        <v>397.76139999999998</v>
      </c>
    </row>
    <row r="764" spans="1:4">
      <c r="A764" s="408" t="s">
        <v>41549</v>
      </c>
      <c r="B764" s="426" t="s">
        <v>41550</v>
      </c>
      <c r="C764" s="408" t="s">
        <v>12728</v>
      </c>
      <c r="D764" s="425">
        <v>48.941000000000003</v>
      </c>
    </row>
    <row r="765" spans="1:4">
      <c r="A765" s="408" t="s">
        <v>41551</v>
      </c>
      <c r="B765" s="426" t="s">
        <v>41552</v>
      </c>
      <c r="C765" s="408" t="s">
        <v>6</v>
      </c>
      <c r="D765" s="425">
        <v>78.414500000000004</v>
      </c>
    </row>
    <row r="766" spans="1:4">
      <c r="A766" s="408" t="s">
        <v>41553</v>
      </c>
      <c r="B766" s="426" t="s">
        <v>41554</v>
      </c>
      <c r="C766" s="408" t="s">
        <v>12728</v>
      </c>
      <c r="D766" s="425">
        <v>117.5089</v>
      </c>
    </row>
    <row r="767" spans="1:4">
      <c r="A767" s="408" t="s">
        <v>41555</v>
      </c>
      <c r="B767" s="426" t="s">
        <v>41556</v>
      </c>
      <c r="C767" s="408" t="s">
        <v>12728</v>
      </c>
      <c r="D767" s="425">
        <v>156.65520000000001</v>
      </c>
    </row>
    <row r="768" spans="1:4">
      <c r="A768" s="408" t="s">
        <v>41557</v>
      </c>
      <c r="B768" s="426" t="s">
        <v>41558</v>
      </c>
      <c r="C768" s="408" t="s">
        <v>12728</v>
      </c>
      <c r="D768" s="425">
        <v>182.81440000000001</v>
      </c>
    </row>
    <row r="769" spans="1:4">
      <c r="A769" s="408" t="s">
        <v>41559</v>
      </c>
      <c r="B769" s="426" t="s">
        <v>41560</v>
      </c>
      <c r="C769" s="408" t="s">
        <v>12728</v>
      </c>
      <c r="D769" s="425">
        <v>40.916699999999999</v>
      </c>
    </row>
    <row r="770" spans="1:4">
      <c r="A770" s="408" t="s">
        <v>41561</v>
      </c>
      <c r="B770" s="426" t="s">
        <v>41562</v>
      </c>
      <c r="C770" s="408" t="s">
        <v>12728</v>
      </c>
      <c r="D770" s="425">
        <v>44.541600000000003</v>
      </c>
    </row>
    <row r="771" spans="1:4">
      <c r="A771" s="408" t="s">
        <v>41563</v>
      </c>
      <c r="B771" s="426" t="s">
        <v>41564</v>
      </c>
      <c r="C771" s="408" t="s">
        <v>12728</v>
      </c>
      <c r="D771" s="425">
        <v>47.695799999999998</v>
      </c>
    </row>
    <row r="772" spans="1:4">
      <c r="A772" s="408" t="s">
        <v>41565</v>
      </c>
      <c r="B772" s="426" t="s">
        <v>41566</v>
      </c>
      <c r="C772" s="408" t="s">
        <v>12728</v>
      </c>
      <c r="D772" s="425">
        <v>145.7696</v>
      </c>
    </row>
    <row r="773" spans="1:4">
      <c r="A773" s="408" t="s">
        <v>41567</v>
      </c>
      <c r="B773" s="426" t="s">
        <v>41568</v>
      </c>
      <c r="C773" s="408" t="s">
        <v>12728</v>
      </c>
      <c r="D773" s="425">
        <v>143.88</v>
      </c>
    </row>
    <row r="774" spans="1:4">
      <c r="A774" s="408" t="s">
        <v>41569</v>
      </c>
      <c r="B774" s="426" t="s">
        <v>41570</v>
      </c>
      <c r="C774" s="408" t="s">
        <v>12728</v>
      </c>
      <c r="D774" s="425">
        <v>181.1138</v>
      </c>
    </row>
    <row r="775" spans="1:4">
      <c r="A775" s="408" t="s">
        <v>41571</v>
      </c>
      <c r="B775" s="426" t="s">
        <v>41572</v>
      </c>
      <c r="C775" s="408" t="s">
        <v>12728</v>
      </c>
      <c r="D775" s="425">
        <v>108.8347</v>
      </c>
    </row>
    <row r="776" spans="1:4">
      <c r="A776" s="408" t="s">
        <v>41573</v>
      </c>
      <c r="B776" s="426" t="s">
        <v>41574</v>
      </c>
      <c r="C776" s="408" t="s">
        <v>12728</v>
      </c>
      <c r="D776" s="425">
        <v>201.32040000000001</v>
      </c>
    </row>
    <row r="777" spans="1:4">
      <c r="A777" s="408" t="s">
        <v>41575</v>
      </c>
      <c r="B777" s="426" t="s">
        <v>41576</v>
      </c>
      <c r="C777" s="408" t="s">
        <v>12728</v>
      </c>
      <c r="D777" s="425">
        <v>251.86070000000001</v>
      </c>
    </row>
    <row r="778" spans="1:4">
      <c r="A778" s="408" t="s">
        <v>41577</v>
      </c>
      <c r="B778" s="426" t="s">
        <v>41578</v>
      </c>
      <c r="C778" s="408" t="s">
        <v>4007</v>
      </c>
      <c r="D778" s="425">
        <v>12.163500000000001</v>
      </c>
    </row>
    <row r="779" spans="1:4">
      <c r="A779" s="408" t="s">
        <v>41579</v>
      </c>
      <c r="B779" s="426" t="s">
        <v>41580</v>
      </c>
      <c r="C779" s="408" t="s">
        <v>12728</v>
      </c>
      <c r="D779" s="425">
        <v>56.729199999999999</v>
      </c>
    </row>
    <row r="780" spans="1:4">
      <c r="A780" s="408" t="s">
        <v>41581</v>
      </c>
      <c r="B780" s="426" t="s">
        <v>41582</v>
      </c>
      <c r="C780" s="408" t="s">
        <v>12728</v>
      </c>
      <c r="D780" s="425">
        <v>86.8185</v>
      </c>
    </row>
    <row r="781" spans="1:4">
      <c r="A781" s="408" t="s">
        <v>41583</v>
      </c>
      <c r="B781" s="426" t="s">
        <v>41584</v>
      </c>
      <c r="C781" s="408" t="s">
        <v>12728</v>
      </c>
      <c r="D781" s="425">
        <v>131.00710000000001</v>
      </c>
    </row>
    <row r="782" spans="1:4">
      <c r="A782" s="408" t="s">
        <v>41585</v>
      </c>
      <c r="B782" s="426" t="s">
        <v>41586</v>
      </c>
      <c r="C782" s="408" t="s">
        <v>12728</v>
      </c>
      <c r="D782" s="425">
        <v>236.39920000000001</v>
      </c>
    </row>
    <row r="783" spans="1:4">
      <c r="A783" s="408" t="s">
        <v>41587</v>
      </c>
      <c r="B783" s="426" t="s">
        <v>41588</v>
      </c>
      <c r="C783" s="408" t="s">
        <v>12728</v>
      </c>
      <c r="D783" s="425">
        <v>387.1026</v>
      </c>
    </row>
    <row r="784" spans="1:4">
      <c r="A784" s="408" t="s">
        <v>41589</v>
      </c>
      <c r="B784" s="426" t="s">
        <v>41590</v>
      </c>
      <c r="C784" s="408" t="s">
        <v>12728</v>
      </c>
      <c r="D784" s="425">
        <v>186.1284</v>
      </c>
    </row>
    <row r="785" spans="1:4">
      <c r="A785" s="408" t="s">
        <v>41591</v>
      </c>
      <c r="B785" s="426" t="s">
        <v>41592</v>
      </c>
      <c r="C785" s="408" t="s">
        <v>12728</v>
      </c>
      <c r="D785" s="425">
        <v>262.44670000000002</v>
      </c>
    </row>
    <row r="786" spans="1:4">
      <c r="A786" s="408" t="s">
        <v>41593</v>
      </c>
      <c r="B786" s="426" t="s">
        <v>41594</v>
      </c>
      <c r="C786" s="408" t="s">
        <v>12728</v>
      </c>
      <c r="D786" s="425">
        <v>340.49059999999997</v>
      </c>
    </row>
    <row r="787" spans="1:4">
      <c r="A787" s="408" t="s">
        <v>41595</v>
      </c>
      <c r="B787" s="426" t="s">
        <v>41596</v>
      </c>
      <c r="C787" s="408" t="s">
        <v>12728</v>
      </c>
      <c r="D787" s="425">
        <v>409.65429999999998</v>
      </c>
    </row>
    <row r="788" spans="1:4">
      <c r="A788" s="408" t="s">
        <v>41597</v>
      </c>
      <c r="B788" s="426" t="s">
        <v>41598</v>
      </c>
      <c r="C788" s="408" t="s">
        <v>12728</v>
      </c>
      <c r="D788" s="425">
        <v>430.06439999999998</v>
      </c>
    </row>
    <row r="789" spans="1:4">
      <c r="A789" s="408" t="s">
        <v>41599</v>
      </c>
      <c r="B789" s="426" t="s">
        <v>41600</v>
      </c>
      <c r="C789" s="408" t="s">
        <v>12728</v>
      </c>
      <c r="D789" s="425">
        <v>640.24419999999998</v>
      </c>
    </row>
    <row r="790" spans="1:4">
      <c r="A790" s="408" t="s">
        <v>41601</v>
      </c>
      <c r="B790" s="426" t="s">
        <v>41602</v>
      </c>
      <c r="C790" s="408" t="s">
        <v>12728</v>
      </c>
      <c r="D790" s="425">
        <v>3795.37</v>
      </c>
    </row>
    <row r="791" spans="1:4">
      <c r="A791" s="408" t="s">
        <v>41603</v>
      </c>
      <c r="B791" s="426" t="s">
        <v>41604</v>
      </c>
      <c r="C791" s="408" t="s">
        <v>12728</v>
      </c>
      <c r="D791" s="425">
        <v>628.04</v>
      </c>
    </row>
    <row r="792" spans="1:4">
      <c r="A792" s="408" t="s">
        <v>41605</v>
      </c>
      <c r="B792" s="426" t="s">
        <v>41606</v>
      </c>
      <c r="C792" s="408" t="s">
        <v>12728</v>
      </c>
      <c r="D792" s="425">
        <v>948.84</v>
      </c>
    </row>
    <row r="793" spans="1:4">
      <c r="A793" s="408" t="s">
        <v>41607</v>
      </c>
      <c r="B793" s="426" t="s">
        <v>41608</v>
      </c>
      <c r="C793" s="408" t="s">
        <v>12728</v>
      </c>
      <c r="D793" s="425">
        <v>206.8493</v>
      </c>
    </row>
    <row r="794" spans="1:4">
      <c r="A794" s="408" t="s">
        <v>41609</v>
      </c>
      <c r="B794" s="426" t="s">
        <v>41610</v>
      </c>
      <c r="C794" s="408" t="s">
        <v>12728</v>
      </c>
      <c r="D794" s="425">
        <v>590</v>
      </c>
    </row>
    <row r="795" spans="1:4">
      <c r="A795" s="408" t="s">
        <v>41611</v>
      </c>
      <c r="B795" s="426" t="s">
        <v>41612</v>
      </c>
      <c r="C795" s="408" t="s">
        <v>12728</v>
      </c>
      <c r="D795" s="425">
        <v>6186.2672000000002</v>
      </c>
    </row>
    <row r="796" spans="1:4">
      <c r="A796" s="408" t="s">
        <v>41613</v>
      </c>
      <c r="B796" s="426" t="s">
        <v>41614</v>
      </c>
      <c r="C796" s="408" t="s">
        <v>12728</v>
      </c>
      <c r="D796" s="425">
        <v>5155.1513999999997</v>
      </c>
    </row>
    <row r="797" spans="1:4">
      <c r="A797" s="408" t="s">
        <v>41615</v>
      </c>
      <c r="B797" s="426" t="s">
        <v>41616</v>
      </c>
      <c r="C797" s="408" t="s">
        <v>143</v>
      </c>
      <c r="D797" s="425" t="s">
        <v>12734</v>
      </c>
    </row>
    <row r="798" spans="1:4">
      <c r="A798" s="408" t="s">
        <v>41617</v>
      </c>
      <c r="B798" s="426" t="s">
        <v>41618</v>
      </c>
      <c r="C798" s="408" t="s">
        <v>19</v>
      </c>
      <c r="D798" s="425">
        <v>5.1768000000000001</v>
      </c>
    </row>
    <row r="799" spans="1:4">
      <c r="A799" s="408" t="s">
        <v>41619</v>
      </c>
      <c r="B799" s="426" t="s">
        <v>41620</v>
      </c>
      <c r="C799" s="408" t="s">
        <v>12728</v>
      </c>
      <c r="D799" s="425">
        <v>121.32550000000001</v>
      </c>
    </row>
    <row r="800" spans="1:4">
      <c r="A800" s="408" t="s">
        <v>41621</v>
      </c>
      <c r="B800" s="426" t="s">
        <v>41622</v>
      </c>
      <c r="C800" s="408" t="s">
        <v>12728</v>
      </c>
      <c r="D800" s="425">
        <v>105.91</v>
      </c>
    </row>
    <row r="801" spans="1:4">
      <c r="A801" s="408" t="s">
        <v>41623</v>
      </c>
      <c r="B801" s="426" t="s">
        <v>41624</v>
      </c>
      <c r="C801" s="408" t="s">
        <v>12728</v>
      </c>
      <c r="D801" s="425">
        <v>1007.7586</v>
      </c>
    </row>
    <row r="802" spans="1:4">
      <c r="A802" s="408" t="s">
        <v>41625</v>
      </c>
      <c r="B802" s="426" t="s">
        <v>41626</v>
      </c>
      <c r="C802" s="408" t="s">
        <v>12728</v>
      </c>
      <c r="D802" s="425">
        <v>495.24209999999999</v>
      </c>
    </row>
    <row r="803" spans="1:4">
      <c r="A803" s="408" t="s">
        <v>41627</v>
      </c>
      <c r="B803" s="426" t="s">
        <v>41628</v>
      </c>
      <c r="C803" s="408" t="s">
        <v>12728</v>
      </c>
      <c r="D803" s="425">
        <v>140.4374</v>
      </c>
    </row>
    <row r="804" spans="1:4">
      <c r="A804" s="408" t="s">
        <v>41629</v>
      </c>
      <c r="B804" s="426" t="s">
        <v>41630</v>
      </c>
      <c r="C804" s="408" t="s">
        <v>12728</v>
      </c>
      <c r="D804" s="425">
        <v>90.220299999999995</v>
      </c>
    </row>
    <row r="805" spans="1:4">
      <c r="A805" s="408" t="s">
        <v>41631</v>
      </c>
      <c r="B805" s="426" t="s">
        <v>41632</v>
      </c>
      <c r="C805" s="408" t="s">
        <v>12728</v>
      </c>
      <c r="D805" s="425">
        <v>142.2509</v>
      </c>
    </row>
    <row r="806" spans="1:4">
      <c r="A806" s="408" t="s">
        <v>41633</v>
      </c>
      <c r="B806" s="426" t="s">
        <v>41634</v>
      </c>
      <c r="C806" s="408" t="s">
        <v>6</v>
      </c>
      <c r="D806" s="425">
        <v>150.19</v>
      </c>
    </row>
    <row r="807" spans="1:4">
      <c r="A807" s="408" t="s">
        <v>41635</v>
      </c>
      <c r="B807" s="426" t="s">
        <v>41636</v>
      </c>
      <c r="C807" s="408" t="s">
        <v>6</v>
      </c>
      <c r="D807" s="425">
        <v>54.427500000000002</v>
      </c>
    </row>
    <row r="808" spans="1:4">
      <c r="A808" s="408" t="s">
        <v>41637</v>
      </c>
      <c r="B808" s="426" t="s">
        <v>41638</v>
      </c>
      <c r="C808" s="408" t="s">
        <v>6</v>
      </c>
      <c r="D808" s="425">
        <v>73.232900000000001</v>
      </c>
    </row>
    <row r="809" spans="1:4">
      <c r="A809" s="408" t="s">
        <v>41639</v>
      </c>
      <c r="B809" s="426" t="s">
        <v>41640</v>
      </c>
      <c r="C809" s="408" t="s">
        <v>6</v>
      </c>
      <c r="D809" s="425">
        <v>92.405000000000001</v>
      </c>
    </row>
    <row r="810" spans="1:4">
      <c r="A810" s="408" t="s">
        <v>41641</v>
      </c>
      <c r="B810" s="426" t="s">
        <v>41642</v>
      </c>
      <c r="C810" s="408" t="s">
        <v>6</v>
      </c>
      <c r="D810" s="425">
        <v>138.20009999999999</v>
      </c>
    </row>
    <row r="811" spans="1:4">
      <c r="A811" s="408" t="s">
        <v>41643</v>
      </c>
      <c r="B811" s="426" t="s">
        <v>41644</v>
      </c>
      <c r="C811" s="408" t="s">
        <v>12728</v>
      </c>
      <c r="D811" s="425">
        <v>7939.6503000000002</v>
      </c>
    </row>
    <row r="812" spans="1:4">
      <c r="A812" s="408" t="s">
        <v>41645</v>
      </c>
      <c r="B812" s="426" t="s">
        <v>41646</v>
      </c>
      <c r="C812" s="408" t="s">
        <v>12728</v>
      </c>
      <c r="D812" s="425">
        <v>10629.5988</v>
      </c>
    </row>
    <row r="813" spans="1:4">
      <c r="A813" s="408" t="s">
        <v>41647</v>
      </c>
      <c r="B813" s="426" t="s">
        <v>41648</v>
      </c>
      <c r="C813" s="408" t="s">
        <v>12728</v>
      </c>
      <c r="D813" s="425">
        <v>13482.525900000001</v>
      </c>
    </row>
    <row r="814" spans="1:4">
      <c r="A814" s="408" t="s">
        <v>41649</v>
      </c>
      <c r="B814" s="426" t="s">
        <v>41650</v>
      </c>
      <c r="C814" s="408" t="s">
        <v>12728</v>
      </c>
      <c r="D814" s="425">
        <v>25825.2641</v>
      </c>
    </row>
    <row r="815" spans="1:4">
      <c r="A815" s="408" t="s">
        <v>41651</v>
      </c>
      <c r="B815" s="426" t="s">
        <v>41652</v>
      </c>
      <c r="C815" s="408" t="s">
        <v>6</v>
      </c>
      <c r="D815" s="425">
        <v>128.5795</v>
      </c>
    </row>
    <row r="816" spans="1:4">
      <c r="A816" s="408" t="s">
        <v>41653</v>
      </c>
      <c r="B816" s="426" t="s">
        <v>41654</v>
      </c>
      <c r="C816" s="408" t="s">
        <v>6</v>
      </c>
      <c r="D816" s="425">
        <v>169.27440000000001</v>
      </c>
    </row>
    <row r="817" spans="1:4">
      <c r="A817" s="408" t="s">
        <v>41655</v>
      </c>
      <c r="B817" s="426" t="s">
        <v>41656</v>
      </c>
      <c r="C817" s="408" t="s">
        <v>19</v>
      </c>
      <c r="D817" s="425">
        <v>9.4871999999999996</v>
      </c>
    </row>
    <row r="818" spans="1:4">
      <c r="A818" s="408" t="s">
        <v>41657</v>
      </c>
      <c r="B818" s="426" t="s">
        <v>41658</v>
      </c>
      <c r="C818" s="408" t="s">
        <v>6</v>
      </c>
      <c r="D818" s="425">
        <v>188.88630000000001</v>
      </c>
    </row>
    <row r="819" spans="1:4">
      <c r="A819" s="408" t="s">
        <v>41659</v>
      </c>
      <c r="B819" s="426" t="s">
        <v>41660</v>
      </c>
      <c r="C819" s="408" t="s">
        <v>4007</v>
      </c>
      <c r="D819" s="425">
        <v>126.1944</v>
      </c>
    </row>
    <row r="820" spans="1:4">
      <c r="A820" s="408" t="s">
        <v>41661</v>
      </c>
      <c r="B820" s="426" t="s">
        <v>41662</v>
      </c>
      <c r="C820" s="408" t="s">
        <v>4007</v>
      </c>
      <c r="D820" s="425">
        <v>48.362299999999998</v>
      </c>
    </row>
    <row r="821" spans="1:4">
      <c r="A821" s="408" t="s">
        <v>41663</v>
      </c>
      <c r="B821" s="426" t="s">
        <v>41664</v>
      </c>
      <c r="C821" s="408" t="s">
        <v>4007</v>
      </c>
      <c r="D821" s="425">
        <v>32.640099999999997</v>
      </c>
    </row>
    <row r="822" spans="1:4">
      <c r="A822" s="408" t="s">
        <v>41665</v>
      </c>
      <c r="B822" s="426" t="s">
        <v>41666</v>
      </c>
      <c r="C822" s="408" t="s">
        <v>4007</v>
      </c>
      <c r="D822" s="425">
        <v>26.517299999999999</v>
      </c>
    </row>
    <row r="823" spans="1:4">
      <c r="A823" s="408" t="s">
        <v>41667</v>
      </c>
      <c r="B823" s="426" t="s">
        <v>41668</v>
      </c>
      <c r="C823" s="408" t="s">
        <v>6</v>
      </c>
      <c r="D823" s="425">
        <v>219.91579999999999</v>
      </c>
    </row>
    <row r="824" spans="1:4">
      <c r="A824" s="408" t="s">
        <v>41669</v>
      </c>
      <c r="B824" s="426" t="s">
        <v>41670</v>
      </c>
      <c r="C824" s="408" t="s">
        <v>4007</v>
      </c>
      <c r="D824" s="425">
        <v>4.3776000000000002</v>
      </c>
    </row>
    <row r="825" spans="1:4">
      <c r="A825" s="408" t="s">
        <v>41671</v>
      </c>
      <c r="B825" s="426" t="s">
        <v>41672</v>
      </c>
      <c r="C825" s="408" t="s">
        <v>6</v>
      </c>
      <c r="D825" s="425">
        <v>362.34440000000001</v>
      </c>
    </row>
    <row r="826" spans="1:4">
      <c r="A826" s="408" t="s">
        <v>41673</v>
      </c>
      <c r="B826" s="426" t="s">
        <v>41674</v>
      </c>
      <c r="C826" s="408" t="s">
        <v>144</v>
      </c>
      <c r="D826" s="425">
        <v>1.6932</v>
      </c>
    </row>
    <row r="827" spans="1:4">
      <c r="A827" s="408" t="s">
        <v>41675</v>
      </c>
      <c r="B827" s="426" t="s">
        <v>41676</v>
      </c>
      <c r="C827" s="408" t="s">
        <v>19</v>
      </c>
      <c r="D827" s="425">
        <v>12.6919</v>
      </c>
    </row>
    <row r="828" spans="1:4">
      <c r="A828" s="408" t="s">
        <v>41677</v>
      </c>
      <c r="B828" s="426" t="s">
        <v>41678</v>
      </c>
      <c r="C828" s="408" t="s">
        <v>6</v>
      </c>
      <c r="D828" s="425">
        <v>384.90609999999998</v>
      </c>
    </row>
    <row r="829" spans="1:4">
      <c r="A829" s="408" t="s">
        <v>41679</v>
      </c>
      <c r="B829" s="426" t="s">
        <v>41680</v>
      </c>
      <c r="C829" s="408" t="s">
        <v>6</v>
      </c>
      <c r="D829" s="425">
        <v>571.73800000000006</v>
      </c>
    </row>
    <row r="830" spans="1:4">
      <c r="A830" s="408" t="s">
        <v>41681</v>
      </c>
      <c r="B830" s="426" t="s">
        <v>41682</v>
      </c>
      <c r="C830" s="408" t="s">
        <v>12728</v>
      </c>
      <c r="D830" s="425">
        <v>186.88810000000001</v>
      </c>
    </row>
    <row r="831" spans="1:4">
      <c r="A831" s="408" t="s">
        <v>41683</v>
      </c>
      <c r="B831" s="426" t="s">
        <v>41684</v>
      </c>
      <c r="C831" s="408" t="s">
        <v>144</v>
      </c>
      <c r="D831" s="425">
        <v>1.2462</v>
      </c>
    </row>
    <row r="832" spans="1:4">
      <c r="A832" s="408" t="s">
        <v>41685</v>
      </c>
      <c r="B832" s="426" t="s">
        <v>41686</v>
      </c>
      <c r="C832" s="408" t="s">
        <v>12728</v>
      </c>
      <c r="D832" s="425">
        <v>297.3263</v>
      </c>
    </row>
    <row r="833" spans="1:4">
      <c r="A833" s="408" t="s">
        <v>41687</v>
      </c>
      <c r="B833" s="426" t="s">
        <v>41688</v>
      </c>
      <c r="C833" s="408" t="s">
        <v>6</v>
      </c>
      <c r="D833" s="425">
        <v>56.915900000000001</v>
      </c>
    </row>
    <row r="834" spans="1:4">
      <c r="A834" s="408" t="s">
        <v>41689</v>
      </c>
      <c r="B834" s="426" t="s">
        <v>41690</v>
      </c>
      <c r="C834" s="408" t="s">
        <v>141</v>
      </c>
      <c r="D834" s="425" t="s">
        <v>12734</v>
      </c>
    </row>
    <row r="835" spans="1:4">
      <c r="A835" s="408" t="s">
        <v>41691</v>
      </c>
      <c r="B835" s="426" t="s">
        <v>41692</v>
      </c>
      <c r="C835" s="408" t="s">
        <v>141</v>
      </c>
      <c r="D835" s="425" t="s">
        <v>12734</v>
      </c>
    </row>
    <row r="836" spans="1:4">
      <c r="A836" s="408" t="s">
        <v>41693</v>
      </c>
      <c r="B836" s="426" t="s">
        <v>41694</v>
      </c>
      <c r="C836" s="408" t="s">
        <v>143</v>
      </c>
      <c r="D836" s="425">
        <v>291.11649999999997</v>
      </c>
    </row>
    <row r="837" spans="1:4">
      <c r="A837" s="408" t="s">
        <v>41695</v>
      </c>
      <c r="B837" s="426" t="s">
        <v>41696</v>
      </c>
      <c r="C837" s="408" t="s">
        <v>19</v>
      </c>
      <c r="D837" s="425">
        <v>21.424600000000002</v>
      </c>
    </row>
    <row r="838" spans="1:4">
      <c r="A838" s="408" t="s">
        <v>41697</v>
      </c>
      <c r="B838" s="426" t="s">
        <v>41698</v>
      </c>
      <c r="C838" s="408" t="s">
        <v>19</v>
      </c>
      <c r="D838" s="425">
        <v>17.277100000000001</v>
      </c>
    </row>
    <row r="839" spans="1:4">
      <c r="A839" s="408" t="s">
        <v>41699</v>
      </c>
      <c r="B839" s="426" t="s">
        <v>41700</v>
      </c>
      <c r="C839" s="408" t="s">
        <v>12728</v>
      </c>
      <c r="D839" s="425">
        <v>38813.5478</v>
      </c>
    </row>
    <row r="840" spans="1:4">
      <c r="A840" s="408" t="s">
        <v>41701</v>
      </c>
      <c r="B840" s="426" t="s">
        <v>41702</v>
      </c>
      <c r="C840" s="408" t="s">
        <v>17466</v>
      </c>
      <c r="D840" s="425">
        <v>75.466499999999996</v>
      </c>
    </row>
    <row r="841" spans="1:4">
      <c r="A841" s="408" t="s">
        <v>41703</v>
      </c>
      <c r="B841" s="426" t="s">
        <v>41704</v>
      </c>
      <c r="C841" s="408" t="s">
        <v>6</v>
      </c>
      <c r="D841" s="425">
        <v>19.6065</v>
      </c>
    </row>
    <row r="842" spans="1:4">
      <c r="A842" s="408" t="s">
        <v>41705</v>
      </c>
      <c r="B842" s="426" t="s">
        <v>41706</v>
      </c>
      <c r="C842" s="408" t="s">
        <v>12728</v>
      </c>
      <c r="D842" s="425">
        <v>65354.363100000002</v>
      </c>
    </row>
    <row r="843" spans="1:4">
      <c r="A843" s="408" t="s">
        <v>41707</v>
      </c>
      <c r="B843" s="426" t="s">
        <v>41708</v>
      </c>
      <c r="C843" s="408" t="s">
        <v>143</v>
      </c>
      <c r="D843" s="425">
        <v>75.652500000000003</v>
      </c>
    </row>
    <row r="844" spans="1:4">
      <c r="A844" s="408" t="s">
        <v>41709</v>
      </c>
      <c r="B844" s="426" t="s">
        <v>41710</v>
      </c>
      <c r="C844" s="408" t="s">
        <v>6</v>
      </c>
      <c r="D844" s="425">
        <v>7.5178000000000003</v>
      </c>
    </row>
    <row r="845" spans="1:4">
      <c r="A845" s="408" t="s">
        <v>41711</v>
      </c>
      <c r="B845" s="426" t="s">
        <v>41712</v>
      </c>
      <c r="C845" s="408" t="s">
        <v>6</v>
      </c>
      <c r="D845" s="425">
        <v>657.29809999999998</v>
      </c>
    </row>
    <row r="846" spans="1:4">
      <c r="A846" s="408" t="s">
        <v>41713</v>
      </c>
      <c r="B846" s="426" t="s">
        <v>41714</v>
      </c>
      <c r="C846" s="408" t="s">
        <v>12728</v>
      </c>
      <c r="D846" s="425">
        <v>2.4312</v>
      </c>
    </row>
    <row r="847" spans="1:4">
      <c r="A847" s="408" t="s">
        <v>41715</v>
      </c>
      <c r="B847" s="426" t="s">
        <v>41716</v>
      </c>
      <c r="C847" s="408" t="s">
        <v>12728</v>
      </c>
      <c r="D847" s="425">
        <v>42937.376499999998</v>
      </c>
    </row>
    <row r="848" spans="1:4">
      <c r="A848" s="408" t="s">
        <v>41717</v>
      </c>
      <c r="B848" s="426" t="s">
        <v>41718</v>
      </c>
      <c r="C848" s="408" t="s">
        <v>12728</v>
      </c>
      <c r="D848" s="425">
        <v>72577.2258</v>
      </c>
    </row>
    <row r="849" spans="1:4">
      <c r="A849" s="408" t="s">
        <v>41719</v>
      </c>
      <c r="B849" s="426" t="s">
        <v>41720</v>
      </c>
      <c r="C849" s="408" t="s">
        <v>12728</v>
      </c>
      <c r="D849" s="425">
        <v>80774.824500000002</v>
      </c>
    </row>
    <row r="850" spans="1:4">
      <c r="A850" s="408" t="s">
        <v>41721</v>
      </c>
      <c r="B850" s="426" t="s">
        <v>41722</v>
      </c>
      <c r="C850" s="408" t="s">
        <v>12728</v>
      </c>
      <c r="D850" s="425">
        <v>47361.314400000003</v>
      </c>
    </row>
    <row r="851" spans="1:4">
      <c r="A851" s="408" t="s">
        <v>41723</v>
      </c>
      <c r="B851" s="426" t="s">
        <v>41724</v>
      </c>
      <c r="C851" s="408" t="s">
        <v>6</v>
      </c>
      <c r="D851" s="425">
        <v>2.5385</v>
      </c>
    </row>
    <row r="852" spans="1:4">
      <c r="A852" s="408" t="s">
        <v>41725</v>
      </c>
      <c r="B852" s="426" t="s">
        <v>41726</v>
      </c>
      <c r="C852" s="408" t="s">
        <v>12728</v>
      </c>
      <c r="D852" s="425">
        <v>1.2791999999999999</v>
      </c>
    </row>
    <row r="853" spans="1:4">
      <c r="A853" s="408" t="s">
        <v>41727</v>
      </c>
      <c r="B853" s="426" t="s">
        <v>41728</v>
      </c>
      <c r="C853" s="408" t="s">
        <v>12728</v>
      </c>
      <c r="D853" s="425">
        <v>5190.3530000000001</v>
      </c>
    </row>
    <row r="854" spans="1:4">
      <c r="A854" s="408" t="s">
        <v>41729</v>
      </c>
      <c r="B854" s="426" t="s">
        <v>41730</v>
      </c>
      <c r="C854" s="408" t="s">
        <v>12728</v>
      </c>
      <c r="D854" s="425">
        <v>79800.088600000003</v>
      </c>
    </row>
    <row r="855" spans="1:4">
      <c r="A855" s="408" t="s">
        <v>41731</v>
      </c>
      <c r="B855" s="426" t="s">
        <v>41732</v>
      </c>
      <c r="C855" s="408" t="s">
        <v>12728</v>
      </c>
      <c r="D855" s="425">
        <v>88782.587299999999</v>
      </c>
    </row>
    <row r="856" spans="1:4">
      <c r="A856" s="408" t="s">
        <v>41733</v>
      </c>
      <c r="B856" s="426" t="s">
        <v>41734</v>
      </c>
      <c r="C856" s="408" t="s">
        <v>12728</v>
      </c>
      <c r="D856" s="425">
        <v>12.228899999999999</v>
      </c>
    </row>
    <row r="857" spans="1:4">
      <c r="A857" s="408" t="s">
        <v>41735</v>
      </c>
      <c r="B857" s="426" t="s">
        <v>41736</v>
      </c>
      <c r="C857" s="408" t="s">
        <v>144</v>
      </c>
      <c r="D857" s="425">
        <v>25.764199999999999</v>
      </c>
    </row>
    <row r="858" spans="1:4">
      <c r="A858" s="408" t="s">
        <v>41737</v>
      </c>
      <c r="B858" s="426" t="s">
        <v>41738</v>
      </c>
      <c r="C858" s="408" t="s">
        <v>144</v>
      </c>
      <c r="D858" s="425">
        <v>34.801699999999997</v>
      </c>
    </row>
    <row r="859" spans="1:4">
      <c r="A859" s="408" t="s">
        <v>41739</v>
      </c>
      <c r="B859" s="426" t="s">
        <v>41740</v>
      </c>
      <c r="C859" s="408" t="s">
        <v>12728</v>
      </c>
      <c r="D859" s="425">
        <v>3.0830000000000002</v>
      </c>
    </row>
    <row r="860" spans="1:4">
      <c r="A860" s="408" t="s">
        <v>41741</v>
      </c>
      <c r="B860" s="426" t="s">
        <v>41742</v>
      </c>
      <c r="C860" s="408" t="s">
        <v>19</v>
      </c>
      <c r="D860" s="425">
        <v>11.0671</v>
      </c>
    </row>
    <row r="861" spans="1:4">
      <c r="A861" s="408" t="s">
        <v>41743</v>
      </c>
      <c r="B861" s="426" t="s">
        <v>41744</v>
      </c>
      <c r="C861" s="408" t="s">
        <v>41745</v>
      </c>
      <c r="D861" s="425">
        <v>0.63949999999999996</v>
      </c>
    </row>
    <row r="862" spans="1:4">
      <c r="A862" s="408" t="s">
        <v>41746</v>
      </c>
      <c r="B862" s="426" t="s">
        <v>41747</v>
      </c>
      <c r="C862" s="408" t="s">
        <v>19</v>
      </c>
      <c r="D862" s="425">
        <v>13.168100000000001</v>
      </c>
    </row>
    <row r="863" spans="1:4">
      <c r="A863" s="408" t="s">
        <v>41748</v>
      </c>
      <c r="B863" s="426" t="s">
        <v>41749</v>
      </c>
      <c r="C863" s="408" t="s">
        <v>41745</v>
      </c>
      <c r="D863" s="425">
        <v>1.6277999999999999</v>
      </c>
    </row>
    <row r="864" spans="1:4">
      <c r="A864" s="408" t="s">
        <v>41750</v>
      </c>
      <c r="B864" s="426" t="s">
        <v>41751</v>
      </c>
      <c r="C864" s="408" t="s">
        <v>12728</v>
      </c>
      <c r="D864" s="425">
        <v>0.67569999999999997</v>
      </c>
    </row>
    <row r="865" spans="1:4">
      <c r="A865" s="408" t="s">
        <v>41752</v>
      </c>
      <c r="B865" s="426" t="s">
        <v>41753</v>
      </c>
      <c r="C865" s="408" t="s">
        <v>12728</v>
      </c>
      <c r="D865" s="425">
        <v>1.7376</v>
      </c>
    </row>
    <row r="866" spans="1:4">
      <c r="A866" s="408" t="s">
        <v>41754</v>
      </c>
      <c r="B866" s="426" t="s">
        <v>41755</v>
      </c>
      <c r="C866" s="408" t="s">
        <v>12728</v>
      </c>
      <c r="D866" s="425">
        <v>1.9306000000000001</v>
      </c>
    </row>
    <row r="867" spans="1:4">
      <c r="A867" s="408" t="s">
        <v>41756</v>
      </c>
      <c r="B867" s="426" t="s">
        <v>41757</v>
      </c>
      <c r="C867" s="408" t="s">
        <v>12728</v>
      </c>
      <c r="D867" s="425">
        <v>2.5396999999999998</v>
      </c>
    </row>
    <row r="868" spans="1:4">
      <c r="A868" s="408" t="s">
        <v>41758</v>
      </c>
      <c r="B868" s="426" t="s">
        <v>41759</v>
      </c>
      <c r="C868" s="408" t="s">
        <v>12728</v>
      </c>
      <c r="D868" s="425">
        <v>2.8327</v>
      </c>
    </row>
    <row r="869" spans="1:4">
      <c r="A869" s="408" t="s">
        <v>41760</v>
      </c>
      <c r="B869" s="426" t="s">
        <v>41761</v>
      </c>
      <c r="C869" s="408" t="s">
        <v>12728</v>
      </c>
      <c r="D869" s="425">
        <v>2.8327</v>
      </c>
    </row>
    <row r="870" spans="1:4">
      <c r="A870" s="408" t="s">
        <v>41762</v>
      </c>
      <c r="B870" s="426" t="s">
        <v>41763</v>
      </c>
      <c r="C870" s="408" t="s">
        <v>12728</v>
      </c>
      <c r="D870" s="425">
        <v>2.9304000000000001</v>
      </c>
    </row>
    <row r="871" spans="1:4">
      <c r="A871" s="408" t="s">
        <v>41764</v>
      </c>
      <c r="B871" s="426" t="s">
        <v>41765</v>
      </c>
      <c r="C871" s="408" t="s">
        <v>12728</v>
      </c>
      <c r="D871" s="425">
        <v>3.8094999999999999</v>
      </c>
    </row>
    <row r="872" spans="1:4">
      <c r="A872" s="408" t="s">
        <v>41766</v>
      </c>
      <c r="B872" s="426" t="s">
        <v>41767</v>
      </c>
      <c r="C872" s="408" t="s">
        <v>12728</v>
      </c>
      <c r="D872" s="425">
        <v>4.3956</v>
      </c>
    </row>
    <row r="873" spans="1:4">
      <c r="A873" s="408" t="s">
        <v>41768</v>
      </c>
      <c r="B873" s="426" t="s">
        <v>41769</v>
      </c>
      <c r="C873" s="408" t="s">
        <v>12728</v>
      </c>
      <c r="D873" s="425">
        <v>4.6886000000000001</v>
      </c>
    </row>
    <row r="874" spans="1:4">
      <c r="A874" s="408" t="s">
        <v>41770</v>
      </c>
      <c r="B874" s="426" t="s">
        <v>41771</v>
      </c>
      <c r="C874" s="408" t="s">
        <v>12728</v>
      </c>
      <c r="D874" s="425">
        <v>5.3723999999999998</v>
      </c>
    </row>
    <row r="875" spans="1:4">
      <c r="A875" s="408" t="s">
        <v>41772</v>
      </c>
      <c r="B875" s="426" t="s">
        <v>41773</v>
      </c>
      <c r="C875" s="408" t="s">
        <v>12728</v>
      </c>
      <c r="D875" s="425">
        <v>5.8608000000000002</v>
      </c>
    </row>
    <row r="876" spans="1:4">
      <c r="A876" s="408" t="s">
        <v>41774</v>
      </c>
      <c r="B876" s="426" t="s">
        <v>41775</v>
      </c>
      <c r="C876" s="408" t="s">
        <v>12728</v>
      </c>
      <c r="D876" s="425">
        <v>7.8144</v>
      </c>
    </row>
    <row r="877" spans="1:4">
      <c r="A877" s="408" t="s">
        <v>41776</v>
      </c>
      <c r="B877" s="426" t="s">
        <v>41777</v>
      </c>
      <c r="C877" s="408" t="s">
        <v>12728</v>
      </c>
      <c r="D877" s="425">
        <v>8.7912999999999997</v>
      </c>
    </row>
    <row r="878" spans="1:4">
      <c r="A878" s="408" t="s">
        <v>41778</v>
      </c>
      <c r="B878" s="426" t="s">
        <v>41779</v>
      </c>
      <c r="C878" s="408" t="s">
        <v>6</v>
      </c>
      <c r="D878" s="425">
        <v>18.7807</v>
      </c>
    </row>
    <row r="879" spans="1:4">
      <c r="A879" s="408" t="s">
        <v>41780</v>
      </c>
      <c r="B879" s="426" t="s">
        <v>41781</v>
      </c>
      <c r="C879" s="408" t="s">
        <v>6</v>
      </c>
      <c r="D879" s="425">
        <v>56.485999999999997</v>
      </c>
    </row>
    <row r="880" spans="1:4">
      <c r="A880" s="408" t="s">
        <v>41782</v>
      </c>
      <c r="B880" s="426" t="s">
        <v>41783</v>
      </c>
      <c r="C880" s="408" t="s">
        <v>19</v>
      </c>
      <c r="D880" s="425">
        <v>13.783099999999999</v>
      </c>
    </row>
    <row r="881" spans="1:4">
      <c r="A881" s="408" t="s">
        <v>41784</v>
      </c>
      <c r="B881" s="426" t="s">
        <v>41785</v>
      </c>
      <c r="C881" s="408" t="s">
        <v>12728</v>
      </c>
      <c r="D881" s="425">
        <v>5.9934000000000003</v>
      </c>
    </row>
    <row r="882" spans="1:4">
      <c r="A882" s="408" t="s">
        <v>41786</v>
      </c>
      <c r="B882" s="426" t="s">
        <v>41787</v>
      </c>
      <c r="C882" s="408" t="s">
        <v>12728</v>
      </c>
      <c r="D882" s="425">
        <v>0.94089999999999996</v>
      </c>
    </row>
    <row r="883" spans="1:4">
      <c r="A883" s="408" t="s">
        <v>41788</v>
      </c>
      <c r="B883" s="426" t="s">
        <v>41789</v>
      </c>
      <c r="C883" s="408" t="s">
        <v>12728</v>
      </c>
      <c r="D883" s="425">
        <v>3.0322</v>
      </c>
    </row>
    <row r="884" spans="1:4">
      <c r="A884" s="408" t="s">
        <v>41790</v>
      </c>
      <c r="B884" s="426" t="s">
        <v>41791</v>
      </c>
      <c r="C884" s="408" t="s">
        <v>12728</v>
      </c>
      <c r="D884" s="425">
        <v>3.6595</v>
      </c>
    </row>
    <row r="885" spans="1:4">
      <c r="A885" s="408" t="s">
        <v>41792</v>
      </c>
      <c r="B885" s="426" t="s">
        <v>41793</v>
      </c>
      <c r="C885" s="408" t="s">
        <v>144</v>
      </c>
      <c r="D885" s="425">
        <v>169.48679999999999</v>
      </c>
    </row>
    <row r="886" spans="1:4">
      <c r="A886" s="408" t="s">
        <v>41794</v>
      </c>
      <c r="B886" s="426" t="s">
        <v>41795</v>
      </c>
      <c r="C886" s="408" t="s">
        <v>19</v>
      </c>
      <c r="D886" s="425">
        <v>12.911199999999999</v>
      </c>
    </row>
    <row r="887" spans="1:4">
      <c r="A887" s="408" t="s">
        <v>41796</v>
      </c>
      <c r="B887" s="426" t="s">
        <v>41797</v>
      </c>
      <c r="C887" s="408" t="s">
        <v>12728</v>
      </c>
      <c r="D887" s="425">
        <v>16.617699999999999</v>
      </c>
    </row>
    <row r="888" spans="1:4">
      <c r="A888" s="408" t="s">
        <v>41798</v>
      </c>
      <c r="B888" s="426" t="s">
        <v>41799</v>
      </c>
      <c r="C888" s="408" t="s">
        <v>4007</v>
      </c>
      <c r="D888" s="425">
        <v>20.581499999999998</v>
      </c>
    </row>
    <row r="889" spans="1:4">
      <c r="A889" s="408" t="s">
        <v>41800</v>
      </c>
      <c r="B889" s="426" t="s">
        <v>41801</v>
      </c>
      <c r="C889" s="408" t="s">
        <v>143</v>
      </c>
      <c r="D889" s="425">
        <v>985.70410000000004</v>
      </c>
    </row>
    <row r="890" spans="1:4">
      <c r="A890" s="408" t="s">
        <v>41802</v>
      </c>
      <c r="B890" s="426" t="s">
        <v>41803</v>
      </c>
      <c r="C890" s="408" t="s">
        <v>19</v>
      </c>
      <c r="D890" s="425">
        <v>9.9646000000000008</v>
      </c>
    </row>
    <row r="891" spans="1:4">
      <c r="A891" s="408" t="s">
        <v>41804</v>
      </c>
      <c r="B891" s="426" t="s">
        <v>41805</v>
      </c>
      <c r="C891" s="408" t="s">
        <v>144</v>
      </c>
      <c r="D891" s="425">
        <v>26.066500000000001</v>
      </c>
    </row>
    <row r="892" spans="1:4">
      <c r="A892" s="408" t="s">
        <v>41806</v>
      </c>
      <c r="B892" s="426" t="s">
        <v>41807</v>
      </c>
      <c r="C892" s="408" t="s">
        <v>144</v>
      </c>
      <c r="D892" s="425">
        <v>71.42</v>
      </c>
    </row>
    <row r="893" spans="1:4">
      <c r="A893" s="408" t="s">
        <v>41808</v>
      </c>
      <c r="B893" s="426" t="s">
        <v>41809</v>
      </c>
      <c r="C893" s="408" t="s">
        <v>144</v>
      </c>
      <c r="D893" s="425">
        <v>114.12779999999999</v>
      </c>
    </row>
    <row r="894" spans="1:4">
      <c r="A894" s="408" t="s">
        <v>41810</v>
      </c>
      <c r="B894" s="426" t="s">
        <v>41811</v>
      </c>
      <c r="C894" s="408" t="s">
        <v>144</v>
      </c>
      <c r="D894" s="425">
        <v>118.5658</v>
      </c>
    </row>
    <row r="895" spans="1:4">
      <c r="A895" s="408" t="s">
        <v>41812</v>
      </c>
      <c r="B895" s="426" t="s">
        <v>41813</v>
      </c>
      <c r="C895" s="408" t="s">
        <v>19</v>
      </c>
      <c r="D895" s="425">
        <v>3</v>
      </c>
    </row>
    <row r="896" spans="1:4">
      <c r="A896" s="408" t="s">
        <v>41814</v>
      </c>
      <c r="B896" s="426" t="s">
        <v>41815</v>
      </c>
      <c r="C896" s="408" t="s">
        <v>19</v>
      </c>
      <c r="D896" s="425">
        <v>21.832599999999999</v>
      </c>
    </row>
    <row r="897" spans="1:4">
      <c r="A897" s="408" t="s">
        <v>41816</v>
      </c>
      <c r="B897" s="426" t="s">
        <v>41817</v>
      </c>
      <c r="C897" s="408" t="s">
        <v>12728</v>
      </c>
      <c r="D897" s="425">
        <v>4.3818999999999999</v>
      </c>
    </row>
    <row r="898" spans="1:4">
      <c r="A898" s="408" t="s">
        <v>41818</v>
      </c>
      <c r="B898" s="426" t="s">
        <v>41819</v>
      </c>
      <c r="C898" s="408" t="s">
        <v>12728</v>
      </c>
      <c r="D898" s="425">
        <v>0.41149999999999998</v>
      </c>
    </row>
    <row r="899" spans="1:4">
      <c r="A899" s="408" t="s">
        <v>41820</v>
      </c>
      <c r="B899" s="426" t="s">
        <v>41821</v>
      </c>
      <c r="C899" s="408" t="s">
        <v>143</v>
      </c>
      <c r="D899" s="425">
        <v>74.97</v>
      </c>
    </row>
    <row r="900" spans="1:4">
      <c r="A900" s="408" t="s">
        <v>41822</v>
      </c>
      <c r="B900" s="426" t="s">
        <v>41823</v>
      </c>
      <c r="C900" s="408" t="s">
        <v>143</v>
      </c>
      <c r="D900" s="425">
        <v>95.431700000000006</v>
      </c>
    </row>
    <row r="901" spans="1:4">
      <c r="A901" s="408" t="s">
        <v>41824</v>
      </c>
      <c r="B901" s="426" t="s">
        <v>41825</v>
      </c>
      <c r="C901" s="408" t="s">
        <v>12728</v>
      </c>
      <c r="D901" s="425">
        <v>111.0598</v>
      </c>
    </row>
    <row r="902" spans="1:4">
      <c r="A902" s="408" t="s">
        <v>41826</v>
      </c>
      <c r="B902" s="426" t="s">
        <v>17636</v>
      </c>
      <c r="C902" s="408" t="s">
        <v>6</v>
      </c>
      <c r="D902" s="425" t="s">
        <v>12734</v>
      </c>
    </row>
    <row r="903" spans="1:4">
      <c r="A903" s="408" t="s">
        <v>41827</v>
      </c>
      <c r="B903" s="426" t="s">
        <v>41828</v>
      </c>
      <c r="C903" s="408" t="s">
        <v>19</v>
      </c>
      <c r="D903" s="425">
        <v>74.289299999999997</v>
      </c>
    </row>
    <row r="904" spans="1:4">
      <c r="A904" s="408" t="s">
        <v>41829</v>
      </c>
      <c r="B904" s="426" t="s">
        <v>41830</v>
      </c>
      <c r="C904" s="408" t="s">
        <v>6</v>
      </c>
      <c r="D904" s="425">
        <v>0.1389</v>
      </c>
    </row>
    <row r="905" spans="1:4">
      <c r="A905" s="408" t="s">
        <v>41831</v>
      </c>
      <c r="B905" s="426" t="s">
        <v>41832</v>
      </c>
      <c r="C905" s="408" t="s">
        <v>6</v>
      </c>
      <c r="D905" s="425">
        <v>274.98349999999999</v>
      </c>
    </row>
    <row r="906" spans="1:4">
      <c r="A906" s="408" t="s">
        <v>41833</v>
      </c>
      <c r="B906" s="426" t="s">
        <v>41834</v>
      </c>
      <c r="C906" s="408" t="s">
        <v>6</v>
      </c>
      <c r="D906" s="425">
        <v>350.87360000000001</v>
      </c>
    </row>
    <row r="907" spans="1:4">
      <c r="A907" s="408" t="s">
        <v>41835</v>
      </c>
      <c r="B907" s="426" t="s">
        <v>41836</v>
      </c>
      <c r="C907" s="408" t="s">
        <v>143</v>
      </c>
      <c r="D907" s="425">
        <v>61.545999999999999</v>
      </c>
    </row>
    <row r="908" spans="1:4">
      <c r="A908" s="408" t="s">
        <v>41837</v>
      </c>
      <c r="B908" s="426" t="s">
        <v>41838</v>
      </c>
      <c r="C908" s="408" t="s">
        <v>6</v>
      </c>
      <c r="D908" s="425">
        <v>642.49509999999998</v>
      </c>
    </row>
    <row r="909" spans="1:4">
      <c r="A909" s="408" t="s">
        <v>41839</v>
      </c>
      <c r="B909" s="426" t="s">
        <v>41840</v>
      </c>
      <c r="C909" s="408" t="s">
        <v>19</v>
      </c>
      <c r="D909" s="425">
        <v>108.197</v>
      </c>
    </row>
    <row r="910" spans="1:4">
      <c r="A910" s="408" t="s">
        <v>41841</v>
      </c>
      <c r="B910" s="426" t="s">
        <v>41842</v>
      </c>
      <c r="C910" s="408" t="s">
        <v>6</v>
      </c>
      <c r="D910" s="425">
        <v>858.99059999999997</v>
      </c>
    </row>
    <row r="911" spans="1:4">
      <c r="A911" s="408" t="s">
        <v>41843</v>
      </c>
      <c r="B911" s="426" t="s">
        <v>41844</v>
      </c>
      <c r="C911" s="408" t="s">
        <v>6</v>
      </c>
      <c r="D911" s="425">
        <v>1055.9766</v>
      </c>
    </row>
    <row r="912" spans="1:4">
      <c r="A912" s="408" t="s">
        <v>41845</v>
      </c>
      <c r="B912" s="426" t="s">
        <v>41846</v>
      </c>
      <c r="C912" s="408" t="s">
        <v>19</v>
      </c>
      <c r="D912" s="425">
        <v>19.804600000000001</v>
      </c>
    </row>
    <row r="913" spans="1:4">
      <c r="A913" s="408" t="s">
        <v>41847</v>
      </c>
      <c r="B913" s="426" t="s">
        <v>41848</v>
      </c>
      <c r="C913" s="408" t="s">
        <v>19</v>
      </c>
      <c r="D913" s="425">
        <v>16.969899999999999</v>
      </c>
    </row>
    <row r="914" spans="1:4">
      <c r="A914" s="408" t="s">
        <v>41849</v>
      </c>
      <c r="B914" s="426" t="s">
        <v>41850</v>
      </c>
      <c r="C914" s="408" t="s">
        <v>12728</v>
      </c>
      <c r="D914" s="425">
        <v>72767.061600000001</v>
      </c>
    </row>
    <row r="915" spans="1:4">
      <c r="A915" s="408" t="s">
        <v>41851</v>
      </c>
      <c r="B915" s="426" t="s">
        <v>41852</v>
      </c>
      <c r="C915" s="408" t="s">
        <v>12728</v>
      </c>
      <c r="D915" s="425">
        <v>486.30709999999999</v>
      </c>
    </row>
    <row r="916" spans="1:4">
      <c r="A916" s="408" t="s">
        <v>41853</v>
      </c>
      <c r="B916" s="426" t="s">
        <v>41854</v>
      </c>
      <c r="C916" s="408" t="s">
        <v>12728</v>
      </c>
      <c r="D916" s="425">
        <v>594.4058</v>
      </c>
    </row>
    <row r="917" spans="1:4">
      <c r="A917" s="408" t="s">
        <v>41855</v>
      </c>
      <c r="B917" s="426" t="s">
        <v>41856</v>
      </c>
      <c r="C917" s="408" t="s">
        <v>12728</v>
      </c>
      <c r="D917" s="425">
        <v>606.92010000000005</v>
      </c>
    </row>
    <row r="918" spans="1:4">
      <c r="A918" s="408" t="s">
        <v>41857</v>
      </c>
      <c r="B918" s="426" t="s">
        <v>41858</v>
      </c>
      <c r="C918" s="408" t="s">
        <v>12728</v>
      </c>
      <c r="D918" s="425">
        <v>759.90189999999996</v>
      </c>
    </row>
    <row r="919" spans="1:4">
      <c r="A919" s="408" t="s">
        <v>41859</v>
      </c>
      <c r="B919" s="426" t="s">
        <v>41860</v>
      </c>
      <c r="C919" s="408" t="s">
        <v>6</v>
      </c>
      <c r="D919" s="425">
        <v>11.9726</v>
      </c>
    </row>
    <row r="920" spans="1:4">
      <c r="A920" s="408" t="s">
        <v>41861</v>
      </c>
      <c r="B920" s="426" t="s">
        <v>41862</v>
      </c>
      <c r="C920" s="408" t="s">
        <v>12728</v>
      </c>
      <c r="D920" s="425">
        <v>224945.10759999999</v>
      </c>
    </row>
    <row r="921" spans="1:4">
      <c r="A921" s="408" t="s">
        <v>41863</v>
      </c>
      <c r="B921" s="426" t="s">
        <v>41864</v>
      </c>
      <c r="C921" s="408" t="s">
        <v>12728</v>
      </c>
      <c r="D921" s="425">
        <v>241736.31229999999</v>
      </c>
    </row>
    <row r="922" spans="1:4">
      <c r="A922" s="408" t="s">
        <v>41865</v>
      </c>
      <c r="B922" s="426" t="s">
        <v>41866</v>
      </c>
      <c r="C922" s="408" t="s">
        <v>12728</v>
      </c>
      <c r="D922" s="425">
        <v>258580.30660000001</v>
      </c>
    </row>
    <row r="923" spans="1:4">
      <c r="A923" s="408" t="s">
        <v>41867</v>
      </c>
      <c r="B923" s="426" t="s">
        <v>41868</v>
      </c>
      <c r="C923" s="408" t="s">
        <v>12728</v>
      </c>
      <c r="D923" s="425">
        <v>288310.24089999998</v>
      </c>
    </row>
    <row r="924" spans="1:4">
      <c r="A924" s="408" t="s">
        <v>41869</v>
      </c>
      <c r="B924" s="426" t="s">
        <v>41870</v>
      </c>
      <c r="C924" s="408" t="s">
        <v>12728</v>
      </c>
      <c r="D924" s="425">
        <v>319048.46490000002</v>
      </c>
    </row>
    <row r="925" spans="1:4">
      <c r="A925" s="408" t="s">
        <v>41871</v>
      </c>
      <c r="B925" s="426" t="s">
        <v>41872</v>
      </c>
      <c r="C925" s="408" t="s">
        <v>12728</v>
      </c>
      <c r="D925" s="425">
        <v>323913.84120000002</v>
      </c>
    </row>
    <row r="926" spans="1:4">
      <c r="A926" s="408" t="s">
        <v>41873</v>
      </c>
      <c r="B926" s="426" t="s">
        <v>41874</v>
      </c>
      <c r="C926" s="408" t="s">
        <v>12728</v>
      </c>
      <c r="D926" s="425">
        <v>416831.81599999999</v>
      </c>
    </row>
    <row r="927" spans="1:4">
      <c r="A927" s="408" t="s">
        <v>41875</v>
      </c>
      <c r="B927" s="426" t="s">
        <v>41876</v>
      </c>
      <c r="C927" s="408" t="s">
        <v>12728</v>
      </c>
      <c r="D927" s="425">
        <v>423557.08919999999</v>
      </c>
    </row>
    <row r="928" spans="1:4">
      <c r="A928" s="408" t="s">
        <v>41877</v>
      </c>
      <c r="B928" s="426" t="s">
        <v>41878</v>
      </c>
      <c r="C928" s="408" t="s">
        <v>12728</v>
      </c>
      <c r="D928" s="425">
        <v>474683.20929999999</v>
      </c>
    </row>
    <row r="929" spans="1:4">
      <c r="A929" s="408" t="s">
        <v>41879</v>
      </c>
      <c r="B929" s="426" t="s">
        <v>41880</v>
      </c>
      <c r="C929" s="408" t="s">
        <v>12728</v>
      </c>
      <c r="D929" s="425">
        <v>520087.88339999999</v>
      </c>
    </row>
    <row r="930" spans="1:4">
      <c r="A930" s="408" t="s">
        <v>41881</v>
      </c>
      <c r="B930" s="426" t="s">
        <v>41882</v>
      </c>
      <c r="C930" s="408" t="s">
        <v>12728</v>
      </c>
      <c r="D930" s="425">
        <v>533862.08180000004</v>
      </c>
    </row>
    <row r="931" spans="1:4">
      <c r="A931" s="408" t="s">
        <v>41883</v>
      </c>
      <c r="B931" s="426" t="s">
        <v>41884</v>
      </c>
      <c r="C931" s="408" t="s">
        <v>12728</v>
      </c>
      <c r="D931" s="425">
        <v>577835.0527</v>
      </c>
    </row>
    <row r="932" spans="1:4">
      <c r="A932" s="408" t="s">
        <v>41885</v>
      </c>
      <c r="B932" s="426" t="s">
        <v>41886</v>
      </c>
      <c r="C932" s="408" t="s">
        <v>12728</v>
      </c>
      <c r="D932" s="425">
        <v>199235.20000000001</v>
      </c>
    </row>
    <row r="933" spans="1:4">
      <c r="A933" s="408" t="s">
        <v>41887</v>
      </c>
      <c r="B933" s="426" t="s">
        <v>41888</v>
      </c>
      <c r="C933" s="408" t="s">
        <v>12728</v>
      </c>
      <c r="D933" s="425">
        <v>200343.40109999999</v>
      </c>
    </row>
    <row r="934" spans="1:4">
      <c r="A934" s="408" t="s">
        <v>41889</v>
      </c>
      <c r="B934" s="426" t="s">
        <v>41890</v>
      </c>
      <c r="C934" s="408" t="s">
        <v>12728</v>
      </c>
      <c r="D934" s="425">
        <v>215602.1635</v>
      </c>
    </row>
    <row r="935" spans="1:4">
      <c r="A935" s="408" t="s">
        <v>41891</v>
      </c>
      <c r="B935" s="426" t="s">
        <v>41892</v>
      </c>
      <c r="C935" s="408" t="s">
        <v>12728</v>
      </c>
      <c r="D935" s="425">
        <v>230860.16740000001</v>
      </c>
    </row>
    <row r="936" spans="1:4">
      <c r="A936" s="408" t="s">
        <v>41893</v>
      </c>
      <c r="B936" s="426" t="s">
        <v>41894</v>
      </c>
      <c r="C936" s="408" t="s">
        <v>12728</v>
      </c>
      <c r="D936" s="425">
        <v>246123.0478</v>
      </c>
    </row>
    <row r="937" spans="1:4">
      <c r="A937" s="408" t="s">
        <v>41895</v>
      </c>
      <c r="B937" s="426" t="s">
        <v>41896</v>
      </c>
      <c r="C937" s="408" t="s">
        <v>12728</v>
      </c>
      <c r="D937" s="425">
        <v>272738.66759999999</v>
      </c>
    </row>
    <row r="938" spans="1:4">
      <c r="A938" s="408" t="s">
        <v>41897</v>
      </c>
      <c r="B938" s="426" t="s">
        <v>41898</v>
      </c>
      <c r="C938" s="408" t="s">
        <v>12728</v>
      </c>
      <c r="D938" s="425">
        <v>300362.57679999998</v>
      </c>
    </row>
    <row r="939" spans="1:4">
      <c r="A939" s="408" t="s">
        <v>41899</v>
      </c>
      <c r="B939" s="426" t="s">
        <v>41900</v>
      </c>
      <c r="C939" s="408" t="s">
        <v>12728</v>
      </c>
      <c r="D939" s="425">
        <v>305227.95299999998</v>
      </c>
    </row>
    <row r="940" spans="1:4">
      <c r="A940" s="408" t="s">
        <v>41901</v>
      </c>
      <c r="B940" s="426" t="s">
        <v>41902</v>
      </c>
      <c r="C940" s="408" t="s">
        <v>12728</v>
      </c>
      <c r="D940" s="425">
        <v>327427.0282</v>
      </c>
    </row>
    <row r="941" spans="1:4">
      <c r="A941" s="408" t="s">
        <v>41903</v>
      </c>
      <c r="B941" s="426" t="s">
        <v>41904</v>
      </c>
      <c r="C941" s="408" t="s">
        <v>12728</v>
      </c>
      <c r="D941" s="425">
        <v>334152.3015</v>
      </c>
    </row>
    <row r="942" spans="1:4">
      <c r="A942" s="408" t="s">
        <v>41905</v>
      </c>
      <c r="B942" s="426" t="s">
        <v>41906</v>
      </c>
      <c r="C942" s="408" t="s">
        <v>12728</v>
      </c>
      <c r="D942" s="425">
        <v>356291.33870000002</v>
      </c>
    </row>
    <row r="943" spans="1:4">
      <c r="A943" s="408" t="s">
        <v>41907</v>
      </c>
      <c r="B943" s="426" t="s">
        <v>41908</v>
      </c>
      <c r="C943" s="408" t="s">
        <v>12728</v>
      </c>
      <c r="D943" s="425">
        <v>408307.94260000001</v>
      </c>
    </row>
    <row r="944" spans="1:4">
      <c r="A944" s="408" t="s">
        <v>41909</v>
      </c>
      <c r="B944" s="426" t="s">
        <v>41910</v>
      </c>
      <c r="C944" s="408" t="s">
        <v>12728</v>
      </c>
      <c r="D944" s="425">
        <v>422082.14069999999</v>
      </c>
    </row>
    <row r="945" spans="1:4">
      <c r="A945" s="408" t="s">
        <v>41911</v>
      </c>
      <c r="B945" s="426" t="s">
        <v>41912</v>
      </c>
      <c r="C945" s="408" t="s">
        <v>12728</v>
      </c>
      <c r="D945" s="425">
        <v>454891.4915</v>
      </c>
    </row>
    <row r="946" spans="1:4">
      <c r="A946" s="408" t="s">
        <v>41913</v>
      </c>
      <c r="B946" s="426" t="s">
        <v>41914</v>
      </c>
      <c r="C946" s="408" t="s">
        <v>6</v>
      </c>
      <c r="D946" s="425">
        <v>1.8985000000000001</v>
      </c>
    </row>
    <row r="947" spans="1:4">
      <c r="A947" s="408" t="s">
        <v>41915</v>
      </c>
      <c r="B947" s="426" t="s">
        <v>41916</v>
      </c>
      <c r="C947" s="408" t="s">
        <v>12728</v>
      </c>
      <c r="D947" s="425">
        <v>543.01430000000005</v>
      </c>
    </row>
    <row r="948" spans="1:4">
      <c r="A948" s="408" t="s">
        <v>41917</v>
      </c>
      <c r="B948" s="426" t="s">
        <v>41918</v>
      </c>
      <c r="C948" s="408" t="s">
        <v>12728</v>
      </c>
      <c r="D948" s="425">
        <v>4.7962999999999996</v>
      </c>
    </row>
    <row r="949" spans="1:4">
      <c r="A949" s="408" t="s">
        <v>41919</v>
      </c>
      <c r="B949" s="426" t="s">
        <v>41920</v>
      </c>
      <c r="C949" s="408" t="s">
        <v>12728</v>
      </c>
      <c r="D949" s="425">
        <v>97.451599999999999</v>
      </c>
    </row>
    <row r="950" spans="1:4">
      <c r="A950" s="408" t="s">
        <v>41921</v>
      </c>
      <c r="B950" s="426" t="s">
        <v>41922</v>
      </c>
      <c r="C950" s="408" t="s">
        <v>12728</v>
      </c>
      <c r="D950" s="425">
        <v>88.367099999999994</v>
      </c>
    </row>
    <row r="951" spans="1:4">
      <c r="A951" s="408" t="s">
        <v>41923</v>
      </c>
      <c r="B951" s="426" t="s">
        <v>41924</v>
      </c>
      <c r="C951" s="408" t="s">
        <v>12728</v>
      </c>
      <c r="D951" s="425">
        <v>36.377499999999998</v>
      </c>
    </row>
    <row r="952" spans="1:4">
      <c r="A952" s="408" t="s">
        <v>41925</v>
      </c>
      <c r="B952" s="426" t="s">
        <v>41926</v>
      </c>
      <c r="C952" s="408" t="s">
        <v>6</v>
      </c>
      <c r="D952" s="425">
        <v>1.7073</v>
      </c>
    </row>
    <row r="953" spans="1:4">
      <c r="A953" s="408" t="s">
        <v>41927</v>
      </c>
      <c r="B953" s="426" t="s">
        <v>41928</v>
      </c>
      <c r="C953" s="408" t="s">
        <v>12728</v>
      </c>
      <c r="D953" s="425">
        <v>150.1225</v>
      </c>
    </row>
    <row r="954" spans="1:4">
      <c r="A954" s="408" t="s">
        <v>41929</v>
      </c>
      <c r="B954" s="426" t="s">
        <v>41930</v>
      </c>
      <c r="C954" s="408" t="s">
        <v>12728</v>
      </c>
      <c r="D954" s="425">
        <v>97.337800000000001</v>
      </c>
    </row>
    <row r="955" spans="1:4">
      <c r="A955" s="408" t="s">
        <v>41931</v>
      </c>
      <c r="B955" s="426" t="s">
        <v>41932</v>
      </c>
      <c r="C955" s="408" t="s">
        <v>12728</v>
      </c>
      <c r="D955" s="425">
        <v>57.83</v>
      </c>
    </row>
    <row r="956" spans="1:4">
      <c r="A956" s="408" t="s">
        <v>41933</v>
      </c>
      <c r="B956" s="426" t="s">
        <v>41934</v>
      </c>
      <c r="C956" s="408" t="s">
        <v>144</v>
      </c>
      <c r="D956" s="425">
        <v>46.628599999999999</v>
      </c>
    </row>
    <row r="957" spans="1:4">
      <c r="A957" s="408" t="s">
        <v>41935</v>
      </c>
      <c r="B957" s="426" t="s">
        <v>41936</v>
      </c>
      <c r="C957" s="408" t="s">
        <v>4007</v>
      </c>
      <c r="D957" s="425">
        <v>30.245999999999999</v>
      </c>
    </row>
    <row r="958" spans="1:4">
      <c r="A958" s="408" t="s">
        <v>41937</v>
      </c>
      <c r="B958" s="426" t="s">
        <v>41938</v>
      </c>
      <c r="C958" s="408" t="s">
        <v>4007</v>
      </c>
      <c r="D958" s="425">
        <v>25.111000000000001</v>
      </c>
    </row>
    <row r="959" spans="1:4">
      <c r="A959" s="408" t="s">
        <v>41939</v>
      </c>
      <c r="B959" s="426" t="s">
        <v>41940</v>
      </c>
      <c r="C959" s="408" t="s">
        <v>19</v>
      </c>
      <c r="D959" s="425">
        <v>12.0809</v>
      </c>
    </row>
    <row r="960" spans="1:4">
      <c r="A960" s="408" t="s">
        <v>41941</v>
      </c>
      <c r="B960" s="426" t="s">
        <v>41942</v>
      </c>
      <c r="C960" s="408" t="s">
        <v>6</v>
      </c>
      <c r="D960" s="425">
        <v>165.3177</v>
      </c>
    </row>
    <row r="961" spans="1:4">
      <c r="A961" s="408" t="s">
        <v>41943</v>
      </c>
      <c r="B961" s="426" t="s">
        <v>41944</v>
      </c>
      <c r="C961" s="408" t="s">
        <v>4007</v>
      </c>
      <c r="D961" s="425">
        <v>7.1025999999999998</v>
      </c>
    </row>
    <row r="962" spans="1:4">
      <c r="A962" s="408" t="s">
        <v>41945</v>
      </c>
      <c r="B962" s="426" t="s">
        <v>41946</v>
      </c>
      <c r="C962" s="408" t="s">
        <v>4007</v>
      </c>
      <c r="D962" s="425">
        <v>6.6355000000000004</v>
      </c>
    </row>
    <row r="963" spans="1:4">
      <c r="A963" s="408" t="s">
        <v>41947</v>
      </c>
      <c r="B963" s="426" t="s">
        <v>41948</v>
      </c>
      <c r="C963" s="408" t="s">
        <v>19</v>
      </c>
      <c r="D963" s="425">
        <v>14.4011</v>
      </c>
    </row>
    <row r="964" spans="1:4">
      <c r="A964" s="408" t="s">
        <v>41949</v>
      </c>
      <c r="B964" s="426" t="s">
        <v>41950</v>
      </c>
      <c r="C964" s="408" t="s">
        <v>19</v>
      </c>
      <c r="D964" s="425">
        <v>10.6951</v>
      </c>
    </row>
    <row r="965" spans="1:4">
      <c r="A965" s="408" t="s">
        <v>41951</v>
      </c>
      <c r="B965" s="426" t="s">
        <v>41952</v>
      </c>
      <c r="C965" s="408" t="s">
        <v>19</v>
      </c>
      <c r="D965" s="425">
        <v>10.535500000000001</v>
      </c>
    </row>
    <row r="966" spans="1:4">
      <c r="A966" s="408" t="s">
        <v>41953</v>
      </c>
      <c r="B966" s="426" t="s">
        <v>41954</v>
      </c>
      <c r="C966" s="408" t="s">
        <v>19</v>
      </c>
      <c r="D966" s="425">
        <v>5.0347999999999997</v>
      </c>
    </row>
    <row r="967" spans="1:4">
      <c r="A967" s="408" t="s">
        <v>41955</v>
      </c>
      <c r="B967" s="426" t="s">
        <v>41956</v>
      </c>
      <c r="C967" s="408" t="s">
        <v>143</v>
      </c>
      <c r="D967" s="425">
        <v>108.39879999999999</v>
      </c>
    </row>
    <row r="968" spans="1:4">
      <c r="A968" s="408" t="s">
        <v>41957</v>
      </c>
      <c r="B968" s="426" t="s">
        <v>41958</v>
      </c>
      <c r="C968" s="408" t="s">
        <v>143</v>
      </c>
      <c r="D968" s="425">
        <v>137.57</v>
      </c>
    </row>
    <row r="969" spans="1:4">
      <c r="A969" s="408" t="s">
        <v>41959</v>
      </c>
      <c r="B969" s="426" t="s">
        <v>41960</v>
      </c>
      <c r="C969" s="408" t="s">
        <v>19</v>
      </c>
      <c r="D969" s="425">
        <v>6.2266000000000004</v>
      </c>
    </row>
    <row r="970" spans="1:4">
      <c r="A970" s="408" t="s">
        <v>41961</v>
      </c>
      <c r="B970" s="426" t="s">
        <v>41962</v>
      </c>
      <c r="C970" s="408" t="s">
        <v>12728</v>
      </c>
      <c r="D970" s="425">
        <v>369.63459999999998</v>
      </c>
    </row>
    <row r="971" spans="1:4">
      <c r="A971" s="408" t="s">
        <v>41963</v>
      </c>
      <c r="B971" s="426" t="s">
        <v>41964</v>
      </c>
      <c r="C971" s="408" t="s">
        <v>19</v>
      </c>
      <c r="D971" s="425">
        <v>41.601599999999998</v>
      </c>
    </row>
    <row r="972" spans="1:4">
      <c r="A972" s="408" t="s">
        <v>41965</v>
      </c>
      <c r="B972" s="426" t="s">
        <v>41966</v>
      </c>
      <c r="C972" s="408" t="s">
        <v>19</v>
      </c>
      <c r="D972" s="425">
        <v>24.194800000000001</v>
      </c>
    </row>
    <row r="973" spans="1:4">
      <c r="A973" s="408" t="s">
        <v>41967</v>
      </c>
      <c r="B973" s="426" t="s">
        <v>41968</v>
      </c>
      <c r="C973" s="408" t="s">
        <v>19</v>
      </c>
      <c r="D973" s="425">
        <v>196.7139</v>
      </c>
    </row>
    <row r="974" spans="1:4">
      <c r="A974" s="408" t="s">
        <v>41969</v>
      </c>
      <c r="B974" s="426" t="s">
        <v>41970</v>
      </c>
      <c r="C974" s="408" t="s">
        <v>12728</v>
      </c>
      <c r="D974" s="425">
        <v>274.9744</v>
      </c>
    </row>
    <row r="975" spans="1:4">
      <c r="A975" s="408" t="s">
        <v>41971</v>
      </c>
      <c r="B975" s="426" t="s">
        <v>41972</v>
      </c>
      <c r="C975" s="408" t="s">
        <v>19</v>
      </c>
      <c r="D975" s="425">
        <v>24.6021</v>
      </c>
    </row>
    <row r="976" spans="1:4">
      <c r="A976" s="408" t="s">
        <v>41973</v>
      </c>
      <c r="B976" s="426" t="s">
        <v>41974</v>
      </c>
      <c r="C976" s="408" t="s">
        <v>19</v>
      </c>
      <c r="D976" s="425">
        <v>31.129200000000001</v>
      </c>
    </row>
    <row r="977" spans="1:4">
      <c r="A977" s="408" t="s">
        <v>41975</v>
      </c>
      <c r="B977" s="426" t="s">
        <v>41976</v>
      </c>
      <c r="C977" s="408" t="s">
        <v>12728</v>
      </c>
      <c r="D977" s="425">
        <v>29.84</v>
      </c>
    </row>
    <row r="978" spans="1:4">
      <c r="A978" s="408" t="s">
        <v>41977</v>
      </c>
      <c r="B978" s="426" t="s">
        <v>41978</v>
      </c>
      <c r="C978" s="408" t="s">
        <v>19</v>
      </c>
      <c r="D978" s="425">
        <v>46.6877</v>
      </c>
    </row>
    <row r="979" spans="1:4">
      <c r="A979" s="408" t="s">
        <v>41979</v>
      </c>
      <c r="B979" s="426" t="s">
        <v>41980</v>
      </c>
      <c r="C979" s="408" t="s">
        <v>12728</v>
      </c>
      <c r="D979" s="425">
        <v>6.0025000000000004</v>
      </c>
    </row>
    <row r="980" spans="1:4">
      <c r="A980" s="408" t="s">
        <v>41981</v>
      </c>
      <c r="B980" s="426" t="s">
        <v>41982</v>
      </c>
      <c r="C980" s="408" t="s">
        <v>12728</v>
      </c>
      <c r="D980" s="425">
        <v>4.5781999999999998</v>
      </c>
    </row>
    <row r="981" spans="1:4">
      <c r="A981" s="408" t="s">
        <v>41983</v>
      </c>
      <c r="B981" s="426" t="s">
        <v>41984</v>
      </c>
      <c r="C981" s="408" t="s">
        <v>12728</v>
      </c>
      <c r="D981" s="425">
        <v>2555.3831</v>
      </c>
    </row>
    <row r="982" spans="1:4">
      <c r="A982" s="408" t="s">
        <v>41985</v>
      </c>
      <c r="B982" s="426" t="s">
        <v>41986</v>
      </c>
      <c r="C982" s="408" t="s">
        <v>12728</v>
      </c>
      <c r="D982" s="425">
        <v>322.48140000000001</v>
      </c>
    </row>
    <row r="983" spans="1:4">
      <c r="A983" s="408" t="s">
        <v>41987</v>
      </c>
      <c r="B983" s="426" t="s">
        <v>41988</v>
      </c>
      <c r="C983" s="408" t="s">
        <v>12728</v>
      </c>
      <c r="D983" s="425">
        <v>37.7087</v>
      </c>
    </row>
    <row r="984" spans="1:4">
      <c r="A984" s="408" t="s">
        <v>41989</v>
      </c>
      <c r="B984" s="426" t="s">
        <v>41990</v>
      </c>
      <c r="C984" s="408" t="s">
        <v>12728</v>
      </c>
      <c r="D984" s="425">
        <v>305.2285</v>
      </c>
    </row>
    <row r="985" spans="1:4">
      <c r="A985" s="408" t="s">
        <v>41991</v>
      </c>
      <c r="B985" s="426" t="s">
        <v>41992</v>
      </c>
      <c r="C985" s="408" t="s">
        <v>6</v>
      </c>
      <c r="D985" s="425">
        <v>82.167400000000001</v>
      </c>
    </row>
    <row r="986" spans="1:4">
      <c r="A986" s="408" t="s">
        <v>41993</v>
      </c>
      <c r="B986" s="426" t="s">
        <v>41994</v>
      </c>
      <c r="C986" s="408" t="s">
        <v>144</v>
      </c>
      <c r="D986" s="425">
        <v>28.545300000000001</v>
      </c>
    </row>
    <row r="987" spans="1:4">
      <c r="A987" s="408" t="s">
        <v>41995</v>
      </c>
      <c r="B987" s="426" t="s">
        <v>41996</v>
      </c>
      <c r="C987" s="408" t="s">
        <v>12728</v>
      </c>
      <c r="D987" s="425">
        <v>545.35770000000002</v>
      </c>
    </row>
    <row r="988" spans="1:4">
      <c r="A988" s="408" t="s">
        <v>41997</v>
      </c>
      <c r="B988" s="426" t="s">
        <v>41998</v>
      </c>
      <c r="C988" s="408" t="s">
        <v>12728</v>
      </c>
      <c r="D988" s="425">
        <v>212.4898</v>
      </c>
    </row>
    <row r="989" spans="1:4">
      <c r="A989" s="408" t="s">
        <v>41999</v>
      </c>
      <c r="B989" s="426" t="s">
        <v>42000</v>
      </c>
      <c r="C989" s="408" t="s">
        <v>6</v>
      </c>
      <c r="D989" s="425">
        <v>126.9431</v>
      </c>
    </row>
    <row r="990" spans="1:4">
      <c r="A990" s="408" t="s">
        <v>42001</v>
      </c>
      <c r="B990" s="426" t="s">
        <v>42002</v>
      </c>
      <c r="C990" s="408" t="s">
        <v>144</v>
      </c>
      <c r="D990" s="425">
        <v>32.430700000000002</v>
      </c>
    </row>
    <row r="991" spans="1:4">
      <c r="A991" s="408" t="s">
        <v>42003</v>
      </c>
      <c r="B991" s="426" t="s">
        <v>42004</v>
      </c>
      <c r="C991" s="408" t="s">
        <v>144</v>
      </c>
      <c r="D991" s="425">
        <v>19.4514</v>
      </c>
    </row>
    <row r="992" spans="1:4">
      <c r="A992" s="408" t="s">
        <v>42005</v>
      </c>
      <c r="B992" s="426" t="s">
        <v>42006</v>
      </c>
      <c r="C992" s="408" t="s">
        <v>144</v>
      </c>
      <c r="D992" s="425">
        <v>25.688199999999998</v>
      </c>
    </row>
    <row r="993" spans="1:4">
      <c r="A993" s="408" t="s">
        <v>42007</v>
      </c>
      <c r="B993" s="426" t="s">
        <v>42008</v>
      </c>
      <c r="C993" s="408" t="s">
        <v>144</v>
      </c>
      <c r="D993" s="425">
        <v>26.3874</v>
      </c>
    </row>
    <row r="994" spans="1:4">
      <c r="A994" s="408" t="s">
        <v>42009</v>
      </c>
      <c r="B994" s="426" t="s">
        <v>42010</v>
      </c>
      <c r="C994" s="408" t="s">
        <v>144</v>
      </c>
      <c r="D994" s="425">
        <v>32.662100000000002</v>
      </c>
    </row>
    <row r="995" spans="1:4">
      <c r="A995" s="408" t="s">
        <v>42011</v>
      </c>
      <c r="B995" s="426" t="s">
        <v>42012</v>
      </c>
      <c r="C995" s="408" t="s">
        <v>144</v>
      </c>
      <c r="D995" s="425">
        <v>42.156100000000002</v>
      </c>
    </row>
    <row r="996" spans="1:4">
      <c r="A996" s="408" t="s">
        <v>42013</v>
      </c>
      <c r="B996" s="426" t="s">
        <v>42014</v>
      </c>
      <c r="C996" s="408" t="s">
        <v>144</v>
      </c>
      <c r="D996" s="425">
        <v>61.133899999999997</v>
      </c>
    </row>
    <row r="997" spans="1:4">
      <c r="A997" s="408" t="s">
        <v>42015</v>
      </c>
      <c r="B997" s="426" t="s">
        <v>42016</v>
      </c>
      <c r="C997" s="408" t="s">
        <v>144</v>
      </c>
      <c r="D997" s="425">
        <v>80.111699999999999</v>
      </c>
    </row>
    <row r="998" spans="1:4">
      <c r="A998" s="408" t="s">
        <v>42017</v>
      </c>
      <c r="B998" s="426" t="s">
        <v>42018</v>
      </c>
      <c r="C998" s="408" t="s">
        <v>144</v>
      </c>
      <c r="D998" s="425">
        <v>40.063299999999998</v>
      </c>
    </row>
    <row r="999" spans="1:4">
      <c r="A999" s="408" t="s">
        <v>42019</v>
      </c>
      <c r="B999" s="426" t="s">
        <v>42020</v>
      </c>
      <c r="C999" s="408" t="s">
        <v>144</v>
      </c>
      <c r="D999" s="425">
        <v>50.155099999999997</v>
      </c>
    </row>
    <row r="1000" spans="1:4">
      <c r="A1000" s="408" t="s">
        <v>42021</v>
      </c>
      <c r="B1000" s="426" t="s">
        <v>42022</v>
      </c>
      <c r="C1000" s="408" t="s">
        <v>144</v>
      </c>
      <c r="D1000" s="425">
        <v>60.176400000000001</v>
      </c>
    </row>
    <row r="1001" spans="1:4">
      <c r="A1001" s="408" t="s">
        <v>42023</v>
      </c>
      <c r="B1001" s="426" t="s">
        <v>42024</v>
      </c>
      <c r="C1001" s="408" t="s">
        <v>144</v>
      </c>
      <c r="D1001" s="425">
        <v>70.521100000000004</v>
      </c>
    </row>
    <row r="1002" spans="1:4">
      <c r="A1002" s="408" t="s">
        <v>42025</v>
      </c>
      <c r="B1002" s="426" t="s">
        <v>42026</v>
      </c>
      <c r="C1002" s="408" t="s">
        <v>144</v>
      </c>
      <c r="D1002" s="425">
        <v>33.119999999999997</v>
      </c>
    </row>
    <row r="1003" spans="1:4">
      <c r="A1003" s="408" t="s">
        <v>42027</v>
      </c>
      <c r="B1003" s="426" t="s">
        <v>42028</v>
      </c>
      <c r="C1003" s="408" t="s">
        <v>144</v>
      </c>
      <c r="D1003" s="425">
        <v>40.928600000000003</v>
      </c>
    </row>
    <row r="1004" spans="1:4">
      <c r="A1004" s="408" t="s">
        <v>42029</v>
      </c>
      <c r="B1004" s="426" t="s">
        <v>42030</v>
      </c>
      <c r="C1004" s="408" t="s">
        <v>144</v>
      </c>
      <c r="D1004" s="425">
        <v>49.131</v>
      </c>
    </row>
    <row r="1005" spans="1:4">
      <c r="A1005" s="408" t="s">
        <v>42031</v>
      </c>
      <c r="B1005" s="426" t="s">
        <v>42032</v>
      </c>
      <c r="C1005" s="408" t="s">
        <v>144</v>
      </c>
      <c r="D1005" s="425">
        <v>57.273899999999998</v>
      </c>
    </row>
    <row r="1006" spans="1:4">
      <c r="A1006" s="408" t="s">
        <v>42033</v>
      </c>
      <c r="B1006" s="426" t="s">
        <v>42034</v>
      </c>
      <c r="C1006" s="408" t="s">
        <v>144</v>
      </c>
      <c r="D1006" s="425">
        <v>29.834900000000001</v>
      </c>
    </row>
    <row r="1007" spans="1:4">
      <c r="A1007" s="408" t="s">
        <v>42035</v>
      </c>
      <c r="B1007" s="426" t="s">
        <v>42036</v>
      </c>
      <c r="C1007" s="408" t="s">
        <v>144</v>
      </c>
      <c r="D1007" s="425">
        <v>38.898699999999998</v>
      </c>
    </row>
    <row r="1008" spans="1:4">
      <c r="A1008" s="408" t="s">
        <v>42037</v>
      </c>
      <c r="B1008" s="426" t="s">
        <v>42038</v>
      </c>
      <c r="C1008" s="408" t="s">
        <v>144</v>
      </c>
      <c r="D1008" s="425">
        <v>46.2012</v>
      </c>
    </row>
    <row r="1009" spans="1:4">
      <c r="A1009" s="408" t="s">
        <v>42039</v>
      </c>
      <c r="B1009" s="426" t="s">
        <v>42040</v>
      </c>
      <c r="C1009" s="408" t="s">
        <v>144</v>
      </c>
      <c r="D1009" s="425">
        <v>54.011600000000001</v>
      </c>
    </row>
    <row r="1010" spans="1:4">
      <c r="A1010" s="408" t="s">
        <v>42041</v>
      </c>
      <c r="B1010" s="426" t="s">
        <v>42042</v>
      </c>
      <c r="C1010" s="408" t="s">
        <v>6</v>
      </c>
      <c r="D1010" s="425">
        <v>49.923400000000001</v>
      </c>
    </row>
    <row r="1011" spans="1:4">
      <c r="A1011" s="408" t="s">
        <v>42043</v>
      </c>
      <c r="B1011" s="426" t="s">
        <v>42044</v>
      </c>
      <c r="C1011" s="408" t="s">
        <v>12728</v>
      </c>
      <c r="D1011" s="425">
        <v>954.19889999999998</v>
      </c>
    </row>
    <row r="1012" spans="1:4">
      <c r="A1012" s="408" t="s">
        <v>42045</v>
      </c>
      <c r="B1012" s="426" t="s">
        <v>42046</v>
      </c>
      <c r="C1012" s="408" t="s">
        <v>12728</v>
      </c>
      <c r="D1012" s="425">
        <v>962.44470000000001</v>
      </c>
    </row>
    <row r="1013" spans="1:4">
      <c r="A1013" s="408" t="s">
        <v>42047</v>
      </c>
      <c r="B1013" s="426" t="s">
        <v>42048</v>
      </c>
      <c r="C1013" s="408" t="s">
        <v>12728</v>
      </c>
      <c r="D1013" s="425">
        <v>989.13210000000004</v>
      </c>
    </row>
    <row r="1014" spans="1:4">
      <c r="A1014" s="408" t="s">
        <v>42049</v>
      </c>
      <c r="B1014" s="426" t="s">
        <v>42050</v>
      </c>
      <c r="C1014" s="408" t="s">
        <v>12728</v>
      </c>
      <c r="D1014" s="425">
        <v>1058.1433</v>
      </c>
    </row>
    <row r="1015" spans="1:4">
      <c r="A1015" s="408" t="s">
        <v>42051</v>
      </c>
      <c r="B1015" s="426" t="s">
        <v>42052</v>
      </c>
      <c r="C1015" s="408" t="s">
        <v>12728</v>
      </c>
      <c r="D1015" s="425">
        <v>1126.9113</v>
      </c>
    </row>
    <row r="1016" spans="1:4">
      <c r="A1016" s="408" t="s">
        <v>42053</v>
      </c>
      <c r="B1016" s="426" t="s">
        <v>42054</v>
      </c>
      <c r="C1016" s="408" t="s">
        <v>12728</v>
      </c>
      <c r="D1016" s="425">
        <v>1618.1487999999999</v>
      </c>
    </row>
    <row r="1017" spans="1:4">
      <c r="A1017" s="408" t="s">
        <v>42055</v>
      </c>
      <c r="B1017" s="426" t="s">
        <v>42056</v>
      </c>
      <c r="C1017" s="408" t="s">
        <v>12728</v>
      </c>
      <c r="D1017" s="425">
        <v>1939.8376000000001</v>
      </c>
    </row>
    <row r="1018" spans="1:4">
      <c r="A1018" s="408" t="s">
        <v>42057</v>
      </c>
      <c r="B1018" s="426" t="s">
        <v>42058</v>
      </c>
      <c r="C1018" s="408" t="s">
        <v>12728</v>
      </c>
      <c r="D1018" s="425">
        <v>9.1376000000000008</v>
      </c>
    </row>
    <row r="1019" spans="1:4">
      <c r="A1019" s="408" t="s">
        <v>42059</v>
      </c>
      <c r="B1019" s="426" t="s">
        <v>42060</v>
      </c>
      <c r="C1019" s="408" t="s">
        <v>12728</v>
      </c>
      <c r="D1019" s="425">
        <v>20.527699999999999</v>
      </c>
    </row>
    <row r="1020" spans="1:4">
      <c r="A1020" s="408" t="s">
        <v>42061</v>
      </c>
      <c r="B1020" s="426" t="s">
        <v>42062</v>
      </c>
      <c r="C1020" s="408" t="s">
        <v>144</v>
      </c>
      <c r="D1020" s="425">
        <v>39.705500000000001</v>
      </c>
    </row>
    <row r="1021" spans="1:4">
      <c r="A1021" s="408" t="s">
        <v>42063</v>
      </c>
      <c r="B1021" s="426" t="s">
        <v>42064</v>
      </c>
      <c r="C1021" s="408" t="s">
        <v>144</v>
      </c>
      <c r="D1021" s="425">
        <v>16.613</v>
      </c>
    </row>
    <row r="1022" spans="1:4">
      <c r="A1022" s="408" t="s">
        <v>42065</v>
      </c>
      <c r="B1022" s="426" t="s">
        <v>42066</v>
      </c>
      <c r="C1022" s="408" t="s">
        <v>143</v>
      </c>
      <c r="D1022" s="425" t="s">
        <v>12734</v>
      </c>
    </row>
    <row r="1023" spans="1:4">
      <c r="A1023" s="408" t="s">
        <v>42067</v>
      </c>
      <c r="B1023" s="426" t="s">
        <v>42068</v>
      </c>
      <c r="C1023" s="408" t="s">
        <v>4007</v>
      </c>
      <c r="D1023" s="425">
        <v>14.341100000000001</v>
      </c>
    </row>
    <row r="1024" spans="1:4">
      <c r="A1024" s="408" t="s">
        <v>42069</v>
      </c>
      <c r="B1024" s="426" t="s">
        <v>42070</v>
      </c>
      <c r="C1024" s="408" t="s">
        <v>19</v>
      </c>
      <c r="D1024" s="425">
        <v>39</v>
      </c>
    </row>
    <row r="1025" spans="1:4">
      <c r="A1025" s="408" t="s">
        <v>42071</v>
      </c>
      <c r="B1025" s="426" t="s">
        <v>42072</v>
      </c>
      <c r="C1025" s="408" t="s">
        <v>19</v>
      </c>
      <c r="D1025" s="425">
        <v>9.3968000000000007</v>
      </c>
    </row>
    <row r="1026" spans="1:4">
      <c r="A1026" s="408" t="s">
        <v>42073</v>
      </c>
      <c r="B1026" s="426" t="s">
        <v>42074</v>
      </c>
      <c r="C1026" s="408" t="s">
        <v>6</v>
      </c>
      <c r="D1026" s="425">
        <v>140.03360000000001</v>
      </c>
    </row>
    <row r="1027" spans="1:4">
      <c r="A1027" s="408" t="s">
        <v>42075</v>
      </c>
      <c r="B1027" s="426" t="s">
        <v>42076</v>
      </c>
      <c r="C1027" s="408" t="s">
        <v>19</v>
      </c>
      <c r="D1027" s="425">
        <v>4.4664000000000001</v>
      </c>
    </row>
    <row r="1028" spans="1:4">
      <c r="A1028" s="408" t="s">
        <v>42077</v>
      </c>
      <c r="B1028" s="426" t="s">
        <v>42078</v>
      </c>
      <c r="C1028" s="408" t="s">
        <v>19</v>
      </c>
      <c r="D1028" s="425">
        <v>4.4664000000000001</v>
      </c>
    </row>
    <row r="1029" spans="1:4">
      <c r="A1029" s="408" t="s">
        <v>42079</v>
      </c>
      <c r="B1029" s="426" t="s">
        <v>42080</v>
      </c>
      <c r="C1029" s="408" t="s">
        <v>19</v>
      </c>
      <c r="D1029" s="425">
        <v>4.4664000000000001</v>
      </c>
    </row>
    <row r="1030" spans="1:4">
      <c r="A1030" s="408" t="s">
        <v>42081</v>
      </c>
      <c r="B1030" s="426" t="s">
        <v>42082</v>
      </c>
      <c r="C1030" s="408" t="s">
        <v>19</v>
      </c>
      <c r="D1030" s="425">
        <v>4.4664000000000001</v>
      </c>
    </row>
    <row r="1031" spans="1:4">
      <c r="A1031" s="408" t="s">
        <v>42083</v>
      </c>
      <c r="B1031" s="426" t="s">
        <v>42084</v>
      </c>
      <c r="C1031" s="408" t="s">
        <v>19</v>
      </c>
      <c r="D1031" s="425">
        <v>4.4664000000000001</v>
      </c>
    </row>
    <row r="1032" spans="1:4">
      <c r="A1032" s="408" t="s">
        <v>42085</v>
      </c>
      <c r="B1032" s="426" t="s">
        <v>42086</v>
      </c>
      <c r="C1032" s="408" t="s">
        <v>6</v>
      </c>
      <c r="D1032" s="425">
        <v>43.4161</v>
      </c>
    </row>
    <row r="1033" spans="1:4">
      <c r="A1033" s="408" t="s">
        <v>42087</v>
      </c>
      <c r="B1033" s="426" t="s">
        <v>42088</v>
      </c>
      <c r="C1033" s="408" t="s">
        <v>6</v>
      </c>
      <c r="D1033" s="425">
        <v>10.717599999999999</v>
      </c>
    </row>
    <row r="1034" spans="1:4">
      <c r="A1034" s="408" t="s">
        <v>42089</v>
      </c>
      <c r="B1034" s="426" t="s">
        <v>42090</v>
      </c>
      <c r="C1034" s="408" t="s">
        <v>6</v>
      </c>
      <c r="D1034" s="425">
        <v>78.328000000000003</v>
      </c>
    </row>
    <row r="1035" spans="1:4">
      <c r="A1035" s="408" t="s">
        <v>42091</v>
      </c>
      <c r="B1035" s="426" t="s">
        <v>42092</v>
      </c>
      <c r="C1035" s="408" t="s">
        <v>6</v>
      </c>
      <c r="D1035" s="425">
        <v>111.9034</v>
      </c>
    </row>
    <row r="1036" spans="1:4">
      <c r="A1036" s="408" t="s">
        <v>42093</v>
      </c>
      <c r="B1036" s="426" t="s">
        <v>42094</v>
      </c>
      <c r="C1036" s="408" t="s">
        <v>6</v>
      </c>
      <c r="D1036" s="425">
        <v>178.5658</v>
      </c>
    </row>
    <row r="1037" spans="1:4">
      <c r="A1037" s="408" t="s">
        <v>42095</v>
      </c>
      <c r="B1037" s="426" t="s">
        <v>42096</v>
      </c>
      <c r="C1037" s="408" t="s">
        <v>6</v>
      </c>
      <c r="D1037" s="425">
        <v>356.2285</v>
      </c>
    </row>
    <row r="1038" spans="1:4">
      <c r="A1038" s="408" t="s">
        <v>42097</v>
      </c>
      <c r="B1038" s="426" t="s">
        <v>42098</v>
      </c>
      <c r="C1038" s="408" t="s">
        <v>12728</v>
      </c>
      <c r="D1038" s="425">
        <v>15.529400000000001</v>
      </c>
    </row>
    <row r="1039" spans="1:4">
      <c r="A1039" s="408" t="s">
        <v>42099</v>
      </c>
      <c r="B1039" s="426" t="s">
        <v>42100</v>
      </c>
      <c r="C1039" s="408" t="s">
        <v>12728</v>
      </c>
      <c r="D1039" s="425">
        <v>33.549300000000002</v>
      </c>
    </row>
    <row r="1040" spans="1:4">
      <c r="A1040" s="408" t="s">
        <v>42101</v>
      </c>
      <c r="B1040" s="426" t="s">
        <v>42102</v>
      </c>
      <c r="C1040" s="408" t="s">
        <v>12728</v>
      </c>
      <c r="D1040" s="425">
        <v>181.31360000000001</v>
      </c>
    </row>
    <row r="1041" spans="1:4">
      <c r="A1041" s="408" t="s">
        <v>42103</v>
      </c>
      <c r="B1041" s="426" t="s">
        <v>42104</v>
      </c>
      <c r="C1041" s="408" t="s">
        <v>12728</v>
      </c>
      <c r="D1041" s="425">
        <v>3506.2194</v>
      </c>
    </row>
    <row r="1042" spans="1:4">
      <c r="A1042" s="408" t="s">
        <v>42105</v>
      </c>
      <c r="B1042" s="426" t="s">
        <v>42106</v>
      </c>
      <c r="C1042" s="408" t="s">
        <v>12728</v>
      </c>
      <c r="D1042" s="425">
        <v>8095.9207999999999</v>
      </c>
    </row>
    <row r="1043" spans="1:4">
      <c r="A1043" s="408" t="s">
        <v>42107</v>
      </c>
      <c r="B1043" s="426" t="s">
        <v>42108</v>
      </c>
      <c r="C1043" s="408" t="s">
        <v>12728</v>
      </c>
      <c r="D1043" s="425">
        <v>9726.4752000000008</v>
      </c>
    </row>
    <row r="1044" spans="1:4">
      <c r="A1044" s="408" t="s">
        <v>42109</v>
      </c>
      <c r="B1044" s="426" t="s">
        <v>42110</v>
      </c>
      <c r="C1044" s="408" t="s">
        <v>12728</v>
      </c>
      <c r="D1044" s="425">
        <v>14693.474</v>
      </c>
    </row>
    <row r="1045" spans="1:4">
      <c r="A1045" s="408" t="s">
        <v>42111</v>
      </c>
      <c r="B1045" s="426" t="s">
        <v>42112</v>
      </c>
      <c r="C1045" s="408" t="s">
        <v>12728</v>
      </c>
      <c r="D1045" s="425">
        <v>6797.18</v>
      </c>
    </row>
    <row r="1046" spans="1:4">
      <c r="A1046" s="408" t="s">
        <v>42113</v>
      </c>
      <c r="B1046" s="426" t="s">
        <v>42114</v>
      </c>
      <c r="C1046" s="408" t="s">
        <v>12728</v>
      </c>
      <c r="D1046" s="425">
        <v>34.7866</v>
      </c>
    </row>
    <row r="1047" spans="1:4">
      <c r="A1047" s="408" t="s">
        <v>42115</v>
      </c>
      <c r="B1047" s="426" t="s">
        <v>42116</v>
      </c>
      <c r="C1047" s="408" t="s">
        <v>12728</v>
      </c>
      <c r="D1047" s="425">
        <v>3334.7107000000001</v>
      </c>
    </row>
    <row r="1048" spans="1:4">
      <c r="A1048" s="408" t="s">
        <v>42117</v>
      </c>
      <c r="B1048" s="426" t="s">
        <v>42118</v>
      </c>
      <c r="C1048" s="408" t="s">
        <v>12728</v>
      </c>
      <c r="D1048" s="425">
        <v>604.89559999999994</v>
      </c>
    </row>
    <row r="1049" spans="1:4">
      <c r="A1049" s="408" t="s">
        <v>42119</v>
      </c>
      <c r="B1049" s="426" t="s">
        <v>42120</v>
      </c>
      <c r="C1049" s="408" t="s">
        <v>12728</v>
      </c>
      <c r="D1049" s="425">
        <v>226.36150000000001</v>
      </c>
    </row>
    <row r="1050" spans="1:4">
      <c r="A1050" s="408" t="s">
        <v>42121</v>
      </c>
      <c r="B1050" s="426" t="s">
        <v>42122</v>
      </c>
      <c r="C1050" s="408" t="s">
        <v>12728</v>
      </c>
      <c r="D1050" s="425">
        <v>1286.6229000000001</v>
      </c>
    </row>
    <row r="1051" spans="1:4">
      <c r="A1051" s="408" t="s">
        <v>42123</v>
      </c>
      <c r="B1051" s="426" t="s">
        <v>42124</v>
      </c>
      <c r="C1051" s="408" t="s">
        <v>6</v>
      </c>
      <c r="D1051" s="425">
        <v>7.1553000000000004</v>
      </c>
    </row>
    <row r="1052" spans="1:4">
      <c r="A1052" s="408" t="s">
        <v>42125</v>
      </c>
      <c r="B1052" s="426" t="s">
        <v>42126</v>
      </c>
      <c r="C1052" s="408" t="s">
        <v>6</v>
      </c>
      <c r="D1052" s="425">
        <v>9.9308999999999994</v>
      </c>
    </row>
    <row r="1053" spans="1:4">
      <c r="A1053" s="408" t="s">
        <v>42127</v>
      </c>
      <c r="B1053" s="426" t="s">
        <v>42128</v>
      </c>
      <c r="C1053" s="408" t="s">
        <v>6</v>
      </c>
      <c r="D1053" s="425">
        <v>22.382400000000001</v>
      </c>
    </row>
    <row r="1054" spans="1:4">
      <c r="A1054" s="408" t="s">
        <v>42129</v>
      </c>
      <c r="B1054" s="426" t="s">
        <v>42130</v>
      </c>
      <c r="C1054" s="408" t="s">
        <v>6</v>
      </c>
      <c r="D1054" s="425">
        <v>35.076599999999999</v>
      </c>
    </row>
    <row r="1055" spans="1:4">
      <c r="A1055" s="408" t="s">
        <v>42131</v>
      </c>
      <c r="B1055" s="426" t="s">
        <v>42132</v>
      </c>
      <c r="C1055" s="408" t="s">
        <v>6</v>
      </c>
      <c r="D1055" s="425">
        <v>13.114000000000001</v>
      </c>
    </row>
    <row r="1056" spans="1:4">
      <c r="A1056" s="408" t="s">
        <v>42133</v>
      </c>
      <c r="B1056" s="426" t="s">
        <v>42134</v>
      </c>
      <c r="C1056" s="408" t="s">
        <v>6</v>
      </c>
      <c r="D1056" s="425">
        <v>17.967600000000001</v>
      </c>
    </row>
    <row r="1057" spans="1:4">
      <c r="A1057" s="408" t="s">
        <v>42135</v>
      </c>
      <c r="B1057" s="426" t="s">
        <v>42136</v>
      </c>
      <c r="C1057" s="408" t="s">
        <v>6</v>
      </c>
      <c r="D1057" s="425">
        <v>84.608500000000006</v>
      </c>
    </row>
    <row r="1058" spans="1:4">
      <c r="A1058" s="408" t="s">
        <v>42137</v>
      </c>
      <c r="B1058" s="426" t="s">
        <v>42138</v>
      </c>
      <c r="C1058" s="408" t="s">
        <v>6</v>
      </c>
      <c r="D1058" s="425">
        <v>92.869799999999998</v>
      </c>
    </row>
    <row r="1059" spans="1:4">
      <c r="A1059" s="408" t="s">
        <v>42139</v>
      </c>
      <c r="B1059" s="426" t="s">
        <v>42140</v>
      </c>
      <c r="C1059" s="408" t="s">
        <v>6</v>
      </c>
      <c r="D1059" s="425">
        <v>106.8288</v>
      </c>
    </row>
    <row r="1060" spans="1:4">
      <c r="A1060" s="408" t="s">
        <v>42141</v>
      </c>
      <c r="B1060" s="426" t="s">
        <v>42142</v>
      </c>
      <c r="C1060" s="408" t="s">
        <v>12728</v>
      </c>
      <c r="D1060" s="425">
        <v>499.48989999999998</v>
      </c>
    </row>
    <row r="1061" spans="1:4">
      <c r="A1061" s="408" t="s">
        <v>42143</v>
      </c>
      <c r="B1061" s="426" t="s">
        <v>42144</v>
      </c>
      <c r="C1061" s="408" t="s">
        <v>144</v>
      </c>
      <c r="D1061" s="425">
        <v>3.2784</v>
      </c>
    </row>
    <row r="1062" spans="1:4">
      <c r="A1062" s="408" t="s">
        <v>42145</v>
      </c>
      <c r="B1062" s="426" t="s">
        <v>42146</v>
      </c>
      <c r="C1062" s="408" t="s">
        <v>12728</v>
      </c>
      <c r="D1062" s="425">
        <v>1991.8616999999999</v>
      </c>
    </row>
    <row r="1063" spans="1:4">
      <c r="A1063" s="408" t="s">
        <v>42147</v>
      </c>
      <c r="B1063" s="426" t="s">
        <v>42148</v>
      </c>
      <c r="C1063" s="408" t="s">
        <v>12728</v>
      </c>
      <c r="D1063" s="425">
        <v>10.123100000000001</v>
      </c>
    </row>
    <row r="1064" spans="1:4">
      <c r="A1064" s="408" t="s">
        <v>42149</v>
      </c>
      <c r="B1064" s="426" t="s">
        <v>42150</v>
      </c>
      <c r="C1064" s="408" t="s">
        <v>144</v>
      </c>
      <c r="D1064" s="425">
        <v>34.595199999999998</v>
      </c>
    </row>
    <row r="1065" spans="1:4">
      <c r="A1065" s="408" t="s">
        <v>42151</v>
      </c>
      <c r="B1065" s="426" t="s">
        <v>42152</v>
      </c>
      <c r="C1065" s="408" t="s">
        <v>12728</v>
      </c>
      <c r="D1065" s="425">
        <v>6001.9213</v>
      </c>
    </row>
    <row r="1066" spans="1:4">
      <c r="A1066" s="408" t="s">
        <v>42153</v>
      </c>
      <c r="B1066" s="426" t="s">
        <v>42154</v>
      </c>
      <c r="C1066" s="408" t="s">
        <v>19</v>
      </c>
      <c r="D1066" s="425">
        <v>59.393000000000001</v>
      </c>
    </row>
    <row r="1067" spans="1:4">
      <c r="A1067" s="408" t="s">
        <v>42155</v>
      </c>
      <c r="B1067" s="426" t="s">
        <v>42156</v>
      </c>
      <c r="C1067" s="408" t="s">
        <v>6</v>
      </c>
      <c r="D1067" s="425">
        <v>81.02</v>
      </c>
    </row>
    <row r="1068" spans="1:4">
      <c r="A1068" s="408" t="s">
        <v>42157</v>
      </c>
      <c r="B1068" s="426" t="s">
        <v>42158</v>
      </c>
      <c r="C1068" s="408" t="s">
        <v>12728</v>
      </c>
      <c r="D1068" s="425">
        <v>2941.9295999999999</v>
      </c>
    </row>
    <row r="1069" spans="1:4">
      <c r="A1069" s="408" t="s">
        <v>42159</v>
      </c>
      <c r="B1069" s="426" t="s">
        <v>42160</v>
      </c>
      <c r="C1069" s="408" t="s">
        <v>12728</v>
      </c>
      <c r="D1069" s="425">
        <v>2107.3825000000002</v>
      </c>
    </row>
    <row r="1070" spans="1:4">
      <c r="A1070" s="408" t="s">
        <v>42161</v>
      </c>
      <c r="B1070" s="426" t="s">
        <v>42162</v>
      </c>
      <c r="C1070" s="408" t="s">
        <v>12728</v>
      </c>
      <c r="D1070" s="425">
        <v>519.41840000000002</v>
      </c>
    </row>
    <row r="1071" spans="1:4">
      <c r="A1071" s="408" t="s">
        <v>42163</v>
      </c>
      <c r="B1071" s="426" t="s">
        <v>42164</v>
      </c>
      <c r="C1071" s="408" t="s">
        <v>12728</v>
      </c>
      <c r="D1071" s="425">
        <v>1396.7621999999999</v>
      </c>
    </row>
    <row r="1072" spans="1:4">
      <c r="A1072" s="408" t="s">
        <v>42165</v>
      </c>
      <c r="B1072" s="426" t="s">
        <v>42166</v>
      </c>
      <c r="C1072" s="408" t="s">
        <v>6</v>
      </c>
      <c r="D1072" s="425">
        <v>139.4648</v>
      </c>
    </row>
    <row r="1073" spans="1:4">
      <c r="A1073" s="408" t="s">
        <v>42167</v>
      </c>
      <c r="B1073" s="426" t="s">
        <v>42168</v>
      </c>
      <c r="C1073" s="408" t="s">
        <v>12728</v>
      </c>
      <c r="D1073" s="425">
        <v>1180.2076999999999</v>
      </c>
    </row>
    <row r="1074" spans="1:4">
      <c r="A1074" s="408" t="s">
        <v>42169</v>
      </c>
      <c r="B1074" s="426" t="s">
        <v>42170</v>
      </c>
      <c r="C1074" s="408" t="s">
        <v>12728</v>
      </c>
      <c r="D1074" s="425">
        <v>8867.8832000000002</v>
      </c>
    </row>
    <row r="1075" spans="1:4">
      <c r="A1075" s="408" t="s">
        <v>42171</v>
      </c>
      <c r="B1075" s="426" t="s">
        <v>42172</v>
      </c>
      <c r="C1075" s="408" t="s">
        <v>12728</v>
      </c>
      <c r="D1075" s="425">
        <v>8241.4773999999998</v>
      </c>
    </row>
    <row r="1076" spans="1:4">
      <c r="A1076" s="408" t="s">
        <v>42173</v>
      </c>
      <c r="B1076" s="426" t="s">
        <v>42174</v>
      </c>
      <c r="C1076" s="408" t="s">
        <v>12728</v>
      </c>
      <c r="D1076" s="425">
        <v>4.9307999999999996</v>
      </c>
    </row>
    <row r="1077" spans="1:4">
      <c r="A1077" s="408" t="s">
        <v>42175</v>
      </c>
      <c r="B1077" s="426" t="s">
        <v>42176</v>
      </c>
      <c r="C1077" s="408" t="s">
        <v>12728</v>
      </c>
      <c r="D1077" s="425">
        <v>362.5779</v>
      </c>
    </row>
    <row r="1078" spans="1:4">
      <c r="A1078" s="408" t="s">
        <v>42177</v>
      </c>
      <c r="B1078" s="426" t="s">
        <v>42178</v>
      </c>
      <c r="C1078" s="408" t="s">
        <v>12728</v>
      </c>
      <c r="D1078" s="425">
        <v>36.092799999999997</v>
      </c>
    </row>
    <row r="1079" spans="1:4">
      <c r="A1079" s="408" t="s">
        <v>42179</v>
      </c>
      <c r="B1079" s="426" t="s">
        <v>42180</v>
      </c>
      <c r="C1079" s="408" t="s">
        <v>12728</v>
      </c>
      <c r="D1079" s="425">
        <v>3335.0083</v>
      </c>
    </row>
    <row r="1080" spans="1:4">
      <c r="A1080" s="408" t="s">
        <v>42181</v>
      </c>
      <c r="B1080" s="426" t="s">
        <v>42182</v>
      </c>
      <c r="C1080" s="408" t="s">
        <v>19</v>
      </c>
      <c r="D1080" s="425">
        <v>8.7300000000000003E-2</v>
      </c>
    </row>
    <row r="1081" spans="1:4">
      <c r="A1081" s="408" t="s">
        <v>42183</v>
      </c>
      <c r="B1081" s="426" t="s">
        <v>42184</v>
      </c>
      <c r="C1081" s="408" t="s">
        <v>19</v>
      </c>
      <c r="D1081" s="425">
        <v>1.4267000000000001</v>
      </c>
    </row>
    <row r="1082" spans="1:4">
      <c r="A1082" s="408" t="s">
        <v>42185</v>
      </c>
      <c r="B1082" s="426" t="s">
        <v>42186</v>
      </c>
      <c r="C1082" s="408" t="s">
        <v>6</v>
      </c>
      <c r="D1082" s="425">
        <v>118.25020000000001</v>
      </c>
    </row>
    <row r="1083" spans="1:4">
      <c r="A1083" s="408" t="s">
        <v>42187</v>
      </c>
      <c r="B1083" s="426" t="s">
        <v>42188</v>
      </c>
      <c r="C1083" s="408" t="s">
        <v>12728</v>
      </c>
      <c r="D1083" s="425">
        <v>17423.655999999999</v>
      </c>
    </row>
    <row r="1084" spans="1:4">
      <c r="A1084" s="408" t="s">
        <v>42189</v>
      </c>
      <c r="B1084" s="426" t="s">
        <v>42190</v>
      </c>
      <c r="C1084" s="408" t="s">
        <v>12728</v>
      </c>
      <c r="D1084" s="425">
        <v>28454.452099999999</v>
      </c>
    </row>
    <row r="1085" spans="1:4">
      <c r="A1085" s="408" t="s">
        <v>42191</v>
      </c>
      <c r="B1085" s="426" t="s">
        <v>42192</v>
      </c>
      <c r="C1085" s="408" t="s">
        <v>12728</v>
      </c>
      <c r="D1085" s="425">
        <v>33964.200700000001</v>
      </c>
    </row>
    <row r="1086" spans="1:4">
      <c r="A1086" s="408" t="s">
        <v>42193</v>
      </c>
      <c r="B1086" s="426" t="s">
        <v>42194</v>
      </c>
      <c r="C1086" s="408" t="s">
        <v>12728</v>
      </c>
      <c r="D1086" s="425">
        <v>50505.236299999997</v>
      </c>
    </row>
    <row r="1087" spans="1:4">
      <c r="A1087" s="408" t="s">
        <v>42195</v>
      </c>
      <c r="B1087" s="426" t="s">
        <v>42196</v>
      </c>
      <c r="C1087" s="408" t="s">
        <v>12728</v>
      </c>
      <c r="D1087" s="425">
        <v>57898.9925</v>
      </c>
    </row>
    <row r="1088" spans="1:4">
      <c r="A1088" s="408" t="s">
        <v>42197</v>
      </c>
      <c r="B1088" s="426" t="s">
        <v>42198</v>
      </c>
      <c r="C1088" s="408" t="s">
        <v>12728</v>
      </c>
      <c r="D1088" s="425">
        <v>71953.381399999998</v>
      </c>
    </row>
    <row r="1089" spans="1:4">
      <c r="A1089" s="408" t="s">
        <v>42199</v>
      </c>
      <c r="B1089" s="426" t="s">
        <v>42200</v>
      </c>
      <c r="C1089" s="408" t="s">
        <v>12728</v>
      </c>
      <c r="D1089" s="425">
        <v>102029.36199999999</v>
      </c>
    </row>
    <row r="1090" spans="1:4">
      <c r="A1090" s="408" t="s">
        <v>42201</v>
      </c>
      <c r="B1090" s="426" t="s">
        <v>42202</v>
      </c>
      <c r="C1090" s="408" t="s">
        <v>12728</v>
      </c>
      <c r="D1090" s="425">
        <v>15002.6558</v>
      </c>
    </row>
    <row r="1091" spans="1:4">
      <c r="A1091" s="408" t="s">
        <v>42203</v>
      </c>
      <c r="B1091" s="426" t="s">
        <v>42204</v>
      </c>
      <c r="C1091" s="408" t="s">
        <v>12728</v>
      </c>
      <c r="D1091" s="425">
        <v>24484.6</v>
      </c>
    </row>
    <row r="1092" spans="1:4">
      <c r="A1092" s="408" t="s">
        <v>42205</v>
      </c>
      <c r="B1092" s="426" t="s">
        <v>42206</v>
      </c>
      <c r="C1092" s="408" t="s">
        <v>12728</v>
      </c>
      <c r="D1092" s="425">
        <v>29219.966400000001</v>
      </c>
    </row>
    <row r="1093" spans="1:4">
      <c r="A1093" s="408" t="s">
        <v>42207</v>
      </c>
      <c r="B1093" s="426" t="s">
        <v>42208</v>
      </c>
      <c r="C1093" s="408" t="s">
        <v>12728</v>
      </c>
      <c r="D1093" s="425">
        <v>43446.683700000001</v>
      </c>
    </row>
    <row r="1094" spans="1:4">
      <c r="A1094" s="408" t="s">
        <v>42209</v>
      </c>
      <c r="B1094" s="426" t="s">
        <v>42210</v>
      </c>
      <c r="C1094" s="408" t="s">
        <v>12728</v>
      </c>
      <c r="D1094" s="425">
        <v>48646.429499999998</v>
      </c>
    </row>
    <row r="1095" spans="1:4">
      <c r="A1095" s="408" t="s">
        <v>42211</v>
      </c>
      <c r="B1095" s="426" t="s">
        <v>42212</v>
      </c>
      <c r="C1095" s="408" t="s">
        <v>12728</v>
      </c>
      <c r="D1095" s="425">
        <v>63416.660400000001</v>
      </c>
    </row>
    <row r="1096" spans="1:4">
      <c r="A1096" s="408" t="s">
        <v>42213</v>
      </c>
      <c r="B1096" s="426" t="s">
        <v>42214</v>
      </c>
      <c r="C1096" s="408" t="s">
        <v>12728</v>
      </c>
      <c r="D1096" s="425">
        <v>85506.669200000004</v>
      </c>
    </row>
    <row r="1097" spans="1:4">
      <c r="A1097" s="408" t="s">
        <v>42215</v>
      </c>
      <c r="B1097" s="426" t="s">
        <v>42216</v>
      </c>
      <c r="C1097" s="408" t="s">
        <v>12728</v>
      </c>
      <c r="D1097" s="425">
        <v>7.6932</v>
      </c>
    </row>
    <row r="1098" spans="1:4">
      <c r="A1098" s="408" t="s">
        <v>42217</v>
      </c>
      <c r="B1098" s="426" t="s">
        <v>42218</v>
      </c>
      <c r="C1098" s="408" t="s">
        <v>12728</v>
      </c>
      <c r="D1098" s="425">
        <v>3463.27</v>
      </c>
    </row>
    <row r="1099" spans="1:4">
      <c r="A1099" s="408" t="s">
        <v>42219</v>
      </c>
      <c r="B1099" s="426" t="s">
        <v>42220</v>
      </c>
      <c r="C1099" s="408" t="s">
        <v>19</v>
      </c>
      <c r="D1099" s="425">
        <v>6.7784000000000004</v>
      </c>
    </row>
    <row r="1100" spans="1:4">
      <c r="A1100" s="408" t="s">
        <v>42221</v>
      </c>
      <c r="B1100" s="426" t="s">
        <v>42222</v>
      </c>
      <c r="C1100" s="408" t="s">
        <v>143</v>
      </c>
      <c r="D1100" s="425">
        <v>8.6862999999999992</v>
      </c>
    </row>
    <row r="1101" spans="1:4">
      <c r="A1101" s="408" t="s">
        <v>42223</v>
      </c>
      <c r="B1101" s="426" t="s">
        <v>42224</v>
      </c>
      <c r="C1101" s="408" t="s">
        <v>19</v>
      </c>
      <c r="D1101" s="425">
        <v>33.964100000000002</v>
      </c>
    </row>
    <row r="1102" spans="1:4">
      <c r="A1102" s="408" t="s">
        <v>42225</v>
      </c>
      <c r="B1102" s="426" t="s">
        <v>42226</v>
      </c>
      <c r="C1102" s="408" t="s">
        <v>6</v>
      </c>
      <c r="D1102" s="425">
        <v>2.6941000000000002</v>
      </c>
    </row>
    <row r="1103" spans="1:4">
      <c r="A1103" s="408" t="s">
        <v>42227</v>
      </c>
      <c r="B1103" s="426" t="s">
        <v>42228</v>
      </c>
      <c r="C1103" s="408" t="s">
        <v>144</v>
      </c>
      <c r="D1103" s="425">
        <v>28.732500000000002</v>
      </c>
    </row>
    <row r="1104" spans="1:4">
      <c r="A1104" s="408" t="s">
        <v>42229</v>
      </c>
      <c r="B1104" s="426" t="s">
        <v>42230</v>
      </c>
      <c r="C1104" s="408" t="s">
        <v>6</v>
      </c>
      <c r="D1104" s="425">
        <v>30.326899999999998</v>
      </c>
    </row>
    <row r="1105" spans="1:4">
      <c r="A1105" s="408" t="s">
        <v>42231</v>
      </c>
      <c r="B1105" s="426" t="s">
        <v>42232</v>
      </c>
      <c r="C1105" s="408" t="s">
        <v>6</v>
      </c>
      <c r="D1105" s="425">
        <v>17.7334</v>
      </c>
    </row>
    <row r="1106" spans="1:4">
      <c r="A1106" s="408" t="s">
        <v>42233</v>
      </c>
      <c r="B1106" s="426" t="s">
        <v>42234</v>
      </c>
      <c r="C1106" s="408" t="s">
        <v>12728</v>
      </c>
      <c r="D1106" s="425">
        <v>533.44299999999998</v>
      </c>
    </row>
    <row r="1107" spans="1:4">
      <c r="A1107" s="408" t="s">
        <v>42235</v>
      </c>
      <c r="B1107" s="426" t="s">
        <v>42236</v>
      </c>
      <c r="C1107" s="408" t="s">
        <v>144</v>
      </c>
      <c r="D1107" s="425">
        <v>87.4649</v>
      </c>
    </row>
    <row r="1108" spans="1:4">
      <c r="A1108" s="408" t="s">
        <v>42237</v>
      </c>
      <c r="B1108" s="426" t="s">
        <v>42238</v>
      </c>
      <c r="C1108" s="408" t="s">
        <v>12728</v>
      </c>
      <c r="D1108" s="425">
        <v>2.5472999999999999</v>
      </c>
    </row>
    <row r="1109" spans="1:4">
      <c r="A1109" s="408" t="s">
        <v>42239</v>
      </c>
      <c r="B1109" s="426" t="s">
        <v>42240</v>
      </c>
      <c r="C1109" s="408" t="s">
        <v>12728</v>
      </c>
      <c r="D1109" s="425">
        <v>8.5100999999999996</v>
      </c>
    </row>
    <row r="1110" spans="1:4">
      <c r="A1110" s="408" t="s">
        <v>42241</v>
      </c>
      <c r="B1110" s="426" t="s">
        <v>42242</v>
      </c>
      <c r="C1110" s="408" t="s">
        <v>12728</v>
      </c>
      <c r="D1110" s="425">
        <v>554.45640000000003</v>
      </c>
    </row>
    <row r="1111" spans="1:4">
      <c r="A1111" s="408" t="s">
        <v>42243</v>
      </c>
      <c r="B1111" s="426" t="s">
        <v>42244</v>
      </c>
      <c r="C1111" s="408" t="s">
        <v>12728</v>
      </c>
      <c r="D1111" s="425">
        <v>339.46080000000001</v>
      </c>
    </row>
    <row r="1112" spans="1:4">
      <c r="A1112" s="408" t="s">
        <v>42245</v>
      </c>
      <c r="B1112" s="426" t="s">
        <v>42246</v>
      </c>
      <c r="C1112" s="408" t="s">
        <v>19</v>
      </c>
      <c r="D1112" s="425">
        <v>77.322000000000003</v>
      </c>
    </row>
    <row r="1113" spans="1:4">
      <c r="A1113" s="408" t="s">
        <v>42247</v>
      </c>
      <c r="B1113" s="426" t="s">
        <v>42248</v>
      </c>
      <c r="C1113" s="408" t="s">
        <v>12728</v>
      </c>
      <c r="D1113" s="425">
        <v>1515.0317</v>
      </c>
    </row>
    <row r="1114" spans="1:4">
      <c r="A1114" s="408" t="s">
        <v>42249</v>
      </c>
      <c r="B1114" s="426" t="s">
        <v>42250</v>
      </c>
      <c r="C1114" s="408" t="s">
        <v>12728</v>
      </c>
      <c r="D1114" s="425">
        <v>7.5118</v>
      </c>
    </row>
    <row r="1115" spans="1:4">
      <c r="A1115" s="408" t="s">
        <v>42251</v>
      </c>
      <c r="B1115" s="426" t="s">
        <v>42252</v>
      </c>
      <c r="C1115" s="408" t="s">
        <v>12728</v>
      </c>
      <c r="D1115" s="425">
        <v>9078.4491999999991</v>
      </c>
    </row>
    <row r="1116" spans="1:4">
      <c r="A1116" s="408" t="s">
        <v>42253</v>
      </c>
      <c r="B1116" s="426" t="s">
        <v>42254</v>
      </c>
      <c r="C1116" s="408" t="s">
        <v>6</v>
      </c>
      <c r="D1116" s="425">
        <v>1022.9483</v>
      </c>
    </row>
    <row r="1117" spans="1:4">
      <c r="A1117" s="408" t="s">
        <v>42255</v>
      </c>
      <c r="B1117" s="426" t="s">
        <v>42256</v>
      </c>
      <c r="C1117" s="408" t="s">
        <v>12728</v>
      </c>
      <c r="D1117" s="425">
        <v>2.0240999999999998</v>
      </c>
    </row>
    <row r="1118" spans="1:4">
      <c r="A1118" s="408" t="s">
        <v>42257</v>
      </c>
      <c r="B1118" s="426" t="s">
        <v>42258</v>
      </c>
      <c r="C1118" s="408" t="s">
        <v>12728</v>
      </c>
      <c r="D1118" s="425">
        <v>2.8365999999999998</v>
      </c>
    </row>
    <row r="1119" spans="1:4">
      <c r="A1119" s="408" t="s">
        <v>42259</v>
      </c>
      <c r="B1119" s="426" t="s">
        <v>42260</v>
      </c>
      <c r="C1119" s="408" t="s">
        <v>6</v>
      </c>
      <c r="D1119" s="425">
        <v>10.6457</v>
      </c>
    </row>
    <row r="1120" spans="1:4">
      <c r="A1120" s="408" t="s">
        <v>42261</v>
      </c>
      <c r="B1120" s="426" t="s">
        <v>42262</v>
      </c>
      <c r="C1120" s="408" t="s">
        <v>6</v>
      </c>
      <c r="D1120" s="425">
        <v>4.1340000000000003</v>
      </c>
    </row>
    <row r="1121" spans="1:4">
      <c r="A1121" s="408" t="s">
        <v>42263</v>
      </c>
      <c r="B1121" s="426" t="s">
        <v>42264</v>
      </c>
      <c r="C1121" s="408" t="s">
        <v>6</v>
      </c>
      <c r="D1121" s="425">
        <v>4.9523999999999999</v>
      </c>
    </row>
    <row r="1122" spans="1:4">
      <c r="A1122" s="408" t="s">
        <v>42265</v>
      </c>
      <c r="B1122" s="426" t="s">
        <v>42266</v>
      </c>
      <c r="C1122" s="408" t="s">
        <v>6</v>
      </c>
      <c r="D1122" s="425">
        <v>8.5843000000000007</v>
      </c>
    </row>
    <row r="1123" spans="1:4">
      <c r="A1123" s="408" t="s">
        <v>42267</v>
      </c>
      <c r="B1123" s="426" t="s">
        <v>42268</v>
      </c>
      <c r="C1123" s="408" t="s">
        <v>6</v>
      </c>
      <c r="D1123" s="425">
        <v>13.1061</v>
      </c>
    </row>
    <row r="1124" spans="1:4">
      <c r="A1124" s="408" t="s">
        <v>42269</v>
      </c>
      <c r="B1124" s="426" t="s">
        <v>42270</v>
      </c>
      <c r="C1124" s="408" t="s">
        <v>6</v>
      </c>
      <c r="D1124" s="425">
        <v>18.3995</v>
      </c>
    </row>
    <row r="1125" spans="1:4">
      <c r="A1125" s="408" t="s">
        <v>42271</v>
      </c>
      <c r="B1125" s="426" t="s">
        <v>42272</v>
      </c>
      <c r="C1125" s="408" t="s">
        <v>6</v>
      </c>
      <c r="D1125" s="425">
        <v>24.156500000000001</v>
      </c>
    </row>
    <row r="1126" spans="1:4">
      <c r="A1126" s="408" t="s">
        <v>42273</v>
      </c>
      <c r="B1126" s="426" t="s">
        <v>42274</v>
      </c>
      <c r="C1126" s="408" t="s">
        <v>6</v>
      </c>
      <c r="D1126" s="425">
        <v>44.655099999999997</v>
      </c>
    </row>
    <row r="1127" spans="1:4">
      <c r="A1127" s="408" t="s">
        <v>42275</v>
      </c>
      <c r="B1127" s="426" t="s">
        <v>42276</v>
      </c>
      <c r="C1127" s="408" t="s">
        <v>6</v>
      </c>
      <c r="D1127" s="425">
        <v>1.0177</v>
      </c>
    </row>
    <row r="1128" spans="1:4">
      <c r="A1128" s="408" t="s">
        <v>42277</v>
      </c>
      <c r="B1128" s="426" t="s">
        <v>42278</v>
      </c>
      <c r="C1128" s="408" t="s">
        <v>19</v>
      </c>
      <c r="D1128" s="425">
        <v>14.535</v>
      </c>
    </row>
    <row r="1129" spans="1:4">
      <c r="A1129" s="408" t="s">
        <v>42279</v>
      </c>
      <c r="B1129" s="426" t="s">
        <v>42280</v>
      </c>
      <c r="C1129" s="408" t="s">
        <v>12728</v>
      </c>
      <c r="D1129" s="425">
        <v>0.91190000000000004</v>
      </c>
    </row>
    <row r="1130" spans="1:4">
      <c r="A1130" s="408" t="s">
        <v>42281</v>
      </c>
      <c r="B1130" s="426" t="s">
        <v>42282</v>
      </c>
      <c r="C1130" s="408" t="s">
        <v>12728</v>
      </c>
      <c r="D1130" s="425">
        <v>0.91190000000000004</v>
      </c>
    </row>
    <row r="1131" spans="1:4">
      <c r="A1131" s="408" t="s">
        <v>42283</v>
      </c>
      <c r="B1131" s="426" t="s">
        <v>42284</v>
      </c>
      <c r="C1131" s="408" t="s">
        <v>12728</v>
      </c>
      <c r="D1131" s="425">
        <v>0.91190000000000004</v>
      </c>
    </row>
    <row r="1132" spans="1:4">
      <c r="A1132" s="408" t="s">
        <v>42285</v>
      </c>
      <c r="B1132" s="426" t="s">
        <v>42286</v>
      </c>
      <c r="C1132" s="408" t="s">
        <v>12728</v>
      </c>
      <c r="D1132" s="425">
        <v>0.91190000000000004</v>
      </c>
    </row>
    <row r="1133" spans="1:4">
      <c r="A1133" s="408" t="s">
        <v>42287</v>
      </c>
      <c r="B1133" s="426" t="s">
        <v>42288</v>
      </c>
      <c r="C1133" s="408" t="s">
        <v>12728</v>
      </c>
      <c r="D1133" s="425">
        <v>8.5205000000000002</v>
      </c>
    </row>
    <row r="1134" spans="1:4">
      <c r="A1134" s="408" t="s">
        <v>42289</v>
      </c>
      <c r="B1134" s="426" t="s">
        <v>42290</v>
      </c>
      <c r="C1134" s="408" t="s">
        <v>12728</v>
      </c>
      <c r="D1134" s="425">
        <v>8.5190000000000001</v>
      </c>
    </row>
    <row r="1135" spans="1:4">
      <c r="A1135" s="408" t="s">
        <v>42291</v>
      </c>
      <c r="B1135" s="426" t="s">
        <v>42292</v>
      </c>
      <c r="C1135" s="408" t="s">
        <v>12728</v>
      </c>
      <c r="D1135" s="425">
        <v>8.5263000000000009</v>
      </c>
    </row>
    <row r="1136" spans="1:4">
      <c r="A1136" s="408" t="s">
        <v>42293</v>
      </c>
      <c r="B1136" s="426" t="s">
        <v>42294</v>
      </c>
      <c r="C1136" s="408" t="s">
        <v>4007</v>
      </c>
      <c r="D1136" s="425">
        <v>4.3597999999999999</v>
      </c>
    </row>
    <row r="1137" spans="1:4">
      <c r="A1137" s="408" t="s">
        <v>42295</v>
      </c>
      <c r="B1137" s="426" t="s">
        <v>42296</v>
      </c>
      <c r="C1137" s="408" t="s">
        <v>12728</v>
      </c>
      <c r="D1137" s="425">
        <v>8.7126000000000001</v>
      </c>
    </row>
    <row r="1138" spans="1:4">
      <c r="A1138" s="408" t="s">
        <v>42297</v>
      </c>
      <c r="B1138" s="426" t="s">
        <v>42298</v>
      </c>
      <c r="C1138" s="408" t="s">
        <v>141</v>
      </c>
      <c r="D1138" s="425" t="s">
        <v>12734</v>
      </c>
    </row>
    <row r="1139" spans="1:4">
      <c r="A1139" s="408" t="s">
        <v>42299</v>
      </c>
      <c r="B1139" s="426" t="s">
        <v>42300</v>
      </c>
      <c r="C1139" s="408" t="s">
        <v>141</v>
      </c>
      <c r="D1139" s="425" t="s">
        <v>12734</v>
      </c>
    </row>
    <row r="1140" spans="1:4">
      <c r="A1140" s="408" t="s">
        <v>42301</v>
      </c>
      <c r="B1140" s="426" t="s">
        <v>42302</v>
      </c>
      <c r="C1140" s="408" t="s">
        <v>141</v>
      </c>
      <c r="D1140" s="425" t="s">
        <v>12734</v>
      </c>
    </row>
    <row r="1141" spans="1:4">
      <c r="A1141" s="408" t="s">
        <v>42303</v>
      </c>
      <c r="B1141" s="426" t="s">
        <v>42304</v>
      </c>
      <c r="C1141" s="408" t="s">
        <v>141</v>
      </c>
      <c r="D1141" s="425" t="s">
        <v>12734</v>
      </c>
    </row>
    <row r="1142" spans="1:4">
      <c r="A1142" s="408" t="s">
        <v>42305</v>
      </c>
      <c r="B1142" s="426" t="s">
        <v>42306</v>
      </c>
      <c r="C1142" s="408" t="s">
        <v>141</v>
      </c>
      <c r="D1142" s="425" t="s">
        <v>12734</v>
      </c>
    </row>
    <row r="1143" spans="1:4">
      <c r="A1143" s="408" t="s">
        <v>42307</v>
      </c>
      <c r="B1143" s="426" t="s">
        <v>42308</v>
      </c>
      <c r="C1143" s="408" t="s">
        <v>12728</v>
      </c>
      <c r="D1143" s="425">
        <v>8.7148000000000003</v>
      </c>
    </row>
    <row r="1144" spans="1:4">
      <c r="A1144" s="408" t="s">
        <v>42309</v>
      </c>
      <c r="B1144" s="426" t="s">
        <v>42310</v>
      </c>
      <c r="C1144" s="408" t="s">
        <v>141</v>
      </c>
      <c r="D1144" s="425" t="s">
        <v>12734</v>
      </c>
    </row>
    <row r="1145" spans="1:4">
      <c r="A1145" s="408" t="s">
        <v>42311</v>
      </c>
      <c r="B1145" s="426" t="s">
        <v>42312</v>
      </c>
      <c r="C1145" s="408" t="s">
        <v>141</v>
      </c>
      <c r="D1145" s="425" t="s">
        <v>12734</v>
      </c>
    </row>
    <row r="1146" spans="1:4">
      <c r="A1146" s="408" t="s">
        <v>42313</v>
      </c>
      <c r="B1146" s="426" t="s">
        <v>42314</v>
      </c>
      <c r="C1146" s="408" t="s">
        <v>141</v>
      </c>
      <c r="D1146" s="425" t="s">
        <v>12734</v>
      </c>
    </row>
    <row r="1147" spans="1:4">
      <c r="A1147" s="408" t="s">
        <v>42315</v>
      </c>
      <c r="B1147" s="426" t="s">
        <v>42316</v>
      </c>
      <c r="C1147" s="408" t="s">
        <v>141</v>
      </c>
      <c r="D1147" s="425">
        <v>5631.4858000000004</v>
      </c>
    </row>
    <row r="1148" spans="1:4">
      <c r="A1148" s="408" t="s">
        <v>42317</v>
      </c>
      <c r="B1148" s="426" t="s">
        <v>42318</v>
      </c>
      <c r="C1148" s="408" t="s">
        <v>19</v>
      </c>
      <c r="D1148" s="425">
        <v>0.3543</v>
      </c>
    </row>
    <row r="1149" spans="1:4">
      <c r="A1149" s="408" t="s">
        <v>42319</v>
      </c>
      <c r="B1149" s="426" t="s">
        <v>42320</v>
      </c>
      <c r="C1149" s="408" t="s">
        <v>141</v>
      </c>
      <c r="D1149" s="425" t="s">
        <v>12734</v>
      </c>
    </row>
    <row r="1150" spans="1:4">
      <c r="A1150" s="408" t="s">
        <v>42321</v>
      </c>
      <c r="B1150" s="426" t="s">
        <v>42322</v>
      </c>
      <c r="C1150" s="408" t="s">
        <v>141</v>
      </c>
      <c r="D1150" s="425" t="s">
        <v>12734</v>
      </c>
    </row>
    <row r="1151" spans="1:4">
      <c r="A1151" s="408" t="s">
        <v>42323</v>
      </c>
      <c r="B1151" s="426" t="s">
        <v>42324</v>
      </c>
      <c r="C1151" s="408" t="s">
        <v>141</v>
      </c>
      <c r="D1151" s="425" t="s">
        <v>12734</v>
      </c>
    </row>
    <row r="1152" spans="1:4">
      <c r="A1152" s="408" t="s">
        <v>42325</v>
      </c>
      <c r="B1152" s="426" t="s">
        <v>42326</v>
      </c>
      <c r="C1152" s="408" t="s">
        <v>12728</v>
      </c>
      <c r="D1152" s="425">
        <v>10.5037</v>
      </c>
    </row>
    <row r="1153" spans="1:4">
      <c r="A1153" s="408" t="s">
        <v>42327</v>
      </c>
      <c r="B1153" s="426" t="s">
        <v>42328</v>
      </c>
      <c r="C1153" s="408" t="s">
        <v>12728</v>
      </c>
      <c r="D1153" s="425">
        <v>23.7971</v>
      </c>
    </row>
    <row r="1154" spans="1:4">
      <c r="A1154" s="408" t="s">
        <v>42329</v>
      </c>
      <c r="B1154" s="426" t="s">
        <v>42330</v>
      </c>
      <c r="C1154" s="408" t="s">
        <v>12728</v>
      </c>
      <c r="D1154" s="425">
        <v>24.419</v>
      </c>
    </row>
    <row r="1155" spans="1:4">
      <c r="A1155" s="408" t="s">
        <v>42331</v>
      </c>
      <c r="B1155" s="426" t="s">
        <v>42332</v>
      </c>
      <c r="C1155" s="408" t="s">
        <v>12728</v>
      </c>
      <c r="D1155" s="425">
        <v>24.421900000000001</v>
      </c>
    </row>
    <row r="1156" spans="1:4">
      <c r="A1156" s="408" t="s">
        <v>42333</v>
      </c>
      <c r="B1156" s="426" t="s">
        <v>42334</v>
      </c>
      <c r="C1156" s="408" t="s">
        <v>19</v>
      </c>
      <c r="D1156" s="425">
        <v>8.4570000000000007</v>
      </c>
    </row>
    <row r="1157" spans="1:4">
      <c r="A1157" s="408" t="s">
        <v>42335</v>
      </c>
      <c r="B1157" s="426" t="s">
        <v>42336</v>
      </c>
      <c r="C1157" s="408" t="s">
        <v>12728</v>
      </c>
      <c r="D1157" s="425">
        <v>2574.6774</v>
      </c>
    </row>
    <row r="1158" spans="1:4">
      <c r="A1158" s="408" t="s">
        <v>42337</v>
      </c>
      <c r="B1158" s="426" t="s">
        <v>42338</v>
      </c>
      <c r="C1158" s="408" t="s">
        <v>12728</v>
      </c>
      <c r="D1158" s="425">
        <v>3069.8261000000002</v>
      </c>
    </row>
    <row r="1159" spans="1:4">
      <c r="A1159" s="408" t="s">
        <v>42339</v>
      </c>
      <c r="B1159" s="426" t="s">
        <v>42340</v>
      </c>
      <c r="C1159" s="408" t="s">
        <v>12728</v>
      </c>
      <c r="D1159" s="425">
        <v>1627.5695000000001</v>
      </c>
    </row>
    <row r="1160" spans="1:4">
      <c r="A1160" s="408" t="s">
        <v>42341</v>
      </c>
      <c r="B1160" s="426" t="s">
        <v>42342</v>
      </c>
      <c r="C1160" s="408" t="s">
        <v>12728</v>
      </c>
      <c r="D1160" s="425">
        <v>2679.4</v>
      </c>
    </row>
    <row r="1161" spans="1:4">
      <c r="A1161" s="408" t="s">
        <v>42343</v>
      </c>
      <c r="B1161" s="426" t="s">
        <v>42344</v>
      </c>
      <c r="C1161" s="408" t="s">
        <v>12728</v>
      </c>
      <c r="D1161" s="425">
        <v>35.209299999999999</v>
      </c>
    </row>
    <row r="1162" spans="1:4">
      <c r="A1162" s="408" t="s">
        <v>42345</v>
      </c>
      <c r="B1162" s="426" t="s">
        <v>42346</v>
      </c>
      <c r="C1162" s="408" t="s">
        <v>12728</v>
      </c>
      <c r="D1162" s="425">
        <v>5959.0730000000003</v>
      </c>
    </row>
    <row r="1163" spans="1:4">
      <c r="A1163" s="408" t="s">
        <v>42347</v>
      </c>
      <c r="B1163" s="426" t="s">
        <v>42348</v>
      </c>
      <c r="C1163" s="408" t="s">
        <v>12728</v>
      </c>
      <c r="D1163" s="425">
        <v>36.8386</v>
      </c>
    </row>
    <row r="1164" spans="1:4">
      <c r="A1164" s="408" t="s">
        <v>42349</v>
      </c>
      <c r="B1164" s="426" t="s">
        <v>42350</v>
      </c>
      <c r="C1164" s="408" t="s">
        <v>12728</v>
      </c>
      <c r="D1164" s="425">
        <v>347.48070000000001</v>
      </c>
    </row>
    <row r="1165" spans="1:4">
      <c r="A1165" s="408" t="s">
        <v>42351</v>
      </c>
      <c r="B1165" s="426" t="s">
        <v>42352</v>
      </c>
      <c r="C1165" s="408" t="s">
        <v>12728</v>
      </c>
      <c r="D1165" s="425">
        <v>347.48070000000001</v>
      </c>
    </row>
    <row r="1166" spans="1:4">
      <c r="A1166" s="408" t="s">
        <v>42353</v>
      </c>
      <c r="B1166" s="426" t="s">
        <v>42354</v>
      </c>
      <c r="C1166" s="408" t="s">
        <v>12728</v>
      </c>
      <c r="D1166" s="425">
        <v>52.659399999999998</v>
      </c>
    </row>
    <row r="1167" spans="1:4">
      <c r="A1167" s="408" t="s">
        <v>42355</v>
      </c>
      <c r="B1167" s="426" t="s">
        <v>42356</v>
      </c>
      <c r="C1167" s="408" t="s">
        <v>12728</v>
      </c>
      <c r="D1167" s="425">
        <v>69.325999999999993</v>
      </c>
    </row>
    <row r="1168" spans="1:4">
      <c r="A1168" s="408" t="s">
        <v>42357</v>
      </c>
      <c r="B1168" s="426" t="s">
        <v>42358</v>
      </c>
      <c r="C1168" s="408" t="s">
        <v>12728</v>
      </c>
      <c r="D1168" s="425">
        <v>83.091899999999995</v>
      </c>
    </row>
    <row r="1169" spans="1:4">
      <c r="A1169" s="408" t="s">
        <v>42359</v>
      </c>
      <c r="B1169" s="426" t="s">
        <v>42360</v>
      </c>
      <c r="C1169" s="408" t="s">
        <v>12728</v>
      </c>
      <c r="D1169" s="425">
        <v>75.277299999999997</v>
      </c>
    </row>
    <row r="1170" spans="1:4">
      <c r="A1170" s="408" t="s">
        <v>42361</v>
      </c>
      <c r="B1170" s="426" t="s">
        <v>42362</v>
      </c>
      <c r="C1170" s="408" t="s">
        <v>12728</v>
      </c>
      <c r="D1170" s="425">
        <v>92.493499999999997</v>
      </c>
    </row>
    <row r="1171" spans="1:4">
      <c r="A1171" s="408" t="s">
        <v>42363</v>
      </c>
      <c r="B1171" s="426" t="s">
        <v>42364</v>
      </c>
      <c r="C1171" s="408" t="s">
        <v>12728</v>
      </c>
      <c r="D1171" s="425">
        <v>136.93530000000001</v>
      </c>
    </row>
    <row r="1172" spans="1:4">
      <c r="A1172" s="408" t="s">
        <v>42365</v>
      </c>
      <c r="B1172" s="426" t="s">
        <v>42366</v>
      </c>
      <c r="C1172" s="408" t="s">
        <v>12728</v>
      </c>
      <c r="D1172" s="425">
        <v>157.1354</v>
      </c>
    </row>
    <row r="1173" spans="1:4">
      <c r="A1173" s="408" t="s">
        <v>42367</v>
      </c>
      <c r="B1173" s="426" t="s">
        <v>42368</v>
      </c>
      <c r="C1173" s="408" t="s">
        <v>12728</v>
      </c>
      <c r="D1173" s="425">
        <v>185.2337</v>
      </c>
    </row>
    <row r="1174" spans="1:4">
      <c r="A1174" s="408" t="s">
        <v>42369</v>
      </c>
      <c r="B1174" s="426" t="s">
        <v>42370</v>
      </c>
      <c r="C1174" s="408" t="s">
        <v>12728</v>
      </c>
      <c r="D1174" s="425">
        <v>206.37620000000001</v>
      </c>
    </row>
    <row r="1175" spans="1:4">
      <c r="A1175" s="408" t="s">
        <v>42371</v>
      </c>
      <c r="B1175" s="426" t="s">
        <v>42372</v>
      </c>
      <c r="C1175" s="408" t="s">
        <v>12728</v>
      </c>
      <c r="D1175" s="425">
        <v>277.4323</v>
      </c>
    </row>
    <row r="1176" spans="1:4">
      <c r="A1176" s="408" t="s">
        <v>42373</v>
      </c>
      <c r="B1176" s="426" t="s">
        <v>42374</v>
      </c>
      <c r="C1176" s="408" t="s">
        <v>12728</v>
      </c>
      <c r="D1176" s="425">
        <v>86.187700000000007</v>
      </c>
    </row>
    <row r="1177" spans="1:4">
      <c r="A1177" s="408" t="s">
        <v>42375</v>
      </c>
      <c r="B1177" s="426" t="s">
        <v>42376</v>
      </c>
      <c r="C1177" s="408" t="s">
        <v>12728</v>
      </c>
      <c r="D1177" s="425">
        <v>121.61409999999999</v>
      </c>
    </row>
    <row r="1178" spans="1:4">
      <c r="A1178" s="408" t="s">
        <v>42377</v>
      </c>
      <c r="B1178" s="426" t="s">
        <v>42378</v>
      </c>
      <c r="C1178" s="408" t="s">
        <v>12728</v>
      </c>
      <c r="D1178" s="425">
        <v>148.70939999999999</v>
      </c>
    </row>
    <row r="1179" spans="1:4">
      <c r="A1179" s="408" t="s">
        <v>42379</v>
      </c>
      <c r="B1179" s="426" t="s">
        <v>42380</v>
      </c>
      <c r="C1179" s="408" t="s">
        <v>12728</v>
      </c>
      <c r="D1179" s="425">
        <v>94951.770900000003</v>
      </c>
    </row>
    <row r="1180" spans="1:4">
      <c r="A1180" s="408" t="s">
        <v>42381</v>
      </c>
      <c r="B1180" s="426" t="s">
        <v>42382</v>
      </c>
      <c r="C1180" s="408" t="s">
        <v>12728</v>
      </c>
      <c r="D1180" s="425">
        <v>126099.91379999999</v>
      </c>
    </row>
    <row r="1181" spans="1:4">
      <c r="A1181" s="408" t="s">
        <v>42383</v>
      </c>
      <c r="B1181" s="426" t="s">
        <v>42384</v>
      </c>
      <c r="C1181" s="408" t="s">
        <v>12728</v>
      </c>
      <c r="D1181" s="425">
        <v>129802.8943</v>
      </c>
    </row>
    <row r="1182" spans="1:4">
      <c r="A1182" s="408" t="s">
        <v>42385</v>
      </c>
      <c r="B1182" s="426" t="s">
        <v>42386</v>
      </c>
      <c r="C1182" s="408" t="s">
        <v>12728</v>
      </c>
      <c r="D1182" s="425">
        <v>137657.7813</v>
      </c>
    </row>
    <row r="1183" spans="1:4">
      <c r="A1183" s="408" t="s">
        <v>42387</v>
      </c>
      <c r="B1183" s="426" t="s">
        <v>42388</v>
      </c>
      <c r="C1183" s="408" t="s">
        <v>12728</v>
      </c>
      <c r="D1183" s="425">
        <v>145804.41029999999</v>
      </c>
    </row>
    <row r="1184" spans="1:4">
      <c r="A1184" s="408" t="s">
        <v>42389</v>
      </c>
      <c r="B1184" s="426" t="s">
        <v>42390</v>
      </c>
      <c r="C1184" s="408" t="s">
        <v>12728</v>
      </c>
      <c r="D1184" s="425">
        <v>12.0975</v>
      </c>
    </row>
    <row r="1185" spans="1:4">
      <c r="A1185" s="408" t="s">
        <v>42391</v>
      </c>
      <c r="B1185" s="426" t="s">
        <v>42392</v>
      </c>
      <c r="C1185" s="408" t="s">
        <v>12728</v>
      </c>
      <c r="D1185" s="425">
        <v>163925.85310000001</v>
      </c>
    </row>
    <row r="1186" spans="1:4">
      <c r="A1186" s="408" t="s">
        <v>42393</v>
      </c>
      <c r="B1186" s="426" t="s">
        <v>42394</v>
      </c>
      <c r="C1186" s="408" t="s">
        <v>12728</v>
      </c>
      <c r="D1186" s="425">
        <v>168849.05859999999</v>
      </c>
    </row>
    <row r="1187" spans="1:4">
      <c r="A1187" s="408" t="s">
        <v>42395</v>
      </c>
      <c r="B1187" s="426" t="s">
        <v>42396</v>
      </c>
      <c r="C1187" s="408" t="s">
        <v>12728</v>
      </c>
      <c r="D1187" s="425">
        <v>178071.76389999999</v>
      </c>
    </row>
    <row r="1188" spans="1:4">
      <c r="A1188" s="408" t="s">
        <v>42397</v>
      </c>
      <c r="B1188" s="426" t="s">
        <v>42398</v>
      </c>
      <c r="C1188" s="408" t="s">
        <v>12728</v>
      </c>
      <c r="D1188" s="425">
        <v>406.28120000000001</v>
      </c>
    </row>
    <row r="1189" spans="1:4">
      <c r="A1189" s="408" t="s">
        <v>42399</v>
      </c>
      <c r="B1189" s="426" t="s">
        <v>42400</v>
      </c>
      <c r="C1189" s="408" t="s">
        <v>12728</v>
      </c>
      <c r="D1189" s="425">
        <v>483.80119999999999</v>
      </c>
    </row>
    <row r="1190" spans="1:4">
      <c r="A1190" s="408" t="s">
        <v>42401</v>
      </c>
      <c r="B1190" s="426" t="s">
        <v>42402</v>
      </c>
      <c r="C1190" s="408" t="s">
        <v>12728</v>
      </c>
      <c r="D1190" s="425">
        <v>929.85429999999997</v>
      </c>
    </row>
    <row r="1191" spans="1:4">
      <c r="A1191" s="408" t="s">
        <v>42403</v>
      </c>
      <c r="B1191" s="426" t="s">
        <v>42404</v>
      </c>
      <c r="C1191" s="408" t="s">
        <v>12728</v>
      </c>
      <c r="D1191" s="425">
        <v>1592.8162</v>
      </c>
    </row>
    <row r="1192" spans="1:4">
      <c r="A1192" s="408" t="s">
        <v>42405</v>
      </c>
      <c r="B1192" s="426" t="s">
        <v>42406</v>
      </c>
      <c r="C1192" s="408" t="s">
        <v>12728</v>
      </c>
      <c r="D1192" s="425">
        <v>153.81809999999999</v>
      </c>
    </row>
    <row r="1193" spans="1:4">
      <c r="A1193" s="408" t="s">
        <v>42407</v>
      </c>
      <c r="B1193" s="426" t="s">
        <v>42408</v>
      </c>
      <c r="C1193" s="408" t="s">
        <v>12728</v>
      </c>
      <c r="D1193" s="425">
        <v>202.31800000000001</v>
      </c>
    </row>
    <row r="1194" spans="1:4">
      <c r="A1194" s="408" t="s">
        <v>42409</v>
      </c>
      <c r="B1194" s="426" t="s">
        <v>42410</v>
      </c>
      <c r="C1194" s="408" t="s">
        <v>12728</v>
      </c>
      <c r="D1194" s="425">
        <v>246.19669999999999</v>
      </c>
    </row>
    <row r="1195" spans="1:4">
      <c r="A1195" s="408" t="s">
        <v>42411</v>
      </c>
      <c r="B1195" s="426" t="s">
        <v>42412</v>
      </c>
      <c r="C1195" s="408" t="s">
        <v>12728</v>
      </c>
      <c r="D1195" s="425">
        <v>313.41430000000003</v>
      </c>
    </row>
    <row r="1196" spans="1:4">
      <c r="A1196" s="408" t="s">
        <v>42413</v>
      </c>
      <c r="B1196" s="426" t="s">
        <v>42414</v>
      </c>
      <c r="C1196" s="408" t="s">
        <v>12728</v>
      </c>
      <c r="D1196" s="425">
        <v>17.541799999999999</v>
      </c>
    </row>
    <row r="1197" spans="1:4">
      <c r="A1197" s="408" t="s">
        <v>42415</v>
      </c>
      <c r="B1197" s="426" t="s">
        <v>42416</v>
      </c>
      <c r="C1197" s="408" t="s">
        <v>12728</v>
      </c>
      <c r="D1197" s="425">
        <v>189557.62330000001</v>
      </c>
    </row>
    <row r="1198" spans="1:4">
      <c r="A1198" s="408" t="s">
        <v>42417</v>
      </c>
      <c r="B1198" s="426" t="s">
        <v>42418</v>
      </c>
      <c r="C1198" s="408" t="s">
        <v>12728</v>
      </c>
      <c r="D1198" s="425">
        <v>36.952599999999997</v>
      </c>
    </row>
    <row r="1199" spans="1:4">
      <c r="A1199" s="408" t="s">
        <v>42419</v>
      </c>
      <c r="B1199" s="426" t="s">
        <v>42420</v>
      </c>
      <c r="C1199" s="408" t="s">
        <v>6</v>
      </c>
      <c r="D1199" s="425">
        <v>3.2972999999999999</v>
      </c>
    </row>
    <row r="1200" spans="1:4">
      <c r="A1200" s="408" t="s">
        <v>42421</v>
      </c>
      <c r="B1200" s="426" t="s">
        <v>42422</v>
      </c>
      <c r="C1200" s="408" t="s">
        <v>12728</v>
      </c>
      <c r="D1200" s="425">
        <v>51.047699999999999</v>
      </c>
    </row>
    <row r="1201" spans="1:4">
      <c r="A1201" s="408" t="s">
        <v>42423</v>
      </c>
      <c r="B1201" s="426" t="s">
        <v>42424</v>
      </c>
      <c r="C1201" s="408" t="s">
        <v>12728</v>
      </c>
      <c r="D1201" s="425">
        <v>59.072200000000002</v>
      </c>
    </row>
    <row r="1202" spans="1:4">
      <c r="A1202" s="408" t="s">
        <v>42425</v>
      </c>
      <c r="B1202" s="426" t="s">
        <v>42426</v>
      </c>
      <c r="C1202" s="408" t="s">
        <v>12728</v>
      </c>
      <c r="D1202" s="425">
        <v>193396.82130000001</v>
      </c>
    </row>
    <row r="1203" spans="1:4">
      <c r="A1203" s="408" t="s">
        <v>42427</v>
      </c>
      <c r="B1203" s="426" t="s">
        <v>42428</v>
      </c>
      <c r="C1203" s="408" t="s">
        <v>6</v>
      </c>
      <c r="D1203" s="425">
        <v>1.3186</v>
      </c>
    </row>
    <row r="1204" spans="1:4">
      <c r="A1204" s="408" t="s">
        <v>42429</v>
      </c>
      <c r="B1204" s="426" t="s">
        <v>42430</v>
      </c>
      <c r="C1204" s="408" t="s">
        <v>12728</v>
      </c>
      <c r="D1204" s="425">
        <v>20.752300000000002</v>
      </c>
    </row>
    <row r="1205" spans="1:4">
      <c r="A1205" s="408" t="s">
        <v>42431</v>
      </c>
      <c r="B1205" s="426" t="s">
        <v>42432</v>
      </c>
      <c r="C1205" s="408" t="s">
        <v>6</v>
      </c>
      <c r="D1205" s="425">
        <v>1.9718</v>
      </c>
    </row>
    <row r="1206" spans="1:4">
      <c r="A1206" s="408" t="s">
        <v>42433</v>
      </c>
      <c r="B1206" s="426" t="s">
        <v>42434</v>
      </c>
      <c r="C1206" s="408" t="s">
        <v>4007</v>
      </c>
      <c r="D1206" s="425">
        <v>44.800800000000002</v>
      </c>
    </row>
    <row r="1207" spans="1:4">
      <c r="A1207" s="408" t="s">
        <v>42435</v>
      </c>
      <c r="B1207" s="426" t="s">
        <v>42436</v>
      </c>
      <c r="C1207" s="408" t="s">
        <v>12728</v>
      </c>
      <c r="D1207" s="425">
        <v>1174.3244</v>
      </c>
    </row>
    <row r="1208" spans="1:4">
      <c r="A1208" s="408" t="s">
        <v>42437</v>
      </c>
      <c r="B1208" s="426" t="s">
        <v>42438</v>
      </c>
      <c r="C1208" s="408" t="s">
        <v>12728</v>
      </c>
      <c r="D1208" s="425">
        <v>80.193299999999994</v>
      </c>
    </row>
    <row r="1209" spans="1:4">
      <c r="A1209" s="408" t="s">
        <v>42439</v>
      </c>
      <c r="B1209" s="426" t="s">
        <v>42440</v>
      </c>
      <c r="C1209" s="408" t="s">
        <v>12728</v>
      </c>
      <c r="D1209" s="425">
        <v>128.41730000000001</v>
      </c>
    </row>
    <row r="1210" spans="1:4">
      <c r="A1210" s="408" t="s">
        <v>42441</v>
      </c>
      <c r="B1210" s="426" t="s">
        <v>42442</v>
      </c>
      <c r="C1210" s="408" t="s">
        <v>12728</v>
      </c>
      <c r="D1210" s="425">
        <v>135.55099999999999</v>
      </c>
    </row>
    <row r="1211" spans="1:4">
      <c r="A1211" s="408" t="s">
        <v>42443</v>
      </c>
      <c r="B1211" s="426" t="s">
        <v>42444</v>
      </c>
      <c r="C1211" s="408" t="s">
        <v>12728</v>
      </c>
      <c r="D1211" s="425">
        <v>158.7002</v>
      </c>
    </row>
    <row r="1212" spans="1:4">
      <c r="A1212" s="408" t="s">
        <v>42445</v>
      </c>
      <c r="B1212" s="426" t="s">
        <v>42446</v>
      </c>
      <c r="C1212" s="408" t="s">
        <v>12728</v>
      </c>
      <c r="D1212" s="425">
        <v>187.9015</v>
      </c>
    </row>
    <row r="1213" spans="1:4">
      <c r="A1213" s="408" t="s">
        <v>42447</v>
      </c>
      <c r="B1213" s="426" t="s">
        <v>42448</v>
      </c>
      <c r="C1213" s="408" t="s">
        <v>4007</v>
      </c>
      <c r="D1213" s="425">
        <v>12.385400000000001</v>
      </c>
    </row>
    <row r="1214" spans="1:4">
      <c r="A1214" s="408" t="s">
        <v>42449</v>
      </c>
      <c r="B1214" s="426" t="s">
        <v>42450</v>
      </c>
      <c r="C1214" s="408" t="s">
        <v>12728</v>
      </c>
      <c r="D1214" s="425">
        <v>238.06800000000001</v>
      </c>
    </row>
    <row r="1215" spans="1:4">
      <c r="A1215" s="408" t="s">
        <v>42451</v>
      </c>
      <c r="B1215" s="426" t="s">
        <v>42452</v>
      </c>
      <c r="C1215" s="408" t="s">
        <v>4007</v>
      </c>
      <c r="D1215" s="425">
        <v>18.747299999999999</v>
      </c>
    </row>
    <row r="1216" spans="1:4">
      <c r="A1216" s="408" t="s">
        <v>42453</v>
      </c>
      <c r="B1216" s="426" t="s">
        <v>42454</v>
      </c>
      <c r="C1216" s="408" t="s">
        <v>19</v>
      </c>
      <c r="D1216" s="425">
        <v>7.5</v>
      </c>
    </row>
    <row r="1217" spans="1:4">
      <c r="A1217" s="408" t="s">
        <v>42455</v>
      </c>
      <c r="B1217" s="426" t="s">
        <v>42456</v>
      </c>
      <c r="C1217" s="408" t="s">
        <v>19</v>
      </c>
      <c r="D1217" s="425">
        <v>7.5</v>
      </c>
    </row>
    <row r="1218" spans="1:4">
      <c r="A1218" s="408" t="s">
        <v>42457</v>
      </c>
      <c r="B1218" s="426" t="s">
        <v>42458</v>
      </c>
      <c r="C1218" s="408" t="s">
        <v>19</v>
      </c>
      <c r="D1218" s="425">
        <v>9.9527999999999999</v>
      </c>
    </row>
    <row r="1219" spans="1:4">
      <c r="A1219" s="408" t="s">
        <v>42459</v>
      </c>
      <c r="B1219" s="426" t="s">
        <v>42460</v>
      </c>
      <c r="C1219" s="408" t="s">
        <v>19</v>
      </c>
      <c r="D1219" s="425">
        <v>26.227</v>
      </c>
    </row>
    <row r="1220" spans="1:4">
      <c r="A1220" s="408" t="s">
        <v>42461</v>
      </c>
      <c r="B1220" s="426" t="s">
        <v>42462</v>
      </c>
      <c r="C1220" s="408" t="s">
        <v>19</v>
      </c>
      <c r="D1220" s="425">
        <v>8.4524000000000008</v>
      </c>
    </row>
    <row r="1221" spans="1:4">
      <c r="A1221" s="408" t="s">
        <v>42463</v>
      </c>
      <c r="B1221" s="426" t="s">
        <v>42464</v>
      </c>
      <c r="C1221" s="408" t="s">
        <v>4007</v>
      </c>
      <c r="D1221" s="425">
        <v>18.747299999999999</v>
      </c>
    </row>
    <row r="1222" spans="1:4">
      <c r="A1222" s="408" t="s">
        <v>42465</v>
      </c>
      <c r="B1222" s="426" t="s">
        <v>42466</v>
      </c>
      <c r="C1222" s="408" t="s">
        <v>19</v>
      </c>
      <c r="D1222" s="425">
        <v>7.5</v>
      </c>
    </row>
    <row r="1223" spans="1:4">
      <c r="A1223" s="408" t="s">
        <v>42467</v>
      </c>
      <c r="B1223" s="426" t="s">
        <v>42468</v>
      </c>
      <c r="C1223" s="408" t="s">
        <v>12728</v>
      </c>
      <c r="D1223" s="425">
        <v>1702.4946</v>
      </c>
    </row>
    <row r="1224" spans="1:4">
      <c r="A1224" s="408" t="s">
        <v>42469</v>
      </c>
      <c r="B1224" s="426" t="s">
        <v>42470</v>
      </c>
      <c r="C1224" s="408" t="s">
        <v>6</v>
      </c>
      <c r="D1224" s="425">
        <v>109.157</v>
      </c>
    </row>
    <row r="1225" spans="1:4">
      <c r="A1225" s="408" t="s">
        <v>42471</v>
      </c>
      <c r="B1225" s="426" t="s">
        <v>42472</v>
      </c>
      <c r="C1225" s="408" t="s">
        <v>6</v>
      </c>
      <c r="D1225" s="425">
        <v>131.58959999999999</v>
      </c>
    </row>
    <row r="1226" spans="1:4">
      <c r="A1226" s="408" t="s">
        <v>42473</v>
      </c>
      <c r="B1226" s="426" t="s">
        <v>42474</v>
      </c>
      <c r="C1226" s="408" t="s">
        <v>6</v>
      </c>
      <c r="D1226" s="425">
        <v>157.64349999999999</v>
      </c>
    </row>
    <row r="1227" spans="1:4">
      <c r="A1227" s="408" t="s">
        <v>42475</v>
      </c>
      <c r="B1227" s="426" t="s">
        <v>42476</v>
      </c>
      <c r="C1227" s="408" t="s">
        <v>144</v>
      </c>
      <c r="D1227" s="425">
        <v>3.3090999999999999</v>
      </c>
    </row>
    <row r="1228" spans="1:4">
      <c r="A1228" s="408" t="s">
        <v>42477</v>
      </c>
      <c r="B1228" s="426" t="s">
        <v>42478</v>
      </c>
      <c r="C1228" s="408" t="s">
        <v>144</v>
      </c>
      <c r="D1228" s="425">
        <v>6.7935999999999996</v>
      </c>
    </row>
    <row r="1229" spans="1:4">
      <c r="A1229" s="408" t="s">
        <v>42479</v>
      </c>
      <c r="B1229" s="426" t="s">
        <v>42480</v>
      </c>
      <c r="C1229" s="408" t="s">
        <v>6</v>
      </c>
      <c r="D1229" s="425">
        <v>225.84379999999999</v>
      </c>
    </row>
    <row r="1230" spans="1:4">
      <c r="A1230" s="408" t="s">
        <v>42481</v>
      </c>
      <c r="B1230" s="426" t="s">
        <v>42482</v>
      </c>
      <c r="C1230" s="408" t="s">
        <v>6</v>
      </c>
      <c r="D1230" s="425">
        <v>261.8528</v>
      </c>
    </row>
    <row r="1231" spans="1:4">
      <c r="A1231" s="408" t="s">
        <v>42483</v>
      </c>
      <c r="B1231" s="426" t="s">
        <v>42484</v>
      </c>
      <c r="C1231" s="408" t="s">
        <v>6</v>
      </c>
      <c r="D1231" s="425">
        <v>90.068799999999996</v>
      </c>
    </row>
    <row r="1232" spans="1:4">
      <c r="A1232" s="408" t="s">
        <v>42485</v>
      </c>
      <c r="B1232" s="426" t="s">
        <v>42486</v>
      </c>
      <c r="C1232" s="408" t="s">
        <v>6</v>
      </c>
      <c r="D1232" s="425">
        <v>142.94839999999999</v>
      </c>
    </row>
    <row r="1233" spans="1:4">
      <c r="A1233" s="408" t="s">
        <v>42487</v>
      </c>
      <c r="B1233" s="426" t="s">
        <v>42488</v>
      </c>
      <c r="C1233" s="408" t="s">
        <v>6</v>
      </c>
      <c r="D1233" s="425">
        <v>165.9751</v>
      </c>
    </row>
    <row r="1234" spans="1:4">
      <c r="A1234" s="408" t="s">
        <v>42489</v>
      </c>
      <c r="B1234" s="426" t="s">
        <v>42490</v>
      </c>
      <c r="C1234" s="408" t="s">
        <v>6</v>
      </c>
      <c r="D1234" s="425">
        <v>189.9187</v>
      </c>
    </row>
    <row r="1235" spans="1:4">
      <c r="A1235" s="408" t="s">
        <v>42491</v>
      </c>
      <c r="B1235" s="426" t="s">
        <v>42492</v>
      </c>
      <c r="C1235" s="408" t="s">
        <v>6</v>
      </c>
      <c r="D1235" s="425">
        <v>266.43869999999998</v>
      </c>
    </row>
    <row r="1236" spans="1:4">
      <c r="A1236" s="408" t="s">
        <v>42493</v>
      </c>
      <c r="B1236" s="426" t="s">
        <v>42494</v>
      </c>
      <c r="C1236" s="408" t="s">
        <v>6</v>
      </c>
      <c r="D1236" s="425">
        <v>305.73790000000002</v>
      </c>
    </row>
    <row r="1237" spans="1:4">
      <c r="A1237" s="408" t="s">
        <v>42495</v>
      </c>
      <c r="B1237" s="426" t="s">
        <v>42496</v>
      </c>
      <c r="C1237" s="408" t="s">
        <v>12728</v>
      </c>
      <c r="D1237" s="425">
        <v>201396.2879</v>
      </c>
    </row>
    <row r="1238" spans="1:4">
      <c r="A1238" s="408" t="s">
        <v>42497</v>
      </c>
      <c r="B1238" s="426" t="s">
        <v>42498</v>
      </c>
      <c r="C1238" s="408" t="s">
        <v>12728</v>
      </c>
      <c r="D1238" s="425">
        <v>212344.83530000001</v>
      </c>
    </row>
    <row r="1239" spans="1:4">
      <c r="A1239" s="408" t="s">
        <v>42499</v>
      </c>
      <c r="B1239" s="426" t="s">
        <v>42500</v>
      </c>
      <c r="C1239" s="408" t="s">
        <v>12728</v>
      </c>
      <c r="D1239" s="425">
        <v>650.57510000000002</v>
      </c>
    </row>
    <row r="1240" spans="1:4">
      <c r="A1240" s="408" t="s">
        <v>42501</v>
      </c>
      <c r="B1240" s="426" t="s">
        <v>42502</v>
      </c>
      <c r="C1240" s="408" t="s">
        <v>6</v>
      </c>
      <c r="D1240" s="425">
        <v>381.5881</v>
      </c>
    </row>
    <row r="1241" spans="1:4">
      <c r="A1241" s="408" t="s">
        <v>42503</v>
      </c>
      <c r="B1241" s="426" t="s">
        <v>42504</v>
      </c>
      <c r="C1241" s="408" t="s">
        <v>144</v>
      </c>
      <c r="D1241" s="425">
        <v>231.67959999999999</v>
      </c>
    </row>
    <row r="1242" spans="1:4">
      <c r="A1242" s="408" t="s">
        <v>42505</v>
      </c>
      <c r="B1242" s="426" t="s">
        <v>42506</v>
      </c>
      <c r="C1242" s="408" t="s">
        <v>12728</v>
      </c>
      <c r="D1242" s="425">
        <v>1538.6142</v>
      </c>
    </row>
    <row r="1243" spans="1:4">
      <c r="A1243" s="408" t="s">
        <v>42507</v>
      </c>
      <c r="B1243" s="426" t="s">
        <v>42508</v>
      </c>
      <c r="C1243" s="408" t="s">
        <v>12728</v>
      </c>
      <c r="D1243" s="425">
        <v>257.91309999999999</v>
      </c>
    </row>
    <row r="1244" spans="1:4">
      <c r="A1244" s="408" t="s">
        <v>42509</v>
      </c>
      <c r="B1244" s="426" t="s">
        <v>42510</v>
      </c>
      <c r="C1244" s="408" t="s">
        <v>12728</v>
      </c>
      <c r="D1244" s="425">
        <v>1130.0029999999999</v>
      </c>
    </row>
    <row r="1245" spans="1:4">
      <c r="A1245" s="408" t="s">
        <v>42511</v>
      </c>
      <c r="B1245" s="426" t="s">
        <v>42512</v>
      </c>
      <c r="C1245" s="408" t="s">
        <v>6</v>
      </c>
      <c r="D1245" s="425">
        <v>383.04300000000001</v>
      </c>
    </row>
    <row r="1246" spans="1:4">
      <c r="A1246" s="408" t="s">
        <v>42513</v>
      </c>
      <c r="B1246" s="426" t="s">
        <v>42514</v>
      </c>
      <c r="C1246" s="408" t="s">
        <v>12728</v>
      </c>
      <c r="D1246" s="425">
        <v>2815.0387000000001</v>
      </c>
    </row>
    <row r="1247" spans="1:4">
      <c r="A1247" s="408" t="s">
        <v>42515</v>
      </c>
      <c r="B1247" s="426" t="s">
        <v>42516</v>
      </c>
      <c r="C1247" s="408" t="s">
        <v>12728</v>
      </c>
      <c r="D1247" s="425">
        <v>645.06610000000001</v>
      </c>
    </row>
    <row r="1248" spans="1:4">
      <c r="A1248" s="408" t="s">
        <v>42517</v>
      </c>
      <c r="B1248" s="426" t="s">
        <v>42518</v>
      </c>
      <c r="C1248" s="408" t="s">
        <v>12728</v>
      </c>
      <c r="D1248" s="425">
        <v>205.8989</v>
      </c>
    </row>
    <row r="1249" spans="1:4">
      <c r="A1249" s="408" t="s">
        <v>42519</v>
      </c>
      <c r="B1249" s="426" t="s">
        <v>42520</v>
      </c>
      <c r="C1249" s="408" t="s">
        <v>12728</v>
      </c>
      <c r="D1249" s="425">
        <v>1415.5759</v>
      </c>
    </row>
    <row r="1250" spans="1:4">
      <c r="A1250" s="408" t="s">
        <v>42521</v>
      </c>
      <c r="B1250" s="426" t="s">
        <v>42522</v>
      </c>
      <c r="C1250" s="408" t="s">
        <v>12728</v>
      </c>
      <c r="D1250" s="425">
        <v>2854.0868999999998</v>
      </c>
    </row>
    <row r="1251" spans="1:4">
      <c r="A1251" s="408" t="s">
        <v>42523</v>
      </c>
      <c r="B1251" s="426" t="s">
        <v>42524</v>
      </c>
      <c r="C1251" s="408" t="s">
        <v>12728</v>
      </c>
      <c r="D1251" s="425">
        <v>2854.0868999999998</v>
      </c>
    </row>
    <row r="1252" spans="1:4">
      <c r="A1252" s="408" t="s">
        <v>42525</v>
      </c>
      <c r="B1252" s="426" t="s">
        <v>42526</v>
      </c>
      <c r="C1252" s="408" t="s">
        <v>6</v>
      </c>
      <c r="D1252" s="425">
        <v>5.9299999999999999E-2</v>
      </c>
    </row>
    <row r="1253" spans="1:4">
      <c r="A1253" s="408" t="s">
        <v>42527</v>
      </c>
      <c r="B1253" s="426" t="s">
        <v>42528</v>
      </c>
      <c r="C1253" s="408" t="s">
        <v>12728</v>
      </c>
      <c r="D1253" s="425">
        <v>166.43</v>
      </c>
    </row>
    <row r="1254" spans="1:4">
      <c r="A1254" s="408" t="s">
        <v>42529</v>
      </c>
      <c r="B1254" s="426" t="s">
        <v>42530</v>
      </c>
      <c r="C1254" s="408" t="s">
        <v>12728</v>
      </c>
      <c r="D1254" s="425">
        <v>106.1815</v>
      </c>
    </row>
    <row r="1255" spans="1:4">
      <c r="A1255" s="408" t="s">
        <v>42531</v>
      </c>
      <c r="B1255" s="426" t="s">
        <v>42532</v>
      </c>
      <c r="C1255" s="408" t="s">
        <v>12728</v>
      </c>
      <c r="D1255" s="425">
        <v>64.338899999999995</v>
      </c>
    </row>
    <row r="1256" spans="1:4">
      <c r="A1256" s="408" t="s">
        <v>42533</v>
      </c>
      <c r="B1256" s="426" t="s">
        <v>42534</v>
      </c>
      <c r="C1256" s="408" t="s">
        <v>12728</v>
      </c>
      <c r="D1256" s="425">
        <v>70.065100000000001</v>
      </c>
    </row>
    <row r="1257" spans="1:4">
      <c r="A1257" s="408" t="s">
        <v>42535</v>
      </c>
      <c r="B1257" s="426" t="s">
        <v>42536</v>
      </c>
      <c r="C1257" s="408" t="s">
        <v>12728</v>
      </c>
      <c r="D1257" s="425">
        <v>47.475900000000003</v>
      </c>
    </row>
    <row r="1258" spans="1:4">
      <c r="A1258" s="408" t="s">
        <v>42537</v>
      </c>
      <c r="B1258" s="426" t="s">
        <v>42538</v>
      </c>
      <c r="C1258" s="408" t="s">
        <v>141</v>
      </c>
      <c r="D1258" s="425" t="s">
        <v>12734</v>
      </c>
    </row>
    <row r="1259" spans="1:4">
      <c r="A1259" s="408" t="s">
        <v>42539</v>
      </c>
      <c r="B1259" s="426" t="s">
        <v>42540</v>
      </c>
      <c r="C1259" s="408" t="s">
        <v>143</v>
      </c>
      <c r="D1259" s="425" t="s">
        <v>12734</v>
      </c>
    </row>
    <row r="1260" spans="1:4">
      <c r="A1260" s="408" t="s">
        <v>42541</v>
      </c>
      <c r="B1260" s="426" t="s">
        <v>42542</v>
      </c>
      <c r="C1260" s="408" t="s">
        <v>12728</v>
      </c>
      <c r="D1260" s="425">
        <v>41.963299999999997</v>
      </c>
    </row>
    <row r="1261" spans="1:4">
      <c r="A1261" s="408" t="s">
        <v>42543</v>
      </c>
      <c r="B1261" s="426" t="s">
        <v>42544</v>
      </c>
      <c r="C1261" s="408" t="s">
        <v>12728</v>
      </c>
      <c r="D1261" s="425">
        <v>60.584299999999999</v>
      </c>
    </row>
    <row r="1262" spans="1:4">
      <c r="A1262" s="408" t="s">
        <v>42545</v>
      </c>
      <c r="B1262" s="426" t="s">
        <v>42546</v>
      </c>
      <c r="C1262" s="408" t="s">
        <v>12728</v>
      </c>
      <c r="D1262" s="425">
        <v>112.6863</v>
      </c>
    </row>
    <row r="1263" spans="1:4">
      <c r="A1263" s="408" t="s">
        <v>42547</v>
      </c>
      <c r="B1263" s="426" t="s">
        <v>42548</v>
      </c>
      <c r="C1263" s="408" t="s">
        <v>141</v>
      </c>
      <c r="D1263" s="425" t="s">
        <v>12734</v>
      </c>
    </row>
    <row r="1264" spans="1:4">
      <c r="A1264" s="408" t="s">
        <v>42549</v>
      </c>
      <c r="B1264" s="426" t="s">
        <v>42550</v>
      </c>
      <c r="C1264" s="408" t="s">
        <v>12728</v>
      </c>
      <c r="D1264" s="425">
        <v>45.867899999999999</v>
      </c>
    </row>
    <row r="1265" spans="1:4">
      <c r="A1265" s="408" t="s">
        <v>42551</v>
      </c>
      <c r="B1265" s="426" t="s">
        <v>42552</v>
      </c>
      <c r="C1265" s="408" t="s">
        <v>12728</v>
      </c>
      <c r="D1265" s="425">
        <v>42.552999999999997</v>
      </c>
    </row>
    <row r="1266" spans="1:4">
      <c r="A1266" s="408" t="s">
        <v>42553</v>
      </c>
      <c r="B1266" s="426" t="s">
        <v>42554</v>
      </c>
      <c r="C1266" s="408" t="s">
        <v>19</v>
      </c>
      <c r="D1266" s="425">
        <v>11.2621</v>
      </c>
    </row>
    <row r="1267" spans="1:4">
      <c r="A1267" s="408" t="s">
        <v>42555</v>
      </c>
      <c r="B1267" s="426" t="s">
        <v>42556</v>
      </c>
      <c r="C1267" s="408" t="s">
        <v>19</v>
      </c>
      <c r="D1267" s="425">
        <v>12.937099999999999</v>
      </c>
    </row>
    <row r="1268" spans="1:4">
      <c r="A1268" s="408" t="s">
        <v>42557</v>
      </c>
      <c r="B1268" s="426" t="s">
        <v>42558</v>
      </c>
      <c r="C1268" s="408" t="s">
        <v>19</v>
      </c>
      <c r="D1268" s="425">
        <v>11.8439</v>
      </c>
    </row>
    <row r="1269" spans="1:4">
      <c r="A1269" s="408" t="s">
        <v>42559</v>
      </c>
      <c r="B1269" s="426" t="s">
        <v>42560</v>
      </c>
      <c r="C1269" s="408" t="s">
        <v>19</v>
      </c>
      <c r="D1269" s="425">
        <v>12.381</v>
      </c>
    </row>
    <row r="1270" spans="1:4">
      <c r="A1270" s="408" t="s">
        <v>42561</v>
      </c>
      <c r="B1270" s="426" t="s">
        <v>42562</v>
      </c>
      <c r="C1270" s="408" t="s">
        <v>19</v>
      </c>
      <c r="D1270" s="425">
        <v>12.128500000000001</v>
      </c>
    </row>
    <row r="1271" spans="1:4">
      <c r="A1271" s="408" t="s">
        <v>42563</v>
      </c>
      <c r="B1271" s="426" t="s">
        <v>42564</v>
      </c>
      <c r="C1271" s="408" t="s">
        <v>19</v>
      </c>
      <c r="D1271" s="425">
        <v>12.3218</v>
      </c>
    </row>
    <row r="1272" spans="1:4">
      <c r="A1272" s="408" t="s">
        <v>42565</v>
      </c>
      <c r="B1272" s="426" t="s">
        <v>42566</v>
      </c>
      <c r="C1272" s="408" t="s">
        <v>12728</v>
      </c>
      <c r="D1272" s="425">
        <v>15055.984200000001</v>
      </c>
    </row>
    <row r="1273" spans="1:4">
      <c r="A1273" s="408" t="s">
        <v>42567</v>
      </c>
      <c r="B1273" s="426" t="s">
        <v>42568</v>
      </c>
      <c r="C1273" s="408" t="s">
        <v>12728</v>
      </c>
      <c r="D1273" s="425">
        <v>17829.0942</v>
      </c>
    </row>
    <row r="1274" spans="1:4">
      <c r="A1274" s="408" t="s">
        <v>42569</v>
      </c>
      <c r="B1274" s="426" t="s">
        <v>42570</v>
      </c>
      <c r="C1274" s="408" t="s">
        <v>12728</v>
      </c>
      <c r="D1274" s="425">
        <v>14068.805899999999</v>
      </c>
    </row>
    <row r="1275" spans="1:4">
      <c r="A1275" s="408" t="s">
        <v>42571</v>
      </c>
      <c r="B1275" s="426" t="s">
        <v>42572</v>
      </c>
      <c r="C1275" s="408" t="s">
        <v>12728</v>
      </c>
      <c r="D1275" s="425">
        <v>14746.2801</v>
      </c>
    </row>
    <row r="1276" spans="1:4">
      <c r="A1276" s="408" t="s">
        <v>42573</v>
      </c>
      <c r="B1276" s="426" t="s">
        <v>42574</v>
      </c>
      <c r="C1276" s="408" t="s">
        <v>12728</v>
      </c>
      <c r="D1276" s="425">
        <v>3605.2134999999998</v>
      </c>
    </row>
    <row r="1277" spans="1:4">
      <c r="A1277" s="408" t="s">
        <v>42575</v>
      </c>
      <c r="B1277" s="426" t="s">
        <v>42576</v>
      </c>
      <c r="C1277" s="408" t="s">
        <v>12728</v>
      </c>
      <c r="D1277" s="425">
        <v>2504.0556000000001</v>
      </c>
    </row>
    <row r="1278" spans="1:4">
      <c r="A1278" s="408" t="s">
        <v>42577</v>
      </c>
      <c r="B1278" s="426" t="s">
        <v>42578</v>
      </c>
      <c r="C1278" s="408" t="s">
        <v>6</v>
      </c>
      <c r="D1278" s="425">
        <v>27.093399999999999</v>
      </c>
    </row>
    <row r="1279" spans="1:4">
      <c r="A1279" s="408" t="s">
        <v>42579</v>
      </c>
      <c r="B1279" s="426" t="s">
        <v>42580</v>
      </c>
      <c r="C1279" s="408" t="s">
        <v>6</v>
      </c>
      <c r="D1279" s="425">
        <v>428.71780000000001</v>
      </c>
    </row>
    <row r="1280" spans="1:4">
      <c r="A1280" s="408" t="s">
        <v>42581</v>
      </c>
      <c r="B1280" s="426" t="s">
        <v>42582</v>
      </c>
      <c r="C1280" s="408" t="s">
        <v>12728</v>
      </c>
      <c r="D1280" s="425">
        <v>52.021299999999997</v>
      </c>
    </row>
    <row r="1281" spans="1:4">
      <c r="A1281" s="408" t="s">
        <v>42583</v>
      </c>
      <c r="B1281" s="426" t="s">
        <v>42584</v>
      </c>
      <c r="C1281" s="408" t="s">
        <v>4007</v>
      </c>
      <c r="D1281" s="425">
        <v>30.5121</v>
      </c>
    </row>
    <row r="1282" spans="1:4">
      <c r="A1282" s="408" t="s">
        <v>42585</v>
      </c>
      <c r="B1282" s="426" t="s">
        <v>42586</v>
      </c>
      <c r="C1282" s="408" t="s">
        <v>19</v>
      </c>
      <c r="D1282" s="425">
        <v>27.2883</v>
      </c>
    </row>
    <row r="1283" spans="1:4">
      <c r="A1283" s="408" t="s">
        <v>42587</v>
      </c>
      <c r="B1283" s="426" t="s">
        <v>42588</v>
      </c>
      <c r="C1283" s="408" t="s">
        <v>12728</v>
      </c>
      <c r="D1283" s="425">
        <v>15.2912</v>
      </c>
    </row>
    <row r="1284" spans="1:4">
      <c r="A1284" s="408" t="s">
        <v>42589</v>
      </c>
      <c r="B1284" s="426" t="s">
        <v>42590</v>
      </c>
      <c r="C1284" s="408" t="s">
        <v>6</v>
      </c>
      <c r="D1284" s="425">
        <v>10.769500000000001</v>
      </c>
    </row>
    <row r="1285" spans="1:4">
      <c r="A1285" s="408" t="s">
        <v>42591</v>
      </c>
      <c r="B1285" s="426" t="s">
        <v>42592</v>
      </c>
      <c r="C1285" s="408" t="s">
        <v>12728</v>
      </c>
      <c r="D1285" s="425">
        <v>12.9895</v>
      </c>
    </row>
    <row r="1286" spans="1:4">
      <c r="A1286" s="408" t="s">
        <v>42593</v>
      </c>
      <c r="B1286" s="426" t="s">
        <v>42594</v>
      </c>
      <c r="C1286" s="408" t="s">
        <v>12728</v>
      </c>
      <c r="D1286" s="425">
        <v>798.15099999999995</v>
      </c>
    </row>
    <row r="1287" spans="1:4">
      <c r="A1287" s="408" t="s">
        <v>42595</v>
      </c>
      <c r="B1287" s="426" t="s">
        <v>42596</v>
      </c>
      <c r="C1287" s="408" t="s">
        <v>12728</v>
      </c>
      <c r="D1287" s="425">
        <v>11.635400000000001</v>
      </c>
    </row>
    <row r="1288" spans="1:4">
      <c r="A1288" s="408" t="s">
        <v>42597</v>
      </c>
      <c r="B1288" s="426" t="s">
        <v>42598</v>
      </c>
      <c r="C1288" s="408" t="s">
        <v>12728</v>
      </c>
      <c r="D1288" s="425">
        <v>11.456099999999999</v>
      </c>
    </row>
    <row r="1289" spans="1:4">
      <c r="A1289" s="408" t="s">
        <v>42599</v>
      </c>
      <c r="B1289" s="426" t="s">
        <v>42600</v>
      </c>
      <c r="C1289" s="408" t="s">
        <v>12728</v>
      </c>
      <c r="D1289" s="425">
        <v>10.9702</v>
      </c>
    </row>
    <row r="1290" spans="1:4">
      <c r="A1290" s="408" t="s">
        <v>42601</v>
      </c>
      <c r="B1290" s="426" t="s">
        <v>42602</v>
      </c>
      <c r="C1290" s="408" t="s">
        <v>12728</v>
      </c>
      <c r="D1290" s="425">
        <v>11.7889</v>
      </c>
    </row>
    <row r="1291" spans="1:4">
      <c r="A1291" s="408" t="s">
        <v>42603</v>
      </c>
      <c r="B1291" s="426" t="s">
        <v>42604</v>
      </c>
      <c r="C1291" s="408" t="s">
        <v>12728</v>
      </c>
      <c r="D1291" s="425">
        <v>626.27059999999994</v>
      </c>
    </row>
    <row r="1292" spans="1:4">
      <c r="A1292" s="408" t="s">
        <v>42605</v>
      </c>
      <c r="B1292" s="426" t="s">
        <v>42606</v>
      </c>
      <c r="C1292" s="408" t="s">
        <v>12728</v>
      </c>
      <c r="D1292" s="425">
        <v>148.9659</v>
      </c>
    </row>
    <row r="1293" spans="1:4">
      <c r="A1293" s="408" t="s">
        <v>42607</v>
      </c>
      <c r="B1293" s="426" t="s">
        <v>42608</v>
      </c>
      <c r="C1293" s="408" t="s">
        <v>12728</v>
      </c>
      <c r="D1293" s="425">
        <v>44.95</v>
      </c>
    </row>
    <row r="1294" spans="1:4">
      <c r="A1294" s="408" t="s">
        <v>42609</v>
      </c>
      <c r="B1294" s="426" t="s">
        <v>42610</v>
      </c>
      <c r="C1294" s="408" t="s">
        <v>12728</v>
      </c>
      <c r="D1294" s="425">
        <v>302.41359999999997</v>
      </c>
    </row>
    <row r="1295" spans="1:4">
      <c r="A1295" s="408" t="s">
        <v>42611</v>
      </c>
      <c r="B1295" s="426" t="s">
        <v>42612</v>
      </c>
      <c r="C1295" s="408" t="s">
        <v>19</v>
      </c>
      <c r="D1295" s="425">
        <v>36.642800000000001</v>
      </c>
    </row>
    <row r="1296" spans="1:4">
      <c r="A1296" s="408" t="s">
        <v>42613</v>
      </c>
      <c r="B1296" s="426" t="s">
        <v>42614</v>
      </c>
      <c r="C1296" s="408" t="s">
        <v>19</v>
      </c>
      <c r="D1296" s="425">
        <v>9.6035000000000004</v>
      </c>
    </row>
    <row r="1297" spans="1:4">
      <c r="A1297" s="408" t="s">
        <v>42615</v>
      </c>
      <c r="B1297" s="426" t="s">
        <v>42616</v>
      </c>
      <c r="C1297" s="408" t="s">
        <v>12728</v>
      </c>
      <c r="D1297" s="425">
        <v>1649.2212999999999</v>
      </c>
    </row>
    <row r="1298" spans="1:4">
      <c r="A1298" s="408" t="s">
        <v>42617</v>
      </c>
      <c r="B1298" s="426" t="s">
        <v>42618</v>
      </c>
      <c r="C1298" s="408" t="s">
        <v>12728</v>
      </c>
      <c r="D1298" s="425">
        <v>1307.53</v>
      </c>
    </row>
    <row r="1299" spans="1:4">
      <c r="A1299" s="408" t="s">
        <v>42619</v>
      </c>
      <c r="B1299" s="426" t="s">
        <v>42620</v>
      </c>
      <c r="C1299" s="408" t="s">
        <v>19</v>
      </c>
      <c r="D1299" s="425">
        <v>14.590999999999999</v>
      </c>
    </row>
    <row r="1300" spans="1:4">
      <c r="A1300" s="408" t="s">
        <v>42621</v>
      </c>
      <c r="B1300" s="426" t="s">
        <v>42622</v>
      </c>
      <c r="C1300" s="408" t="s">
        <v>6</v>
      </c>
      <c r="D1300" s="425">
        <v>19.118500000000001</v>
      </c>
    </row>
    <row r="1301" spans="1:4">
      <c r="A1301" s="408" t="s">
        <v>42623</v>
      </c>
      <c r="B1301" s="426" t="s">
        <v>42624</v>
      </c>
      <c r="C1301" s="408" t="s">
        <v>12728</v>
      </c>
      <c r="D1301" s="425">
        <v>358.40140000000002</v>
      </c>
    </row>
    <row r="1302" spans="1:4">
      <c r="A1302" s="408" t="s">
        <v>42625</v>
      </c>
      <c r="B1302" s="426" t="s">
        <v>42626</v>
      </c>
      <c r="C1302" s="408" t="s">
        <v>6</v>
      </c>
      <c r="D1302" s="425">
        <v>77.167400000000001</v>
      </c>
    </row>
    <row r="1303" spans="1:4">
      <c r="A1303" s="408" t="s">
        <v>42627</v>
      </c>
      <c r="B1303" s="426" t="s">
        <v>42628</v>
      </c>
      <c r="C1303" s="408" t="s">
        <v>6</v>
      </c>
      <c r="D1303" s="425">
        <v>81.279600000000002</v>
      </c>
    </row>
    <row r="1304" spans="1:4">
      <c r="A1304" s="408" t="s">
        <v>42629</v>
      </c>
      <c r="B1304" s="426" t="s">
        <v>42630</v>
      </c>
      <c r="C1304" s="408" t="s">
        <v>6</v>
      </c>
      <c r="D1304" s="425">
        <v>97.454099999999997</v>
      </c>
    </row>
    <row r="1305" spans="1:4">
      <c r="A1305" s="408" t="s">
        <v>42631</v>
      </c>
      <c r="B1305" s="426" t="s">
        <v>42632</v>
      </c>
      <c r="C1305" s="408" t="s">
        <v>6</v>
      </c>
      <c r="D1305" s="425">
        <v>126.0797</v>
      </c>
    </row>
    <row r="1306" spans="1:4">
      <c r="A1306" s="408" t="s">
        <v>42633</v>
      </c>
      <c r="B1306" s="426" t="s">
        <v>42634</v>
      </c>
      <c r="C1306" s="408" t="s">
        <v>6</v>
      </c>
      <c r="D1306" s="425">
        <v>121.7624</v>
      </c>
    </row>
    <row r="1307" spans="1:4">
      <c r="A1307" s="408" t="s">
        <v>42635</v>
      </c>
      <c r="B1307" s="426" t="s">
        <v>42636</v>
      </c>
      <c r="C1307" s="408" t="s">
        <v>6</v>
      </c>
      <c r="D1307" s="425">
        <v>133.3657</v>
      </c>
    </row>
    <row r="1308" spans="1:4">
      <c r="A1308" s="408" t="s">
        <v>42637</v>
      </c>
      <c r="B1308" s="426" t="s">
        <v>42638</v>
      </c>
      <c r="C1308" s="408" t="s">
        <v>6</v>
      </c>
      <c r="D1308" s="425">
        <v>162.5583</v>
      </c>
    </row>
    <row r="1309" spans="1:4">
      <c r="A1309" s="408" t="s">
        <v>42639</v>
      </c>
      <c r="B1309" s="426" t="s">
        <v>42640</v>
      </c>
      <c r="C1309" s="408" t="s">
        <v>6</v>
      </c>
      <c r="D1309" s="425">
        <v>218.946</v>
      </c>
    </row>
    <row r="1310" spans="1:4">
      <c r="A1310" s="408" t="s">
        <v>42641</v>
      </c>
      <c r="B1310" s="426" t="s">
        <v>42642</v>
      </c>
      <c r="C1310" s="408" t="s">
        <v>6</v>
      </c>
      <c r="D1310" s="425">
        <v>201.94159999999999</v>
      </c>
    </row>
    <row r="1311" spans="1:4">
      <c r="A1311" s="408" t="s">
        <v>42643</v>
      </c>
      <c r="B1311" s="426" t="s">
        <v>42644</v>
      </c>
      <c r="C1311" s="408" t="s">
        <v>6</v>
      </c>
      <c r="D1311" s="425">
        <v>214.8862</v>
      </c>
    </row>
    <row r="1312" spans="1:4">
      <c r="A1312" s="408" t="s">
        <v>42645</v>
      </c>
      <c r="B1312" s="426" t="s">
        <v>42646</v>
      </c>
      <c r="C1312" s="408" t="s">
        <v>6</v>
      </c>
      <c r="D1312" s="425">
        <v>325.48570000000001</v>
      </c>
    </row>
    <row r="1313" spans="1:4">
      <c r="A1313" s="408" t="s">
        <v>42647</v>
      </c>
      <c r="B1313" s="426" t="s">
        <v>42648</v>
      </c>
      <c r="C1313" s="408" t="s">
        <v>6</v>
      </c>
      <c r="D1313" s="425">
        <v>411.06279999999998</v>
      </c>
    </row>
    <row r="1314" spans="1:4">
      <c r="A1314" s="408" t="s">
        <v>42649</v>
      </c>
      <c r="B1314" s="426" t="s">
        <v>42650</v>
      </c>
      <c r="C1314" s="408" t="s">
        <v>6</v>
      </c>
      <c r="D1314" s="425">
        <v>272.77769999999998</v>
      </c>
    </row>
    <row r="1315" spans="1:4">
      <c r="A1315" s="408" t="s">
        <v>42651</v>
      </c>
      <c r="B1315" s="426" t="s">
        <v>42652</v>
      </c>
      <c r="C1315" s="408" t="s">
        <v>6</v>
      </c>
      <c r="D1315" s="425">
        <v>324.9051</v>
      </c>
    </row>
    <row r="1316" spans="1:4">
      <c r="A1316" s="408" t="s">
        <v>42653</v>
      </c>
      <c r="B1316" s="426" t="s">
        <v>42654</v>
      </c>
      <c r="C1316" s="408" t="s">
        <v>6</v>
      </c>
      <c r="D1316" s="425">
        <v>394.94819999999999</v>
      </c>
    </row>
    <row r="1317" spans="1:4">
      <c r="A1317" s="408" t="s">
        <v>42655</v>
      </c>
      <c r="B1317" s="426" t="s">
        <v>42656</v>
      </c>
      <c r="C1317" s="408" t="s">
        <v>6</v>
      </c>
      <c r="D1317" s="425">
        <v>575.75400000000002</v>
      </c>
    </row>
    <row r="1318" spans="1:4">
      <c r="A1318" s="408" t="s">
        <v>42657</v>
      </c>
      <c r="B1318" s="426" t="s">
        <v>42658</v>
      </c>
      <c r="C1318" s="408" t="s">
        <v>6</v>
      </c>
      <c r="D1318" s="425">
        <v>442.92590000000001</v>
      </c>
    </row>
    <row r="1319" spans="1:4">
      <c r="A1319" s="408" t="s">
        <v>42659</v>
      </c>
      <c r="B1319" s="426" t="s">
        <v>42660</v>
      </c>
      <c r="C1319" s="408" t="s">
        <v>6</v>
      </c>
      <c r="D1319" s="425">
        <v>479.77440000000001</v>
      </c>
    </row>
    <row r="1320" spans="1:4">
      <c r="A1320" s="408" t="s">
        <v>42661</v>
      </c>
      <c r="B1320" s="426" t="s">
        <v>42662</v>
      </c>
      <c r="C1320" s="408" t="s">
        <v>6</v>
      </c>
      <c r="D1320" s="425">
        <v>709.10479999999995</v>
      </c>
    </row>
    <row r="1321" spans="1:4">
      <c r="A1321" s="408" t="s">
        <v>42663</v>
      </c>
      <c r="B1321" s="426" t="s">
        <v>42664</v>
      </c>
      <c r="C1321" s="408" t="s">
        <v>6</v>
      </c>
      <c r="D1321" s="425">
        <v>897.0213</v>
      </c>
    </row>
    <row r="1322" spans="1:4">
      <c r="A1322" s="408" t="s">
        <v>42665</v>
      </c>
      <c r="B1322" s="426" t="s">
        <v>42666</v>
      </c>
      <c r="C1322" s="408" t="s">
        <v>6</v>
      </c>
      <c r="D1322" s="425">
        <v>697.96619999999996</v>
      </c>
    </row>
    <row r="1323" spans="1:4">
      <c r="A1323" s="408" t="s">
        <v>42667</v>
      </c>
      <c r="B1323" s="426" t="s">
        <v>42668</v>
      </c>
      <c r="C1323" s="408" t="s">
        <v>6</v>
      </c>
      <c r="D1323" s="425">
        <v>721.58510000000001</v>
      </c>
    </row>
    <row r="1324" spans="1:4">
      <c r="A1324" s="408" t="s">
        <v>42669</v>
      </c>
      <c r="B1324" s="426" t="s">
        <v>42670</v>
      </c>
      <c r="C1324" s="408" t="s">
        <v>6</v>
      </c>
      <c r="D1324" s="425">
        <v>965.22820000000002</v>
      </c>
    </row>
    <row r="1325" spans="1:4">
      <c r="A1325" s="408" t="s">
        <v>42671</v>
      </c>
      <c r="B1325" s="426" t="s">
        <v>42672</v>
      </c>
      <c r="C1325" s="408" t="s">
        <v>6</v>
      </c>
      <c r="D1325" s="425">
        <v>1268.5762999999999</v>
      </c>
    </row>
    <row r="1326" spans="1:4">
      <c r="A1326" s="408" t="s">
        <v>42673</v>
      </c>
      <c r="B1326" s="426" t="s">
        <v>42674</v>
      </c>
      <c r="C1326" s="408" t="s">
        <v>6</v>
      </c>
      <c r="D1326" s="425">
        <v>81.078699999999998</v>
      </c>
    </row>
    <row r="1327" spans="1:4">
      <c r="A1327" s="408" t="s">
        <v>42675</v>
      </c>
      <c r="B1327" s="426" t="s">
        <v>42676</v>
      </c>
      <c r="C1327" s="408" t="s">
        <v>6</v>
      </c>
      <c r="D1327" s="425">
        <v>96.622</v>
      </c>
    </row>
    <row r="1328" spans="1:4">
      <c r="A1328" s="408" t="s">
        <v>42677</v>
      </c>
      <c r="B1328" s="426" t="s">
        <v>42678</v>
      </c>
      <c r="C1328" s="408" t="s">
        <v>6</v>
      </c>
      <c r="D1328" s="425">
        <v>117.6277</v>
      </c>
    </row>
    <row r="1329" spans="1:4">
      <c r="A1329" s="408" t="s">
        <v>42679</v>
      </c>
      <c r="B1329" s="426" t="s">
        <v>42680</v>
      </c>
      <c r="C1329" s="408" t="s">
        <v>6</v>
      </c>
      <c r="D1329" s="425">
        <v>201.8723</v>
      </c>
    </row>
    <row r="1330" spans="1:4">
      <c r="A1330" s="408" t="s">
        <v>42681</v>
      </c>
      <c r="B1330" s="426" t="s">
        <v>42682</v>
      </c>
      <c r="C1330" s="408" t="s">
        <v>12728</v>
      </c>
      <c r="D1330" s="425">
        <v>617.14</v>
      </c>
    </row>
    <row r="1331" spans="1:4">
      <c r="A1331" s="408" t="s">
        <v>42683</v>
      </c>
      <c r="B1331" s="426" t="s">
        <v>42684</v>
      </c>
      <c r="C1331" s="408" t="s">
        <v>12728</v>
      </c>
      <c r="D1331" s="425">
        <v>589.8347</v>
      </c>
    </row>
    <row r="1332" spans="1:4">
      <c r="A1332" s="408" t="s">
        <v>42685</v>
      </c>
      <c r="B1332" s="426" t="s">
        <v>42686</v>
      </c>
      <c r="C1332" s="408" t="s">
        <v>6</v>
      </c>
      <c r="D1332" s="425">
        <v>467.9853</v>
      </c>
    </row>
    <row r="1333" spans="1:4">
      <c r="A1333" s="408" t="s">
        <v>42687</v>
      </c>
      <c r="B1333" s="426" t="s">
        <v>42688</v>
      </c>
      <c r="C1333" s="408" t="s">
        <v>141</v>
      </c>
      <c r="D1333" s="425">
        <v>12585.2431</v>
      </c>
    </row>
    <row r="1334" spans="1:4">
      <c r="A1334" s="408" t="s">
        <v>42689</v>
      </c>
      <c r="B1334" s="426" t="s">
        <v>42690</v>
      </c>
      <c r="C1334" s="408" t="s">
        <v>141</v>
      </c>
      <c r="D1334" s="425">
        <v>10378.878199999999</v>
      </c>
    </row>
    <row r="1335" spans="1:4">
      <c r="A1335" s="408" t="s">
        <v>42691</v>
      </c>
      <c r="B1335" s="426" t="s">
        <v>42692</v>
      </c>
      <c r="C1335" s="408" t="s">
        <v>141</v>
      </c>
      <c r="D1335" s="425">
        <v>10535.204</v>
      </c>
    </row>
    <row r="1336" spans="1:4">
      <c r="A1336" s="408" t="s">
        <v>42693</v>
      </c>
      <c r="B1336" s="426" t="s">
        <v>42694</v>
      </c>
      <c r="C1336" s="408" t="s">
        <v>141</v>
      </c>
      <c r="D1336" s="425">
        <v>10767.338900000001</v>
      </c>
    </row>
    <row r="1337" spans="1:4">
      <c r="A1337" s="408" t="s">
        <v>42695</v>
      </c>
      <c r="B1337" s="426" t="s">
        <v>25267</v>
      </c>
      <c r="C1337" s="408" t="s">
        <v>12728</v>
      </c>
      <c r="D1337" s="425">
        <v>83150.807400000005</v>
      </c>
    </row>
    <row r="1338" spans="1:4">
      <c r="A1338" s="408" t="s">
        <v>42696</v>
      </c>
      <c r="B1338" s="426" t="s">
        <v>42697</v>
      </c>
      <c r="C1338" s="408" t="s">
        <v>12728</v>
      </c>
      <c r="D1338" s="425">
        <v>9.8533000000000008</v>
      </c>
    </row>
    <row r="1339" spans="1:4">
      <c r="A1339" s="408" t="s">
        <v>42698</v>
      </c>
      <c r="B1339" s="426" t="s">
        <v>42699</v>
      </c>
      <c r="C1339" s="408" t="s">
        <v>12728</v>
      </c>
      <c r="D1339" s="425">
        <v>6.5721999999999996</v>
      </c>
    </row>
    <row r="1340" spans="1:4">
      <c r="A1340" s="408" t="s">
        <v>42700</v>
      </c>
      <c r="B1340" s="426" t="s">
        <v>42701</v>
      </c>
      <c r="C1340" s="408" t="s">
        <v>12728</v>
      </c>
      <c r="D1340" s="425">
        <v>28.003699999999998</v>
      </c>
    </row>
    <row r="1341" spans="1:4">
      <c r="A1341" s="408" t="s">
        <v>42702</v>
      </c>
      <c r="B1341" s="426" t="s">
        <v>42703</v>
      </c>
      <c r="C1341" s="408" t="s">
        <v>12728</v>
      </c>
      <c r="D1341" s="425">
        <v>29.456099999999999</v>
      </c>
    </row>
    <row r="1342" spans="1:4">
      <c r="A1342" s="408" t="s">
        <v>42704</v>
      </c>
      <c r="B1342" s="426" t="s">
        <v>42705</v>
      </c>
      <c r="C1342" s="408" t="s">
        <v>12728</v>
      </c>
      <c r="D1342" s="425">
        <v>29.473500000000001</v>
      </c>
    </row>
    <row r="1343" spans="1:4">
      <c r="A1343" s="408" t="s">
        <v>42706</v>
      </c>
      <c r="B1343" s="426" t="s">
        <v>42707</v>
      </c>
      <c r="C1343" s="408" t="s">
        <v>12728</v>
      </c>
      <c r="D1343" s="425">
        <v>105.9448</v>
      </c>
    </row>
    <row r="1344" spans="1:4">
      <c r="A1344" s="408" t="s">
        <v>42708</v>
      </c>
      <c r="B1344" s="426" t="s">
        <v>42709</v>
      </c>
      <c r="C1344" s="408" t="s">
        <v>12728</v>
      </c>
      <c r="D1344" s="425">
        <v>11.688700000000001</v>
      </c>
    </row>
    <row r="1345" spans="1:4">
      <c r="A1345" s="408" t="s">
        <v>42710</v>
      </c>
      <c r="B1345" s="426" t="s">
        <v>42711</v>
      </c>
      <c r="C1345" s="408" t="s">
        <v>12728</v>
      </c>
      <c r="D1345" s="425">
        <v>71.502099999999999</v>
      </c>
    </row>
    <row r="1346" spans="1:4">
      <c r="A1346" s="408" t="s">
        <v>42712</v>
      </c>
      <c r="B1346" s="426" t="s">
        <v>42713</v>
      </c>
      <c r="C1346" s="408" t="s">
        <v>12728</v>
      </c>
      <c r="D1346" s="425">
        <v>73.501000000000005</v>
      </c>
    </row>
    <row r="1347" spans="1:4">
      <c r="A1347" s="408" t="s">
        <v>42714</v>
      </c>
      <c r="B1347" s="426" t="s">
        <v>42715</v>
      </c>
      <c r="C1347" s="408" t="s">
        <v>12728</v>
      </c>
      <c r="D1347" s="425">
        <v>111.7296</v>
      </c>
    </row>
    <row r="1348" spans="1:4">
      <c r="A1348" s="408" t="s">
        <v>42716</v>
      </c>
      <c r="B1348" s="426" t="s">
        <v>42717</v>
      </c>
      <c r="C1348" s="408" t="s">
        <v>12728</v>
      </c>
      <c r="D1348" s="425">
        <v>58.014400000000002</v>
      </c>
    </row>
    <row r="1349" spans="1:4">
      <c r="A1349" s="408" t="s">
        <v>42718</v>
      </c>
      <c r="B1349" s="426" t="s">
        <v>42719</v>
      </c>
      <c r="C1349" s="408" t="s">
        <v>12728</v>
      </c>
      <c r="D1349" s="425">
        <v>100.748</v>
      </c>
    </row>
    <row r="1350" spans="1:4">
      <c r="A1350" s="408" t="s">
        <v>42720</v>
      </c>
      <c r="B1350" s="426" t="s">
        <v>42721</v>
      </c>
      <c r="C1350" s="408" t="s">
        <v>12728</v>
      </c>
      <c r="D1350" s="425">
        <v>105.646</v>
      </c>
    </row>
    <row r="1351" spans="1:4">
      <c r="A1351" s="408" t="s">
        <v>42722</v>
      </c>
      <c r="B1351" s="426" t="s">
        <v>42723</v>
      </c>
      <c r="C1351" s="408" t="s">
        <v>12728</v>
      </c>
      <c r="D1351" s="425">
        <v>29.398800000000001</v>
      </c>
    </row>
    <row r="1352" spans="1:4">
      <c r="A1352" s="408" t="s">
        <v>42724</v>
      </c>
      <c r="B1352" s="426" t="s">
        <v>42725</v>
      </c>
      <c r="C1352" s="408" t="s">
        <v>12728</v>
      </c>
      <c r="D1352" s="425">
        <v>93.714299999999994</v>
      </c>
    </row>
    <row r="1353" spans="1:4">
      <c r="A1353" s="408" t="s">
        <v>42726</v>
      </c>
      <c r="B1353" s="426" t="s">
        <v>42727</v>
      </c>
      <c r="C1353" s="408" t="s">
        <v>42728</v>
      </c>
      <c r="D1353" s="425">
        <v>361.52690000000001</v>
      </c>
    </row>
    <row r="1354" spans="1:4">
      <c r="A1354" s="408" t="s">
        <v>42729</v>
      </c>
      <c r="B1354" s="426" t="s">
        <v>42730</v>
      </c>
      <c r="C1354" s="408" t="s">
        <v>42728</v>
      </c>
      <c r="D1354" s="425">
        <v>377.529</v>
      </c>
    </row>
    <row r="1355" spans="1:4">
      <c r="A1355" s="408" t="s">
        <v>42731</v>
      </c>
      <c r="B1355" s="426" t="s">
        <v>42732</v>
      </c>
      <c r="C1355" s="408" t="s">
        <v>42728</v>
      </c>
      <c r="D1355" s="425">
        <v>521.98800000000006</v>
      </c>
    </row>
    <row r="1356" spans="1:4">
      <c r="A1356" s="408" t="s">
        <v>42733</v>
      </c>
      <c r="B1356" s="426" t="s">
        <v>42734</v>
      </c>
      <c r="C1356" s="408" t="s">
        <v>12728</v>
      </c>
      <c r="D1356" s="425">
        <v>30.724299999999999</v>
      </c>
    </row>
    <row r="1357" spans="1:4">
      <c r="A1357" s="408" t="s">
        <v>42735</v>
      </c>
      <c r="B1357" s="426" t="s">
        <v>42736</v>
      </c>
      <c r="C1357" s="408" t="s">
        <v>42728</v>
      </c>
      <c r="D1357" s="425">
        <v>410.31869999999998</v>
      </c>
    </row>
    <row r="1358" spans="1:4">
      <c r="A1358" s="408" t="s">
        <v>42737</v>
      </c>
      <c r="B1358" s="426" t="s">
        <v>42738</v>
      </c>
      <c r="C1358" s="408" t="s">
        <v>12728</v>
      </c>
      <c r="D1358" s="425">
        <v>97753.717000000004</v>
      </c>
    </row>
    <row r="1359" spans="1:4">
      <c r="A1359" s="408" t="s">
        <v>42739</v>
      </c>
      <c r="B1359" s="426" t="s">
        <v>42740</v>
      </c>
      <c r="C1359" s="408" t="s">
        <v>12728</v>
      </c>
      <c r="D1359" s="425">
        <v>107250.18210000001</v>
      </c>
    </row>
    <row r="1360" spans="1:4">
      <c r="A1360" s="408" t="s">
        <v>42741</v>
      </c>
      <c r="B1360" s="426" t="s">
        <v>42742</v>
      </c>
      <c r="C1360" s="408" t="s">
        <v>12728</v>
      </c>
      <c r="D1360" s="425">
        <v>117696.3922</v>
      </c>
    </row>
    <row r="1361" spans="1:4">
      <c r="A1361" s="408" t="s">
        <v>42743</v>
      </c>
      <c r="B1361" s="426" t="s">
        <v>42744</v>
      </c>
      <c r="C1361" s="408" t="s">
        <v>12728</v>
      </c>
      <c r="D1361" s="425">
        <v>129187.11079999999</v>
      </c>
    </row>
    <row r="1362" spans="1:4">
      <c r="A1362" s="408" t="s">
        <v>42745</v>
      </c>
      <c r="B1362" s="426" t="s">
        <v>42746</v>
      </c>
      <c r="C1362" s="408" t="s">
        <v>12728</v>
      </c>
      <c r="D1362" s="425">
        <v>123053.0661</v>
      </c>
    </row>
    <row r="1363" spans="1:4">
      <c r="A1363" s="408" t="s">
        <v>42747</v>
      </c>
      <c r="B1363" s="426" t="s">
        <v>42748</v>
      </c>
      <c r="C1363" s="408" t="s">
        <v>12728</v>
      </c>
      <c r="D1363" s="425">
        <v>135079.46599999999</v>
      </c>
    </row>
    <row r="1364" spans="1:4">
      <c r="A1364" s="408" t="s">
        <v>42749</v>
      </c>
      <c r="B1364" s="426" t="s">
        <v>42750</v>
      </c>
      <c r="C1364" s="408" t="s">
        <v>12728</v>
      </c>
      <c r="D1364" s="425">
        <v>148308.54829999999</v>
      </c>
    </row>
    <row r="1365" spans="1:4">
      <c r="A1365" s="408" t="s">
        <v>42751</v>
      </c>
      <c r="B1365" s="426" t="s">
        <v>42752</v>
      </c>
      <c r="C1365" s="408" t="s">
        <v>12728</v>
      </c>
      <c r="D1365" s="425">
        <v>162860.5246</v>
      </c>
    </row>
    <row r="1366" spans="1:4">
      <c r="A1366" s="408" t="s">
        <v>42753</v>
      </c>
      <c r="B1366" s="426" t="s">
        <v>42754</v>
      </c>
      <c r="C1366" s="408" t="s">
        <v>12728</v>
      </c>
      <c r="D1366" s="425">
        <v>196269.26500000001</v>
      </c>
    </row>
    <row r="1367" spans="1:4">
      <c r="A1367" s="408" t="s">
        <v>42755</v>
      </c>
      <c r="B1367" s="426" t="s">
        <v>42756</v>
      </c>
      <c r="C1367" s="408" t="s">
        <v>12728</v>
      </c>
      <c r="D1367" s="425">
        <v>160613.826</v>
      </c>
    </row>
    <row r="1368" spans="1:4">
      <c r="A1368" s="408" t="s">
        <v>42757</v>
      </c>
      <c r="B1368" s="426" t="s">
        <v>42758</v>
      </c>
      <c r="C1368" s="408" t="s">
        <v>12728</v>
      </c>
      <c r="D1368" s="425">
        <v>177790.78580000001</v>
      </c>
    </row>
    <row r="1369" spans="1:4">
      <c r="A1369" s="408" t="s">
        <v>42759</v>
      </c>
      <c r="B1369" s="426" t="s">
        <v>42760</v>
      </c>
      <c r="C1369" s="408" t="s">
        <v>12728</v>
      </c>
      <c r="D1369" s="425">
        <v>195151.50450000001</v>
      </c>
    </row>
    <row r="1370" spans="1:4">
      <c r="A1370" s="408" t="s">
        <v>42761</v>
      </c>
      <c r="B1370" s="426" t="s">
        <v>42762</v>
      </c>
      <c r="C1370" s="408" t="s">
        <v>12728</v>
      </c>
      <c r="D1370" s="425">
        <v>142051.33910000001</v>
      </c>
    </row>
    <row r="1371" spans="1:4">
      <c r="A1371" s="408" t="s">
        <v>42763</v>
      </c>
      <c r="B1371" s="426" t="s">
        <v>42764</v>
      </c>
      <c r="C1371" s="408" t="s">
        <v>12728</v>
      </c>
      <c r="D1371" s="425">
        <v>233345.17</v>
      </c>
    </row>
    <row r="1372" spans="1:4">
      <c r="A1372" s="408" t="s">
        <v>42765</v>
      </c>
      <c r="B1372" s="426" t="s">
        <v>42766</v>
      </c>
      <c r="C1372" s="408" t="s">
        <v>12728</v>
      </c>
      <c r="D1372" s="425">
        <v>111977.3248</v>
      </c>
    </row>
    <row r="1373" spans="1:4">
      <c r="A1373" s="408" t="s">
        <v>42767</v>
      </c>
      <c r="B1373" s="426" t="s">
        <v>42768</v>
      </c>
      <c r="C1373" s="408" t="s">
        <v>12728</v>
      </c>
      <c r="D1373" s="425">
        <v>122896.1578</v>
      </c>
    </row>
    <row r="1374" spans="1:4">
      <c r="A1374" s="408" t="s">
        <v>42769</v>
      </c>
      <c r="B1374" s="426" t="s">
        <v>42770</v>
      </c>
      <c r="C1374" s="408" t="s">
        <v>12728</v>
      </c>
      <c r="D1374" s="425">
        <v>134906.95139999999</v>
      </c>
    </row>
    <row r="1375" spans="1:4">
      <c r="A1375" s="408" t="s">
        <v>42771</v>
      </c>
      <c r="B1375" s="426" t="s">
        <v>42772</v>
      </c>
      <c r="C1375" s="408" t="s">
        <v>12728</v>
      </c>
      <c r="D1375" s="425">
        <v>148118.73980000001</v>
      </c>
    </row>
    <row r="1376" spans="1:4">
      <c r="A1376" s="408" t="s">
        <v>42773</v>
      </c>
      <c r="B1376" s="426" t="s">
        <v>42774</v>
      </c>
      <c r="C1376" s="408" t="s">
        <v>12728</v>
      </c>
      <c r="D1376" s="425">
        <v>141080.223</v>
      </c>
    </row>
    <row r="1377" spans="1:4">
      <c r="A1377" s="408" t="s">
        <v>42775</v>
      </c>
      <c r="B1377" s="426" t="s">
        <v>42776</v>
      </c>
      <c r="C1377" s="408" t="s">
        <v>12728</v>
      </c>
      <c r="D1377" s="425">
        <v>154920.2071</v>
      </c>
    </row>
    <row r="1378" spans="1:4">
      <c r="A1378" s="408" t="s">
        <v>42777</v>
      </c>
      <c r="B1378" s="426" t="s">
        <v>42778</v>
      </c>
      <c r="C1378" s="408" t="s">
        <v>12728</v>
      </c>
      <c r="D1378" s="425">
        <v>170133.3493</v>
      </c>
    </row>
    <row r="1379" spans="1:4">
      <c r="A1379" s="408" t="s">
        <v>42779</v>
      </c>
      <c r="B1379" s="426" t="s">
        <v>42780</v>
      </c>
      <c r="C1379" s="408" t="s">
        <v>12728</v>
      </c>
      <c r="D1379" s="425">
        <v>188262.163</v>
      </c>
    </row>
    <row r="1380" spans="1:4">
      <c r="A1380" s="408" t="s">
        <v>42781</v>
      </c>
      <c r="B1380" s="426" t="s">
        <v>42782</v>
      </c>
      <c r="C1380" s="408" t="s">
        <v>12728</v>
      </c>
      <c r="D1380" s="425">
        <v>225077.9602</v>
      </c>
    </row>
    <row r="1381" spans="1:4">
      <c r="A1381" s="408" t="s">
        <v>42783</v>
      </c>
      <c r="B1381" s="426" t="s">
        <v>42784</v>
      </c>
      <c r="C1381" s="408" t="s">
        <v>12728</v>
      </c>
      <c r="D1381" s="425">
        <v>185683.44029999999</v>
      </c>
    </row>
    <row r="1382" spans="1:4">
      <c r="A1382" s="408" t="s">
        <v>42785</v>
      </c>
      <c r="B1382" s="426" t="s">
        <v>42786</v>
      </c>
      <c r="C1382" s="408" t="s">
        <v>12728</v>
      </c>
      <c r="D1382" s="425">
        <v>203833.48069999999</v>
      </c>
    </row>
    <row r="1383" spans="1:4">
      <c r="A1383" s="408" t="s">
        <v>42787</v>
      </c>
      <c r="B1383" s="426" t="s">
        <v>42788</v>
      </c>
      <c r="C1383" s="408" t="s">
        <v>12728</v>
      </c>
      <c r="D1383" s="425">
        <v>223798.511</v>
      </c>
    </row>
    <row r="1384" spans="1:4">
      <c r="A1384" s="408" t="s">
        <v>42789</v>
      </c>
      <c r="B1384" s="426" t="s">
        <v>42790</v>
      </c>
      <c r="C1384" s="408" t="s">
        <v>12728</v>
      </c>
      <c r="D1384" s="425">
        <v>162932.019</v>
      </c>
    </row>
    <row r="1385" spans="1:4">
      <c r="A1385" s="408" t="s">
        <v>42791</v>
      </c>
      <c r="B1385" s="426" t="s">
        <v>42792</v>
      </c>
      <c r="C1385" s="408" t="s">
        <v>12728</v>
      </c>
      <c r="D1385" s="425">
        <v>271904.75520000001</v>
      </c>
    </row>
    <row r="1386" spans="1:4">
      <c r="A1386" s="408" t="s">
        <v>42793</v>
      </c>
      <c r="B1386" s="426" t="s">
        <v>42794</v>
      </c>
      <c r="C1386" s="408" t="s">
        <v>12728</v>
      </c>
      <c r="D1386" s="425">
        <v>133774.92009999999</v>
      </c>
    </row>
    <row r="1387" spans="1:4">
      <c r="A1387" s="408" t="s">
        <v>42795</v>
      </c>
      <c r="B1387" s="426" t="s">
        <v>42796</v>
      </c>
      <c r="C1387" s="408" t="s">
        <v>12728</v>
      </c>
      <c r="D1387" s="425">
        <v>146873.52660000001</v>
      </c>
    </row>
    <row r="1388" spans="1:4">
      <c r="A1388" s="408" t="s">
        <v>42797</v>
      </c>
      <c r="B1388" s="426" t="s">
        <v>42798</v>
      </c>
      <c r="C1388" s="408" t="s">
        <v>12728</v>
      </c>
      <c r="D1388" s="425">
        <v>161282.02189999999</v>
      </c>
    </row>
    <row r="1389" spans="1:4">
      <c r="A1389" s="408" t="s">
        <v>42799</v>
      </c>
      <c r="B1389" s="426" t="s">
        <v>42800</v>
      </c>
      <c r="C1389" s="408" t="s">
        <v>12728</v>
      </c>
      <c r="D1389" s="425">
        <v>178525.69579999999</v>
      </c>
    </row>
    <row r="1390" spans="1:4">
      <c r="A1390" s="408" t="s">
        <v>42801</v>
      </c>
      <c r="B1390" s="426" t="s">
        <v>42802</v>
      </c>
      <c r="C1390" s="408" t="s">
        <v>12728</v>
      </c>
      <c r="D1390" s="425">
        <v>168766.16649999999</v>
      </c>
    </row>
    <row r="1391" spans="1:4">
      <c r="A1391" s="408" t="s">
        <v>42803</v>
      </c>
      <c r="B1391" s="426" t="s">
        <v>42804</v>
      </c>
      <c r="C1391" s="408" t="s">
        <v>12728</v>
      </c>
      <c r="D1391" s="425">
        <v>186758.24799999999</v>
      </c>
    </row>
    <row r="1392" spans="1:4">
      <c r="A1392" s="408" t="s">
        <v>42805</v>
      </c>
      <c r="B1392" s="426" t="s">
        <v>42806</v>
      </c>
      <c r="C1392" s="408" t="s">
        <v>12728</v>
      </c>
      <c r="D1392" s="425">
        <v>205015.77600000001</v>
      </c>
    </row>
    <row r="1393" spans="1:4">
      <c r="A1393" s="408" t="s">
        <v>42807</v>
      </c>
      <c r="B1393" s="426" t="s">
        <v>42808</v>
      </c>
      <c r="C1393" s="408" t="s">
        <v>12728</v>
      </c>
      <c r="D1393" s="425">
        <v>225099.05</v>
      </c>
    </row>
    <row r="1394" spans="1:4">
      <c r="A1394" s="408" t="s">
        <v>42809</v>
      </c>
      <c r="B1394" s="426" t="s">
        <v>42810</v>
      </c>
      <c r="C1394" s="408" t="s">
        <v>12728</v>
      </c>
      <c r="D1394" s="425">
        <v>273465.402</v>
      </c>
    </row>
    <row r="1395" spans="1:4">
      <c r="A1395" s="408" t="s">
        <v>42811</v>
      </c>
      <c r="B1395" s="426" t="s">
        <v>42812</v>
      </c>
      <c r="C1395" s="408" t="s">
        <v>12728</v>
      </c>
      <c r="D1395" s="425">
        <v>221995.12049999999</v>
      </c>
    </row>
    <row r="1396" spans="1:4">
      <c r="A1396" s="408" t="s">
        <v>42813</v>
      </c>
      <c r="B1396" s="426" t="s">
        <v>42814</v>
      </c>
      <c r="C1396" s="408" t="s">
        <v>12728</v>
      </c>
      <c r="D1396" s="425">
        <v>243776.33590000001</v>
      </c>
    </row>
    <row r="1397" spans="1:4">
      <c r="A1397" s="408" t="s">
        <v>42815</v>
      </c>
      <c r="B1397" s="426" t="s">
        <v>42816</v>
      </c>
      <c r="C1397" s="408" t="s">
        <v>12728</v>
      </c>
      <c r="D1397" s="425">
        <v>271918.81510000001</v>
      </c>
    </row>
    <row r="1398" spans="1:4">
      <c r="A1398" s="408" t="s">
        <v>42817</v>
      </c>
      <c r="B1398" s="426" t="s">
        <v>42818</v>
      </c>
      <c r="C1398" s="408" t="s">
        <v>6</v>
      </c>
      <c r="D1398" s="425">
        <v>203.04679999999999</v>
      </c>
    </row>
    <row r="1399" spans="1:4">
      <c r="A1399" s="408" t="s">
        <v>42819</v>
      </c>
      <c r="B1399" s="426" t="s">
        <v>42820</v>
      </c>
      <c r="C1399" s="408" t="s">
        <v>12728</v>
      </c>
      <c r="D1399" s="425">
        <v>324629.30719999998</v>
      </c>
    </row>
    <row r="1400" spans="1:4">
      <c r="A1400" s="408" t="s">
        <v>42821</v>
      </c>
      <c r="B1400" s="426" t="s">
        <v>42822</v>
      </c>
      <c r="C1400" s="408" t="s">
        <v>12728</v>
      </c>
      <c r="D1400" s="425">
        <v>338.96660000000003</v>
      </c>
    </row>
    <row r="1401" spans="1:4">
      <c r="A1401" s="408" t="s">
        <v>42823</v>
      </c>
      <c r="B1401" s="426" t="s">
        <v>42824</v>
      </c>
      <c r="C1401" s="408" t="s">
        <v>12728</v>
      </c>
      <c r="D1401" s="425">
        <v>233.1925</v>
      </c>
    </row>
    <row r="1402" spans="1:4">
      <c r="A1402" s="408" t="s">
        <v>42825</v>
      </c>
      <c r="B1402" s="426" t="s">
        <v>42826</v>
      </c>
      <c r="C1402" s="408" t="s">
        <v>6</v>
      </c>
      <c r="D1402" s="425">
        <v>391.74720000000002</v>
      </c>
    </row>
    <row r="1403" spans="1:4">
      <c r="A1403" s="408" t="s">
        <v>42827</v>
      </c>
      <c r="B1403" s="426" t="s">
        <v>42828</v>
      </c>
      <c r="C1403" s="408" t="s">
        <v>6</v>
      </c>
      <c r="D1403" s="425">
        <v>319.32780000000002</v>
      </c>
    </row>
    <row r="1404" spans="1:4">
      <c r="A1404" s="408" t="s">
        <v>42829</v>
      </c>
      <c r="B1404" s="426" t="s">
        <v>42830</v>
      </c>
      <c r="C1404" s="408" t="s">
        <v>12728</v>
      </c>
      <c r="D1404" s="425">
        <v>155977.58040000001</v>
      </c>
    </row>
    <row r="1405" spans="1:4">
      <c r="A1405" s="408" t="s">
        <v>42831</v>
      </c>
      <c r="B1405" s="426" t="s">
        <v>42832</v>
      </c>
      <c r="C1405" s="408" t="s">
        <v>12728</v>
      </c>
      <c r="D1405" s="425">
        <v>171296.4529</v>
      </c>
    </row>
    <row r="1406" spans="1:4">
      <c r="A1406" s="408" t="s">
        <v>42833</v>
      </c>
      <c r="B1406" s="426" t="s">
        <v>42834</v>
      </c>
      <c r="C1406" s="408" t="s">
        <v>12728</v>
      </c>
      <c r="D1406" s="425">
        <v>206392.37899999999</v>
      </c>
    </row>
    <row r="1407" spans="1:4">
      <c r="A1407" s="408" t="s">
        <v>42835</v>
      </c>
      <c r="B1407" s="426" t="s">
        <v>42836</v>
      </c>
      <c r="C1407" s="408" t="s">
        <v>12728</v>
      </c>
      <c r="D1407" s="425">
        <v>196373.5894</v>
      </c>
    </row>
    <row r="1408" spans="1:4">
      <c r="A1408" s="408" t="s">
        <v>42837</v>
      </c>
      <c r="B1408" s="426" t="s">
        <v>42838</v>
      </c>
      <c r="C1408" s="408" t="s">
        <v>12728</v>
      </c>
      <c r="D1408" s="425">
        <v>215592.6727</v>
      </c>
    </row>
    <row r="1409" spans="1:4">
      <c r="A1409" s="408" t="s">
        <v>42839</v>
      </c>
      <c r="B1409" s="426" t="s">
        <v>42840</v>
      </c>
      <c r="C1409" s="408" t="s">
        <v>12728</v>
      </c>
      <c r="D1409" s="425">
        <v>236733.6011</v>
      </c>
    </row>
    <row r="1410" spans="1:4">
      <c r="A1410" s="408" t="s">
        <v>42841</v>
      </c>
      <c r="B1410" s="426" t="s">
        <v>42842</v>
      </c>
      <c r="C1410" s="408" t="s">
        <v>12728</v>
      </c>
      <c r="D1410" s="425">
        <v>287426.86330000003</v>
      </c>
    </row>
    <row r="1411" spans="1:4">
      <c r="A1411" s="408" t="s">
        <v>42843</v>
      </c>
      <c r="B1411" s="426" t="s">
        <v>42844</v>
      </c>
      <c r="C1411" s="408" t="s">
        <v>12728</v>
      </c>
      <c r="D1411" s="425">
        <v>268.72879999999998</v>
      </c>
    </row>
    <row r="1412" spans="1:4">
      <c r="A1412" s="408" t="s">
        <v>42845</v>
      </c>
      <c r="B1412" s="426" t="s">
        <v>42846</v>
      </c>
      <c r="C1412" s="408" t="s">
        <v>12728</v>
      </c>
      <c r="D1412" s="425">
        <v>1062.5618999999999</v>
      </c>
    </row>
    <row r="1413" spans="1:4">
      <c r="A1413" s="408" t="s">
        <v>42847</v>
      </c>
      <c r="B1413" s="426" t="s">
        <v>42848</v>
      </c>
      <c r="C1413" s="408" t="s">
        <v>12728</v>
      </c>
      <c r="D1413" s="425">
        <v>446.15929999999997</v>
      </c>
    </row>
    <row r="1414" spans="1:4">
      <c r="A1414" s="408" t="s">
        <v>42849</v>
      </c>
      <c r="B1414" s="426" t="s">
        <v>42850</v>
      </c>
      <c r="C1414" s="408" t="s">
        <v>12728</v>
      </c>
      <c r="D1414" s="425">
        <v>180340.68580000001</v>
      </c>
    </row>
    <row r="1415" spans="1:4">
      <c r="A1415" s="408" t="s">
        <v>42851</v>
      </c>
      <c r="B1415" s="426" t="s">
        <v>42852</v>
      </c>
      <c r="C1415" s="408" t="s">
        <v>12728</v>
      </c>
      <c r="D1415" s="425">
        <v>197956.45069999999</v>
      </c>
    </row>
    <row r="1416" spans="1:4">
      <c r="A1416" s="408" t="s">
        <v>42853</v>
      </c>
      <c r="B1416" s="426" t="s">
        <v>42854</v>
      </c>
      <c r="C1416" s="408" t="s">
        <v>12728</v>
      </c>
      <c r="D1416" s="425">
        <v>236711.1053</v>
      </c>
    </row>
    <row r="1417" spans="1:4">
      <c r="A1417" s="408" t="s">
        <v>42855</v>
      </c>
      <c r="B1417" s="426" t="s">
        <v>42856</v>
      </c>
      <c r="C1417" s="408" t="s">
        <v>6</v>
      </c>
      <c r="D1417" s="425">
        <v>571.08799999999997</v>
      </c>
    </row>
    <row r="1418" spans="1:4">
      <c r="A1418" s="408" t="s">
        <v>42857</v>
      </c>
      <c r="B1418" s="426" t="s">
        <v>42858</v>
      </c>
      <c r="C1418" s="408" t="s">
        <v>6</v>
      </c>
      <c r="D1418" s="425">
        <v>916.66669999999999</v>
      </c>
    </row>
    <row r="1419" spans="1:4">
      <c r="A1419" s="408" t="s">
        <v>42859</v>
      </c>
      <c r="B1419" s="426" t="s">
        <v>42860</v>
      </c>
      <c r="C1419" s="408" t="s">
        <v>6</v>
      </c>
      <c r="D1419" s="425">
        <v>1519.2989</v>
      </c>
    </row>
    <row r="1420" spans="1:4">
      <c r="A1420" s="408" t="s">
        <v>42861</v>
      </c>
      <c r="B1420" s="426" t="s">
        <v>42862</v>
      </c>
      <c r="C1420" s="408" t="s">
        <v>6</v>
      </c>
      <c r="D1420" s="425">
        <v>1688.2174</v>
      </c>
    </row>
    <row r="1421" spans="1:4">
      <c r="A1421" s="408" t="s">
        <v>42863</v>
      </c>
      <c r="B1421" s="426" t="s">
        <v>42864</v>
      </c>
      <c r="C1421" s="408" t="s">
        <v>6</v>
      </c>
      <c r="D1421" s="425">
        <v>2147.6055000000001</v>
      </c>
    </row>
    <row r="1422" spans="1:4">
      <c r="A1422" s="408" t="s">
        <v>42865</v>
      </c>
      <c r="B1422" s="426" t="s">
        <v>42866</v>
      </c>
      <c r="C1422" s="408" t="s">
        <v>6</v>
      </c>
      <c r="D1422" s="425">
        <v>2928.3814000000002</v>
      </c>
    </row>
    <row r="1423" spans="1:4">
      <c r="A1423" s="408" t="s">
        <v>42867</v>
      </c>
      <c r="B1423" s="426" t="s">
        <v>42868</v>
      </c>
      <c r="C1423" s="408" t="s">
        <v>12728</v>
      </c>
      <c r="D1423" s="425">
        <v>40.101999999999997</v>
      </c>
    </row>
    <row r="1424" spans="1:4">
      <c r="A1424" s="408" t="s">
        <v>42869</v>
      </c>
      <c r="B1424" s="426" t="s">
        <v>42870</v>
      </c>
      <c r="C1424" s="408" t="s">
        <v>12728</v>
      </c>
      <c r="D1424" s="425">
        <v>58.055199999999999</v>
      </c>
    </row>
    <row r="1425" spans="1:4">
      <c r="A1425" s="408" t="s">
        <v>42871</v>
      </c>
      <c r="B1425" s="426" t="s">
        <v>42872</v>
      </c>
      <c r="C1425" s="408" t="s">
        <v>12728</v>
      </c>
      <c r="D1425" s="425">
        <v>62.077599999999997</v>
      </c>
    </row>
    <row r="1426" spans="1:4">
      <c r="A1426" s="408" t="s">
        <v>42873</v>
      </c>
      <c r="B1426" s="426" t="s">
        <v>42874</v>
      </c>
      <c r="C1426" s="408" t="s">
        <v>12728</v>
      </c>
      <c r="D1426" s="425">
        <v>71.212100000000007</v>
      </c>
    </row>
    <row r="1427" spans="1:4">
      <c r="A1427" s="408" t="s">
        <v>42875</v>
      </c>
      <c r="B1427" s="426" t="s">
        <v>42876</v>
      </c>
      <c r="C1427" s="408" t="s">
        <v>12728</v>
      </c>
      <c r="D1427" s="425">
        <v>78.513599999999997</v>
      </c>
    </row>
    <row r="1428" spans="1:4">
      <c r="A1428" s="408" t="s">
        <v>42877</v>
      </c>
      <c r="B1428" s="426" t="s">
        <v>42878</v>
      </c>
      <c r="C1428" s="408" t="s">
        <v>12728</v>
      </c>
      <c r="D1428" s="425">
        <v>85.814999999999998</v>
      </c>
    </row>
    <row r="1429" spans="1:4">
      <c r="A1429" s="408" t="s">
        <v>42879</v>
      </c>
      <c r="B1429" s="426" t="s">
        <v>42880</v>
      </c>
      <c r="C1429" s="408" t="s">
        <v>12728</v>
      </c>
      <c r="D1429" s="425">
        <v>75.173400000000001</v>
      </c>
    </row>
    <row r="1430" spans="1:4">
      <c r="A1430" s="408" t="s">
        <v>42881</v>
      </c>
      <c r="B1430" s="426" t="s">
        <v>42882</v>
      </c>
      <c r="C1430" s="408" t="s">
        <v>12728</v>
      </c>
      <c r="D1430" s="425">
        <v>93.951499999999996</v>
      </c>
    </row>
    <row r="1431" spans="1:4">
      <c r="A1431" s="408" t="s">
        <v>42883</v>
      </c>
      <c r="B1431" s="426" t="s">
        <v>42884</v>
      </c>
      <c r="C1431" s="408" t="s">
        <v>12728</v>
      </c>
      <c r="D1431" s="425">
        <v>118.4221</v>
      </c>
    </row>
    <row r="1432" spans="1:4">
      <c r="A1432" s="408" t="s">
        <v>42885</v>
      </c>
      <c r="B1432" s="426" t="s">
        <v>42886</v>
      </c>
      <c r="C1432" s="408" t="s">
        <v>12728</v>
      </c>
      <c r="D1432" s="425">
        <v>479.02010000000001</v>
      </c>
    </row>
    <row r="1433" spans="1:4">
      <c r="A1433" s="408" t="s">
        <v>42887</v>
      </c>
      <c r="B1433" s="426" t="s">
        <v>42888</v>
      </c>
      <c r="C1433" s="408" t="s">
        <v>12728</v>
      </c>
      <c r="D1433" s="425">
        <v>1146.3533</v>
      </c>
    </row>
    <row r="1434" spans="1:4">
      <c r="A1434" s="408" t="s">
        <v>42889</v>
      </c>
      <c r="B1434" s="426" t="s">
        <v>42890</v>
      </c>
      <c r="C1434" s="408" t="s">
        <v>12728</v>
      </c>
      <c r="D1434" s="425">
        <v>1147.0597</v>
      </c>
    </row>
    <row r="1435" spans="1:4">
      <c r="A1435" s="408" t="s">
        <v>42891</v>
      </c>
      <c r="B1435" s="426" t="s">
        <v>42892</v>
      </c>
      <c r="C1435" s="408" t="s">
        <v>12728</v>
      </c>
      <c r="D1435" s="425">
        <v>1216.5342000000001</v>
      </c>
    </row>
    <row r="1436" spans="1:4">
      <c r="A1436" s="408" t="s">
        <v>42893</v>
      </c>
      <c r="B1436" s="426" t="s">
        <v>42894</v>
      </c>
      <c r="C1436" s="408" t="s">
        <v>12728</v>
      </c>
      <c r="D1436" s="425">
        <v>1159.3006</v>
      </c>
    </row>
    <row r="1437" spans="1:4">
      <c r="A1437" s="408" t="s">
        <v>42895</v>
      </c>
      <c r="B1437" s="426" t="s">
        <v>42896</v>
      </c>
      <c r="C1437" s="408" t="s">
        <v>143</v>
      </c>
      <c r="D1437" s="425">
        <v>76.537999999999997</v>
      </c>
    </row>
    <row r="1438" spans="1:4">
      <c r="A1438" s="408" t="s">
        <v>42897</v>
      </c>
      <c r="B1438" s="426" t="s">
        <v>42898</v>
      </c>
      <c r="C1438" s="408" t="s">
        <v>12728</v>
      </c>
      <c r="D1438" s="425">
        <v>16.508199999999999</v>
      </c>
    </row>
    <row r="1439" spans="1:4">
      <c r="A1439" s="408" t="s">
        <v>42899</v>
      </c>
      <c r="B1439" s="426" t="s">
        <v>42900</v>
      </c>
      <c r="C1439" s="408" t="s">
        <v>12728</v>
      </c>
      <c r="D1439" s="425">
        <v>958.75040000000001</v>
      </c>
    </row>
    <row r="1440" spans="1:4">
      <c r="A1440" s="408" t="s">
        <v>42901</v>
      </c>
      <c r="B1440" s="426" t="s">
        <v>42902</v>
      </c>
      <c r="C1440" s="408" t="s">
        <v>12728</v>
      </c>
      <c r="D1440" s="425">
        <v>20.300699999999999</v>
      </c>
    </row>
    <row r="1441" spans="1:4">
      <c r="A1441" s="408" t="s">
        <v>42903</v>
      </c>
      <c r="B1441" s="426" t="s">
        <v>42904</v>
      </c>
      <c r="C1441" s="408" t="s">
        <v>143</v>
      </c>
      <c r="D1441" s="425">
        <v>2974.3955999999998</v>
      </c>
    </row>
    <row r="1442" spans="1:4">
      <c r="A1442" s="408" t="s">
        <v>42905</v>
      </c>
      <c r="B1442" s="426" t="s">
        <v>42906</v>
      </c>
      <c r="C1442" s="408" t="s">
        <v>12728</v>
      </c>
      <c r="D1442" s="425">
        <v>992.17920000000004</v>
      </c>
    </row>
    <row r="1443" spans="1:4">
      <c r="A1443" s="408" t="s">
        <v>42907</v>
      </c>
      <c r="B1443" s="426" t="s">
        <v>42908</v>
      </c>
      <c r="C1443" s="408" t="s">
        <v>6</v>
      </c>
      <c r="D1443" s="425">
        <v>292.00670000000002</v>
      </c>
    </row>
    <row r="1444" spans="1:4">
      <c r="A1444" s="408" t="s">
        <v>42909</v>
      </c>
      <c r="B1444" s="426" t="s">
        <v>42910</v>
      </c>
      <c r="C1444" s="408" t="s">
        <v>6</v>
      </c>
      <c r="D1444" s="425">
        <v>7.1553000000000004</v>
      </c>
    </row>
    <row r="1445" spans="1:4">
      <c r="A1445" s="408" t="s">
        <v>42911</v>
      </c>
      <c r="B1445" s="426" t="s">
        <v>42912</v>
      </c>
      <c r="C1445" s="408" t="s">
        <v>12728</v>
      </c>
      <c r="D1445" s="425">
        <v>45.553800000000003</v>
      </c>
    </row>
    <row r="1446" spans="1:4">
      <c r="A1446" s="408" t="s">
        <v>42913</v>
      </c>
      <c r="B1446" s="426" t="s">
        <v>42914</v>
      </c>
      <c r="C1446" s="408" t="s">
        <v>12728</v>
      </c>
      <c r="D1446" s="425">
        <v>68.143900000000002</v>
      </c>
    </row>
    <row r="1447" spans="1:4">
      <c r="A1447" s="408" t="s">
        <v>42915</v>
      </c>
      <c r="B1447" s="426" t="s">
        <v>42916</v>
      </c>
      <c r="C1447" s="408" t="s">
        <v>12728</v>
      </c>
      <c r="D1447" s="425">
        <v>1.2928999999999999</v>
      </c>
    </row>
    <row r="1448" spans="1:4">
      <c r="A1448" s="408" t="s">
        <v>42917</v>
      </c>
      <c r="B1448" s="426" t="s">
        <v>42918</v>
      </c>
      <c r="C1448" s="408" t="s">
        <v>12728</v>
      </c>
      <c r="D1448" s="425">
        <v>2.6196000000000002</v>
      </c>
    </row>
    <row r="1449" spans="1:4">
      <c r="A1449" s="408" t="s">
        <v>42919</v>
      </c>
      <c r="B1449" s="426" t="s">
        <v>42920</v>
      </c>
      <c r="C1449" s="408" t="s">
        <v>6</v>
      </c>
      <c r="D1449" s="425">
        <v>3.2425999999999999</v>
      </c>
    </row>
    <row r="1450" spans="1:4">
      <c r="A1450" s="408" t="s">
        <v>42921</v>
      </c>
      <c r="B1450" s="426" t="s">
        <v>42922</v>
      </c>
      <c r="C1450" s="408" t="s">
        <v>12728</v>
      </c>
      <c r="D1450" s="425">
        <v>2.0448</v>
      </c>
    </row>
    <row r="1451" spans="1:4">
      <c r="A1451" s="408" t="s">
        <v>42923</v>
      </c>
      <c r="B1451" s="426" t="s">
        <v>42924</v>
      </c>
      <c r="C1451" s="408" t="s">
        <v>12728</v>
      </c>
      <c r="D1451" s="425">
        <v>0.95179999999999998</v>
      </c>
    </row>
    <row r="1452" spans="1:4">
      <c r="A1452" s="408" t="s">
        <v>42925</v>
      </c>
      <c r="B1452" s="426" t="s">
        <v>42926</v>
      </c>
      <c r="C1452" s="408" t="s">
        <v>19</v>
      </c>
      <c r="D1452" s="425">
        <v>12.370100000000001</v>
      </c>
    </row>
    <row r="1453" spans="1:4">
      <c r="A1453" s="408" t="s">
        <v>42927</v>
      </c>
      <c r="B1453" s="426" t="s">
        <v>42928</v>
      </c>
      <c r="C1453" s="408" t="s">
        <v>19</v>
      </c>
      <c r="D1453" s="425">
        <v>12.0739</v>
      </c>
    </row>
    <row r="1454" spans="1:4">
      <c r="A1454" s="408" t="s">
        <v>42929</v>
      </c>
      <c r="B1454" s="426" t="s">
        <v>42930</v>
      </c>
      <c r="C1454" s="408" t="s">
        <v>6</v>
      </c>
      <c r="D1454" s="425">
        <v>23.053899999999999</v>
      </c>
    </row>
    <row r="1455" spans="1:4">
      <c r="A1455" s="408" t="s">
        <v>42931</v>
      </c>
      <c r="B1455" s="426" t="s">
        <v>42932</v>
      </c>
      <c r="C1455" s="408" t="s">
        <v>6</v>
      </c>
      <c r="D1455" s="425">
        <v>20.872199999999999</v>
      </c>
    </row>
    <row r="1456" spans="1:4">
      <c r="A1456" s="408" t="s">
        <v>42933</v>
      </c>
      <c r="B1456" s="426" t="s">
        <v>42934</v>
      </c>
      <c r="C1456" s="408" t="s">
        <v>12728</v>
      </c>
      <c r="D1456" s="425">
        <v>300.03989999999999</v>
      </c>
    </row>
    <row r="1457" spans="1:4">
      <c r="A1457" s="408" t="s">
        <v>42935</v>
      </c>
      <c r="B1457" s="426" t="s">
        <v>42936</v>
      </c>
      <c r="C1457" s="408" t="s">
        <v>12728</v>
      </c>
      <c r="D1457" s="425">
        <v>1163.587</v>
      </c>
    </row>
    <row r="1458" spans="1:4">
      <c r="A1458" s="408" t="s">
        <v>42937</v>
      </c>
      <c r="B1458" s="426" t="s">
        <v>42938</v>
      </c>
      <c r="C1458" s="408" t="s">
        <v>12728</v>
      </c>
      <c r="D1458" s="425">
        <v>56.457900000000002</v>
      </c>
    </row>
    <row r="1459" spans="1:4">
      <c r="A1459" s="408" t="s">
        <v>42939</v>
      </c>
      <c r="B1459" s="426" t="s">
        <v>42940</v>
      </c>
      <c r="C1459" s="408" t="s">
        <v>12728</v>
      </c>
      <c r="D1459" s="425">
        <v>82.059600000000003</v>
      </c>
    </row>
    <row r="1460" spans="1:4">
      <c r="A1460" s="408" t="s">
        <v>42941</v>
      </c>
      <c r="B1460" s="426" t="s">
        <v>42942</v>
      </c>
      <c r="C1460" s="408" t="s">
        <v>12728</v>
      </c>
      <c r="D1460" s="425">
        <v>241.6447</v>
      </c>
    </row>
    <row r="1461" spans="1:4">
      <c r="A1461" s="408" t="s">
        <v>42943</v>
      </c>
      <c r="B1461" s="426" t="s">
        <v>42944</v>
      </c>
      <c r="C1461" s="408" t="s">
        <v>12728</v>
      </c>
      <c r="D1461" s="425">
        <v>289.19299999999998</v>
      </c>
    </row>
    <row r="1462" spans="1:4">
      <c r="A1462" s="408" t="s">
        <v>42945</v>
      </c>
      <c r="B1462" s="426" t="s">
        <v>42946</v>
      </c>
      <c r="C1462" s="408" t="s">
        <v>12728</v>
      </c>
      <c r="D1462" s="425">
        <v>410.78980000000001</v>
      </c>
    </row>
    <row r="1463" spans="1:4">
      <c r="A1463" s="408" t="s">
        <v>42947</v>
      </c>
      <c r="B1463" s="426" t="s">
        <v>42948</v>
      </c>
      <c r="C1463" s="408" t="s">
        <v>12728</v>
      </c>
      <c r="D1463" s="425">
        <v>434.90809999999999</v>
      </c>
    </row>
    <row r="1464" spans="1:4">
      <c r="A1464" s="408" t="s">
        <v>42949</v>
      </c>
      <c r="B1464" s="426" t="s">
        <v>42950</v>
      </c>
      <c r="C1464" s="408" t="s">
        <v>12728</v>
      </c>
      <c r="D1464" s="425">
        <v>535.58780000000002</v>
      </c>
    </row>
    <row r="1465" spans="1:4">
      <c r="A1465" s="408" t="s">
        <v>42951</v>
      </c>
      <c r="B1465" s="426" t="s">
        <v>42952</v>
      </c>
      <c r="C1465" s="408" t="s">
        <v>12728</v>
      </c>
      <c r="D1465" s="425">
        <v>554.77499999999998</v>
      </c>
    </row>
    <row r="1466" spans="1:4">
      <c r="A1466" s="408" t="s">
        <v>42953</v>
      </c>
      <c r="B1466" s="426" t="s">
        <v>42954</v>
      </c>
      <c r="C1466" s="408" t="s">
        <v>12728</v>
      </c>
      <c r="D1466" s="425">
        <v>680.73609999999996</v>
      </c>
    </row>
    <row r="1467" spans="1:4">
      <c r="A1467" s="408" t="s">
        <v>42955</v>
      </c>
      <c r="B1467" s="426" t="s">
        <v>42956</v>
      </c>
      <c r="C1467" s="408" t="s">
        <v>12728</v>
      </c>
      <c r="D1467" s="425">
        <v>656.99810000000002</v>
      </c>
    </row>
    <row r="1468" spans="1:4">
      <c r="A1468" s="408" t="s">
        <v>42957</v>
      </c>
      <c r="B1468" s="426" t="s">
        <v>42958</v>
      </c>
      <c r="C1468" s="408" t="s">
        <v>12728</v>
      </c>
      <c r="D1468" s="425">
        <v>797.73389999999995</v>
      </c>
    </row>
    <row r="1469" spans="1:4">
      <c r="A1469" s="408" t="s">
        <v>42959</v>
      </c>
      <c r="B1469" s="426" t="s">
        <v>42960</v>
      </c>
      <c r="C1469" s="408" t="s">
        <v>12728</v>
      </c>
      <c r="D1469" s="425">
        <v>828.78579999999999</v>
      </c>
    </row>
    <row r="1470" spans="1:4">
      <c r="A1470" s="408" t="s">
        <v>42961</v>
      </c>
      <c r="B1470" s="426" t="s">
        <v>42962</v>
      </c>
      <c r="C1470" s="408" t="s">
        <v>12728</v>
      </c>
      <c r="D1470" s="425">
        <v>1001.8889</v>
      </c>
    </row>
    <row r="1471" spans="1:4">
      <c r="A1471" s="408" t="s">
        <v>42963</v>
      </c>
      <c r="B1471" s="426" t="s">
        <v>42964</v>
      </c>
      <c r="C1471" s="408" t="s">
        <v>12728</v>
      </c>
      <c r="D1471" s="425">
        <v>953.54639999999995</v>
      </c>
    </row>
    <row r="1472" spans="1:4">
      <c r="A1472" s="408" t="s">
        <v>42965</v>
      </c>
      <c r="B1472" s="426" t="s">
        <v>42966</v>
      </c>
      <c r="C1472" s="408" t="s">
        <v>12728</v>
      </c>
      <c r="D1472" s="425">
        <v>118.9962</v>
      </c>
    </row>
    <row r="1473" spans="1:4">
      <c r="A1473" s="408" t="s">
        <v>42967</v>
      </c>
      <c r="B1473" s="426" t="s">
        <v>42968</v>
      </c>
      <c r="C1473" s="408" t="s">
        <v>12728</v>
      </c>
      <c r="D1473" s="425">
        <v>167.3203</v>
      </c>
    </row>
    <row r="1474" spans="1:4">
      <c r="A1474" s="408" t="s">
        <v>42969</v>
      </c>
      <c r="B1474" s="426" t="s">
        <v>42970</v>
      </c>
      <c r="C1474" s="408" t="s">
        <v>12728</v>
      </c>
      <c r="D1474" s="425">
        <v>180.86850000000001</v>
      </c>
    </row>
    <row r="1475" spans="1:4">
      <c r="A1475" s="408" t="s">
        <v>42971</v>
      </c>
      <c r="B1475" s="426" t="s">
        <v>42972</v>
      </c>
      <c r="C1475" s="408" t="s">
        <v>12728</v>
      </c>
      <c r="D1475" s="425">
        <v>252.48490000000001</v>
      </c>
    </row>
    <row r="1476" spans="1:4">
      <c r="A1476" s="408" t="s">
        <v>42973</v>
      </c>
      <c r="B1476" s="426" t="s">
        <v>42974</v>
      </c>
      <c r="C1476" s="408" t="s">
        <v>12728</v>
      </c>
      <c r="D1476" s="425">
        <v>191.9914</v>
      </c>
    </row>
    <row r="1477" spans="1:4">
      <c r="A1477" s="408" t="s">
        <v>42975</v>
      </c>
      <c r="B1477" s="426" t="s">
        <v>42976</v>
      </c>
      <c r="C1477" s="408" t="s">
        <v>12728</v>
      </c>
      <c r="D1477" s="425">
        <v>264.34890000000001</v>
      </c>
    </row>
    <row r="1478" spans="1:4">
      <c r="A1478" s="408" t="s">
        <v>42977</v>
      </c>
      <c r="B1478" s="426" t="s">
        <v>42978</v>
      </c>
      <c r="C1478" s="408" t="s">
        <v>12728</v>
      </c>
      <c r="D1478" s="425">
        <v>215.7833</v>
      </c>
    </row>
    <row r="1479" spans="1:4">
      <c r="A1479" s="408" t="s">
        <v>42979</v>
      </c>
      <c r="B1479" s="426" t="s">
        <v>42980</v>
      </c>
      <c r="C1479" s="408" t="s">
        <v>12728</v>
      </c>
      <c r="D1479" s="425">
        <v>240.3777</v>
      </c>
    </row>
    <row r="1480" spans="1:4">
      <c r="A1480" s="408" t="s">
        <v>42981</v>
      </c>
      <c r="B1480" s="426" t="s">
        <v>42982</v>
      </c>
      <c r="C1480" s="408" t="s">
        <v>12728</v>
      </c>
      <c r="D1480" s="425">
        <v>337.15</v>
      </c>
    </row>
    <row r="1481" spans="1:4">
      <c r="A1481" s="408" t="s">
        <v>42983</v>
      </c>
      <c r="B1481" s="426" t="s">
        <v>42984</v>
      </c>
      <c r="C1481" s="408" t="s">
        <v>12728</v>
      </c>
      <c r="D1481" s="425">
        <v>18.9665</v>
      </c>
    </row>
    <row r="1482" spans="1:4">
      <c r="A1482" s="408" t="s">
        <v>42985</v>
      </c>
      <c r="B1482" s="426" t="s">
        <v>42986</v>
      </c>
      <c r="C1482" s="408" t="s">
        <v>12728</v>
      </c>
      <c r="D1482" s="425">
        <v>26.782599999999999</v>
      </c>
    </row>
    <row r="1483" spans="1:4">
      <c r="A1483" s="408" t="s">
        <v>42987</v>
      </c>
      <c r="B1483" s="426" t="s">
        <v>42988</v>
      </c>
      <c r="C1483" s="408" t="s">
        <v>12728</v>
      </c>
      <c r="D1483" s="425">
        <v>23.193000000000001</v>
      </c>
    </row>
    <row r="1484" spans="1:4">
      <c r="A1484" s="408" t="s">
        <v>42989</v>
      </c>
      <c r="B1484" s="426" t="s">
        <v>42990</v>
      </c>
      <c r="C1484" s="408" t="s">
        <v>12728</v>
      </c>
      <c r="D1484" s="425">
        <v>32.063299999999998</v>
      </c>
    </row>
    <row r="1485" spans="1:4">
      <c r="A1485" s="408" t="s">
        <v>42991</v>
      </c>
      <c r="B1485" s="426" t="s">
        <v>42992</v>
      </c>
      <c r="C1485" s="408" t="s">
        <v>12728</v>
      </c>
      <c r="D1485" s="425">
        <v>40.020600000000002</v>
      </c>
    </row>
    <row r="1486" spans="1:4">
      <c r="A1486" s="408" t="s">
        <v>42993</v>
      </c>
      <c r="B1486" s="426" t="s">
        <v>42994</v>
      </c>
      <c r="C1486" s="408" t="s">
        <v>12728</v>
      </c>
      <c r="D1486" s="425">
        <v>45.1569</v>
      </c>
    </row>
    <row r="1487" spans="1:4">
      <c r="A1487" s="408" t="s">
        <v>42995</v>
      </c>
      <c r="B1487" s="426" t="s">
        <v>42996</v>
      </c>
      <c r="C1487" s="408" t="s">
        <v>12728</v>
      </c>
      <c r="D1487" s="425">
        <v>51.783299999999997</v>
      </c>
    </row>
    <row r="1488" spans="1:4">
      <c r="A1488" s="408" t="s">
        <v>42997</v>
      </c>
      <c r="B1488" s="426" t="s">
        <v>42998</v>
      </c>
      <c r="C1488" s="408" t="s">
        <v>12728</v>
      </c>
      <c r="D1488" s="425">
        <v>71.867699999999999</v>
      </c>
    </row>
    <row r="1489" spans="1:4">
      <c r="A1489" s="408" t="s">
        <v>42999</v>
      </c>
      <c r="B1489" s="426" t="s">
        <v>43000</v>
      </c>
      <c r="C1489" s="408" t="s">
        <v>6</v>
      </c>
      <c r="D1489" s="425">
        <v>7.9687000000000001</v>
      </c>
    </row>
    <row r="1490" spans="1:4">
      <c r="A1490" s="408" t="s">
        <v>43001</v>
      </c>
      <c r="B1490" s="426" t="s">
        <v>43002</v>
      </c>
      <c r="C1490" s="408" t="s">
        <v>6</v>
      </c>
      <c r="D1490" s="425">
        <v>27.485499999999998</v>
      </c>
    </row>
    <row r="1491" spans="1:4">
      <c r="A1491" s="408" t="s">
        <v>43003</v>
      </c>
      <c r="B1491" s="426" t="s">
        <v>43004</v>
      </c>
      <c r="C1491" s="408" t="s">
        <v>6</v>
      </c>
      <c r="D1491" s="425">
        <v>29.082899999999999</v>
      </c>
    </row>
    <row r="1492" spans="1:4">
      <c r="A1492" s="408" t="s">
        <v>43005</v>
      </c>
      <c r="B1492" s="426" t="s">
        <v>43006</v>
      </c>
      <c r="C1492" s="408" t="s">
        <v>6</v>
      </c>
      <c r="D1492" s="425">
        <v>31.8901</v>
      </c>
    </row>
    <row r="1493" spans="1:4">
      <c r="A1493" s="408" t="s">
        <v>43007</v>
      </c>
      <c r="B1493" s="426" t="s">
        <v>43008</v>
      </c>
      <c r="C1493" s="408" t="s">
        <v>6</v>
      </c>
      <c r="D1493" s="425">
        <v>34.9253</v>
      </c>
    </row>
    <row r="1494" spans="1:4">
      <c r="A1494" s="408" t="s">
        <v>43009</v>
      </c>
      <c r="B1494" s="426" t="s">
        <v>43010</v>
      </c>
      <c r="C1494" s="408" t="s">
        <v>6</v>
      </c>
      <c r="D1494" s="425">
        <v>48.319299999999998</v>
      </c>
    </row>
    <row r="1495" spans="1:4">
      <c r="A1495" s="408" t="s">
        <v>43011</v>
      </c>
      <c r="B1495" s="426" t="s">
        <v>43012</v>
      </c>
      <c r="C1495" s="408" t="s">
        <v>6</v>
      </c>
      <c r="D1495" s="425">
        <v>54.622399999999999</v>
      </c>
    </row>
    <row r="1496" spans="1:4">
      <c r="A1496" s="408" t="s">
        <v>43013</v>
      </c>
      <c r="B1496" s="426" t="s">
        <v>43014</v>
      </c>
      <c r="C1496" s="408" t="s">
        <v>6</v>
      </c>
      <c r="D1496" s="425">
        <v>57.633299999999998</v>
      </c>
    </row>
    <row r="1497" spans="1:4">
      <c r="A1497" s="408" t="s">
        <v>43015</v>
      </c>
      <c r="B1497" s="426" t="s">
        <v>43016</v>
      </c>
      <c r="C1497" s="408" t="s">
        <v>6</v>
      </c>
      <c r="D1497" s="425">
        <v>57.966700000000003</v>
      </c>
    </row>
    <row r="1498" spans="1:4">
      <c r="A1498" s="408" t="s">
        <v>43017</v>
      </c>
      <c r="B1498" s="426" t="s">
        <v>43018</v>
      </c>
      <c r="C1498" s="408" t="s">
        <v>6</v>
      </c>
      <c r="D1498" s="425">
        <v>58.155099999999997</v>
      </c>
    </row>
    <row r="1499" spans="1:4">
      <c r="A1499" s="408" t="s">
        <v>43019</v>
      </c>
      <c r="B1499" s="426" t="s">
        <v>43020</v>
      </c>
      <c r="C1499" s="408" t="s">
        <v>6</v>
      </c>
      <c r="D1499" s="425">
        <v>80.173000000000002</v>
      </c>
    </row>
    <row r="1500" spans="1:4">
      <c r="A1500" s="408" t="s">
        <v>43021</v>
      </c>
      <c r="B1500" s="426" t="s">
        <v>43022</v>
      </c>
      <c r="C1500" s="408" t="s">
        <v>6</v>
      </c>
      <c r="D1500" s="425">
        <v>85.3733</v>
      </c>
    </row>
    <row r="1501" spans="1:4">
      <c r="A1501" s="408" t="s">
        <v>43023</v>
      </c>
      <c r="B1501" s="426" t="s">
        <v>43024</v>
      </c>
      <c r="C1501" s="408" t="s">
        <v>6</v>
      </c>
      <c r="D1501" s="425">
        <v>91.825100000000006</v>
      </c>
    </row>
    <row r="1502" spans="1:4">
      <c r="A1502" s="408" t="s">
        <v>43025</v>
      </c>
      <c r="B1502" s="426" t="s">
        <v>43026</v>
      </c>
      <c r="C1502" s="408" t="s">
        <v>6</v>
      </c>
      <c r="D1502" s="425">
        <v>100.2328</v>
      </c>
    </row>
    <row r="1503" spans="1:4">
      <c r="A1503" s="408" t="s">
        <v>43027</v>
      </c>
      <c r="B1503" s="426" t="s">
        <v>43028</v>
      </c>
      <c r="C1503" s="408" t="s">
        <v>6</v>
      </c>
      <c r="D1503" s="425">
        <v>106.831</v>
      </c>
    </row>
    <row r="1504" spans="1:4">
      <c r="A1504" s="408" t="s">
        <v>43029</v>
      </c>
      <c r="B1504" s="426" t="s">
        <v>43030</v>
      </c>
      <c r="C1504" s="408" t="s">
        <v>6</v>
      </c>
      <c r="D1504" s="425">
        <v>112.2916</v>
      </c>
    </row>
    <row r="1505" spans="1:4">
      <c r="A1505" s="408" t="s">
        <v>43031</v>
      </c>
      <c r="B1505" s="426" t="s">
        <v>43032</v>
      </c>
      <c r="C1505" s="408" t="s">
        <v>6</v>
      </c>
      <c r="D1505" s="425">
        <v>123.2527</v>
      </c>
    </row>
    <row r="1506" spans="1:4">
      <c r="A1506" s="408" t="s">
        <v>43033</v>
      </c>
      <c r="B1506" s="426" t="s">
        <v>43034</v>
      </c>
      <c r="C1506" s="408" t="s">
        <v>6</v>
      </c>
      <c r="D1506" s="425">
        <v>23.7605</v>
      </c>
    </row>
    <row r="1507" spans="1:4">
      <c r="A1507" s="408" t="s">
        <v>43035</v>
      </c>
      <c r="B1507" s="426" t="s">
        <v>43036</v>
      </c>
      <c r="C1507" s="408" t="s">
        <v>6</v>
      </c>
      <c r="D1507" s="425">
        <v>27.757100000000001</v>
      </c>
    </row>
    <row r="1508" spans="1:4">
      <c r="A1508" s="408" t="s">
        <v>43037</v>
      </c>
      <c r="B1508" s="426" t="s">
        <v>43038</v>
      </c>
      <c r="C1508" s="408" t="s">
        <v>6</v>
      </c>
      <c r="D1508" s="425">
        <v>31.823</v>
      </c>
    </row>
    <row r="1509" spans="1:4">
      <c r="A1509" s="408" t="s">
        <v>43039</v>
      </c>
      <c r="B1509" s="426" t="s">
        <v>43040</v>
      </c>
      <c r="C1509" s="408" t="s">
        <v>6</v>
      </c>
      <c r="D1509" s="425">
        <v>23.763400000000001</v>
      </c>
    </row>
    <row r="1510" spans="1:4">
      <c r="A1510" s="408" t="s">
        <v>43041</v>
      </c>
      <c r="B1510" s="426" t="s">
        <v>43042</v>
      </c>
      <c r="C1510" s="408" t="s">
        <v>6</v>
      </c>
      <c r="D1510" s="425">
        <v>29.232099999999999</v>
      </c>
    </row>
    <row r="1511" spans="1:4">
      <c r="A1511" s="408" t="s">
        <v>43043</v>
      </c>
      <c r="B1511" s="426" t="s">
        <v>43044</v>
      </c>
      <c r="C1511" s="408" t="s">
        <v>6</v>
      </c>
      <c r="D1511" s="425">
        <v>34.637300000000003</v>
      </c>
    </row>
    <row r="1512" spans="1:4">
      <c r="A1512" s="408" t="s">
        <v>43045</v>
      </c>
      <c r="B1512" s="426" t="s">
        <v>43046</v>
      </c>
      <c r="C1512" s="408" t="s">
        <v>12728</v>
      </c>
      <c r="D1512" s="425">
        <v>0.4047</v>
      </c>
    </row>
    <row r="1513" spans="1:4">
      <c r="A1513" s="408" t="s">
        <v>43047</v>
      </c>
      <c r="B1513" s="426" t="s">
        <v>43048</v>
      </c>
      <c r="C1513" s="408" t="s">
        <v>12728</v>
      </c>
      <c r="D1513" s="425">
        <v>583.71619999999996</v>
      </c>
    </row>
    <row r="1514" spans="1:4">
      <c r="A1514" s="408" t="s">
        <v>43049</v>
      </c>
      <c r="B1514" s="426" t="s">
        <v>43050</v>
      </c>
      <c r="C1514" s="408" t="s">
        <v>12728</v>
      </c>
      <c r="D1514" s="425">
        <v>1456.7737</v>
      </c>
    </row>
    <row r="1515" spans="1:4">
      <c r="A1515" s="408" t="s">
        <v>43051</v>
      </c>
      <c r="B1515" s="426" t="s">
        <v>43052</v>
      </c>
      <c r="C1515" s="408" t="s">
        <v>6</v>
      </c>
      <c r="D1515" s="425">
        <v>3609.0398</v>
      </c>
    </row>
    <row r="1516" spans="1:4">
      <c r="A1516" s="408" t="s">
        <v>43053</v>
      </c>
      <c r="B1516" s="426" t="s">
        <v>43054</v>
      </c>
      <c r="C1516" s="408" t="s">
        <v>6</v>
      </c>
      <c r="D1516" s="425">
        <v>4097.7786999999998</v>
      </c>
    </row>
    <row r="1517" spans="1:4">
      <c r="A1517" s="408" t="s">
        <v>43055</v>
      </c>
      <c r="B1517" s="426" t="s">
        <v>43056</v>
      </c>
      <c r="C1517" s="408" t="s">
        <v>6</v>
      </c>
      <c r="D1517" s="425">
        <v>4849.6634000000004</v>
      </c>
    </row>
    <row r="1518" spans="1:4">
      <c r="A1518" s="408" t="s">
        <v>43057</v>
      </c>
      <c r="B1518" s="426" t="s">
        <v>43058</v>
      </c>
      <c r="C1518" s="408" t="s">
        <v>6</v>
      </c>
      <c r="D1518" s="425">
        <v>5529.5163000000002</v>
      </c>
    </row>
    <row r="1519" spans="1:4">
      <c r="A1519" s="408" t="s">
        <v>43059</v>
      </c>
      <c r="B1519" s="426" t="s">
        <v>43060</v>
      </c>
      <c r="C1519" s="408" t="s">
        <v>6</v>
      </c>
      <c r="D1519" s="425">
        <v>6093.7938000000004</v>
      </c>
    </row>
    <row r="1520" spans="1:4">
      <c r="A1520" s="408" t="s">
        <v>43061</v>
      </c>
      <c r="B1520" s="426" t="s">
        <v>43062</v>
      </c>
      <c r="C1520" s="408" t="s">
        <v>6</v>
      </c>
      <c r="D1520" s="425">
        <v>6733.3998000000001</v>
      </c>
    </row>
    <row r="1521" spans="1:4">
      <c r="A1521" s="408" t="s">
        <v>43063</v>
      </c>
      <c r="B1521" s="426" t="s">
        <v>43064</v>
      </c>
      <c r="C1521" s="408" t="s">
        <v>6</v>
      </c>
      <c r="D1521" s="425">
        <v>7260.0304999999998</v>
      </c>
    </row>
    <row r="1522" spans="1:4">
      <c r="A1522" s="408" t="s">
        <v>43065</v>
      </c>
      <c r="B1522" s="426" t="s">
        <v>43066</v>
      </c>
      <c r="C1522" s="408" t="s">
        <v>6</v>
      </c>
      <c r="D1522" s="425">
        <v>7899.43</v>
      </c>
    </row>
    <row r="1523" spans="1:4">
      <c r="A1523" s="408" t="s">
        <v>43067</v>
      </c>
      <c r="B1523" s="426" t="s">
        <v>43068</v>
      </c>
      <c r="C1523" s="408" t="s">
        <v>6</v>
      </c>
      <c r="D1523" s="425">
        <v>8463.5406000000003</v>
      </c>
    </row>
    <row r="1524" spans="1:4">
      <c r="A1524" s="408" t="s">
        <v>43069</v>
      </c>
      <c r="B1524" s="426" t="s">
        <v>43070</v>
      </c>
      <c r="C1524" s="408" t="s">
        <v>6</v>
      </c>
      <c r="D1524" s="425">
        <v>9140.7649999999994</v>
      </c>
    </row>
    <row r="1525" spans="1:4">
      <c r="A1525" s="408" t="s">
        <v>43071</v>
      </c>
      <c r="B1525" s="426" t="s">
        <v>43072</v>
      </c>
      <c r="C1525" s="408" t="s">
        <v>6</v>
      </c>
      <c r="D1525" s="425">
        <v>11443.5381</v>
      </c>
    </row>
    <row r="1526" spans="1:4">
      <c r="A1526" s="408" t="s">
        <v>43073</v>
      </c>
      <c r="B1526" s="426" t="s">
        <v>43074</v>
      </c>
      <c r="C1526" s="408" t="s">
        <v>6</v>
      </c>
      <c r="D1526" s="425">
        <v>12252.915199999999</v>
      </c>
    </row>
    <row r="1527" spans="1:4">
      <c r="A1527" s="408" t="s">
        <v>43075</v>
      </c>
      <c r="B1527" s="426" t="s">
        <v>43076</v>
      </c>
      <c r="C1527" s="408" t="s">
        <v>6</v>
      </c>
      <c r="D1527" s="425">
        <v>12878.571599999999</v>
      </c>
    </row>
    <row r="1528" spans="1:4">
      <c r="A1528" s="408" t="s">
        <v>43077</v>
      </c>
      <c r="B1528" s="426" t="s">
        <v>43078</v>
      </c>
      <c r="C1528" s="408" t="s">
        <v>6</v>
      </c>
      <c r="D1528" s="425">
        <v>13614.5108</v>
      </c>
    </row>
    <row r="1529" spans="1:4">
      <c r="A1529" s="408" t="s">
        <v>43079</v>
      </c>
      <c r="B1529" s="426" t="s">
        <v>43080</v>
      </c>
      <c r="C1529" s="408" t="s">
        <v>6</v>
      </c>
      <c r="D1529" s="425">
        <v>14250.0977</v>
      </c>
    </row>
    <row r="1530" spans="1:4">
      <c r="A1530" s="408" t="s">
        <v>43081</v>
      </c>
      <c r="B1530" s="426" t="s">
        <v>43082</v>
      </c>
      <c r="C1530" s="408" t="s">
        <v>6</v>
      </c>
      <c r="D1530" s="425">
        <v>17802.396000000001</v>
      </c>
    </row>
    <row r="1531" spans="1:4">
      <c r="A1531" s="408" t="s">
        <v>43083</v>
      </c>
      <c r="B1531" s="426" t="s">
        <v>43084</v>
      </c>
      <c r="C1531" s="408" t="s">
        <v>6</v>
      </c>
      <c r="D1531" s="425">
        <v>18574.9856</v>
      </c>
    </row>
    <row r="1532" spans="1:4">
      <c r="A1532" s="408" t="s">
        <v>43085</v>
      </c>
      <c r="B1532" s="426" t="s">
        <v>43086</v>
      </c>
      <c r="C1532" s="408" t="s">
        <v>6</v>
      </c>
      <c r="D1532" s="425">
        <v>19484.814399999999</v>
      </c>
    </row>
    <row r="1533" spans="1:4">
      <c r="A1533" s="408" t="s">
        <v>43087</v>
      </c>
      <c r="B1533" s="426" t="s">
        <v>43088</v>
      </c>
      <c r="C1533" s="408" t="s">
        <v>6</v>
      </c>
      <c r="D1533" s="425">
        <v>22898.072800000002</v>
      </c>
    </row>
    <row r="1534" spans="1:4">
      <c r="A1534" s="408" t="s">
        <v>43089</v>
      </c>
      <c r="B1534" s="426" t="s">
        <v>43090</v>
      </c>
      <c r="C1534" s="408" t="s">
        <v>6</v>
      </c>
      <c r="D1534" s="425">
        <v>23975.816200000001</v>
      </c>
    </row>
    <row r="1535" spans="1:4">
      <c r="A1535" s="408" t="s">
        <v>43091</v>
      </c>
      <c r="B1535" s="426" t="s">
        <v>43092</v>
      </c>
      <c r="C1535" s="408" t="s">
        <v>6</v>
      </c>
      <c r="D1535" s="425">
        <v>3842.9721</v>
      </c>
    </row>
    <row r="1536" spans="1:4">
      <c r="A1536" s="408" t="s">
        <v>43093</v>
      </c>
      <c r="B1536" s="426" t="s">
        <v>43094</v>
      </c>
      <c r="C1536" s="408" t="s">
        <v>6</v>
      </c>
      <c r="D1536" s="425">
        <v>4363.375</v>
      </c>
    </row>
    <row r="1537" spans="1:4">
      <c r="A1537" s="408" t="s">
        <v>43095</v>
      </c>
      <c r="B1537" s="426" t="s">
        <v>43096</v>
      </c>
      <c r="C1537" s="408" t="s">
        <v>6</v>
      </c>
      <c r="D1537" s="425">
        <v>5164.0054</v>
      </c>
    </row>
    <row r="1538" spans="1:4">
      <c r="A1538" s="408" t="s">
        <v>43097</v>
      </c>
      <c r="B1538" s="426" t="s">
        <v>43098</v>
      </c>
      <c r="C1538" s="408" t="s">
        <v>6</v>
      </c>
      <c r="D1538" s="425">
        <v>5887.7188999999998</v>
      </c>
    </row>
    <row r="1539" spans="1:4">
      <c r="A1539" s="408" t="s">
        <v>43099</v>
      </c>
      <c r="B1539" s="426" t="s">
        <v>43100</v>
      </c>
      <c r="C1539" s="408" t="s">
        <v>6</v>
      </c>
      <c r="D1539" s="425">
        <v>6488.5443999999998</v>
      </c>
    </row>
    <row r="1540" spans="1:4">
      <c r="A1540" s="408" t="s">
        <v>43101</v>
      </c>
      <c r="B1540" s="426" t="s">
        <v>43102</v>
      </c>
      <c r="C1540" s="408" t="s">
        <v>6</v>
      </c>
      <c r="D1540" s="425">
        <v>7170.2357000000002</v>
      </c>
    </row>
    <row r="1541" spans="1:4">
      <c r="A1541" s="408" t="s">
        <v>43103</v>
      </c>
      <c r="B1541" s="426" t="s">
        <v>43104</v>
      </c>
      <c r="C1541" s="408" t="s">
        <v>6</v>
      </c>
      <c r="D1541" s="425">
        <v>7730.3180000000002</v>
      </c>
    </row>
    <row r="1542" spans="1:4">
      <c r="A1542" s="408" t="s">
        <v>43105</v>
      </c>
      <c r="B1542" s="426" t="s">
        <v>43106</v>
      </c>
      <c r="C1542" s="408" t="s">
        <v>6</v>
      </c>
      <c r="D1542" s="425">
        <v>8411.1440000000002</v>
      </c>
    </row>
    <row r="1543" spans="1:4">
      <c r="A1543" s="408" t="s">
        <v>43107</v>
      </c>
      <c r="B1543" s="426" t="s">
        <v>43108</v>
      </c>
      <c r="C1543" s="408" t="s">
        <v>6</v>
      </c>
      <c r="D1543" s="425">
        <v>9011.8029999999999</v>
      </c>
    </row>
    <row r="1544" spans="1:4">
      <c r="A1544" s="408" t="s">
        <v>43109</v>
      </c>
      <c r="B1544" s="426" t="s">
        <v>43110</v>
      </c>
      <c r="C1544" s="408" t="s">
        <v>6</v>
      </c>
      <c r="D1544" s="425">
        <v>9732.8876999999993</v>
      </c>
    </row>
    <row r="1545" spans="1:4">
      <c r="A1545" s="408" t="s">
        <v>43111</v>
      </c>
      <c r="B1545" s="426" t="s">
        <v>43112</v>
      </c>
      <c r="C1545" s="408" t="s">
        <v>6</v>
      </c>
      <c r="D1545" s="425">
        <v>11961.904200000001</v>
      </c>
    </row>
    <row r="1546" spans="1:4">
      <c r="A1546" s="408" t="s">
        <v>43113</v>
      </c>
      <c r="B1546" s="426" t="s">
        <v>43114</v>
      </c>
      <c r="C1546" s="408" t="s">
        <v>6</v>
      </c>
      <c r="D1546" s="425">
        <v>1211.1098</v>
      </c>
    </row>
    <row r="1547" spans="1:4">
      <c r="A1547" s="408" t="s">
        <v>43115</v>
      </c>
      <c r="B1547" s="426" t="s">
        <v>43116</v>
      </c>
      <c r="C1547" s="408" t="s">
        <v>6</v>
      </c>
      <c r="D1547" s="425">
        <v>1400.3457000000001</v>
      </c>
    </row>
    <row r="1548" spans="1:4">
      <c r="A1548" s="408" t="s">
        <v>43117</v>
      </c>
      <c r="B1548" s="426" t="s">
        <v>43118</v>
      </c>
      <c r="C1548" s="408" t="s">
        <v>6</v>
      </c>
      <c r="D1548" s="425">
        <v>1589.5844999999999</v>
      </c>
    </row>
    <row r="1549" spans="1:4">
      <c r="A1549" s="408" t="s">
        <v>43119</v>
      </c>
      <c r="B1549" s="426" t="s">
        <v>43120</v>
      </c>
      <c r="C1549" s="408" t="s">
        <v>6</v>
      </c>
      <c r="D1549" s="425">
        <v>1740.9745</v>
      </c>
    </row>
    <row r="1550" spans="1:4">
      <c r="A1550" s="408" t="s">
        <v>43121</v>
      </c>
      <c r="B1550" s="426" t="s">
        <v>43122</v>
      </c>
      <c r="C1550" s="408" t="s">
        <v>6</v>
      </c>
      <c r="D1550" s="425">
        <v>1930.2131999999999</v>
      </c>
    </row>
    <row r="1551" spans="1:4">
      <c r="A1551" s="408" t="s">
        <v>43123</v>
      </c>
      <c r="B1551" s="426" t="s">
        <v>43124</v>
      </c>
      <c r="C1551" s="408" t="s">
        <v>6</v>
      </c>
      <c r="D1551" s="425">
        <v>2195.1430999999998</v>
      </c>
    </row>
    <row r="1552" spans="1:4">
      <c r="A1552" s="408" t="s">
        <v>43125</v>
      </c>
      <c r="B1552" s="426" t="s">
        <v>43126</v>
      </c>
      <c r="C1552" s="408" t="s">
        <v>6</v>
      </c>
      <c r="D1552" s="425">
        <v>2346.5360000000001</v>
      </c>
    </row>
    <row r="1553" spans="1:4">
      <c r="A1553" s="408" t="s">
        <v>43127</v>
      </c>
      <c r="B1553" s="426" t="s">
        <v>43128</v>
      </c>
      <c r="C1553" s="408" t="s">
        <v>6</v>
      </c>
      <c r="D1553" s="425">
        <v>2535.7719999999999</v>
      </c>
    </row>
    <row r="1554" spans="1:4">
      <c r="A1554" s="408" t="s">
        <v>43129</v>
      </c>
      <c r="B1554" s="426" t="s">
        <v>43130</v>
      </c>
      <c r="C1554" s="408" t="s">
        <v>6</v>
      </c>
      <c r="D1554" s="425">
        <v>2641.8845000000001</v>
      </c>
    </row>
    <row r="1555" spans="1:4">
      <c r="A1555" s="408" t="s">
        <v>43131</v>
      </c>
      <c r="B1555" s="426" t="s">
        <v>43132</v>
      </c>
      <c r="C1555" s="408" t="s">
        <v>6</v>
      </c>
      <c r="D1555" s="425">
        <v>2876.3888999999999</v>
      </c>
    </row>
    <row r="1556" spans="1:4">
      <c r="A1556" s="408" t="s">
        <v>43133</v>
      </c>
      <c r="B1556" s="426" t="s">
        <v>43134</v>
      </c>
      <c r="C1556" s="408" t="s">
        <v>6</v>
      </c>
      <c r="D1556" s="425">
        <v>3065.6334000000002</v>
      </c>
    </row>
    <row r="1557" spans="1:4">
      <c r="A1557" s="408" t="s">
        <v>43135</v>
      </c>
      <c r="B1557" s="426" t="s">
        <v>43136</v>
      </c>
      <c r="C1557" s="408" t="s">
        <v>6</v>
      </c>
      <c r="D1557" s="425">
        <v>3217.0805999999998</v>
      </c>
    </row>
    <row r="1558" spans="1:4">
      <c r="A1558" s="408" t="s">
        <v>43137</v>
      </c>
      <c r="B1558" s="426" t="s">
        <v>43138</v>
      </c>
      <c r="C1558" s="408" t="s">
        <v>6</v>
      </c>
      <c r="D1558" s="425">
        <v>3406.2487999999998</v>
      </c>
    </row>
    <row r="1559" spans="1:4">
      <c r="A1559" s="408" t="s">
        <v>43139</v>
      </c>
      <c r="B1559" s="426" t="s">
        <v>43140</v>
      </c>
      <c r="C1559" s="408" t="s">
        <v>6</v>
      </c>
      <c r="D1559" s="425">
        <v>4019.518</v>
      </c>
    </row>
    <row r="1560" spans="1:4">
      <c r="A1560" s="408" t="s">
        <v>43141</v>
      </c>
      <c r="B1560" s="426" t="s">
        <v>43142</v>
      </c>
      <c r="C1560" s="408" t="s">
        <v>6</v>
      </c>
      <c r="D1560" s="425">
        <v>4236.7960000000003</v>
      </c>
    </row>
    <row r="1561" spans="1:4">
      <c r="A1561" s="408" t="s">
        <v>43143</v>
      </c>
      <c r="B1561" s="426" t="s">
        <v>43144</v>
      </c>
      <c r="C1561" s="408" t="s">
        <v>6</v>
      </c>
      <c r="D1561" s="425">
        <v>4526.4704000000002</v>
      </c>
    </row>
    <row r="1562" spans="1:4">
      <c r="A1562" s="408" t="s">
        <v>43145</v>
      </c>
      <c r="B1562" s="426" t="s">
        <v>43146</v>
      </c>
      <c r="C1562" s="408" t="s">
        <v>6</v>
      </c>
      <c r="D1562" s="425">
        <v>4635.1278000000002</v>
      </c>
    </row>
    <row r="1563" spans="1:4">
      <c r="A1563" s="408" t="s">
        <v>43147</v>
      </c>
      <c r="B1563" s="426" t="s">
        <v>43148</v>
      </c>
      <c r="C1563" s="408" t="s">
        <v>6</v>
      </c>
      <c r="D1563" s="425">
        <v>4816.18</v>
      </c>
    </row>
    <row r="1564" spans="1:4">
      <c r="A1564" s="408" t="s">
        <v>43149</v>
      </c>
      <c r="B1564" s="426" t="s">
        <v>43150</v>
      </c>
      <c r="C1564" s="408" t="s">
        <v>6</v>
      </c>
      <c r="D1564" s="425">
        <v>6435.1728999999996</v>
      </c>
    </row>
    <row r="1565" spans="1:4">
      <c r="A1565" s="408" t="s">
        <v>43151</v>
      </c>
      <c r="B1565" s="426" t="s">
        <v>43152</v>
      </c>
      <c r="C1565" s="408" t="s">
        <v>6</v>
      </c>
      <c r="D1565" s="425">
        <v>8152.6346000000003</v>
      </c>
    </row>
    <row r="1566" spans="1:4">
      <c r="A1566" s="408" t="s">
        <v>43153</v>
      </c>
      <c r="B1566" s="426" t="s">
        <v>43154</v>
      </c>
      <c r="C1566" s="408" t="s">
        <v>6</v>
      </c>
      <c r="D1566" s="425">
        <v>8616.4784</v>
      </c>
    </row>
    <row r="1567" spans="1:4">
      <c r="A1567" s="408" t="s">
        <v>43155</v>
      </c>
      <c r="B1567" s="426" t="s">
        <v>43156</v>
      </c>
      <c r="C1567" s="408" t="s">
        <v>6</v>
      </c>
      <c r="D1567" s="425">
        <v>8782.3022000000001</v>
      </c>
    </row>
    <row r="1568" spans="1:4">
      <c r="A1568" s="408" t="s">
        <v>43157</v>
      </c>
      <c r="B1568" s="426" t="s">
        <v>43158</v>
      </c>
      <c r="C1568" s="408" t="s">
        <v>6</v>
      </c>
      <c r="D1568" s="425">
        <v>9213.1497999999992</v>
      </c>
    </row>
    <row r="1569" spans="1:4">
      <c r="A1569" s="408" t="s">
        <v>43159</v>
      </c>
      <c r="B1569" s="426" t="s">
        <v>43160</v>
      </c>
      <c r="C1569" s="408" t="s">
        <v>6</v>
      </c>
      <c r="D1569" s="425">
        <v>6042.7972</v>
      </c>
    </row>
    <row r="1570" spans="1:4">
      <c r="A1570" s="408" t="s">
        <v>43161</v>
      </c>
      <c r="B1570" s="426" t="s">
        <v>43162</v>
      </c>
      <c r="C1570" s="408" t="s">
        <v>6</v>
      </c>
      <c r="D1570" s="425">
        <v>7306.6624000000002</v>
      </c>
    </row>
    <row r="1571" spans="1:4">
      <c r="A1571" s="408" t="s">
        <v>43163</v>
      </c>
      <c r="B1571" s="426" t="s">
        <v>43164</v>
      </c>
      <c r="C1571" s="408" t="s">
        <v>6</v>
      </c>
      <c r="D1571" s="425">
        <v>7543.6653999999999</v>
      </c>
    </row>
    <row r="1572" spans="1:4">
      <c r="A1572" s="408" t="s">
        <v>43165</v>
      </c>
      <c r="B1572" s="426" t="s">
        <v>43166</v>
      </c>
      <c r="C1572" s="408" t="s">
        <v>6</v>
      </c>
      <c r="D1572" s="425">
        <v>8570.5350999999991</v>
      </c>
    </row>
    <row r="1573" spans="1:4">
      <c r="A1573" s="408" t="s">
        <v>43167</v>
      </c>
      <c r="B1573" s="426" t="s">
        <v>43168</v>
      </c>
      <c r="C1573" s="408" t="s">
        <v>6</v>
      </c>
      <c r="D1573" s="425">
        <v>9044.5005000000001</v>
      </c>
    </row>
    <row r="1574" spans="1:4">
      <c r="A1574" s="408" t="s">
        <v>43169</v>
      </c>
      <c r="B1574" s="426" t="s">
        <v>43170</v>
      </c>
      <c r="C1574" s="408" t="s">
        <v>6</v>
      </c>
      <c r="D1574" s="425">
        <v>10584.9125</v>
      </c>
    </row>
    <row r="1575" spans="1:4">
      <c r="A1575" s="408" t="s">
        <v>43171</v>
      </c>
      <c r="B1575" s="426" t="s">
        <v>43172</v>
      </c>
      <c r="C1575" s="408" t="s">
        <v>6</v>
      </c>
      <c r="D1575" s="425">
        <v>12085.593699999999</v>
      </c>
    </row>
    <row r="1576" spans="1:4">
      <c r="A1576" s="408" t="s">
        <v>43173</v>
      </c>
      <c r="B1576" s="426" t="s">
        <v>43174</v>
      </c>
      <c r="C1576" s="408" t="s">
        <v>6</v>
      </c>
      <c r="D1576" s="425">
        <v>12836.108700000001</v>
      </c>
    </row>
    <row r="1577" spans="1:4">
      <c r="A1577" s="408" t="s">
        <v>43175</v>
      </c>
      <c r="B1577" s="426" t="s">
        <v>43176</v>
      </c>
      <c r="C1577" s="408" t="s">
        <v>6</v>
      </c>
      <c r="D1577" s="425">
        <v>13586.626899999999</v>
      </c>
    </row>
    <row r="1578" spans="1:4">
      <c r="A1578" s="408" t="s">
        <v>43177</v>
      </c>
      <c r="B1578" s="426" t="s">
        <v>43178</v>
      </c>
      <c r="C1578" s="408" t="s">
        <v>6</v>
      </c>
      <c r="D1578" s="425">
        <v>14574.0972</v>
      </c>
    </row>
    <row r="1579" spans="1:4">
      <c r="A1579" s="408" t="s">
        <v>43179</v>
      </c>
      <c r="B1579" s="426" t="s">
        <v>43180</v>
      </c>
      <c r="C1579" s="408" t="s">
        <v>6</v>
      </c>
      <c r="D1579" s="425">
        <v>15087.502699999999</v>
      </c>
    </row>
    <row r="1580" spans="1:4">
      <c r="A1580" s="408" t="s">
        <v>43181</v>
      </c>
      <c r="B1580" s="426" t="s">
        <v>43182</v>
      </c>
      <c r="C1580" s="408" t="s">
        <v>6</v>
      </c>
      <c r="D1580" s="425">
        <v>16627.9208</v>
      </c>
    </row>
    <row r="1581" spans="1:4">
      <c r="A1581" s="408" t="s">
        <v>43183</v>
      </c>
      <c r="B1581" s="426" t="s">
        <v>43184</v>
      </c>
      <c r="C1581" s="408" t="s">
        <v>6</v>
      </c>
      <c r="D1581" s="425">
        <v>18108.448700000001</v>
      </c>
    </row>
    <row r="1582" spans="1:4">
      <c r="A1582" s="408" t="s">
        <v>43185</v>
      </c>
      <c r="B1582" s="426" t="s">
        <v>43186</v>
      </c>
      <c r="C1582" s="408" t="s">
        <v>6</v>
      </c>
      <c r="D1582" s="425">
        <v>20731.240600000001</v>
      </c>
    </row>
    <row r="1583" spans="1:4">
      <c r="A1583" s="408" t="s">
        <v>43187</v>
      </c>
      <c r="B1583" s="426" t="s">
        <v>43188</v>
      </c>
      <c r="C1583" s="408" t="s">
        <v>6</v>
      </c>
      <c r="D1583" s="425">
        <v>21316.638299999999</v>
      </c>
    </row>
    <row r="1584" spans="1:4">
      <c r="A1584" s="408" t="s">
        <v>43189</v>
      </c>
      <c r="B1584" s="426" t="s">
        <v>43190</v>
      </c>
      <c r="C1584" s="408" t="s">
        <v>6</v>
      </c>
      <c r="D1584" s="425">
        <v>26926.347099999999</v>
      </c>
    </row>
    <row r="1585" spans="1:4">
      <c r="A1585" s="408" t="s">
        <v>43191</v>
      </c>
      <c r="B1585" s="426" t="s">
        <v>43192</v>
      </c>
      <c r="C1585" s="408" t="s">
        <v>6</v>
      </c>
      <c r="D1585" s="425">
        <v>28852.358700000001</v>
      </c>
    </row>
    <row r="1586" spans="1:4">
      <c r="A1586" s="408" t="s">
        <v>43193</v>
      </c>
      <c r="B1586" s="426" t="s">
        <v>43194</v>
      </c>
      <c r="C1586" s="408" t="s">
        <v>6</v>
      </c>
      <c r="D1586" s="425">
        <v>35555.026899999997</v>
      </c>
    </row>
    <row r="1587" spans="1:4">
      <c r="A1587" s="408" t="s">
        <v>43195</v>
      </c>
      <c r="B1587" s="426" t="s">
        <v>43196</v>
      </c>
      <c r="C1587" s="408" t="s">
        <v>6</v>
      </c>
      <c r="D1587" s="425">
        <v>42491.527800000003</v>
      </c>
    </row>
    <row r="1588" spans="1:4">
      <c r="A1588" s="408" t="s">
        <v>43197</v>
      </c>
      <c r="B1588" s="426" t="s">
        <v>43198</v>
      </c>
      <c r="C1588" s="408" t="s">
        <v>6</v>
      </c>
      <c r="D1588" s="425">
        <v>44983.700599999996</v>
      </c>
    </row>
    <row r="1589" spans="1:4">
      <c r="A1589" s="408" t="s">
        <v>43199</v>
      </c>
      <c r="B1589" s="426" t="s">
        <v>43200</v>
      </c>
      <c r="C1589" s="408" t="s">
        <v>6</v>
      </c>
      <c r="D1589" s="425">
        <v>47470.483899999999</v>
      </c>
    </row>
    <row r="1590" spans="1:4">
      <c r="A1590" s="408" t="s">
        <v>43201</v>
      </c>
      <c r="B1590" s="426" t="s">
        <v>43202</v>
      </c>
      <c r="C1590" s="408" t="s">
        <v>41745</v>
      </c>
      <c r="D1590" s="425">
        <v>0.67269999999999996</v>
      </c>
    </row>
    <row r="1591" spans="1:4">
      <c r="A1591" s="408" t="s">
        <v>43203</v>
      </c>
      <c r="B1591" s="426" t="s">
        <v>43204</v>
      </c>
      <c r="C1591" s="408" t="s">
        <v>143</v>
      </c>
      <c r="D1591" s="425" t="s">
        <v>12734</v>
      </c>
    </row>
    <row r="1592" spans="1:4">
      <c r="A1592" s="408" t="s">
        <v>43205</v>
      </c>
      <c r="B1592" s="426" t="s">
        <v>43206</v>
      </c>
      <c r="C1592" s="408" t="s">
        <v>143</v>
      </c>
      <c r="D1592" s="425" t="s">
        <v>12734</v>
      </c>
    </row>
    <row r="1593" spans="1:4">
      <c r="A1593" s="408" t="s">
        <v>43207</v>
      </c>
      <c r="B1593" s="426" t="s">
        <v>43208</v>
      </c>
      <c r="C1593" s="408" t="s">
        <v>143</v>
      </c>
      <c r="D1593" s="425" t="s">
        <v>12734</v>
      </c>
    </row>
    <row r="1594" spans="1:4">
      <c r="A1594" s="408" t="s">
        <v>43209</v>
      </c>
      <c r="B1594" s="426" t="s">
        <v>43210</v>
      </c>
      <c r="C1594" s="408" t="s">
        <v>12728</v>
      </c>
      <c r="D1594" s="425">
        <v>4062.2683000000002</v>
      </c>
    </row>
    <row r="1595" spans="1:4">
      <c r="A1595" s="408" t="s">
        <v>43211</v>
      </c>
      <c r="B1595" s="426" t="s">
        <v>43212</v>
      </c>
      <c r="C1595" s="408" t="s">
        <v>12728</v>
      </c>
      <c r="D1595" s="425">
        <v>8811.9457999999995</v>
      </c>
    </row>
    <row r="1596" spans="1:4">
      <c r="A1596" s="408" t="s">
        <v>43213</v>
      </c>
      <c r="B1596" s="426" t="s">
        <v>43214</v>
      </c>
      <c r="C1596" s="408" t="s">
        <v>12728</v>
      </c>
      <c r="D1596" s="425">
        <v>6129.7102999999997</v>
      </c>
    </row>
    <row r="1597" spans="1:4">
      <c r="A1597" s="408" t="s">
        <v>43215</v>
      </c>
      <c r="B1597" s="426" t="s">
        <v>43216</v>
      </c>
      <c r="C1597" s="408" t="s">
        <v>12728</v>
      </c>
      <c r="D1597" s="425">
        <v>7792.3914999999997</v>
      </c>
    </row>
    <row r="1598" spans="1:4">
      <c r="A1598" s="408" t="s">
        <v>43217</v>
      </c>
      <c r="B1598" s="426" t="s">
        <v>43218</v>
      </c>
      <c r="C1598" s="408" t="s">
        <v>12728</v>
      </c>
      <c r="D1598" s="425">
        <v>9863.6795999999995</v>
      </c>
    </row>
    <row r="1599" spans="1:4">
      <c r="A1599" s="408" t="s">
        <v>43219</v>
      </c>
      <c r="B1599" s="426" t="s">
        <v>43220</v>
      </c>
      <c r="C1599" s="408" t="s">
        <v>12728</v>
      </c>
      <c r="D1599" s="425">
        <v>11282.984700000001</v>
      </c>
    </row>
    <row r="1600" spans="1:4">
      <c r="A1600" s="408" t="s">
        <v>43221</v>
      </c>
      <c r="B1600" s="426" t="s">
        <v>43222</v>
      </c>
      <c r="C1600" s="408" t="s">
        <v>12728</v>
      </c>
      <c r="D1600" s="425">
        <v>13748.3197</v>
      </c>
    </row>
    <row r="1601" spans="1:4">
      <c r="A1601" s="408" t="s">
        <v>43223</v>
      </c>
      <c r="B1601" s="426" t="s">
        <v>43224</v>
      </c>
      <c r="C1601" s="408" t="s">
        <v>12728</v>
      </c>
      <c r="D1601" s="425">
        <v>16237.0663</v>
      </c>
    </row>
    <row r="1602" spans="1:4">
      <c r="A1602" s="408" t="s">
        <v>43225</v>
      </c>
      <c r="B1602" s="426" t="s">
        <v>43226</v>
      </c>
      <c r="C1602" s="408" t="s">
        <v>12728</v>
      </c>
      <c r="D1602" s="425">
        <v>4952.9476000000004</v>
      </c>
    </row>
    <row r="1603" spans="1:4">
      <c r="A1603" s="408" t="s">
        <v>43227</v>
      </c>
      <c r="B1603" s="426" t="s">
        <v>43228</v>
      </c>
      <c r="C1603" s="408" t="s">
        <v>12728</v>
      </c>
      <c r="D1603" s="425">
        <v>9551.6332999999995</v>
      </c>
    </row>
    <row r="1604" spans="1:4">
      <c r="A1604" s="408" t="s">
        <v>43229</v>
      </c>
      <c r="B1604" s="426" t="s">
        <v>43230</v>
      </c>
      <c r="C1604" s="408" t="s">
        <v>12728</v>
      </c>
      <c r="D1604" s="425">
        <v>11925.1288</v>
      </c>
    </row>
    <row r="1605" spans="1:4">
      <c r="A1605" s="408" t="s">
        <v>43231</v>
      </c>
      <c r="B1605" s="426" t="s">
        <v>43232</v>
      </c>
      <c r="C1605" s="408" t="s">
        <v>12728</v>
      </c>
      <c r="D1605" s="425">
        <v>14729.6361</v>
      </c>
    </row>
    <row r="1606" spans="1:4">
      <c r="A1606" s="408" t="s">
        <v>43233</v>
      </c>
      <c r="B1606" s="426" t="s">
        <v>43234</v>
      </c>
      <c r="C1606" s="408" t="s">
        <v>12728</v>
      </c>
      <c r="D1606" s="425">
        <v>16703.551599999999</v>
      </c>
    </row>
    <row r="1607" spans="1:4">
      <c r="A1607" s="408" t="s">
        <v>43235</v>
      </c>
      <c r="B1607" s="426" t="s">
        <v>43236</v>
      </c>
      <c r="C1607" s="408" t="s">
        <v>12728</v>
      </c>
      <c r="D1607" s="425">
        <v>25183.827099999999</v>
      </c>
    </row>
    <row r="1608" spans="1:4">
      <c r="A1608" s="408" t="s">
        <v>43237</v>
      </c>
      <c r="B1608" s="426" t="s">
        <v>43238</v>
      </c>
      <c r="C1608" s="408" t="s">
        <v>12728</v>
      </c>
      <c r="D1608" s="425">
        <v>69123.2497</v>
      </c>
    </row>
    <row r="1609" spans="1:4">
      <c r="A1609" s="408" t="s">
        <v>43239</v>
      </c>
      <c r="B1609" s="426" t="s">
        <v>43240</v>
      </c>
      <c r="C1609" s="408" t="s">
        <v>12728</v>
      </c>
      <c r="D1609" s="425">
        <v>76885.299299999999</v>
      </c>
    </row>
    <row r="1610" spans="1:4">
      <c r="A1610" s="408" t="s">
        <v>43241</v>
      </c>
      <c r="B1610" s="426" t="s">
        <v>43242</v>
      </c>
      <c r="C1610" s="408" t="s">
        <v>12728</v>
      </c>
      <c r="D1610" s="425">
        <v>83420.275500000003</v>
      </c>
    </row>
    <row r="1611" spans="1:4">
      <c r="A1611" s="408" t="s">
        <v>43243</v>
      </c>
      <c r="B1611" s="426" t="s">
        <v>43244</v>
      </c>
      <c r="C1611" s="408" t="s">
        <v>12728</v>
      </c>
      <c r="D1611" s="425">
        <v>90005.033299999996</v>
      </c>
    </row>
    <row r="1612" spans="1:4">
      <c r="A1612" s="408" t="s">
        <v>43245</v>
      </c>
      <c r="B1612" s="426" t="s">
        <v>43246</v>
      </c>
      <c r="C1612" s="408" t="s">
        <v>12728</v>
      </c>
      <c r="D1612" s="425">
        <v>102338.30319999999</v>
      </c>
    </row>
    <row r="1613" spans="1:4">
      <c r="A1613" s="408" t="s">
        <v>43247</v>
      </c>
      <c r="B1613" s="426" t="s">
        <v>43248</v>
      </c>
      <c r="C1613" s="408" t="s">
        <v>12728</v>
      </c>
      <c r="D1613" s="425">
        <v>105597.18730000001</v>
      </c>
    </row>
    <row r="1614" spans="1:4">
      <c r="A1614" s="408" t="s">
        <v>43249</v>
      </c>
      <c r="B1614" s="426" t="s">
        <v>43250</v>
      </c>
      <c r="C1614" s="408" t="s">
        <v>12728</v>
      </c>
      <c r="D1614" s="425">
        <v>107074.0665</v>
      </c>
    </row>
    <row r="1615" spans="1:4">
      <c r="A1615" s="408" t="s">
        <v>43251</v>
      </c>
      <c r="B1615" s="426" t="s">
        <v>43252</v>
      </c>
      <c r="C1615" s="408" t="s">
        <v>12728</v>
      </c>
      <c r="D1615" s="425">
        <v>126164.10679999999</v>
      </c>
    </row>
    <row r="1616" spans="1:4">
      <c r="A1616" s="408" t="s">
        <v>43253</v>
      </c>
      <c r="B1616" s="426" t="s">
        <v>43254</v>
      </c>
      <c r="C1616" s="408" t="s">
        <v>12728</v>
      </c>
      <c r="D1616" s="425">
        <v>431.71300000000002</v>
      </c>
    </row>
    <row r="1617" spans="1:4">
      <c r="A1617" s="408" t="s">
        <v>43255</v>
      </c>
      <c r="B1617" s="426" t="s">
        <v>43256</v>
      </c>
      <c r="C1617" s="408" t="s">
        <v>12728</v>
      </c>
      <c r="D1617" s="425">
        <v>52.832799999999999</v>
      </c>
    </row>
    <row r="1618" spans="1:4">
      <c r="A1618" s="408" t="s">
        <v>43257</v>
      </c>
      <c r="B1618" s="426" t="s">
        <v>43258</v>
      </c>
      <c r="C1618" s="408" t="s">
        <v>12728</v>
      </c>
      <c r="D1618" s="425">
        <v>63.874400000000001</v>
      </c>
    </row>
    <row r="1619" spans="1:4">
      <c r="A1619" s="408" t="s">
        <v>43259</v>
      </c>
      <c r="B1619" s="426" t="s">
        <v>43260</v>
      </c>
      <c r="C1619" s="408" t="s">
        <v>12728</v>
      </c>
      <c r="D1619" s="425">
        <v>66.249700000000004</v>
      </c>
    </row>
    <row r="1620" spans="1:4">
      <c r="A1620" s="408" t="s">
        <v>43261</v>
      </c>
      <c r="B1620" s="426" t="s">
        <v>43262</v>
      </c>
      <c r="C1620" s="408" t="s">
        <v>12728</v>
      </c>
      <c r="D1620" s="425">
        <v>67.2637</v>
      </c>
    </row>
    <row r="1621" spans="1:4">
      <c r="A1621" s="408" t="s">
        <v>43263</v>
      </c>
      <c r="B1621" s="426" t="s">
        <v>43264</v>
      </c>
      <c r="C1621" s="408" t="s">
        <v>12728</v>
      </c>
      <c r="D1621" s="425">
        <v>88.630899999999997</v>
      </c>
    </row>
    <row r="1622" spans="1:4">
      <c r="A1622" s="408" t="s">
        <v>43265</v>
      </c>
      <c r="B1622" s="426" t="s">
        <v>43266</v>
      </c>
      <c r="C1622" s="408" t="s">
        <v>12728</v>
      </c>
      <c r="D1622" s="425">
        <v>109.40179999999999</v>
      </c>
    </row>
    <row r="1623" spans="1:4">
      <c r="A1623" s="408" t="s">
        <v>43267</v>
      </c>
      <c r="B1623" s="426" t="s">
        <v>43268</v>
      </c>
      <c r="C1623" s="408" t="s">
        <v>12728</v>
      </c>
      <c r="D1623" s="425">
        <v>50.881500000000003</v>
      </c>
    </row>
    <row r="1624" spans="1:4">
      <c r="A1624" s="408" t="s">
        <v>43269</v>
      </c>
      <c r="B1624" s="426" t="s">
        <v>43270</v>
      </c>
      <c r="C1624" s="408" t="s">
        <v>12728</v>
      </c>
      <c r="D1624" s="425">
        <v>102.10890000000001</v>
      </c>
    </row>
    <row r="1625" spans="1:4">
      <c r="A1625" s="408" t="s">
        <v>43271</v>
      </c>
      <c r="B1625" s="426" t="s">
        <v>43272</v>
      </c>
      <c r="C1625" s="408" t="s">
        <v>6</v>
      </c>
      <c r="D1625" s="425">
        <v>71.529899999999998</v>
      </c>
    </row>
    <row r="1626" spans="1:4">
      <c r="A1626" s="408" t="s">
        <v>43273</v>
      </c>
      <c r="B1626" s="426" t="s">
        <v>43274</v>
      </c>
      <c r="C1626" s="408" t="s">
        <v>12728</v>
      </c>
      <c r="D1626" s="425">
        <v>216.37690000000001</v>
      </c>
    </row>
    <row r="1627" spans="1:4">
      <c r="A1627" s="408" t="s">
        <v>43275</v>
      </c>
      <c r="B1627" s="426" t="s">
        <v>43276</v>
      </c>
      <c r="C1627" s="408" t="s">
        <v>6</v>
      </c>
      <c r="D1627" s="425">
        <v>71.097700000000003</v>
      </c>
    </row>
    <row r="1628" spans="1:4">
      <c r="A1628" s="408" t="s">
        <v>43277</v>
      </c>
      <c r="B1628" s="426" t="s">
        <v>43278</v>
      </c>
      <c r="C1628" s="408" t="s">
        <v>6</v>
      </c>
      <c r="D1628" s="425">
        <v>55.173099999999998</v>
      </c>
    </row>
    <row r="1629" spans="1:4">
      <c r="A1629" s="408" t="s">
        <v>43279</v>
      </c>
      <c r="B1629" s="426" t="s">
        <v>43280</v>
      </c>
      <c r="C1629" s="408" t="s">
        <v>12728</v>
      </c>
      <c r="D1629" s="425">
        <v>127787.13800000001</v>
      </c>
    </row>
    <row r="1630" spans="1:4">
      <c r="A1630" s="408" t="s">
        <v>43281</v>
      </c>
      <c r="B1630" s="426" t="s">
        <v>43282</v>
      </c>
      <c r="C1630" s="408" t="s">
        <v>12728</v>
      </c>
      <c r="D1630" s="425">
        <v>139342.40530000001</v>
      </c>
    </row>
    <row r="1631" spans="1:4">
      <c r="A1631" s="408" t="s">
        <v>43283</v>
      </c>
      <c r="B1631" s="426" t="s">
        <v>43284</v>
      </c>
      <c r="C1631" s="408" t="s">
        <v>12728</v>
      </c>
      <c r="D1631" s="425">
        <v>146834.53829999999</v>
      </c>
    </row>
    <row r="1632" spans="1:4">
      <c r="A1632" s="408" t="s">
        <v>43285</v>
      </c>
      <c r="B1632" s="426" t="s">
        <v>43286</v>
      </c>
      <c r="C1632" s="408" t="s">
        <v>12728</v>
      </c>
      <c r="D1632" s="425">
        <v>156593.01749999999</v>
      </c>
    </row>
    <row r="1633" spans="1:4">
      <c r="A1633" s="408" t="s">
        <v>43287</v>
      </c>
      <c r="B1633" s="426" t="s">
        <v>43288</v>
      </c>
      <c r="C1633" s="408" t="s">
        <v>12728</v>
      </c>
      <c r="D1633" s="425">
        <v>41893.715499999998</v>
      </c>
    </row>
    <row r="1634" spans="1:4">
      <c r="A1634" s="408" t="s">
        <v>43289</v>
      </c>
      <c r="B1634" s="426" t="s">
        <v>43290</v>
      </c>
      <c r="C1634" s="408" t="s">
        <v>12728</v>
      </c>
      <c r="D1634" s="425">
        <v>46258.661099999998</v>
      </c>
    </row>
    <row r="1635" spans="1:4">
      <c r="A1635" s="408" t="s">
        <v>43291</v>
      </c>
      <c r="B1635" s="426" t="s">
        <v>43292</v>
      </c>
      <c r="C1635" s="408" t="s">
        <v>12728</v>
      </c>
      <c r="D1635" s="425">
        <v>50615.866699999999</v>
      </c>
    </row>
    <row r="1636" spans="1:4">
      <c r="A1636" s="408" t="s">
        <v>43293</v>
      </c>
      <c r="B1636" s="426" t="s">
        <v>43294</v>
      </c>
      <c r="C1636" s="408" t="s">
        <v>12728</v>
      </c>
      <c r="D1636" s="425">
        <v>56832.7497</v>
      </c>
    </row>
    <row r="1637" spans="1:4">
      <c r="A1637" s="408" t="s">
        <v>43295</v>
      </c>
      <c r="B1637" s="426" t="s">
        <v>43296</v>
      </c>
      <c r="C1637" s="408" t="s">
        <v>12728</v>
      </c>
      <c r="D1637" s="425">
        <v>60115.785799999998</v>
      </c>
    </row>
    <row r="1638" spans="1:4">
      <c r="A1638" s="408" t="s">
        <v>43297</v>
      </c>
      <c r="B1638" s="426" t="s">
        <v>43298</v>
      </c>
      <c r="C1638" s="408" t="s">
        <v>12728</v>
      </c>
      <c r="D1638" s="425">
        <v>64835.055200000003</v>
      </c>
    </row>
    <row r="1639" spans="1:4">
      <c r="A1639" s="408" t="s">
        <v>43299</v>
      </c>
      <c r="B1639" s="426" t="s">
        <v>43300</v>
      </c>
      <c r="C1639" s="408" t="s">
        <v>12728</v>
      </c>
      <c r="D1639" s="425">
        <v>71106.227199999994</v>
      </c>
    </row>
    <row r="1640" spans="1:4">
      <c r="A1640" s="408" t="s">
        <v>43301</v>
      </c>
      <c r="B1640" s="426" t="s">
        <v>43302</v>
      </c>
      <c r="C1640" s="408" t="s">
        <v>12728</v>
      </c>
      <c r="D1640" s="425">
        <v>2.1983000000000001</v>
      </c>
    </row>
    <row r="1641" spans="1:4">
      <c r="A1641" s="408" t="s">
        <v>43303</v>
      </c>
      <c r="B1641" s="426" t="s">
        <v>43304</v>
      </c>
      <c r="C1641" s="408" t="s">
        <v>12728</v>
      </c>
      <c r="D1641" s="425">
        <v>73910.747499999998</v>
      </c>
    </row>
    <row r="1642" spans="1:4">
      <c r="A1642" s="408" t="s">
        <v>43305</v>
      </c>
      <c r="B1642" s="426" t="s">
        <v>43306</v>
      </c>
      <c r="C1642" s="408" t="s">
        <v>12728</v>
      </c>
      <c r="D1642" s="425">
        <v>79898.307100000005</v>
      </c>
    </row>
    <row r="1643" spans="1:4">
      <c r="A1643" s="408" t="s">
        <v>43307</v>
      </c>
      <c r="B1643" s="426" t="s">
        <v>43308</v>
      </c>
      <c r="C1643" s="408" t="s">
        <v>6</v>
      </c>
      <c r="D1643" s="425">
        <v>1276.1935000000001</v>
      </c>
    </row>
    <row r="1644" spans="1:4">
      <c r="A1644" s="408" t="s">
        <v>43309</v>
      </c>
      <c r="B1644" s="426" t="s">
        <v>43310</v>
      </c>
      <c r="C1644" s="408" t="s">
        <v>6</v>
      </c>
      <c r="D1644" s="425">
        <v>1475.5967000000001</v>
      </c>
    </row>
    <row r="1645" spans="1:4">
      <c r="A1645" s="408" t="s">
        <v>43311</v>
      </c>
      <c r="B1645" s="426" t="s">
        <v>43312</v>
      </c>
      <c r="C1645" s="408" t="s">
        <v>6</v>
      </c>
      <c r="D1645" s="425">
        <v>1675.0016000000001</v>
      </c>
    </row>
    <row r="1646" spans="1:4">
      <c r="A1646" s="408" t="s">
        <v>43313</v>
      </c>
      <c r="B1646" s="426" t="s">
        <v>43314</v>
      </c>
      <c r="C1646" s="408" t="s">
        <v>6</v>
      </c>
      <c r="D1646" s="425">
        <v>1834.5252</v>
      </c>
    </row>
    <row r="1647" spans="1:4">
      <c r="A1647" s="408" t="s">
        <v>43315</v>
      </c>
      <c r="B1647" s="426" t="s">
        <v>43316</v>
      </c>
      <c r="C1647" s="408" t="s">
        <v>6</v>
      </c>
      <c r="D1647" s="425">
        <v>2033.9366</v>
      </c>
    </row>
    <row r="1648" spans="1:4">
      <c r="A1648" s="408" t="s">
        <v>43317</v>
      </c>
      <c r="B1648" s="426" t="s">
        <v>43318</v>
      </c>
      <c r="C1648" s="408" t="s">
        <v>6</v>
      </c>
      <c r="D1648" s="425">
        <v>2313.1059</v>
      </c>
    </row>
    <row r="1649" spans="1:4">
      <c r="A1649" s="408" t="s">
        <v>43319</v>
      </c>
      <c r="B1649" s="426" t="s">
        <v>43320</v>
      </c>
      <c r="C1649" s="408" t="s">
        <v>6</v>
      </c>
      <c r="D1649" s="425">
        <v>2472.6289999999999</v>
      </c>
    </row>
    <row r="1650" spans="1:4">
      <c r="A1650" s="408" t="s">
        <v>43321</v>
      </c>
      <c r="B1650" s="426" t="s">
        <v>43322</v>
      </c>
      <c r="C1650" s="408" t="s">
        <v>6</v>
      </c>
      <c r="D1650" s="425">
        <v>2672.0338000000002</v>
      </c>
    </row>
    <row r="1651" spans="1:4">
      <c r="A1651" s="408" t="s">
        <v>43323</v>
      </c>
      <c r="B1651" s="426" t="s">
        <v>43324</v>
      </c>
      <c r="C1651" s="408" t="s">
        <v>6</v>
      </c>
      <c r="D1651" s="425">
        <v>2829.0789</v>
      </c>
    </row>
    <row r="1652" spans="1:4">
      <c r="A1652" s="408" t="s">
        <v>43325</v>
      </c>
      <c r="B1652" s="426" t="s">
        <v>43326</v>
      </c>
      <c r="C1652" s="408" t="s">
        <v>6</v>
      </c>
      <c r="D1652" s="425">
        <v>3030.9549999999999</v>
      </c>
    </row>
    <row r="1653" spans="1:4">
      <c r="A1653" s="408" t="s">
        <v>43327</v>
      </c>
      <c r="B1653" s="426" t="s">
        <v>43328</v>
      </c>
      <c r="C1653" s="408" t="s">
        <v>6</v>
      </c>
      <c r="D1653" s="425">
        <v>3230.3672999999999</v>
      </c>
    </row>
    <row r="1654" spans="1:4">
      <c r="A1654" s="408" t="s">
        <v>43329</v>
      </c>
      <c r="B1654" s="426" t="s">
        <v>43330</v>
      </c>
      <c r="C1654" s="408" t="s">
        <v>6</v>
      </c>
      <c r="D1654" s="425">
        <v>3389.8951000000002</v>
      </c>
    </row>
    <row r="1655" spans="1:4">
      <c r="A1655" s="408" t="s">
        <v>43331</v>
      </c>
      <c r="B1655" s="426" t="s">
        <v>43332</v>
      </c>
      <c r="C1655" s="408" t="s">
        <v>6</v>
      </c>
      <c r="D1655" s="425">
        <v>3589.2919999999999</v>
      </c>
    </row>
    <row r="1656" spans="1:4">
      <c r="A1656" s="408" t="s">
        <v>43333</v>
      </c>
      <c r="B1656" s="426" t="s">
        <v>43334</v>
      </c>
      <c r="C1656" s="408" t="s">
        <v>6</v>
      </c>
      <c r="D1656" s="425">
        <v>4244.8854000000001</v>
      </c>
    </row>
    <row r="1657" spans="1:4">
      <c r="A1657" s="408" t="s">
        <v>43335</v>
      </c>
      <c r="B1657" s="426" t="s">
        <v>43336</v>
      </c>
      <c r="C1657" s="408" t="s">
        <v>6</v>
      </c>
      <c r="D1657" s="425">
        <v>4474.3424000000005</v>
      </c>
    </row>
    <row r="1658" spans="1:4">
      <c r="A1658" s="408" t="s">
        <v>43337</v>
      </c>
      <c r="B1658" s="426" t="s">
        <v>43338</v>
      </c>
      <c r="C1658" s="408" t="s">
        <v>6</v>
      </c>
      <c r="D1658" s="425">
        <v>4780.2577000000001</v>
      </c>
    </row>
    <row r="1659" spans="1:4">
      <c r="A1659" s="408" t="s">
        <v>43339</v>
      </c>
      <c r="B1659" s="426" t="s">
        <v>43340</v>
      </c>
      <c r="C1659" s="408" t="s">
        <v>6</v>
      </c>
      <c r="D1659" s="425">
        <v>4895.0074999999997</v>
      </c>
    </row>
    <row r="1660" spans="1:4">
      <c r="A1660" s="408" t="s">
        <v>43341</v>
      </c>
      <c r="B1660" s="426" t="s">
        <v>43342</v>
      </c>
      <c r="C1660" s="408" t="s">
        <v>6</v>
      </c>
      <c r="D1660" s="425">
        <v>5086.2097999999996</v>
      </c>
    </row>
    <row r="1661" spans="1:4">
      <c r="A1661" s="408" t="s">
        <v>43343</v>
      </c>
      <c r="B1661" s="426" t="s">
        <v>43344</v>
      </c>
      <c r="C1661" s="408" t="s">
        <v>6</v>
      </c>
      <c r="D1661" s="425">
        <v>6925.0910999999996</v>
      </c>
    </row>
    <row r="1662" spans="1:4">
      <c r="A1662" s="408" t="s">
        <v>43345</v>
      </c>
      <c r="B1662" s="426" t="s">
        <v>43346</v>
      </c>
      <c r="C1662" s="408" t="s">
        <v>6</v>
      </c>
      <c r="D1662" s="425">
        <v>8781.3035</v>
      </c>
    </row>
    <row r="1663" spans="1:4">
      <c r="A1663" s="408" t="s">
        <v>43347</v>
      </c>
      <c r="B1663" s="426" t="s">
        <v>43348</v>
      </c>
      <c r="C1663" s="408" t="s">
        <v>6</v>
      </c>
      <c r="D1663" s="425">
        <v>9280.93</v>
      </c>
    </row>
    <row r="1664" spans="1:4">
      <c r="A1664" s="408" t="s">
        <v>43349</v>
      </c>
      <c r="B1664" s="426" t="s">
        <v>43350</v>
      </c>
      <c r="C1664" s="408" t="s">
        <v>6</v>
      </c>
      <c r="D1664" s="425">
        <v>9459.5329000000002</v>
      </c>
    </row>
    <row r="1665" spans="1:4">
      <c r="A1665" s="408" t="s">
        <v>43351</v>
      </c>
      <c r="B1665" s="426" t="s">
        <v>43352</v>
      </c>
      <c r="C1665" s="408" t="s">
        <v>6</v>
      </c>
      <c r="D1665" s="425">
        <v>9923.5992999999999</v>
      </c>
    </row>
    <row r="1666" spans="1:4">
      <c r="A1666" s="408" t="s">
        <v>43353</v>
      </c>
      <c r="B1666" s="426" t="s">
        <v>43354</v>
      </c>
      <c r="C1666" s="408" t="s">
        <v>6</v>
      </c>
      <c r="D1666" s="425">
        <v>6207.0262000000002</v>
      </c>
    </row>
    <row r="1667" spans="1:4">
      <c r="A1667" s="408" t="s">
        <v>43355</v>
      </c>
      <c r="B1667" s="426" t="s">
        <v>43356</v>
      </c>
      <c r="C1667" s="408" t="s">
        <v>6</v>
      </c>
      <c r="D1667" s="425">
        <v>7505.2412999999997</v>
      </c>
    </row>
    <row r="1668" spans="1:4">
      <c r="A1668" s="408" t="s">
        <v>43357</v>
      </c>
      <c r="B1668" s="426" t="s">
        <v>43358</v>
      </c>
      <c r="C1668" s="408" t="s">
        <v>6</v>
      </c>
      <c r="D1668" s="425">
        <v>7748.6827000000003</v>
      </c>
    </row>
    <row r="1669" spans="1:4">
      <c r="A1669" s="408" t="s">
        <v>43359</v>
      </c>
      <c r="B1669" s="426" t="s">
        <v>43360</v>
      </c>
      <c r="C1669" s="408" t="s">
        <v>6</v>
      </c>
      <c r="D1669" s="425">
        <v>8803.4912999999997</v>
      </c>
    </row>
    <row r="1670" spans="1:4">
      <c r="A1670" s="408" t="s">
        <v>43361</v>
      </c>
      <c r="B1670" s="426" t="s">
        <v>43362</v>
      </c>
      <c r="C1670" s="408" t="s">
        <v>6</v>
      </c>
      <c r="D1670" s="425">
        <v>9290.3129000000008</v>
      </c>
    </row>
    <row r="1671" spans="1:4">
      <c r="A1671" s="408" t="s">
        <v>43363</v>
      </c>
      <c r="B1671" s="426" t="s">
        <v>43364</v>
      </c>
      <c r="C1671" s="408" t="s">
        <v>6</v>
      </c>
      <c r="D1671" s="425">
        <v>10872.5841</v>
      </c>
    </row>
    <row r="1672" spans="1:4">
      <c r="A1672" s="408" t="s">
        <v>43365</v>
      </c>
      <c r="B1672" s="426" t="s">
        <v>43366</v>
      </c>
      <c r="C1672" s="408" t="s">
        <v>6</v>
      </c>
      <c r="D1672" s="425">
        <v>12387.530199999999</v>
      </c>
    </row>
    <row r="1673" spans="1:4">
      <c r="A1673" s="408" t="s">
        <v>43367</v>
      </c>
      <c r="B1673" s="426" t="s">
        <v>43368</v>
      </c>
      <c r="C1673" s="408" t="s">
        <v>6</v>
      </c>
      <c r="D1673" s="425">
        <v>13184.961300000001</v>
      </c>
    </row>
    <row r="1674" spans="1:4">
      <c r="A1674" s="408" t="s">
        <v>43369</v>
      </c>
      <c r="B1674" s="426" t="s">
        <v>43370</v>
      </c>
      <c r="C1674" s="408" t="s">
        <v>6</v>
      </c>
      <c r="D1674" s="425">
        <v>13955.8855</v>
      </c>
    </row>
    <row r="1675" spans="1:4">
      <c r="A1675" s="408" t="s">
        <v>43371</v>
      </c>
      <c r="B1675" s="426" t="s">
        <v>43372</v>
      </c>
      <c r="C1675" s="408" t="s">
        <v>6</v>
      </c>
      <c r="D1675" s="425">
        <v>14971.5265</v>
      </c>
    </row>
    <row r="1676" spans="1:4">
      <c r="A1676" s="408" t="s">
        <v>43373</v>
      </c>
      <c r="B1676" s="426" t="s">
        <v>43374</v>
      </c>
      <c r="C1676" s="408" t="s">
        <v>6</v>
      </c>
      <c r="D1676" s="425">
        <v>15497.552299999999</v>
      </c>
    </row>
    <row r="1677" spans="1:4">
      <c r="A1677" s="408" t="s">
        <v>43375</v>
      </c>
      <c r="B1677" s="426" t="s">
        <v>43376</v>
      </c>
      <c r="C1677" s="408" t="s">
        <v>6</v>
      </c>
      <c r="D1677" s="425">
        <v>17079.8184</v>
      </c>
    </row>
    <row r="1678" spans="1:4">
      <c r="A1678" s="408" t="s">
        <v>43377</v>
      </c>
      <c r="B1678" s="426" t="s">
        <v>43378</v>
      </c>
      <c r="C1678" s="408" t="s">
        <v>6</v>
      </c>
      <c r="D1678" s="425">
        <v>18621.074199999999</v>
      </c>
    </row>
    <row r="1679" spans="1:4">
      <c r="A1679" s="408" t="s">
        <v>43379</v>
      </c>
      <c r="B1679" s="426" t="s">
        <v>43380</v>
      </c>
      <c r="C1679" s="408" t="s">
        <v>6</v>
      </c>
      <c r="D1679" s="425">
        <v>23843.193299999999</v>
      </c>
    </row>
    <row r="1680" spans="1:4">
      <c r="A1680" s="408" t="s">
        <v>43381</v>
      </c>
      <c r="B1680" s="426" t="s">
        <v>43382</v>
      </c>
      <c r="C1680" s="408" t="s">
        <v>6</v>
      </c>
      <c r="D1680" s="425">
        <v>24520.009699999999</v>
      </c>
    </row>
    <row r="1681" spans="1:4">
      <c r="A1681" s="408" t="s">
        <v>43383</v>
      </c>
      <c r="B1681" s="426" t="s">
        <v>43384</v>
      </c>
      <c r="C1681" s="408" t="s">
        <v>6</v>
      </c>
      <c r="D1681" s="425">
        <v>29920.279500000001</v>
      </c>
    </row>
    <row r="1682" spans="1:4">
      <c r="A1682" s="408" t="s">
        <v>43385</v>
      </c>
      <c r="B1682" s="426" t="s">
        <v>43386</v>
      </c>
      <c r="C1682" s="408" t="s">
        <v>6</v>
      </c>
      <c r="D1682" s="425">
        <v>32060.4378</v>
      </c>
    </row>
    <row r="1683" spans="1:4">
      <c r="A1683" s="408" t="s">
        <v>43387</v>
      </c>
      <c r="B1683" s="426" t="s">
        <v>43388</v>
      </c>
      <c r="C1683" s="408" t="s">
        <v>6</v>
      </c>
      <c r="D1683" s="425">
        <v>39670.782800000001</v>
      </c>
    </row>
    <row r="1684" spans="1:4">
      <c r="A1684" s="408" t="s">
        <v>43389</v>
      </c>
      <c r="B1684" s="426" t="s">
        <v>43390</v>
      </c>
      <c r="C1684" s="408" t="s">
        <v>6</v>
      </c>
      <c r="D1684" s="425">
        <v>42008.772700000001</v>
      </c>
    </row>
    <row r="1685" spans="1:4">
      <c r="A1685" s="408" t="s">
        <v>43391</v>
      </c>
      <c r="B1685" s="426" t="s">
        <v>43392</v>
      </c>
      <c r="C1685" s="408" t="s">
        <v>6</v>
      </c>
      <c r="D1685" s="425">
        <v>53791.584000000003</v>
      </c>
    </row>
    <row r="1686" spans="1:4">
      <c r="A1686" s="408" t="s">
        <v>43393</v>
      </c>
      <c r="B1686" s="426" t="s">
        <v>43394</v>
      </c>
      <c r="C1686" s="408" t="s">
        <v>6</v>
      </c>
      <c r="D1686" s="425">
        <v>56765.861900000004</v>
      </c>
    </row>
    <row r="1687" spans="1:4">
      <c r="A1687" s="408" t="s">
        <v>43395</v>
      </c>
      <c r="B1687" s="426" t="s">
        <v>43396</v>
      </c>
      <c r="C1687" s="408" t="s">
        <v>12728</v>
      </c>
      <c r="D1687" s="425">
        <v>84427.454899999997</v>
      </c>
    </row>
    <row r="1688" spans="1:4">
      <c r="A1688" s="408" t="s">
        <v>43397</v>
      </c>
      <c r="B1688" s="426" t="s">
        <v>43398</v>
      </c>
      <c r="C1688" s="408" t="s">
        <v>12728</v>
      </c>
      <c r="D1688" s="425">
        <v>87125.858399999997</v>
      </c>
    </row>
    <row r="1689" spans="1:4">
      <c r="A1689" s="408" t="s">
        <v>43399</v>
      </c>
      <c r="B1689" s="426" t="s">
        <v>43400</v>
      </c>
      <c r="C1689" s="408" t="s">
        <v>12728</v>
      </c>
      <c r="D1689" s="425">
        <v>90375.588699999993</v>
      </c>
    </row>
    <row r="1690" spans="1:4">
      <c r="A1690" s="408" t="s">
        <v>43401</v>
      </c>
      <c r="B1690" s="426" t="s">
        <v>43402</v>
      </c>
      <c r="C1690" s="408" t="s">
        <v>12728</v>
      </c>
      <c r="D1690" s="425">
        <v>0.53159999999999996</v>
      </c>
    </row>
    <row r="1691" spans="1:4">
      <c r="A1691" s="408" t="s">
        <v>43403</v>
      </c>
      <c r="B1691" s="426" t="s">
        <v>43404</v>
      </c>
      <c r="C1691" s="408" t="s">
        <v>6</v>
      </c>
      <c r="D1691" s="425">
        <v>1404.5416</v>
      </c>
    </row>
    <row r="1692" spans="1:4">
      <c r="A1692" s="408" t="s">
        <v>43405</v>
      </c>
      <c r="B1692" s="426" t="s">
        <v>43406</v>
      </c>
      <c r="C1692" s="408" t="s">
        <v>6</v>
      </c>
      <c r="D1692" s="425">
        <v>1418.1233</v>
      </c>
    </row>
    <row r="1693" spans="1:4">
      <c r="A1693" s="408" t="s">
        <v>43407</v>
      </c>
      <c r="B1693" s="426" t="s">
        <v>43408</v>
      </c>
      <c r="C1693" s="408" t="s">
        <v>6</v>
      </c>
      <c r="D1693" s="425">
        <v>1426.6039000000001</v>
      </c>
    </row>
    <row r="1694" spans="1:4">
      <c r="A1694" s="408" t="s">
        <v>43409</v>
      </c>
      <c r="B1694" s="426" t="s">
        <v>43410</v>
      </c>
      <c r="C1694" s="408" t="s">
        <v>6</v>
      </c>
      <c r="D1694" s="425">
        <v>1511.4204</v>
      </c>
    </row>
    <row r="1695" spans="1:4">
      <c r="A1695" s="408" t="s">
        <v>43411</v>
      </c>
      <c r="B1695" s="426" t="s">
        <v>43412</v>
      </c>
      <c r="C1695" s="408" t="s">
        <v>6</v>
      </c>
      <c r="D1695" s="425">
        <v>1742.9991</v>
      </c>
    </row>
    <row r="1696" spans="1:4">
      <c r="A1696" s="408" t="s">
        <v>43413</v>
      </c>
      <c r="B1696" s="426" t="s">
        <v>43414</v>
      </c>
      <c r="C1696" s="408" t="s">
        <v>6</v>
      </c>
      <c r="D1696" s="425">
        <v>1769.365</v>
      </c>
    </row>
    <row r="1697" spans="1:4">
      <c r="A1697" s="408" t="s">
        <v>43415</v>
      </c>
      <c r="B1697" s="426" t="s">
        <v>43416</v>
      </c>
      <c r="C1697" s="408" t="s">
        <v>6</v>
      </c>
      <c r="D1697" s="425">
        <v>1817.7227</v>
      </c>
    </row>
    <row r="1698" spans="1:4">
      <c r="A1698" s="408" t="s">
        <v>43417</v>
      </c>
      <c r="B1698" s="426" t="s">
        <v>43418</v>
      </c>
      <c r="C1698" s="408" t="s">
        <v>6</v>
      </c>
      <c r="D1698" s="425">
        <v>2073.5677000000001</v>
      </c>
    </row>
    <row r="1699" spans="1:4">
      <c r="A1699" s="408" t="s">
        <v>43419</v>
      </c>
      <c r="B1699" s="426" t="s">
        <v>43420</v>
      </c>
      <c r="C1699" s="408" t="s">
        <v>6</v>
      </c>
      <c r="D1699" s="425">
        <v>2089.5828000000001</v>
      </c>
    </row>
    <row r="1700" spans="1:4">
      <c r="A1700" s="408" t="s">
        <v>43421</v>
      </c>
      <c r="B1700" s="426" t="s">
        <v>43422</v>
      </c>
      <c r="C1700" s="408" t="s">
        <v>6</v>
      </c>
      <c r="D1700" s="425">
        <v>2120.9459999999999</v>
      </c>
    </row>
    <row r="1701" spans="1:4">
      <c r="A1701" s="408" t="s">
        <v>43423</v>
      </c>
      <c r="B1701" s="426" t="s">
        <v>43424</v>
      </c>
      <c r="C1701" s="408" t="s">
        <v>6</v>
      </c>
      <c r="D1701" s="425">
        <v>2305.8562000000002</v>
      </c>
    </row>
    <row r="1702" spans="1:4">
      <c r="A1702" s="408" t="s">
        <v>43425</v>
      </c>
      <c r="B1702" s="426" t="s">
        <v>43426</v>
      </c>
      <c r="C1702" s="408" t="s">
        <v>6</v>
      </c>
      <c r="D1702" s="425">
        <v>2321.4567000000002</v>
      </c>
    </row>
    <row r="1703" spans="1:4">
      <c r="A1703" s="408" t="s">
        <v>43427</v>
      </c>
      <c r="B1703" s="426" t="s">
        <v>43428</v>
      </c>
      <c r="C1703" s="408" t="s">
        <v>6</v>
      </c>
      <c r="D1703" s="425">
        <v>2352.7123999999999</v>
      </c>
    </row>
    <row r="1704" spans="1:4">
      <c r="A1704" s="408" t="s">
        <v>43429</v>
      </c>
      <c r="B1704" s="426" t="s">
        <v>43430</v>
      </c>
      <c r="C1704" s="408" t="s">
        <v>6</v>
      </c>
      <c r="D1704" s="425">
        <v>2529.5814</v>
      </c>
    </row>
    <row r="1705" spans="1:4">
      <c r="A1705" s="408" t="s">
        <v>43431</v>
      </c>
      <c r="B1705" s="426" t="s">
        <v>43432</v>
      </c>
      <c r="C1705" s="408" t="s">
        <v>6</v>
      </c>
      <c r="D1705" s="425">
        <v>2574.9558999999999</v>
      </c>
    </row>
    <row r="1706" spans="1:4">
      <c r="A1706" s="408" t="s">
        <v>43433</v>
      </c>
      <c r="B1706" s="426" t="s">
        <v>43434</v>
      </c>
      <c r="C1706" s="408" t="s">
        <v>6</v>
      </c>
      <c r="D1706" s="425">
        <v>2631.4122000000002</v>
      </c>
    </row>
    <row r="1707" spans="1:4">
      <c r="A1707" s="408" t="s">
        <v>43435</v>
      </c>
      <c r="B1707" s="426" t="s">
        <v>43436</v>
      </c>
      <c r="C1707" s="408" t="s">
        <v>6</v>
      </c>
      <c r="D1707" s="425">
        <v>2913.9684000000002</v>
      </c>
    </row>
    <row r="1708" spans="1:4">
      <c r="A1708" s="408" t="s">
        <v>43437</v>
      </c>
      <c r="B1708" s="426" t="s">
        <v>43438</v>
      </c>
      <c r="C1708" s="408" t="s">
        <v>6</v>
      </c>
      <c r="D1708" s="425">
        <v>3011.3389999999999</v>
      </c>
    </row>
    <row r="1709" spans="1:4">
      <c r="A1709" s="408" t="s">
        <v>43439</v>
      </c>
      <c r="B1709" s="426" t="s">
        <v>43440</v>
      </c>
      <c r="C1709" s="408" t="s">
        <v>6</v>
      </c>
      <c r="D1709" s="425">
        <v>3050.3676999999998</v>
      </c>
    </row>
    <row r="1710" spans="1:4">
      <c r="A1710" s="408" t="s">
        <v>43441</v>
      </c>
      <c r="B1710" s="426" t="s">
        <v>43442</v>
      </c>
      <c r="C1710" s="408" t="s">
        <v>6</v>
      </c>
      <c r="D1710" s="425">
        <v>3327.8683999999998</v>
      </c>
    </row>
    <row r="1711" spans="1:4">
      <c r="A1711" s="408" t="s">
        <v>43443</v>
      </c>
      <c r="B1711" s="426" t="s">
        <v>43444</v>
      </c>
      <c r="C1711" s="408" t="s">
        <v>6</v>
      </c>
      <c r="D1711" s="425">
        <v>3367.0319</v>
      </c>
    </row>
    <row r="1712" spans="1:4">
      <c r="A1712" s="408" t="s">
        <v>43445</v>
      </c>
      <c r="B1712" s="426" t="s">
        <v>43446</v>
      </c>
      <c r="C1712" s="408" t="s">
        <v>6</v>
      </c>
      <c r="D1712" s="425">
        <v>3369.6660999999999</v>
      </c>
    </row>
    <row r="1713" spans="1:4">
      <c r="A1713" s="408" t="s">
        <v>43447</v>
      </c>
      <c r="B1713" s="426" t="s">
        <v>43448</v>
      </c>
      <c r="C1713" s="408" t="s">
        <v>6</v>
      </c>
      <c r="D1713" s="425">
        <v>3934.1758</v>
      </c>
    </row>
    <row r="1714" spans="1:4">
      <c r="A1714" s="408" t="s">
        <v>43449</v>
      </c>
      <c r="B1714" s="426" t="s">
        <v>43450</v>
      </c>
      <c r="C1714" s="408" t="s">
        <v>6</v>
      </c>
      <c r="D1714" s="425">
        <v>4009.7954</v>
      </c>
    </row>
    <row r="1715" spans="1:4">
      <c r="A1715" s="408" t="s">
        <v>43451</v>
      </c>
      <c r="B1715" s="426" t="s">
        <v>43452</v>
      </c>
      <c r="C1715" s="408" t="s">
        <v>6</v>
      </c>
      <c r="D1715" s="425">
        <v>4124.3774000000003</v>
      </c>
    </row>
    <row r="1716" spans="1:4">
      <c r="A1716" s="408" t="s">
        <v>43453</v>
      </c>
      <c r="B1716" s="426" t="s">
        <v>43454</v>
      </c>
      <c r="C1716" s="408" t="s">
        <v>6</v>
      </c>
      <c r="D1716" s="425">
        <v>4215.4530000000004</v>
      </c>
    </row>
    <row r="1717" spans="1:4">
      <c r="A1717" s="408" t="s">
        <v>43455</v>
      </c>
      <c r="B1717" s="426" t="s">
        <v>43456</v>
      </c>
      <c r="C1717" s="408" t="s">
        <v>6</v>
      </c>
      <c r="D1717" s="425">
        <v>4355.6845999999996</v>
      </c>
    </row>
    <row r="1718" spans="1:4">
      <c r="A1718" s="408" t="s">
        <v>43457</v>
      </c>
      <c r="B1718" s="426" t="s">
        <v>43458</v>
      </c>
      <c r="C1718" s="408" t="s">
        <v>6</v>
      </c>
      <c r="D1718" s="425">
        <v>4829.1913000000004</v>
      </c>
    </row>
    <row r="1719" spans="1:4">
      <c r="A1719" s="408" t="s">
        <v>43459</v>
      </c>
      <c r="B1719" s="426" t="s">
        <v>43460</v>
      </c>
      <c r="C1719" s="408" t="s">
        <v>6</v>
      </c>
      <c r="D1719" s="425">
        <v>1276.8927000000001</v>
      </c>
    </row>
    <row r="1720" spans="1:4">
      <c r="A1720" s="408" t="s">
        <v>43461</v>
      </c>
      <c r="B1720" s="426" t="s">
        <v>43462</v>
      </c>
      <c r="C1720" s="408" t="s">
        <v>6</v>
      </c>
      <c r="D1720" s="425">
        <v>1472.5755999999999</v>
      </c>
    </row>
    <row r="1721" spans="1:4">
      <c r="A1721" s="408" t="s">
        <v>43463</v>
      </c>
      <c r="B1721" s="426" t="s">
        <v>43464</v>
      </c>
      <c r="C1721" s="408" t="s">
        <v>6</v>
      </c>
      <c r="D1721" s="425">
        <v>1853.4276</v>
      </c>
    </row>
    <row r="1722" spans="1:4">
      <c r="A1722" s="408" t="s">
        <v>43465</v>
      </c>
      <c r="B1722" s="426" t="s">
        <v>43466</v>
      </c>
      <c r="C1722" s="408" t="s">
        <v>6</v>
      </c>
      <c r="D1722" s="425">
        <v>1947.5101999999999</v>
      </c>
    </row>
    <row r="1723" spans="1:4">
      <c r="A1723" s="408" t="s">
        <v>43467</v>
      </c>
      <c r="B1723" s="426" t="s">
        <v>43468</v>
      </c>
      <c r="C1723" s="408" t="s">
        <v>6</v>
      </c>
      <c r="D1723" s="425">
        <v>1637.1252999999999</v>
      </c>
    </row>
    <row r="1724" spans="1:4">
      <c r="A1724" s="408" t="s">
        <v>43469</v>
      </c>
      <c r="B1724" s="426" t="s">
        <v>43470</v>
      </c>
      <c r="C1724" s="408" t="s">
        <v>6</v>
      </c>
      <c r="D1724" s="425">
        <v>2207.6718000000001</v>
      </c>
    </row>
    <row r="1725" spans="1:4">
      <c r="A1725" s="408" t="s">
        <v>43471</v>
      </c>
      <c r="B1725" s="426" t="s">
        <v>43472</v>
      </c>
      <c r="C1725" s="408" t="s">
        <v>6</v>
      </c>
      <c r="D1725" s="425">
        <v>2449.2559000000001</v>
      </c>
    </row>
    <row r="1726" spans="1:4">
      <c r="A1726" s="408" t="s">
        <v>43473</v>
      </c>
      <c r="B1726" s="426" t="s">
        <v>43474</v>
      </c>
      <c r="C1726" s="408" t="s">
        <v>6</v>
      </c>
      <c r="D1726" s="425">
        <v>2169.8296</v>
      </c>
    </row>
    <row r="1727" spans="1:4">
      <c r="A1727" s="408" t="s">
        <v>43475</v>
      </c>
      <c r="B1727" s="426" t="s">
        <v>43476</v>
      </c>
      <c r="C1727" s="408" t="s">
        <v>6</v>
      </c>
      <c r="D1727" s="425">
        <v>2560.2519000000002</v>
      </c>
    </row>
    <row r="1728" spans="1:4">
      <c r="A1728" s="408" t="s">
        <v>43477</v>
      </c>
      <c r="B1728" s="426" t="s">
        <v>43478</v>
      </c>
      <c r="C1728" s="408" t="s">
        <v>6</v>
      </c>
      <c r="D1728" s="425">
        <v>2898.8955999999998</v>
      </c>
    </row>
    <row r="1729" spans="1:4">
      <c r="A1729" s="408" t="s">
        <v>43479</v>
      </c>
      <c r="B1729" s="426" t="s">
        <v>43480</v>
      </c>
      <c r="C1729" s="408" t="s">
        <v>12728</v>
      </c>
      <c r="D1729" s="425">
        <v>9446.5121999999992</v>
      </c>
    </row>
    <row r="1730" spans="1:4">
      <c r="A1730" s="408" t="s">
        <v>43481</v>
      </c>
      <c r="B1730" s="426" t="s">
        <v>43482</v>
      </c>
      <c r="C1730" s="408" t="s">
        <v>12728</v>
      </c>
      <c r="D1730" s="425">
        <v>12462.410900000001</v>
      </c>
    </row>
    <row r="1731" spans="1:4">
      <c r="A1731" s="408" t="s">
        <v>43483</v>
      </c>
      <c r="B1731" s="426" t="s">
        <v>43484</v>
      </c>
      <c r="C1731" s="408" t="s">
        <v>12728</v>
      </c>
      <c r="D1731" s="425">
        <v>15907.9169</v>
      </c>
    </row>
    <row r="1732" spans="1:4">
      <c r="A1732" s="408" t="s">
        <v>43485</v>
      </c>
      <c r="B1732" s="426" t="s">
        <v>43486</v>
      </c>
      <c r="C1732" s="408" t="s">
        <v>12728</v>
      </c>
      <c r="D1732" s="425">
        <v>20818.5674</v>
      </c>
    </row>
    <row r="1733" spans="1:4">
      <c r="A1733" s="408" t="s">
        <v>43487</v>
      </c>
      <c r="B1733" s="426" t="s">
        <v>43488</v>
      </c>
      <c r="C1733" s="408" t="s">
        <v>12728</v>
      </c>
      <c r="D1733" s="425">
        <v>23870.702300000001</v>
      </c>
    </row>
    <row r="1734" spans="1:4">
      <c r="A1734" s="408" t="s">
        <v>43489</v>
      </c>
      <c r="B1734" s="426" t="s">
        <v>43490</v>
      </c>
      <c r="C1734" s="408" t="s">
        <v>12728</v>
      </c>
      <c r="D1734" s="425">
        <v>27837.017100000001</v>
      </c>
    </row>
    <row r="1735" spans="1:4">
      <c r="A1735" s="408" t="s">
        <v>43491</v>
      </c>
      <c r="B1735" s="426" t="s">
        <v>43492</v>
      </c>
      <c r="C1735" s="408" t="s">
        <v>12728</v>
      </c>
      <c r="D1735" s="425">
        <v>32479.927100000001</v>
      </c>
    </row>
    <row r="1736" spans="1:4">
      <c r="A1736" s="408" t="s">
        <v>43493</v>
      </c>
      <c r="B1736" s="426" t="s">
        <v>43494</v>
      </c>
      <c r="C1736" s="408" t="s">
        <v>12728</v>
      </c>
      <c r="D1736" s="425">
        <v>36169.052300000003</v>
      </c>
    </row>
    <row r="1737" spans="1:4">
      <c r="A1737" s="408" t="s">
        <v>43495</v>
      </c>
      <c r="B1737" s="426" t="s">
        <v>43496</v>
      </c>
      <c r="C1737" s="408" t="s">
        <v>12728</v>
      </c>
      <c r="D1737" s="425">
        <v>41144.141900000002</v>
      </c>
    </row>
    <row r="1738" spans="1:4">
      <c r="A1738" s="408" t="s">
        <v>43497</v>
      </c>
      <c r="B1738" s="426" t="s">
        <v>43498</v>
      </c>
      <c r="C1738" s="408" t="s">
        <v>12728</v>
      </c>
      <c r="D1738" s="425">
        <v>44387.196600000003</v>
      </c>
    </row>
    <row r="1739" spans="1:4">
      <c r="A1739" s="408" t="s">
        <v>43499</v>
      </c>
      <c r="B1739" s="426" t="s">
        <v>43500</v>
      </c>
      <c r="C1739" s="408" t="s">
        <v>12728</v>
      </c>
      <c r="D1739" s="425">
        <v>49486.8197</v>
      </c>
    </row>
    <row r="1740" spans="1:4">
      <c r="A1740" s="408" t="s">
        <v>43501</v>
      </c>
      <c r="B1740" s="426" t="s">
        <v>43502</v>
      </c>
      <c r="C1740" s="408" t="s">
        <v>12728</v>
      </c>
      <c r="D1740" s="425">
        <v>53885.616600000001</v>
      </c>
    </row>
    <row r="1741" spans="1:4">
      <c r="A1741" s="408" t="s">
        <v>43503</v>
      </c>
      <c r="B1741" s="426" t="s">
        <v>43504</v>
      </c>
      <c r="C1741" s="408" t="s">
        <v>12728</v>
      </c>
      <c r="D1741" s="425">
        <v>58533.147499999999</v>
      </c>
    </row>
    <row r="1742" spans="1:4">
      <c r="A1742" s="408" t="s">
        <v>43505</v>
      </c>
      <c r="B1742" s="426" t="s">
        <v>43506</v>
      </c>
      <c r="C1742" s="408" t="s">
        <v>12728</v>
      </c>
      <c r="D1742" s="425">
        <v>60560.479399999997</v>
      </c>
    </row>
    <row r="1743" spans="1:4">
      <c r="A1743" s="408" t="s">
        <v>43507</v>
      </c>
      <c r="B1743" s="426" t="s">
        <v>43508</v>
      </c>
      <c r="C1743" s="408" t="s">
        <v>12728</v>
      </c>
      <c r="D1743" s="425">
        <v>66826.080100000006</v>
      </c>
    </row>
    <row r="1744" spans="1:4">
      <c r="A1744" s="408" t="s">
        <v>43509</v>
      </c>
      <c r="B1744" s="426" t="s">
        <v>43510</v>
      </c>
      <c r="C1744" s="408" t="s">
        <v>12728</v>
      </c>
      <c r="D1744" s="425">
        <v>69485.303</v>
      </c>
    </row>
    <row r="1745" spans="1:4">
      <c r="A1745" s="408" t="s">
        <v>43511</v>
      </c>
      <c r="B1745" s="426" t="s">
        <v>43512</v>
      </c>
      <c r="C1745" s="408" t="s">
        <v>12728</v>
      </c>
      <c r="D1745" s="425">
        <v>73262.351500000004</v>
      </c>
    </row>
    <row r="1746" spans="1:4">
      <c r="A1746" s="408" t="s">
        <v>43513</v>
      </c>
      <c r="B1746" s="426" t="s">
        <v>43514</v>
      </c>
      <c r="C1746" s="408" t="s">
        <v>12728</v>
      </c>
      <c r="D1746" s="425">
        <v>79083.013200000001</v>
      </c>
    </row>
    <row r="1747" spans="1:4">
      <c r="A1747" s="408" t="s">
        <v>43515</v>
      </c>
      <c r="B1747" s="426" t="s">
        <v>43516</v>
      </c>
      <c r="C1747" s="408" t="s">
        <v>12728</v>
      </c>
      <c r="D1747" s="425">
        <v>83944.397500000006</v>
      </c>
    </row>
    <row r="1748" spans="1:4">
      <c r="A1748" s="408" t="s">
        <v>43517</v>
      </c>
      <c r="B1748" s="426" t="s">
        <v>43518</v>
      </c>
      <c r="C1748" s="408" t="s">
        <v>12728</v>
      </c>
      <c r="D1748" s="425">
        <v>11051.713100000001</v>
      </c>
    </row>
    <row r="1749" spans="1:4">
      <c r="A1749" s="408" t="s">
        <v>43519</v>
      </c>
      <c r="B1749" s="426" t="s">
        <v>43520</v>
      </c>
      <c r="C1749" s="408" t="s">
        <v>12728</v>
      </c>
      <c r="D1749" s="425">
        <v>16612.132300000001</v>
      </c>
    </row>
    <row r="1750" spans="1:4">
      <c r="A1750" s="408" t="s">
        <v>43521</v>
      </c>
      <c r="B1750" s="426" t="s">
        <v>43522</v>
      </c>
      <c r="C1750" s="408" t="s">
        <v>12728</v>
      </c>
      <c r="D1750" s="425">
        <v>27279.4558</v>
      </c>
    </row>
    <row r="1751" spans="1:4">
      <c r="A1751" s="408" t="s">
        <v>43523</v>
      </c>
      <c r="B1751" s="426" t="s">
        <v>43524</v>
      </c>
      <c r="C1751" s="408" t="s">
        <v>12728</v>
      </c>
      <c r="D1751" s="425">
        <v>44101.020199999999</v>
      </c>
    </row>
    <row r="1752" spans="1:4">
      <c r="A1752" s="408" t="s">
        <v>43525</v>
      </c>
      <c r="B1752" s="426" t="s">
        <v>43526</v>
      </c>
      <c r="C1752" s="408" t="s">
        <v>12728</v>
      </c>
      <c r="D1752" s="425">
        <v>59265.2673</v>
      </c>
    </row>
    <row r="1753" spans="1:4">
      <c r="A1753" s="408" t="s">
        <v>43527</v>
      </c>
      <c r="B1753" s="426" t="s">
        <v>43528</v>
      </c>
      <c r="C1753" s="408" t="s">
        <v>12728</v>
      </c>
      <c r="D1753" s="425">
        <v>81388.710399999996</v>
      </c>
    </row>
    <row r="1754" spans="1:4">
      <c r="A1754" s="408" t="s">
        <v>43529</v>
      </c>
      <c r="B1754" s="426" t="s">
        <v>43530</v>
      </c>
      <c r="C1754" s="408" t="s">
        <v>12728</v>
      </c>
      <c r="D1754" s="425">
        <v>110158.35769999999</v>
      </c>
    </row>
    <row r="1755" spans="1:4">
      <c r="A1755" s="408" t="s">
        <v>43531</v>
      </c>
      <c r="B1755" s="426" t="s">
        <v>43532</v>
      </c>
      <c r="C1755" s="408" t="s">
        <v>12728</v>
      </c>
      <c r="D1755" s="425">
        <v>8367.1785999999993</v>
      </c>
    </row>
    <row r="1756" spans="1:4">
      <c r="A1756" s="408" t="s">
        <v>43533</v>
      </c>
      <c r="B1756" s="426" t="s">
        <v>43534</v>
      </c>
      <c r="C1756" s="408" t="s">
        <v>12728</v>
      </c>
      <c r="D1756" s="425">
        <v>11273.6713</v>
      </c>
    </row>
    <row r="1757" spans="1:4">
      <c r="A1757" s="408" t="s">
        <v>43535</v>
      </c>
      <c r="B1757" s="426" t="s">
        <v>43536</v>
      </c>
      <c r="C1757" s="408" t="s">
        <v>12728</v>
      </c>
      <c r="D1757" s="425">
        <v>18342.1505</v>
      </c>
    </row>
    <row r="1758" spans="1:4">
      <c r="A1758" s="408" t="s">
        <v>43537</v>
      </c>
      <c r="B1758" s="426" t="s">
        <v>43538</v>
      </c>
      <c r="C1758" s="408" t="s">
        <v>12728</v>
      </c>
      <c r="D1758" s="425">
        <v>22830.356800000001</v>
      </c>
    </row>
    <row r="1759" spans="1:4">
      <c r="A1759" s="408" t="s">
        <v>43539</v>
      </c>
      <c r="B1759" s="426" t="s">
        <v>43540</v>
      </c>
      <c r="C1759" s="408" t="s">
        <v>12728</v>
      </c>
      <c r="D1759" s="425">
        <v>34463.467100000002</v>
      </c>
    </row>
    <row r="1760" spans="1:4">
      <c r="A1760" s="408" t="s">
        <v>43541</v>
      </c>
      <c r="B1760" s="426" t="s">
        <v>43542</v>
      </c>
      <c r="C1760" s="408" t="s">
        <v>12728</v>
      </c>
      <c r="D1760" s="425">
        <v>46729.692999999999</v>
      </c>
    </row>
    <row r="1761" spans="1:4">
      <c r="A1761" s="408" t="s">
        <v>43543</v>
      </c>
      <c r="B1761" s="426" t="s">
        <v>43544</v>
      </c>
      <c r="C1761" s="408" t="s">
        <v>12728</v>
      </c>
      <c r="D1761" s="425">
        <v>62109.250699999997</v>
      </c>
    </row>
    <row r="1762" spans="1:4">
      <c r="A1762" s="408" t="s">
        <v>43545</v>
      </c>
      <c r="B1762" s="426" t="s">
        <v>43546</v>
      </c>
      <c r="C1762" s="408" t="s">
        <v>12728</v>
      </c>
      <c r="D1762" s="425">
        <v>4917.4539999999997</v>
      </c>
    </row>
    <row r="1763" spans="1:4">
      <c r="A1763" s="408" t="s">
        <v>43547</v>
      </c>
      <c r="B1763" s="426" t="s">
        <v>43548</v>
      </c>
      <c r="C1763" s="408" t="s">
        <v>12728</v>
      </c>
      <c r="D1763" s="425">
        <v>8701.7749999999996</v>
      </c>
    </row>
    <row r="1764" spans="1:4">
      <c r="A1764" s="408" t="s">
        <v>43549</v>
      </c>
      <c r="B1764" s="426" t="s">
        <v>43550</v>
      </c>
      <c r="C1764" s="408" t="s">
        <v>12728</v>
      </c>
      <c r="D1764" s="425">
        <v>13403.488499999999</v>
      </c>
    </row>
    <row r="1765" spans="1:4">
      <c r="A1765" s="408" t="s">
        <v>43551</v>
      </c>
      <c r="B1765" s="426" t="s">
        <v>43552</v>
      </c>
      <c r="C1765" s="408" t="s">
        <v>12728</v>
      </c>
      <c r="D1765" s="425">
        <v>22999.574700000001</v>
      </c>
    </row>
    <row r="1766" spans="1:4">
      <c r="A1766" s="408" t="s">
        <v>43553</v>
      </c>
      <c r="B1766" s="426" t="s">
        <v>43554</v>
      </c>
      <c r="C1766" s="408" t="s">
        <v>12728</v>
      </c>
      <c r="D1766" s="425">
        <v>32392.417399999998</v>
      </c>
    </row>
    <row r="1767" spans="1:4">
      <c r="A1767" s="408" t="s">
        <v>43555</v>
      </c>
      <c r="B1767" s="426" t="s">
        <v>43556</v>
      </c>
      <c r="C1767" s="408" t="s">
        <v>12728</v>
      </c>
      <c r="D1767" s="425">
        <v>39579.482000000004</v>
      </c>
    </row>
    <row r="1768" spans="1:4">
      <c r="A1768" s="408" t="s">
        <v>43557</v>
      </c>
      <c r="B1768" s="426" t="s">
        <v>43558</v>
      </c>
      <c r="C1768" s="408" t="s">
        <v>12728</v>
      </c>
      <c r="D1768" s="425">
        <v>55186.284699999997</v>
      </c>
    </row>
    <row r="1769" spans="1:4">
      <c r="A1769" s="408" t="s">
        <v>43559</v>
      </c>
      <c r="B1769" s="426" t="s">
        <v>43560</v>
      </c>
      <c r="C1769" s="408" t="s">
        <v>6</v>
      </c>
      <c r="D1769" s="425">
        <v>4341.8707000000004</v>
      </c>
    </row>
    <row r="1770" spans="1:4">
      <c r="A1770" s="408" t="s">
        <v>43561</v>
      </c>
      <c r="B1770" s="426" t="s">
        <v>43562</v>
      </c>
      <c r="C1770" s="408" t="s">
        <v>6</v>
      </c>
      <c r="D1770" s="425">
        <v>4893.8023999999996</v>
      </c>
    </row>
    <row r="1771" spans="1:4">
      <c r="A1771" s="408" t="s">
        <v>43563</v>
      </c>
      <c r="B1771" s="426" t="s">
        <v>43564</v>
      </c>
      <c r="C1771" s="408" t="s">
        <v>6</v>
      </c>
      <c r="D1771" s="425">
        <v>5703.3082999999997</v>
      </c>
    </row>
    <row r="1772" spans="1:4">
      <c r="A1772" s="408" t="s">
        <v>43565</v>
      </c>
      <c r="B1772" s="426" t="s">
        <v>43566</v>
      </c>
      <c r="C1772" s="408" t="s">
        <v>6</v>
      </c>
      <c r="D1772" s="425">
        <v>6512.8107</v>
      </c>
    </row>
    <row r="1773" spans="1:4">
      <c r="A1773" s="408" t="s">
        <v>43567</v>
      </c>
      <c r="B1773" s="426" t="s">
        <v>43568</v>
      </c>
      <c r="C1773" s="408" t="s">
        <v>6</v>
      </c>
      <c r="D1773" s="425">
        <v>7175.1821</v>
      </c>
    </row>
    <row r="1774" spans="1:4">
      <c r="A1774" s="408" t="s">
        <v>43569</v>
      </c>
      <c r="B1774" s="426" t="s">
        <v>43570</v>
      </c>
      <c r="C1774" s="408" t="s">
        <v>6</v>
      </c>
      <c r="D1774" s="425">
        <v>9357.3377999999993</v>
      </c>
    </row>
    <row r="1775" spans="1:4">
      <c r="A1775" s="408" t="s">
        <v>43571</v>
      </c>
      <c r="B1775" s="426" t="s">
        <v>43572</v>
      </c>
      <c r="C1775" s="408" t="s">
        <v>6</v>
      </c>
      <c r="D1775" s="425">
        <v>10127.671700000001</v>
      </c>
    </row>
    <row r="1776" spans="1:4">
      <c r="A1776" s="408" t="s">
        <v>43573</v>
      </c>
      <c r="B1776" s="426" t="s">
        <v>43574</v>
      </c>
      <c r="C1776" s="408" t="s">
        <v>6</v>
      </c>
      <c r="D1776" s="425">
        <v>11038.865299999999</v>
      </c>
    </row>
    <row r="1777" spans="1:4">
      <c r="A1777" s="408" t="s">
        <v>43575</v>
      </c>
      <c r="B1777" s="426" t="s">
        <v>43576</v>
      </c>
      <c r="C1777" s="408" t="s">
        <v>6</v>
      </c>
      <c r="D1777" s="425">
        <v>11809.759</v>
      </c>
    </row>
    <row r="1778" spans="1:4">
      <c r="A1778" s="408" t="s">
        <v>43577</v>
      </c>
      <c r="B1778" s="426" t="s">
        <v>43578</v>
      </c>
      <c r="C1778" s="408" t="s">
        <v>6</v>
      </c>
      <c r="D1778" s="425">
        <v>12720.6913</v>
      </c>
    </row>
    <row r="1779" spans="1:4">
      <c r="A1779" s="408" t="s">
        <v>43579</v>
      </c>
      <c r="B1779" s="426" t="s">
        <v>43580</v>
      </c>
      <c r="C1779" s="408" t="s">
        <v>6</v>
      </c>
      <c r="D1779" s="425">
        <v>13492.0103</v>
      </c>
    </row>
    <row r="1780" spans="1:4">
      <c r="A1780" s="408" t="s">
        <v>43581</v>
      </c>
      <c r="B1780" s="426" t="s">
        <v>43582</v>
      </c>
      <c r="C1780" s="408" t="s">
        <v>6</v>
      </c>
      <c r="D1780" s="425">
        <v>16096.3887</v>
      </c>
    </row>
    <row r="1781" spans="1:4">
      <c r="A1781" s="408" t="s">
        <v>43583</v>
      </c>
      <c r="B1781" s="426" t="s">
        <v>43584</v>
      </c>
      <c r="C1781" s="408" t="s">
        <v>6</v>
      </c>
      <c r="D1781" s="425">
        <v>16977.527399999999</v>
      </c>
    </row>
    <row r="1782" spans="1:4">
      <c r="A1782" s="408" t="s">
        <v>43585</v>
      </c>
      <c r="B1782" s="426" t="s">
        <v>43586</v>
      </c>
      <c r="C1782" s="408" t="s">
        <v>6</v>
      </c>
      <c r="D1782" s="425">
        <v>18022.902099999999</v>
      </c>
    </row>
    <row r="1783" spans="1:4">
      <c r="A1783" s="408" t="s">
        <v>43587</v>
      </c>
      <c r="B1783" s="426" t="s">
        <v>43588</v>
      </c>
      <c r="C1783" s="408" t="s">
        <v>6</v>
      </c>
      <c r="D1783" s="425">
        <v>18841.481199999998</v>
      </c>
    </row>
    <row r="1784" spans="1:4">
      <c r="A1784" s="408" t="s">
        <v>43589</v>
      </c>
      <c r="B1784" s="426" t="s">
        <v>43590</v>
      </c>
      <c r="C1784" s="408" t="s">
        <v>6</v>
      </c>
      <c r="D1784" s="425">
        <v>19901.1649</v>
      </c>
    </row>
    <row r="1785" spans="1:4">
      <c r="A1785" s="408" t="s">
        <v>43591</v>
      </c>
      <c r="B1785" s="426" t="s">
        <v>43592</v>
      </c>
      <c r="C1785" s="408" t="s">
        <v>6</v>
      </c>
      <c r="D1785" s="425">
        <v>20772.6679</v>
      </c>
    </row>
    <row r="1786" spans="1:4">
      <c r="A1786" s="408" t="s">
        <v>43593</v>
      </c>
      <c r="B1786" s="426" t="s">
        <v>43594</v>
      </c>
      <c r="C1786" s="408" t="s">
        <v>6</v>
      </c>
      <c r="D1786" s="425">
        <v>21721.313699999999</v>
      </c>
    </row>
    <row r="1787" spans="1:4">
      <c r="A1787" s="408" t="s">
        <v>43595</v>
      </c>
      <c r="B1787" s="426" t="s">
        <v>43596</v>
      </c>
      <c r="C1787" s="408" t="s">
        <v>6</v>
      </c>
      <c r="D1787" s="425">
        <v>24247.574100000002</v>
      </c>
    </row>
    <row r="1788" spans="1:4">
      <c r="A1788" s="408" t="s">
        <v>43597</v>
      </c>
      <c r="B1788" s="426" t="s">
        <v>43598</v>
      </c>
      <c r="C1788" s="408" t="s">
        <v>6</v>
      </c>
      <c r="D1788" s="425">
        <v>27603.8472</v>
      </c>
    </row>
    <row r="1789" spans="1:4">
      <c r="A1789" s="408" t="s">
        <v>43599</v>
      </c>
      <c r="B1789" s="426" t="s">
        <v>43600</v>
      </c>
      <c r="C1789" s="408" t="s">
        <v>6</v>
      </c>
      <c r="D1789" s="425">
        <v>4538.5486000000001</v>
      </c>
    </row>
    <row r="1790" spans="1:4">
      <c r="A1790" s="408" t="s">
        <v>43601</v>
      </c>
      <c r="B1790" s="426" t="s">
        <v>43602</v>
      </c>
      <c r="C1790" s="408" t="s">
        <v>6</v>
      </c>
      <c r="D1790" s="425">
        <v>5115.4835999999996</v>
      </c>
    </row>
    <row r="1791" spans="1:4">
      <c r="A1791" s="408" t="s">
        <v>43603</v>
      </c>
      <c r="B1791" s="426" t="s">
        <v>43604</v>
      </c>
      <c r="C1791" s="408" t="s">
        <v>6</v>
      </c>
      <c r="D1791" s="425">
        <v>5961.6584999999995</v>
      </c>
    </row>
    <row r="1792" spans="1:4">
      <c r="A1792" s="408" t="s">
        <v>43605</v>
      </c>
      <c r="B1792" s="426" t="s">
        <v>43606</v>
      </c>
      <c r="C1792" s="408" t="s">
        <v>6</v>
      </c>
      <c r="D1792" s="425">
        <v>6807.8249999999998</v>
      </c>
    </row>
    <row r="1793" spans="1:4">
      <c r="A1793" s="408" t="s">
        <v>43607</v>
      </c>
      <c r="B1793" s="426" t="s">
        <v>43608</v>
      </c>
      <c r="C1793" s="408" t="s">
        <v>6</v>
      </c>
      <c r="D1793" s="425">
        <v>7500.1938</v>
      </c>
    </row>
    <row r="1794" spans="1:4">
      <c r="A1794" s="408" t="s">
        <v>43609</v>
      </c>
      <c r="B1794" s="426" t="s">
        <v>43610</v>
      </c>
      <c r="C1794" s="408" t="s">
        <v>6</v>
      </c>
      <c r="D1794" s="425">
        <v>10046.2399</v>
      </c>
    </row>
    <row r="1795" spans="1:4">
      <c r="A1795" s="408" t="s">
        <v>43611</v>
      </c>
      <c r="B1795" s="426" t="s">
        <v>43612</v>
      </c>
      <c r="C1795" s="408" t="s">
        <v>6</v>
      </c>
      <c r="D1795" s="425">
        <v>10889.203600000001</v>
      </c>
    </row>
    <row r="1796" spans="1:4">
      <c r="A1796" s="408" t="s">
        <v>43613</v>
      </c>
      <c r="B1796" s="426" t="s">
        <v>43614</v>
      </c>
      <c r="C1796" s="408" t="s">
        <v>6</v>
      </c>
      <c r="D1796" s="425">
        <v>11868.904699999999</v>
      </c>
    </row>
    <row r="1797" spans="1:4">
      <c r="A1797" s="408" t="s">
        <v>43615</v>
      </c>
      <c r="B1797" s="426" t="s">
        <v>43616</v>
      </c>
      <c r="C1797" s="408" t="s">
        <v>6</v>
      </c>
      <c r="D1797" s="425">
        <v>12697.7721</v>
      </c>
    </row>
    <row r="1798" spans="1:4">
      <c r="A1798" s="408" t="s">
        <v>43617</v>
      </c>
      <c r="B1798" s="426" t="s">
        <v>43618</v>
      </c>
      <c r="C1798" s="408" t="s">
        <v>6</v>
      </c>
      <c r="D1798" s="425">
        <v>13677.569</v>
      </c>
    </row>
    <row r="1799" spans="1:4">
      <c r="A1799" s="408" t="s">
        <v>43619</v>
      </c>
      <c r="B1799" s="426" t="s">
        <v>43620</v>
      </c>
      <c r="C1799" s="408" t="s">
        <v>6</v>
      </c>
      <c r="D1799" s="425">
        <v>14506.5049</v>
      </c>
    </row>
    <row r="1800" spans="1:4">
      <c r="A1800" s="408" t="s">
        <v>43621</v>
      </c>
      <c r="B1800" s="426" t="s">
        <v>43622</v>
      </c>
      <c r="C1800" s="408" t="s">
        <v>6</v>
      </c>
      <c r="D1800" s="425">
        <v>7197.4142000000002</v>
      </c>
    </row>
    <row r="1801" spans="1:4">
      <c r="A1801" s="408" t="s">
        <v>43623</v>
      </c>
      <c r="B1801" s="426" t="s">
        <v>43624</v>
      </c>
      <c r="C1801" s="408" t="s">
        <v>6</v>
      </c>
      <c r="D1801" s="425">
        <v>7952.3918999999996</v>
      </c>
    </row>
    <row r="1802" spans="1:4">
      <c r="A1802" s="408" t="s">
        <v>43625</v>
      </c>
      <c r="B1802" s="426" t="s">
        <v>43626</v>
      </c>
      <c r="C1802" s="408" t="s">
        <v>6</v>
      </c>
      <c r="D1802" s="425">
        <v>8482.5264999999999</v>
      </c>
    </row>
    <row r="1803" spans="1:4">
      <c r="A1803" s="408" t="s">
        <v>43627</v>
      </c>
      <c r="B1803" s="426" t="s">
        <v>43628</v>
      </c>
      <c r="C1803" s="408" t="s">
        <v>6</v>
      </c>
      <c r="D1803" s="425">
        <v>8999.5131999999994</v>
      </c>
    </row>
    <row r="1804" spans="1:4">
      <c r="A1804" s="408" t="s">
        <v>43629</v>
      </c>
      <c r="B1804" s="426" t="s">
        <v>43630</v>
      </c>
      <c r="C1804" s="408" t="s">
        <v>6</v>
      </c>
      <c r="D1804" s="425">
        <v>9754.9187000000002</v>
      </c>
    </row>
    <row r="1805" spans="1:4">
      <c r="A1805" s="408" t="s">
        <v>43631</v>
      </c>
      <c r="B1805" s="426" t="s">
        <v>43632</v>
      </c>
      <c r="C1805" s="408" t="s">
        <v>6</v>
      </c>
      <c r="D1805" s="425">
        <v>10020.009599999999</v>
      </c>
    </row>
    <row r="1806" spans="1:4">
      <c r="A1806" s="408" t="s">
        <v>43633</v>
      </c>
      <c r="B1806" s="426" t="s">
        <v>43634</v>
      </c>
      <c r="C1806" s="408" t="s">
        <v>6</v>
      </c>
      <c r="D1806" s="425">
        <v>10536.933800000001</v>
      </c>
    </row>
    <row r="1807" spans="1:4">
      <c r="A1807" s="408" t="s">
        <v>43635</v>
      </c>
      <c r="B1807" s="426" t="s">
        <v>43636</v>
      </c>
      <c r="C1807" s="408" t="s">
        <v>6</v>
      </c>
      <c r="D1807" s="425">
        <v>11053.7935</v>
      </c>
    </row>
    <row r="1808" spans="1:4">
      <c r="A1808" s="408" t="s">
        <v>43637</v>
      </c>
      <c r="B1808" s="426" t="s">
        <v>43638</v>
      </c>
      <c r="C1808" s="408" t="s">
        <v>6</v>
      </c>
      <c r="D1808" s="425">
        <v>11570.6777</v>
      </c>
    </row>
    <row r="1809" spans="1:4">
      <c r="A1809" s="408" t="s">
        <v>43639</v>
      </c>
      <c r="B1809" s="426" t="s">
        <v>43640</v>
      </c>
      <c r="C1809" s="408" t="s">
        <v>6</v>
      </c>
      <c r="D1809" s="425">
        <v>12087.640600000001</v>
      </c>
    </row>
    <row r="1810" spans="1:4">
      <c r="A1810" s="408" t="s">
        <v>43641</v>
      </c>
      <c r="B1810" s="426" t="s">
        <v>43642</v>
      </c>
      <c r="C1810" s="408" t="s">
        <v>6</v>
      </c>
      <c r="D1810" s="425">
        <v>12843.1608</v>
      </c>
    </row>
    <row r="1811" spans="1:4">
      <c r="A1811" s="408" t="s">
        <v>43643</v>
      </c>
      <c r="B1811" s="426" t="s">
        <v>43644</v>
      </c>
      <c r="C1811" s="408" t="s">
        <v>6</v>
      </c>
      <c r="D1811" s="425">
        <v>13373.420400000001</v>
      </c>
    </row>
    <row r="1812" spans="1:4">
      <c r="A1812" s="408" t="s">
        <v>43645</v>
      </c>
      <c r="B1812" s="426" t="s">
        <v>43646</v>
      </c>
      <c r="C1812" s="408" t="s">
        <v>6</v>
      </c>
      <c r="D1812" s="425">
        <v>13890.324500000001</v>
      </c>
    </row>
    <row r="1813" spans="1:4">
      <c r="A1813" s="408" t="s">
        <v>43647</v>
      </c>
      <c r="B1813" s="426" t="s">
        <v>43648</v>
      </c>
      <c r="C1813" s="408" t="s">
        <v>6</v>
      </c>
      <c r="D1813" s="425">
        <v>14407.0414</v>
      </c>
    </row>
    <row r="1814" spans="1:4">
      <c r="A1814" s="408" t="s">
        <v>43649</v>
      </c>
      <c r="B1814" s="426" t="s">
        <v>43650</v>
      </c>
      <c r="C1814" s="408" t="s">
        <v>6</v>
      </c>
      <c r="D1814" s="425">
        <v>14924.1522</v>
      </c>
    </row>
    <row r="1815" spans="1:4">
      <c r="A1815" s="408" t="s">
        <v>43651</v>
      </c>
      <c r="B1815" s="426" t="s">
        <v>43652</v>
      </c>
      <c r="C1815" s="408" t="s">
        <v>6</v>
      </c>
      <c r="D1815" s="425">
        <v>15692.9215</v>
      </c>
    </row>
    <row r="1816" spans="1:4">
      <c r="A1816" s="408" t="s">
        <v>43653</v>
      </c>
      <c r="B1816" s="426" t="s">
        <v>43654</v>
      </c>
      <c r="C1816" s="408" t="s">
        <v>6</v>
      </c>
      <c r="D1816" s="425">
        <v>19523.419900000001</v>
      </c>
    </row>
    <row r="1817" spans="1:4">
      <c r="A1817" s="408" t="s">
        <v>43655</v>
      </c>
      <c r="B1817" s="426" t="s">
        <v>43656</v>
      </c>
      <c r="C1817" s="408" t="s">
        <v>6</v>
      </c>
      <c r="D1817" s="425">
        <v>20434.75</v>
      </c>
    </row>
    <row r="1818" spans="1:4">
      <c r="A1818" s="408" t="s">
        <v>43657</v>
      </c>
      <c r="B1818" s="426" t="s">
        <v>43658</v>
      </c>
      <c r="C1818" s="408" t="s">
        <v>6</v>
      </c>
      <c r="D1818" s="425">
        <v>21076.820100000001</v>
      </c>
    </row>
    <row r="1819" spans="1:4">
      <c r="A1819" s="408" t="s">
        <v>43659</v>
      </c>
      <c r="B1819" s="426" t="s">
        <v>43660</v>
      </c>
      <c r="C1819" s="408" t="s">
        <v>6</v>
      </c>
      <c r="D1819" s="425">
        <v>24146.386900000001</v>
      </c>
    </row>
    <row r="1820" spans="1:4">
      <c r="A1820" s="408" t="s">
        <v>43661</v>
      </c>
      <c r="B1820" s="426" t="s">
        <v>43662</v>
      </c>
      <c r="C1820" s="408" t="s">
        <v>6</v>
      </c>
      <c r="D1820" s="425">
        <v>24505.087800000001</v>
      </c>
    </row>
    <row r="1821" spans="1:4">
      <c r="A1821" s="408" t="s">
        <v>43663</v>
      </c>
      <c r="B1821" s="426" t="s">
        <v>43664</v>
      </c>
      <c r="C1821" s="408" t="s">
        <v>6</v>
      </c>
      <c r="D1821" s="425">
        <v>28943.9548</v>
      </c>
    </row>
    <row r="1822" spans="1:4">
      <c r="A1822" s="408" t="s">
        <v>43665</v>
      </c>
      <c r="B1822" s="426" t="s">
        <v>43666</v>
      </c>
      <c r="C1822" s="408" t="s">
        <v>6</v>
      </c>
      <c r="D1822" s="425">
        <v>29787.2817</v>
      </c>
    </row>
    <row r="1823" spans="1:4">
      <c r="A1823" s="408" t="s">
        <v>43667</v>
      </c>
      <c r="B1823" s="426" t="s">
        <v>43668</v>
      </c>
      <c r="C1823" s="408" t="s">
        <v>6</v>
      </c>
      <c r="D1823" s="425">
        <v>31189.666099999999</v>
      </c>
    </row>
    <row r="1824" spans="1:4">
      <c r="A1824" s="408" t="s">
        <v>43669</v>
      </c>
      <c r="B1824" s="426" t="s">
        <v>43670</v>
      </c>
      <c r="C1824" s="408" t="s">
        <v>6</v>
      </c>
      <c r="D1824" s="425">
        <v>31603.469400000002</v>
      </c>
    </row>
    <row r="1825" spans="1:4">
      <c r="A1825" s="408" t="s">
        <v>43671</v>
      </c>
      <c r="B1825" s="426" t="s">
        <v>43672</v>
      </c>
      <c r="C1825" s="408" t="s">
        <v>6</v>
      </c>
      <c r="D1825" s="425">
        <v>43264.386500000001</v>
      </c>
    </row>
    <row r="1826" spans="1:4">
      <c r="A1826" s="408" t="s">
        <v>43673</v>
      </c>
      <c r="B1826" s="426" t="s">
        <v>43674</v>
      </c>
      <c r="C1826" s="408" t="s">
        <v>6</v>
      </c>
      <c r="D1826" s="425">
        <v>44790.317300000002</v>
      </c>
    </row>
    <row r="1827" spans="1:4">
      <c r="A1827" s="408" t="s">
        <v>43675</v>
      </c>
      <c r="B1827" s="426" t="s">
        <v>43676</v>
      </c>
      <c r="C1827" s="408" t="s">
        <v>6</v>
      </c>
      <c r="D1827" s="425">
        <v>9831.4644000000008</v>
      </c>
    </row>
    <row r="1828" spans="1:4">
      <c r="A1828" s="408" t="s">
        <v>43677</v>
      </c>
      <c r="B1828" s="426" t="s">
        <v>43678</v>
      </c>
      <c r="C1828" s="408" t="s">
        <v>6</v>
      </c>
      <c r="D1828" s="425">
        <v>12930.8495</v>
      </c>
    </row>
    <row r="1829" spans="1:4">
      <c r="A1829" s="408" t="s">
        <v>43679</v>
      </c>
      <c r="B1829" s="426" t="s">
        <v>43680</v>
      </c>
      <c r="C1829" s="408" t="s">
        <v>6</v>
      </c>
      <c r="D1829" s="425">
        <v>15012.733200000001</v>
      </c>
    </row>
    <row r="1830" spans="1:4">
      <c r="A1830" s="408" t="s">
        <v>43681</v>
      </c>
      <c r="B1830" s="426" t="s">
        <v>43682</v>
      </c>
      <c r="C1830" s="408" t="s">
        <v>6</v>
      </c>
      <c r="D1830" s="425">
        <v>15786.759</v>
      </c>
    </row>
    <row r="1831" spans="1:4">
      <c r="A1831" s="408" t="s">
        <v>43683</v>
      </c>
      <c r="B1831" s="426" t="s">
        <v>43684</v>
      </c>
      <c r="C1831" s="408" t="s">
        <v>6</v>
      </c>
      <c r="D1831" s="425">
        <v>16306.945</v>
      </c>
    </row>
    <row r="1832" spans="1:4">
      <c r="A1832" s="408" t="s">
        <v>43685</v>
      </c>
      <c r="B1832" s="426" t="s">
        <v>43686</v>
      </c>
      <c r="C1832" s="408" t="s">
        <v>6</v>
      </c>
      <c r="D1832" s="425">
        <v>16827.5969</v>
      </c>
    </row>
    <row r="1833" spans="1:4">
      <c r="A1833" s="408" t="s">
        <v>43687</v>
      </c>
      <c r="B1833" s="426" t="s">
        <v>43688</v>
      </c>
      <c r="C1833" s="408" t="s">
        <v>6</v>
      </c>
      <c r="D1833" s="425">
        <v>17347.9329</v>
      </c>
    </row>
    <row r="1834" spans="1:4">
      <c r="A1834" s="408" t="s">
        <v>43689</v>
      </c>
      <c r="B1834" s="426" t="s">
        <v>43690</v>
      </c>
      <c r="C1834" s="408" t="s">
        <v>6</v>
      </c>
      <c r="D1834" s="425">
        <v>18122.159100000001</v>
      </c>
    </row>
    <row r="1835" spans="1:4">
      <c r="A1835" s="408" t="s">
        <v>43691</v>
      </c>
      <c r="B1835" s="426" t="s">
        <v>43692</v>
      </c>
      <c r="C1835" s="408" t="s">
        <v>6</v>
      </c>
      <c r="D1835" s="425">
        <v>18642.207699999999</v>
      </c>
    </row>
    <row r="1836" spans="1:4">
      <c r="A1836" s="408" t="s">
        <v>43693</v>
      </c>
      <c r="B1836" s="426" t="s">
        <v>43694</v>
      </c>
      <c r="C1836" s="408" t="s">
        <v>6</v>
      </c>
      <c r="D1836" s="425">
        <v>23087.946599999999</v>
      </c>
    </row>
    <row r="1837" spans="1:4">
      <c r="A1837" s="408" t="s">
        <v>43695</v>
      </c>
      <c r="B1837" s="426" t="s">
        <v>43696</v>
      </c>
      <c r="C1837" s="408" t="s">
        <v>6</v>
      </c>
      <c r="D1837" s="425">
        <v>24263.040799999999</v>
      </c>
    </row>
    <row r="1838" spans="1:4">
      <c r="A1838" s="408" t="s">
        <v>43697</v>
      </c>
      <c r="B1838" s="426" t="s">
        <v>43698</v>
      </c>
      <c r="C1838" s="408" t="s">
        <v>6</v>
      </c>
      <c r="D1838" s="425">
        <v>24909.114699999998</v>
      </c>
    </row>
    <row r="1839" spans="1:4">
      <c r="A1839" s="408" t="s">
        <v>43699</v>
      </c>
      <c r="B1839" s="426" t="s">
        <v>43700</v>
      </c>
      <c r="C1839" s="408" t="s">
        <v>6</v>
      </c>
      <c r="D1839" s="425">
        <v>25524.639599999999</v>
      </c>
    </row>
    <row r="1840" spans="1:4">
      <c r="A1840" s="408" t="s">
        <v>43701</v>
      </c>
      <c r="B1840" s="426" t="s">
        <v>43702</v>
      </c>
      <c r="C1840" s="408" t="s">
        <v>6</v>
      </c>
      <c r="D1840" s="425">
        <v>25850.8446</v>
      </c>
    </row>
    <row r="1841" spans="1:4">
      <c r="A1841" s="408" t="s">
        <v>43703</v>
      </c>
      <c r="B1841" s="426" t="s">
        <v>43704</v>
      </c>
      <c r="C1841" s="408" t="s">
        <v>6</v>
      </c>
      <c r="D1841" s="425">
        <v>27054.204399999999</v>
      </c>
    </row>
    <row r="1842" spans="1:4">
      <c r="A1842" s="408" t="s">
        <v>43705</v>
      </c>
      <c r="B1842" s="426" t="s">
        <v>43706</v>
      </c>
      <c r="C1842" s="408" t="s">
        <v>6</v>
      </c>
      <c r="D1842" s="425">
        <v>31061.4</v>
      </c>
    </row>
    <row r="1843" spans="1:4">
      <c r="A1843" s="408" t="s">
        <v>43707</v>
      </c>
      <c r="B1843" s="426" t="s">
        <v>43708</v>
      </c>
      <c r="C1843" s="408" t="s">
        <v>6</v>
      </c>
      <c r="D1843" s="425">
        <v>36950.5069</v>
      </c>
    </row>
    <row r="1844" spans="1:4">
      <c r="A1844" s="408" t="s">
        <v>43709</v>
      </c>
      <c r="B1844" s="426" t="s">
        <v>43710</v>
      </c>
      <c r="C1844" s="408" t="s">
        <v>6</v>
      </c>
      <c r="D1844" s="425">
        <v>37807.724199999997</v>
      </c>
    </row>
    <row r="1845" spans="1:4">
      <c r="A1845" s="408" t="s">
        <v>43711</v>
      </c>
      <c r="B1845" s="426" t="s">
        <v>43712</v>
      </c>
      <c r="C1845" s="408" t="s">
        <v>6</v>
      </c>
      <c r="D1845" s="425">
        <v>38615.860500000003</v>
      </c>
    </row>
    <row r="1846" spans="1:4">
      <c r="A1846" s="408" t="s">
        <v>43713</v>
      </c>
      <c r="B1846" s="426" t="s">
        <v>43714</v>
      </c>
      <c r="C1846" s="408" t="s">
        <v>6</v>
      </c>
      <c r="D1846" s="425">
        <v>22575.589800000002</v>
      </c>
    </row>
    <row r="1847" spans="1:4">
      <c r="A1847" s="408" t="s">
        <v>43715</v>
      </c>
      <c r="B1847" s="426" t="s">
        <v>43716</v>
      </c>
      <c r="C1847" s="408" t="s">
        <v>6</v>
      </c>
      <c r="D1847" s="425">
        <v>25451.2673</v>
      </c>
    </row>
    <row r="1848" spans="1:4">
      <c r="A1848" s="408" t="s">
        <v>43717</v>
      </c>
      <c r="B1848" s="426" t="s">
        <v>43718</v>
      </c>
      <c r="C1848" s="408" t="s">
        <v>6</v>
      </c>
      <c r="D1848" s="425">
        <v>26508.891500000002</v>
      </c>
    </row>
    <row r="1849" spans="1:4">
      <c r="A1849" s="408" t="s">
        <v>43719</v>
      </c>
      <c r="B1849" s="426" t="s">
        <v>43720</v>
      </c>
      <c r="C1849" s="408" t="s">
        <v>6</v>
      </c>
      <c r="D1849" s="425">
        <v>31445.372100000001</v>
      </c>
    </row>
    <row r="1850" spans="1:4">
      <c r="A1850" s="408" t="s">
        <v>43721</v>
      </c>
      <c r="B1850" s="426" t="s">
        <v>43722</v>
      </c>
      <c r="C1850" s="408" t="s">
        <v>6</v>
      </c>
      <c r="D1850" s="425">
        <v>27824.907200000001</v>
      </c>
    </row>
    <row r="1851" spans="1:4">
      <c r="A1851" s="408" t="s">
        <v>43723</v>
      </c>
      <c r="B1851" s="426" t="s">
        <v>43724</v>
      </c>
      <c r="C1851" s="408" t="s">
        <v>6</v>
      </c>
      <c r="D1851" s="425">
        <v>31337.152099999999</v>
      </c>
    </row>
    <row r="1852" spans="1:4">
      <c r="A1852" s="408" t="s">
        <v>43725</v>
      </c>
      <c r="B1852" s="426" t="s">
        <v>43726</v>
      </c>
      <c r="C1852" s="408" t="s">
        <v>6</v>
      </c>
      <c r="D1852" s="425">
        <v>28299.481400000001</v>
      </c>
    </row>
    <row r="1853" spans="1:4">
      <c r="A1853" s="408" t="s">
        <v>43727</v>
      </c>
      <c r="B1853" s="426" t="s">
        <v>43728</v>
      </c>
      <c r="C1853" s="408" t="s">
        <v>6</v>
      </c>
      <c r="D1853" s="425">
        <v>32734.831300000002</v>
      </c>
    </row>
    <row r="1854" spans="1:4">
      <c r="A1854" s="408" t="s">
        <v>43729</v>
      </c>
      <c r="B1854" s="426" t="s">
        <v>43730</v>
      </c>
      <c r="C1854" s="408" t="s">
        <v>6</v>
      </c>
      <c r="D1854" s="425">
        <v>28760.571400000001</v>
      </c>
    </row>
    <row r="1855" spans="1:4">
      <c r="A1855" s="408" t="s">
        <v>43731</v>
      </c>
      <c r="B1855" s="426" t="s">
        <v>43732</v>
      </c>
      <c r="C1855" s="408" t="s">
        <v>6</v>
      </c>
      <c r="D1855" s="425">
        <v>31093.6476</v>
      </c>
    </row>
    <row r="1856" spans="1:4">
      <c r="A1856" s="408" t="s">
        <v>43733</v>
      </c>
      <c r="B1856" s="426" t="s">
        <v>43734</v>
      </c>
      <c r="C1856" s="408" t="s">
        <v>6</v>
      </c>
      <c r="D1856" s="425">
        <v>33669.786399999997</v>
      </c>
    </row>
    <row r="1857" spans="1:4">
      <c r="A1857" s="408" t="s">
        <v>43735</v>
      </c>
      <c r="B1857" s="426" t="s">
        <v>43736</v>
      </c>
      <c r="C1857" s="408" t="s">
        <v>6</v>
      </c>
      <c r="D1857" s="425">
        <v>30636.7732</v>
      </c>
    </row>
    <row r="1858" spans="1:4">
      <c r="A1858" s="408" t="s">
        <v>43737</v>
      </c>
      <c r="B1858" s="426" t="s">
        <v>43738</v>
      </c>
      <c r="C1858" s="408" t="s">
        <v>6</v>
      </c>
      <c r="D1858" s="425">
        <v>34131.334600000002</v>
      </c>
    </row>
    <row r="1859" spans="1:4">
      <c r="A1859" s="408" t="s">
        <v>43739</v>
      </c>
      <c r="B1859" s="426" t="s">
        <v>43740</v>
      </c>
      <c r="C1859" s="408" t="s">
        <v>6</v>
      </c>
      <c r="D1859" s="425">
        <v>31445.372100000001</v>
      </c>
    </row>
    <row r="1860" spans="1:4">
      <c r="A1860" s="408" t="s">
        <v>43741</v>
      </c>
      <c r="B1860" s="426" t="s">
        <v>43742</v>
      </c>
      <c r="C1860" s="408" t="s">
        <v>6</v>
      </c>
      <c r="D1860" s="425">
        <v>34958.1875</v>
      </c>
    </row>
    <row r="1861" spans="1:4">
      <c r="A1861" s="408" t="s">
        <v>43743</v>
      </c>
      <c r="B1861" s="426" t="s">
        <v>43744</v>
      </c>
      <c r="C1861" s="408" t="s">
        <v>6</v>
      </c>
      <c r="D1861" s="425">
        <v>32381.6139</v>
      </c>
    </row>
    <row r="1862" spans="1:4">
      <c r="A1862" s="408" t="s">
        <v>43745</v>
      </c>
      <c r="B1862" s="426" t="s">
        <v>43746</v>
      </c>
      <c r="C1862" s="408" t="s">
        <v>6</v>
      </c>
      <c r="D1862" s="425">
        <v>36816.8609</v>
      </c>
    </row>
    <row r="1863" spans="1:4">
      <c r="A1863" s="408" t="s">
        <v>43747</v>
      </c>
      <c r="B1863" s="426" t="s">
        <v>43748</v>
      </c>
      <c r="C1863" s="408" t="s">
        <v>6</v>
      </c>
      <c r="D1863" s="425">
        <v>33778.004500000003</v>
      </c>
    </row>
    <row r="1864" spans="1:4">
      <c r="A1864" s="408" t="s">
        <v>43749</v>
      </c>
      <c r="B1864" s="426" t="s">
        <v>43750</v>
      </c>
      <c r="C1864" s="408" t="s">
        <v>6</v>
      </c>
      <c r="D1864" s="425">
        <v>39149.734100000001</v>
      </c>
    </row>
    <row r="1865" spans="1:4">
      <c r="A1865" s="408" t="s">
        <v>43751</v>
      </c>
      <c r="B1865" s="426" t="s">
        <v>43752</v>
      </c>
      <c r="C1865" s="408" t="s">
        <v>6</v>
      </c>
      <c r="D1865" s="425">
        <v>36708.665699999998</v>
      </c>
    </row>
    <row r="1866" spans="1:4">
      <c r="A1866" s="408" t="s">
        <v>43753</v>
      </c>
      <c r="B1866" s="426" t="s">
        <v>43754</v>
      </c>
      <c r="C1866" s="408" t="s">
        <v>6</v>
      </c>
      <c r="D1866" s="425">
        <v>40437.071900000003</v>
      </c>
    </row>
    <row r="1867" spans="1:4">
      <c r="A1867" s="408" t="s">
        <v>43755</v>
      </c>
      <c r="B1867" s="426" t="s">
        <v>43756</v>
      </c>
      <c r="C1867" s="408" t="s">
        <v>6</v>
      </c>
      <c r="D1867" s="425">
        <v>37168.596299999997</v>
      </c>
    </row>
    <row r="1868" spans="1:4">
      <c r="A1868" s="408" t="s">
        <v>43757</v>
      </c>
      <c r="B1868" s="426" t="s">
        <v>43758</v>
      </c>
      <c r="C1868" s="408" t="s">
        <v>6</v>
      </c>
      <c r="D1868" s="425">
        <v>39977.1273</v>
      </c>
    </row>
    <row r="1869" spans="1:4">
      <c r="A1869" s="408" t="s">
        <v>43759</v>
      </c>
      <c r="B1869" s="426" t="s">
        <v>43760</v>
      </c>
      <c r="C1869" s="408" t="s">
        <v>6</v>
      </c>
      <c r="D1869" s="425">
        <v>43477.1391</v>
      </c>
    </row>
    <row r="1870" spans="1:4">
      <c r="A1870" s="408" t="s">
        <v>43761</v>
      </c>
      <c r="B1870" s="426" t="s">
        <v>43762</v>
      </c>
      <c r="C1870" s="408" t="s">
        <v>6</v>
      </c>
      <c r="D1870" s="425">
        <v>39501.459900000002</v>
      </c>
    </row>
    <row r="1871" spans="1:4">
      <c r="A1871" s="408" t="s">
        <v>43763</v>
      </c>
      <c r="B1871" s="426" t="s">
        <v>43764</v>
      </c>
      <c r="C1871" s="408" t="s">
        <v>6</v>
      </c>
      <c r="D1871" s="425">
        <v>43937.083599999998</v>
      </c>
    </row>
    <row r="1872" spans="1:4">
      <c r="A1872" s="408" t="s">
        <v>43765</v>
      </c>
      <c r="B1872" s="426" t="s">
        <v>43766</v>
      </c>
      <c r="C1872" s="408" t="s">
        <v>6</v>
      </c>
      <c r="D1872" s="425">
        <v>39977.1273</v>
      </c>
    </row>
    <row r="1873" spans="1:4">
      <c r="A1873" s="408" t="s">
        <v>43767</v>
      </c>
      <c r="B1873" s="426" t="s">
        <v>43768</v>
      </c>
      <c r="C1873" s="408" t="s">
        <v>6</v>
      </c>
      <c r="D1873" s="425">
        <v>44413.328200000004</v>
      </c>
    </row>
    <row r="1874" spans="1:4">
      <c r="A1874" s="408" t="s">
        <v>43769</v>
      </c>
      <c r="B1874" s="426" t="s">
        <v>43770</v>
      </c>
      <c r="C1874" s="408" t="s">
        <v>6</v>
      </c>
      <c r="D1874" s="425">
        <v>41251.028299999998</v>
      </c>
    </row>
    <row r="1875" spans="1:4">
      <c r="A1875" s="408" t="s">
        <v>43771</v>
      </c>
      <c r="B1875" s="426" t="s">
        <v>43772</v>
      </c>
      <c r="C1875" s="408" t="s">
        <v>6</v>
      </c>
      <c r="D1875" s="425">
        <v>44765.038800000002</v>
      </c>
    </row>
    <row r="1876" spans="1:4">
      <c r="A1876" s="408" t="s">
        <v>43773</v>
      </c>
      <c r="B1876" s="426" t="s">
        <v>43774</v>
      </c>
      <c r="C1876" s="408" t="s">
        <v>6</v>
      </c>
      <c r="D1876" s="425">
        <v>46624.2952</v>
      </c>
    </row>
    <row r="1877" spans="1:4">
      <c r="A1877" s="408" t="s">
        <v>43775</v>
      </c>
      <c r="B1877" s="426" t="s">
        <v>43776</v>
      </c>
      <c r="C1877" s="408" t="s">
        <v>6</v>
      </c>
      <c r="D1877" s="425">
        <v>50134.578600000001</v>
      </c>
    </row>
    <row r="1878" spans="1:4">
      <c r="A1878" s="408" t="s">
        <v>43777</v>
      </c>
      <c r="B1878" s="426" t="s">
        <v>43778</v>
      </c>
      <c r="C1878" s="408" t="s">
        <v>6</v>
      </c>
      <c r="D1878" s="425">
        <v>55166.352500000001</v>
      </c>
    </row>
    <row r="1879" spans="1:4">
      <c r="A1879" s="408" t="s">
        <v>43779</v>
      </c>
      <c r="B1879" s="426" t="s">
        <v>43780</v>
      </c>
      <c r="C1879" s="408" t="s">
        <v>6</v>
      </c>
      <c r="D1879" s="425">
        <v>59809.7042</v>
      </c>
    </row>
    <row r="1880" spans="1:4">
      <c r="A1880" s="408" t="s">
        <v>43781</v>
      </c>
      <c r="B1880" s="426" t="s">
        <v>43782</v>
      </c>
      <c r="C1880" s="408" t="s">
        <v>6</v>
      </c>
      <c r="D1880" s="425">
        <v>62328.070800000001</v>
      </c>
    </row>
    <row r="1881" spans="1:4">
      <c r="A1881" s="408" t="s">
        <v>43783</v>
      </c>
      <c r="B1881" s="426" t="s">
        <v>43784</v>
      </c>
      <c r="C1881" s="408" t="s">
        <v>6</v>
      </c>
      <c r="D1881" s="425">
        <v>66984.247600000002</v>
      </c>
    </row>
    <row r="1882" spans="1:4">
      <c r="A1882" s="408" t="s">
        <v>43785</v>
      </c>
      <c r="B1882" s="426" t="s">
        <v>43786</v>
      </c>
      <c r="C1882" s="408" t="s">
        <v>6</v>
      </c>
      <c r="D1882" s="425">
        <v>52540.1682</v>
      </c>
    </row>
    <row r="1883" spans="1:4">
      <c r="A1883" s="408" t="s">
        <v>43787</v>
      </c>
      <c r="B1883" s="426" t="s">
        <v>43788</v>
      </c>
      <c r="C1883" s="408" t="s">
        <v>6</v>
      </c>
      <c r="D1883" s="425">
        <v>55202.241399999999</v>
      </c>
    </row>
    <row r="1884" spans="1:4">
      <c r="A1884" s="408" t="s">
        <v>43789</v>
      </c>
      <c r="B1884" s="426" t="s">
        <v>43790</v>
      </c>
      <c r="C1884" s="408" t="s">
        <v>6</v>
      </c>
      <c r="D1884" s="425">
        <v>56135.663399999998</v>
      </c>
    </row>
    <row r="1885" spans="1:4">
      <c r="A1885" s="408" t="s">
        <v>43791</v>
      </c>
      <c r="B1885" s="426" t="s">
        <v>43792</v>
      </c>
      <c r="C1885" s="408" t="s">
        <v>6</v>
      </c>
      <c r="D1885" s="425">
        <v>57195.336600000002</v>
      </c>
    </row>
    <row r="1886" spans="1:4">
      <c r="A1886" s="408" t="s">
        <v>43793</v>
      </c>
      <c r="B1886" s="426" t="s">
        <v>43794</v>
      </c>
      <c r="C1886" s="408" t="s">
        <v>6</v>
      </c>
      <c r="D1886" s="425">
        <v>60916.279000000002</v>
      </c>
    </row>
    <row r="1887" spans="1:4">
      <c r="A1887" s="408" t="s">
        <v>43795</v>
      </c>
      <c r="B1887" s="426" t="s">
        <v>43796</v>
      </c>
      <c r="C1887" s="408" t="s">
        <v>6</v>
      </c>
      <c r="D1887" s="425">
        <v>59847.624600000003</v>
      </c>
    </row>
    <row r="1888" spans="1:4">
      <c r="A1888" s="408" t="s">
        <v>43797</v>
      </c>
      <c r="B1888" s="426" t="s">
        <v>43798</v>
      </c>
      <c r="C1888" s="408" t="s">
        <v>6</v>
      </c>
      <c r="D1888" s="425">
        <v>62171.088000000003</v>
      </c>
    </row>
    <row r="1889" spans="1:4">
      <c r="A1889" s="408" t="s">
        <v>43799</v>
      </c>
      <c r="B1889" s="426" t="s">
        <v>43800</v>
      </c>
      <c r="C1889" s="408" t="s">
        <v>6</v>
      </c>
      <c r="D1889" s="425">
        <v>64670.334900000002</v>
      </c>
    </row>
    <row r="1890" spans="1:4">
      <c r="A1890" s="408" t="s">
        <v>43801</v>
      </c>
      <c r="B1890" s="426" t="s">
        <v>43802</v>
      </c>
      <c r="C1890" s="408" t="s">
        <v>6</v>
      </c>
      <c r="D1890" s="425">
        <v>65130.2791</v>
      </c>
    </row>
    <row r="1891" spans="1:4">
      <c r="A1891" s="408" t="s">
        <v>43803</v>
      </c>
      <c r="B1891" s="426" t="s">
        <v>43804</v>
      </c>
      <c r="C1891" s="408" t="s">
        <v>6</v>
      </c>
      <c r="D1891" s="425">
        <v>65520.590199999999</v>
      </c>
    </row>
    <row r="1892" spans="1:4">
      <c r="A1892" s="408" t="s">
        <v>43805</v>
      </c>
      <c r="B1892" s="426" t="s">
        <v>43806</v>
      </c>
      <c r="C1892" s="408" t="s">
        <v>12728</v>
      </c>
      <c r="D1892" s="425">
        <v>21745.84</v>
      </c>
    </row>
    <row r="1893" spans="1:4">
      <c r="A1893" s="408" t="s">
        <v>43807</v>
      </c>
      <c r="B1893" s="426" t="s">
        <v>43808</v>
      </c>
      <c r="C1893" s="408" t="s">
        <v>12728</v>
      </c>
      <c r="D1893" s="425">
        <v>62300.939700000003</v>
      </c>
    </row>
    <row r="1894" spans="1:4">
      <c r="A1894" s="408" t="s">
        <v>43809</v>
      </c>
      <c r="B1894" s="426" t="s">
        <v>43810</v>
      </c>
      <c r="C1894" s="408" t="s">
        <v>19</v>
      </c>
      <c r="D1894" s="425">
        <v>6.9401000000000002</v>
      </c>
    </row>
    <row r="1895" spans="1:4">
      <c r="A1895" s="408" t="s">
        <v>43811</v>
      </c>
      <c r="B1895" s="426" t="s">
        <v>43812</v>
      </c>
      <c r="C1895" s="408" t="s">
        <v>19</v>
      </c>
      <c r="D1895" s="425">
        <v>23.149000000000001</v>
      </c>
    </row>
    <row r="1896" spans="1:4">
      <c r="A1896" s="408" t="s">
        <v>43813</v>
      </c>
      <c r="B1896" s="426" t="s">
        <v>43814</v>
      </c>
      <c r="C1896" s="408" t="s">
        <v>12728</v>
      </c>
      <c r="D1896" s="425">
        <v>44.3352</v>
      </c>
    </row>
    <row r="1897" spans="1:4">
      <c r="A1897" s="408" t="s">
        <v>43815</v>
      </c>
      <c r="B1897" s="426" t="s">
        <v>43816</v>
      </c>
      <c r="C1897" s="408" t="s">
        <v>144</v>
      </c>
      <c r="D1897" s="425">
        <v>18.899999999999999</v>
      </c>
    </row>
    <row r="1898" spans="1:4">
      <c r="A1898" s="408" t="s">
        <v>43817</v>
      </c>
      <c r="B1898" s="426" t="s">
        <v>43818</v>
      </c>
      <c r="C1898" s="408" t="s">
        <v>6</v>
      </c>
      <c r="D1898" s="425">
        <v>89.653800000000004</v>
      </c>
    </row>
    <row r="1899" spans="1:4">
      <c r="A1899" s="408" t="s">
        <v>43819</v>
      </c>
      <c r="B1899" s="426" t="s">
        <v>43820</v>
      </c>
      <c r="C1899" s="408" t="s">
        <v>12728</v>
      </c>
      <c r="D1899" s="425">
        <v>1.9500999999999999</v>
      </c>
    </row>
    <row r="1900" spans="1:4">
      <c r="A1900" s="408" t="s">
        <v>43821</v>
      </c>
      <c r="B1900" s="426" t="s">
        <v>43822</v>
      </c>
      <c r="C1900" s="408" t="s">
        <v>19</v>
      </c>
      <c r="D1900" s="425">
        <v>9.3966999999999992</v>
      </c>
    </row>
    <row r="1901" spans="1:4">
      <c r="A1901" s="408" t="s">
        <v>43823</v>
      </c>
      <c r="B1901" s="426" t="s">
        <v>43824</v>
      </c>
      <c r="C1901" s="408" t="s">
        <v>12728</v>
      </c>
      <c r="D1901" s="425">
        <v>2.3639000000000001</v>
      </c>
    </row>
    <row r="1902" spans="1:4">
      <c r="A1902" s="408" t="s">
        <v>43825</v>
      </c>
      <c r="B1902" s="426" t="s">
        <v>43826</v>
      </c>
      <c r="C1902" s="408" t="s">
        <v>12728</v>
      </c>
      <c r="D1902" s="425">
        <v>2.4655</v>
      </c>
    </row>
    <row r="1903" spans="1:4">
      <c r="A1903" s="408" t="s">
        <v>43827</v>
      </c>
      <c r="B1903" s="426" t="s">
        <v>43828</v>
      </c>
      <c r="C1903" s="408" t="s">
        <v>12728</v>
      </c>
      <c r="D1903" s="425">
        <v>2.6642999999999999</v>
      </c>
    </row>
    <row r="1904" spans="1:4">
      <c r="A1904" s="408" t="s">
        <v>43829</v>
      </c>
      <c r="B1904" s="426" t="s">
        <v>43830</v>
      </c>
      <c r="C1904" s="408" t="s">
        <v>12728</v>
      </c>
      <c r="D1904" s="425">
        <v>2.9197000000000002</v>
      </c>
    </row>
    <row r="1905" spans="1:4">
      <c r="A1905" s="408" t="s">
        <v>43831</v>
      </c>
      <c r="B1905" s="426" t="s">
        <v>43832</v>
      </c>
      <c r="C1905" s="408" t="s">
        <v>12728</v>
      </c>
      <c r="D1905" s="425">
        <v>3.1234000000000002</v>
      </c>
    </row>
    <row r="1906" spans="1:4">
      <c r="A1906" s="408" t="s">
        <v>43833</v>
      </c>
      <c r="B1906" s="426" t="s">
        <v>43834</v>
      </c>
      <c r="C1906" s="408" t="s">
        <v>12728</v>
      </c>
      <c r="D1906" s="425">
        <v>3.5556999999999999</v>
      </c>
    </row>
    <row r="1907" spans="1:4">
      <c r="A1907" s="408" t="s">
        <v>43835</v>
      </c>
      <c r="B1907" s="426" t="s">
        <v>43836</v>
      </c>
      <c r="C1907" s="408" t="s">
        <v>12728</v>
      </c>
      <c r="D1907" s="425">
        <v>3.7633000000000001</v>
      </c>
    </row>
    <row r="1908" spans="1:4">
      <c r="A1908" s="408" t="s">
        <v>43837</v>
      </c>
      <c r="B1908" s="426" t="s">
        <v>43838</v>
      </c>
      <c r="C1908" s="408" t="s">
        <v>12728</v>
      </c>
      <c r="D1908" s="425">
        <v>4.0754000000000001</v>
      </c>
    </row>
    <row r="1909" spans="1:4">
      <c r="A1909" s="408" t="s">
        <v>43839</v>
      </c>
      <c r="B1909" s="426" t="s">
        <v>43840</v>
      </c>
      <c r="C1909" s="408" t="s">
        <v>12728</v>
      </c>
      <c r="D1909" s="425">
        <v>4.1924999999999999</v>
      </c>
    </row>
    <row r="1910" spans="1:4">
      <c r="A1910" s="408" t="s">
        <v>43841</v>
      </c>
      <c r="B1910" s="426" t="s">
        <v>43842</v>
      </c>
      <c r="C1910" s="408" t="s">
        <v>12728</v>
      </c>
      <c r="D1910" s="425">
        <v>4.5571999999999999</v>
      </c>
    </row>
    <row r="1911" spans="1:4">
      <c r="A1911" s="408" t="s">
        <v>43843</v>
      </c>
      <c r="B1911" s="426" t="s">
        <v>43844</v>
      </c>
      <c r="C1911" s="408" t="s">
        <v>12728</v>
      </c>
      <c r="D1911" s="425">
        <v>4.6839000000000004</v>
      </c>
    </row>
    <row r="1912" spans="1:4">
      <c r="A1912" s="408" t="s">
        <v>43845</v>
      </c>
      <c r="B1912" s="426" t="s">
        <v>43846</v>
      </c>
      <c r="C1912" s="408" t="s">
        <v>12728</v>
      </c>
      <c r="D1912" s="425">
        <v>5.1265999999999998</v>
      </c>
    </row>
    <row r="1913" spans="1:4">
      <c r="A1913" s="408" t="s">
        <v>43847</v>
      </c>
      <c r="B1913" s="426" t="s">
        <v>43848</v>
      </c>
      <c r="C1913" s="408" t="s">
        <v>12728</v>
      </c>
      <c r="D1913" s="425">
        <v>5.3159000000000001</v>
      </c>
    </row>
    <row r="1914" spans="1:4">
      <c r="A1914" s="408" t="s">
        <v>43849</v>
      </c>
      <c r="B1914" s="426" t="s">
        <v>43850</v>
      </c>
      <c r="C1914" s="408" t="s">
        <v>12728</v>
      </c>
      <c r="D1914" s="425">
        <v>5.5900999999999996</v>
      </c>
    </row>
    <row r="1915" spans="1:4">
      <c r="A1915" s="408" t="s">
        <v>43851</v>
      </c>
      <c r="B1915" s="426" t="s">
        <v>43852</v>
      </c>
      <c r="C1915" s="408" t="s">
        <v>12728</v>
      </c>
      <c r="D1915" s="425">
        <v>5.8395000000000001</v>
      </c>
    </row>
    <row r="1916" spans="1:4">
      <c r="A1916" s="408" t="s">
        <v>43853</v>
      </c>
      <c r="B1916" s="426" t="s">
        <v>43854</v>
      </c>
      <c r="C1916" s="408" t="s">
        <v>12728</v>
      </c>
      <c r="D1916" s="425">
        <v>6.4298000000000002</v>
      </c>
    </row>
    <row r="1917" spans="1:4">
      <c r="A1917" s="408" t="s">
        <v>43855</v>
      </c>
      <c r="B1917" s="426" t="s">
        <v>43856</v>
      </c>
      <c r="C1917" s="408" t="s">
        <v>12728</v>
      </c>
      <c r="D1917" s="425">
        <v>6.9991000000000003</v>
      </c>
    </row>
    <row r="1918" spans="1:4">
      <c r="A1918" s="408" t="s">
        <v>43857</v>
      </c>
      <c r="B1918" s="426" t="s">
        <v>43858</v>
      </c>
      <c r="C1918" s="408" t="s">
        <v>12728</v>
      </c>
      <c r="D1918" s="425">
        <v>8.0672999999999995</v>
      </c>
    </row>
    <row r="1919" spans="1:4">
      <c r="A1919" s="408" t="s">
        <v>43859</v>
      </c>
      <c r="B1919" s="426" t="s">
        <v>43860</v>
      </c>
      <c r="C1919" s="408" t="s">
        <v>12728</v>
      </c>
      <c r="D1919" s="425">
        <v>4.6551</v>
      </c>
    </row>
    <row r="1920" spans="1:4">
      <c r="A1920" s="408" t="s">
        <v>43861</v>
      </c>
      <c r="B1920" s="426" t="s">
        <v>43862</v>
      </c>
      <c r="C1920" s="408" t="s">
        <v>12728</v>
      </c>
      <c r="D1920" s="425">
        <v>4.9438000000000004</v>
      </c>
    </row>
    <row r="1921" spans="1:4">
      <c r="A1921" s="408" t="s">
        <v>43863</v>
      </c>
      <c r="B1921" s="426" t="s">
        <v>43864</v>
      </c>
      <c r="C1921" s="408" t="s">
        <v>12728</v>
      </c>
      <c r="D1921" s="425">
        <v>5.1683000000000003</v>
      </c>
    </row>
    <row r="1922" spans="1:4">
      <c r="A1922" s="408" t="s">
        <v>43865</v>
      </c>
      <c r="B1922" s="426" t="s">
        <v>43866</v>
      </c>
      <c r="C1922" s="408" t="s">
        <v>12728</v>
      </c>
      <c r="D1922" s="425">
        <v>5.5091999999999999</v>
      </c>
    </row>
    <row r="1923" spans="1:4">
      <c r="A1923" s="408" t="s">
        <v>43867</v>
      </c>
      <c r="B1923" s="426" t="s">
        <v>43868</v>
      </c>
      <c r="C1923" s="408" t="s">
        <v>12728</v>
      </c>
      <c r="D1923" s="425">
        <v>5.7938000000000001</v>
      </c>
    </row>
    <row r="1924" spans="1:4">
      <c r="A1924" s="408" t="s">
        <v>43869</v>
      </c>
      <c r="B1924" s="426" t="s">
        <v>43870</v>
      </c>
      <c r="C1924" s="408" t="s">
        <v>12728</v>
      </c>
      <c r="D1924" s="425">
        <v>6.0223000000000004</v>
      </c>
    </row>
    <row r="1925" spans="1:4">
      <c r="A1925" s="408" t="s">
        <v>43871</v>
      </c>
      <c r="B1925" s="426" t="s">
        <v>43872</v>
      </c>
      <c r="C1925" s="408" t="s">
        <v>19</v>
      </c>
      <c r="D1925" s="425">
        <v>55.3476</v>
      </c>
    </row>
    <row r="1926" spans="1:4">
      <c r="A1926" s="408" t="s">
        <v>43873</v>
      </c>
      <c r="B1926" s="426" t="s">
        <v>43874</v>
      </c>
      <c r="C1926" s="408" t="s">
        <v>12728</v>
      </c>
      <c r="D1926" s="425">
        <v>17.5626</v>
      </c>
    </row>
    <row r="1927" spans="1:4">
      <c r="A1927" s="408" t="s">
        <v>43875</v>
      </c>
      <c r="B1927" s="426" t="s">
        <v>43876</v>
      </c>
      <c r="C1927" s="408" t="s">
        <v>12728</v>
      </c>
      <c r="D1927" s="425">
        <v>0.28889999999999999</v>
      </c>
    </row>
    <row r="1928" spans="1:4">
      <c r="A1928" s="408" t="s">
        <v>43877</v>
      </c>
      <c r="B1928" s="426" t="s">
        <v>43878</v>
      </c>
      <c r="C1928" s="408" t="s">
        <v>12728</v>
      </c>
      <c r="D1928" s="425">
        <v>0.55469999999999997</v>
      </c>
    </row>
    <row r="1929" spans="1:4">
      <c r="A1929" s="408" t="s">
        <v>43879</v>
      </c>
      <c r="B1929" s="426" t="s">
        <v>43880</v>
      </c>
      <c r="C1929" s="408" t="s">
        <v>12728</v>
      </c>
      <c r="D1929" s="425">
        <v>1.6814</v>
      </c>
    </row>
    <row r="1930" spans="1:4">
      <c r="A1930" s="408" t="s">
        <v>43881</v>
      </c>
      <c r="B1930" s="426" t="s">
        <v>43882</v>
      </c>
      <c r="C1930" s="408" t="s">
        <v>19</v>
      </c>
      <c r="D1930" s="425">
        <v>9.9510000000000005</v>
      </c>
    </row>
    <row r="1931" spans="1:4">
      <c r="A1931" s="408" t="s">
        <v>43883</v>
      </c>
      <c r="B1931" s="426" t="s">
        <v>43884</v>
      </c>
      <c r="C1931" s="408" t="s">
        <v>19</v>
      </c>
      <c r="D1931" s="425">
        <v>15.3066</v>
      </c>
    </row>
    <row r="1932" spans="1:4">
      <c r="A1932" s="408" t="s">
        <v>43885</v>
      </c>
      <c r="B1932" s="426" t="s">
        <v>43886</v>
      </c>
      <c r="C1932" s="408" t="s">
        <v>143</v>
      </c>
      <c r="D1932" s="425" t="s">
        <v>12734</v>
      </c>
    </row>
    <row r="1933" spans="1:4">
      <c r="A1933" s="408" t="s">
        <v>43887</v>
      </c>
      <c r="B1933" s="426" t="s">
        <v>43888</v>
      </c>
      <c r="C1933" s="408" t="s">
        <v>6</v>
      </c>
      <c r="D1933" s="425">
        <v>390.63240000000002</v>
      </c>
    </row>
    <row r="1934" spans="1:4">
      <c r="A1934" s="408" t="s">
        <v>43889</v>
      </c>
      <c r="B1934" s="426" t="s">
        <v>43890</v>
      </c>
      <c r="C1934" s="408" t="s">
        <v>6</v>
      </c>
      <c r="D1934" s="425">
        <v>520.8614</v>
      </c>
    </row>
    <row r="1935" spans="1:4">
      <c r="A1935" s="408" t="s">
        <v>43891</v>
      </c>
      <c r="B1935" s="426" t="s">
        <v>43892</v>
      </c>
      <c r="C1935" s="408" t="s">
        <v>6</v>
      </c>
      <c r="D1935" s="425">
        <v>677.03319999999997</v>
      </c>
    </row>
    <row r="1936" spans="1:4">
      <c r="A1936" s="408" t="s">
        <v>43893</v>
      </c>
      <c r="B1936" s="426" t="s">
        <v>43894</v>
      </c>
      <c r="C1936" s="408" t="s">
        <v>6</v>
      </c>
      <c r="D1936" s="425">
        <v>781.35159999999996</v>
      </c>
    </row>
    <row r="1937" spans="1:4">
      <c r="A1937" s="408" t="s">
        <v>43895</v>
      </c>
      <c r="B1937" s="426" t="s">
        <v>43896</v>
      </c>
      <c r="C1937" s="408" t="s">
        <v>6</v>
      </c>
      <c r="D1937" s="425">
        <v>989.73109999999997</v>
      </c>
    </row>
    <row r="1938" spans="1:4">
      <c r="A1938" s="408" t="s">
        <v>43897</v>
      </c>
      <c r="B1938" s="426" t="s">
        <v>43898</v>
      </c>
      <c r="C1938" s="408" t="s">
        <v>6</v>
      </c>
      <c r="D1938" s="425">
        <v>1107.1117999999999</v>
      </c>
    </row>
    <row r="1939" spans="1:4">
      <c r="A1939" s="408" t="s">
        <v>43899</v>
      </c>
      <c r="B1939" s="426" t="s">
        <v>43900</v>
      </c>
      <c r="C1939" s="408" t="s">
        <v>6</v>
      </c>
      <c r="D1939" s="425">
        <v>1289.6134999999999</v>
      </c>
    </row>
    <row r="1940" spans="1:4">
      <c r="A1940" s="408" t="s">
        <v>43901</v>
      </c>
      <c r="B1940" s="426" t="s">
        <v>43902</v>
      </c>
      <c r="C1940" s="408" t="s">
        <v>6</v>
      </c>
      <c r="D1940" s="425">
        <v>1498.8406</v>
      </c>
    </row>
    <row r="1941" spans="1:4">
      <c r="A1941" s="408" t="s">
        <v>43903</v>
      </c>
      <c r="B1941" s="426" t="s">
        <v>43904</v>
      </c>
      <c r="C1941" s="408" t="s">
        <v>6</v>
      </c>
      <c r="D1941" s="425">
        <v>7787.7938999999997</v>
      </c>
    </row>
    <row r="1942" spans="1:4">
      <c r="A1942" s="408" t="s">
        <v>43905</v>
      </c>
      <c r="B1942" s="426" t="s">
        <v>43906</v>
      </c>
      <c r="C1942" s="408" t="s">
        <v>6</v>
      </c>
      <c r="D1942" s="425">
        <v>9232.1424000000006</v>
      </c>
    </row>
    <row r="1943" spans="1:4">
      <c r="A1943" s="408" t="s">
        <v>43907</v>
      </c>
      <c r="B1943" s="426" t="s">
        <v>43908</v>
      </c>
      <c r="C1943" s="408" t="s">
        <v>6</v>
      </c>
      <c r="D1943" s="425">
        <v>10791.857599999999</v>
      </c>
    </row>
    <row r="1944" spans="1:4">
      <c r="A1944" s="408" t="s">
        <v>43909</v>
      </c>
      <c r="B1944" s="426" t="s">
        <v>43910</v>
      </c>
      <c r="C1944" s="408" t="s">
        <v>6</v>
      </c>
      <c r="D1944" s="425">
        <v>13522.3246</v>
      </c>
    </row>
    <row r="1945" spans="1:4">
      <c r="A1945" s="408" t="s">
        <v>43911</v>
      </c>
      <c r="B1945" s="426" t="s">
        <v>43912</v>
      </c>
      <c r="C1945" s="408" t="s">
        <v>6</v>
      </c>
      <c r="D1945" s="425">
        <v>15603.433999999999</v>
      </c>
    </row>
    <row r="1946" spans="1:4">
      <c r="A1946" s="408" t="s">
        <v>43913</v>
      </c>
      <c r="B1946" s="426" t="s">
        <v>43914</v>
      </c>
      <c r="C1946" s="408" t="s">
        <v>6</v>
      </c>
      <c r="D1946" s="425">
        <v>20414.0039</v>
      </c>
    </row>
    <row r="1947" spans="1:4">
      <c r="A1947" s="408" t="s">
        <v>43915</v>
      </c>
      <c r="B1947" s="426" t="s">
        <v>43916</v>
      </c>
      <c r="C1947" s="408" t="s">
        <v>6</v>
      </c>
      <c r="D1947" s="425">
        <v>23016.789000000001</v>
      </c>
    </row>
    <row r="1948" spans="1:4">
      <c r="A1948" s="408" t="s">
        <v>43917</v>
      </c>
      <c r="B1948" s="426" t="s">
        <v>43918</v>
      </c>
      <c r="C1948" s="408" t="s">
        <v>6</v>
      </c>
      <c r="D1948" s="425">
        <v>26396.086500000001</v>
      </c>
    </row>
    <row r="1949" spans="1:4">
      <c r="A1949" s="408" t="s">
        <v>43919</v>
      </c>
      <c r="B1949" s="426" t="s">
        <v>43920</v>
      </c>
      <c r="C1949" s="408" t="s">
        <v>6</v>
      </c>
      <c r="D1949" s="425">
        <v>33495.057200000003</v>
      </c>
    </row>
    <row r="1950" spans="1:4">
      <c r="A1950" s="408" t="s">
        <v>43921</v>
      </c>
      <c r="B1950" s="426" t="s">
        <v>43922</v>
      </c>
      <c r="C1950" s="408" t="s">
        <v>6</v>
      </c>
      <c r="D1950" s="425">
        <v>39005.900300000001</v>
      </c>
    </row>
    <row r="1951" spans="1:4">
      <c r="A1951" s="408" t="s">
        <v>43923</v>
      </c>
      <c r="B1951" s="426" t="s">
        <v>43924</v>
      </c>
      <c r="C1951" s="408" t="s">
        <v>6</v>
      </c>
      <c r="D1951" s="425">
        <v>51720.575400000002</v>
      </c>
    </row>
    <row r="1952" spans="1:4">
      <c r="A1952" s="408" t="s">
        <v>43925</v>
      </c>
      <c r="B1952" s="426" t="s">
        <v>43926</v>
      </c>
      <c r="C1952" s="408" t="s">
        <v>6</v>
      </c>
      <c r="D1952" s="425">
        <v>7286.2166999999999</v>
      </c>
    </row>
    <row r="1953" spans="1:4">
      <c r="A1953" s="408" t="s">
        <v>43927</v>
      </c>
      <c r="B1953" s="426" t="s">
        <v>43928</v>
      </c>
      <c r="C1953" s="408" t="s">
        <v>6</v>
      </c>
      <c r="D1953" s="425">
        <v>8589.8174999999992</v>
      </c>
    </row>
    <row r="1954" spans="1:4">
      <c r="A1954" s="408" t="s">
        <v>43929</v>
      </c>
      <c r="B1954" s="426" t="s">
        <v>43930</v>
      </c>
      <c r="C1954" s="408" t="s">
        <v>6</v>
      </c>
      <c r="D1954" s="425">
        <v>10541.8837</v>
      </c>
    </row>
    <row r="1955" spans="1:4">
      <c r="A1955" s="408" t="s">
        <v>43931</v>
      </c>
      <c r="B1955" s="426" t="s">
        <v>43932</v>
      </c>
      <c r="C1955" s="408" t="s">
        <v>6</v>
      </c>
      <c r="D1955" s="425">
        <v>13014.705099999999</v>
      </c>
    </row>
    <row r="1956" spans="1:4">
      <c r="A1956" s="408" t="s">
        <v>43933</v>
      </c>
      <c r="B1956" s="426" t="s">
        <v>43934</v>
      </c>
      <c r="C1956" s="408" t="s">
        <v>6</v>
      </c>
      <c r="D1956" s="425">
        <v>15228.917100000001</v>
      </c>
    </row>
    <row r="1957" spans="1:4">
      <c r="A1957" s="408" t="s">
        <v>43935</v>
      </c>
      <c r="B1957" s="426" t="s">
        <v>43936</v>
      </c>
      <c r="C1957" s="408" t="s">
        <v>6</v>
      </c>
      <c r="D1957" s="425">
        <v>20044.857599999999</v>
      </c>
    </row>
    <row r="1958" spans="1:4">
      <c r="A1958" s="408" t="s">
        <v>43937</v>
      </c>
      <c r="B1958" s="426" t="s">
        <v>43938</v>
      </c>
      <c r="C1958" s="408" t="s">
        <v>6</v>
      </c>
      <c r="D1958" s="425">
        <v>22388.5252</v>
      </c>
    </row>
    <row r="1959" spans="1:4">
      <c r="A1959" s="408" t="s">
        <v>43939</v>
      </c>
      <c r="B1959" s="426" t="s">
        <v>43940</v>
      </c>
      <c r="C1959" s="408" t="s">
        <v>6</v>
      </c>
      <c r="D1959" s="425">
        <v>25897.771400000001</v>
      </c>
    </row>
    <row r="1960" spans="1:4">
      <c r="A1960" s="408" t="s">
        <v>43941</v>
      </c>
      <c r="B1960" s="426" t="s">
        <v>43942</v>
      </c>
      <c r="C1960" s="408" t="s">
        <v>6</v>
      </c>
      <c r="D1960" s="425">
        <v>32929.573900000003</v>
      </c>
    </row>
    <row r="1961" spans="1:4">
      <c r="A1961" s="408" t="s">
        <v>43943</v>
      </c>
      <c r="B1961" s="426" t="s">
        <v>43944</v>
      </c>
      <c r="C1961" s="408" t="s">
        <v>6</v>
      </c>
      <c r="D1961" s="425">
        <v>38517.718200000003</v>
      </c>
    </row>
    <row r="1962" spans="1:4">
      <c r="A1962" s="408" t="s">
        <v>43945</v>
      </c>
      <c r="B1962" s="426" t="s">
        <v>43946</v>
      </c>
      <c r="C1962" s="408" t="s">
        <v>6</v>
      </c>
      <c r="D1962" s="425">
        <v>51019.000200000002</v>
      </c>
    </row>
    <row r="1963" spans="1:4">
      <c r="A1963" s="408" t="s">
        <v>43947</v>
      </c>
      <c r="B1963" s="426" t="s">
        <v>43948</v>
      </c>
      <c r="C1963" s="408" t="s">
        <v>6</v>
      </c>
      <c r="D1963" s="425">
        <v>7280.9242000000004</v>
      </c>
    </row>
    <row r="1964" spans="1:4">
      <c r="A1964" s="408" t="s">
        <v>43949</v>
      </c>
      <c r="B1964" s="426" t="s">
        <v>43950</v>
      </c>
      <c r="C1964" s="408" t="s">
        <v>6</v>
      </c>
      <c r="D1964" s="425">
        <v>8589.8174999999992</v>
      </c>
    </row>
    <row r="1965" spans="1:4">
      <c r="A1965" s="408" t="s">
        <v>43951</v>
      </c>
      <c r="B1965" s="426" t="s">
        <v>43952</v>
      </c>
      <c r="C1965" s="408" t="s">
        <v>6</v>
      </c>
      <c r="D1965" s="425">
        <v>10541.8837</v>
      </c>
    </row>
    <row r="1966" spans="1:4">
      <c r="A1966" s="408" t="s">
        <v>43953</v>
      </c>
      <c r="B1966" s="426" t="s">
        <v>43954</v>
      </c>
      <c r="C1966" s="408" t="s">
        <v>6</v>
      </c>
      <c r="D1966" s="425">
        <v>13014.705099999999</v>
      </c>
    </row>
    <row r="1967" spans="1:4">
      <c r="A1967" s="408" t="s">
        <v>43955</v>
      </c>
      <c r="B1967" s="426" t="s">
        <v>43956</v>
      </c>
      <c r="C1967" s="408" t="s">
        <v>6</v>
      </c>
      <c r="D1967" s="425">
        <v>15228.917100000001</v>
      </c>
    </row>
    <row r="1968" spans="1:4">
      <c r="A1968" s="408" t="s">
        <v>43957</v>
      </c>
      <c r="B1968" s="426" t="s">
        <v>43958</v>
      </c>
      <c r="C1968" s="408" t="s">
        <v>6</v>
      </c>
      <c r="D1968" s="425">
        <v>20044.857599999999</v>
      </c>
    </row>
    <row r="1969" spans="1:4">
      <c r="A1969" s="408" t="s">
        <v>43959</v>
      </c>
      <c r="B1969" s="426" t="s">
        <v>43960</v>
      </c>
      <c r="C1969" s="408" t="s">
        <v>6</v>
      </c>
      <c r="D1969" s="425">
        <v>22388.5252</v>
      </c>
    </row>
    <row r="1970" spans="1:4">
      <c r="A1970" s="408" t="s">
        <v>43961</v>
      </c>
      <c r="B1970" s="426" t="s">
        <v>43962</v>
      </c>
      <c r="C1970" s="408" t="s">
        <v>6</v>
      </c>
      <c r="D1970" s="425">
        <v>25897.771400000001</v>
      </c>
    </row>
    <row r="1971" spans="1:4">
      <c r="A1971" s="408" t="s">
        <v>43963</v>
      </c>
      <c r="B1971" s="426" t="s">
        <v>43964</v>
      </c>
      <c r="C1971" s="408" t="s">
        <v>6</v>
      </c>
      <c r="D1971" s="425">
        <v>32929.573900000003</v>
      </c>
    </row>
    <row r="1972" spans="1:4">
      <c r="A1972" s="408" t="s">
        <v>43965</v>
      </c>
      <c r="B1972" s="426" t="s">
        <v>43966</v>
      </c>
      <c r="C1972" s="408" t="s">
        <v>6</v>
      </c>
      <c r="D1972" s="425">
        <v>38518.400199999996</v>
      </c>
    </row>
    <row r="1973" spans="1:4">
      <c r="A1973" s="408" t="s">
        <v>43967</v>
      </c>
      <c r="B1973" s="426" t="s">
        <v>43968</v>
      </c>
      <c r="C1973" s="408" t="s">
        <v>6</v>
      </c>
      <c r="D1973" s="425">
        <v>51019.000200000002</v>
      </c>
    </row>
    <row r="1974" spans="1:4">
      <c r="A1974" s="408" t="s">
        <v>43969</v>
      </c>
      <c r="B1974" s="426" t="s">
        <v>43970</v>
      </c>
      <c r="C1974" s="408" t="s">
        <v>12728</v>
      </c>
      <c r="D1974" s="425">
        <v>1088.8108999999999</v>
      </c>
    </row>
    <row r="1975" spans="1:4">
      <c r="A1975" s="408" t="s">
        <v>43971</v>
      </c>
      <c r="B1975" s="426" t="s">
        <v>43972</v>
      </c>
      <c r="C1975" s="408" t="s">
        <v>6</v>
      </c>
      <c r="D1975" s="425">
        <v>223.27539999999999</v>
      </c>
    </row>
    <row r="1976" spans="1:4">
      <c r="A1976" s="408" t="s">
        <v>43973</v>
      </c>
      <c r="B1976" s="426" t="s">
        <v>43974</v>
      </c>
      <c r="C1976" s="408" t="s">
        <v>141</v>
      </c>
      <c r="D1976" s="425" t="s">
        <v>12734</v>
      </c>
    </row>
    <row r="1977" spans="1:4">
      <c r="A1977" s="408" t="s">
        <v>43975</v>
      </c>
      <c r="B1977" s="426" t="s">
        <v>43976</v>
      </c>
      <c r="C1977" s="408" t="s">
        <v>144</v>
      </c>
      <c r="D1977" s="425">
        <v>324.79399999999998</v>
      </c>
    </row>
    <row r="1978" spans="1:4">
      <c r="A1978" s="408" t="s">
        <v>43977</v>
      </c>
      <c r="B1978" s="426" t="s">
        <v>43978</v>
      </c>
      <c r="C1978" s="408" t="s">
        <v>144</v>
      </c>
      <c r="D1978" s="425">
        <v>97.462699999999998</v>
      </c>
    </row>
    <row r="1979" spans="1:4">
      <c r="A1979" s="408" t="s">
        <v>43979</v>
      </c>
      <c r="B1979" s="426" t="s">
        <v>43980</v>
      </c>
      <c r="C1979" s="408" t="s">
        <v>144</v>
      </c>
      <c r="D1979" s="425">
        <v>118.9132</v>
      </c>
    </row>
    <row r="1980" spans="1:4">
      <c r="A1980" s="408" t="s">
        <v>43981</v>
      </c>
      <c r="B1980" s="426" t="s">
        <v>43982</v>
      </c>
      <c r="C1980" s="408" t="s">
        <v>6</v>
      </c>
      <c r="D1980" s="425">
        <v>14.4671</v>
      </c>
    </row>
    <row r="1981" spans="1:4">
      <c r="A1981" s="408" t="s">
        <v>43983</v>
      </c>
      <c r="B1981" s="426" t="s">
        <v>43984</v>
      </c>
      <c r="C1981" s="408" t="s">
        <v>144</v>
      </c>
      <c r="D1981" s="425">
        <v>128.19499999999999</v>
      </c>
    </row>
    <row r="1982" spans="1:4">
      <c r="A1982" s="408" t="s">
        <v>43985</v>
      </c>
      <c r="B1982" s="426" t="s">
        <v>43986</v>
      </c>
      <c r="C1982" s="408" t="s">
        <v>144</v>
      </c>
      <c r="D1982" s="425">
        <v>340.07850000000002</v>
      </c>
    </row>
    <row r="1983" spans="1:4">
      <c r="A1983" s="408" t="s">
        <v>43987</v>
      </c>
      <c r="B1983" s="426" t="s">
        <v>43988</v>
      </c>
      <c r="C1983" s="408" t="s">
        <v>144</v>
      </c>
      <c r="D1983" s="425">
        <v>195.7398</v>
      </c>
    </row>
    <row r="1984" spans="1:4">
      <c r="A1984" s="408" t="s">
        <v>43989</v>
      </c>
      <c r="B1984" s="426" t="s">
        <v>43990</v>
      </c>
      <c r="C1984" s="408" t="s">
        <v>144</v>
      </c>
      <c r="D1984" s="425">
        <v>95.5124</v>
      </c>
    </row>
    <row r="1985" spans="1:4">
      <c r="A1985" s="408" t="s">
        <v>43991</v>
      </c>
      <c r="B1985" s="426" t="s">
        <v>43992</v>
      </c>
      <c r="C1985" s="408" t="s">
        <v>144</v>
      </c>
      <c r="D1985" s="425">
        <v>442.00020000000001</v>
      </c>
    </row>
    <row r="1986" spans="1:4">
      <c r="A1986" s="408" t="s">
        <v>43993</v>
      </c>
      <c r="B1986" s="426" t="s">
        <v>43994</v>
      </c>
      <c r="C1986" s="408" t="s">
        <v>6</v>
      </c>
      <c r="D1986" s="425">
        <v>10.486700000000001</v>
      </c>
    </row>
    <row r="1987" spans="1:4">
      <c r="A1987" s="408" t="s">
        <v>43995</v>
      </c>
      <c r="B1987" s="426" t="s">
        <v>43996</v>
      </c>
      <c r="C1987" s="408" t="s">
        <v>6</v>
      </c>
      <c r="D1987" s="425">
        <v>12.039199999999999</v>
      </c>
    </row>
    <row r="1988" spans="1:4">
      <c r="A1988" s="408" t="s">
        <v>43997</v>
      </c>
      <c r="B1988" s="426" t="s">
        <v>43998</v>
      </c>
      <c r="C1988" s="408" t="s">
        <v>6</v>
      </c>
      <c r="D1988" s="425">
        <v>18.4039</v>
      </c>
    </row>
    <row r="1989" spans="1:4">
      <c r="A1989" s="408" t="s">
        <v>43999</v>
      </c>
      <c r="B1989" s="426" t="s">
        <v>44000</v>
      </c>
      <c r="C1989" s="408" t="s">
        <v>19</v>
      </c>
      <c r="D1989" s="425">
        <v>44.086599999999997</v>
      </c>
    </row>
    <row r="1990" spans="1:4">
      <c r="A1990" s="408" t="s">
        <v>44001</v>
      </c>
      <c r="B1990" s="426" t="s">
        <v>44002</v>
      </c>
      <c r="C1990" s="408" t="s">
        <v>12728</v>
      </c>
      <c r="D1990" s="425">
        <v>10712.6739</v>
      </c>
    </row>
    <row r="1991" spans="1:4">
      <c r="A1991" s="408" t="s">
        <v>44003</v>
      </c>
      <c r="B1991" s="426" t="s">
        <v>44004</v>
      </c>
      <c r="C1991" s="408" t="s">
        <v>12728</v>
      </c>
      <c r="D1991" s="425">
        <v>16167.015299999999</v>
      </c>
    </row>
    <row r="1992" spans="1:4">
      <c r="A1992" s="408" t="s">
        <v>44005</v>
      </c>
      <c r="B1992" s="426" t="s">
        <v>44006</v>
      </c>
      <c r="C1992" s="408" t="s">
        <v>12728</v>
      </c>
      <c r="D1992" s="425">
        <v>33963.671499999997</v>
      </c>
    </row>
    <row r="1993" spans="1:4">
      <c r="A1993" s="408" t="s">
        <v>44007</v>
      </c>
      <c r="B1993" s="426" t="s">
        <v>44008</v>
      </c>
      <c r="C1993" s="408" t="s">
        <v>12728</v>
      </c>
      <c r="D1993" s="425">
        <v>67200.630600000004</v>
      </c>
    </row>
    <row r="1994" spans="1:4">
      <c r="A1994" s="408" t="s">
        <v>44009</v>
      </c>
      <c r="B1994" s="426" t="s">
        <v>44010</v>
      </c>
      <c r="C1994" s="408" t="s">
        <v>12728</v>
      </c>
      <c r="D1994" s="425">
        <v>11012.9</v>
      </c>
    </row>
    <row r="1995" spans="1:4">
      <c r="A1995" s="408" t="s">
        <v>44011</v>
      </c>
      <c r="B1995" s="426" t="s">
        <v>44012</v>
      </c>
      <c r="C1995" s="408" t="s">
        <v>12728</v>
      </c>
      <c r="D1995" s="425">
        <v>20192.584699999999</v>
      </c>
    </row>
    <row r="1996" spans="1:4">
      <c r="A1996" s="408" t="s">
        <v>44013</v>
      </c>
      <c r="B1996" s="426" t="s">
        <v>44014</v>
      </c>
      <c r="C1996" s="408" t="s">
        <v>12728</v>
      </c>
      <c r="D1996" s="425">
        <v>39470.133800000003</v>
      </c>
    </row>
    <row r="1997" spans="1:4">
      <c r="A1997" s="408" t="s">
        <v>44015</v>
      </c>
      <c r="B1997" s="426" t="s">
        <v>44016</v>
      </c>
      <c r="C1997" s="408" t="s">
        <v>12728</v>
      </c>
      <c r="D1997" s="425">
        <v>78622.219800000006</v>
      </c>
    </row>
    <row r="1998" spans="1:4">
      <c r="A1998" s="408" t="s">
        <v>44017</v>
      </c>
      <c r="B1998" s="426" t="s">
        <v>44018</v>
      </c>
      <c r="C1998" s="408" t="s">
        <v>6</v>
      </c>
      <c r="D1998" s="425">
        <v>234.4024</v>
      </c>
    </row>
    <row r="1999" spans="1:4">
      <c r="A1999" s="408" t="s">
        <v>44019</v>
      </c>
      <c r="B1999" s="426" t="s">
        <v>44020</v>
      </c>
      <c r="C1999" s="408" t="s">
        <v>12728</v>
      </c>
      <c r="D1999" s="425">
        <v>0.17150000000000001</v>
      </c>
    </row>
    <row r="2000" spans="1:4">
      <c r="A2000" s="408" t="s">
        <v>44021</v>
      </c>
      <c r="B2000" s="426" t="s">
        <v>44022</v>
      </c>
      <c r="C2000" s="408" t="s">
        <v>6</v>
      </c>
      <c r="D2000" s="425">
        <v>19.402999999999999</v>
      </c>
    </row>
    <row r="2001" spans="1:4">
      <c r="A2001" s="408" t="s">
        <v>44023</v>
      </c>
      <c r="B2001" s="426" t="s">
        <v>44024</v>
      </c>
      <c r="C2001" s="408" t="s">
        <v>12728</v>
      </c>
      <c r="D2001" s="425">
        <v>1.1672</v>
      </c>
    </row>
    <row r="2002" spans="1:4">
      <c r="A2002" s="408" t="s">
        <v>44025</v>
      </c>
      <c r="B2002" s="426" t="s">
        <v>44026</v>
      </c>
      <c r="C2002" s="408" t="s">
        <v>12728</v>
      </c>
      <c r="D2002" s="425">
        <v>2.2845</v>
      </c>
    </row>
    <row r="2003" spans="1:4">
      <c r="A2003" s="408" t="s">
        <v>44027</v>
      </c>
      <c r="B2003" s="426" t="s">
        <v>44028</v>
      </c>
      <c r="C2003" s="408" t="s">
        <v>6</v>
      </c>
      <c r="D2003" s="425">
        <v>283.26519999999999</v>
      </c>
    </row>
    <row r="2004" spans="1:4">
      <c r="A2004" s="408" t="s">
        <v>44029</v>
      </c>
      <c r="B2004" s="426" t="s">
        <v>44030</v>
      </c>
      <c r="C2004" s="408" t="s">
        <v>6</v>
      </c>
      <c r="D2004" s="425">
        <v>64.260400000000004</v>
      </c>
    </row>
    <row r="2005" spans="1:4">
      <c r="A2005" s="408" t="s">
        <v>44031</v>
      </c>
      <c r="B2005" s="426" t="s">
        <v>44032</v>
      </c>
      <c r="C2005" s="408" t="s">
        <v>6</v>
      </c>
      <c r="D2005" s="425">
        <v>179.37719999999999</v>
      </c>
    </row>
    <row r="2006" spans="1:4">
      <c r="A2006" s="408" t="s">
        <v>44033</v>
      </c>
      <c r="B2006" s="426" t="s">
        <v>44034</v>
      </c>
      <c r="C2006" s="408" t="s">
        <v>12728</v>
      </c>
      <c r="D2006" s="425">
        <v>4857.1975000000002</v>
      </c>
    </row>
    <row r="2007" spans="1:4">
      <c r="A2007" s="408" t="s">
        <v>44035</v>
      </c>
      <c r="B2007" s="426" t="s">
        <v>44036</v>
      </c>
      <c r="C2007" s="408" t="s">
        <v>12728</v>
      </c>
      <c r="D2007" s="425">
        <v>5049.9696000000004</v>
      </c>
    </row>
    <row r="2008" spans="1:4">
      <c r="A2008" s="408" t="s">
        <v>44037</v>
      </c>
      <c r="B2008" s="426" t="s">
        <v>44038</v>
      </c>
      <c r="C2008" s="408" t="s">
        <v>12728</v>
      </c>
      <c r="D2008" s="425">
        <v>8507.3507000000009</v>
      </c>
    </row>
    <row r="2009" spans="1:4">
      <c r="A2009" s="408" t="s">
        <v>44039</v>
      </c>
      <c r="B2009" s="426" t="s">
        <v>44040</v>
      </c>
      <c r="C2009" s="408" t="s">
        <v>12728</v>
      </c>
      <c r="D2009" s="425">
        <v>8847.8472999999994</v>
      </c>
    </row>
    <row r="2010" spans="1:4">
      <c r="A2010" s="408" t="s">
        <v>44041</v>
      </c>
      <c r="B2010" s="426" t="s">
        <v>44042</v>
      </c>
      <c r="C2010" s="408" t="s">
        <v>12728</v>
      </c>
      <c r="D2010" s="425">
        <v>10032.0016</v>
      </c>
    </row>
    <row r="2011" spans="1:4">
      <c r="A2011" s="408" t="s">
        <v>44043</v>
      </c>
      <c r="B2011" s="426" t="s">
        <v>44044</v>
      </c>
      <c r="C2011" s="408" t="s">
        <v>12728</v>
      </c>
      <c r="D2011" s="425">
        <v>39.700499999999998</v>
      </c>
    </row>
    <row r="2012" spans="1:4">
      <c r="A2012" s="408" t="s">
        <v>44045</v>
      </c>
      <c r="B2012" s="426" t="s">
        <v>44046</v>
      </c>
      <c r="C2012" s="408" t="s">
        <v>12728</v>
      </c>
      <c r="D2012" s="425">
        <v>432.28500000000003</v>
      </c>
    </row>
    <row r="2013" spans="1:4">
      <c r="A2013" s="408" t="s">
        <v>44047</v>
      </c>
      <c r="B2013" s="426" t="s">
        <v>44048</v>
      </c>
      <c r="C2013" s="408" t="s">
        <v>12728</v>
      </c>
      <c r="D2013" s="425">
        <v>102.54300000000001</v>
      </c>
    </row>
    <row r="2014" spans="1:4">
      <c r="A2014" s="408" t="s">
        <v>44049</v>
      </c>
      <c r="B2014" s="426" t="s">
        <v>44050</v>
      </c>
      <c r="C2014" s="408" t="s">
        <v>6</v>
      </c>
      <c r="D2014" s="425">
        <v>298.64150000000001</v>
      </c>
    </row>
    <row r="2015" spans="1:4">
      <c r="A2015" s="408" t="s">
        <v>44051</v>
      </c>
      <c r="B2015" s="426" t="s">
        <v>44052</v>
      </c>
      <c r="C2015" s="408" t="s">
        <v>12728</v>
      </c>
      <c r="D2015" s="425">
        <v>66.874399999999994</v>
      </c>
    </row>
    <row r="2016" spans="1:4">
      <c r="A2016" s="408" t="s">
        <v>44053</v>
      </c>
      <c r="B2016" s="426" t="s">
        <v>27149</v>
      </c>
      <c r="C2016" s="408" t="s">
        <v>143</v>
      </c>
      <c r="D2016" s="425" t="s">
        <v>12734</v>
      </c>
    </row>
    <row r="2017" spans="1:4">
      <c r="A2017" s="408" t="s">
        <v>44054</v>
      </c>
      <c r="B2017" s="426" t="s">
        <v>27147</v>
      </c>
      <c r="C2017" s="408" t="s">
        <v>143</v>
      </c>
      <c r="D2017" s="425" t="s">
        <v>12734</v>
      </c>
    </row>
    <row r="2018" spans="1:4">
      <c r="A2018" s="408" t="s">
        <v>44055</v>
      </c>
      <c r="B2018" s="426" t="s">
        <v>20474</v>
      </c>
      <c r="C2018" s="408" t="s">
        <v>143</v>
      </c>
      <c r="D2018" s="425" t="s">
        <v>12734</v>
      </c>
    </row>
    <row r="2019" spans="1:4">
      <c r="A2019" s="408" t="s">
        <v>44056</v>
      </c>
      <c r="B2019" s="426" t="s">
        <v>44057</v>
      </c>
      <c r="C2019" s="408" t="s">
        <v>143</v>
      </c>
      <c r="D2019" s="425" t="s">
        <v>12734</v>
      </c>
    </row>
    <row r="2020" spans="1:4">
      <c r="A2020" s="408" t="s">
        <v>44058</v>
      </c>
      <c r="B2020" s="426" t="s">
        <v>44059</v>
      </c>
      <c r="C2020" s="408" t="s">
        <v>143</v>
      </c>
      <c r="D2020" s="425" t="s">
        <v>12734</v>
      </c>
    </row>
    <row r="2021" spans="1:4">
      <c r="A2021" s="408" t="s">
        <v>44060</v>
      </c>
      <c r="B2021" s="426" t="s">
        <v>44061</v>
      </c>
      <c r="C2021" s="408" t="s">
        <v>143</v>
      </c>
      <c r="D2021" s="425" t="s">
        <v>12734</v>
      </c>
    </row>
    <row r="2022" spans="1:4">
      <c r="A2022" s="408" t="s">
        <v>44062</v>
      </c>
      <c r="B2022" s="426" t="s">
        <v>44063</v>
      </c>
      <c r="C2022" s="408" t="s">
        <v>143</v>
      </c>
      <c r="D2022" s="425" t="s">
        <v>12734</v>
      </c>
    </row>
    <row r="2023" spans="1:4">
      <c r="A2023" s="408" t="s">
        <v>44064</v>
      </c>
      <c r="B2023" s="426" t="s">
        <v>44065</v>
      </c>
      <c r="C2023" s="408" t="s">
        <v>143</v>
      </c>
      <c r="D2023" s="425" t="s">
        <v>12734</v>
      </c>
    </row>
    <row r="2024" spans="1:4">
      <c r="A2024" s="408" t="s">
        <v>44066</v>
      </c>
      <c r="B2024" s="426" t="s">
        <v>44067</v>
      </c>
      <c r="C2024" s="408" t="s">
        <v>143</v>
      </c>
      <c r="D2024" s="425" t="s">
        <v>12734</v>
      </c>
    </row>
    <row r="2025" spans="1:4">
      <c r="A2025" s="408" t="s">
        <v>44068</v>
      </c>
      <c r="B2025" s="426" t="s">
        <v>44069</v>
      </c>
      <c r="C2025" s="408" t="s">
        <v>141</v>
      </c>
      <c r="D2025" s="425" t="s">
        <v>12734</v>
      </c>
    </row>
    <row r="2026" spans="1:4">
      <c r="A2026" s="408" t="s">
        <v>44070</v>
      </c>
      <c r="B2026" s="426" t="s">
        <v>44071</v>
      </c>
      <c r="C2026" s="408" t="s">
        <v>143</v>
      </c>
      <c r="D2026" s="425" t="s">
        <v>12734</v>
      </c>
    </row>
    <row r="2027" spans="1:4">
      <c r="A2027" s="408" t="s">
        <v>44072</v>
      </c>
      <c r="B2027" s="426" t="s">
        <v>28766</v>
      </c>
      <c r="C2027" s="408" t="s">
        <v>143</v>
      </c>
      <c r="D2027" s="425" t="s">
        <v>12734</v>
      </c>
    </row>
    <row r="2028" spans="1:4">
      <c r="A2028" s="408" t="s">
        <v>44073</v>
      </c>
      <c r="B2028" s="426" t="s">
        <v>27281</v>
      </c>
      <c r="C2028" s="408" t="s">
        <v>143</v>
      </c>
      <c r="D2028" s="425" t="s">
        <v>12734</v>
      </c>
    </row>
    <row r="2029" spans="1:4">
      <c r="A2029" s="408" t="s">
        <v>44074</v>
      </c>
      <c r="B2029" s="426" t="s">
        <v>44075</v>
      </c>
      <c r="C2029" s="408" t="s">
        <v>141</v>
      </c>
      <c r="D2029" s="425" t="s">
        <v>12734</v>
      </c>
    </row>
    <row r="2030" spans="1:4">
      <c r="A2030" s="408" t="s">
        <v>44076</v>
      </c>
      <c r="B2030" s="426" t="s">
        <v>44077</v>
      </c>
      <c r="C2030" s="408" t="s">
        <v>12728</v>
      </c>
      <c r="D2030" s="425" t="s">
        <v>12734</v>
      </c>
    </row>
    <row r="2031" spans="1:4">
      <c r="A2031" s="408" t="s">
        <v>44078</v>
      </c>
      <c r="B2031" s="426" t="s">
        <v>44079</v>
      </c>
      <c r="C2031" s="408" t="s">
        <v>4007</v>
      </c>
      <c r="D2031" s="425">
        <v>48.836300000000001</v>
      </c>
    </row>
    <row r="2032" spans="1:4">
      <c r="A2032" s="408" t="s">
        <v>44080</v>
      </c>
      <c r="B2032" s="426" t="s">
        <v>44081</v>
      </c>
      <c r="C2032" s="408" t="s">
        <v>4007</v>
      </c>
      <c r="D2032" s="425">
        <v>83.148300000000006</v>
      </c>
    </row>
    <row r="2033" spans="1:4">
      <c r="A2033" s="408" t="s">
        <v>44082</v>
      </c>
      <c r="B2033" s="426" t="s">
        <v>44083</v>
      </c>
      <c r="C2033" s="408" t="s">
        <v>4007</v>
      </c>
      <c r="D2033" s="425">
        <v>80.282300000000006</v>
      </c>
    </row>
    <row r="2034" spans="1:4">
      <c r="A2034" s="408" t="s">
        <v>44084</v>
      </c>
      <c r="B2034" s="426" t="s">
        <v>44085</v>
      </c>
      <c r="C2034" s="408" t="s">
        <v>12728</v>
      </c>
      <c r="D2034" s="425">
        <v>88921.283599999995</v>
      </c>
    </row>
    <row r="2035" spans="1:4">
      <c r="A2035" s="408" t="s">
        <v>44086</v>
      </c>
      <c r="B2035" s="426" t="s">
        <v>44087</v>
      </c>
      <c r="C2035" s="408" t="s">
        <v>12728</v>
      </c>
      <c r="D2035" s="425">
        <v>113942.2969</v>
      </c>
    </row>
    <row r="2036" spans="1:4">
      <c r="A2036" s="408" t="s">
        <v>44088</v>
      </c>
      <c r="B2036" s="426" t="s">
        <v>44089</v>
      </c>
      <c r="C2036" s="408" t="s">
        <v>12728</v>
      </c>
      <c r="D2036" s="425">
        <v>53.464399999999998</v>
      </c>
    </row>
    <row r="2037" spans="1:4">
      <c r="A2037" s="408" t="s">
        <v>44090</v>
      </c>
      <c r="B2037" s="426" t="s">
        <v>44091</v>
      </c>
      <c r="C2037" s="408" t="s">
        <v>12728</v>
      </c>
      <c r="D2037" s="425">
        <v>11.240399999999999</v>
      </c>
    </row>
    <row r="2038" spans="1:4">
      <c r="A2038" s="408" t="s">
        <v>44092</v>
      </c>
      <c r="B2038" s="426" t="s">
        <v>44093</v>
      </c>
      <c r="C2038" s="408" t="s">
        <v>12728</v>
      </c>
      <c r="D2038" s="425">
        <v>166763.12359999999</v>
      </c>
    </row>
    <row r="2039" spans="1:4">
      <c r="A2039" s="408" t="s">
        <v>44094</v>
      </c>
      <c r="B2039" s="426" t="s">
        <v>44095</v>
      </c>
      <c r="C2039" s="408" t="s">
        <v>12728</v>
      </c>
      <c r="D2039" s="425">
        <v>1529.0896</v>
      </c>
    </row>
    <row r="2040" spans="1:4">
      <c r="A2040" s="408" t="s">
        <v>44096</v>
      </c>
      <c r="B2040" s="426" t="s">
        <v>44097</v>
      </c>
      <c r="C2040" s="408" t="s">
        <v>6</v>
      </c>
      <c r="D2040" s="425">
        <v>230.5052</v>
      </c>
    </row>
    <row r="2041" spans="1:4">
      <c r="A2041" s="408" t="s">
        <v>44098</v>
      </c>
      <c r="B2041" s="426" t="s">
        <v>44099</v>
      </c>
      <c r="C2041" s="408" t="s">
        <v>12728</v>
      </c>
      <c r="D2041" s="425">
        <v>3942.3328999999999</v>
      </c>
    </row>
    <row r="2042" spans="1:4">
      <c r="A2042" s="408" t="s">
        <v>44100</v>
      </c>
      <c r="B2042" s="426" t="s">
        <v>44101</v>
      </c>
      <c r="C2042" s="408" t="s">
        <v>12728</v>
      </c>
      <c r="D2042" s="425">
        <v>1350.4132</v>
      </c>
    </row>
    <row r="2043" spans="1:4">
      <c r="A2043" s="408" t="s">
        <v>44102</v>
      </c>
      <c r="B2043" s="426" t="s">
        <v>44103</v>
      </c>
      <c r="C2043" s="408" t="s">
        <v>19</v>
      </c>
      <c r="D2043" s="425">
        <v>30.1953</v>
      </c>
    </row>
    <row r="2044" spans="1:4">
      <c r="A2044" s="408" t="s">
        <v>44104</v>
      </c>
      <c r="B2044" s="426" t="s">
        <v>44105</v>
      </c>
      <c r="C2044" s="408" t="s">
        <v>141</v>
      </c>
      <c r="D2044" s="425" t="s">
        <v>12734</v>
      </c>
    </row>
    <row r="2045" spans="1:4">
      <c r="A2045" s="408" t="s">
        <v>44106</v>
      </c>
      <c r="B2045" s="426" t="s">
        <v>44107</v>
      </c>
      <c r="C2045" s="408" t="s">
        <v>143</v>
      </c>
      <c r="D2045" s="425" t="s">
        <v>12734</v>
      </c>
    </row>
    <row r="2046" spans="1:4">
      <c r="A2046" s="408" t="s">
        <v>44108</v>
      </c>
      <c r="B2046" s="426" t="s">
        <v>44109</v>
      </c>
      <c r="C2046" s="408" t="s">
        <v>141</v>
      </c>
      <c r="D2046" s="425" t="s">
        <v>12734</v>
      </c>
    </row>
    <row r="2047" spans="1:4">
      <c r="A2047" s="408" t="s">
        <v>44110</v>
      </c>
      <c r="B2047" s="426" t="s">
        <v>44111</v>
      </c>
      <c r="C2047" s="408" t="s">
        <v>12728</v>
      </c>
      <c r="D2047" s="425" t="s">
        <v>12734</v>
      </c>
    </row>
    <row r="2048" spans="1:4">
      <c r="A2048" s="408" t="s">
        <v>44112</v>
      </c>
      <c r="B2048" s="426" t="s">
        <v>44113</v>
      </c>
      <c r="C2048" s="408" t="s">
        <v>12728</v>
      </c>
      <c r="D2048" s="425" t="s">
        <v>12734</v>
      </c>
    </row>
    <row r="2049" spans="1:4">
      <c r="A2049" s="408" t="s">
        <v>44114</v>
      </c>
      <c r="B2049" s="426" t="s">
        <v>44115</v>
      </c>
      <c r="C2049" s="408" t="s">
        <v>12728</v>
      </c>
      <c r="D2049" s="425" t="s">
        <v>12734</v>
      </c>
    </row>
    <row r="2050" spans="1:4">
      <c r="A2050" s="408" t="s">
        <v>44116</v>
      </c>
      <c r="B2050" s="426" t="s">
        <v>44117</v>
      </c>
      <c r="C2050" s="408" t="s">
        <v>6</v>
      </c>
      <c r="D2050" s="425">
        <v>145.68510000000001</v>
      </c>
    </row>
    <row r="2051" spans="1:4">
      <c r="A2051" s="408" t="s">
        <v>44118</v>
      </c>
      <c r="B2051" s="426" t="s">
        <v>44119</v>
      </c>
      <c r="C2051" s="408" t="s">
        <v>6</v>
      </c>
      <c r="D2051" s="425">
        <v>95.141199999999998</v>
      </c>
    </row>
    <row r="2052" spans="1:4">
      <c r="A2052" s="408" t="s">
        <v>44120</v>
      </c>
      <c r="B2052" s="426" t="s">
        <v>44121</v>
      </c>
      <c r="C2052" s="408" t="s">
        <v>143</v>
      </c>
      <c r="D2052" s="425" t="s">
        <v>12734</v>
      </c>
    </row>
    <row r="2053" spans="1:4">
      <c r="A2053" s="408" t="s">
        <v>44122</v>
      </c>
      <c r="B2053" s="426" t="s">
        <v>44123</v>
      </c>
      <c r="C2053" s="408" t="s">
        <v>143</v>
      </c>
      <c r="D2053" s="425" t="s">
        <v>12734</v>
      </c>
    </row>
    <row r="2054" spans="1:4">
      <c r="A2054" s="408" t="s">
        <v>44124</v>
      </c>
      <c r="B2054" s="426" t="s">
        <v>44125</v>
      </c>
      <c r="C2054" s="408" t="s">
        <v>6</v>
      </c>
      <c r="D2054" s="425">
        <v>286.23200000000003</v>
      </c>
    </row>
    <row r="2055" spans="1:4">
      <c r="A2055" s="408" t="s">
        <v>44126</v>
      </c>
      <c r="B2055" s="426" t="s">
        <v>44127</v>
      </c>
      <c r="C2055" s="408" t="s">
        <v>6</v>
      </c>
      <c r="D2055" s="425">
        <v>364.30470000000003</v>
      </c>
    </row>
    <row r="2056" spans="1:4">
      <c r="A2056" s="408" t="s">
        <v>44128</v>
      </c>
      <c r="B2056" s="426" t="s">
        <v>44129</v>
      </c>
      <c r="C2056" s="408" t="s">
        <v>6</v>
      </c>
      <c r="D2056" s="425">
        <v>518.86040000000003</v>
      </c>
    </row>
    <row r="2057" spans="1:4">
      <c r="A2057" s="408" t="s">
        <v>44130</v>
      </c>
      <c r="B2057" s="426" t="s">
        <v>44131</v>
      </c>
      <c r="C2057" s="408" t="s">
        <v>6</v>
      </c>
      <c r="D2057" s="425">
        <v>433.70139999999998</v>
      </c>
    </row>
    <row r="2058" spans="1:4">
      <c r="A2058" s="408" t="s">
        <v>44132</v>
      </c>
      <c r="B2058" s="426" t="s">
        <v>44133</v>
      </c>
      <c r="C2058" s="408" t="s">
        <v>6</v>
      </c>
      <c r="D2058" s="425">
        <v>493.93400000000003</v>
      </c>
    </row>
    <row r="2059" spans="1:4">
      <c r="A2059" s="408" t="s">
        <v>44134</v>
      </c>
      <c r="B2059" s="426" t="s">
        <v>44135</v>
      </c>
      <c r="C2059" s="408" t="s">
        <v>6</v>
      </c>
      <c r="D2059" s="425">
        <v>808.63549999999998</v>
      </c>
    </row>
    <row r="2060" spans="1:4">
      <c r="A2060" s="408" t="s">
        <v>44136</v>
      </c>
      <c r="B2060" s="426" t="s">
        <v>44137</v>
      </c>
      <c r="C2060" s="408" t="s">
        <v>6</v>
      </c>
      <c r="D2060" s="425">
        <v>538.65390000000002</v>
      </c>
    </row>
    <row r="2061" spans="1:4">
      <c r="A2061" s="408" t="s">
        <v>44138</v>
      </c>
      <c r="B2061" s="426" t="s">
        <v>44139</v>
      </c>
      <c r="C2061" s="408" t="s">
        <v>6</v>
      </c>
      <c r="D2061" s="425">
        <v>680.06600000000003</v>
      </c>
    </row>
    <row r="2062" spans="1:4">
      <c r="A2062" s="408" t="s">
        <v>44140</v>
      </c>
      <c r="B2062" s="426" t="s">
        <v>44141</v>
      </c>
      <c r="C2062" s="408" t="s">
        <v>6</v>
      </c>
      <c r="D2062" s="425">
        <v>2869.2559999999999</v>
      </c>
    </row>
    <row r="2063" spans="1:4">
      <c r="A2063" s="408" t="s">
        <v>44142</v>
      </c>
      <c r="B2063" s="426" t="s">
        <v>44143</v>
      </c>
      <c r="C2063" s="408" t="s">
        <v>6</v>
      </c>
      <c r="D2063" s="425">
        <v>226.60489999999999</v>
      </c>
    </row>
    <row r="2064" spans="1:4">
      <c r="A2064" s="408" t="s">
        <v>44144</v>
      </c>
      <c r="B2064" s="426" t="s">
        <v>44145</v>
      </c>
      <c r="C2064" s="408" t="s">
        <v>6</v>
      </c>
      <c r="D2064" s="425">
        <v>240.43960000000001</v>
      </c>
    </row>
    <row r="2065" spans="1:4">
      <c r="A2065" s="408" t="s">
        <v>44146</v>
      </c>
      <c r="B2065" s="426" t="s">
        <v>44147</v>
      </c>
      <c r="C2065" s="408" t="s">
        <v>6</v>
      </c>
      <c r="D2065" s="425">
        <v>213.3716</v>
      </c>
    </row>
    <row r="2066" spans="1:4">
      <c r="A2066" s="408" t="s">
        <v>44148</v>
      </c>
      <c r="B2066" s="426" t="s">
        <v>44149</v>
      </c>
      <c r="C2066" s="408" t="s">
        <v>6</v>
      </c>
      <c r="D2066" s="425">
        <v>356.39260000000002</v>
      </c>
    </row>
    <row r="2067" spans="1:4">
      <c r="A2067" s="408" t="s">
        <v>44150</v>
      </c>
      <c r="B2067" s="426" t="s">
        <v>44151</v>
      </c>
      <c r="C2067" s="408" t="s">
        <v>6</v>
      </c>
      <c r="D2067" s="425">
        <v>805.03359999999998</v>
      </c>
    </row>
    <row r="2068" spans="1:4">
      <c r="A2068" s="408" t="s">
        <v>44152</v>
      </c>
      <c r="B2068" s="426" t="s">
        <v>44153</v>
      </c>
      <c r="C2068" s="408" t="s">
        <v>6</v>
      </c>
      <c r="D2068" s="425">
        <v>1616.1569</v>
      </c>
    </row>
    <row r="2069" spans="1:4">
      <c r="A2069" s="408" t="s">
        <v>44154</v>
      </c>
      <c r="B2069" s="426" t="s">
        <v>44155</v>
      </c>
      <c r="C2069" s="408" t="s">
        <v>6</v>
      </c>
      <c r="D2069" s="425">
        <v>456.41879999999998</v>
      </c>
    </row>
    <row r="2070" spans="1:4">
      <c r="A2070" s="408" t="s">
        <v>44156</v>
      </c>
      <c r="B2070" s="426" t="s">
        <v>44157</v>
      </c>
      <c r="C2070" s="408" t="s">
        <v>6</v>
      </c>
      <c r="D2070" s="425">
        <v>556.39610000000005</v>
      </c>
    </row>
    <row r="2071" spans="1:4">
      <c r="A2071" s="408" t="s">
        <v>44158</v>
      </c>
      <c r="B2071" s="426" t="s">
        <v>44159</v>
      </c>
      <c r="C2071" s="408" t="s">
        <v>6</v>
      </c>
      <c r="D2071" s="425">
        <v>713.2808</v>
      </c>
    </row>
    <row r="2072" spans="1:4">
      <c r="A2072" s="408" t="s">
        <v>44160</v>
      </c>
      <c r="B2072" s="426" t="s">
        <v>44161</v>
      </c>
      <c r="C2072" s="408" t="s">
        <v>6</v>
      </c>
      <c r="D2072" s="425">
        <v>619.71870000000001</v>
      </c>
    </row>
    <row r="2073" spans="1:4">
      <c r="A2073" s="408" t="s">
        <v>44162</v>
      </c>
      <c r="B2073" s="426" t="s">
        <v>44163</v>
      </c>
      <c r="C2073" s="408" t="s">
        <v>6</v>
      </c>
      <c r="D2073" s="425">
        <v>1013.2699</v>
      </c>
    </row>
    <row r="2074" spans="1:4">
      <c r="A2074" s="408" t="s">
        <v>44164</v>
      </c>
      <c r="B2074" s="426" t="s">
        <v>44165</v>
      </c>
      <c r="C2074" s="408" t="s">
        <v>6</v>
      </c>
      <c r="D2074" s="425">
        <v>1264.154</v>
      </c>
    </row>
    <row r="2075" spans="1:4">
      <c r="A2075" s="408" t="s">
        <v>44166</v>
      </c>
      <c r="B2075" s="426" t="s">
        <v>44167</v>
      </c>
      <c r="C2075" s="408" t="s">
        <v>6</v>
      </c>
      <c r="D2075" s="425">
        <v>1656.9943000000001</v>
      </c>
    </row>
    <row r="2076" spans="1:4">
      <c r="A2076" s="408" t="s">
        <v>44168</v>
      </c>
      <c r="B2076" s="426" t="s">
        <v>44169</v>
      </c>
      <c r="C2076" s="408" t="s">
        <v>144</v>
      </c>
      <c r="D2076" s="425">
        <v>1449.1</v>
      </c>
    </row>
    <row r="2077" spans="1:4">
      <c r="A2077" s="408" t="s">
        <v>44170</v>
      </c>
      <c r="B2077" s="426" t="s">
        <v>44171</v>
      </c>
      <c r="C2077" s="408" t="s">
        <v>141</v>
      </c>
      <c r="D2077" s="425" t="s">
        <v>12734</v>
      </c>
    </row>
    <row r="2078" spans="1:4">
      <c r="A2078" s="408" t="s">
        <v>44172</v>
      </c>
      <c r="B2078" s="426" t="s">
        <v>44173</v>
      </c>
      <c r="C2078" s="408" t="s">
        <v>141</v>
      </c>
      <c r="D2078" s="425" t="s">
        <v>12734</v>
      </c>
    </row>
    <row r="2079" spans="1:4">
      <c r="A2079" s="408" t="s">
        <v>44174</v>
      </c>
      <c r="B2079" s="426" t="s">
        <v>44175</v>
      </c>
      <c r="C2079" s="408" t="s">
        <v>141</v>
      </c>
      <c r="D2079" s="425" t="s">
        <v>12734</v>
      </c>
    </row>
    <row r="2080" spans="1:4">
      <c r="A2080" s="408" t="s">
        <v>44176</v>
      </c>
      <c r="B2080" s="426" t="s">
        <v>44177</v>
      </c>
      <c r="C2080" s="408" t="s">
        <v>141</v>
      </c>
      <c r="D2080" s="425" t="s">
        <v>12734</v>
      </c>
    </row>
    <row r="2081" spans="1:4">
      <c r="A2081" s="408" t="s">
        <v>44178</v>
      </c>
      <c r="B2081" s="426" t="s">
        <v>44179</v>
      </c>
      <c r="C2081" s="408" t="s">
        <v>141</v>
      </c>
      <c r="D2081" s="425" t="s">
        <v>12734</v>
      </c>
    </row>
    <row r="2082" spans="1:4">
      <c r="A2082" s="408" t="s">
        <v>44180</v>
      </c>
      <c r="B2082" s="426" t="s">
        <v>44181</v>
      </c>
      <c r="C2082" s="408" t="s">
        <v>141</v>
      </c>
      <c r="D2082" s="425" t="s">
        <v>12734</v>
      </c>
    </row>
    <row r="2083" spans="1:4">
      <c r="A2083" s="408" t="s">
        <v>44182</v>
      </c>
      <c r="B2083" s="426" t="s">
        <v>44183</v>
      </c>
      <c r="C2083" s="408" t="s">
        <v>12728</v>
      </c>
      <c r="D2083" s="425" t="s">
        <v>12734</v>
      </c>
    </row>
    <row r="2084" spans="1:4">
      <c r="A2084" s="408" t="s">
        <v>44184</v>
      </c>
      <c r="B2084" s="426" t="s">
        <v>44185</v>
      </c>
      <c r="C2084" s="408" t="s">
        <v>12728</v>
      </c>
      <c r="D2084" s="425" t="s">
        <v>12734</v>
      </c>
    </row>
    <row r="2085" spans="1:4">
      <c r="A2085" s="408" t="s">
        <v>44186</v>
      </c>
      <c r="B2085" s="426" t="s">
        <v>44187</v>
      </c>
      <c r="C2085" s="408" t="s">
        <v>12728</v>
      </c>
      <c r="D2085" s="425" t="s">
        <v>12734</v>
      </c>
    </row>
    <row r="2086" spans="1:4">
      <c r="A2086" s="408" t="s">
        <v>44188</v>
      </c>
      <c r="B2086" s="426" t="s">
        <v>44189</v>
      </c>
      <c r="C2086" s="408" t="s">
        <v>12728</v>
      </c>
      <c r="D2086" s="425" t="s">
        <v>12734</v>
      </c>
    </row>
    <row r="2087" spans="1:4">
      <c r="A2087" s="408" t="s">
        <v>44190</v>
      </c>
      <c r="B2087" s="426" t="s">
        <v>44191</v>
      </c>
      <c r="C2087" s="408" t="s">
        <v>12728</v>
      </c>
      <c r="D2087" s="425" t="s">
        <v>12734</v>
      </c>
    </row>
    <row r="2088" spans="1:4">
      <c r="A2088" s="408" t="s">
        <v>44192</v>
      </c>
      <c r="B2088" s="426" t="s">
        <v>44193</v>
      </c>
      <c r="C2088" s="408" t="s">
        <v>141</v>
      </c>
      <c r="D2088" s="425" t="s">
        <v>12734</v>
      </c>
    </row>
    <row r="2089" spans="1:4">
      <c r="A2089" s="408" t="s">
        <v>44194</v>
      </c>
      <c r="B2089" s="426" t="s">
        <v>44195</v>
      </c>
      <c r="C2089" s="408" t="s">
        <v>12728</v>
      </c>
      <c r="D2089" s="425">
        <v>9.2088999999999999</v>
      </c>
    </row>
    <row r="2090" spans="1:4">
      <c r="A2090" s="408" t="s">
        <v>44196</v>
      </c>
      <c r="B2090" s="426" t="s">
        <v>44197</v>
      </c>
      <c r="C2090" s="408" t="s">
        <v>12728</v>
      </c>
      <c r="D2090" s="425">
        <v>17.753499999999999</v>
      </c>
    </row>
    <row r="2091" spans="1:4">
      <c r="A2091" s="408" t="s">
        <v>44198</v>
      </c>
      <c r="B2091" s="426" t="s">
        <v>44199</v>
      </c>
      <c r="C2091" s="408" t="s">
        <v>12728</v>
      </c>
      <c r="D2091" s="425">
        <v>18.802600000000002</v>
      </c>
    </row>
    <row r="2092" spans="1:4">
      <c r="A2092" s="408" t="s">
        <v>44200</v>
      </c>
      <c r="B2092" s="426" t="s">
        <v>44201</v>
      </c>
      <c r="C2092" s="408" t="s">
        <v>12728</v>
      </c>
      <c r="D2092" s="425">
        <v>22.6145</v>
      </c>
    </row>
    <row r="2093" spans="1:4">
      <c r="A2093" s="408" t="s">
        <v>44202</v>
      </c>
      <c r="B2093" s="426" t="s">
        <v>44203</v>
      </c>
      <c r="C2093" s="408" t="s">
        <v>12728</v>
      </c>
      <c r="D2093" s="425">
        <v>8.3696000000000002</v>
      </c>
    </row>
    <row r="2094" spans="1:4">
      <c r="A2094" s="408" t="s">
        <v>44204</v>
      </c>
      <c r="B2094" s="426" t="s">
        <v>44205</v>
      </c>
      <c r="C2094" s="408" t="s">
        <v>12728</v>
      </c>
      <c r="D2094" s="425">
        <v>16.1448</v>
      </c>
    </row>
    <row r="2095" spans="1:4">
      <c r="A2095" s="408" t="s">
        <v>44206</v>
      </c>
      <c r="B2095" s="426" t="s">
        <v>44207</v>
      </c>
      <c r="C2095" s="408" t="s">
        <v>12728</v>
      </c>
      <c r="D2095" s="425">
        <v>15.736800000000001</v>
      </c>
    </row>
    <row r="2096" spans="1:4">
      <c r="A2096" s="408" t="s">
        <v>44208</v>
      </c>
      <c r="B2096" s="426" t="s">
        <v>44209</v>
      </c>
      <c r="C2096" s="408" t="s">
        <v>12728</v>
      </c>
      <c r="D2096" s="425">
        <v>16.6111</v>
      </c>
    </row>
    <row r="2097" spans="1:4">
      <c r="A2097" s="408" t="s">
        <v>44210</v>
      </c>
      <c r="B2097" s="426" t="s">
        <v>44211</v>
      </c>
      <c r="C2097" s="408" t="s">
        <v>12728</v>
      </c>
      <c r="D2097" s="425">
        <v>7.6935000000000002</v>
      </c>
    </row>
    <row r="2098" spans="1:4">
      <c r="A2098" s="408" t="s">
        <v>44212</v>
      </c>
      <c r="B2098" s="426" t="s">
        <v>44213</v>
      </c>
      <c r="C2098" s="408" t="s">
        <v>12728</v>
      </c>
      <c r="D2098" s="425">
        <v>14.3613</v>
      </c>
    </row>
    <row r="2099" spans="1:4">
      <c r="A2099" s="408" t="s">
        <v>44214</v>
      </c>
      <c r="B2099" s="426" t="s">
        <v>44215</v>
      </c>
      <c r="C2099" s="408" t="s">
        <v>12728</v>
      </c>
      <c r="D2099" s="425">
        <v>15.6844</v>
      </c>
    </row>
    <row r="2100" spans="1:4">
      <c r="A2100" s="408" t="s">
        <v>44216</v>
      </c>
      <c r="B2100" s="426" t="s">
        <v>44217</v>
      </c>
      <c r="C2100" s="408" t="s">
        <v>12728</v>
      </c>
      <c r="D2100" s="425">
        <v>22.136500000000002</v>
      </c>
    </row>
    <row r="2101" spans="1:4">
      <c r="A2101" s="408" t="s">
        <v>44218</v>
      </c>
      <c r="B2101" s="426" t="s">
        <v>44219</v>
      </c>
      <c r="C2101" s="408" t="s">
        <v>12728</v>
      </c>
      <c r="D2101" s="425">
        <v>6.9939999999999998</v>
      </c>
    </row>
    <row r="2102" spans="1:4">
      <c r="A2102" s="408" t="s">
        <v>44220</v>
      </c>
      <c r="B2102" s="426" t="s">
        <v>44221</v>
      </c>
      <c r="C2102" s="408" t="s">
        <v>12728</v>
      </c>
      <c r="D2102" s="425">
        <v>13.0558</v>
      </c>
    </row>
    <row r="2103" spans="1:4">
      <c r="A2103" s="408" t="s">
        <v>44222</v>
      </c>
      <c r="B2103" s="426" t="s">
        <v>44223</v>
      </c>
      <c r="C2103" s="408" t="s">
        <v>12728</v>
      </c>
      <c r="D2103" s="425">
        <v>13.4055</v>
      </c>
    </row>
    <row r="2104" spans="1:4">
      <c r="A2104" s="408" t="s">
        <v>44224</v>
      </c>
      <c r="B2104" s="426" t="s">
        <v>44225</v>
      </c>
      <c r="C2104" s="408" t="s">
        <v>12728</v>
      </c>
      <c r="D2104" s="425">
        <v>14.2797</v>
      </c>
    </row>
    <row r="2105" spans="1:4">
      <c r="A2105" s="408" t="s">
        <v>44226</v>
      </c>
      <c r="B2105" s="426" t="s">
        <v>44227</v>
      </c>
      <c r="C2105" s="408" t="s">
        <v>12728</v>
      </c>
      <c r="D2105" s="425">
        <v>23.2745</v>
      </c>
    </row>
    <row r="2106" spans="1:4">
      <c r="A2106" s="408" t="s">
        <v>44228</v>
      </c>
      <c r="B2106" s="426" t="s">
        <v>44229</v>
      </c>
      <c r="C2106" s="408" t="s">
        <v>12728</v>
      </c>
      <c r="D2106" s="425">
        <v>28.673100000000002</v>
      </c>
    </row>
    <row r="2107" spans="1:4">
      <c r="A2107" s="408" t="s">
        <v>44230</v>
      </c>
      <c r="B2107" s="426" t="s">
        <v>44231</v>
      </c>
      <c r="C2107" s="408" t="s">
        <v>12728</v>
      </c>
      <c r="D2107" s="425">
        <v>31.912299999999998</v>
      </c>
    </row>
    <row r="2108" spans="1:4">
      <c r="A2108" s="408" t="s">
        <v>44232</v>
      </c>
      <c r="B2108" s="426" t="s">
        <v>44233</v>
      </c>
      <c r="C2108" s="408" t="s">
        <v>12728</v>
      </c>
      <c r="D2108" s="425">
        <v>21.215699999999998</v>
      </c>
    </row>
    <row r="2109" spans="1:4">
      <c r="A2109" s="408" t="s">
        <v>44234</v>
      </c>
      <c r="B2109" s="426" t="s">
        <v>44235</v>
      </c>
      <c r="C2109" s="408" t="s">
        <v>12728</v>
      </c>
      <c r="D2109" s="425">
        <v>22.807300000000001</v>
      </c>
    </row>
    <row r="2110" spans="1:4">
      <c r="A2110" s="408" t="s">
        <v>44236</v>
      </c>
      <c r="B2110" s="426" t="s">
        <v>44237</v>
      </c>
      <c r="C2110" s="408" t="s">
        <v>12728</v>
      </c>
      <c r="D2110" s="425">
        <v>28.130700000000001</v>
      </c>
    </row>
    <row r="2111" spans="1:4">
      <c r="A2111" s="408" t="s">
        <v>44238</v>
      </c>
      <c r="B2111" s="426" t="s">
        <v>44239</v>
      </c>
      <c r="C2111" s="408" t="s">
        <v>12728</v>
      </c>
      <c r="D2111" s="425">
        <v>31.369900000000001</v>
      </c>
    </row>
    <row r="2112" spans="1:4">
      <c r="A2112" s="408" t="s">
        <v>44240</v>
      </c>
      <c r="B2112" s="426" t="s">
        <v>44241</v>
      </c>
      <c r="C2112" s="408" t="s">
        <v>12728</v>
      </c>
      <c r="D2112" s="425">
        <v>45.406399999999998</v>
      </c>
    </row>
    <row r="2113" spans="1:4">
      <c r="A2113" s="408" t="s">
        <v>44242</v>
      </c>
      <c r="B2113" s="426" t="s">
        <v>44243</v>
      </c>
      <c r="C2113" s="408" t="s">
        <v>12728</v>
      </c>
      <c r="D2113" s="425">
        <v>23.2745</v>
      </c>
    </row>
    <row r="2114" spans="1:4">
      <c r="A2114" s="408" t="s">
        <v>44244</v>
      </c>
      <c r="B2114" s="426" t="s">
        <v>44245</v>
      </c>
      <c r="C2114" s="408" t="s">
        <v>12728</v>
      </c>
      <c r="D2114" s="425">
        <v>28.673100000000002</v>
      </c>
    </row>
    <row r="2115" spans="1:4">
      <c r="A2115" s="408" t="s">
        <v>44246</v>
      </c>
      <c r="B2115" s="426" t="s">
        <v>44247</v>
      </c>
      <c r="C2115" s="408" t="s">
        <v>12728</v>
      </c>
      <c r="D2115" s="425">
        <v>31.912299999999998</v>
      </c>
    </row>
    <row r="2116" spans="1:4">
      <c r="A2116" s="408" t="s">
        <v>44248</v>
      </c>
      <c r="B2116" s="426" t="s">
        <v>44249</v>
      </c>
      <c r="C2116" s="408" t="s">
        <v>12728</v>
      </c>
      <c r="D2116" s="425">
        <v>20.9709</v>
      </c>
    </row>
    <row r="2117" spans="1:4">
      <c r="A2117" s="408" t="s">
        <v>44250</v>
      </c>
      <c r="B2117" s="426" t="s">
        <v>44251</v>
      </c>
      <c r="C2117" s="408" t="s">
        <v>12728</v>
      </c>
      <c r="D2117" s="425">
        <v>22.732099999999999</v>
      </c>
    </row>
    <row r="2118" spans="1:4">
      <c r="A2118" s="408" t="s">
        <v>44252</v>
      </c>
      <c r="B2118" s="426" t="s">
        <v>44253</v>
      </c>
      <c r="C2118" s="408" t="s">
        <v>12728</v>
      </c>
      <c r="D2118" s="425">
        <v>28.130700000000001</v>
      </c>
    </row>
    <row r="2119" spans="1:4">
      <c r="A2119" s="408" t="s">
        <v>44254</v>
      </c>
      <c r="B2119" s="426" t="s">
        <v>44255</v>
      </c>
      <c r="C2119" s="408" t="s">
        <v>12728</v>
      </c>
      <c r="D2119" s="425">
        <v>31.369900000000001</v>
      </c>
    </row>
    <row r="2120" spans="1:4">
      <c r="A2120" s="408" t="s">
        <v>44256</v>
      </c>
      <c r="B2120" s="426" t="s">
        <v>44257</v>
      </c>
      <c r="C2120" s="408" t="s">
        <v>12728</v>
      </c>
      <c r="D2120" s="425">
        <v>45.406399999999998</v>
      </c>
    </row>
    <row r="2121" spans="1:4">
      <c r="A2121" s="408" t="s">
        <v>44258</v>
      </c>
      <c r="B2121" s="426" t="s">
        <v>44259</v>
      </c>
      <c r="C2121" s="408" t="s">
        <v>12728</v>
      </c>
      <c r="D2121" s="425">
        <v>17.082699999999999</v>
      </c>
    </row>
    <row r="2122" spans="1:4">
      <c r="A2122" s="408" t="s">
        <v>44260</v>
      </c>
      <c r="B2122" s="426" t="s">
        <v>44261</v>
      </c>
      <c r="C2122" s="408" t="s">
        <v>12728</v>
      </c>
      <c r="D2122" s="425">
        <v>15.578200000000001</v>
      </c>
    </row>
    <row r="2123" spans="1:4">
      <c r="A2123" s="408" t="s">
        <v>44262</v>
      </c>
      <c r="B2123" s="426" t="s">
        <v>44263</v>
      </c>
      <c r="C2123" s="408" t="s">
        <v>12728</v>
      </c>
      <c r="D2123" s="425">
        <v>16.863600000000002</v>
      </c>
    </row>
    <row r="2124" spans="1:4">
      <c r="A2124" s="408" t="s">
        <v>44264</v>
      </c>
      <c r="B2124" s="426" t="s">
        <v>44265</v>
      </c>
      <c r="C2124" s="408" t="s">
        <v>12728</v>
      </c>
      <c r="D2124" s="425">
        <v>16.581199999999999</v>
      </c>
    </row>
    <row r="2125" spans="1:4">
      <c r="A2125" s="408" t="s">
        <v>44266</v>
      </c>
      <c r="B2125" s="426" t="s">
        <v>44267</v>
      </c>
      <c r="C2125" s="408" t="s">
        <v>12728</v>
      </c>
      <c r="D2125" s="425">
        <v>15.076700000000001</v>
      </c>
    </row>
    <row r="2126" spans="1:4">
      <c r="A2126" s="408" t="s">
        <v>44268</v>
      </c>
      <c r="B2126" s="426" t="s">
        <v>44269</v>
      </c>
      <c r="C2126" s="408" t="s">
        <v>12728</v>
      </c>
      <c r="D2126" s="425">
        <v>48.124000000000002</v>
      </c>
    </row>
    <row r="2127" spans="1:4">
      <c r="A2127" s="408" t="s">
        <v>44270</v>
      </c>
      <c r="B2127" s="426" t="s">
        <v>44271</v>
      </c>
      <c r="C2127" s="408" t="s">
        <v>12728</v>
      </c>
      <c r="D2127" s="425">
        <v>15.076700000000001</v>
      </c>
    </row>
    <row r="2128" spans="1:4">
      <c r="A2128" s="408" t="s">
        <v>44272</v>
      </c>
      <c r="B2128" s="426" t="s">
        <v>44273</v>
      </c>
      <c r="C2128" s="408" t="s">
        <v>12728</v>
      </c>
      <c r="D2128" s="425">
        <v>13.5722</v>
      </c>
    </row>
    <row r="2129" spans="1:4">
      <c r="A2129" s="408" t="s">
        <v>44274</v>
      </c>
      <c r="B2129" s="426" t="s">
        <v>44275</v>
      </c>
      <c r="C2129" s="408" t="s">
        <v>12728</v>
      </c>
      <c r="D2129" s="425">
        <v>16.319500000000001</v>
      </c>
    </row>
    <row r="2130" spans="1:4">
      <c r="A2130" s="408" t="s">
        <v>44276</v>
      </c>
      <c r="B2130" s="426" t="s">
        <v>44277</v>
      </c>
      <c r="C2130" s="408" t="s">
        <v>12728</v>
      </c>
      <c r="D2130" s="425">
        <v>14.575200000000001</v>
      </c>
    </row>
    <row r="2131" spans="1:4">
      <c r="A2131" s="408" t="s">
        <v>44278</v>
      </c>
      <c r="B2131" s="426" t="s">
        <v>44279</v>
      </c>
      <c r="C2131" s="408" t="s">
        <v>12728</v>
      </c>
      <c r="D2131" s="425">
        <v>13.0707</v>
      </c>
    </row>
    <row r="2132" spans="1:4">
      <c r="A2132" s="408" t="s">
        <v>44280</v>
      </c>
      <c r="B2132" s="426" t="s">
        <v>44281</v>
      </c>
      <c r="C2132" s="408" t="s">
        <v>12728</v>
      </c>
      <c r="D2132" s="425">
        <v>45.985599999999998</v>
      </c>
    </row>
    <row r="2133" spans="1:4">
      <c r="A2133" s="408" t="s">
        <v>44282</v>
      </c>
      <c r="B2133" s="426" t="s">
        <v>44283</v>
      </c>
      <c r="C2133" s="408" t="s">
        <v>12728</v>
      </c>
      <c r="D2133" s="425">
        <v>56.303400000000003</v>
      </c>
    </row>
    <row r="2134" spans="1:4">
      <c r="A2134" s="408" t="s">
        <v>44284</v>
      </c>
      <c r="B2134" s="426" t="s">
        <v>44285</v>
      </c>
      <c r="C2134" s="408" t="s">
        <v>12728</v>
      </c>
      <c r="D2134" s="425">
        <v>55.254199999999997</v>
      </c>
    </row>
    <row r="2135" spans="1:4">
      <c r="A2135" s="408" t="s">
        <v>44286</v>
      </c>
      <c r="B2135" s="426" t="s">
        <v>44287</v>
      </c>
      <c r="C2135" s="408" t="s">
        <v>12728</v>
      </c>
      <c r="D2135" s="425">
        <v>41.323300000000003</v>
      </c>
    </row>
    <row r="2136" spans="1:4">
      <c r="A2136" s="408" t="s">
        <v>44288</v>
      </c>
      <c r="B2136" s="426" t="s">
        <v>44289</v>
      </c>
      <c r="C2136" s="408" t="s">
        <v>12728</v>
      </c>
      <c r="D2136" s="425">
        <v>39.811599999999999</v>
      </c>
    </row>
    <row r="2137" spans="1:4">
      <c r="A2137" s="408" t="s">
        <v>44290</v>
      </c>
      <c r="B2137" s="426" t="s">
        <v>44291</v>
      </c>
      <c r="C2137" s="408" t="s">
        <v>141</v>
      </c>
      <c r="D2137" s="425" t="s">
        <v>12734</v>
      </c>
    </row>
    <row r="2138" spans="1:4">
      <c r="A2138" s="408" t="s">
        <v>44292</v>
      </c>
      <c r="B2138" s="426" t="s">
        <v>44293</v>
      </c>
      <c r="C2138" s="408" t="s">
        <v>12728</v>
      </c>
      <c r="D2138" s="425">
        <v>12451.988799999999</v>
      </c>
    </row>
    <row r="2139" spans="1:4">
      <c r="A2139" s="408" t="s">
        <v>44294</v>
      </c>
      <c r="B2139" s="426" t="s">
        <v>44295</v>
      </c>
      <c r="C2139" s="408" t="s">
        <v>12728</v>
      </c>
      <c r="D2139" s="425">
        <v>16343.7075</v>
      </c>
    </row>
    <row r="2140" spans="1:4">
      <c r="A2140" s="408" t="s">
        <v>44296</v>
      </c>
      <c r="B2140" s="426" t="s">
        <v>44297</v>
      </c>
      <c r="C2140" s="408" t="s">
        <v>12728</v>
      </c>
      <c r="D2140" s="425">
        <v>28542.938699999999</v>
      </c>
    </row>
    <row r="2141" spans="1:4">
      <c r="A2141" s="408" t="s">
        <v>44298</v>
      </c>
      <c r="B2141" s="426" t="s">
        <v>44299</v>
      </c>
      <c r="C2141" s="408" t="s">
        <v>12728</v>
      </c>
      <c r="D2141" s="425">
        <v>40212.398999999998</v>
      </c>
    </row>
    <row r="2142" spans="1:4">
      <c r="A2142" s="408" t="s">
        <v>44300</v>
      </c>
      <c r="B2142" s="426" t="s">
        <v>44301</v>
      </c>
      <c r="C2142" s="408" t="s">
        <v>12728</v>
      </c>
      <c r="D2142" s="425" t="s">
        <v>12734</v>
      </c>
    </row>
    <row r="2143" spans="1:4">
      <c r="A2143" s="408" t="s">
        <v>44302</v>
      </c>
      <c r="B2143" s="426" t="s">
        <v>44303</v>
      </c>
      <c r="C2143" s="408" t="s">
        <v>12728</v>
      </c>
      <c r="D2143" s="425" t="s">
        <v>12734</v>
      </c>
    </row>
    <row r="2144" spans="1:4">
      <c r="A2144" s="408" t="s">
        <v>44304</v>
      </c>
      <c r="B2144" s="426" t="s">
        <v>44305</v>
      </c>
      <c r="C2144" s="408" t="s">
        <v>12728</v>
      </c>
      <c r="D2144" s="425" t="s">
        <v>12734</v>
      </c>
    </row>
    <row r="2145" spans="1:4">
      <c r="A2145" s="408" t="s">
        <v>44306</v>
      </c>
      <c r="B2145" s="426" t="s">
        <v>44307</v>
      </c>
      <c r="C2145" s="408" t="s">
        <v>12728</v>
      </c>
      <c r="D2145" s="425" t="s">
        <v>12734</v>
      </c>
    </row>
    <row r="2146" spans="1:4">
      <c r="A2146" s="408" t="s">
        <v>44308</v>
      </c>
      <c r="B2146" s="426" t="s">
        <v>44309</v>
      </c>
      <c r="C2146" s="408" t="s">
        <v>12728</v>
      </c>
      <c r="D2146" s="425">
        <v>55.006399999999999</v>
      </c>
    </row>
    <row r="2147" spans="1:4">
      <c r="A2147" s="408" t="s">
        <v>44310</v>
      </c>
      <c r="B2147" s="426" t="s">
        <v>44311</v>
      </c>
      <c r="C2147" s="408" t="s">
        <v>12728</v>
      </c>
      <c r="D2147" s="425">
        <v>53.662399999999998</v>
      </c>
    </row>
    <row r="2148" spans="1:4">
      <c r="A2148" s="408" t="s">
        <v>44312</v>
      </c>
      <c r="B2148" s="426" t="s">
        <v>44313</v>
      </c>
      <c r="C2148" s="408" t="s">
        <v>12728</v>
      </c>
      <c r="D2148" s="425">
        <v>127.3113</v>
      </c>
    </row>
    <row r="2149" spans="1:4">
      <c r="A2149" s="408" t="s">
        <v>44314</v>
      </c>
      <c r="B2149" s="426" t="s">
        <v>44315</v>
      </c>
      <c r="C2149" s="408" t="s">
        <v>12728</v>
      </c>
      <c r="D2149" s="425">
        <v>260.55270000000002</v>
      </c>
    </row>
    <row r="2150" spans="1:4">
      <c r="A2150" s="408" t="s">
        <v>44316</v>
      </c>
      <c r="B2150" s="426" t="s">
        <v>44317</v>
      </c>
      <c r="C2150" s="408" t="s">
        <v>12728</v>
      </c>
      <c r="D2150" s="425">
        <v>69.497</v>
      </c>
    </row>
    <row r="2151" spans="1:4">
      <c r="A2151" s="408" t="s">
        <v>44318</v>
      </c>
      <c r="B2151" s="426" t="s">
        <v>44319</v>
      </c>
      <c r="C2151" s="408" t="s">
        <v>12728</v>
      </c>
      <c r="D2151" s="425">
        <v>159.30029999999999</v>
      </c>
    </row>
    <row r="2152" spans="1:4">
      <c r="A2152" s="408" t="s">
        <v>44320</v>
      </c>
      <c r="B2152" s="426" t="s">
        <v>44321</v>
      </c>
      <c r="C2152" s="408" t="s">
        <v>12728</v>
      </c>
      <c r="D2152" s="425">
        <v>2.6631999999999998</v>
      </c>
    </row>
    <row r="2153" spans="1:4">
      <c r="A2153" s="408" t="s">
        <v>44322</v>
      </c>
      <c r="B2153" s="426" t="s">
        <v>44323</v>
      </c>
      <c r="C2153" s="408" t="s">
        <v>12728</v>
      </c>
      <c r="D2153" s="425">
        <v>1.1915</v>
      </c>
    </row>
    <row r="2154" spans="1:4">
      <c r="A2154" s="408" t="s">
        <v>44324</v>
      </c>
      <c r="B2154" s="426" t="s">
        <v>44325</v>
      </c>
      <c r="C2154" s="408" t="s">
        <v>12728</v>
      </c>
      <c r="D2154" s="425">
        <v>0.78990000000000005</v>
      </c>
    </row>
    <row r="2155" spans="1:4">
      <c r="A2155" s="408" t="s">
        <v>44326</v>
      </c>
      <c r="B2155" s="426" t="s">
        <v>44327</v>
      </c>
      <c r="C2155" s="408" t="s">
        <v>12728</v>
      </c>
      <c r="D2155" s="425">
        <v>303.56330000000003</v>
      </c>
    </row>
    <row r="2156" spans="1:4">
      <c r="A2156" s="408" t="s">
        <v>44328</v>
      </c>
      <c r="B2156" s="426" t="s">
        <v>44329</v>
      </c>
      <c r="C2156" s="408" t="s">
        <v>12728</v>
      </c>
      <c r="D2156" s="425">
        <v>1.5038</v>
      </c>
    </row>
    <row r="2157" spans="1:4">
      <c r="A2157" s="408" t="s">
        <v>44330</v>
      </c>
      <c r="B2157" s="426" t="s">
        <v>44331</v>
      </c>
      <c r="C2157" s="408" t="s">
        <v>4007</v>
      </c>
      <c r="D2157" s="425">
        <v>40.0443</v>
      </c>
    </row>
    <row r="2158" spans="1:4">
      <c r="A2158" s="408" t="s">
        <v>44332</v>
      </c>
      <c r="B2158" s="426" t="s">
        <v>44333</v>
      </c>
      <c r="C2158" s="408" t="s">
        <v>4007</v>
      </c>
      <c r="D2158" s="425">
        <v>95.859300000000005</v>
      </c>
    </row>
    <row r="2159" spans="1:4">
      <c r="A2159" s="408" t="s">
        <v>44334</v>
      </c>
      <c r="B2159" s="426" t="s">
        <v>44335</v>
      </c>
      <c r="C2159" s="408" t="s">
        <v>4007</v>
      </c>
      <c r="D2159" s="425">
        <v>54.678199999999997</v>
      </c>
    </row>
    <row r="2160" spans="1:4">
      <c r="A2160" s="408" t="s">
        <v>44336</v>
      </c>
      <c r="B2160" s="426" t="s">
        <v>44337</v>
      </c>
      <c r="C2160" s="408" t="s">
        <v>4007</v>
      </c>
      <c r="D2160" s="425">
        <v>130.7423</v>
      </c>
    </row>
    <row r="2161" spans="1:4">
      <c r="A2161" s="408" t="s">
        <v>44338</v>
      </c>
      <c r="B2161" s="426" t="s">
        <v>44339</v>
      </c>
      <c r="C2161" s="408" t="s">
        <v>4007</v>
      </c>
      <c r="D2161" s="425">
        <v>43.417099999999998</v>
      </c>
    </row>
    <row r="2162" spans="1:4">
      <c r="A2162" s="408" t="s">
        <v>44340</v>
      </c>
      <c r="B2162" s="426" t="s">
        <v>44341</v>
      </c>
      <c r="C2162" s="408" t="s">
        <v>4007</v>
      </c>
      <c r="D2162" s="425">
        <v>53.460099999999997</v>
      </c>
    </row>
    <row r="2163" spans="1:4">
      <c r="A2163" s="408" t="s">
        <v>44342</v>
      </c>
      <c r="B2163" s="426" t="s">
        <v>44343</v>
      </c>
      <c r="C2163" s="408" t="s">
        <v>12728</v>
      </c>
      <c r="D2163" s="425">
        <v>1.99</v>
      </c>
    </row>
    <row r="2164" spans="1:4">
      <c r="A2164" s="408" t="s">
        <v>44344</v>
      </c>
      <c r="B2164" s="426" t="s">
        <v>44345</v>
      </c>
      <c r="C2164" s="408" t="s">
        <v>12728</v>
      </c>
      <c r="D2164" s="425">
        <v>3.2593000000000001</v>
      </c>
    </row>
    <row r="2165" spans="1:4">
      <c r="A2165" s="408" t="s">
        <v>44346</v>
      </c>
      <c r="B2165" s="426" t="s">
        <v>44347</v>
      </c>
      <c r="C2165" s="408" t="s">
        <v>6</v>
      </c>
      <c r="D2165" s="425">
        <v>41.408200000000001</v>
      </c>
    </row>
    <row r="2166" spans="1:4">
      <c r="A2166" s="408" t="s">
        <v>44348</v>
      </c>
      <c r="B2166" s="426" t="s">
        <v>44349</v>
      </c>
      <c r="C2166" s="408" t="s">
        <v>6</v>
      </c>
      <c r="D2166" s="425">
        <v>106.69880000000001</v>
      </c>
    </row>
    <row r="2167" spans="1:4">
      <c r="A2167" s="408" t="s">
        <v>44350</v>
      </c>
      <c r="B2167" s="426" t="s">
        <v>44351</v>
      </c>
      <c r="C2167" s="408" t="s">
        <v>19</v>
      </c>
      <c r="D2167" s="425">
        <v>28.465699999999998</v>
      </c>
    </row>
    <row r="2168" spans="1:4">
      <c r="A2168" s="408" t="s">
        <v>44352</v>
      </c>
      <c r="B2168" s="426" t="s">
        <v>44353</v>
      </c>
      <c r="C2168" s="408" t="s">
        <v>12728</v>
      </c>
      <c r="D2168" s="425">
        <v>1.3240000000000001</v>
      </c>
    </row>
    <row r="2169" spans="1:4">
      <c r="A2169" s="408" t="s">
        <v>44354</v>
      </c>
      <c r="B2169" s="426" t="s">
        <v>44355</v>
      </c>
      <c r="C2169" s="408" t="s">
        <v>12728</v>
      </c>
      <c r="D2169" s="425">
        <v>0.47170000000000001</v>
      </c>
    </row>
    <row r="2170" spans="1:4">
      <c r="A2170" s="408" t="s">
        <v>44356</v>
      </c>
      <c r="B2170" s="426" t="s">
        <v>44357</v>
      </c>
      <c r="C2170" s="408" t="s">
        <v>12728</v>
      </c>
      <c r="D2170" s="425">
        <v>0.22009999999999999</v>
      </c>
    </row>
    <row r="2171" spans="1:4">
      <c r="A2171" s="408" t="s">
        <v>44358</v>
      </c>
      <c r="B2171" s="426" t="s">
        <v>44359</v>
      </c>
      <c r="C2171" s="408" t="s">
        <v>12728</v>
      </c>
      <c r="D2171" s="425">
        <v>0.29699999999999999</v>
      </c>
    </row>
    <row r="2172" spans="1:4">
      <c r="A2172" s="408" t="s">
        <v>44360</v>
      </c>
      <c r="B2172" s="426" t="s">
        <v>44361</v>
      </c>
      <c r="C2172" s="408" t="s">
        <v>12728</v>
      </c>
      <c r="D2172" s="425">
        <v>2.7804000000000002</v>
      </c>
    </row>
    <row r="2173" spans="1:4">
      <c r="A2173" s="408" t="s">
        <v>44362</v>
      </c>
      <c r="B2173" s="426" t="s">
        <v>44363</v>
      </c>
      <c r="C2173" s="408" t="s">
        <v>6</v>
      </c>
      <c r="D2173" s="425">
        <v>32.883200000000002</v>
      </c>
    </row>
    <row r="2174" spans="1:4">
      <c r="A2174" s="408" t="s">
        <v>44364</v>
      </c>
      <c r="B2174" s="426" t="s">
        <v>44365</v>
      </c>
      <c r="C2174" s="408" t="s">
        <v>6</v>
      </c>
      <c r="D2174" s="425">
        <v>17.459099999999999</v>
      </c>
    </row>
    <row r="2175" spans="1:4">
      <c r="A2175" s="408" t="s">
        <v>44366</v>
      </c>
      <c r="B2175" s="426" t="s">
        <v>44367</v>
      </c>
      <c r="C2175" s="408" t="s">
        <v>4007</v>
      </c>
      <c r="D2175" s="425">
        <v>11.9878</v>
      </c>
    </row>
    <row r="2176" spans="1:4">
      <c r="A2176" s="408" t="s">
        <v>44368</v>
      </c>
      <c r="B2176" s="426" t="s">
        <v>44369</v>
      </c>
      <c r="C2176" s="408" t="s">
        <v>19</v>
      </c>
      <c r="D2176" s="425">
        <v>17.591999999999999</v>
      </c>
    </row>
    <row r="2177" spans="1:4" ht="23.25">
      <c r="A2177" s="427" t="s">
        <v>17459</v>
      </c>
      <c r="B2177" s="428" t="s">
        <v>44370</v>
      </c>
      <c r="C2177" s="429"/>
      <c r="D2177" s="427" t="s">
        <v>17461</v>
      </c>
    </row>
    <row r="2178" spans="1:4" ht="23.25">
      <c r="A2178" s="430"/>
      <c r="B2178" s="429"/>
      <c r="C2178" s="429"/>
      <c r="D2178" s="429"/>
    </row>
    <row r="2179" spans="1:4" s="432" customFormat="1" ht="11.25">
      <c r="A2179" s="431" t="s">
        <v>17462</v>
      </c>
      <c r="B2179" s="431"/>
      <c r="C2179" s="431"/>
      <c r="D2179" s="431"/>
    </row>
    <row r="2180" spans="1:4" s="432" customFormat="1" ht="11.25">
      <c r="A2180" s="431" t="s">
        <v>44371</v>
      </c>
      <c r="B2180" s="431"/>
      <c r="C2180" s="431"/>
      <c r="D2180" s="431"/>
    </row>
    <row r="2181" spans="1:4" s="432" customFormat="1" ht="11.25">
      <c r="A2181" s="433" t="s">
        <v>0</v>
      </c>
      <c r="B2181" s="433" t="s">
        <v>1</v>
      </c>
      <c r="C2181" s="433" t="s">
        <v>3300</v>
      </c>
      <c r="D2181" s="433" t="s">
        <v>44372</v>
      </c>
    </row>
    <row r="2182" spans="1:4" s="432" customFormat="1" ht="11.25">
      <c r="A2182" s="434" t="s">
        <v>44373</v>
      </c>
      <c r="B2182" s="435" t="s">
        <v>44374</v>
      </c>
      <c r="C2182" s="436" t="s">
        <v>129</v>
      </c>
      <c r="D2182" s="437">
        <v>6.5895999999999999</v>
      </c>
    </row>
    <row r="2183" spans="1:4" s="432" customFormat="1" ht="11.25">
      <c r="A2183" s="434" t="s">
        <v>44375</v>
      </c>
      <c r="B2183" s="435" t="s">
        <v>44376</v>
      </c>
      <c r="C2183" s="436" t="s">
        <v>129</v>
      </c>
      <c r="D2183" s="437">
        <v>7.9074999999999998</v>
      </c>
    </row>
    <row r="2184" spans="1:4" s="432" customFormat="1" ht="11.25">
      <c r="A2184" s="434" t="s">
        <v>44377</v>
      </c>
      <c r="B2184" s="435" t="s">
        <v>44378</v>
      </c>
      <c r="C2184" s="436" t="s">
        <v>388</v>
      </c>
      <c r="D2184" s="437">
        <v>2360.6</v>
      </c>
    </row>
    <row r="2185" spans="1:4" s="432" customFormat="1" ht="11.25">
      <c r="A2185" s="434" t="s">
        <v>44379</v>
      </c>
      <c r="B2185" s="435" t="s">
        <v>44380</v>
      </c>
      <c r="C2185" s="436" t="s">
        <v>388</v>
      </c>
      <c r="D2185" s="437">
        <v>1635.9978000000001</v>
      </c>
    </row>
    <row r="2186" spans="1:4" s="432" customFormat="1" ht="11.25">
      <c r="A2186" s="434" t="s">
        <v>44381</v>
      </c>
      <c r="B2186" s="435" t="s">
        <v>44382</v>
      </c>
      <c r="C2186" s="436" t="s">
        <v>129</v>
      </c>
      <c r="D2186" s="437">
        <v>9.92</v>
      </c>
    </row>
    <row r="2187" spans="1:4" s="432" customFormat="1" ht="11.25">
      <c r="A2187" s="434" t="s">
        <v>44383</v>
      </c>
      <c r="B2187" s="435" t="s">
        <v>44384</v>
      </c>
      <c r="C2187" s="436" t="s">
        <v>388</v>
      </c>
      <c r="D2187" s="437">
        <v>1487.2585999999999</v>
      </c>
    </row>
    <row r="2188" spans="1:4" s="432" customFormat="1" ht="11.25">
      <c r="A2188" s="434" t="s">
        <v>44385</v>
      </c>
      <c r="B2188" s="435" t="s">
        <v>44386</v>
      </c>
      <c r="C2188" s="436" t="s">
        <v>129</v>
      </c>
      <c r="D2188" s="437">
        <v>11.2</v>
      </c>
    </row>
    <row r="2189" spans="1:4" s="432" customFormat="1" ht="11.25">
      <c r="A2189" s="434" t="s">
        <v>44387</v>
      </c>
      <c r="B2189" s="435" t="s">
        <v>44388</v>
      </c>
      <c r="C2189" s="436" t="s">
        <v>129</v>
      </c>
      <c r="D2189" s="437">
        <v>7.7794999999999996</v>
      </c>
    </row>
    <row r="2190" spans="1:4" s="432" customFormat="1" ht="11.25">
      <c r="A2190" s="434" t="s">
        <v>44389</v>
      </c>
      <c r="B2190" s="435" t="s">
        <v>44390</v>
      </c>
      <c r="C2190" s="436" t="s">
        <v>388</v>
      </c>
      <c r="D2190" s="437">
        <v>4609.616</v>
      </c>
    </row>
    <row r="2191" spans="1:4" s="432" customFormat="1" ht="11.25">
      <c r="A2191" s="434" t="s">
        <v>44391</v>
      </c>
      <c r="B2191" s="435" t="s">
        <v>44392</v>
      </c>
      <c r="C2191" s="436" t="s">
        <v>129</v>
      </c>
      <c r="D2191" s="437">
        <v>9.9902999999999995</v>
      </c>
    </row>
    <row r="2192" spans="1:4" s="432" customFormat="1" ht="11.25">
      <c r="A2192" s="434" t="s">
        <v>44393</v>
      </c>
      <c r="B2192" s="435" t="s">
        <v>44394</v>
      </c>
      <c r="C2192" s="436" t="s">
        <v>388</v>
      </c>
      <c r="D2192" s="437">
        <v>3815.13</v>
      </c>
    </row>
    <row r="2193" spans="1:4" s="432" customFormat="1" ht="11.25">
      <c r="A2193" s="434" t="s">
        <v>44395</v>
      </c>
      <c r="B2193" s="435" t="s">
        <v>44396</v>
      </c>
      <c r="C2193" s="436" t="s">
        <v>388</v>
      </c>
      <c r="D2193" s="437">
        <v>12589.0095</v>
      </c>
    </row>
    <row r="2194" spans="1:4" s="432" customFormat="1" ht="11.25">
      <c r="A2194" s="434" t="s">
        <v>44397</v>
      </c>
      <c r="B2194" s="435" t="s">
        <v>44398</v>
      </c>
      <c r="C2194" s="436" t="s">
        <v>388</v>
      </c>
      <c r="D2194" s="437">
        <v>1330.143</v>
      </c>
    </row>
    <row r="2195" spans="1:4" s="432" customFormat="1" ht="11.25">
      <c r="A2195" s="434" t="s">
        <v>44399</v>
      </c>
      <c r="B2195" s="435" t="s">
        <v>44400</v>
      </c>
      <c r="C2195" s="436" t="s">
        <v>129</v>
      </c>
      <c r="D2195" s="437">
        <v>7.75</v>
      </c>
    </row>
    <row r="2196" spans="1:4" s="432" customFormat="1" ht="11.25">
      <c r="A2196" s="434" t="s">
        <v>44401</v>
      </c>
      <c r="B2196" s="435" t="s">
        <v>44402</v>
      </c>
      <c r="C2196" s="436" t="s">
        <v>388</v>
      </c>
      <c r="D2196" s="437">
        <v>2660.0563999999999</v>
      </c>
    </row>
    <row r="2197" spans="1:4" s="432" customFormat="1" ht="11.25">
      <c r="A2197" s="434" t="s">
        <v>44403</v>
      </c>
      <c r="B2197" s="435" t="s">
        <v>44404</v>
      </c>
      <c r="C2197" s="436" t="s">
        <v>388</v>
      </c>
      <c r="D2197" s="437">
        <v>12589.0095</v>
      </c>
    </row>
    <row r="2198" spans="1:4" s="432" customFormat="1" ht="11.25">
      <c r="A2198" s="434" t="s">
        <v>44405</v>
      </c>
      <c r="B2198" s="435" t="s">
        <v>44406</v>
      </c>
      <c r="C2198" s="436" t="s">
        <v>129</v>
      </c>
      <c r="D2198" s="437">
        <v>7.8125</v>
      </c>
    </row>
    <row r="2199" spans="1:4" s="432" customFormat="1" ht="11.25">
      <c r="A2199" s="434" t="s">
        <v>44407</v>
      </c>
      <c r="B2199" s="435" t="s">
        <v>44408</v>
      </c>
      <c r="C2199" s="436" t="s">
        <v>129</v>
      </c>
      <c r="D2199" s="437">
        <v>9.92</v>
      </c>
    </row>
    <row r="2200" spans="1:4" s="432" customFormat="1" ht="11.25">
      <c r="A2200" s="434" t="s">
        <v>44409</v>
      </c>
      <c r="B2200" s="435" t="s">
        <v>44410</v>
      </c>
      <c r="C2200" s="436" t="s">
        <v>129</v>
      </c>
      <c r="D2200" s="437">
        <v>9.92</v>
      </c>
    </row>
    <row r="2201" spans="1:4" s="432" customFormat="1" ht="11.25">
      <c r="A2201" s="434" t="s">
        <v>44411</v>
      </c>
      <c r="B2201" s="435" t="s">
        <v>44412</v>
      </c>
      <c r="C2201" s="436" t="s">
        <v>129</v>
      </c>
      <c r="D2201" s="437">
        <v>5.4659000000000004</v>
      </c>
    </row>
    <row r="2202" spans="1:4" s="432" customFormat="1" ht="11.25">
      <c r="A2202" s="434" t="s">
        <v>44413</v>
      </c>
      <c r="B2202" s="435" t="s">
        <v>44414</v>
      </c>
      <c r="C2202" s="436" t="s">
        <v>129</v>
      </c>
      <c r="D2202" s="437">
        <v>13.25</v>
      </c>
    </row>
    <row r="2203" spans="1:4" s="432" customFormat="1" ht="11.25">
      <c r="A2203" s="434" t="s">
        <v>44415</v>
      </c>
      <c r="B2203" s="435" t="s">
        <v>44416</v>
      </c>
      <c r="C2203" s="436" t="s">
        <v>388</v>
      </c>
      <c r="D2203" s="437">
        <v>10174.959999999999</v>
      </c>
    </row>
    <row r="2204" spans="1:4" s="432" customFormat="1" ht="11.25">
      <c r="A2204" s="434" t="s">
        <v>44417</v>
      </c>
      <c r="B2204" s="435" t="s">
        <v>44418</v>
      </c>
      <c r="C2204" s="436" t="s">
        <v>388</v>
      </c>
      <c r="D2204" s="437">
        <v>1114.8231000000001</v>
      </c>
    </row>
    <row r="2205" spans="1:4" s="432" customFormat="1" ht="11.25">
      <c r="A2205" s="434" t="s">
        <v>44419</v>
      </c>
      <c r="B2205" s="435" t="s">
        <v>44420</v>
      </c>
      <c r="C2205" s="436" t="s">
        <v>129</v>
      </c>
      <c r="D2205" s="437">
        <v>10.73</v>
      </c>
    </row>
    <row r="2206" spans="1:4" s="432" customFormat="1" ht="11.25">
      <c r="A2206" s="434" t="s">
        <v>44421</v>
      </c>
      <c r="B2206" s="435" t="s">
        <v>44422</v>
      </c>
      <c r="C2206" s="436" t="s">
        <v>388</v>
      </c>
      <c r="D2206" s="437">
        <v>2182.4</v>
      </c>
    </row>
    <row r="2207" spans="1:4" s="432" customFormat="1" ht="11.25">
      <c r="A2207" s="434" t="s">
        <v>44423</v>
      </c>
      <c r="B2207" s="435" t="s">
        <v>44424</v>
      </c>
      <c r="C2207" s="436" t="s">
        <v>129</v>
      </c>
      <c r="D2207" s="437">
        <v>6.5956000000000001</v>
      </c>
    </row>
    <row r="2208" spans="1:4" s="432" customFormat="1" ht="11.25">
      <c r="A2208" s="434" t="s">
        <v>44425</v>
      </c>
      <c r="B2208" s="435" t="s">
        <v>44426</v>
      </c>
      <c r="C2208" s="436" t="s">
        <v>129</v>
      </c>
      <c r="D2208" s="437">
        <v>54.708799999999997</v>
      </c>
    </row>
    <row r="2209" spans="1:4" s="432" customFormat="1" ht="11.25">
      <c r="A2209" s="434" t="s">
        <v>44427</v>
      </c>
      <c r="B2209" s="435" t="s">
        <v>44428</v>
      </c>
      <c r="C2209" s="436" t="s">
        <v>388</v>
      </c>
      <c r="D2209" s="437">
        <v>3767.6392999999998</v>
      </c>
    </row>
    <row r="2210" spans="1:4" s="432" customFormat="1" ht="11.25">
      <c r="A2210" s="434" t="s">
        <v>44429</v>
      </c>
      <c r="B2210" s="435" t="s">
        <v>44430</v>
      </c>
      <c r="C2210" s="436" t="s">
        <v>388</v>
      </c>
      <c r="D2210" s="437">
        <v>5920.46</v>
      </c>
    </row>
    <row r="2211" spans="1:4" s="432" customFormat="1" ht="11.25">
      <c r="A2211" s="434" t="s">
        <v>44431</v>
      </c>
      <c r="B2211" s="435" t="s">
        <v>44432</v>
      </c>
      <c r="C2211" s="436" t="s">
        <v>388</v>
      </c>
      <c r="D2211" s="437">
        <v>1707.69</v>
      </c>
    </row>
    <row r="2212" spans="1:4" s="432" customFormat="1" ht="11.25">
      <c r="A2212" s="434" t="s">
        <v>44433</v>
      </c>
      <c r="B2212" s="435" t="s">
        <v>44434</v>
      </c>
      <c r="C2212" s="436" t="s">
        <v>129</v>
      </c>
      <c r="D2212" s="437">
        <v>7.1685999999999996</v>
      </c>
    </row>
    <row r="2213" spans="1:4" s="432" customFormat="1" ht="11.25">
      <c r="A2213" s="434" t="s">
        <v>44435</v>
      </c>
      <c r="B2213" s="435" t="s">
        <v>44436</v>
      </c>
      <c r="C2213" s="436" t="s">
        <v>388</v>
      </c>
      <c r="D2213" s="437">
        <v>4942.3271000000004</v>
      </c>
    </row>
    <row r="2214" spans="1:4" s="432" customFormat="1" ht="11.25">
      <c r="A2214" s="434" t="s">
        <v>44437</v>
      </c>
      <c r="B2214" s="435" t="s">
        <v>44438</v>
      </c>
      <c r="C2214" s="436" t="s">
        <v>129</v>
      </c>
      <c r="D2214" s="437">
        <v>9.9994999999999994</v>
      </c>
    </row>
    <row r="2215" spans="1:4" s="432" customFormat="1" ht="11.25">
      <c r="A2215" s="434" t="s">
        <v>44439</v>
      </c>
      <c r="B2215" s="435" t="s">
        <v>44440</v>
      </c>
      <c r="C2215" s="436" t="s">
        <v>129</v>
      </c>
      <c r="D2215" s="437">
        <v>14.5787</v>
      </c>
    </row>
    <row r="2216" spans="1:4" s="432" customFormat="1" ht="11.25">
      <c r="A2216" s="434" t="s">
        <v>44441</v>
      </c>
      <c r="B2216" s="435" t="s">
        <v>44442</v>
      </c>
      <c r="C2216" s="436" t="s">
        <v>129</v>
      </c>
      <c r="D2216" s="437">
        <v>6.5956000000000001</v>
      </c>
    </row>
    <row r="2217" spans="1:4" s="432" customFormat="1" ht="11.25">
      <c r="A2217" s="434" t="s">
        <v>44443</v>
      </c>
      <c r="B2217" s="435" t="s">
        <v>44444</v>
      </c>
      <c r="C2217" s="436" t="s">
        <v>388</v>
      </c>
      <c r="D2217" s="437">
        <v>3161.5023000000001</v>
      </c>
    </row>
    <row r="2218" spans="1:4" s="432" customFormat="1" ht="11.25">
      <c r="A2218" s="434" t="s">
        <v>44445</v>
      </c>
      <c r="B2218" s="435" t="s">
        <v>44446</v>
      </c>
      <c r="C2218" s="436" t="s">
        <v>388</v>
      </c>
      <c r="D2218" s="437">
        <v>1912.8109999999999</v>
      </c>
    </row>
    <row r="2219" spans="1:4" s="432" customFormat="1" ht="11.25">
      <c r="A2219" s="434" t="s">
        <v>44447</v>
      </c>
      <c r="B2219" s="435" t="s">
        <v>44448</v>
      </c>
      <c r="C2219" s="436" t="s">
        <v>388</v>
      </c>
      <c r="D2219" s="437">
        <v>1992.85</v>
      </c>
    </row>
    <row r="2220" spans="1:4" s="432" customFormat="1" ht="11.25">
      <c r="A2220" s="434" t="s">
        <v>44449</v>
      </c>
      <c r="B2220" s="435" t="s">
        <v>44450</v>
      </c>
      <c r="C2220" s="436" t="s">
        <v>388</v>
      </c>
      <c r="D2220" s="437">
        <v>9350</v>
      </c>
    </row>
    <row r="2221" spans="1:4" s="432" customFormat="1" ht="11.25">
      <c r="A2221" s="434" t="s">
        <v>44451</v>
      </c>
      <c r="B2221" s="435" t="s">
        <v>44452</v>
      </c>
      <c r="C2221" s="436" t="s">
        <v>129</v>
      </c>
      <c r="D2221" s="437">
        <v>8.8391999999999999</v>
      </c>
    </row>
    <row r="2222" spans="1:4" s="432" customFormat="1" ht="11.25">
      <c r="A2222" s="434" t="s">
        <v>44453</v>
      </c>
      <c r="B2222" s="435" t="s">
        <v>44454</v>
      </c>
      <c r="C2222" s="436" t="s">
        <v>129</v>
      </c>
      <c r="D2222" s="437">
        <v>6.5895999999999999</v>
      </c>
    </row>
    <row r="2223" spans="1:4" s="432" customFormat="1" ht="11.25">
      <c r="A2223" s="434" t="s">
        <v>44455</v>
      </c>
      <c r="B2223" s="435" t="s">
        <v>44456</v>
      </c>
      <c r="C2223" s="436" t="s">
        <v>388</v>
      </c>
      <c r="D2223" s="437">
        <v>1883.7919999999999</v>
      </c>
    </row>
    <row r="2224" spans="1:4" s="432" customFormat="1" ht="11.25">
      <c r="A2224" s="434" t="s">
        <v>44457</v>
      </c>
      <c r="B2224" s="435" t="s">
        <v>44458</v>
      </c>
      <c r="C2224" s="436" t="s">
        <v>388</v>
      </c>
      <c r="D2224" s="437">
        <v>1774.9014</v>
      </c>
    </row>
    <row r="2225" spans="1:4" s="432" customFormat="1" ht="11.25">
      <c r="A2225" s="434" t="s">
        <v>44459</v>
      </c>
      <c r="B2225" s="435" t="s">
        <v>44460</v>
      </c>
      <c r="C2225" s="436" t="s">
        <v>129</v>
      </c>
      <c r="D2225" s="437">
        <v>8.0718999999999994</v>
      </c>
    </row>
    <row r="2226" spans="1:4" s="432" customFormat="1" ht="11.25">
      <c r="A2226" s="434" t="s">
        <v>44461</v>
      </c>
      <c r="B2226" s="435" t="s">
        <v>44462</v>
      </c>
      <c r="C2226" s="436" t="s">
        <v>388</v>
      </c>
      <c r="D2226" s="437">
        <v>1775.8091999999999</v>
      </c>
    </row>
    <row r="2227" spans="1:4" s="432" customFormat="1" ht="11.25">
      <c r="A2227" s="434" t="s">
        <v>44463</v>
      </c>
      <c r="B2227" s="435" t="s">
        <v>44464</v>
      </c>
      <c r="C2227" s="436" t="s">
        <v>388</v>
      </c>
      <c r="D2227" s="437">
        <v>2375.6525000000001</v>
      </c>
    </row>
    <row r="2228" spans="1:4" s="432" customFormat="1" ht="11.25">
      <c r="A2228" s="434" t="s">
        <v>44465</v>
      </c>
      <c r="B2228" s="435" t="s">
        <v>44466</v>
      </c>
      <c r="C2228" s="436" t="s">
        <v>129</v>
      </c>
      <c r="D2228" s="437">
        <v>5.4659000000000004</v>
      </c>
    </row>
    <row r="2229" spans="1:4" s="432" customFormat="1" ht="11.25">
      <c r="A2229" s="434" t="s">
        <v>44467</v>
      </c>
      <c r="B2229" s="435" t="s">
        <v>44468</v>
      </c>
      <c r="C2229" s="436" t="s">
        <v>129</v>
      </c>
      <c r="D2229" s="437">
        <v>7.9622999999999999</v>
      </c>
    </row>
    <row r="2230" spans="1:4" s="432" customFormat="1" ht="11.25">
      <c r="A2230" s="434" t="s">
        <v>44469</v>
      </c>
      <c r="B2230" s="435" t="s">
        <v>44470</v>
      </c>
      <c r="C2230" s="436" t="s">
        <v>129</v>
      </c>
      <c r="D2230" s="437">
        <v>6.5895999999999999</v>
      </c>
    </row>
    <row r="2231" spans="1:4" s="432" customFormat="1" ht="11.25">
      <c r="A2231" s="434" t="s">
        <v>44471</v>
      </c>
      <c r="B2231" s="435" t="s">
        <v>44472</v>
      </c>
      <c r="C2231" s="436" t="s">
        <v>388</v>
      </c>
      <c r="D2231" s="437">
        <v>10188.723900000001</v>
      </c>
    </row>
    <row r="2232" spans="1:4" s="432" customFormat="1" ht="11.25">
      <c r="A2232" s="434" t="s">
        <v>44473</v>
      </c>
      <c r="B2232" s="435" t="s">
        <v>44474</v>
      </c>
      <c r="C2232" s="436" t="s">
        <v>388</v>
      </c>
      <c r="D2232" s="437">
        <v>2587.4785999999999</v>
      </c>
    </row>
    <row r="2233" spans="1:4" s="432" customFormat="1" ht="11.25">
      <c r="A2233" s="434" t="s">
        <v>44475</v>
      </c>
      <c r="B2233" s="435" t="s">
        <v>44476</v>
      </c>
      <c r="C2233" s="436" t="s">
        <v>129</v>
      </c>
      <c r="D2233" s="437">
        <v>8.0418000000000003</v>
      </c>
    </row>
    <row r="2234" spans="1:4" s="432" customFormat="1" ht="11.25">
      <c r="A2234" s="434" t="s">
        <v>44477</v>
      </c>
      <c r="B2234" s="435" t="s">
        <v>44478</v>
      </c>
      <c r="C2234" s="436" t="s">
        <v>388</v>
      </c>
      <c r="D2234" s="437">
        <v>3414.7523999999999</v>
      </c>
    </row>
    <row r="2235" spans="1:4" s="432" customFormat="1" ht="11.25">
      <c r="A2235" s="434" t="s">
        <v>44479</v>
      </c>
      <c r="B2235" s="435" t="s">
        <v>44480</v>
      </c>
      <c r="C2235" s="436" t="s">
        <v>388</v>
      </c>
      <c r="D2235" s="437">
        <v>3815.13</v>
      </c>
    </row>
    <row r="2236" spans="1:4" s="432" customFormat="1" ht="11.25">
      <c r="A2236" s="434" t="s">
        <v>44481</v>
      </c>
      <c r="B2236" s="435" t="s">
        <v>44482</v>
      </c>
      <c r="C2236" s="436" t="s">
        <v>129</v>
      </c>
      <c r="D2236" s="437">
        <v>8.6923999999999992</v>
      </c>
    </row>
    <row r="2237" spans="1:4" s="432" customFormat="1" ht="11.25">
      <c r="A2237" s="434" t="s">
        <v>44483</v>
      </c>
      <c r="B2237" s="435" t="s">
        <v>44484</v>
      </c>
      <c r="C2237" s="436" t="s">
        <v>129</v>
      </c>
      <c r="D2237" s="437">
        <v>9.6852999999999998</v>
      </c>
    </row>
    <row r="2238" spans="1:4" s="432" customFormat="1" ht="11.25">
      <c r="A2238" s="434" t="s">
        <v>44485</v>
      </c>
      <c r="B2238" s="435" t="s">
        <v>44486</v>
      </c>
      <c r="C2238" s="436" t="s">
        <v>388</v>
      </c>
      <c r="D2238" s="437">
        <v>2412.2399999999998</v>
      </c>
    </row>
    <row r="2239" spans="1:4" s="432" customFormat="1" ht="11.25">
      <c r="A2239" s="434" t="s">
        <v>44487</v>
      </c>
      <c r="B2239" s="435" t="s">
        <v>44488</v>
      </c>
      <c r="C2239" s="436" t="s">
        <v>388</v>
      </c>
      <c r="D2239" s="437">
        <v>2941.7183</v>
      </c>
    </row>
    <row r="2240" spans="1:4" s="432" customFormat="1" ht="11.25">
      <c r="A2240" s="434" t="s">
        <v>44489</v>
      </c>
      <c r="B2240" s="435" t="s">
        <v>44490</v>
      </c>
      <c r="C2240" s="436" t="s">
        <v>388</v>
      </c>
      <c r="D2240" s="437">
        <v>2594.3692000000001</v>
      </c>
    </row>
    <row r="2241" spans="1:4" s="432" customFormat="1" ht="11.25">
      <c r="A2241" s="434" t="s">
        <v>44491</v>
      </c>
      <c r="B2241" s="435" t="s">
        <v>44492</v>
      </c>
      <c r="C2241" s="436" t="s">
        <v>388</v>
      </c>
      <c r="D2241" s="437">
        <v>2728.56</v>
      </c>
    </row>
    <row r="2242" spans="1:4" s="432" customFormat="1" ht="11.25">
      <c r="A2242" s="434" t="s">
        <v>44493</v>
      </c>
      <c r="B2242" s="435" t="s">
        <v>44494</v>
      </c>
      <c r="C2242" s="436" t="s">
        <v>129</v>
      </c>
      <c r="D2242" s="437">
        <v>15.521599999999999</v>
      </c>
    </row>
    <row r="2243" spans="1:4" s="432" customFormat="1" ht="11.25">
      <c r="A2243" s="434" t="s">
        <v>44495</v>
      </c>
      <c r="B2243" s="435" t="s">
        <v>44496</v>
      </c>
      <c r="C2243" s="436" t="s">
        <v>388</v>
      </c>
      <c r="D2243" s="437">
        <v>4611.0447000000004</v>
      </c>
    </row>
    <row r="2244" spans="1:4" s="432" customFormat="1" ht="11.25">
      <c r="A2244" s="434" t="s">
        <v>44497</v>
      </c>
      <c r="B2244" s="435" t="s">
        <v>44498</v>
      </c>
      <c r="C2244" s="436" t="s">
        <v>388</v>
      </c>
      <c r="D2244" s="437">
        <v>3815.13</v>
      </c>
    </row>
    <row r="2245" spans="1:4" s="432" customFormat="1" ht="11.25">
      <c r="A2245" s="434" t="s">
        <v>44499</v>
      </c>
      <c r="B2245" s="435" t="s">
        <v>44500</v>
      </c>
      <c r="C2245" s="436" t="s">
        <v>129</v>
      </c>
      <c r="D2245" s="437">
        <v>6.5895999999999999</v>
      </c>
    </row>
    <row r="2246" spans="1:4" s="432" customFormat="1" ht="11.25">
      <c r="A2246" s="434" t="s">
        <v>44501</v>
      </c>
      <c r="B2246" s="435" t="s">
        <v>44502</v>
      </c>
      <c r="C2246" s="436" t="s">
        <v>388</v>
      </c>
      <c r="D2246" s="437">
        <v>3570.8604999999998</v>
      </c>
    </row>
    <row r="2247" spans="1:4" s="432" customFormat="1" ht="11.25">
      <c r="A2247" s="434" t="s">
        <v>44503</v>
      </c>
      <c r="B2247" s="435" t="s">
        <v>44504</v>
      </c>
      <c r="C2247" s="436" t="s">
        <v>388</v>
      </c>
      <c r="D2247" s="437">
        <v>12687.665800000001</v>
      </c>
    </row>
    <row r="2248" spans="1:4" s="432" customFormat="1" ht="11.25">
      <c r="A2248" s="434" t="s">
        <v>44505</v>
      </c>
      <c r="B2248" s="435" t="s">
        <v>44506</v>
      </c>
      <c r="C2248" s="436" t="s">
        <v>129</v>
      </c>
      <c r="D2248" s="437">
        <v>7.75</v>
      </c>
    </row>
    <row r="2249" spans="1:4" s="432" customFormat="1" ht="11.25">
      <c r="A2249" s="434" t="s">
        <v>44507</v>
      </c>
      <c r="B2249" s="435" t="s">
        <v>44508</v>
      </c>
      <c r="C2249" s="436" t="s">
        <v>388</v>
      </c>
      <c r="D2249" s="437">
        <v>3815.13</v>
      </c>
    </row>
    <row r="2250" spans="1:4" s="432" customFormat="1" ht="11.25">
      <c r="A2250" s="434" t="s">
        <v>44509</v>
      </c>
      <c r="B2250" s="435" t="s">
        <v>44510</v>
      </c>
      <c r="C2250" s="436" t="s">
        <v>388</v>
      </c>
      <c r="D2250" s="437">
        <v>1707.69</v>
      </c>
    </row>
    <row r="2251" spans="1:4" s="432" customFormat="1" ht="11.25">
      <c r="A2251" s="434" t="s">
        <v>44511</v>
      </c>
      <c r="B2251" s="435" t="s">
        <v>44512</v>
      </c>
      <c r="C2251" s="436" t="s">
        <v>388</v>
      </c>
      <c r="D2251" s="437">
        <v>3090.1563999999998</v>
      </c>
    </row>
    <row r="2252" spans="1:4" s="432" customFormat="1" ht="11.25">
      <c r="A2252" s="434" t="s">
        <v>44513</v>
      </c>
      <c r="B2252" s="435" t="s">
        <v>44514</v>
      </c>
      <c r="C2252" s="436" t="s">
        <v>388</v>
      </c>
      <c r="D2252" s="437">
        <v>3833.4218000000001</v>
      </c>
    </row>
    <row r="2253" spans="1:4" s="432" customFormat="1" ht="11.25">
      <c r="A2253" s="434" t="s">
        <v>44515</v>
      </c>
      <c r="B2253" s="435" t="s">
        <v>44516</v>
      </c>
      <c r="C2253" s="436" t="s">
        <v>388</v>
      </c>
      <c r="D2253" s="437">
        <v>3815.13</v>
      </c>
    </row>
    <row r="2254" spans="1:4" s="432" customFormat="1" ht="11.25">
      <c r="A2254" s="434" t="s">
        <v>44517</v>
      </c>
      <c r="B2254" s="435" t="s">
        <v>44518</v>
      </c>
      <c r="C2254" s="436" t="s">
        <v>388</v>
      </c>
      <c r="D2254" s="437">
        <v>1771.8766000000001</v>
      </c>
    </row>
    <row r="2255" spans="1:4" s="432" customFormat="1" ht="11.25">
      <c r="A2255" s="434" t="s">
        <v>44519</v>
      </c>
      <c r="B2255" s="435" t="s">
        <v>44520</v>
      </c>
      <c r="C2255" s="436" t="s">
        <v>388</v>
      </c>
      <c r="D2255" s="437">
        <v>9408.9920000000002</v>
      </c>
    </row>
    <row r="2256" spans="1:4" s="432" customFormat="1" ht="11.25">
      <c r="A2256" s="434" t="s">
        <v>44521</v>
      </c>
      <c r="B2256" s="435" t="s">
        <v>44522</v>
      </c>
      <c r="C2256" s="436" t="s">
        <v>388</v>
      </c>
      <c r="D2256" s="437">
        <v>6400.1082999999999</v>
      </c>
    </row>
    <row r="2257" spans="1:4" s="432" customFormat="1" ht="11.25">
      <c r="A2257" s="434" t="s">
        <v>44523</v>
      </c>
      <c r="B2257" s="435" t="s">
        <v>44524</v>
      </c>
      <c r="C2257" s="436" t="s">
        <v>388</v>
      </c>
      <c r="D2257" s="437">
        <v>1985.0530000000001</v>
      </c>
    </row>
    <row r="2258" spans="1:4" s="432" customFormat="1" ht="11.25">
      <c r="A2258" s="434" t="s">
        <v>44525</v>
      </c>
      <c r="B2258" s="435" t="s">
        <v>44526</v>
      </c>
      <c r="C2258" s="436" t="s">
        <v>388</v>
      </c>
      <c r="D2258" s="437">
        <v>2463.1583999999998</v>
      </c>
    </row>
    <row r="2259" spans="1:4" s="432" customFormat="1" ht="11.25">
      <c r="A2259" s="434" t="s">
        <v>44527</v>
      </c>
      <c r="B2259" s="435" t="s">
        <v>44528</v>
      </c>
      <c r="C2259" s="436" t="s">
        <v>388</v>
      </c>
      <c r="D2259" s="437">
        <v>1912.8109999999999</v>
      </c>
    </row>
    <row r="2260" spans="1:4" s="432" customFormat="1" ht="11.25">
      <c r="A2260" s="434" t="s">
        <v>44529</v>
      </c>
      <c r="B2260" s="435" t="s">
        <v>44530</v>
      </c>
      <c r="C2260" s="436" t="s">
        <v>129</v>
      </c>
      <c r="D2260" s="437">
        <v>22.4651</v>
      </c>
    </row>
    <row r="2261" spans="1:4" s="432" customFormat="1" ht="11.25">
      <c r="A2261" s="434" t="s">
        <v>44531</v>
      </c>
      <c r="B2261" s="435" t="s">
        <v>44532</v>
      </c>
      <c r="C2261" s="436" t="s">
        <v>388</v>
      </c>
      <c r="D2261" s="437">
        <v>3595.3388</v>
      </c>
    </row>
    <row r="2262" spans="1:4" s="432" customFormat="1" ht="11.25">
      <c r="A2262" s="434" t="s">
        <v>44533</v>
      </c>
      <c r="B2262" s="435" t="s">
        <v>44534</v>
      </c>
      <c r="C2262" s="436" t="s">
        <v>129</v>
      </c>
      <c r="D2262" s="437">
        <v>10.8522</v>
      </c>
    </row>
    <row r="2263" spans="1:4" s="432" customFormat="1" ht="11.25">
      <c r="A2263" s="434" t="s">
        <v>44535</v>
      </c>
      <c r="B2263" s="435" t="s">
        <v>44536</v>
      </c>
      <c r="C2263" s="436" t="s">
        <v>388</v>
      </c>
      <c r="D2263" s="437">
        <v>3815.13</v>
      </c>
    </row>
    <row r="2264" spans="1:4" s="432" customFormat="1" ht="11.25">
      <c r="A2264" s="434" t="s">
        <v>44537</v>
      </c>
      <c r="B2264" s="435" t="s">
        <v>44538</v>
      </c>
      <c r="C2264" s="436" t="s">
        <v>388</v>
      </c>
      <c r="D2264" s="437">
        <v>4942.3271000000004</v>
      </c>
    </row>
    <row r="2265" spans="1:4" s="432" customFormat="1" ht="11.25">
      <c r="A2265" s="434" t="s">
        <v>44539</v>
      </c>
      <c r="B2265" s="435" t="s">
        <v>44540</v>
      </c>
      <c r="C2265" s="436" t="s">
        <v>129</v>
      </c>
      <c r="D2265" s="437">
        <v>7.9622999999999999</v>
      </c>
    </row>
    <row r="2266" spans="1:4" s="432" customFormat="1" ht="11.25">
      <c r="A2266" s="434" t="s">
        <v>44541</v>
      </c>
      <c r="B2266" s="435" t="s">
        <v>44542</v>
      </c>
      <c r="C2266" s="436" t="s">
        <v>129</v>
      </c>
      <c r="D2266" s="437">
        <v>6.5895999999999999</v>
      </c>
    </row>
    <row r="2267" spans="1:4" s="432" customFormat="1" ht="11.25">
      <c r="A2267" s="434" t="s">
        <v>44543</v>
      </c>
      <c r="B2267" s="435" t="s">
        <v>44544</v>
      </c>
      <c r="C2267" s="436" t="s">
        <v>129</v>
      </c>
      <c r="D2267" s="437">
        <v>5.4659000000000004</v>
      </c>
    </row>
    <row r="2268" spans="1:4" s="432" customFormat="1" ht="11.25">
      <c r="A2268" s="434" t="s">
        <v>44545</v>
      </c>
      <c r="B2268" s="435" t="s">
        <v>44546</v>
      </c>
      <c r="C2268" s="436" t="s">
        <v>129</v>
      </c>
      <c r="D2268" s="437">
        <v>11.2</v>
      </c>
    </row>
    <row r="2269" spans="1:4" s="432" customFormat="1" ht="11.25">
      <c r="A2269" s="434" t="s">
        <v>44547</v>
      </c>
      <c r="B2269" s="435" t="s">
        <v>44548</v>
      </c>
      <c r="C2269" s="436" t="s">
        <v>129</v>
      </c>
      <c r="D2269" s="437">
        <v>9.9902999999999995</v>
      </c>
    </row>
    <row r="2270" spans="1:4" s="432" customFormat="1" ht="11.25">
      <c r="A2270" s="434" t="s">
        <v>44549</v>
      </c>
      <c r="B2270" s="435" t="s">
        <v>44550</v>
      </c>
      <c r="C2270" s="436" t="s">
        <v>129</v>
      </c>
      <c r="D2270" s="437">
        <v>9.9994999999999994</v>
      </c>
    </row>
    <row r="2271" spans="1:4" s="432" customFormat="1" ht="11.25">
      <c r="A2271" s="434" t="s">
        <v>44551</v>
      </c>
      <c r="B2271" s="435" t="s">
        <v>44552</v>
      </c>
      <c r="C2271" s="436" t="s">
        <v>129</v>
      </c>
      <c r="D2271" s="437">
        <v>9.6852999999999998</v>
      </c>
    </row>
    <row r="2272" spans="1:4" s="432" customFormat="1" ht="11.25">
      <c r="A2272" s="434" t="s">
        <v>44553</v>
      </c>
      <c r="B2272" s="435" t="s">
        <v>44554</v>
      </c>
      <c r="C2272" s="436" t="s">
        <v>129</v>
      </c>
      <c r="D2272" s="437">
        <v>7.1685999999999996</v>
      </c>
    </row>
    <row r="2273" spans="1:4" s="432" customFormat="1" ht="11.25">
      <c r="A2273" s="434" t="s">
        <v>44555</v>
      </c>
      <c r="B2273" s="435" t="s">
        <v>44556</v>
      </c>
      <c r="C2273" s="436" t="s">
        <v>129</v>
      </c>
      <c r="D2273" s="437">
        <v>7.1685999999999996</v>
      </c>
    </row>
    <row r="2274" spans="1:4" s="432" customFormat="1" ht="11.25">
      <c r="A2274" s="434" t="s">
        <v>44557</v>
      </c>
      <c r="B2274" s="435" t="s">
        <v>44558</v>
      </c>
      <c r="C2274" s="436" t="s">
        <v>129</v>
      </c>
      <c r="D2274" s="437">
        <v>12.4026</v>
      </c>
    </row>
    <row r="2275" spans="1:4" s="432" customFormat="1" ht="11.25">
      <c r="A2275" s="434" t="s">
        <v>44559</v>
      </c>
      <c r="B2275" s="435" t="s">
        <v>44560</v>
      </c>
      <c r="C2275" s="436" t="s">
        <v>129</v>
      </c>
      <c r="D2275" s="437">
        <v>22.4651</v>
      </c>
    </row>
    <row r="2276" spans="1:4" s="432" customFormat="1" ht="11.25">
      <c r="A2276" s="434" t="s">
        <v>44561</v>
      </c>
      <c r="B2276" s="435" t="s">
        <v>44562</v>
      </c>
      <c r="C2276" s="436" t="s">
        <v>129</v>
      </c>
      <c r="D2276" s="437">
        <v>8.0718999999999994</v>
      </c>
    </row>
    <row r="2277" spans="1:4" s="432" customFormat="1" ht="11.25">
      <c r="A2277" s="434" t="s">
        <v>44563</v>
      </c>
      <c r="B2277" s="435" t="s">
        <v>44564</v>
      </c>
      <c r="C2277" s="436" t="s">
        <v>129</v>
      </c>
      <c r="D2277" s="437">
        <v>9.0336999999999996</v>
      </c>
    </row>
    <row r="2278" spans="1:4" s="432" customFormat="1" ht="11.25">
      <c r="A2278" s="434" t="s">
        <v>44565</v>
      </c>
      <c r="B2278" s="435" t="s">
        <v>44566</v>
      </c>
      <c r="C2278" s="436" t="s">
        <v>129</v>
      </c>
      <c r="D2278" s="437">
        <v>14.5787</v>
      </c>
    </row>
    <row r="2279" spans="1:4" s="432" customFormat="1" ht="11.25">
      <c r="A2279" s="434" t="s">
        <v>44567</v>
      </c>
      <c r="B2279" s="435" t="s">
        <v>44568</v>
      </c>
      <c r="C2279" s="436" t="s">
        <v>129</v>
      </c>
      <c r="D2279" s="437">
        <v>16.342400000000001</v>
      </c>
    </row>
    <row r="2280" spans="1:4" s="432" customFormat="1" ht="11.25">
      <c r="A2280" s="434" t="s">
        <v>44569</v>
      </c>
      <c r="B2280" s="435" t="s">
        <v>44570</v>
      </c>
      <c r="C2280" s="436" t="s">
        <v>388</v>
      </c>
      <c r="D2280" s="437">
        <v>9350</v>
      </c>
    </row>
    <row r="2281" spans="1:4" s="432" customFormat="1" ht="11.25">
      <c r="A2281" s="434" t="s">
        <v>44571</v>
      </c>
      <c r="B2281" s="435" t="s">
        <v>44572</v>
      </c>
      <c r="C2281" s="436" t="s">
        <v>388</v>
      </c>
      <c r="D2281" s="437">
        <v>3090.1563999999998</v>
      </c>
    </row>
    <row r="2282" spans="1:4" s="432" customFormat="1" ht="11.25">
      <c r="A2282" s="434" t="s">
        <v>44573</v>
      </c>
      <c r="B2282" s="435" t="s">
        <v>44574</v>
      </c>
      <c r="C2282" s="436" t="s">
        <v>388</v>
      </c>
      <c r="D2282" s="437">
        <v>1912.3237999999999</v>
      </c>
    </row>
    <row r="2283" spans="1:4" s="432" customFormat="1" ht="11.25">
      <c r="A2283" s="434" t="s">
        <v>44575</v>
      </c>
      <c r="B2283" s="435" t="s">
        <v>44576</v>
      </c>
      <c r="C2283" s="436" t="s">
        <v>388</v>
      </c>
      <c r="D2283" s="437">
        <v>2687.6945999999998</v>
      </c>
    </row>
    <row r="2284" spans="1:4" s="432" customFormat="1" ht="11.25">
      <c r="A2284" s="434" t="s">
        <v>44577</v>
      </c>
      <c r="B2284" s="435" t="s">
        <v>44578</v>
      </c>
      <c r="C2284" s="436" t="s">
        <v>388</v>
      </c>
      <c r="D2284" s="437">
        <v>2182.4</v>
      </c>
    </row>
    <row r="2285" spans="1:4" s="432" customFormat="1" ht="11.25">
      <c r="A2285" s="434" t="s">
        <v>44579</v>
      </c>
      <c r="B2285" s="435" t="s">
        <v>44580</v>
      </c>
      <c r="C2285" s="436" t="s">
        <v>388</v>
      </c>
      <c r="D2285" s="437">
        <v>9350</v>
      </c>
    </row>
    <row r="2286" spans="1:4" s="432" customFormat="1" ht="11.25">
      <c r="A2286" s="434" t="s">
        <v>44581</v>
      </c>
      <c r="B2286" s="435" t="s">
        <v>44582</v>
      </c>
      <c r="C2286" s="436" t="s">
        <v>388</v>
      </c>
      <c r="D2286" s="437">
        <v>1718.7458999999999</v>
      </c>
    </row>
    <row r="2287" spans="1:4" s="432" customFormat="1" ht="11.25">
      <c r="A2287" s="434" t="s">
        <v>44583</v>
      </c>
      <c r="B2287" s="435" t="s">
        <v>44584</v>
      </c>
      <c r="C2287" s="436" t="s">
        <v>388</v>
      </c>
      <c r="D2287" s="437">
        <v>2197.8629000000001</v>
      </c>
    </row>
    <row r="2288" spans="1:4" s="432" customFormat="1" ht="11.25">
      <c r="A2288" s="434" t="s">
        <v>44585</v>
      </c>
      <c r="B2288" s="435" t="s">
        <v>44586</v>
      </c>
      <c r="C2288" s="436" t="s">
        <v>388</v>
      </c>
      <c r="D2288" s="437">
        <v>1202.5029999999999</v>
      </c>
    </row>
    <row r="2289" spans="1:4" s="432" customFormat="1" ht="11.25">
      <c r="A2289" s="434" t="s">
        <v>44587</v>
      </c>
      <c r="B2289" s="435" t="s">
        <v>44588</v>
      </c>
      <c r="C2289" s="436" t="s">
        <v>388</v>
      </c>
      <c r="D2289" s="437">
        <v>17842.156299999999</v>
      </c>
    </row>
    <row r="2290" spans="1:4" s="432" customFormat="1" ht="11.25">
      <c r="A2290" s="434" t="s">
        <v>44589</v>
      </c>
      <c r="B2290" s="435" t="s">
        <v>44590</v>
      </c>
      <c r="C2290" s="436" t="s">
        <v>129</v>
      </c>
      <c r="D2290" s="437">
        <v>8.0418000000000003</v>
      </c>
    </row>
    <row r="2291" spans="1:4" s="432" customFormat="1" ht="11.25">
      <c r="A2291" s="434" t="s">
        <v>44591</v>
      </c>
      <c r="B2291" s="435" t="s">
        <v>44592</v>
      </c>
      <c r="C2291" s="436" t="s">
        <v>388</v>
      </c>
      <c r="D2291" s="437">
        <v>1987.4084</v>
      </c>
    </row>
    <row r="2292" spans="1:4" s="432" customFormat="1" ht="11.25">
      <c r="C2292" s="438"/>
    </row>
    <row r="2293" spans="1:4" s="432" customFormat="1" ht="11.25">
      <c r="C2293" s="438"/>
    </row>
    <row r="2294" spans="1:4" s="432" customFormat="1" ht="11.25">
      <c r="C2294" s="438"/>
    </row>
    <row r="2295" spans="1:4" s="432" customFormat="1" ht="11.25">
      <c r="C2295" s="438"/>
    </row>
    <row r="2296" spans="1:4" s="432" customFormat="1" ht="11.25">
      <c r="C2296" s="438"/>
    </row>
    <row r="2297" spans="1:4" s="432" customFormat="1" ht="11.25">
      <c r="C2297" s="438"/>
    </row>
    <row r="2298" spans="1:4" s="432" customFormat="1" ht="11.25">
      <c r="C2298" s="438"/>
    </row>
    <row r="2299" spans="1:4" s="432" customFormat="1" ht="11.25">
      <c r="C2299" s="438"/>
    </row>
    <row r="2300" spans="1:4" s="432" customFormat="1" ht="11.25">
      <c r="C2300" s="438"/>
    </row>
    <row r="2301" spans="1:4" s="432" customFormat="1" ht="11.25">
      <c r="C2301" s="438"/>
    </row>
    <row r="2302" spans="1:4" s="432" customFormat="1" ht="11.25">
      <c r="C2302" s="438"/>
    </row>
    <row r="2303" spans="1:4" s="432" customFormat="1" ht="11.25">
      <c r="C2303" s="438"/>
    </row>
    <row r="2304" spans="1:4" s="432" customFormat="1" ht="11.25">
      <c r="C2304" s="438"/>
    </row>
    <row r="2305" spans="3:3" s="432" customFormat="1" ht="11.25">
      <c r="C2305" s="438"/>
    </row>
    <row r="2306" spans="3:3" s="432" customFormat="1" ht="11.25">
      <c r="C2306" s="438"/>
    </row>
    <row r="2307" spans="3:3" s="432" customFormat="1" ht="11.25">
      <c r="C2307" s="438"/>
    </row>
    <row r="2308" spans="3:3" s="432" customFormat="1" ht="11.25">
      <c r="C2308" s="438"/>
    </row>
    <row r="2309" spans="3:3" s="432" customFormat="1" ht="11.25">
      <c r="C2309" s="438"/>
    </row>
    <row r="2310" spans="3:3" s="432" customFormat="1" ht="11.25">
      <c r="C2310" s="438"/>
    </row>
    <row r="2311" spans="3:3" s="432" customFormat="1" ht="11.25">
      <c r="C2311" s="438"/>
    </row>
    <row r="2312" spans="3:3" s="432" customFormat="1" ht="11.25">
      <c r="C2312" s="438"/>
    </row>
    <row r="2313" spans="3:3" s="432" customFormat="1" ht="11.25">
      <c r="C2313" s="438"/>
    </row>
    <row r="2314" spans="3:3" s="432" customFormat="1" ht="11.25">
      <c r="C2314" s="438"/>
    </row>
    <row r="2315" spans="3:3" s="432" customFormat="1" ht="11.25">
      <c r="C2315" s="438"/>
    </row>
    <row r="2316" spans="3:3" s="432" customFormat="1" ht="11.25">
      <c r="C2316" s="438"/>
    </row>
    <row r="2317" spans="3:3" s="432" customFormat="1" ht="11.25">
      <c r="C2317" s="438"/>
    </row>
    <row r="2318" spans="3:3" s="432" customFormat="1" ht="11.25">
      <c r="C2318" s="438"/>
    </row>
    <row r="2319" spans="3:3" s="432" customFormat="1" ht="11.25">
      <c r="C2319" s="438"/>
    </row>
    <row r="2320" spans="3:3" s="432" customFormat="1" ht="11.25">
      <c r="C2320" s="438"/>
    </row>
    <row r="2321" spans="3:3" s="432" customFormat="1" ht="11.25">
      <c r="C2321" s="438"/>
    </row>
    <row r="2322" spans="3:3" s="432" customFormat="1" ht="11.25">
      <c r="C2322" s="438"/>
    </row>
    <row r="2323" spans="3:3" s="432" customFormat="1" ht="11.25">
      <c r="C2323" s="438"/>
    </row>
    <row r="2324" spans="3:3" s="432" customFormat="1" ht="11.25">
      <c r="C2324" s="438"/>
    </row>
    <row r="2325" spans="3:3" s="432" customFormat="1" ht="11.25">
      <c r="C2325" s="438"/>
    </row>
    <row r="2326" spans="3:3" s="432" customFormat="1" ht="11.25">
      <c r="C2326" s="438"/>
    </row>
    <row r="2327" spans="3:3" s="432" customFormat="1" ht="11.25">
      <c r="C2327" s="438"/>
    </row>
    <row r="2328" spans="3:3" s="432" customFormat="1" ht="11.25">
      <c r="C2328" s="438"/>
    </row>
    <row r="2329" spans="3:3" s="432" customFormat="1" ht="11.25">
      <c r="C2329" s="438"/>
    </row>
    <row r="2330" spans="3:3" s="432" customFormat="1" ht="11.25">
      <c r="C2330" s="4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24"/>
  <sheetViews>
    <sheetView topLeftCell="A3977" workbookViewId="0">
      <selection activeCell="B4016" sqref="B4016"/>
    </sheetView>
    <sheetView workbookViewId="1"/>
  </sheetViews>
  <sheetFormatPr defaultRowHeight="12.75"/>
  <cols>
    <col min="1" max="1" width="10.5703125" style="412" customWidth="1"/>
    <col min="2" max="2" width="78.140625" style="412" customWidth="1"/>
    <col min="3" max="3" width="21.140625" style="412" customWidth="1"/>
    <col min="4" max="4" width="18.7109375" style="412" customWidth="1"/>
    <col min="5" max="5" width="22.28515625" style="412" customWidth="1"/>
    <col min="6" max="256" width="9.140625" style="412"/>
    <col min="257" max="257" width="10.5703125" style="412" customWidth="1"/>
    <col min="258" max="258" width="78.140625" style="412" customWidth="1"/>
    <col min="259" max="259" width="21.140625" style="412" customWidth="1"/>
    <col min="260" max="260" width="18.7109375" style="412" customWidth="1"/>
    <col min="261" max="261" width="22.28515625" style="412" customWidth="1"/>
    <col min="262" max="512" width="9.140625" style="412"/>
    <col min="513" max="513" width="10.5703125" style="412" customWidth="1"/>
    <col min="514" max="514" width="78.140625" style="412" customWidth="1"/>
    <col min="515" max="515" width="21.140625" style="412" customWidth="1"/>
    <col min="516" max="516" width="18.7109375" style="412" customWidth="1"/>
    <col min="517" max="517" width="22.28515625" style="412" customWidth="1"/>
    <col min="518" max="768" width="9.140625" style="412"/>
    <col min="769" max="769" width="10.5703125" style="412" customWidth="1"/>
    <col min="770" max="770" width="78.140625" style="412" customWidth="1"/>
    <col min="771" max="771" width="21.140625" style="412" customWidth="1"/>
    <col min="772" max="772" width="18.7109375" style="412" customWidth="1"/>
    <col min="773" max="773" width="22.28515625" style="412" customWidth="1"/>
    <col min="774" max="1024" width="9.140625" style="412"/>
    <col min="1025" max="1025" width="10.5703125" style="412" customWidth="1"/>
    <col min="1026" max="1026" width="78.140625" style="412" customWidth="1"/>
    <col min="1027" max="1027" width="21.140625" style="412" customWidth="1"/>
    <col min="1028" max="1028" width="18.7109375" style="412" customWidth="1"/>
    <col min="1029" max="1029" width="22.28515625" style="412" customWidth="1"/>
    <col min="1030" max="1280" width="9.140625" style="412"/>
    <col min="1281" max="1281" width="10.5703125" style="412" customWidth="1"/>
    <col min="1282" max="1282" width="78.140625" style="412" customWidth="1"/>
    <col min="1283" max="1283" width="21.140625" style="412" customWidth="1"/>
    <col min="1284" max="1284" width="18.7109375" style="412" customWidth="1"/>
    <col min="1285" max="1285" width="22.28515625" style="412" customWidth="1"/>
    <col min="1286" max="1536" width="9.140625" style="412"/>
    <col min="1537" max="1537" width="10.5703125" style="412" customWidth="1"/>
    <col min="1538" max="1538" width="78.140625" style="412" customWidth="1"/>
    <col min="1539" max="1539" width="21.140625" style="412" customWidth="1"/>
    <col min="1540" max="1540" width="18.7109375" style="412" customWidth="1"/>
    <col min="1541" max="1541" width="22.28515625" style="412" customWidth="1"/>
    <col min="1542" max="1792" width="9.140625" style="412"/>
    <col min="1793" max="1793" width="10.5703125" style="412" customWidth="1"/>
    <col min="1794" max="1794" width="78.140625" style="412" customWidth="1"/>
    <col min="1795" max="1795" width="21.140625" style="412" customWidth="1"/>
    <col min="1796" max="1796" width="18.7109375" style="412" customWidth="1"/>
    <col min="1797" max="1797" width="22.28515625" style="412" customWidth="1"/>
    <col min="1798" max="2048" width="9.140625" style="412"/>
    <col min="2049" max="2049" width="10.5703125" style="412" customWidth="1"/>
    <col min="2050" max="2050" width="78.140625" style="412" customWidth="1"/>
    <col min="2051" max="2051" width="21.140625" style="412" customWidth="1"/>
    <col min="2052" max="2052" width="18.7109375" style="412" customWidth="1"/>
    <col min="2053" max="2053" width="22.28515625" style="412" customWidth="1"/>
    <col min="2054" max="2304" width="9.140625" style="412"/>
    <col min="2305" max="2305" width="10.5703125" style="412" customWidth="1"/>
    <col min="2306" max="2306" width="78.140625" style="412" customWidth="1"/>
    <col min="2307" max="2307" width="21.140625" style="412" customWidth="1"/>
    <col min="2308" max="2308" width="18.7109375" style="412" customWidth="1"/>
    <col min="2309" max="2309" width="22.28515625" style="412" customWidth="1"/>
    <col min="2310" max="2560" width="9.140625" style="412"/>
    <col min="2561" max="2561" width="10.5703125" style="412" customWidth="1"/>
    <col min="2562" max="2562" width="78.140625" style="412" customWidth="1"/>
    <col min="2563" max="2563" width="21.140625" style="412" customWidth="1"/>
    <col min="2564" max="2564" width="18.7109375" style="412" customWidth="1"/>
    <col min="2565" max="2565" width="22.28515625" style="412" customWidth="1"/>
    <col min="2566" max="2816" width="9.140625" style="412"/>
    <col min="2817" max="2817" width="10.5703125" style="412" customWidth="1"/>
    <col min="2818" max="2818" width="78.140625" style="412" customWidth="1"/>
    <col min="2819" max="2819" width="21.140625" style="412" customWidth="1"/>
    <col min="2820" max="2820" width="18.7109375" style="412" customWidth="1"/>
    <col min="2821" max="2821" width="22.28515625" style="412" customWidth="1"/>
    <col min="2822" max="3072" width="9.140625" style="412"/>
    <col min="3073" max="3073" width="10.5703125" style="412" customWidth="1"/>
    <col min="3074" max="3074" width="78.140625" style="412" customWidth="1"/>
    <col min="3075" max="3075" width="21.140625" style="412" customWidth="1"/>
    <col min="3076" max="3076" width="18.7109375" style="412" customWidth="1"/>
    <col min="3077" max="3077" width="22.28515625" style="412" customWidth="1"/>
    <col min="3078" max="3328" width="9.140625" style="412"/>
    <col min="3329" max="3329" width="10.5703125" style="412" customWidth="1"/>
    <col min="3330" max="3330" width="78.140625" style="412" customWidth="1"/>
    <col min="3331" max="3331" width="21.140625" style="412" customWidth="1"/>
    <col min="3332" max="3332" width="18.7109375" style="412" customWidth="1"/>
    <col min="3333" max="3333" width="22.28515625" style="412" customWidth="1"/>
    <col min="3334" max="3584" width="9.140625" style="412"/>
    <col min="3585" max="3585" width="10.5703125" style="412" customWidth="1"/>
    <col min="3586" max="3586" width="78.140625" style="412" customWidth="1"/>
    <col min="3587" max="3587" width="21.140625" style="412" customWidth="1"/>
    <col min="3588" max="3588" width="18.7109375" style="412" customWidth="1"/>
    <col min="3589" max="3589" width="22.28515625" style="412" customWidth="1"/>
    <col min="3590" max="3840" width="9.140625" style="412"/>
    <col min="3841" max="3841" width="10.5703125" style="412" customWidth="1"/>
    <col min="3842" max="3842" width="78.140625" style="412" customWidth="1"/>
    <col min="3843" max="3843" width="21.140625" style="412" customWidth="1"/>
    <col min="3844" max="3844" width="18.7109375" style="412" customWidth="1"/>
    <col min="3845" max="3845" width="22.28515625" style="412" customWidth="1"/>
    <col min="3846" max="4096" width="9.140625" style="412"/>
    <col min="4097" max="4097" width="10.5703125" style="412" customWidth="1"/>
    <col min="4098" max="4098" width="78.140625" style="412" customWidth="1"/>
    <col min="4099" max="4099" width="21.140625" style="412" customWidth="1"/>
    <col min="4100" max="4100" width="18.7109375" style="412" customWidth="1"/>
    <col min="4101" max="4101" width="22.28515625" style="412" customWidth="1"/>
    <col min="4102" max="4352" width="9.140625" style="412"/>
    <col min="4353" max="4353" width="10.5703125" style="412" customWidth="1"/>
    <col min="4354" max="4354" width="78.140625" style="412" customWidth="1"/>
    <col min="4355" max="4355" width="21.140625" style="412" customWidth="1"/>
    <col min="4356" max="4356" width="18.7109375" style="412" customWidth="1"/>
    <col min="4357" max="4357" width="22.28515625" style="412" customWidth="1"/>
    <col min="4358" max="4608" width="9.140625" style="412"/>
    <col min="4609" max="4609" width="10.5703125" style="412" customWidth="1"/>
    <col min="4610" max="4610" width="78.140625" style="412" customWidth="1"/>
    <col min="4611" max="4611" width="21.140625" style="412" customWidth="1"/>
    <col min="4612" max="4612" width="18.7109375" style="412" customWidth="1"/>
    <col min="4613" max="4613" width="22.28515625" style="412" customWidth="1"/>
    <col min="4614" max="4864" width="9.140625" style="412"/>
    <col min="4865" max="4865" width="10.5703125" style="412" customWidth="1"/>
    <col min="4866" max="4866" width="78.140625" style="412" customWidth="1"/>
    <col min="4867" max="4867" width="21.140625" style="412" customWidth="1"/>
    <col min="4868" max="4868" width="18.7109375" style="412" customWidth="1"/>
    <col min="4869" max="4869" width="22.28515625" style="412" customWidth="1"/>
    <col min="4870" max="5120" width="9.140625" style="412"/>
    <col min="5121" max="5121" width="10.5703125" style="412" customWidth="1"/>
    <col min="5122" max="5122" width="78.140625" style="412" customWidth="1"/>
    <col min="5123" max="5123" width="21.140625" style="412" customWidth="1"/>
    <col min="5124" max="5124" width="18.7109375" style="412" customWidth="1"/>
    <col min="5125" max="5125" width="22.28515625" style="412" customWidth="1"/>
    <col min="5126" max="5376" width="9.140625" style="412"/>
    <col min="5377" max="5377" width="10.5703125" style="412" customWidth="1"/>
    <col min="5378" max="5378" width="78.140625" style="412" customWidth="1"/>
    <col min="5379" max="5379" width="21.140625" style="412" customWidth="1"/>
    <col min="5380" max="5380" width="18.7109375" style="412" customWidth="1"/>
    <col min="5381" max="5381" width="22.28515625" style="412" customWidth="1"/>
    <col min="5382" max="5632" width="9.140625" style="412"/>
    <col min="5633" max="5633" width="10.5703125" style="412" customWidth="1"/>
    <col min="5634" max="5634" width="78.140625" style="412" customWidth="1"/>
    <col min="5635" max="5635" width="21.140625" style="412" customWidth="1"/>
    <col min="5636" max="5636" width="18.7109375" style="412" customWidth="1"/>
    <col min="5637" max="5637" width="22.28515625" style="412" customWidth="1"/>
    <col min="5638" max="5888" width="9.140625" style="412"/>
    <col min="5889" max="5889" width="10.5703125" style="412" customWidth="1"/>
    <col min="5890" max="5890" width="78.140625" style="412" customWidth="1"/>
    <col min="5891" max="5891" width="21.140625" style="412" customWidth="1"/>
    <col min="5892" max="5892" width="18.7109375" style="412" customWidth="1"/>
    <col min="5893" max="5893" width="22.28515625" style="412" customWidth="1"/>
    <col min="5894" max="6144" width="9.140625" style="412"/>
    <col min="6145" max="6145" width="10.5703125" style="412" customWidth="1"/>
    <col min="6146" max="6146" width="78.140625" style="412" customWidth="1"/>
    <col min="6147" max="6147" width="21.140625" style="412" customWidth="1"/>
    <col min="6148" max="6148" width="18.7109375" style="412" customWidth="1"/>
    <col min="6149" max="6149" width="22.28515625" style="412" customWidth="1"/>
    <col min="6150" max="6400" width="9.140625" style="412"/>
    <col min="6401" max="6401" width="10.5703125" style="412" customWidth="1"/>
    <col min="6402" max="6402" width="78.140625" style="412" customWidth="1"/>
    <col min="6403" max="6403" width="21.140625" style="412" customWidth="1"/>
    <col min="6404" max="6404" width="18.7109375" style="412" customWidth="1"/>
    <col min="6405" max="6405" width="22.28515625" style="412" customWidth="1"/>
    <col min="6406" max="6656" width="9.140625" style="412"/>
    <col min="6657" max="6657" width="10.5703125" style="412" customWidth="1"/>
    <col min="6658" max="6658" width="78.140625" style="412" customWidth="1"/>
    <col min="6659" max="6659" width="21.140625" style="412" customWidth="1"/>
    <col min="6660" max="6660" width="18.7109375" style="412" customWidth="1"/>
    <col min="6661" max="6661" width="22.28515625" style="412" customWidth="1"/>
    <col min="6662" max="6912" width="9.140625" style="412"/>
    <col min="6913" max="6913" width="10.5703125" style="412" customWidth="1"/>
    <col min="6914" max="6914" width="78.140625" style="412" customWidth="1"/>
    <col min="6915" max="6915" width="21.140625" style="412" customWidth="1"/>
    <col min="6916" max="6916" width="18.7109375" style="412" customWidth="1"/>
    <col min="6917" max="6917" width="22.28515625" style="412" customWidth="1"/>
    <col min="6918" max="7168" width="9.140625" style="412"/>
    <col min="7169" max="7169" width="10.5703125" style="412" customWidth="1"/>
    <col min="7170" max="7170" width="78.140625" style="412" customWidth="1"/>
    <col min="7171" max="7171" width="21.140625" style="412" customWidth="1"/>
    <col min="7172" max="7172" width="18.7109375" style="412" customWidth="1"/>
    <col min="7173" max="7173" width="22.28515625" style="412" customWidth="1"/>
    <col min="7174" max="7424" width="9.140625" style="412"/>
    <col min="7425" max="7425" width="10.5703125" style="412" customWidth="1"/>
    <col min="7426" max="7426" width="78.140625" style="412" customWidth="1"/>
    <col min="7427" max="7427" width="21.140625" style="412" customWidth="1"/>
    <col min="7428" max="7428" width="18.7109375" style="412" customWidth="1"/>
    <col min="7429" max="7429" width="22.28515625" style="412" customWidth="1"/>
    <col min="7430" max="7680" width="9.140625" style="412"/>
    <col min="7681" max="7681" width="10.5703125" style="412" customWidth="1"/>
    <col min="7682" max="7682" width="78.140625" style="412" customWidth="1"/>
    <col min="7683" max="7683" width="21.140625" style="412" customWidth="1"/>
    <col min="7684" max="7684" width="18.7109375" style="412" customWidth="1"/>
    <col min="7685" max="7685" width="22.28515625" style="412" customWidth="1"/>
    <col min="7686" max="7936" width="9.140625" style="412"/>
    <col min="7937" max="7937" width="10.5703125" style="412" customWidth="1"/>
    <col min="7938" max="7938" width="78.140625" style="412" customWidth="1"/>
    <col min="7939" max="7939" width="21.140625" style="412" customWidth="1"/>
    <col min="7940" max="7940" width="18.7109375" style="412" customWidth="1"/>
    <col min="7941" max="7941" width="22.28515625" style="412" customWidth="1"/>
    <col min="7942" max="8192" width="9.140625" style="412"/>
    <col min="8193" max="8193" width="10.5703125" style="412" customWidth="1"/>
    <col min="8194" max="8194" width="78.140625" style="412" customWidth="1"/>
    <col min="8195" max="8195" width="21.140625" style="412" customWidth="1"/>
    <col min="8196" max="8196" width="18.7109375" style="412" customWidth="1"/>
    <col min="8197" max="8197" width="22.28515625" style="412" customWidth="1"/>
    <col min="8198" max="8448" width="9.140625" style="412"/>
    <col min="8449" max="8449" width="10.5703125" style="412" customWidth="1"/>
    <col min="8450" max="8450" width="78.140625" style="412" customWidth="1"/>
    <col min="8451" max="8451" width="21.140625" style="412" customWidth="1"/>
    <col min="8452" max="8452" width="18.7109375" style="412" customWidth="1"/>
    <col min="8453" max="8453" width="22.28515625" style="412" customWidth="1"/>
    <col min="8454" max="8704" width="9.140625" style="412"/>
    <col min="8705" max="8705" width="10.5703125" style="412" customWidth="1"/>
    <col min="8706" max="8706" width="78.140625" style="412" customWidth="1"/>
    <col min="8707" max="8707" width="21.140625" style="412" customWidth="1"/>
    <col min="8708" max="8708" width="18.7109375" style="412" customWidth="1"/>
    <col min="8709" max="8709" width="22.28515625" style="412" customWidth="1"/>
    <col min="8710" max="8960" width="9.140625" style="412"/>
    <col min="8961" max="8961" width="10.5703125" style="412" customWidth="1"/>
    <col min="8962" max="8962" width="78.140625" style="412" customWidth="1"/>
    <col min="8963" max="8963" width="21.140625" style="412" customWidth="1"/>
    <col min="8964" max="8964" width="18.7109375" style="412" customWidth="1"/>
    <col min="8965" max="8965" width="22.28515625" style="412" customWidth="1"/>
    <col min="8966" max="9216" width="9.140625" style="412"/>
    <col min="9217" max="9217" width="10.5703125" style="412" customWidth="1"/>
    <col min="9218" max="9218" width="78.140625" style="412" customWidth="1"/>
    <col min="9219" max="9219" width="21.140625" style="412" customWidth="1"/>
    <col min="9220" max="9220" width="18.7109375" style="412" customWidth="1"/>
    <col min="9221" max="9221" width="22.28515625" style="412" customWidth="1"/>
    <col min="9222" max="9472" width="9.140625" style="412"/>
    <col min="9473" max="9473" width="10.5703125" style="412" customWidth="1"/>
    <col min="9474" max="9474" width="78.140625" style="412" customWidth="1"/>
    <col min="9475" max="9475" width="21.140625" style="412" customWidth="1"/>
    <col min="9476" max="9476" width="18.7109375" style="412" customWidth="1"/>
    <col min="9477" max="9477" width="22.28515625" style="412" customWidth="1"/>
    <col min="9478" max="9728" width="9.140625" style="412"/>
    <col min="9729" max="9729" width="10.5703125" style="412" customWidth="1"/>
    <col min="9730" max="9730" width="78.140625" style="412" customWidth="1"/>
    <col min="9731" max="9731" width="21.140625" style="412" customWidth="1"/>
    <col min="9732" max="9732" width="18.7109375" style="412" customWidth="1"/>
    <col min="9733" max="9733" width="22.28515625" style="412" customWidth="1"/>
    <col min="9734" max="9984" width="9.140625" style="412"/>
    <col min="9985" max="9985" width="10.5703125" style="412" customWidth="1"/>
    <col min="9986" max="9986" width="78.140625" style="412" customWidth="1"/>
    <col min="9987" max="9987" width="21.140625" style="412" customWidth="1"/>
    <col min="9988" max="9988" width="18.7109375" style="412" customWidth="1"/>
    <col min="9989" max="9989" width="22.28515625" style="412" customWidth="1"/>
    <col min="9990" max="10240" width="9.140625" style="412"/>
    <col min="10241" max="10241" width="10.5703125" style="412" customWidth="1"/>
    <col min="10242" max="10242" width="78.140625" style="412" customWidth="1"/>
    <col min="10243" max="10243" width="21.140625" style="412" customWidth="1"/>
    <col min="10244" max="10244" width="18.7109375" style="412" customWidth="1"/>
    <col min="10245" max="10245" width="22.28515625" style="412" customWidth="1"/>
    <col min="10246" max="10496" width="9.140625" style="412"/>
    <col min="10497" max="10497" width="10.5703125" style="412" customWidth="1"/>
    <col min="10498" max="10498" width="78.140625" style="412" customWidth="1"/>
    <col min="10499" max="10499" width="21.140625" style="412" customWidth="1"/>
    <col min="10500" max="10500" width="18.7109375" style="412" customWidth="1"/>
    <col min="10501" max="10501" width="22.28515625" style="412" customWidth="1"/>
    <col min="10502" max="10752" width="9.140625" style="412"/>
    <col min="10753" max="10753" width="10.5703125" style="412" customWidth="1"/>
    <col min="10754" max="10754" width="78.140625" style="412" customWidth="1"/>
    <col min="10755" max="10755" width="21.140625" style="412" customWidth="1"/>
    <col min="10756" max="10756" width="18.7109375" style="412" customWidth="1"/>
    <col min="10757" max="10757" width="22.28515625" style="412" customWidth="1"/>
    <col min="10758" max="11008" width="9.140625" style="412"/>
    <col min="11009" max="11009" width="10.5703125" style="412" customWidth="1"/>
    <col min="11010" max="11010" width="78.140625" style="412" customWidth="1"/>
    <col min="11011" max="11011" width="21.140625" style="412" customWidth="1"/>
    <col min="11012" max="11012" width="18.7109375" style="412" customWidth="1"/>
    <col min="11013" max="11013" width="22.28515625" style="412" customWidth="1"/>
    <col min="11014" max="11264" width="9.140625" style="412"/>
    <col min="11265" max="11265" width="10.5703125" style="412" customWidth="1"/>
    <col min="11266" max="11266" width="78.140625" style="412" customWidth="1"/>
    <col min="11267" max="11267" width="21.140625" style="412" customWidth="1"/>
    <col min="11268" max="11268" width="18.7109375" style="412" customWidth="1"/>
    <col min="11269" max="11269" width="22.28515625" style="412" customWidth="1"/>
    <col min="11270" max="11520" width="9.140625" style="412"/>
    <col min="11521" max="11521" width="10.5703125" style="412" customWidth="1"/>
    <col min="11522" max="11522" width="78.140625" style="412" customWidth="1"/>
    <col min="11523" max="11523" width="21.140625" style="412" customWidth="1"/>
    <col min="11524" max="11524" width="18.7109375" style="412" customWidth="1"/>
    <col min="11525" max="11525" width="22.28515625" style="412" customWidth="1"/>
    <col min="11526" max="11776" width="9.140625" style="412"/>
    <col min="11777" max="11777" width="10.5703125" style="412" customWidth="1"/>
    <col min="11778" max="11778" width="78.140625" style="412" customWidth="1"/>
    <col min="11779" max="11779" width="21.140625" style="412" customWidth="1"/>
    <col min="11780" max="11780" width="18.7109375" style="412" customWidth="1"/>
    <col min="11781" max="11781" width="22.28515625" style="412" customWidth="1"/>
    <col min="11782" max="12032" width="9.140625" style="412"/>
    <col min="12033" max="12033" width="10.5703125" style="412" customWidth="1"/>
    <col min="12034" max="12034" width="78.140625" style="412" customWidth="1"/>
    <col min="12035" max="12035" width="21.140625" style="412" customWidth="1"/>
    <col min="12036" max="12036" width="18.7109375" style="412" customWidth="1"/>
    <col min="12037" max="12037" width="22.28515625" style="412" customWidth="1"/>
    <col min="12038" max="12288" width="9.140625" style="412"/>
    <col min="12289" max="12289" width="10.5703125" style="412" customWidth="1"/>
    <col min="12290" max="12290" width="78.140625" style="412" customWidth="1"/>
    <col min="12291" max="12291" width="21.140625" style="412" customWidth="1"/>
    <col min="12292" max="12292" width="18.7109375" style="412" customWidth="1"/>
    <col min="12293" max="12293" width="22.28515625" style="412" customWidth="1"/>
    <col min="12294" max="12544" width="9.140625" style="412"/>
    <col min="12545" max="12545" width="10.5703125" style="412" customWidth="1"/>
    <col min="12546" max="12546" width="78.140625" style="412" customWidth="1"/>
    <col min="12547" max="12547" width="21.140625" style="412" customWidth="1"/>
    <col min="12548" max="12548" width="18.7109375" style="412" customWidth="1"/>
    <col min="12549" max="12549" width="22.28515625" style="412" customWidth="1"/>
    <col min="12550" max="12800" width="9.140625" style="412"/>
    <col min="12801" max="12801" width="10.5703125" style="412" customWidth="1"/>
    <col min="12802" max="12802" width="78.140625" style="412" customWidth="1"/>
    <col min="12803" max="12803" width="21.140625" style="412" customWidth="1"/>
    <col min="12804" max="12804" width="18.7109375" style="412" customWidth="1"/>
    <col min="12805" max="12805" width="22.28515625" style="412" customWidth="1"/>
    <col min="12806" max="13056" width="9.140625" style="412"/>
    <col min="13057" max="13057" width="10.5703125" style="412" customWidth="1"/>
    <col min="13058" max="13058" width="78.140625" style="412" customWidth="1"/>
    <col min="13059" max="13059" width="21.140625" style="412" customWidth="1"/>
    <col min="13060" max="13060" width="18.7109375" style="412" customWidth="1"/>
    <col min="13061" max="13061" width="22.28515625" style="412" customWidth="1"/>
    <col min="13062" max="13312" width="9.140625" style="412"/>
    <col min="13313" max="13313" width="10.5703125" style="412" customWidth="1"/>
    <col min="13314" max="13314" width="78.140625" style="412" customWidth="1"/>
    <col min="13315" max="13315" width="21.140625" style="412" customWidth="1"/>
    <col min="13316" max="13316" width="18.7109375" style="412" customWidth="1"/>
    <col min="13317" max="13317" width="22.28515625" style="412" customWidth="1"/>
    <col min="13318" max="13568" width="9.140625" style="412"/>
    <col min="13569" max="13569" width="10.5703125" style="412" customWidth="1"/>
    <col min="13570" max="13570" width="78.140625" style="412" customWidth="1"/>
    <col min="13571" max="13571" width="21.140625" style="412" customWidth="1"/>
    <col min="13572" max="13572" width="18.7109375" style="412" customWidth="1"/>
    <col min="13573" max="13573" width="22.28515625" style="412" customWidth="1"/>
    <col min="13574" max="13824" width="9.140625" style="412"/>
    <col min="13825" max="13825" width="10.5703125" style="412" customWidth="1"/>
    <col min="13826" max="13826" width="78.140625" style="412" customWidth="1"/>
    <col min="13827" max="13827" width="21.140625" style="412" customWidth="1"/>
    <col min="13828" max="13828" width="18.7109375" style="412" customWidth="1"/>
    <col min="13829" max="13829" width="22.28515625" style="412" customWidth="1"/>
    <col min="13830" max="14080" width="9.140625" style="412"/>
    <col min="14081" max="14081" width="10.5703125" style="412" customWidth="1"/>
    <col min="14082" max="14082" width="78.140625" style="412" customWidth="1"/>
    <col min="14083" max="14083" width="21.140625" style="412" customWidth="1"/>
    <col min="14084" max="14084" width="18.7109375" style="412" customWidth="1"/>
    <col min="14085" max="14085" width="22.28515625" style="412" customWidth="1"/>
    <col min="14086" max="14336" width="9.140625" style="412"/>
    <col min="14337" max="14337" width="10.5703125" style="412" customWidth="1"/>
    <col min="14338" max="14338" width="78.140625" style="412" customWidth="1"/>
    <col min="14339" max="14339" width="21.140625" style="412" customWidth="1"/>
    <col min="14340" max="14340" width="18.7109375" style="412" customWidth="1"/>
    <col min="14341" max="14341" width="22.28515625" style="412" customWidth="1"/>
    <col min="14342" max="14592" width="9.140625" style="412"/>
    <col min="14593" max="14593" width="10.5703125" style="412" customWidth="1"/>
    <col min="14594" max="14594" width="78.140625" style="412" customWidth="1"/>
    <col min="14595" max="14595" width="21.140625" style="412" customWidth="1"/>
    <col min="14596" max="14596" width="18.7109375" style="412" customWidth="1"/>
    <col min="14597" max="14597" width="22.28515625" style="412" customWidth="1"/>
    <col min="14598" max="14848" width="9.140625" style="412"/>
    <col min="14849" max="14849" width="10.5703125" style="412" customWidth="1"/>
    <col min="14850" max="14850" width="78.140625" style="412" customWidth="1"/>
    <col min="14851" max="14851" width="21.140625" style="412" customWidth="1"/>
    <col min="14852" max="14852" width="18.7109375" style="412" customWidth="1"/>
    <col min="14853" max="14853" width="22.28515625" style="412" customWidth="1"/>
    <col min="14854" max="15104" width="9.140625" style="412"/>
    <col min="15105" max="15105" width="10.5703125" style="412" customWidth="1"/>
    <col min="15106" max="15106" width="78.140625" style="412" customWidth="1"/>
    <col min="15107" max="15107" width="21.140625" style="412" customWidth="1"/>
    <col min="15108" max="15108" width="18.7109375" style="412" customWidth="1"/>
    <col min="15109" max="15109" width="22.28515625" style="412" customWidth="1"/>
    <col min="15110" max="15360" width="9.140625" style="412"/>
    <col min="15361" max="15361" width="10.5703125" style="412" customWidth="1"/>
    <col min="15362" max="15362" width="78.140625" style="412" customWidth="1"/>
    <col min="15363" max="15363" width="21.140625" style="412" customWidth="1"/>
    <col min="15364" max="15364" width="18.7109375" style="412" customWidth="1"/>
    <col min="15365" max="15365" width="22.28515625" style="412" customWidth="1"/>
    <col min="15366" max="15616" width="9.140625" style="412"/>
    <col min="15617" max="15617" width="10.5703125" style="412" customWidth="1"/>
    <col min="15618" max="15618" width="78.140625" style="412" customWidth="1"/>
    <col min="15619" max="15619" width="21.140625" style="412" customWidth="1"/>
    <col min="15620" max="15620" width="18.7109375" style="412" customWidth="1"/>
    <col min="15621" max="15621" width="22.28515625" style="412" customWidth="1"/>
    <col min="15622" max="15872" width="9.140625" style="412"/>
    <col min="15873" max="15873" width="10.5703125" style="412" customWidth="1"/>
    <col min="15874" max="15874" width="78.140625" style="412" customWidth="1"/>
    <col min="15875" max="15875" width="21.140625" style="412" customWidth="1"/>
    <col min="15876" max="15876" width="18.7109375" style="412" customWidth="1"/>
    <col min="15877" max="15877" width="22.28515625" style="412" customWidth="1"/>
    <col min="15878" max="16128" width="9.140625" style="412"/>
    <col min="16129" max="16129" width="10.5703125" style="412" customWidth="1"/>
    <col min="16130" max="16130" width="78.140625" style="412" customWidth="1"/>
    <col min="16131" max="16131" width="21.140625" style="412" customWidth="1"/>
    <col min="16132" max="16132" width="18.7109375" style="412" customWidth="1"/>
    <col min="16133" max="16133" width="22.28515625" style="412" customWidth="1"/>
    <col min="16134" max="16384" width="9.140625" style="412"/>
  </cols>
  <sheetData>
    <row r="1" spans="1:5">
      <c r="A1" s="412" t="s">
        <v>30204</v>
      </c>
    </row>
    <row r="3" spans="1:5">
      <c r="A3" s="412" t="s">
        <v>30205</v>
      </c>
    </row>
    <row r="4" spans="1:5">
      <c r="A4" s="412" t="s">
        <v>30206</v>
      </c>
    </row>
    <row r="5" spans="1:5">
      <c r="A5" s="412" t="s">
        <v>30207</v>
      </c>
    </row>
    <row r="7" spans="1:5">
      <c r="A7" s="412" t="s">
        <v>30208</v>
      </c>
      <c r="B7" s="412" t="s">
        <v>30209</v>
      </c>
      <c r="C7" s="412" t="s">
        <v>126</v>
      </c>
      <c r="D7" s="412" t="s">
        <v>30210</v>
      </c>
      <c r="E7" s="412" t="s">
        <v>30211</v>
      </c>
    </row>
    <row r="8" spans="1:5">
      <c r="A8" s="412">
        <v>2418</v>
      </c>
      <c r="B8" s="412" t="s">
        <v>30212</v>
      </c>
      <c r="C8" s="412" t="s">
        <v>30213</v>
      </c>
      <c r="D8" s="412" t="s">
        <v>30214</v>
      </c>
      <c r="E8" s="413" t="s">
        <v>4990</v>
      </c>
    </row>
    <row r="9" spans="1:5">
      <c r="A9" s="412">
        <v>3378</v>
      </c>
      <c r="B9" s="412" t="s">
        <v>30215</v>
      </c>
      <c r="C9" s="412" t="s">
        <v>30213</v>
      </c>
      <c r="D9" s="412" t="s">
        <v>30216</v>
      </c>
      <c r="E9" s="413" t="s">
        <v>12230</v>
      </c>
    </row>
    <row r="10" spans="1:5">
      <c r="A10" s="412">
        <v>3380</v>
      </c>
      <c r="B10" s="412" t="s">
        <v>30217</v>
      </c>
      <c r="C10" s="412" t="s">
        <v>30213</v>
      </c>
      <c r="D10" s="412" t="s">
        <v>30214</v>
      </c>
      <c r="E10" s="413" t="s">
        <v>30218</v>
      </c>
    </row>
    <row r="11" spans="1:5">
      <c r="A11" s="412">
        <v>3379</v>
      </c>
      <c r="B11" s="412" t="s">
        <v>30219</v>
      </c>
      <c r="C11" s="412" t="s">
        <v>30213</v>
      </c>
      <c r="D11" s="412" t="s">
        <v>30216</v>
      </c>
      <c r="E11" s="413" t="s">
        <v>30220</v>
      </c>
    </row>
    <row r="12" spans="1:5">
      <c r="A12" s="412">
        <v>615</v>
      </c>
      <c r="B12" s="412" t="s">
        <v>30221</v>
      </c>
      <c r="C12" s="412" t="s">
        <v>30222</v>
      </c>
      <c r="D12" s="412" t="s">
        <v>30223</v>
      </c>
      <c r="E12" s="413" t="s">
        <v>30224</v>
      </c>
    </row>
    <row r="13" spans="1:5">
      <c r="A13" s="412">
        <v>606</v>
      </c>
      <c r="B13" s="412" t="s">
        <v>30225</v>
      </c>
      <c r="C13" s="412" t="s">
        <v>30222</v>
      </c>
      <c r="D13" s="412" t="s">
        <v>30223</v>
      </c>
      <c r="E13" s="413" t="s">
        <v>30226</v>
      </c>
    </row>
    <row r="14" spans="1:5">
      <c r="A14" s="412">
        <v>13382</v>
      </c>
      <c r="B14" s="412" t="s">
        <v>30227</v>
      </c>
      <c r="C14" s="412" t="s">
        <v>30213</v>
      </c>
      <c r="D14" s="412" t="s">
        <v>30223</v>
      </c>
      <c r="E14" s="413" t="s">
        <v>30228</v>
      </c>
    </row>
    <row r="15" spans="1:5">
      <c r="A15" s="412">
        <v>11199</v>
      </c>
      <c r="B15" s="412" t="s">
        <v>30229</v>
      </c>
      <c r="C15" s="412" t="s">
        <v>30213</v>
      </c>
      <c r="D15" s="412" t="s">
        <v>30223</v>
      </c>
      <c r="E15" s="413" t="s">
        <v>30230</v>
      </c>
    </row>
    <row r="16" spans="1:5">
      <c r="A16" s="412">
        <v>21136</v>
      </c>
      <c r="B16" s="412" t="s">
        <v>30231</v>
      </c>
      <c r="C16" s="412" t="s">
        <v>30232</v>
      </c>
      <c r="D16" s="412" t="s">
        <v>30223</v>
      </c>
      <c r="E16" s="413" t="s">
        <v>16254</v>
      </c>
    </row>
    <row r="17" spans="1:5">
      <c r="A17" s="412">
        <v>21128</v>
      </c>
      <c r="B17" s="412" t="s">
        <v>30233</v>
      </c>
      <c r="C17" s="412" t="s">
        <v>30232</v>
      </c>
      <c r="D17" s="412" t="s">
        <v>30223</v>
      </c>
      <c r="E17" s="413" t="s">
        <v>11441</v>
      </c>
    </row>
    <row r="18" spans="1:5">
      <c r="A18" s="412">
        <v>21130</v>
      </c>
      <c r="B18" s="412" t="s">
        <v>30234</v>
      </c>
      <c r="C18" s="412" t="s">
        <v>30232</v>
      </c>
      <c r="D18" s="412" t="s">
        <v>30223</v>
      </c>
      <c r="E18" s="413" t="s">
        <v>14836</v>
      </c>
    </row>
    <row r="19" spans="1:5">
      <c r="A19" s="412">
        <v>21135</v>
      </c>
      <c r="B19" s="412" t="s">
        <v>30235</v>
      </c>
      <c r="C19" s="412" t="s">
        <v>30232</v>
      </c>
      <c r="D19" s="412" t="s">
        <v>30223</v>
      </c>
      <c r="E19" s="413" t="s">
        <v>30236</v>
      </c>
    </row>
    <row r="20" spans="1:5">
      <c r="A20" s="412">
        <v>38605</v>
      </c>
      <c r="B20" s="412" t="s">
        <v>30237</v>
      </c>
      <c r="C20" s="412" t="s">
        <v>30213</v>
      </c>
      <c r="D20" s="412" t="s">
        <v>30216</v>
      </c>
      <c r="E20" s="413" t="s">
        <v>30238</v>
      </c>
    </row>
    <row r="21" spans="1:5">
      <c r="A21" s="412">
        <v>11270</v>
      </c>
      <c r="B21" s="412" t="s">
        <v>30239</v>
      </c>
      <c r="C21" s="412" t="s">
        <v>30213</v>
      </c>
      <c r="D21" s="412" t="s">
        <v>30223</v>
      </c>
      <c r="E21" s="413" t="s">
        <v>11664</v>
      </c>
    </row>
    <row r="22" spans="1:5">
      <c r="A22" s="412">
        <v>412</v>
      </c>
      <c r="B22" s="412" t="s">
        <v>30240</v>
      </c>
      <c r="C22" s="412" t="s">
        <v>30213</v>
      </c>
      <c r="D22" s="412" t="s">
        <v>30216</v>
      </c>
      <c r="E22" s="413" t="s">
        <v>10773</v>
      </c>
    </row>
    <row r="23" spans="1:5">
      <c r="A23" s="412">
        <v>414</v>
      </c>
      <c r="B23" s="412" t="s">
        <v>30241</v>
      </c>
      <c r="C23" s="412" t="s">
        <v>30213</v>
      </c>
      <c r="D23" s="412" t="s">
        <v>30216</v>
      </c>
      <c r="E23" s="413" t="s">
        <v>12277</v>
      </c>
    </row>
    <row r="24" spans="1:5">
      <c r="A24" s="412">
        <v>410</v>
      </c>
      <c r="B24" s="412" t="s">
        <v>30242</v>
      </c>
      <c r="C24" s="412" t="s">
        <v>30213</v>
      </c>
      <c r="D24" s="412" t="s">
        <v>30216</v>
      </c>
      <c r="E24" s="413" t="s">
        <v>12298</v>
      </c>
    </row>
    <row r="25" spans="1:5">
      <c r="A25" s="412">
        <v>411</v>
      </c>
      <c r="B25" s="412" t="s">
        <v>30243</v>
      </c>
      <c r="C25" s="412" t="s">
        <v>30213</v>
      </c>
      <c r="D25" s="412" t="s">
        <v>30214</v>
      </c>
      <c r="E25" s="413" t="s">
        <v>4506</v>
      </c>
    </row>
    <row r="26" spans="1:5">
      <c r="A26" s="412">
        <v>408</v>
      </c>
      <c r="B26" s="412" t="s">
        <v>30244</v>
      </c>
      <c r="C26" s="412" t="s">
        <v>30213</v>
      </c>
      <c r="D26" s="412" t="s">
        <v>30216</v>
      </c>
      <c r="E26" s="413" t="s">
        <v>30245</v>
      </c>
    </row>
    <row r="27" spans="1:5">
      <c r="A27" s="412">
        <v>39131</v>
      </c>
      <c r="B27" s="412" t="s">
        <v>30246</v>
      </c>
      <c r="C27" s="412" t="s">
        <v>30213</v>
      </c>
      <c r="D27" s="412" t="s">
        <v>30216</v>
      </c>
      <c r="E27" s="413" t="s">
        <v>30247</v>
      </c>
    </row>
    <row r="28" spans="1:5">
      <c r="A28" s="412">
        <v>394</v>
      </c>
      <c r="B28" s="412" t="s">
        <v>30248</v>
      </c>
      <c r="C28" s="412" t="s">
        <v>30213</v>
      </c>
      <c r="D28" s="412" t="s">
        <v>30216</v>
      </c>
      <c r="E28" s="413" t="s">
        <v>5155</v>
      </c>
    </row>
    <row r="29" spans="1:5">
      <c r="A29" s="412">
        <v>39130</v>
      </c>
      <c r="B29" s="412" t="s">
        <v>30249</v>
      </c>
      <c r="C29" s="412" t="s">
        <v>30213</v>
      </c>
      <c r="D29" s="412" t="s">
        <v>30216</v>
      </c>
      <c r="E29" s="413" t="s">
        <v>30250</v>
      </c>
    </row>
    <row r="30" spans="1:5">
      <c r="A30" s="412">
        <v>395</v>
      </c>
      <c r="B30" s="412" t="s">
        <v>30251</v>
      </c>
      <c r="C30" s="412" t="s">
        <v>30213</v>
      </c>
      <c r="D30" s="412" t="s">
        <v>30216</v>
      </c>
      <c r="E30" s="413" t="s">
        <v>5129</v>
      </c>
    </row>
    <row r="31" spans="1:5">
      <c r="A31" s="412">
        <v>39127</v>
      </c>
      <c r="B31" s="412" t="s">
        <v>30252</v>
      </c>
      <c r="C31" s="412" t="s">
        <v>30213</v>
      </c>
      <c r="D31" s="412" t="s">
        <v>30216</v>
      </c>
      <c r="E31" s="413" t="s">
        <v>30253</v>
      </c>
    </row>
    <row r="32" spans="1:5">
      <c r="A32" s="412">
        <v>392</v>
      </c>
      <c r="B32" s="412" t="s">
        <v>30254</v>
      </c>
      <c r="C32" s="412" t="s">
        <v>30213</v>
      </c>
      <c r="D32" s="412" t="s">
        <v>30216</v>
      </c>
      <c r="E32" s="413" t="s">
        <v>16310</v>
      </c>
    </row>
    <row r="33" spans="1:5">
      <c r="A33" s="412">
        <v>39129</v>
      </c>
      <c r="B33" s="412" t="s">
        <v>30255</v>
      </c>
      <c r="C33" s="412" t="s">
        <v>30213</v>
      </c>
      <c r="D33" s="412" t="s">
        <v>30216</v>
      </c>
      <c r="E33" s="413" t="s">
        <v>30256</v>
      </c>
    </row>
    <row r="34" spans="1:5">
      <c r="A34" s="412">
        <v>393</v>
      </c>
      <c r="B34" s="412" t="s">
        <v>30257</v>
      </c>
      <c r="C34" s="412" t="s">
        <v>30213</v>
      </c>
      <c r="D34" s="412" t="s">
        <v>30214</v>
      </c>
      <c r="E34" s="413" t="s">
        <v>30258</v>
      </c>
    </row>
    <row r="35" spans="1:5">
      <c r="A35" s="412">
        <v>39133</v>
      </c>
      <c r="B35" s="412" t="s">
        <v>30259</v>
      </c>
      <c r="C35" s="412" t="s">
        <v>30213</v>
      </c>
      <c r="D35" s="412" t="s">
        <v>30216</v>
      </c>
      <c r="E35" s="413" t="s">
        <v>4117</v>
      </c>
    </row>
    <row r="36" spans="1:5">
      <c r="A36" s="412">
        <v>397</v>
      </c>
      <c r="B36" s="412" t="s">
        <v>30260</v>
      </c>
      <c r="C36" s="412" t="s">
        <v>30213</v>
      </c>
      <c r="D36" s="412" t="s">
        <v>30216</v>
      </c>
      <c r="E36" s="413" t="s">
        <v>5021</v>
      </c>
    </row>
    <row r="37" spans="1:5">
      <c r="A37" s="412">
        <v>39132</v>
      </c>
      <c r="B37" s="412" t="s">
        <v>30261</v>
      </c>
      <c r="C37" s="412" t="s">
        <v>30213</v>
      </c>
      <c r="D37" s="412" t="s">
        <v>30216</v>
      </c>
      <c r="E37" s="413" t="s">
        <v>4834</v>
      </c>
    </row>
    <row r="38" spans="1:5">
      <c r="A38" s="412">
        <v>396</v>
      </c>
      <c r="B38" s="412" t="s">
        <v>30262</v>
      </c>
      <c r="C38" s="412" t="s">
        <v>30213</v>
      </c>
      <c r="D38" s="412" t="s">
        <v>30216</v>
      </c>
      <c r="E38" s="413" t="s">
        <v>30263</v>
      </c>
    </row>
    <row r="39" spans="1:5">
      <c r="A39" s="412">
        <v>39135</v>
      </c>
      <c r="B39" s="412" t="s">
        <v>30264</v>
      </c>
      <c r="C39" s="412" t="s">
        <v>30213</v>
      </c>
      <c r="D39" s="412" t="s">
        <v>30216</v>
      </c>
      <c r="E39" s="413" t="s">
        <v>30265</v>
      </c>
    </row>
    <row r="40" spans="1:5">
      <c r="A40" s="412">
        <v>39128</v>
      </c>
      <c r="B40" s="412" t="s">
        <v>30266</v>
      </c>
      <c r="C40" s="412" t="s">
        <v>30213</v>
      </c>
      <c r="D40" s="412" t="s">
        <v>30216</v>
      </c>
      <c r="E40" s="413" t="s">
        <v>30267</v>
      </c>
    </row>
    <row r="41" spans="1:5">
      <c r="A41" s="412">
        <v>400</v>
      </c>
      <c r="B41" s="412" t="s">
        <v>30268</v>
      </c>
      <c r="C41" s="412" t="s">
        <v>30213</v>
      </c>
      <c r="D41" s="412" t="s">
        <v>30216</v>
      </c>
      <c r="E41" s="413" t="s">
        <v>30269</v>
      </c>
    </row>
    <row r="42" spans="1:5">
      <c r="A42" s="412">
        <v>39125</v>
      </c>
      <c r="B42" s="412" t="s">
        <v>30270</v>
      </c>
      <c r="C42" s="412" t="s">
        <v>30213</v>
      </c>
      <c r="D42" s="412" t="s">
        <v>30216</v>
      </c>
      <c r="E42" s="413" t="s">
        <v>30267</v>
      </c>
    </row>
    <row r="43" spans="1:5">
      <c r="A43" s="412">
        <v>39134</v>
      </c>
      <c r="B43" s="412" t="s">
        <v>30271</v>
      </c>
      <c r="C43" s="412" t="s">
        <v>30213</v>
      </c>
      <c r="D43" s="412" t="s">
        <v>30216</v>
      </c>
      <c r="E43" s="413" t="s">
        <v>7967</v>
      </c>
    </row>
    <row r="44" spans="1:5">
      <c r="A44" s="412">
        <v>398</v>
      </c>
      <c r="B44" s="412" t="s">
        <v>30272</v>
      </c>
      <c r="C44" s="412" t="s">
        <v>30213</v>
      </c>
      <c r="D44" s="412" t="s">
        <v>30216</v>
      </c>
      <c r="E44" s="413" t="s">
        <v>30273</v>
      </c>
    </row>
    <row r="45" spans="1:5">
      <c r="A45" s="412">
        <v>39126</v>
      </c>
      <c r="B45" s="412" t="s">
        <v>30274</v>
      </c>
      <c r="C45" s="412" t="s">
        <v>30213</v>
      </c>
      <c r="D45" s="412" t="s">
        <v>30216</v>
      </c>
      <c r="E45" s="413" t="s">
        <v>10428</v>
      </c>
    </row>
    <row r="46" spans="1:5">
      <c r="A46" s="412">
        <v>399</v>
      </c>
      <c r="B46" s="412" t="s">
        <v>30275</v>
      </c>
      <c r="C46" s="412" t="s">
        <v>30213</v>
      </c>
      <c r="D46" s="412" t="s">
        <v>30216</v>
      </c>
      <c r="E46" s="413" t="s">
        <v>14730</v>
      </c>
    </row>
    <row r="47" spans="1:5">
      <c r="A47" s="412">
        <v>39158</v>
      </c>
      <c r="B47" s="412" t="s">
        <v>30276</v>
      </c>
      <c r="C47" s="412" t="s">
        <v>30213</v>
      </c>
      <c r="D47" s="412" t="s">
        <v>30216</v>
      </c>
      <c r="E47" s="413" t="s">
        <v>7352</v>
      </c>
    </row>
    <row r="48" spans="1:5">
      <c r="A48" s="412">
        <v>39141</v>
      </c>
      <c r="B48" s="412" t="s">
        <v>30277</v>
      </c>
      <c r="C48" s="412" t="s">
        <v>30213</v>
      </c>
      <c r="D48" s="412" t="s">
        <v>30216</v>
      </c>
      <c r="E48" s="413" t="s">
        <v>11897</v>
      </c>
    </row>
    <row r="49" spans="1:5">
      <c r="A49" s="412">
        <v>39140</v>
      </c>
      <c r="B49" s="412" t="s">
        <v>30278</v>
      </c>
      <c r="C49" s="412" t="s">
        <v>30213</v>
      </c>
      <c r="D49" s="412" t="s">
        <v>30216</v>
      </c>
      <c r="E49" s="413" t="s">
        <v>5119</v>
      </c>
    </row>
    <row r="50" spans="1:5">
      <c r="A50" s="412">
        <v>39137</v>
      </c>
      <c r="B50" s="412" t="s">
        <v>30279</v>
      </c>
      <c r="C50" s="412" t="s">
        <v>30213</v>
      </c>
      <c r="D50" s="412" t="s">
        <v>30216</v>
      </c>
      <c r="E50" s="413" t="s">
        <v>5607</v>
      </c>
    </row>
    <row r="51" spans="1:5">
      <c r="A51" s="412">
        <v>39139</v>
      </c>
      <c r="B51" s="412" t="s">
        <v>30280</v>
      </c>
      <c r="C51" s="412" t="s">
        <v>30213</v>
      </c>
      <c r="D51" s="412" t="s">
        <v>30216</v>
      </c>
      <c r="E51" s="413" t="s">
        <v>4937</v>
      </c>
    </row>
    <row r="52" spans="1:5">
      <c r="A52" s="412">
        <v>39143</v>
      </c>
      <c r="B52" s="412" t="s">
        <v>30281</v>
      </c>
      <c r="C52" s="412" t="s">
        <v>30213</v>
      </c>
      <c r="D52" s="412" t="s">
        <v>30216</v>
      </c>
      <c r="E52" s="413" t="s">
        <v>30282</v>
      </c>
    </row>
    <row r="53" spans="1:5">
      <c r="A53" s="412">
        <v>39142</v>
      </c>
      <c r="B53" s="412" t="s">
        <v>30283</v>
      </c>
      <c r="C53" s="412" t="s">
        <v>30213</v>
      </c>
      <c r="D53" s="412" t="s">
        <v>30216</v>
      </c>
      <c r="E53" s="413" t="s">
        <v>11842</v>
      </c>
    </row>
    <row r="54" spans="1:5">
      <c r="A54" s="412">
        <v>39138</v>
      </c>
      <c r="B54" s="412" t="s">
        <v>30284</v>
      </c>
      <c r="C54" s="412" t="s">
        <v>30213</v>
      </c>
      <c r="D54" s="412" t="s">
        <v>30216</v>
      </c>
      <c r="E54" s="413" t="s">
        <v>30285</v>
      </c>
    </row>
    <row r="55" spans="1:5">
      <c r="A55" s="412">
        <v>39136</v>
      </c>
      <c r="B55" s="412" t="s">
        <v>30286</v>
      </c>
      <c r="C55" s="412" t="s">
        <v>30213</v>
      </c>
      <c r="D55" s="412" t="s">
        <v>30216</v>
      </c>
      <c r="E55" s="413" t="s">
        <v>4947</v>
      </c>
    </row>
    <row r="56" spans="1:5">
      <c r="A56" s="412">
        <v>39144</v>
      </c>
      <c r="B56" s="412" t="s">
        <v>30287</v>
      </c>
      <c r="C56" s="412" t="s">
        <v>30213</v>
      </c>
      <c r="D56" s="412" t="s">
        <v>30216</v>
      </c>
      <c r="E56" s="413" t="s">
        <v>5129</v>
      </c>
    </row>
    <row r="57" spans="1:5">
      <c r="A57" s="412">
        <v>39145</v>
      </c>
      <c r="B57" s="412" t="s">
        <v>30288</v>
      </c>
      <c r="C57" s="412" t="s">
        <v>30213</v>
      </c>
      <c r="D57" s="412" t="s">
        <v>30216</v>
      </c>
      <c r="E57" s="413" t="s">
        <v>15389</v>
      </c>
    </row>
    <row r="58" spans="1:5">
      <c r="A58" s="412">
        <v>12615</v>
      </c>
      <c r="B58" s="412" t="s">
        <v>30289</v>
      </c>
      <c r="C58" s="412" t="s">
        <v>30213</v>
      </c>
      <c r="D58" s="412" t="s">
        <v>30223</v>
      </c>
      <c r="E58" s="413" t="s">
        <v>11968</v>
      </c>
    </row>
    <row r="59" spans="1:5">
      <c r="A59" s="412">
        <v>11927</v>
      </c>
      <c r="B59" s="412" t="s">
        <v>30290</v>
      </c>
      <c r="C59" s="412" t="s">
        <v>30213</v>
      </c>
      <c r="D59" s="412" t="s">
        <v>30223</v>
      </c>
      <c r="E59" s="413" t="s">
        <v>30291</v>
      </c>
    </row>
    <row r="60" spans="1:5">
      <c r="A60" s="412">
        <v>11928</v>
      </c>
      <c r="B60" s="412" t="s">
        <v>30292</v>
      </c>
      <c r="C60" s="412" t="s">
        <v>30213</v>
      </c>
      <c r="D60" s="412" t="s">
        <v>30223</v>
      </c>
      <c r="E60" s="413" t="s">
        <v>30293</v>
      </c>
    </row>
    <row r="61" spans="1:5">
      <c r="A61" s="412">
        <v>11929</v>
      </c>
      <c r="B61" s="412" t="s">
        <v>30294</v>
      </c>
      <c r="C61" s="412" t="s">
        <v>30213</v>
      </c>
      <c r="D61" s="412" t="s">
        <v>30223</v>
      </c>
      <c r="E61" s="413" t="s">
        <v>30295</v>
      </c>
    </row>
    <row r="62" spans="1:5">
      <c r="A62" s="412">
        <v>36801</v>
      </c>
      <c r="B62" s="412" t="s">
        <v>30296</v>
      </c>
      <c r="C62" s="412" t="s">
        <v>30213</v>
      </c>
      <c r="D62" s="412" t="s">
        <v>30216</v>
      </c>
      <c r="E62" s="413" t="s">
        <v>30297</v>
      </c>
    </row>
    <row r="63" spans="1:5">
      <c r="A63" s="412">
        <v>36246</v>
      </c>
      <c r="B63" s="412" t="s">
        <v>30298</v>
      </c>
      <c r="C63" s="412" t="s">
        <v>30232</v>
      </c>
      <c r="D63" s="412" t="s">
        <v>30216</v>
      </c>
      <c r="E63" s="413" t="s">
        <v>15407</v>
      </c>
    </row>
    <row r="64" spans="1:5">
      <c r="A64" s="412">
        <v>37600</v>
      </c>
      <c r="B64" s="412" t="s">
        <v>30299</v>
      </c>
      <c r="C64" s="412" t="s">
        <v>30213</v>
      </c>
      <c r="D64" s="412" t="s">
        <v>30223</v>
      </c>
      <c r="E64" s="413" t="s">
        <v>30300</v>
      </c>
    </row>
    <row r="65" spans="1:5">
      <c r="A65" s="412">
        <v>37599</v>
      </c>
      <c r="B65" s="412" t="s">
        <v>30301</v>
      </c>
      <c r="C65" s="412" t="s">
        <v>30213</v>
      </c>
      <c r="D65" s="412" t="s">
        <v>30223</v>
      </c>
      <c r="E65" s="413" t="s">
        <v>30302</v>
      </c>
    </row>
    <row r="66" spans="1:5">
      <c r="A66" s="412">
        <v>1</v>
      </c>
      <c r="B66" s="412" t="s">
        <v>30303</v>
      </c>
      <c r="C66" s="412" t="s">
        <v>30304</v>
      </c>
      <c r="D66" s="412" t="s">
        <v>30214</v>
      </c>
      <c r="E66" s="413" t="s">
        <v>30305</v>
      </c>
    </row>
    <row r="67" spans="1:5">
      <c r="A67" s="412">
        <v>3</v>
      </c>
      <c r="B67" s="412" t="s">
        <v>30306</v>
      </c>
      <c r="C67" s="412" t="s">
        <v>30307</v>
      </c>
      <c r="D67" s="412" t="s">
        <v>30216</v>
      </c>
      <c r="E67" s="413" t="s">
        <v>7554</v>
      </c>
    </row>
    <row r="68" spans="1:5">
      <c r="A68" s="412">
        <v>43054</v>
      </c>
      <c r="B68" s="412" t="s">
        <v>30308</v>
      </c>
      <c r="C68" s="412" t="s">
        <v>30304</v>
      </c>
      <c r="D68" s="412" t="s">
        <v>30216</v>
      </c>
      <c r="E68" s="413" t="s">
        <v>9459</v>
      </c>
    </row>
    <row r="69" spans="1:5">
      <c r="A69" s="412">
        <v>42402</v>
      </c>
      <c r="B69" s="412" t="s">
        <v>30309</v>
      </c>
      <c r="C69" s="412" t="s">
        <v>30304</v>
      </c>
      <c r="D69" s="412" t="s">
        <v>30216</v>
      </c>
      <c r="E69" s="413" t="s">
        <v>6969</v>
      </c>
    </row>
    <row r="70" spans="1:5">
      <c r="A70" s="412">
        <v>42403</v>
      </c>
      <c r="B70" s="412" t="s">
        <v>30310</v>
      </c>
      <c r="C70" s="412" t="s">
        <v>30304</v>
      </c>
      <c r="D70" s="412" t="s">
        <v>30216</v>
      </c>
      <c r="E70" s="413" t="s">
        <v>30311</v>
      </c>
    </row>
    <row r="71" spans="1:5">
      <c r="A71" s="412">
        <v>42404</v>
      </c>
      <c r="B71" s="412" t="s">
        <v>30312</v>
      </c>
      <c r="C71" s="412" t="s">
        <v>30304</v>
      </c>
      <c r="D71" s="412" t="s">
        <v>30216</v>
      </c>
      <c r="E71" s="413" t="s">
        <v>11253</v>
      </c>
    </row>
    <row r="72" spans="1:5">
      <c r="A72" s="412">
        <v>42405</v>
      </c>
      <c r="B72" s="412" t="s">
        <v>30313</v>
      </c>
      <c r="C72" s="412" t="s">
        <v>30304</v>
      </c>
      <c r="D72" s="412" t="s">
        <v>30216</v>
      </c>
      <c r="E72" s="413" t="s">
        <v>5218</v>
      </c>
    </row>
    <row r="73" spans="1:5">
      <c r="A73" s="412">
        <v>34341</v>
      </c>
      <c r="B73" s="412" t="s">
        <v>30314</v>
      </c>
      <c r="C73" s="412" t="s">
        <v>30304</v>
      </c>
      <c r="D73" s="412" t="s">
        <v>30216</v>
      </c>
      <c r="E73" s="413" t="s">
        <v>7258</v>
      </c>
    </row>
    <row r="74" spans="1:5">
      <c r="A74" s="412">
        <v>43053</v>
      </c>
      <c r="B74" s="412" t="s">
        <v>30315</v>
      </c>
      <c r="C74" s="412" t="s">
        <v>30304</v>
      </c>
      <c r="D74" s="412" t="s">
        <v>30216</v>
      </c>
      <c r="E74" s="413" t="s">
        <v>9512</v>
      </c>
    </row>
    <row r="75" spans="1:5">
      <c r="A75" s="412">
        <v>43058</v>
      </c>
      <c r="B75" s="412" t="s">
        <v>30316</v>
      </c>
      <c r="C75" s="412" t="s">
        <v>30304</v>
      </c>
      <c r="D75" s="412" t="s">
        <v>30216</v>
      </c>
      <c r="E75" s="413" t="s">
        <v>30317</v>
      </c>
    </row>
    <row r="76" spans="1:5">
      <c r="A76" s="412">
        <v>34</v>
      </c>
      <c r="B76" s="412" t="s">
        <v>30318</v>
      </c>
      <c r="C76" s="412" t="s">
        <v>30304</v>
      </c>
      <c r="D76" s="412" t="s">
        <v>30216</v>
      </c>
      <c r="E76" s="413" t="s">
        <v>30319</v>
      </c>
    </row>
    <row r="77" spans="1:5">
      <c r="A77" s="412">
        <v>43055</v>
      </c>
      <c r="B77" s="412" t="s">
        <v>30320</v>
      </c>
      <c r="C77" s="412" t="s">
        <v>30304</v>
      </c>
      <c r="D77" s="412" t="s">
        <v>30214</v>
      </c>
      <c r="E77" s="413" t="s">
        <v>14735</v>
      </c>
    </row>
    <row r="78" spans="1:5">
      <c r="A78" s="412">
        <v>43056</v>
      </c>
      <c r="B78" s="412" t="s">
        <v>30321</v>
      </c>
      <c r="C78" s="412" t="s">
        <v>30304</v>
      </c>
      <c r="D78" s="412" t="s">
        <v>30216</v>
      </c>
      <c r="E78" s="413" t="s">
        <v>10106</v>
      </c>
    </row>
    <row r="79" spans="1:5">
      <c r="A79" s="412">
        <v>43057</v>
      </c>
      <c r="B79" s="412" t="s">
        <v>30322</v>
      </c>
      <c r="C79" s="412" t="s">
        <v>30304</v>
      </c>
      <c r="D79" s="412" t="s">
        <v>30216</v>
      </c>
      <c r="E79" s="413" t="s">
        <v>30323</v>
      </c>
    </row>
    <row r="80" spans="1:5">
      <c r="A80" s="412">
        <v>34449</v>
      </c>
      <c r="B80" s="412" t="s">
        <v>30324</v>
      </c>
      <c r="C80" s="412" t="s">
        <v>30304</v>
      </c>
      <c r="D80" s="412" t="s">
        <v>30216</v>
      </c>
      <c r="E80" s="413" t="s">
        <v>30295</v>
      </c>
    </row>
    <row r="81" spans="1:5">
      <c r="A81" s="412">
        <v>32</v>
      </c>
      <c r="B81" s="412" t="s">
        <v>30325</v>
      </c>
      <c r="C81" s="412" t="s">
        <v>30304</v>
      </c>
      <c r="D81" s="412" t="s">
        <v>30216</v>
      </c>
      <c r="E81" s="413" t="s">
        <v>30326</v>
      </c>
    </row>
    <row r="82" spans="1:5">
      <c r="A82" s="412">
        <v>33</v>
      </c>
      <c r="B82" s="412" t="s">
        <v>30327</v>
      </c>
      <c r="C82" s="412" t="s">
        <v>30304</v>
      </c>
      <c r="D82" s="412" t="s">
        <v>30216</v>
      </c>
      <c r="E82" s="413" t="s">
        <v>30328</v>
      </c>
    </row>
    <row r="83" spans="1:5">
      <c r="A83" s="412">
        <v>43061</v>
      </c>
      <c r="B83" s="412" t="s">
        <v>30329</v>
      </c>
      <c r="C83" s="412" t="s">
        <v>30304</v>
      </c>
      <c r="D83" s="412" t="s">
        <v>30216</v>
      </c>
      <c r="E83" s="413" t="s">
        <v>30330</v>
      </c>
    </row>
    <row r="84" spans="1:5">
      <c r="A84" s="412">
        <v>43059</v>
      </c>
      <c r="B84" s="412" t="s">
        <v>30331</v>
      </c>
      <c r="C84" s="412" t="s">
        <v>30304</v>
      </c>
      <c r="D84" s="412" t="s">
        <v>30216</v>
      </c>
      <c r="E84" s="413" t="s">
        <v>7288</v>
      </c>
    </row>
    <row r="85" spans="1:5">
      <c r="A85" s="412">
        <v>43062</v>
      </c>
      <c r="B85" s="412" t="s">
        <v>30332</v>
      </c>
      <c r="C85" s="412" t="s">
        <v>30304</v>
      </c>
      <c r="D85" s="412" t="s">
        <v>30216</v>
      </c>
      <c r="E85" s="413" t="s">
        <v>30333</v>
      </c>
    </row>
    <row r="86" spans="1:5">
      <c r="A86" s="412">
        <v>43060</v>
      </c>
      <c r="B86" s="412" t="s">
        <v>30334</v>
      </c>
      <c r="C86" s="412" t="s">
        <v>30304</v>
      </c>
      <c r="D86" s="412" t="s">
        <v>30216</v>
      </c>
      <c r="E86" s="413" t="s">
        <v>4433</v>
      </c>
    </row>
    <row r="87" spans="1:5">
      <c r="A87" s="412">
        <v>20063</v>
      </c>
      <c r="B87" s="412" t="s">
        <v>30335</v>
      </c>
      <c r="C87" s="412" t="s">
        <v>30213</v>
      </c>
      <c r="D87" s="412" t="s">
        <v>30223</v>
      </c>
      <c r="E87" s="413" t="s">
        <v>30336</v>
      </c>
    </row>
    <row r="88" spans="1:5">
      <c r="A88" s="412">
        <v>40410</v>
      </c>
      <c r="B88" s="412" t="s">
        <v>30337</v>
      </c>
      <c r="C88" s="412" t="s">
        <v>30213</v>
      </c>
      <c r="D88" s="412" t="s">
        <v>30223</v>
      </c>
      <c r="E88" s="413" t="s">
        <v>12489</v>
      </c>
    </row>
    <row r="89" spans="1:5">
      <c r="A89" s="412">
        <v>40411</v>
      </c>
      <c r="B89" s="412" t="s">
        <v>30338</v>
      </c>
      <c r="C89" s="412" t="s">
        <v>30213</v>
      </c>
      <c r="D89" s="412" t="s">
        <v>30223</v>
      </c>
      <c r="E89" s="413" t="s">
        <v>30339</v>
      </c>
    </row>
    <row r="90" spans="1:5">
      <c r="A90" s="412">
        <v>40412</v>
      </c>
      <c r="B90" s="412" t="s">
        <v>30340</v>
      </c>
      <c r="C90" s="412" t="s">
        <v>30213</v>
      </c>
      <c r="D90" s="412" t="s">
        <v>30223</v>
      </c>
      <c r="E90" s="413" t="s">
        <v>30341</v>
      </c>
    </row>
    <row r="91" spans="1:5">
      <c r="A91" s="412">
        <v>38838</v>
      </c>
      <c r="B91" s="412" t="s">
        <v>30342</v>
      </c>
      <c r="C91" s="412" t="s">
        <v>30213</v>
      </c>
      <c r="D91" s="412" t="s">
        <v>30223</v>
      </c>
      <c r="E91" s="413" t="s">
        <v>14732</v>
      </c>
    </row>
    <row r="92" spans="1:5">
      <c r="A92" s="412">
        <v>38839</v>
      </c>
      <c r="B92" s="412" t="s">
        <v>30343</v>
      </c>
      <c r="C92" s="412" t="s">
        <v>30213</v>
      </c>
      <c r="D92" s="412" t="s">
        <v>30223</v>
      </c>
      <c r="E92" s="413" t="s">
        <v>30344</v>
      </c>
    </row>
    <row r="93" spans="1:5">
      <c r="A93" s="412">
        <v>55</v>
      </c>
      <c r="B93" s="412" t="s">
        <v>30345</v>
      </c>
      <c r="C93" s="412" t="s">
        <v>30213</v>
      </c>
      <c r="D93" s="412" t="s">
        <v>30223</v>
      </c>
      <c r="E93" s="413" t="s">
        <v>9781</v>
      </c>
    </row>
    <row r="94" spans="1:5">
      <c r="A94" s="412">
        <v>61</v>
      </c>
      <c r="B94" s="412" t="s">
        <v>30346</v>
      </c>
      <c r="C94" s="412" t="s">
        <v>30213</v>
      </c>
      <c r="D94" s="412" t="s">
        <v>30223</v>
      </c>
      <c r="E94" s="413" t="s">
        <v>10399</v>
      </c>
    </row>
    <row r="95" spans="1:5">
      <c r="A95" s="412">
        <v>62</v>
      </c>
      <c r="B95" s="412" t="s">
        <v>30347</v>
      </c>
      <c r="C95" s="412" t="s">
        <v>30213</v>
      </c>
      <c r="D95" s="412" t="s">
        <v>30223</v>
      </c>
      <c r="E95" s="413" t="s">
        <v>7249</v>
      </c>
    </row>
    <row r="96" spans="1:5">
      <c r="A96" s="412">
        <v>77</v>
      </c>
      <c r="B96" s="412" t="s">
        <v>30348</v>
      </c>
      <c r="C96" s="412" t="s">
        <v>30213</v>
      </c>
      <c r="D96" s="412" t="s">
        <v>30216</v>
      </c>
      <c r="E96" s="413" t="s">
        <v>5344</v>
      </c>
    </row>
    <row r="97" spans="1:5">
      <c r="A97" s="412">
        <v>76</v>
      </c>
      <c r="B97" s="412" t="s">
        <v>30349</v>
      </c>
      <c r="C97" s="412" t="s">
        <v>30213</v>
      </c>
      <c r="D97" s="412" t="s">
        <v>30216</v>
      </c>
      <c r="E97" s="413" t="s">
        <v>4467</v>
      </c>
    </row>
    <row r="98" spans="1:5">
      <c r="A98" s="412">
        <v>67</v>
      </c>
      <c r="B98" s="412" t="s">
        <v>30350</v>
      </c>
      <c r="C98" s="412" t="s">
        <v>30213</v>
      </c>
      <c r="D98" s="412" t="s">
        <v>30216</v>
      </c>
      <c r="E98" s="413" t="s">
        <v>12482</v>
      </c>
    </row>
    <row r="99" spans="1:5">
      <c r="A99" s="412">
        <v>71</v>
      </c>
      <c r="B99" s="412" t="s">
        <v>30351</v>
      </c>
      <c r="C99" s="412" t="s">
        <v>30213</v>
      </c>
      <c r="D99" s="412" t="s">
        <v>30216</v>
      </c>
      <c r="E99" s="413" t="s">
        <v>30352</v>
      </c>
    </row>
    <row r="100" spans="1:5">
      <c r="A100" s="412">
        <v>73</v>
      </c>
      <c r="B100" s="412" t="s">
        <v>30353</v>
      </c>
      <c r="C100" s="412" t="s">
        <v>30213</v>
      </c>
      <c r="D100" s="412" t="s">
        <v>30216</v>
      </c>
      <c r="E100" s="413" t="s">
        <v>12098</v>
      </c>
    </row>
    <row r="101" spans="1:5">
      <c r="A101" s="412">
        <v>103</v>
      </c>
      <c r="B101" s="412" t="s">
        <v>30354</v>
      </c>
      <c r="C101" s="412" t="s">
        <v>30213</v>
      </c>
      <c r="D101" s="412" t="s">
        <v>30216</v>
      </c>
      <c r="E101" s="413" t="s">
        <v>30355</v>
      </c>
    </row>
    <row r="102" spans="1:5">
      <c r="A102" s="412">
        <v>107</v>
      </c>
      <c r="B102" s="412" t="s">
        <v>30356</v>
      </c>
      <c r="C102" s="412" t="s">
        <v>30213</v>
      </c>
      <c r="D102" s="412" t="s">
        <v>30216</v>
      </c>
      <c r="E102" s="413" t="s">
        <v>30357</v>
      </c>
    </row>
    <row r="103" spans="1:5">
      <c r="A103" s="412">
        <v>65</v>
      </c>
      <c r="B103" s="412" t="s">
        <v>30358</v>
      </c>
      <c r="C103" s="412" t="s">
        <v>30213</v>
      </c>
      <c r="D103" s="412" t="s">
        <v>30216</v>
      </c>
      <c r="E103" s="413" t="s">
        <v>13503</v>
      </c>
    </row>
    <row r="104" spans="1:5">
      <c r="A104" s="412">
        <v>108</v>
      </c>
      <c r="B104" s="412" t="s">
        <v>30359</v>
      </c>
      <c r="C104" s="412" t="s">
        <v>30213</v>
      </c>
      <c r="D104" s="412" t="s">
        <v>30216</v>
      </c>
      <c r="E104" s="413" t="s">
        <v>11733</v>
      </c>
    </row>
    <row r="105" spans="1:5">
      <c r="A105" s="412">
        <v>110</v>
      </c>
      <c r="B105" s="412" t="s">
        <v>30360</v>
      </c>
      <c r="C105" s="412" t="s">
        <v>30213</v>
      </c>
      <c r="D105" s="412" t="s">
        <v>30216</v>
      </c>
      <c r="E105" s="413" t="s">
        <v>15309</v>
      </c>
    </row>
    <row r="106" spans="1:5">
      <c r="A106" s="412">
        <v>109</v>
      </c>
      <c r="B106" s="412" t="s">
        <v>30361</v>
      </c>
      <c r="C106" s="412" t="s">
        <v>30213</v>
      </c>
      <c r="D106" s="412" t="s">
        <v>30216</v>
      </c>
      <c r="E106" s="413" t="s">
        <v>10393</v>
      </c>
    </row>
    <row r="107" spans="1:5">
      <c r="A107" s="412">
        <v>111</v>
      </c>
      <c r="B107" s="412" t="s">
        <v>30362</v>
      </c>
      <c r="C107" s="412" t="s">
        <v>30213</v>
      </c>
      <c r="D107" s="412" t="s">
        <v>30216</v>
      </c>
      <c r="E107" s="413" t="s">
        <v>5721</v>
      </c>
    </row>
    <row r="108" spans="1:5">
      <c r="A108" s="412">
        <v>112</v>
      </c>
      <c r="B108" s="412" t="s">
        <v>30363</v>
      </c>
      <c r="C108" s="412" t="s">
        <v>30213</v>
      </c>
      <c r="D108" s="412" t="s">
        <v>30216</v>
      </c>
      <c r="E108" s="413" t="s">
        <v>8741</v>
      </c>
    </row>
    <row r="109" spans="1:5">
      <c r="A109" s="412">
        <v>113</v>
      </c>
      <c r="B109" s="412" t="s">
        <v>30364</v>
      </c>
      <c r="C109" s="412" t="s">
        <v>30213</v>
      </c>
      <c r="D109" s="412" t="s">
        <v>30216</v>
      </c>
      <c r="E109" s="413" t="s">
        <v>30365</v>
      </c>
    </row>
    <row r="110" spans="1:5">
      <c r="A110" s="412">
        <v>104</v>
      </c>
      <c r="B110" s="412" t="s">
        <v>30366</v>
      </c>
      <c r="C110" s="412" t="s">
        <v>30213</v>
      </c>
      <c r="D110" s="412" t="s">
        <v>30216</v>
      </c>
      <c r="E110" s="413" t="s">
        <v>30367</v>
      </c>
    </row>
    <row r="111" spans="1:5">
      <c r="A111" s="412">
        <v>102</v>
      </c>
      <c r="B111" s="412" t="s">
        <v>30368</v>
      </c>
      <c r="C111" s="412" t="s">
        <v>30213</v>
      </c>
      <c r="D111" s="412" t="s">
        <v>30216</v>
      </c>
      <c r="E111" s="413" t="s">
        <v>30369</v>
      </c>
    </row>
    <row r="112" spans="1:5">
      <c r="A112" s="412">
        <v>95</v>
      </c>
      <c r="B112" s="412" t="s">
        <v>30370</v>
      </c>
      <c r="C112" s="412" t="s">
        <v>30213</v>
      </c>
      <c r="D112" s="412" t="s">
        <v>30216</v>
      </c>
      <c r="E112" s="413" t="s">
        <v>8397</v>
      </c>
    </row>
    <row r="113" spans="1:5">
      <c r="A113" s="412">
        <v>96</v>
      </c>
      <c r="B113" s="412" t="s">
        <v>30371</v>
      </c>
      <c r="C113" s="412" t="s">
        <v>30213</v>
      </c>
      <c r="D113" s="412" t="s">
        <v>30216</v>
      </c>
      <c r="E113" s="413" t="s">
        <v>9442</v>
      </c>
    </row>
    <row r="114" spans="1:5">
      <c r="A114" s="412">
        <v>97</v>
      </c>
      <c r="B114" s="412" t="s">
        <v>30372</v>
      </c>
      <c r="C114" s="412" t="s">
        <v>30213</v>
      </c>
      <c r="D114" s="412" t="s">
        <v>30216</v>
      </c>
      <c r="E114" s="413" t="s">
        <v>9497</v>
      </c>
    </row>
    <row r="115" spans="1:5">
      <c r="A115" s="412">
        <v>98</v>
      </c>
      <c r="B115" s="412" t="s">
        <v>30373</v>
      </c>
      <c r="C115" s="412" t="s">
        <v>30213</v>
      </c>
      <c r="D115" s="412" t="s">
        <v>30216</v>
      </c>
      <c r="E115" s="413" t="s">
        <v>15632</v>
      </c>
    </row>
    <row r="116" spans="1:5">
      <c r="A116" s="412">
        <v>99</v>
      </c>
      <c r="B116" s="412" t="s">
        <v>30374</v>
      </c>
      <c r="C116" s="412" t="s">
        <v>30213</v>
      </c>
      <c r="D116" s="412" t="s">
        <v>30216</v>
      </c>
      <c r="E116" s="413" t="s">
        <v>30375</v>
      </c>
    </row>
    <row r="117" spans="1:5">
      <c r="A117" s="412">
        <v>100</v>
      </c>
      <c r="B117" s="412" t="s">
        <v>30376</v>
      </c>
      <c r="C117" s="412" t="s">
        <v>30213</v>
      </c>
      <c r="D117" s="412" t="s">
        <v>30216</v>
      </c>
      <c r="E117" s="413" t="s">
        <v>30377</v>
      </c>
    </row>
    <row r="118" spans="1:5">
      <c r="A118" s="412">
        <v>75</v>
      </c>
      <c r="B118" s="412" t="s">
        <v>30378</v>
      </c>
      <c r="C118" s="412" t="s">
        <v>30213</v>
      </c>
      <c r="D118" s="412" t="s">
        <v>30216</v>
      </c>
      <c r="E118" s="413" t="s">
        <v>30379</v>
      </c>
    </row>
    <row r="119" spans="1:5">
      <c r="A119" s="412">
        <v>114</v>
      </c>
      <c r="B119" s="412" t="s">
        <v>30380</v>
      </c>
      <c r="C119" s="412" t="s">
        <v>30213</v>
      </c>
      <c r="D119" s="412" t="s">
        <v>30216</v>
      </c>
      <c r="E119" s="413" t="s">
        <v>30381</v>
      </c>
    </row>
    <row r="120" spans="1:5">
      <c r="A120" s="412">
        <v>68</v>
      </c>
      <c r="B120" s="412" t="s">
        <v>30382</v>
      </c>
      <c r="C120" s="412" t="s">
        <v>30213</v>
      </c>
      <c r="D120" s="412" t="s">
        <v>30216</v>
      </c>
      <c r="E120" s="413" t="s">
        <v>30383</v>
      </c>
    </row>
    <row r="121" spans="1:5">
      <c r="A121" s="412">
        <v>86</v>
      </c>
      <c r="B121" s="412" t="s">
        <v>30384</v>
      </c>
      <c r="C121" s="412" t="s">
        <v>30213</v>
      </c>
      <c r="D121" s="412" t="s">
        <v>30216</v>
      </c>
      <c r="E121" s="413" t="s">
        <v>30385</v>
      </c>
    </row>
    <row r="122" spans="1:5">
      <c r="A122" s="412">
        <v>66</v>
      </c>
      <c r="B122" s="412" t="s">
        <v>30386</v>
      </c>
      <c r="C122" s="412" t="s">
        <v>30213</v>
      </c>
      <c r="D122" s="412" t="s">
        <v>30216</v>
      </c>
      <c r="E122" s="413" t="s">
        <v>30387</v>
      </c>
    </row>
    <row r="123" spans="1:5">
      <c r="A123" s="412">
        <v>69</v>
      </c>
      <c r="B123" s="412" t="s">
        <v>30388</v>
      </c>
      <c r="C123" s="412" t="s">
        <v>30213</v>
      </c>
      <c r="D123" s="412" t="s">
        <v>30216</v>
      </c>
      <c r="E123" s="413" t="s">
        <v>30389</v>
      </c>
    </row>
    <row r="124" spans="1:5">
      <c r="A124" s="412">
        <v>83</v>
      </c>
      <c r="B124" s="412" t="s">
        <v>30390</v>
      </c>
      <c r="C124" s="412" t="s">
        <v>30213</v>
      </c>
      <c r="D124" s="412" t="s">
        <v>30216</v>
      </c>
      <c r="E124" s="413" t="s">
        <v>30391</v>
      </c>
    </row>
    <row r="125" spans="1:5">
      <c r="A125" s="412">
        <v>74</v>
      </c>
      <c r="B125" s="412" t="s">
        <v>30392</v>
      </c>
      <c r="C125" s="412" t="s">
        <v>30213</v>
      </c>
      <c r="D125" s="412" t="s">
        <v>30216</v>
      </c>
      <c r="E125" s="413" t="s">
        <v>30393</v>
      </c>
    </row>
    <row r="126" spans="1:5">
      <c r="A126" s="412">
        <v>106</v>
      </c>
      <c r="B126" s="412" t="s">
        <v>30394</v>
      </c>
      <c r="C126" s="412" t="s">
        <v>30213</v>
      </c>
      <c r="D126" s="412" t="s">
        <v>30216</v>
      </c>
      <c r="E126" s="413" t="s">
        <v>30395</v>
      </c>
    </row>
    <row r="127" spans="1:5">
      <c r="A127" s="412">
        <v>87</v>
      </c>
      <c r="B127" s="412" t="s">
        <v>30396</v>
      </c>
      <c r="C127" s="412" t="s">
        <v>30213</v>
      </c>
      <c r="D127" s="412" t="s">
        <v>30216</v>
      </c>
      <c r="E127" s="413" t="s">
        <v>30397</v>
      </c>
    </row>
    <row r="128" spans="1:5">
      <c r="A128" s="412">
        <v>88</v>
      </c>
      <c r="B128" s="412" t="s">
        <v>30398</v>
      </c>
      <c r="C128" s="412" t="s">
        <v>30213</v>
      </c>
      <c r="D128" s="412" t="s">
        <v>30216</v>
      </c>
      <c r="E128" s="413" t="s">
        <v>30399</v>
      </c>
    </row>
    <row r="129" spans="1:5">
      <c r="A129" s="412">
        <v>89</v>
      </c>
      <c r="B129" s="412" t="s">
        <v>30400</v>
      </c>
      <c r="C129" s="412" t="s">
        <v>30213</v>
      </c>
      <c r="D129" s="412" t="s">
        <v>30216</v>
      </c>
      <c r="E129" s="413" t="s">
        <v>30401</v>
      </c>
    </row>
    <row r="130" spans="1:5">
      <c r="A130" s="412">
        <v>90</v>
      </c>
      <c r="B130" s="412" t="s">
        <v>30402</v>
      </c>
      <c r="C130" s="412" t="s">
        <v>30213</v>
      </c>
      <c r="D130" s="412" t="s">
        <v>30216</v>
      </c>
      <c r="E130" s="413" t="s">
        <v>30403</v>
      </c>
    </row>
    <row r="131" spans="1:5">
      <c r="A131" s="412">
        <v>81</v>
      </c>
      <c r="B131" s="412" t="s">
        <v>30404</v>
      </c>
      <c r="C131" s="412" t="s">
        <v>30213</v>
      </c>
      <c r="D131" s="412" t="s">
        <v>30216</v>
      </c>
      <c r="E131" s="413" t="s">
        <v>30405</v>
      </c>
    </row>
    <row r="132" spans="1:5">
      <c r="A132" s="412">
        <v>82</v>
      </c>
      <c r="B132" s="412" t="s">
        <v>30406</v>
      </c>
      <c r="C132" s="412" t="s">
        <v>30213</v>
      </c>
      <c r="D132" s="412" t="s">
        <v>30216</v>
      </c>
      <c r="E132" s="413" t="s">
        <v>30407</v>
      </c>
    </row>
    <row r="133" spans="1:5">
      <c r="A133" s="412">
        <v>105</v>
      </c>
      <c r="B133" s="412" t="s">
        <v>30408</v>
      </c>
      <c r="C133" s="412" t="s">
        <v>30213</v>
      </c>
      <c r="D133" s="412" t="s">
        <v>30216</v>
      </c>
      <c r="E133" s="413" t="s">
        <v>30409</v>
      </c>
    </row>
    <row r="134" spans="1:5">
      <c r="A134" s="412">
        <v>60</v>
      </c>
      <c r="B134" s="412" t="s">
        <v>30410</v>
      </c>
      <c r="C134" s="412" t="s">
        <v>30213</v>
      </c>
      <c r="D134" s="412" t="s">
        <v>30223</v>
      </c>
      <c r="E134" s="413" t="s">
        <v>30411</v>
      </c>
    </row>
    <row r="135" spans="1:5">
      <c r="A135" s="412">
        <v>72</v>
      </c>
      <c r="B135" s="412" t="s">
        <v>30412</v>
      </c>
      <c r="C135" s="412" t="s">
        <v>30213</v>
      </c>
      <c r="D135" s="412" t="s">
        <v>30216</v>
      </c>
      <c r="E135" s="413" t="s">
        <v>13353</v>
      </c>
    </row>
    <row r="136" spans="1:5">
      <c r="A136" s="412">
        <v>70</v>
      </c>
      <c r="B136" s="412" t="s">
        <v>30413</v>
      </c>
      <c r="C136" s="412" t="s">
        <v>30213</v>
      </c>
      <c r="D136" s="412" t="s">
        <v>30216</v>
      </c>
      <c r="E136" s="413" t="s">
        <v>30414</v>
      </c>
    </row>
    <row r="137" spans="1:5">
      <c r="A137" s="412">
        <v>85</v>
      </c>
      <c r="B137" s="412" t="s">
        <v>30415</v>
      </c>
      <c r="C137" s="412" t="s">
        <v>30213</v>
      </c>
      <c r="D137" s="412" t="s">
        <v>30216</v>
      </c>
      <c r="E137" s="413" t="s">
        <v>30416</v>
      </c>
    </row>
    <row r="138" spans="1:5">
      <c r="A138" s="412">
        <v>84</v>
      </c>
      <c r="B138" s="412" t="s">
        <v>30417</v>
      </c>
      <c r="C138" s="412" t="s">
        <v>30213</v>
      </c>
      <c r="D138" s="412" t="s">
        <v>30216</v>
      </c>
      <c r="E138" s="413" t="s">
        <v>4940</v>
      </c>
    </row>
    <row r="139" spans="1:5">
      <c r="A139" s="412">
        <v>37997</v>
      </c>
      <c r="B139" s="412" t="s">
        <v>30418</v>
      </c>
      <c r="C139" s="412" t="s">
        <v>30213</v>
      </c>
      <c r="D139" s="412" t="s">
        <v>30216</v>
      </c>
      <c r="E139" s="413" t="s">
        <v>12007</v>
      </c>
    </row>
    <row r="140" spans="1:5">
      <c r="A140" s="412">
        <v>37998</v>
      </c>
      <c r="B140" s="412" t="s">
        <v>30419</v>
      </c>
      <c r="C140" s="412" t="s">
        <v>30213</v>
      </c>
      <c r="D140" s="412" t="s">
        <v>30216</v>
      </c>
      <c r="E140" s="413" t="s">
        <v>30420</v>
      </c>
    </row>
    <row r="141" spans="1:5">
      <c r="A141" s="412">
        <v>10899</v>
      </c>
      <c r="B141" s="412" t="s">
        <v>30421</v>
      </c>
      <c r="C141" s="412" t="s">
        <v>30213</v>
      </c>
      <c r="D141" s="412" t="s">
        <v>30216</v>
      </c>
      <c r="E141" s="413" t="s">
        <v>30422</v>
      </c>
    </row>
    <row r="142" spans="1:5">
      <c r="A142" s="412">
        <v>10900</v>
      </c>
      <c r="B142" s="412" t="s">
        <v>30423</v>
      </c>
      <c r="C142" s="412" t="s">
        <v>30213</v>
      </c>
      <c r="D142" s="412" t="s">
        <v>30216</v>
      </c>
      <c r="E142" s="413" t="s">
        <v>30424</v>
      </c>
    </row>
    <row r="143" spans="1:5">
      <c r="A143" s="412">
        <v>46</v>
      </c>
      <c r="B143" s="412" t="s">
        <v>30425</v>
      </c>
      <c r="C143" s="412" t="s">
        <v>30213</v>
      </c>
      <c r="D143" s="412" t="s">
        <v>30223</v>
      </c>
      <c r="E143" s="413" t="s">
        <v>30426</v>
      </c>
    </row>
    <row r="144" spans="1:5">
      <c r="A144" s="412">
        <v>51</v>
      </c>
      <c r="B144" s="412" t="s">
        <v>30427</v>
      </c>
      <c r="C144" s="412" t="s">
        <v>30213</v>
      </c>
      <c r="D144" s="412" t="s">
        <v>30223</v>
      </c>
      <c r="E144" s="413" t="s">
        <v>30428</v>
      </c>
    </row>
    <row r="145" spans="1:5">
      <c r="A145" s="412">
        <v>12863</v>
      </c>
      <c r="B145" s="412" t="s">
        <v>30429</v>
      </c>
      <c r="C145" s="412" t="s">
        <v>30213</v>
      </c>
      <c r="D145" s="412" t="s">
        <v>30223</v>
      </c>
      <c r="E145" s="413" t="s">
        <v>30430</v>
      </c>
    </row>
    <row r="146" spans="1:5">
      <c r="A146" s="412">
        <v>50</v>
      </c>
      <c r="B146" s="412" t="s">
        <v>30431</v>
      </c>
      <c r="C146" s="412" t="s">
        <v>30213</v>
      </c>
      <c r="D146" s="412" t="s">
        <v>30223</v>
      </c>
      <c r="E146" s="413" t="s">
        <v>30432</v>
      </c>
    </row>
    <row r="147" spans="1:5">
      <c r="A147" s="412">
        <v>47</v>
      </c>
      <c r="B147" s="412" t="s">
        <v>30433</v>
      </c>
      <c r="C147" s="412" t="s">
        <v>30213</v>
      </c>
      <c r="D147" s="412" t="s">
        <v>30223</v>
      </c>
      <c r="E147" s="413" t="s">
        <v>30434</v>
      </c>
    </row>
    <row r="148" spans="1:5">
      <c r="A148" s="412">
        <v>48</v>
      </c>
      <c r="B148" s="412" t="s">
        <v>30435</v>
      </c>
      <c r="C148" s="412" t="s">
        <v>30213</v>
      </c>
      <c r="D148" s="412" t="s">
        <v>30223</v>
      </c>
      <c r="E148" s="413" t="s">
        <v>30436</v>
      </c>
    </row>
    <row r="149" spans="1:5">
      <c r="A149" s="412">
        <v>52</v>
      </c>
      <c r="B149" s="412" t="s">
        <v>30437</v>
      </c>
      <c r="C149" s="412" t="s">
        <v>30213</v>
      </c>
      <c r="D149" s="412" t="s">
        <v>30223</v>
      </c>
      <c r="E149" s="413" t="s">
        <v>30438</v>
      </c>
    </row>
    <row r="150" spans="1:5">
      <c r="A150" s="412">
        <v>43</v>
      </c>
      <c r="B150" s="412" t="s">
        <v>30439</v>
      </c>
      <c r="C150" s="412" t="s">
        <v>30213</v>
      </c>
      <c r="D150" s="412" t="s">
        <v>30223</v>
      </c>
      <c r="E150" s="413" t="s">
        <v>30440</v>
      </c>
    </row>
    <row r="151" spans="1:5">
      <c r="A151" s="412">
        <v>39719</v>
      </c>
      <c r="B151" s="412" t="s">
        <v>30441</v>
      </c>
      <c r="C151" s="412" t="s">
        <v>30307</v>
      </c>
      <c r="D151" s="412" t="s">
        <v>30216</v>
      </c>
      <c r="E151" s="413" t="s">
        <v>30442</v>
      </c>
    </row>
    <row r="152" spans="1:5">
      <c r="A152" s="412">
        <v>3410</v>
      </c>
      <c r="B152" s="412" t="s">
        <v>30443</v>
      </c>
      <c r="C152" s="412" t="s">
        <v>30304</v>
      </c>
      <c r="D152" s="412" t="s">
        <v>30216</v>
      </c>
      <c r="E152" s="413" t="s">
        <v>30444</v>
      </c>
    </row>
    <row r="153" spans="1:5">
      <c r="A153" s="412">
        <v>4791</v>
      </c>
      <c r="B153" s="412" t="s">
        <v>30445</v>
      </c>
      <c r="C153" s="412" t="s">
        <v>30304</v>
      </c>
      <c r="D153" s="412" t="s">
        <v>30216</v>
      </c>
      <c r="E153" s="413" t="s">
        <v>30446</v>
      </c>
    </row>
    <row r="154" spans="1:5">
      <c r="A154" s="412">
        <v>157</v>
      </c>
      <c r="B154" s="412" t="s">
        <v>30447</v>
      </c>
      <c r="C154" s="412" t="s">
        <v>30304</v>
      </c>
      <c r="D154" s="412" t="s">
        <v>30216</v>
      </c>
      <c r="E154" s="413" t="s">
        <v>30448</v>
      </c>
    </row>
    <row r="155" spans="1:5">
      <c r="A155" s="412">
        <v>156</v>
      </c>
      <c r="B155" s="412" t="s">
        <v>30449</v>
      </c>
      <c r="C155" s="412" t="s">
        <v>30304</v>
      </c>
      <c r="D155" s="412" t="s">
        <v>30216</v>
      </c>
      <c r="E155" s="413" t="s">
        <v>30450</v>
      </c>
    </row>
    <row r="156" spans="1:5">
      <c r="A156" s="412">
        <v>131</v>
      </c>
      <c r="B156" s="412" t="s">
        <v>30451</v>
      </c>
      <c r="C156" s="412" t="s">
        <v>30304</v>
      </c>
      <c r="D156" s="412" t="s">
        <v>30216</v>
      </c>
      <c r="E156" s="413" t="s">
        <v>13369</v>
      </c>
    </row>
    <row r="157" spans="1:5">
      <c r="A157" s="412">
        <v>21114</v>
      </c>
      <c r="B157" s="412" t="s">
        <v>30452</v>
      </c>
      <c r="C157" s="412" t="s">
        <v>30213</v>
      </c>
      <c r="D157" s="412" t="s">
        <v>30216</v>
      </c>
      <c r="E157" s="413" t="s">
        <v>16712</v>
      </c>
    </row>
    <row r="158" spans="1:5">
      <c r="A158" s="412">
        <v>119</v>
      </c>
      <c r="B158" s="412" t="s">
        <v>30453</v>
      </c>
      <c r="C158" s="412" t="s">
        <v>30213</v>
      </c>
      <c r="D158" s="412" t="s">
        <v>30214</v>
      </c>
      <c r="E158" s="413" t="s">
        <v>30454</v>
      </c>
    </row>
    <row r="159" spans="1:5">
      <c r="A159" s="412">
        <v>122</v>
      </c>
      <c r="B159" s="412" t="s">
        <v>30455</v>
      </c>
      <c r="C159" s="412" t="s">
        <v>30213</v>
      </c>
      <c r="D159" s="412" t="s">
        <v>30216</v>
      </c>
      <c r="E159" s="413" t="s">
        <v>30456</v>
      </c>
    </row>
    <row r="160" spans="1:5">
      <c r="A160" s="412">
        <v>20080</v>
      </c>
      <c r="B160" s="412" t="s">
        <v>30457</v>
      </c>
      <c r="C160" s="412" t="s">
        <v>30213</v>
      </c>
      <c r="D160" s="412" t="s">
        <v>30216</v>
      </c>
      <c r="E160" s="413" t="s">
        <v>13551</v>
      </c>
    </row>
    <row r="161" spans="1:5">
      <c r="A161" s="412">
        <v>124</v>
      </c>
      <c r="B161" s="412" t="s">
        <v>30458</v>
      </c>
      <c r="C161" s="412" t="s">
        <v>30307</v>
      </c>
      <c r="D161" s="412" t="s">
        <v>30216</v>
      </c>
      <c r="E161" s="413" t="s">
        <v>16695</v>
      </c>
    </row>
    <row r="162" spans="1:5">
      <c r="A162" s="412">
        <v>7334</v>
      </c>
      <c r="B162" s="412" t="s">
        <v>30459</v>
      </c>
      <c r="C162" s="412" t="s">
        <v>30307</v>
      </c>
      <c r="D162" s="412" t="s">
        <v>30216</v>
      </c>
      <c r="E162" s="413" t="s">
        <v>16257</v>
      </c>
    </row>
    <row r="163" spans="1:5">
      <c r="A163" s="412">
        <v>123</v>
      </c>
      <c r="B163" s="412" t="s">
        <v>30460</v>
      </c>
      <c r="C163" s="412" t="s">
        <v>30307</v>
      </c>
      <c r="D163" s="412" t="s">
        <v>30214</v>
      </c>
      <c r="E163" s="413" t="s">
        <v>30461</v>
      </c>
    </row>
    <row r="164" spans="1:5">
      <c r="A164" s="412">
        <v>127</v>
      </c>
      <c r="B164" s="412" t="s">
        <v>30462</v>
      </c>
      <c r="C164" s="412" t="s">
        <v>30307</v>
      </c>
      <c r="D164" s="412" t="s">
        <v>30216</v>
      </c>
      <c r="E164" s="413" t="s">
        <v>10898</v>
      </c>
    </row>
    <row r="165" spans="1:5">
      <c r="A165" s="412">
        <v>41373</v>
      </c>
      <c r="B165" s="412" t="s">
        <v>30463</v>
      </c>
      <c r="C165" s="412" t="s">
        <v>30307</v>
      </c>
      <c r="D165" s="412" t="s">
        <v>30216</v>
      </c>
      <c r="E165" s="413" t="s">
        <v>30464</v>
      </c>
    </row>
    <row r="166" spans="1:5">
      <c r="A166" s="412">
        <v>133</v>
      </c>
      <c r="B166" s="412" t="s">
        <v>30465</v>
      </c>
      <c r="C166" s="412" t="s">
        <v>30307</v>
      </c>
      <c r="D166" s="412" t="s">
        <v>30216</v>
      </c>
      <c r="E166" s="413" t="s">
        <v>7310</v>
      </c>
    </row>
    <row r="167" spans="1:5">
      <c r="A167" s="412">
        <v>43617</v>
      </c>
      <c r="B167" s="412" t="s">
        <v>30466</v>
      </c>
      <c r="C167" s="412" t="s">
        <v>30307</v>
      </c>
      <c r="D167" s="412" t="s">
        <v>30216</v>
      </c>
      <c r="E167" s="413" t="s">
        <v>5515</v>
      </c>
    </row>
    <row r="168" spans="1:5">
      <c r="A168" s="412">
        <v>132</v>
      </c>
      <c r="B168" s="412" t="s">
        <v>30467</v>
      </c>
      <c r="C168" s="412" t="s">
        <v>30307</v>
      </c>
      <c r="D168" s="412" t="s">
        <v>30216</v>
      </c>
      <c r="E168" s="413" t="s">
        <v>5395</v>
      </c>
    </row>
    <row r="169" spans="1:5">
      <c r="A169" s="412">
        <v>43618</v>
      </c>
      <c r="B169" s="412" t="s">
        <v>30468</v>
      </c>
      <c r="C169" s="412" t="s">
        <v>30304</v>
      </c>
      <c r="D169" s="412" t="s">
        <v>30216</v>
      </c>
      <c r="E169" s="413" t="s">
        <v>30469</v>
      </c>
    </row>
    <row r="170" spans="1:5">
      <c r="A170" s="412">
        <v>37476</v>
      </c>
      <c r="B170" s="412" t="s">
        <v>30470</v>
      </c>
      <c r="C170" s="412" t="s">
        <v>30213</v>
      </c>
      <c r="D170" s="412" t="s">
        <v>30216</v>
      </c>
      <c r="E170" s="413" t="s">
        <v>30471</v>
      </c>
    </row>
    <row r="171" spans="1:5">
      <c r="A171" s="412">
        <v>37478</v>
      </c>
      <c r="B171" s="412" t="s">
        <v>30472</v>
      </c>
      <c r="C171" s="412" t="s">
        <v>30213</v>
      </c>
      <c r="D171" s="412" t="s">
        <v>30216</v>
      </c>
      <c r="E171" s="413" t="s">
        <v>30473</v>
      </c>
    </row>
    <row r="172" spans="1:5">
      <c r="A172" s="412">
        <v>37477</v>
      </c>
      <c r="B172" s="412" t="s">
        <v>30474</v>
      </c>
      <c r="C172" s="412" t="s">
        <v>30213</v>
      </c>
      <c r="D172" s="412" t="s">
        <v>30216</v>
      </c>
      <c r="E172" s="413" t="s">
        <v>30475</v>
      </c>
    </row>
    <row r="173" spans="1:5">
      <c r="A173" s="412">
        <v>37479</v>
      </c>
      <c r="B173" s="412" t="s">
        <v>30476</v>
      </c>
      <c r="C173" s="412" t="s">
        <v>30213</v>
      </c>
      <c r="D173" s="412" t="s">
        <v>30216</v>
      </c>
      <c r="E173" s="413" t="s">
        <v>30477</v>
      </c>
    </row>
    <row r="174" spans="1:5">
      <c r="A174" s="412">
        <v>4319</v>
      </c>
      <c r="B174" s="412" t="s">
        <v>30478</v>
      </c>
      <c r="C174" s="412" t="s">
        <v>30213</v>
      </c>
      <c r="D174" s="412" t="s">
        <v>30216</v>
      </c>
      <c r="E174" s="413" t="s">
        <v>5616</v>
      </c>
    </row>
    <row r="175" spans="1:5">
      <c r="A175" s="412">
        <v>42409</v>
      </c>
      <c r="B175" s="412" t="s">
        <v>30479</v>
      </c>
      <c r="C175" s="412" t="s">
        <v>30304</v>
      </c>
      <c r="D175" s="412" t="s">
        <v>30216</v>
      </c>
      <c r="E175" s="413" t="s">
        <v>11794</v>
      </c>
    </row>
    <row r="176" spans="1:5">
      <c r="A176" s="412">
        <v>40553</v>
      </c>
      <c r="B176" s="412" t="s">
        <v>30480</v>
      </c>
      <c r="C176" s="412" t="s">
        <v>30481</v>
      </c>
      <c r="D176" s="412" t="s">
        <v>30223</v>
      </c>
      <c r="E176" s="413" t="s">
        <v>30482</v>
      </c>
    </row>
    <row r="177" spans="1:5">
      <c r="A177" s="412">
        <v>6114</v>
      </c>
      <c r="B177" s="412" t="s">
        <v>30483</v>
      </c>
      <c r="C177" s="412" t="s">
        <v>30484</v>
      </c>
      <c r="D177" s="412" t="s">
        <v>30216</v>
      </c>
      <c r="E177" s="413" t="s">
        <v>6836</v>
      </c>
    </row>
    <row r="178" spans="1:5">
      <c r="A178" s="412">
        <v>40912</v>
      </c>
      <c r="B178" s="412" t="s">
        <v>30485</v>
      </c>
      <c r="C178" s="412" t="s">
        <v>30486</v>
      </c>
      <c r="D178" s="412" t="s">
        <v>30216</v>
      </c>
      <c r="E178" s="413" t="s">
        <v>30487</v>
      </c>
    </row>
    <row r="179" spans="1:5">
      <c r="A179" s="412">
        <v>247</v>
      </c>
      <c r="B179" s="412" t="s">
        <v>30488</v>
      </c>
      <c r="C179" s="412" t="s">
        <v>30484</v>
      </c>
      <c r="D179" s="412" t="s">
        <v>30216</v>
      </c>
      <c r="E179" s="413" t="s">
        <v>10163</v>
      </c>
    </row>
    <row r="180" spans="1:5">
      <c r="A180" s="412">
        <v>40919</v>
      </c>
      <c r="B180" s="412" t="s">
        <v>30489</v>
      </c>
      <c r="C180" s="412" t="s">
        <v>30486</v>
      </c>
      <c r="D180" s="412" t="s">
        <v>30216</v>
      </c>
      <c r="E180" s="413" t="s">
        <v>30490</v>
      </c>
    </row>
    <row r="181" spans="1:5">
      <c r="A181" s="412">
        <v>40984</v>
      </c>
      <c r="B181" s="412" t="s">
        <v>30491</v>
      </c>
      <c r="C181" s="412" t="s">
        <v>30486</v>
      </c>
      <c r="D181" s="412" t="s">
        <v>30216</v>
      </c>
      <c r="E181" s="413" t="s">
        <v>30492</v>
      </c>
    </row>
    <row r="182" spans="1:5">
      <c r="A182" s="412">
        <v>44499</v>
      </c>
      <c r="B182" s="412" t="s">
        <v>30493</v>
      </c>
      <c r="C182" s="412" t="s">
        <v>30484</v>
      </c>
      <c r="D182" s="412" t="s">
        <v>30216</v>
      </c>
      <c r="E182" s="413" t="s">
        <v>5185</v>
      </c>
    </row>
    <row r="183" spans="1:5">
      <c r="A183" s="412">
        <v>248</v>
      </c>
      <c r="B183" s="412" t="s">
        <v>30494</v>
      </c>
      <c r="C183" s="412" t="s">
        <v>30484</v>
      </c>
      <c r="D183" s="412" t="s">
        <v>30216</v>
      </c>
      <c r="E183" s="413" t="s">
        <v>30495</v>
      </c>
    </row>
    <row r="184" spans="1:5">
      <c r="A184" s="412">
        <v>41086</v>
      </c>
      <c r="B184" s="412" t="s">
        <v>30496</v>
      </c>
      <c r="C184" s="412" t="s">
        <v>30486</v>
      </c>
      <c r="D184" s="412" t="s">
        <v>30216</v>
      </c>
      <c r="E184" s="413" t="s">
        <v>30497</v>
      </c>
    </row>
    <row r="185" spans="1:5">
      <c r="A185" s="412">
        <v>34466</v>
      </c>
      <c r="B185" s="412" t="s">
        <v>30498</v>
      </c>
      <c r="C185" s="412" t="s">
        <v>30484</v>
      </c>
      <c r="D185" s="412" t="s">
        <v>30216</v>
      </c>
      <c r="E185" s="413" t="s">
        <v>10443</v>
      </c>
    </row>
    <row r="186" spans="1:5">
      <c r="A186" s="412">
        <v>41083</v>
      </c>
      <c r="B186" s="412" t="s">
        <v>30499</v>
      </c>
      <c r="C186" s="412" t="s">
        <v>30486</v>
      </c>
      <c r="D186" s="412" t="s">
        <v>30216</v>
      </c>
      <c r="E186" s="413" t="s">
        <v>30500</v>
      </c>
    </row>
    <row r="187" spans="1:5">
      <c r="A187" s="412">
        <v>252</v>
      </c>
      <c r="B187" s="412" t="s">
        <v>30501</v>
      </c>
      <c r="C187" s="412" t="s">
        <v>30484</v>
      </c>
      <c r="D187" s="412" t="s">
        <v>30216</v>
      </c>
      <c r="E187" s="413" t="s">
        <v>7197</v>
      </c>
    </row>
    <row r="188" spans="1:5">
      <c r="A188" s="412">
        <v>40909</v>
      </c>
      <c r="B188" s="412" t="s">
        <v>30502</v>
      </c>
      <c r="C188" s="412" t="s">
        <v>30486</v>
      </c>
      <c r="D188" s="412" t="s">
        <v>30216</v>
      </c>
      <c r="E188" s="413" t="s">
        <v>30503</v>
      </c>
    </row>
    <row r="189" spans="1:5">
      <c r="A189" s="412">
        <v>242</v>
      </c>
      <c r="B189" s="412" t="s">
        <v>30504</v>
      </c>
      <c r="C189" s="412" t="s">
        <v>30484</v>
      </c>
      <c r="D189" s="412" t="s">
        <v>30216</v>
      </c>
      <c r="E189" s="413" t="s">
        <v>13669</v>
      </c>
    </row>
    <row r="190" spans="1:5">
      <c r="A190" s="412">
        <v>41085</v>
      </c>
      <c r="B190" s="412" t="s">
        <v>30505</v>
      </c>
      <c r="C190" s="412" t="s">
        <v>30486</v>
      </c>
      <c r="D190" s="412" t="s">
        <v>30216</v>
      </c>
      <c r="E190" s="413" t="s">
        <v>30506</v>
      </c>
    </row>
    <row r="191" spans="1:5">
      <c r="A191" s="412">
        <v>427</v>
      </c>
      <c r="B191" s="412" t="s">
        <v>30507</v>
      </c>
      <c r="C191" s="412" t="s">
        <v>30213</v>
      </c>
      <c r="D191" s="412" t="s">
        <v>30216</v>
      </c>
      <c r="E191" s="413" t="s">
        <v>4130</v>
      </c>
    </row>
    <row r="192" spans="1:5">
      <c r="A192" s="412">
        <v>417</v>
      </c>
      <c r="B192" s="412" t="s">
        <v>30508</v>
      </c>
      <c r="C192" s="412" t="s">
        <v>30213</v>
      </c>
      <c r="D192" s="412" t="s">
        <v>30216</v>
      </c>
      <c r="E192" s="413" t="s">
        <v>30509</v>
      </c>
    </row>
    <row r="193" spans="1:5">
      <c r="A193" s="412">
        <v>11273</v>
      </c>
      <c r="B193" s="412" t="s">
        <v>30510</v>
      </c>
      <c r="C193" s="412" t="s">
        <v>30213</v>
      </c>
      <c r="D193" s="412" t="s">
        <v>30216</v>
      </c>
      <c r="E193" s="413" t="s">
        <v>8523</v>
      </c>
    </row>
    <row r="194" spans="1:5">
      <c r="A194" s="412">
        <v>11272</v>
      </c>
      <c r="B194" s="412" t="s">
        <v>30511</v>
      </c>
      <c r="C194" s="412" t="s">
        <v>30213</v>
      </c>
      <c r="D194" s="412" t="s">
        <v>30216</v>
      </c>
      <c r="E194" s="413" t="s">
        <v>13304</v>
      </c>
    </row>
    <row r="195" spans="1:5">
      <c r="A195" s="412">
        <v>11275</v>
      </c>
      <c r="B195" s="412" t="s">
        <v>30512</v>
      </c>
      <c r="C195" s="412" t="s">
        <v>30213</v>
      </c>
      <c r="D195" s="412" t="s">
        <v>30216</v>
      </c>
      <c r="E195" s="413" t="s">
        <v>5695</v>
      </c>
    </row>
    <row r="196" spans="1:5">
      <c r="A196" s="412">
        <v>11274</v>
      </c>
      <c r="B196" s="412" t="s">
        <v>30513</v>
      </c>
      <c r="C196" s="412" t="s">
        <v>30213</v>
      </c>
      <c r="D196" s="412" t="s">
        <v>30216</v>
      </c>
      <c r="E196" s="413" t="s">
        <v>30514</v>
      </c>
    </row>
    <row r="197" spans="1:5">
      <c r="A197" s="412">
        <v>38470</v>
      </c>
      <c r="B197" s="412" t="s">
        <v>30515</v>
      </c>
      <c r="C197" s="412" t="s">
        <v>30213</v>
      </c>
      <c r="D197" s="412" t="s">
        <v>30214</v>
      </c>
      <c r="E197" s="413" t="s">
        <v>30516</v>
      </c>
    </row>
    <row r="198" spans="1:5">
      <c r="A198" s="412">
        <v>38547</v>
      </c>
      <c r="B198" s="412" t="s">
        <v>30517</v>
      </c>
      <c r="C198" s="412" t="s">
        <v>30213</v>
      </c>
      <c r="D198" s="412" t="s">
        <v>30216</v>
      </c>
      <c r="E198" s="413" t="s">
        <v>30518</v>
      </c>
    </row>
    <row r="199" spans="1:5">
      <c r="A199" s="412">
        <v>38469</v>
      </c>
      <c r="B199" s="412" t="s">
        <v>30519</v>
      </c>
      <c r="C199" s="412" t="s">
        <v>30213</v>
      </c>
      <c r="D199" s="412" t="s">
        <v>30216</v>
      </c>
      <c r="E199" s="413" t="s">
        <v>30520</v>
      </c>
    </row>
    <row r="200" spans="1:5">
      <c r="A200" s="412">
        <v>38467</v>
      </c>
      <c r="B200" s="412" t="s">
        <v>30521</v>
      </c>
      <c r="C200" s="412" t="s">
        <v>30213</v>
      </c>
      <c r="D200" s="412" t="s">
        <v>30216</v>
      </c>
      <c r="E200" s="413" t="s">
        <v>15643</v>
      </c>
    </row>
    <row r="201" spans="1:5">
      <c r="A201" s="412">
        <v>38468</v>
      </c>
      <c r="B201" s="412" t="s">
        <v>30522</v>
      </c>
      <c r="C201" s="412" t="s">
        <v>30213</v>
      </c>
      <c r="D201" s="412" t="s">
        <v>30216</v>
      </c>
      <c r="E201" s="413" t="s">
        <v>30523</v>
      </c>
    </row>
    <row r="202" spans="1:5">
      <c r="A202" s="412">
        <v>38471</v>
      </c>
      <c r="B202" s="412" t="s">
        <v>30524</v>
      </c>
      <c r="C202" s="412" t="s">
        <v>30213</v>
      </c>
      <c r="D202" s="412" t="s">
        <v>30216</v>
      </c>
      <c r="E202" s="413" t="s">
        <v>30525</v>
      </c>
    </row>
    <row r="203" spans="1:5">
      <c r="A203" s="412">
        <v>37370</v>
      </c>
      <c r="B203" s="412" t="s">
        <v>30526</v>
      </c>
      <c r="C203" s="412" t="s">
        <v>30484</v>
      </c>
      <c r="D203" s="412" t="s">
        <v>30214</v>
      </c>
      <c r="E203" s="413" t="s">
        <v>4504</v>
      </c>
    </row>
    <row r="204" spans="1:5">
      <c r="A204" s="412">
        <v>40862</v>
      </c>
      <c r="B204" s="412" t="s">
        <v>30527</v>
      </c>
      <c r="C204" s="412" t="s">
        <v>30486</v>
      </c>
      <c r="D204" s="412" t="s">
        <v>30214</v>
      </c>
      <c r="E204" s="413" t="s">
        <v>30528</v>
      </c>
    </row>
    <row r="205" spans="1:5">
      <c r="A205" s="412">
        <v>10658</v>
      </c>
      <c r="B205" s="412" t="s">
        <v>30529</v>
      </c>
      <c r="C205" s="412" t="s">
        <v>30213</v>
      </c>
      <c r="D205" s="412" t="s">
        <v>30223</v>
      </c>
      <c r="E205" s="413" t="s">
        <v>30530</v>
      </c>
    </row>
    <row r="206" spans="1:5">
      <c r="A206" s="412">
        <v>253</v>
      </c>
      <c r="B206" s="412" t="s">
        <v>30531</v>
      </c>
      <c r="C206" s="412" t="s">
        <v>30484</v>
      </c>
      <c r="D206" s="412" t="s">
        <v>30214</v>
      </c>
      <c r="E206" s="413" t="s">
        <v>10944</v>
      </c>
    </row>
    <row r="207" spans="1:5">
      <c r="A207" s="412">
        <v>40809</v>
      </c>
      <c r="B207" s="412" t="s">
        <v>30532</v>
      </c>
      <c r="C207" s="412" t="s">
        <v>30486</v>
      </c>
      <c r="D207" s="412" t="s">
        <v>30216</v>
      </c>
      <c r="E207" s="413" t="s">
        <v>30533</v>
      </c>
    </row>
    <row r="208" spans="1:5">
      <c r="A208" s="412">
        <v>42428</v>
      </c>
      <c r="B208" s="412" t="s">
        <v>30534</v>
      </c>
      <c r="C208" s="412" t="s">
        <v>30213</v>
      </c>
      <c r="D208" s="412" t="s">
        <v>30223</v>
      </c>
      <c r="E208" s="413" t="s">
        <v>30535</v>
      </c>
    </row>
    <row r="209" spans="1:5">
      <c r="A209" s="412">
        <v>583</v>
      </c>
      <c r="B209" s="412" t="s">
        <v>30536</v>
      </c>
      <c r="C209" s="412" t="s">
        <v>30304</v>
      </c>
      <c r="D209" s="412" t="s">
        <v>30223</v>
      </c>
      <c r="E209" s="413" t="s">
        <v>30537</v>
      </c>
    </row>
    <row r="210" spans="1:5">
      <c r="A210" s="412">
        <v>301</v>
      </c>
      <c r="B210" s="412" t="s">
        <v>30538</v>
      </c>
      <c r="C210" s="412" t="s">
        <v>30213</v>
      </c>
      <c r="D210" s="412" t="s">
        <v>30214</v>
      </c>
      <c r="E210" s="413" t="s">
        <v>5180</v>
      </c>
    </row>
    <row r="211" spans="1:5">
      <c r="A211" s="412">
        <v>296</v>
      </c>
      <c r="B211" s="412" t="s">
        <v>30539</v>
      </c>
      <c r="C211" s="412" t="s">
        <v>30213</v>
      </c>
      <c r="D211" s="412" t="s">
        <v>30216</v>
      </c>
      <c r="E211" s="413" t="s">
        <v>30253</v>
      </c>
    </row>
    <row r="212" spans="1:5">
      <c r="A212" s="412">
        <v>297</v>
      </c>
      <c r="B212" s="412" t="s">
        <v>30540</v>
      </c>
      <c r="C212" s="412" t="s">
        <v>30213</v>
      </c>
      <c r="D212" s="412" t="s">
        <v>30216</v>
      </c>
      <c r="E212" s="413" t="s">
        <v>12886</v>
      </c>
    </row>
    <row r="213" spans="1:5">
      <c r="A213" s="412">
        <v>299</v>
      </c>
      <c r="B213" s="412" t="s">
        <v>30541</v>
      </c>
      <c r="C213" s="412" t="s">
        <v>30213</v>
      </c>
      <c r="D213" s="412" t="s">
        <v>30216</v>
      </c>
      <c r="E213" s="413" t="s">
        <v>13542</v>
      </c>
    </row>
    <row r="214" spans="1:5">
      <c r="A214" s="412">
        <v>300</v>
      </c>
      <c r="B214" s="412" t="s">
        <v>30542</v>
      </c>
      <c r="C214" s="412" t="s">
        <v>30213</v>
      </c>
      <c r="D214" s="412" t="s">
        <v>30216</v>
      </c>
      <c r="E214" s="413" t="s">
        <v>8466</v>
      </c>
    </row>
    <row r="215" spans="1:5">
      <c r="A215" s="412">
        <v>20085</v>
      </c>
      <c r="B215" s="412" t="s">
        <v>30543</v>
      </c>
      <c r="C215" s="412" t="s">
        <v>30213</v>
      </c>
      <c r="D215" s="412" t="s">
        <v>30216</v>
      </c>
      <c r="E215" s="413" t="s">
        <v>30544</v>
      </c>
    </row>
    <row r="216" spans="1:5">
      <c r="A216" s="412">
        <v>298</v>
      </c>
      <c r="B216" s="412" t="s">
        <v>30545</v>
      </c>
      <c r="C216" s="412" t="s">
        <v>30213</v>
      </c>
      <c r="D216" s="412" t="s">
        <v>30216</v>
      </c>
      <c r="E216" s="413" t="s">
        <v>30546</v>
      </c>
    </row>
    <row r="217" spans="1:5">
      <c r="A217" s="412">
        <v>311</v>
      </c>
      <c r="B217" s="412" t="s">
        <v>30547</v>
      </c>
      <c r="C217" s="412" t="s">
        <v>30213</v>
      </c>
      <c r="D217" s="412" t="s">
        <v>30216</v>
      </c>
      <c r="E217" s="413" t="s">
        <v>30548</v>
      </c>
    </row>
    <row r="218" spans="1:5">
      <c r="A218" s="412">
        <v>318</v>
      </c>
      <c r="B218" s="412" t="s">
        <v>30549</v>
      </c>
      <c r="C218" s="412" t="s">
        <v>30213</v>
      </c>
      <c r="D218" s="412" t="s">
        <v>30216</v>
      </c>
      <c r="E218" s="413" t="s">
        <v>30550</v>
      </c>
    </row>
    <row r="219" spans="1:5">
      <c r="A219" s="412">
        <v>319</v>
      </c>
      <c r="B219" s="412" t="s">
        <v>30551</v>
      </c>
      <c r="C219" s="412" t="s">
        <v>30213</v>
      </c>
      <c r="D219" s="412" t="s">
        <v>30216</v>
      </c>
      <c r="E219" s="413" t="s">
        <v>30552</v>
      </c>
    </row>
    <row r="220" spans="1:5">
      <c r="A220" s="412">
        <v>303</v>
      </c>
      <c r="B220" s="412" t="s">
        <v>30553</v>
      </c>
      <c r="C220" s="412" t="s">
        <v>30213</v>
      </c>
      <c r="D220" s="412" t="s">
        <v>30216</v>
      </c>
      <c r="E220" s="413" t="s">
        <v>30554</v>
      </c>
    </row>
    <row r="221" spans="1:5">
      <c r="A221" s="412">
        <v>305</v>
      </c>
      <c r="B221" s="412" t="s">
        <v>30555</v>
      </c>
      <c r="C221" s="412" t="s">
        <v>30213</v>
      </c>
      <c r="D221" s="412" t="s">
        <v>30216</v>
      </c>
      <c r="E221" s="413" t="s">
        <v>10522</v>
      </c>
    </row>
    <row r="222" spans="1:5">
      <c r="A222" s="412">
        <v>306</v>
      </c>
      <c r="B222" s="412" t="s">
        <v>30556</v>
      </c>
      <c r="C222" s="412" t="s">
        <v>30213</v>
      </c>
      <c r="D222" s="412" t="s">
        <v>30216</v>
      </c>
      <c r="E222" s="413" t="s">
        <v>8629</v>
      </c>
    </row>
    <row r="223" spans="1:5">
      <c r="A223" s="412">
        <v>307</v>
      </c>
      <c r="B223" s="412" t="s">
        <v>30557</v>
      </c>
      <c r="C223" s="412" t="s">
        <v>30213</v>
      </c>
      <c r="D223" s="412" t="s">
        <v>30216</v>
      </c>
      <c r="E223" s="413" t="s">
        <v>8087</v>
      </c>
    </row>
    <row r="224" spans="1:5">
      <c r="A224" s="412">
        <v>309</v>
      </c>
      <c r="B224" s="412" t="s">
        <v>30558</v>
      </c>
      <c r="C224" s="412" t="s">
        <v>30213</v>
      </c>
      <c r="D224" s="412" t="s">
        <v>30216</v>
      </c>
      <c r="E224" s="413" t="s">
        <v>16461</v>
      </c>
    </row>
    <row r="225" spans="1:5">
      <c r="A225" s="412">
        <v>310</v>
      </c>
      <c r="B225" s="412" t="s">
        <v>30559</v>
      </c>
      <c r="C225" s="412" t="s">
        <v>30213</v>
      </c>
      <c r="D225" s="412" t="s">
        <v>30216</v>
      </c>
      <c r="E225" s="413" t="s">
        <v>30560</v>
      </c>
    </row>
    <row r="226" spans="1:5">
      <c r="A226" s="412">
        <v>328</v>
      </c>
      <c r="B226" s="412" t="s">
        <v>30561</v>
      </c>
      <c r="C226" s="412" t="s">
        <v>30213</v>
      </c>
      <c r="D226" s="412" t="s">
        <v>30216</v>
      </c>
      <c r="E226" s="413" t="s">
        <v>30562</v>
      </c>
    </row>
    <row r="227" spans="1:5">
      <c r="A227" s="412">
        <v>325</v>
      </c>
      <c r="B227" s="412" t="s">
        <v>30563</v>
      </c>
      <c r="C227" s="412" t="s">
        <v>30213</v>
      </c>
      <c r="D227" s="412" t="s">
        <v>30216</v>
      </c>
      <c r="E227" s="413" t="s">
        <v>4139</v>
      </c>
    </row>
    <row r="228" spans="1:5">
      <c r="A228" s="412">
        <v>20326</v>
      </c>
      <c r="B228" s="412" t="s">
        <v>30564</v>
      </c>
      <c r="C228" s="412" t="s">
        <v>30213</v>
      </c>
      <c r="D228" s="412" t="s">
        <v>30216</v>
      </c>
      <c r="E228" s="413" t="s">
        <v>15411</v>
      </c>
    </row>
    <row r="229" spans="1:5">
      <c r="A229" s="412">
        <v>329</v>
      </c>
      <c r="B229" s="412" t="s">
        <v>30565</v>
      </c>
      <c r="C229" s="412" t="s">
        <v>30213</v>
      </c>
      <c r="D229" s="412" t="s">
        <v>30216</v>
      </c>
      <c r="E229" s="413" t="s">
        <v>30566</v>
      </c>
    </row>
    <row r="230" spans="1:5">
      <c r="A230" s="412">
        <v>308</v>
      </c>
      <c r="B230" s="412" t="s">
        <v>30567</v>
      </c>
      <c r="C230" s="412" t="s">
        <v>30213</v>
      </c>
      <c r="D230" s="412" t="s">
        <v>30216</v>
      </c>
      <c r="E230" s="413" t="s">
        <v>30568</v>
      </c>
    </row>
    <row r="231" spans="1:5">
      <c r="A231" s="412">
        <v>39642</v>
      </c>
      <c r="B231" s="412" t="s">
        <v>30569</v>
      </c>
      <c r="C231" s="412" t="s">
        <v>30213</v>
      </c>
      <c r="D231" s="412" t="s">
        <v>30216</v>
      </c>
      <c r="E231" s="413" t="s">
        <v>30570</v>
      </c>
    </row>
    <row r="232" spans="1:5">
      <c r="A232" s="412">
        <v>39641</v>
      </c>
      <c r="B232" s="412" t="s">
        <v>30571</v>
      </c>
      <c r="C232" s="412" t="s">
        <v>30213</v>
      </c>
      <c r="D232" s="412" t="s">
        <v>30216</v>
      </c>
      <c r="E232" s="413" t="s">
        <v>30572</v>
      </c>
    </row>
    <row r="233" spans="1:5">
      <c r="A233" s="412">
        <v>39643</v>
      </c>
      <c r="B233" s="412" t="s">
        <v>30573</v>
      </c>
      <c r="C233" s="412" t="s">
        <v>30213</v>
      </c>
      <c r="D233" s="412" t="s">
        <v>30216</v>
      </c>
      <c r="E233" s="413" t="s">
        <v>4909</v>
      </c>
    </row>
    <row r="234" spans="1:5">
      <c r="A234" s="412">
        <v>39644</v>
      </c>
      <c r="B234" s="412" t="s">
        <v>30574</v>
      </c>
      <c r="C234" s="412" t="s">
        <v>30213</v>
      </c>
      <c r="D234" s="412" t="s">
        <v>30216</v>
      </c>
      <c r="E234" s="413" t="s">
        <v>4971</v>
      </c>
    </row>
    <row r="235" spans="1:5">
      <c r="A235" s="412">
        <v>39645</v>
      </c>
      <c r="B235" s="412" t="s">
        <v>30575</v>
      </c>
      <c r="C235" s="412" t="s">
        <v>30213</v>
      </c>
      <c r="D235" s="412" t="s">
        <v>30216</v>
      </c>
      <c r="E235" s="413" t="s">
        <v>30576</v>
      </c>
    </row>
    <row r="236" spans="1:5">
      <c r="A236" s="412">
        <v>41610</v>
      </c>
      <c r="B236" s="412" t="s">
        <v>30577</v>
      </c>
      <c r="C236" s="412" t="s">
        <v>30213</v>
      </c>
      <c r="D236" s="412" t="s">
        <v>30216</v>
      </c>
      <c r="E236" s="413" t="s">
        <v>30578</v>
      </c>
    </row>
    <row r="237" spans="1:5">
      <c r="A237" s="412">
        <v>41611</v>
      </c>
      <c r="B237" s="412" t="s">
        <v>30579</v>
      </c>
      <c r="C237" s="412" t="s">
        <v>30213</v>
      </c>
      <c r="D237" s="412" t="s">
        <v>30216</v>
      </c>
      <c r="E237" s="413" t="s">
        <v>30580</v>
      </c>
    </row>
    <row r="238" spans="1:5">
      <c r="A238" s="412">
        <v>41612</v>
      </c>
      <c r="B238" s="412" t="s">
        <v>30581</v>
      </c>
      <c r="C238" s="412" t="s">
        <v>30213</v>
      </c>
      <c r="D238" s="412" t="s">
        <v>30216</v>
      </c>
      <c r="E238" s="413" t="s">
        <v>30582</v>
      </c>
    </row>
    <row r="239" spans="1:5">
      <c r="A239" s="412">
        <v>41637</v>
      </c>
      <c r="B239" s="412" t="s">
        <v>30583</v>
      </c>
      <c r="C239" s="412" t="s">
        <v>30213</v>
      </c>
      <c r="D239" s="412" t="s">
        <v>30216</v>
      </c>
      <c r="E239" s="413" t="s">
        <v>30584</v>
      </c>
    </row>
    <row r="240" spans="1:5">
      <c r="A240" s="412">
        <v>41638</v>
      </c>
      <c r="B240" s="412" t="s">
        <v>30585</v>
      </c>
      <c r="C240" s="412" t="s">
        <v>30213</v>
      </c>
      <c r="D240" s="412" t="s">
        <v>30216</v>
      </c>
      <c r="E240" s="413" t="s">
        <v>30586</v>
      </c>
    </row>
    <row r="241" spans="1:5">
      <c r="A241" s="412">
        <v>41639</v>
      </c>
      <c r="B241" s="412" t="s">
        <v>30587</v>
      </c>
      <c r="C241" s="412" t="s">
        <v>30213</v>
      </c>
      <c r="D241" s="412" t="s">
        <v>30216</v>
      </c>
      <c r="E241" s="413" t="s">
        <v>30588</v>
      </c>
    </row>
    <row r="242" spans="1:5">
      <c r="A242" s="412">
        <v>11789</v>
      </c>
      <c r="B242" s="412" t="s">
        <v>30589</v>
      </c>
      <c r="C242" s="412" t="s">
        <v>30213</v>
      </c>
      <c r="D242" s="412" t="s">
        <v>30216</v>
      </c>
      <c r="E242" s="413" t="s">
        <v>11735</v>
      </c>
    </row>
    <row r="243" spans="1:5">
      <c r="A243" s="412">
        <v>20975</v>
      </c>
      <c r="B243" s="412" t="s">
        <v>30590</v>
      </c>
      <c r="C243" s="412" t="s">
        <v>30213</v>
      </c>
      <c r="D243" s="412" t="s">
        <v>30216</v>
      </c>
      <c r="E243" s="413" t="s">
        <v>16801</v>
      </c>
    </row>
    <row r="244" spans="1:5">
      <c r="A244" s="412">
        <v>20976</v>
      </c>
      <c r="B244" s="412" t="s">
        <v>30591</v>
      </c>
      <c r="C244" s="412" t="s">
        <v>30213</v>
      </c>
      <c r="D244" s="412" t="s">
        <v>30216</v>
      </c>
      <c r="E244" s="413" t="s">
        <v>30592</v>
      </c>
    </row>
    <row r="245" spans="1:5">
      <c r="A245" s="412">
        <v>40340</v>
      </c>
      <c r="B245" s="412" t="s">
        <v>30593</v>
      </c>
      <c r="C245" s="412" t="s">
        <v>30213</v>
      </c>
      <c r="D245" s="412" t="s">
        <v>30216</v>
      </c>
      <c r="E245" s="413" t="s">
        <v>30594</v>
      </c>
    </row>
    <row r="246" spans="1:5">
      <c r="A246" s="412">
        <v>40341</v>
      </c>
      <c r="B246" s="412" t="s">
        <v>30595</v>
      </c>
      <c r="C246" s="412" t="s">
        <v>30213</v>
      </c>
      <c r="D246" s="412" t="s">
        <v>30216</v>
      </c>
      <c r="E246" s="413" t="s">
        <v>9984</v>
      </c>
    </row>
    <row r="247" spans="1:5">
      <c r="A247" s="412">
        <v>40342</v>
      </c>
      <c r="B247" s="412" t="s">
        <v>30596</v>
      </c>
      <c r="C247" s="412" t="s">
        <v>30213</v>
      </c>
      <c r="D247" s="412" t="s">
        <v>30216</v>
      </c>
      <c r="E247" s="413" t="s">
        <v>30597</v>
      </c>
    </row>
    <row r="248" spans="1:5">
      <c r="A248" s="412">
        <v>40343</v>
      </c>
      <c r="B248" s="412" t="s">
        <v>30598</v>
      </c>
      <c r="C248" s="412" t="s">
        <v>30213</v>
      </c>
      <c r="D248" s="412" t="s">
        <v>30216</v>
      </c>
      <c r="E248" s="413" t="s">
        <v>30537</v>
      </c>
    </row>
    <row r="249" spans="1:5">
      <c r="A249" s="412">
        <v>40344</v>
      </c>
      <c r="B249" s="412" t="s">
        <v>30599</v>
      </c>
      <c r="C249" s="412" t="s">
        <v>30213</v>
      </c>
      <c r="D249" s="412" t="s">
        <v>30216</v>
      </c>
      <c r="E249" s="413" t="s">
        <v>30600</v>
      </c>
    </row>
    <row r="250" spans="1:5">
      <c r="A250" s="412">
        <v>40345</v>
      </c>
      <c r="B250" s="412" t="s">
        <v>30601</v>
      </c>
      <c r="C250" s="412" t="s">
        <v>30213</v>
      </c>
      <c r="D250" s="412" t="s">
        <v>30216</v>
      </c>
      <c r="E250" s="413" t="s">
        <v>30602</v>
      </c>
    </row>
    <row r="251" spans="1:5">
      <c r="A251" s="412">
        <v>40346</v>
      </c>
      <c r="B251" s="412" t="s">
        <v>30603</v>
      </c>
      <c r="C251" s="412" t="s">
        <v>30213</v>
      </c>
      <c r="D251" s="412" t="s">
        <v>30216</v>
      </c>
      <c r="E251" s="413" t="s">
        <v>30604</v>
      </c>
    </row>
    <row r="252" spans="1:5">
      <c r="A252" s="412">
        <v>40347</v>
      </c>
      <c r="B252" s="412" t="s">
        <v>30605</v>
      </c>
      <c r="C252" s="412" t="s">
        <v>30213</v>
      </c>
      <c r="D252" s="412" t="s">
        <v>30216</v>
      </c>
      <c r="E252" s="413" t="s">
        <v>30606</v>
      </c>
    </row>
    <row r="253" spans="1:5">
      <c r="A253" s="412">
        <v>6138</v>
      </c>
      <c r="B253" s="412" t="s">
        <v>30607</v>
      </c>
      <c r="C253" s="412" t="s">
        <v>30213</v>
      </c>
      <c r="D253" s="412" t="s">
        <v>30216</v>
      </c>
      <c r="E253" s="413" t="s">
        <v>30608</v>
      </c>
    </row>
    <row r="254" spans="1:5">
      <c r="A254" s="412">
        <v>38840</v>
      </c>
      <c r="B254" s="412" t="s">
        <v>30609</v>
      </c>
      <c r="C254" s="412" t="s">
        <v>30213</v>
      </c>
      <c r="D254" s="412" t="s">
        <v>30223</v>
      </c>
      <c r="E254" s="413" t="s">
        <v>10234</v>
      </c>
    </row>
    <row r="255" spans="1:5">
      <c r="A255" s="412">
        <v>38841</v>
      </c>
      <c r="B255" s="412" t="s">
        <v>30610</v>
      </c>
      <c r="C255" s="412" t="s">
        <v>30213</v>
      </c>
      <c r="D255" s="412" t="s">
        <v>30223</v>
      </c>
      <c r="E255" s="413" t="s">
        <v>30509</v>
      </c>
    </row>
    <row r="256" spans="1:5">
      <c r="A256" s="412">
        <v>38842</v>
      </c>
      <c r="B256" s="412" t="s">
        <v>30611</v>
      </c>
      <c r="C256" s="412" t="s">
        <v>30213</v>
      </c>
      <c r="D256" s="412" t="s">
        <v>30223</v>
      </c>
      <c r="E256" s="413" t="s">
        <v>30612</v>
      </c>
    </row>
    <row r="257" spans="1:5">
      <c r="A257" s="412">
        <v>38843</v>
      </c>
      <c r="B257" s="412" t="s">
        <v>30613</v>
      </c>
      <c r="C257" s="412" t="s">
        <v>30213</v>
      </c>
      <c r="D257" s="412" t="s">
        <v>30223</v>
      </c>
      <c r="E257" s="413" t="s">
        <v>30614</v>
      </c>
    </row>
    <row r="258" spans="1:5">
      <c r="A258" s="412">
        <v>43424</v>
      </c>
      <c r="B258" s="412" t="s">
        <v>30615</v>
      </c>
      <c r="C258" s="412" t="s">
        <v>30213</v>
      </c>
      <c r="D258" s="412" t="s">
        <v>30216</v>
      </c>
      <c r="E258" s="413" t="s">
        <v>30616</v>
      </c>
    </row>
    <row r="259" spans="1:5">
      <c r="A259" s="412">
        <v>43426</v>
      </c>
      <c r="B259" s="412" t="s">
        <v>30617</v>
      </c>
      <c r="C259" s="412" t="s">
        <v>30213</v>
      </c>
      <c r="D259" s="412" t="s">
        <v>30216</v>
      </c>
      <c r="E259" s="413" t="s">
        <v>30618</v>
      </c>
    </row>
    <row r="260" spans="1:5">
      <c r="A260" s="412">
        <v>12565</v>
      </c>
      <c r="B260" s="412" t="s">
        <v>30619</v>
      </c>
      <c r="C260" s="412" t="s">
        <v>30213</v>
      </c>
      <c r="D260" s="412" t="s">
        <v>30216</v>
      </c>
      <c r="E260" s="413" t="s">
        <v>30620</v>
      </c>
    </row>
    <row r="261" spans="1:5">
      <c r="A261" s="412">
        <v>12567</v>
      </c>
      <c r="B261" s="412" t="s">
        <v>30621</v>
      </c>
      <c r="C261" s="412" t="s">
        <v>30213</v>
      </c>
      <c r="D261" s="412" t="s">
        <v>30216</v>
      </c>
      <c r="E261" s="413" t="s">
        <v>30622</v>
      </c>
    </row>
    <row r="262" spans="1:5">
      <c r="A262" s="412">
        <v>12568</v>
      </c>
      <c r="B262" s="412" t="s">
        <v>30623</v>
      </c>
      <c r="C262" s="412" t="s">
        <v>30213</v>
      </c>
      <c r="D262" s="412" t="s">
        <v>30216</v>
      </c>
      <c r="E262" s="413" t="s">
        <v>30624</v>
      </c>
    </row>
    <row r="263" spans="1:5">
      <c r="A263" s="412">
        <v>43441</v>
      </c>
      <c r="B263" s="412" t="s">
        <v>30625</v>
      </c>
      <c r="C263" s="412" t="s">
        <v>30213</v>
      </c>
      <c r="D263" s="412" t="s">
        <v>30216</v>
      </c>
      <c r="E263" s="413" t="s">
        <v>30626</v>
      </c>
    </row>
    <row r="264" spans="1:5">
      <c r="A264" s="412">
        <v>43423</v>
      </c>
      <c r="B264" s="412" t="s">
        <v>30627</v>
      </c>
      <c r="C264" s="412" t="s">
        <v>30213</v>
      </c>
      <c r="D264" s="412" t="s">
        <v>30216</v>
      </c>
      <c r="E264" s="413" t="s">
        <v>30628</v>
      </c>
    </row>
    <row r="265" spans="1:5">
      <c r="A265" s="412">
        <v>12532</v>
      </c>
      <c r="B265" s="412" t="s">
        <v>30629</v>
      </c>
      <c r="C265" s="412" t="s">
        <v>30213</v>
      </c>
      <c r="D265" s="412" t="s">
        <v>30216</v>
      </c>
      <c r="E265" s="413" t="s">
        <v>9911</v>
      </c>
    </row>
    <row r="266" spans="1:5">
      <c r="A266" s="412">
        <v>43444</v>
      </c>
      <c r="B266" s="412" t="s">
        <v>30630</v>
      </c>
      <c r="C266" s="412" t="s">
        <v>30213</v>
      </c>
      <c r="D266" s="412" t="s">
        <v>30216</v>
      </c>
      <c r="E266" s="413" t="s">
        <v>30631</v>
      </c>
    </row>
    <row r="267" spans="1:5">
      <c r="A267" s="412">
        <v>12551</v>
      </c>
      <c r="B267" s="412" t="s">
        <v>30632</v>
      </c>
      <c r="C267" s="412" t="s">
        <v>30213</v>
      </c>
      <c r="D267" s="412" t="s">
        <v>30216</v>
      </c>
      <c r="E267" s="413" t="s">
        <v>30633</v>
      </c>
    </row>
    <row r="268" spans="1:5">
      <c r="A268" s="412">
        <v>43442</v>
      </c>
      <c r="B268" s="412" t="s">
        <v>30634</v>
      </c>
      <c r="C268" s="412" t="s">
        <v>30213</v>
      </c>
      <c r="D268" s="412" t="s">
        <v>30216</v>
      </c>
      <c r="E268" s="413" t="s">
        <v>30635</v>
      </c>
    </row>
    <row r="269" spans="1:5">
      <c r="A269" s="412">
        <v>43443</v>
      </c>
      <c r="B269" s="412" t="s">
        <v>30636</v>
      </c>
      <c r="C269" s="412" t="s">
        <v>30213</v>
      </c>
      <c r="D269" s="412" t="s">
        <v>30216</v>
      </c>
      <c r="E269" s="413" t="s">
        <v>30637</v>
      </c>
    </row>
    <row r="270" spans="1:5">
      <c r="A270" s="412">
        <v>12544</v>
      </c>
      <c r="B270" s="412" t="s">
        <v>30638</v>
      </c>
      <c r="C270" s="412" t="s">
        <v>30213</v>
      </c>
      <c r="D270" s="412" t="s">
        <v>30216</v>
      </c>
      <c r="E270" s="413" t="s">
        <v>30639</v>
      </c>
    </row>
    <row r="271" spans="1:5">
      <c r="A271" s="412">
        <v>12547</v>
      </c>
      <c r="B271" s="412" t="s">
        <v>30640</v>
      </c>
      <c r="C271" s="412" t="s">
        <v>30213</v>
      </c>
      <c r="D271" s="412" t="s">
        <v>30216</v>
      </c>
      <c r="E271" s="413" t="s">
        <v>30641</v>
      </c>
    </row>
    <row r="272" spans="1:5">
      <c r="A272" s="412">
        <v>43445</v>
      </c>
      <c r="B272" s="412" t="s">
        <v>30642</v>
      </c>
      <c r="C272" s="412" t="s">
        <v>30213</v>
      </c>
      <c r="D272" s="412" t="s">
        <v>30216</v>
      </c>
      <c r="E272" s="413" t="s">
        <v>30643</v>
      </c>
    </row>
    <row r="273" spans="1:5">
      <c r="A273" s="412">
        <v>12563</v>
      </c>
      <c r="B273" s="412" t="s">
        <v>30644</v>
      </c>
      <c r="C273" s="412" t="s">
        <v>30213</v>
      </c>
      <c r="D273" s="412" t="s">
        <v>30216</v>
      </c>
      <c r="E273" s="413" t="s">
        <v>30645</v>
      </c>
    </row>
    <row r="274" spans="1:5">
      <c r="A274" s="412">
        <v>43425</v>
      </c>
      <c r="B274" s="412" t="s">
        <v>30646</v>
      </c>
      <c r="C274" s="412" t="s">
        <v>30213</v>
      </c>
      <c r="D274" s="412" t="s">
        <v>30216</v>
      </c>
      <c r="E274" s="413" t="s">
        <v>30647</v>
      </c>
    </row>
    <row r="275" spans="1:5">
      <c r="A275" s="412">
        <v>43446</v>
      </c>
      <c r="B275" s="412" t="s">
        <v>30648</v>
      </c>
      <c r="C275" s="412" t="s">
        <v>30213</v>
      </c>
      <c r="D275" s="412" t="s">
        <v>30216</v>
      </c>
      <c r="E275" s="413" t="s">
        <v>30649</v>
      </c>
    </row>
    <row r="276" spans="1:5">
      <c r="A276" s="412">
        <v>43447</v>
      </c>
      <c r="B276" s="412" t="s">
        <v>30650</v>
      </c>
      <c r="C276" s="412" t="s">
        <v>30213</v>
      </c>
      <c r="D276" s="412" t="s">
        <v>30216</v>
      </c>
      <c r="E276" s="413" t="s">
        <v>30651</v>
      </c>
    </row>
    <row r="277" spans="1:5">
      <c r="A277" s="412">
        <v>43448</v>
      </c>
      <c r="B277" s="412" t="s">
        <v>30652</v>
      </c>
      <c r="C277" s="412" t="s">
        <v>30213</v>
      </c>
      <c r="D277" s="412" t="s">
        <v>30216</v>
      </c>
      <c r="E277" s="413" t="s">
        <v>30653</v>
      </c>
    </row>
    <row r="278" spans="1:5">
      <c r="A278" s="412">
        <v>13761</v>
      </c>
      <c r="B278" s="412" t="s">
        <v>30654</v>
      </c>
      <c r="C278" s="412" t="s">
        <v>30213</v>
      </c>
      <c r="D278" s="412" t="s">
        <v>30216</v>
      </c>
      <c r="E278" s="413" t="s">
        <v>30655</v>
      </c>
    </row>
    <row r="279" spans="1:5">
      <c r="A279" s="412">
        <v>4814</v>
      </c>
      <c r="B279" s="412" t="s">
        <v>30656</v>
      </c>
      <c r="C279" s="412" t="s">
        <v>30213</v>
      </c>
      <c r="D279" s="412" t="s">
        <v>30216</v>
      </c>
      <c r="E279" s="413" t="s">
        <v>30657</v>
      </c>
    </row>
    <row r="280" spans="1:5">
      <c r="A280" s="412">
        <v>44473</v>
      </c>
      <c r="B280" s="412" t="s">
        <v>30658</v>
      </c>
      <c r="C280" s="412" t="s">
        <v>30213</v>
      </c>
      <c r="D280" s="412" t="s">
        <v>30223</v>
      </c>
      <c r="E280" s="413" t="s">
        <v>30659</v>
      </c>
    </row>
    <row r="281" spans="1:5">
      <c r="A281" s="412">
        <v>6122</v>
      </c>
      <c r="B281" s="412" t="s">
        <v>30660</v>
      </c>
      <c r="C281" s="412" t="s">
        <v>30484</v>
      </c>
      <c r="D281" s="412" t="s">
        <v>30216</v>
      </c>
      <c r="E281" s="413" t="s">
        <v>7562</v>
      </c>
    </row>
    <row r="282" spans="1:5">
      <c r="A282" s="412">
        <v>40810</v>
      </c>
      <c r="B282" s="412" t="s">
        <v>30661</v>
      </c>
      <c r="C282" s="412" t="s">
        <v>30486</v>
      </c>
      <c r="D282" s="412" t="s">
        <v>30216</v>
      </c>
      <c r="E282" s="413" t="s">
        <v>30662</v>
      </c>
    </row>
    <row r="283" spans="1:5">
      <c r="A283" s="412">
        <v>21100</v>
      </c>
      <c r="B283" s="412" t="s">
        <v>30663</v>
      </c>
      <c r="C283" s="412" t="s">
        <v>30213</v>
      </c>
      <c r="D283" s="412" t="s">
        <v>30223</v>
      </c>
      <c r="E283" s="413" t="s">
        <v>30664</v>
      </c>
    </row>
    <row r="284" spans="1:5">
      <c r="A284" s="412">
        <v>11816</v>
      </c>
      <c r="B284" s="412" t="s">
        <v>30665</v>
      </c>
      <c r="C284" s="412" t="s">
        <v>30213</v>
      </c>
      <c r="D284" s="412" t="s">
        <v>30223</v>
      </c>
      <c r="E284" s="413" t="s">
        <v>30666</v>
      </c>
    </row>
    <row r="285" spans="1:5">
      <c r="A285" s="412">
        <v>11814</v>
      </c>
      <c r="B285" s="412" t="s">
        <v>30667</v>
      </c>
      <c r="C285" s="412" t="s">
        <v>30213</v>
      </c>
      <c r="D285" s="412" t="s">
        <v>30223</v>
      </c>
      <c r="E285" s="413" t="s">
        <v>30668</v>
      </c>
    </row>
    <row r="286" spans="1:5">
      <c r="A286" s="412">
        <v>14186</v>
      </c>
      <c r="B286" s="412" t="s">
        <v>30669</v>
      </c>
      <c r="C286" s="412" t="s">
        <v>30213</v>
      </c>
      <c r="D286" s="412" t="s">
        <v>30223</v>
      </c>
      <c r="E286" s="413" t="s">
        <v>30670</v>
      </c>
    </row>
    <row r="287" spans="1:5">
      <c r="A287" s="412">
        <v>14185</v>
      </c>
      <c r="B287" s="412" t="s">
        <v>30671</v>
      </c>
      <c r="C287" s="412" t="s">
        <v>30213</v>
      </c>
      <c r="D287" s="412" t="s">
        <v>30223</v>
      </c>
      <c r="E287" s="413" t="s">
        <v>30672</v>
      </c>
    </row>
    <row r="288" spans="1:5">
      <c r="A288" s="412">
        <v>11811</v>
      </c>
      <c r="B288" s="412" t="s">
        <v>30673</v>
      </c>
      <c r="C288" s="412" t="s">
        <v>30213</v>
      </c>
      <c r="D288" s="412" t="s">
        <v>30223</v>
      </c>
      <c r="E288" s="413" t="s">
        <v>30674</v>
      </c>
    </row>
    <row r="289" spans="1:5">
      <c r="A289" s="412">
        <v>44498</v>
      </c>
      <c r="B289" s="412" t="s">
        <v>30675</v>
      </c>
      <c r="C289" s="412" t="s">
        <v>30213</v>
      </c>
      <c r="D289" s="412" t="s">
        <v>30223</v>
      </c>
      <c r="E289" s="413" t="s">
        <v>30676</v>
      </c>
    </row>
    <row r="290" spans="1:5">
      <c r="A290" s="412">
        <v>34469</v>
      </c>
      <c r="B290" s="412" t="s">
        <v>30677</v>
      </c>
      <c r="C290" s="412" t="s">
        <v>30213</v>
      </c>
      <c r="D290" s="412" t="s">
        <v>30223</v>
      </c>
      <c r="E290" s="413" t="s">
        <v>30678</v>
      </c>
    </row>
    <row r="291" spans="1:5">
      <c r="A291" s="412">
        <v>34476</v>
      </c>
      <c r="B291" s="412" t="s">
        <v>30679</v>
      </c>
      <c r="C291" s="412" t="s">
        <v>30213</v>
      </c>
      <c r="D291" s="412" t="s">
        <v>30223</v>
      </c>
      <c r="E291" s="413" t="s">
        <v>30680</v>
      </c>
    </row>
    <row r="292" spans="1:5">
      <c r="A292" s="412">
        <v>34477</v>
      </c>
      <c r="B292" s="412" t="s">
        <v>30681</v>
      </c>
      <c r="C292" s="412" t="s">
        <v>30213</v>
      </c>
      <c r="D292" s="412" t="s">
        <v>30223</v>
      </c>
      <c r="E292" s="413" t="s">
        <v>30682</v>
      </c>
    </row>
    <row r="293" spans="1:5">
      <c r="A293" s="412">
        <v>34482</v>
      </c>
      <c r="B293" s="412" t="s">
        <v>30683</v>
      </c>
      <c r="C293" s="412" t="s">
        <v>30213</v>
      </c>
      <c r="D293" s="412" t="s">
        <v>30223</v>
      </c>
      <c r="E293" s="413" t="s">
        <v>30684</v>
      </c>
    </row>
    <row r="294" spans="1:5">
      <c r="A294" s="412">
        <v>34472</v>
      </c>
      <c r="B294" s="412" t="s">
        <v>30685</v>
      </c>
      <c r="C294" s="412" t="s">
        <v>30213</v>
      </c>
      <c r="D294" s="412" t="s">
        <v>30223</v>
      </c>
      <c r="E294" s="413" t="s">
        <v>30686</v>
      </c>
    </row>
    <row r="295" spans="1:5">
      <c r="A295" s="412">
        <v>42425</v>
      </c>
      <c r="B295" s="412" t="s">
        <v>30687</v>
      </c>
      <c r="C295" s="412" t="s">
        <v>30213</v>
      </c>
      <c r="D295" s="412" t="s">
        <v>30216</v>
      </c>
      <c r="E295" s="413" t="s">
        <v>30688</v>
      </c>
    </row>
    <row r="296" spans="1:5">
      <c r="A296" s="412">
        <v>42422</v>
      </c>
      <c r="B296" s="412" t="s">
        <v>30689</v>
      </c>
      <c r="C296" s="412" t="s">
        <v>30213</v>
      </c>
      <c r="D296" s="412" t="s">
        <v>30214</v>
      </c>
      <c r="E296" s="413" t="s">
        <v>30690</v>
      </c>
    </row>
    <row r="297" spans="1:5">
      <c r="A297" s="412">
        <v>43184</v>
      </c>
      <c r="B297" s="412" t="s">
        <v>30691</v>
      </c>
      <c r="C297" s="412" t="s">
        <v>30213</v>
      </c>
      <c r="D297" s="412" t="s">
        <v>30216</v>
      </c>
      <c r="E297" s="413" t="s">
        <v>30692</v>
      </c>
    </row>
    <row r="298" spans="1:5">
      <c r="A298" s="412">
        <v>42424</v>
      </c>
      <c r="B298" s="412" t="s">
        <v>30693</v>
      </c>
      <c r="C298" s="412" t="s">
        <v>30213</v>
      </c>
      <c r="D298" s="412" t="s">
        <v>30216</v>
      </c>
      <c r="E298" s="413" t="s">
        <v>30694</v>
      </c>
    </row>
    <row r="299" spans="1:5">
      <c r="A299" s="412">
        <v>42421</v>
      </c>
      <c r="B299" s="412" t="s">
        <v>30695</v>
      </c>
      <c r="C299" s="412" t="s">
        <v>30213</v>
      </c>
      <c r="D299" s="412" t="s">
        <v>30216</v>
      </c>
      <c r="E299" s="413" t="s">
        <v>30696</v>
      </c>
    </row>
    <row r="300" spans="1:5">
      <c r="A300" s="412">
        <v>42416</v>
      </c>
      <c r="B300" s="412" t="s">
        <v>30697</v>
      </c>
      <c r="C300" s="412" t="s">
        <v>30213</v>
      </c>
      <c r="D300" s="412" t="s">
        <v>30216</v>
      </c>
      <c r="E300" s="413" t="s">
        <v>30698</v>
      </c>
    </row>
    <row r="301" spans="1:5">
      <c r="A301" s="412">
        <v>42417</v>
      </c>
      <c r="B301" s="412" t="s">
        <v>30699</v>
      </c>
      <c r="C301" s="412" t="s">
        <v>30213</v>
      </c>
      <c r="D301" s="412" t="s">
        <v>30216</v>
      </c>
      <c r="E301" s="413" t="s">
        <v>30700</v>
      </c>
    </row>
    <row r="302" spans="1:5">
      <c r="A302" s="412">
        <v>42419</v>
      </c>
      <c r="B302" s="412" t="s">
        <v>30701</v>
      </c>
      <c r="C302" s="412" t="s">
        <v>30213</v>
      </c>
      <c r="D302" s="412" t="s">
        <v>30216</v>
      </c>
      <c r="E302" s="413" t="s">
        <v>30702</v>
      </c>
    </row>
    <row r="303" spans="1:5">
      <c r="A303" s="412">
        <v>42420</v>
      </c>
      <c r="B303" s="412" t="s">
        <v>30703</v>
      </c>
      <c r="C303" s="412" t="s">
        <v>30213</v>
      </c>
      <c r="D303" s="412" t="s">
        <v>30216</v>
      </c>
      <c r="E303" s="413" t="s">
        <v>30704</v>
      </c>
    </row>
    <row r="304" spans="1:5">
      <c r="A304" s="412">
        <v>43195</v>
      </c>
      <c r="B304" s="412" t="s">
        <v>30705</v>
      </c>
      <c r="C304" s="412" t="s">
        <v>30213</v>
      </c>
      <c r="D304" s="412" t="s">
        <v>30216</v>
      </c>
      <c r="E304" s="413" t="s">
        <v>30706</v>
      </c>
    </row>
    <row r="305" spans="1:5">
      <c r="A305" s="412">
        <v>43196</v>
      </c>
      <c r="B305" s="412" t="s">
        <v>30707</v>
      </c>
      <c r="C305" s="412" t="s">
        <v>30213</v>
      </c>
      <c r="D305" s="412" t="s">
        <v>30216</v>
      </c>
      <c r="E305" s="413" t="s">
        <v>30708</v>
      </c>
    </row>
    <row r="306" spans="1:5">
      <c r="A306" s="412">
        <v>43198</v>
      </c>
      <c r="B306" s="412" t="s">
        <v>30709</v>
      </c>
      <c r="C306" s="412" t="s">
        <v>30213</v>
      </c>
      <c r="D306" s="412" t="s">
        <v>30216</v>
      </c>
      <c r="E306" s="413" t="s">
        <v>30710</v>
      </c>
    </row>
    <row r="307" spans="1:5">
      <c r="A307" s="412">
        <v>43199</v>
      </c>
      <c r="B307" s="412" t="s">
        <v>30711</v>
      </c>
      <c r="C307" s="412" t="s">
        <v>30213</v>
      </c>
      <c r="D307" s="412" t="s">
        <v>30216</v>
      </c>
      <c r="E307" s="413" t="s">
        <v>30712</v>
      </c>
    </row>
    <row r="308" spans="1:5">
      <c r="A308" s="412">
        <v>43200</v>
      </c>
      <c r="B308" s="412" t="s">
        <v>30713</v>
      </c>
      <c r="C308" s="412" t="s">
        <v>30213</v>
      </c>
      <c r="D308" s="412" t="s">
        <v>30216</v>
      </c>
      <c r="E308" s="413" t="s">
        <v>30714</v>
      </c>
    </row>
    <row r="309" spans="1:5">
      <c r="A309" s="412">
        <v>39556</v>
      </c>
      <c r="B309" s="412" t="s">
        <v>30715</v>
      </c>
      <c r="C309" s="412" t="s">
        <v>30213</v>
      </c>
      <c r="D309" s="412" t="s">
        <v>30216</v>
      </c>
      <c r="E309" s="413" t="s">
        <v>30716</v>
      </c>
    </row>
    <row r="310" spans="1:5">
      <c r="A310" s="412">
        <v>39557</v>
      </c>
      <c r="B310" s="412" t="s">
        <v>30717</v>
      </c>
      <c r="C310" s="412" t="s">
        <v>30213</v>
      </c>
      <c r="D310" s="412" t="s">
        <v>30216</v>
      </c>
      <c r="E310" s="413" t="s">
        <v>30718</v>
      </c>
    </row>
    <row r="311" spans="1:5">
      <c r="A311" s="412">
        <v>39559</v>
      </c>
      <c r="B311" s="412" t="s">
        <v>30719</v>
      </c>
      <c r="C311" s="412" t="s">
        <v>30213</v>
      </c>
      <c r="D311" s="412" t="s">
        <v>30216</v>
      </c>
      <c r="E311" s="413" t="s">
        <v>30720</v>
      </c>
    </row>
    <row r="312" spans="1:5">
      <c r="A312" s="412">
        <v>39560</v>
      </c>
      <c r="B312" s="412" t="s">
        <v>30721</v>
      </c>
      <c r="C312" s="412" t="s">
        <v>30213</v>
      </c>
      <c r="D312" s="412" t="s">
        <v>30216</v>
      </c>
      <c r="E312" s="413" t="s">
        <v>30722</v>
      </c>
    </row>
    <row r="313" spans="1:5">
      <c r="A313" s="412">
        <v>39561</v>
      </c>
      <c r="B313" s="412" t="s">
        <v>30723</v>
      </c>
      <c r="C313" s="412" t="s">
        <v>30213</v>
      </c>
      <c r="D313" s="412" t="s">
        <v>30216</v>
      </c>
      <c r="E313" s="413" t="s">
        <v>30724</v>
      </c>
    </row>
    <row r="314" spans="1:5">
      <c r="A314" s="412">
        <v>43190</v>
      </c>
      <c r="B314" s="412" t="s">
        <v>30725</v>
      </c>
      <c r="C314" s="412" t="s">
        <v>30213</v>
      </c>
      <c r="D314" s="412" t="s">
        <v>30216</v>
      </c>
      <c r="E314" s="413" t="s">
        <v>30726</v>
      </c>
    </row>
    <row r="315" spans="1:5">
      <c r="A315" s="412">
        <v>39555</v>
      </c>
      <c r="B315" s="412" t="s">
        <v>30727</v>
      </c>
      <c r="C315" s="412" t="s">
        <v>30213</v>
      </c>
      <c r="D315" s="412" t="s">
        <v>30216</v>
      </c>
      <c r="E315" s="413" t="s">
        <v>30728</v>
      </c>
    </row>
    <row r="316" spans="1:5">
      <c r="A316" s="412">
        <v>43191</v>
      </c>
      <c r="B316" s="412" t="s">
        <v>30729</v>
      </c>
      <c r="C316" s="412" t="s">
        <v>30213</v>
      </c>
      <c r="D316" s="412" t="s">
        <v>30216</v>
      </c>
      <c r="E316" s="413" t="s">
        <v>30730</v>
      </c>
    </row>
    <row r="317" spans="1:5">
      <c r="A317" s="412">
        <v>39548</v>
      </c>
      <c r="B317" s="412" t="s">
        <v>30731</v>
      </c>
      <c r="C317" s="412" t="s">
        <v>30213</v>
      </c>
      <c r="D317" s="412" t="s">
        <v>30216</v>
      </c>
      <c r="E317" s="413" t="s">
        <v>30732</v>
      </c>
    </row>
    <row r="318" spans="1:5">
      <c r="A318" s="412">
        <v>43192</v>
      </c>
      <c r="B318" s="412" t="s">
        <v>30733</v>
      </c>
      <c r="C318" s="412" t="s">
        <v>30213</v>
      </c>
      <c r="D318" s="412" t="s">
        <v>30216</v>
      </c>
      <c r="E318" s="413" t="s">
        <v>30734</v>
      </c>
    </row>
    <row r="319" spans="1:5">
      <c r="A319" s="412">
        <v>39554</v>
      </c>
      <c r="B319" s="412" t="s">
        <v>30735</v>
      </c>
      <c r="C319" s="412" t="s">
        <v>30213</v>
      </c>
      <c r="D319" s="412" t="s">
        <v>30216</v>
      </c>
      <c r="E319" s="413" t="s">
        <v>30736</v>
      </c>
    </row>
    <row r="320" spans="1:5">
      <c r="A320" s="412">
        <v>43194</v>
      </c>
      <c r="B320" s="412" t="s">
        <v>30737</v>
      </c>
      <c r="C320" s="412" t="s">
        <v>30213</v>
      </c>
      <c r="D320" s="412" t="s">
        <v>30216</v>
      </c>
      <c r="E320" s="413" t="s">
        <v>30738</v>
      </c>
    </row>
    <row r="321" spans="1:5">
      <c r="A321" s="412">
        <v>39551</v>
      </c>
      <c r="B321" s="412" t="s">
        <v>30739</v>
      </c>
      <c r="C321" s="412" t="s">
        <v>30213</v>
      </c>
      <c r="D321" s="412" t="s">
        <v>30216</v>
      </c>
      <c r="E321" s="413" t="s">
        <v>30740</v>
      </c>
    </row>
    <row r="322" spans="1:5">
      <c r="A322" s="412">
        <v>43185</v>
      </c>
      <c r="B322" s="412" t="s">
        <v>30741</v>
      </c>
      <c r="C322" s="412" t="s">
        <v>30213</v>
      </c>
      <c r="D322" s="412" t="s">
        <v>30216</v>
      </c>
      <c r="E322" s="413" t="s">
        <v>30742</v>
      </c>
    </row>
    <row r="323" spans="1:5">
      <c r="A323" s="412">
        <v>43186</v>
      </c>
      <c r="B323" s="412" t="s">
        <v>30743</v>
      </c>
      <c r="C323" s="412" t="s">
        <v>30213</v>
      </c>
      <c r="D323" s="412" t="s">
        <v>30216</v>
      </c>
      <c r="E323" s="413" t="s">
        <v>30744</v>
      </c>
    </row>
    <row r="324" spans="1:5">
      <c r="A324" s="412">
        <v>43187</v>
      </c>
      <c r="B324" s="412" t="s">
        <v>30745</v>
      </c>
      <c r="C324" s="412" t="s">
        <v>30213</v>
      </c>
      <c r="D324" s="412" t="s">
        <v>30216</v>
      </c>
      <c r="E324" s="413" t="s">
        <v>30746</v>
      </c>
    </row>
    <row r="325" spans="1:5">
      <c r="A325" s="412">
        <v>43188</v>
      </c>
      <c r="B325" s="412" t="s">
        <v>30747</v>
      </c>
      <c r="C325" s="412" t="s">
        <v>30213</v>
      </c>
      <c r="D325" s="412" t="s">
        <v>30216</v>
      </c>
      <c r="E325" s="413" t="s">
        <v>30748</v>
      </c>
    </row>
    <row r="326" spans="1:5">
      <c r="A326" s="412">
        <v>43189</v>
      </c>
      <c r="B326" s="412" t="s">
        <v>30749</v>
      </c>
      <c r="C326" s="412" t="s">
        <v>30213</v>
      </c>
      <c r="D326" s="412" t="s">
        <v>30216</v>
      </c>
      <c r="E326" s="413" t="s">
        <v>30750</v>
      </c>
    </row>
    <row r="327" spans="1:5">
      <c r="A327" s="412">
        <v>39580</v>
      </c>
      <c r="B327" s="412" t="s">
        <v>30751</v>
      </c>
      <c r="C327" s="412" t="s">
        <v>30213</v>
      </c>
      <c r="D327" s="412" t="s">
        <v>30216</v>
      </c>
      <c r="E327" s="413" t="s">
        <v>30752</v>
      </c>
    </row>
    <row r="328" spans="1:5">
      <c r="A328" s="412">
        <v>39577</v>
      </c>
      <c r="B328" s="412" t="s">
        <v>30753</v>
      </c>
      <c r="C328" s="412" t="s">
        <v>30213</v>
      </c>
      <c r="D328" s="412" t="s">
        <v>30216</v>
      </c>
      <c r="E328" s="413" t="s">
        <v>30754</v>
      </c>
    </row>
    <row r="329" spans="1:5">
      <c r="A329" s="412">
        <v>39578</v>
      </c>
      <c r="B329" s="412" t="s">
        <v>30755</v>
      </c>
      <c r="C329" s="412" t="s">
        <v>30213</v>
      </c>
      <c r="D329" s="412" t="s">
        <v>30216</v>
      </c>
      <c r="E329" s="413" t="s">
        <v>30756</v>
      </c>
    </row>
    <row r="330" spans="1:5">
      <c r="A330" s="412">
        <v>39579</v>
      </c>
      <c r="B330" s="412" t="s">
        <v>30757</v>
      </c>
      <c r="C330" s="412" t="s">
        <v>30213</v>
      </c>
      <c r="D330" s="412" t="s">
        <v>30216</v>
      </c>
      <c r="E330" s="413" t="s">
        <v>30758</v>
      </c>
    </row>
    <row r="331" spans="1:5">
      <c r="A331" s="412">
        <v>39826</v>
      </c>
      <c r="B331" s="412" t="s">
        <v>30759</v>
      </c>
      <c r="C331" s="412" t="s">
        <v>30213</v>
      </c>
      <c r="D331" s="412" t="s">
        <v>30216</v>
      </c>
      <c r="E331" s="413" t="s">
        <v>30760</v>
      </c>
    </row>
    <row r="332" spans="1:5">
      <c r="A332" s="412">
        <v>10700</v>
      </c>
      <c r="B332" s="412" t="s">
        <v>30761</v>
      </c>
      <c r="C332" s="412" t="s">
        <v>30213</v>
      </c>
      <c r="D332" s="412" t="s">
        <v>30223</v>
      </c>
      <c r="E332" s="413" t="s">
        <v>30762</v>
      </c>
    </row>
    <row r="333" spans="1:5">
      <c r="A333" s="412">
        <v>346</v>
      </c>
      <c r="B333" s="412" t="s">
        <v>30763</v>
      </c>
      <c r="C333" s="412" t="s">
        <v>30304</v>
      </c>
      <c r="D333" s="412" t="s">
        <v>30216</v>
      </c>
      <c r="E333" s="413" t="s">
        <v>14913</v>
      </c>
    </row>
    <row r="334" spans="1:5">
      <c r="A334" s="412">
        <v>3312</v>
      </c>
      <c r="B334" s="412" t="s">
        <v>30764</v>
      </c>
      <c r="C334" s="412" t="s">
        <v>30304</v>
      </c>
      <c r="D334" s="412" t="s">
        <v>30223</v>
      </c>
      <c r="E334" s="413" t="s">
        <v>30765</v>
      </c>
    </row>
    <row r="335" spans="1:5">
      <c r="A335" s="412">
        <v>339</v>
      </c>
      <c r="B335" s="412" t="s">
        <v>30766</v>
      </c>
      <c r="C335" s="412" t="s">
        <v>30232</v>
      </c>
      <c r="D335" s="412" t="s">
        <v>30216</v>
      </c>
      <c r="E335" s="413" t="s">
        <v>5344</v>
      </c>
    </row>
    <row r="336" spans="1:5">
      <c r="A336" s="412">
        <v>340</v>
      </c>
      <c r="B336" s="412" t="s">
        <v>30767</v>
      </c>
      <c r="C336" s="412" t="s">
        <v>30232</v>
      </c>
      <c r="D336" s="412" t="s">
        <v>30216</v>
      </c>
      <c r="E336" s="413" t="s">
        <v>12888</v>
      </c>
    </row>
    <row r="337" spans="1:5">
      <c r="A337" s="412">
        <v>43130</v>
      </c>
      <c r="B337" s="412" t="s">
        <v>30768</v>
      </c>
      <c r="C337" s="412" t="s">
        <v>30304</v>
      </c>
      <c r="D337" s="412" t="s">
        <v>30214</v>
      </c>
      <c r="E337" s="413" t="s">
        <v>14842</v>
      </c>
    </row>
    <row r="338" spans="1:5">
      <c r="A338" s="412">
        <v>344</v>
      </c>
      <c r="B338" s="412" t="s">
        <v>30769</v>
      </c>
      <c r="C338" s="412" t="s">
        <v>30304</v>
      </c>
      <c r="D338" s="412" t="s">
        <v>30216</v>
      </c>
      <c r="E338" s="413" t="s">
        <v>30430</v>
      </c>
    </row>
    <row r="339" spans="1:5">
      <c r="A339" s="412">
        <v>345</v>
      </c>
      <c r="B339" s="412" t="s">
        <v>30770</v>
      </c>
      <c r="C339" s="412" t="s">
        <v>30304</v>
      </c>
      <c r="D339" s="412" t="s">
        <v>30216</v>
      </c>
      <c r="E339" s="413" t="s">
        <v>15641</v>
      </c>
    </row>
    <row r="340" spans="1:5">
      <c r="A340" s="412">
        <v>43131</v>
      </c>
      <c r="B340" s="412" t="s">
        <v>30771</v>
      </c>
      <c r="C340" s="412" t="s">
        <v>30304</v>
      </c>
      <c r="D340" s="412" t="s">
        <v>30216</v>
      </c>
      <c r="E340" s="413" t="s">
        <v>30772</v>
      </c>
    </row>
    <row r="341" spans="1:5">
      <c r="A341" s="412">
        <v>3313</v>
      </c>
      <c r="B341" s="412" t="s">
        <v>30773</v>
      </c>
      <c r="C341" s="412" t="s">
        <v>30304</v>
      </c>
      <c r="D341" s="412" t="s">
        <v>30223</v>
      </c>
      <c r="E341" s="413" t="s">
        <v>30774</v>
      </c>
    </row>
    <row r="342" spans="1:5">
      <c r="A342" s="412">
        <v>43132</v>
      </c>
      <c r="B342" s="412" t="s">
        <v>30775</v>
      </c>
      <c r="C342" s="412" t="s">
        <v>30304</v>
      </c>
      <c r="D342" s="412" t="s">
        <v>30216</v>
      </c>
      <c r="E342" s="413" t="s">
        <v>14842</v>
      </c>
    </row>
    <row r="343" spans="1:5">
      <c r="A343" s="412">
        <v>366</v>
      </c>
      <c r="B343" s="412" t="s">
        <v>30776</v>
      </c>
      <c r="C343" s="412" t="s">
        <v>30481</v>
      </c>
      <c r="D343" s="412" t="s">
        <v>30214</v>
      </c>
      <c r="E343" s="413" t="s">
        <v>15055</v>
      </c>
    </row>
    <row r="344" spans="1:5">
      <c r="A344" s="412">
        <v>367</v>
      </c>
      <c r="B344" s="412" t="s">
        <v>30777</v>
      </c>
      <c r="C344" s="412" t="s">
        <v>30481</v>
      </c>
      <c r="D344" s="412" t="s">
        <v>30216</v>
      </c>
      <c r="E344" s="413" t="s">
        <v>30778</v>
      </c>
    </row>
    <row r="345" spans="1:5">
      <c r="A345" s="412">
        <v>370</v>
      </c>
      <c r="B345" s="412" t="s">
        <v>30779</v>
      </c>
      <c r="C345" s="412" t="s">
        <v>30481</v>
      </c>
      <c r="D345" s="412" t="s">
        <v>30216</v>
      </c>
      <c r="E345" s="413" t="s">
        <v>15055</v>
      </c>
    </row>
    <row r="346" spans="1:5">
      <c r="A346" s="412">
        <v>368</v>
      </c>
      <c r="B346" s="412" t="s">
        <v>30780</v>
      </c>
      <c r="C346" s="412" t="s">
        <v>30481</v>
      </c>
      <c r="D346" s="412" t="s">
        <v>30216</v>
      </c>
      <c r="E346" s="413" t="s">
        <v>30781</v>
      </c>
    </row>
    <row r="347" spans="1:5">
      <c r="A347" s="412">
        <v>11075</v>
      </c>
      <c r="B347" s="412" t="s">
        <v>30782</v>
      </c>
      <c r="C347" s="412" t="s">
        <v>30481</v>
      </c>
      <c r="D347" s="412" t="s">
        <v>30216</v>
      </c>
      <c r="E347" s="413" t="s">
        <v>30783</v>
      </c>
    </row>
    <row r="348" spans="1:5">
      <c r="A348" s="412">
        <v>1381</v>
      </c>
      <c r="B348" s="412" t="s">
        <v>30784</v>
      </c>
      <c r="C348" s="412" t="s">
        <v>30304</v>
      </c>
      <c r="D348" s="412" t="s">
        <v>30214</v>
      </c>
      <c r="E348" s="413" t="s">
        <v>4688</v>
      </c>
    </row>
    <row r="349" spans="1:5">
      <c r="A349" s="412">
        <v>34353</v>
      </c>
      <c r="B349" s="412" t="s">
        <v>30785</v>
      </c>
      <c r="C349" s="412" t="s">
        <v>30304</v>
      </c>
      <c r="D349" s="412" t="s">
        <v>30216</v>
      </c>
      <c r="E349" s="413" t="s">
        <v>4934</v>
      </c>
    </row>
    <row r="350" spans="1:5">
      <c r="A350" s="412">
        <v>37595</v>
      </c>
      <c r="B350" s="412" t="s">
        <v>30786</v>
      </c>
      <c r="C350" s="412" t="s">
        <v>30304</v>
      </c>
      <c r="D350" s="412" t="s">
        <v>30216</v>
      </c>
      <c r="E350" s="413" t="s">
        <v>11602</v>
      </c>
    </row>
    <row r="351" spans="1:5">
      <c r="A351" s="412">
        <v>37596</v>
      </c>
      <c r="B351" s="412" t="s">
        <v>30787</v>
      </c>
      <c r="C351" s="412" t="s">
        <v>30304</v>
      </c>
      <c r="D351" s="412" t="s">
        <v>30216</v>
      </c>
      <c r="E351" s="413" t="s">
        <v>4467</v>
      </c>
    </row>
    <row r="352" spans="1:5">
      <c r="A352" s="412">
        <v>371</v>
      </c>
      <c r="B352" s="412" t="s">
        <v>30788</v>
      </c>
      <c r="C352" s="412" t="s">
        <v>30304</v>
      </c>
      <c r="D352" s="412" t="s">
        <v>30216</v>
      </c>
      <c r="E352" s="413" t="s">
        <v>5457</v>
      </c>
    </row>
    <row r="353" spans="1:5">
      <c r="A353" s="412">
        <v>37553</v>
      </c>
      <c r="B353" s="412" t="s">
        <v>30789</v>
      </c>
      <c r="C353" s="412" t="s">
        <v>30304</v>
      </c>
      <c r="D353" s="412" t="s">
        <v>30216</v>
      </c>
      <c r="E353" s="413" t="s">
        <v>30790</v>
      </c>
    </row>
    <row r="354" spans="1:5">
      <c r="A354" s="412">
        <v>37552</v>
      </c>
      <c r="B354" s="412" t="s">
        <v>30791</v>
      </c>
      <c r="C354" s="412" t="s">
        <v>30304</v>
      </c>
      <c r="D354" s="412" t="s">
        <v>30216</v>
      </c>
      <c r="E354" s="413" t="s">
        <v>5314</v>
      </c>
    </row>
    <row r="355" spans="1:5">
      <c r="A355" s="412">
        <v>36880</v>
      </c>
      <c r="B355" s="412" t="s">
        <v>30792</v>
      </c>
      <c r="C355" s="412" t="s">
        <v>30304</v>
      </c>
      <c r="D355" s="412" t="s">
        <v>30216</v>
      </c>
      <c r="E355" s="413" t="s">
        <v>30793</v>
      </c>
    </row>
    <row r="356" spans="1:5">
      <c r="A356" s="412">
        <v>34355</v>
      </c>
      <c r="B356" s="412" t="s">
        <v>30794</v>
      </c>
      <c r="C356" s="412" t="s">
        <v>30304</v>
      </c>
      <c r="D356" s="412" t="s">
        <v>30216</v>
      </c>
      <c r="E356" s="413" t="s">
        <v>30795</v>
      </c>
    </row>
    <row r="357" spans="1:5">
      <c r="A357" s="412">
        <v>130</v>
      </c>
      <c r="B357" s="412" t="s">
        <v>30796</v>
      </c>
      <c r="C357" s="412" t="s">
        <v>30304</v>
      </c>
      <c r="D357" s="412" t="s">
        <v>30216</v>
      </c>
      <c r="E357" s="413" t="s">
        <v>17005</v>
      </c>
    </row>
    <row r="358" spans="1:5">
      <c r="A358" s="412">
        <v>135</v>
      </c>
      <c r="B358" s="412" t="s">
        <v>30797</v>
      </c>
      <c r="C358" s="412" t="s">
        <v>30304</v>
      </c>
      <c r="D358" s="412" t="s">
        <v>30216</v>
      </c>
      <c r="E358" s="413" t="s">
        <v>30798</v>
      </c>
    </row>
    <row r="359" spans="1:5">
      <c r="A359" s="412">
        <v>36886</v>
      </c>
      <c r="B359" s="412" t="s">
        <v>30799</v>
      </c>
      <c r="C359" s="412" t="s">
        <v>30304</v>
      </c>
      <c r="D359" s="412" t="s">
        <v>30216</v>
      </c>
      <c r="E359" s="413" t="s">
        <v>13409</v>
      </c>
    </row>
    <row r="360" spans="1:5">
      <c r="A360" s="412">
        <v>38546</v>
      </c>
      <c r="B360" s="412" t="s">
        <v>30800</v>
      </c>
      <c r="C360" s="412" t="s">
        <v>30481</v>
      </c>
      <c r="D360" s="412" t="s">
        <v>30216</v>
      </c>
      <c r="E360" s="413" t="s">
        <v>30801</v>
      </c>
    </row>
    <row r="361" spans="1:5">
      <c r="A361" s="412">
        <v>34549</v>
      </c>
      <c r="B361" s="412" t="s">
        <v>30802</v>
      </c>
      <c r="C361" s="412" t="s">
        <v>30481</v>
      </c>
      <c r="D361" s="412" t="s">
        <v>30216</v>
      </c>
      <c r="E361" s="413" t="s">
        <v>30803</v>
      </c>
    </row>
    <row r="362" spans="1:5">
      <c r="A362" s="412">
        <v>6081</v>
      </c>
      <c r="B362" s="412" t="s">
        <v>30804</v>
      </c>
      <c r="C362" s="412" t="s">
        <v>30481</v>
      </c>
      <c r="D362" s="412" t="s">
        <v>30216</v>
      </c>
      <c r="E362" s="413" t="s">
        <v>30805</v>
      </c>
    </row>
    <row r="363" spans="1:5">
      <c r="A363" s="412">
        <v>6077</v>
      </c>
      <c r="B363" s="412" t="s">
        <v>30806</v>
      </c>
      <c r="C363" s="412" t="s">
        <v>30481</v>
      </c>
      <c r="D363" s="412" t="s">
        <v>30216</v>
      </c>
      <c r="E363" s="413" t="s">
        <v>30807</v>
      </c>
    </row>
    <row r="364" spans="1:5">
      <c r="A364" s="412">
        <v>6079</v>
      </c>
      <c r="B364" s="412" t="s">
        <v>30808</v>
      </c>
      <c r="C364" s="412" t="s">
        <v>30481</v>
      </c>
      <c r="D364" s="412" t="s">
        <v>30216</v>
      </c>
      <c r="E364" s="413" t="s">
        <v>30807</v>
      </c>
    </row>
    <row r="365" spans="1:5">
      <c r="A365" s="412">
        <v>1091</v>
      </c>
      <c r="B365" s="412" t="s">
        <v>30809</v>
      </c>
      <c r="C365" s="412" t="s">
        <v>30213</v>
      </c>
      <c r="D365" s="412" t="s">
        <v>30216</v>
      </c>
      <c r="E365" s="413" t="s">
        <v>30810</v>
      </c>
    </row>
    <row r="366" spans="1:5">
      <c r="A366" s="412">
        <v>1094</v>
      </c>
      <c r="B366" s="412" t="s">
        <v>30811</v>
      </c>
      <c r="C366" s="412" t="s">
        <v>30213</v>
      </c>
      <c r="D366" s="412" t="s">
        <v>30216</v>
      </c>
      <c r="E366" s="413" t="s">
        <v>30812</v>
      </c>
    </row>
    <row r="367" spans="1:5">
      <c r="A367" s="412">
        <v>1095</v>
      </c>
      <c r="B367" s="412" t="s">
        <v>30813</v>
      </c>
      <c r="C367" s="412" t="s">
        <v>30213</v>
      </c>
      <c r="D367" s="412" t="s">
        <v>30216</v>
      </c>
      <c r="E367" s="413" t="s">
        <v>7759</v>
      </c>
    </row>
    <row r="368" spans="1:5">
      <c r="A368" s="412">
        <v>1092</v>
      </c>
      <c r="B368" s="412" t="s">
        <v>30814</v>
      </c>
      <c r="C368" s="412" t="s">
        <v>30213</v>
      </c>
      <c r="D368" s="412" t="s">
        <v>30214</v>
      </c>
      <c r="E368" s="413" t="s">
        <v>30815</v>
      </c>
    </row>
    <row r="369" spans="1:5">
      <c r="A369" s="412">
        <v>1093</v>
      </c>
      <c r="B369" s="412" t="s">
        <v>30816</v>
      </c>
      <c r="C369" s="412" t="s">
        <v>30213</v>
      </c>
      <c r="D369" s="412" t="s">
        <v>30216</v>
      </c>
      <c r="E369" s="413" t="s">
        <v>16743</v>
      </c>
    </row>
    <row r="370" spans="1:5">
      <c r="A370" s="412">
        <v>1090</v>
      </c>
      <c r="B370" s="412" t="s">
        <v>30817</v>
      </c>
      <c r="C370" s="412" t="s">
        <v>30213</v>
      </c>
      <c r="D370" s="412" t="s">
        <v>30216</v>
      </c>
      <c r="E370" s="413" t="s">
        <v>30818</v>
      </c>
    </row>
    <row r="371" spans="1:5">
      <c r="A371" s="412">
        <v>1096</v>
      </c>
      <c r="B371" s="412" t="s">
        <v>30819</v>
      </c>
      <c r="C371" s="412" t="s">
        <v>30213</v>
      </c>
      <c r="D371" s="412" t="s">
        <v>30216</v>
      </c>
      <c r="E371" s="413" t="s">
        <v>30820</v>
      </c>
    </row>
    <row r="372" spans="1:5">
      <c r="A372" s="412">
        <v>1097</v>
      </c>
      <c r="B372" s="412" t="s">
        <v>30821</v>
      </c>
      <c r="C372" s="412" t="s">
        <v>30213</v>
      </c>
      <c r="D372" s="412" t="s">
        <v>30216</v>
      </c>
      <c r="E372" s="413" t="s">
        <v>30822</v>
      </c>
    </row>
    <row r="373" spans="1:5">
      <c r="A373" s="412">
        <v>378</v>
      </c>
      <c r="B373" s="412" t="s">
        <v>30823</v>
      </c>
      <c r="C373" s="412" t="s">
        <v>30484</v>
      </c>
      <c r="D373" s="412" t="s">
        <v>30216</v>
      </c>
      <c r="E373" s="413" t="s">
        <v>5693</v>
      </c>
    </row>
    <row r="374" spans="1:5">
      <c r="A374" s="412">
        <v>40911</v>
      </c>
      <c r="B374" s="412" t="s">
        <v>30824</v>
      </c>
      <c r="C374" s="412" t="s">
        <v>30486</v>
      </c>
      <c r="D374" s="412" t="s">
        <v>30216</v>
      </c>
      <c r="E374" s="413" t="s">
        <v>30825</v>
      </c>
    </row>
    <row r="375" spans="1:5">
      <c r="A375" s="412">
        <v>33939</v>
      </c>
      <c r="B375" s="412" t="s">
        <v>30826</v>
      </c>
      <c r="C375" s="412" t="s">
        <v>30484</v>
      </c>
      <c r="D375" s="412" t="s">
        <v>30216</v>
      </c>
      <c r="E375" s="413" t="s">
        <v>30827</v>
      </c>
    </row>
    <row r="376" spans="1:5">
      <c r="A376" s="412">
        <v>40815</v>
      </c>
      <c r="B376" s="412" t="s">
        <v>30828</v>
      </c>
      <c r="C376" s="412" t="s">
        <v>30486</v>
      </c>
      <c r="D376" s="412" t="s">
        <v>30216</v>
      </c>
      <c r="E376" s="413" t="s">
        <v>30829</v>
      </c>
    </row>
    <row r="377" spans="1:5">
      <c r="A377" s="412">
        <v>34760</v>
      </c>
      <c r="B377" s="412" t="s">
        <v>30830</v>
      </c>
      <c r="C377" s="412" t="s">
        <v>30484</v>
      </c>
      <c r="D377" s="412" t="s">
        <v>30216</v>
      </c>
      <c r="E377" s="413" t="s">
        <v>30831</v>
      </c>
    </row>
    <row r="378" spans="1:5">
      <c r="A378" s="412">
        <v>40935</v>
      </c>
      <c r="B378" s="412" t="s">
        <v>30832</v>
      </c>
      <c r="C378" s="412" t="s">
        <v>30486</v>
      </c>
      <c r="D378" s="412" t="s">
        <v>30216</v>
      </c>
      <c r="E378" s="413" t="s">
        <v>30833</v>
      </c>
    </row>
    <row r="379" spans="1:5">
      <c r="A379" s="412">
        <v>33952</v>
      </c>
      <c r="B379" s="412" t="s">
        <v>30834</v>
      </c>
      <c r="C379" s="412" t="s">
        <v>30484</v>
      </c>
      <c r="D379" s="412" t="s">
        <v>30216</v>
      </c>
      <c r="E379" s="413" t="s">
        <v>30835</v>
      </c>
    </row>
    <row r="380" spans="1:5">
      <c r="A380" s="412">
        <v>40816</v>
      </c>
      <c r="B380" s="412" t="s">
        <v>30836</v>
      </c>
      <c r="C380" s="412" t="s">
        <v>30486</v>
      </c>
      <c r="D380" s="412" t="s">
        <v>30216</v>
      </c>
      <c r="E380" s="413" t="s">
        <v>30837</v>
      </c>
    </row>
    <row r="381" spans="1:5">
      <c r="A381" s="412">
        <v>33953</v>
      </c>
      <c r="B381" s="412" t="s">
        <v>30838</v>
      </c>
      <c r="C381" s="412" t="s">
        <v>30484</v>
      </c>
      <c r="D381" s="412" t="s">
        <v>30216</v>
      </c>
      <c r="E381" s="413" t="s">
        <v>30839</v>
      </c>
    </row>
    <row r="382" spans="1:5">
      <c r="A382" s="412">
        <v>40817</v>
      </c>
      <c r="B382" s="412" t="s">
        <v>30840</v>
      </c>
      <c r="C382" s="412" t="s">
        <v>30486</v>
      </c>
      <c r="D382" s="412" t="s">
        <v>30216</v>
      </c>
      <c r="E382" s="413" t="s">
        <v>30841</v>
      </c>
    </row>
    <row r="383" spans="1:5">
      <c r="A383" s="412">
        <v>13348</v>
      </c>
      <c r="B383" s="412" t="s">
        <v>30842</v>
      </c>
      <c r="C383" s="412" t="s">
        <v>30213</v>
      </c>
      <c r="D383" s="412" t="s">
        <v>30223</v>
      </c>
      <c r="E383" s="413" t="s">
        <v>30285</v>
      </c>
    </row>
    <row r="384" spans="1:5">
      <c r="A384" s="412">
        <v>39211</v>
      </c>
      <c r="B384" s="412" t="s">
        <v>30843</v>
      </c>
      <c r="C384" s="412" t="s">
        <v>30213</v>
      </c>
      <c r="D384" s="412" t="s">
        <v>30216</v>
      </c>
      <c r="E384" s="413" t="s">
        <v>12048</v>
      </c>
    </row>
    <row r="385" spans="1:5">
      <c r="A385" s="412">
        <v>39212</v>
      </c>
      <c r="B385" s="412" t="s">
        <v>30844</v>
      </c>
      <c r="C385" s="412" t="s">
        <v>30213</v>
      </c>
      <c r="D385" s="412" t="s">
        <v>30216</v>
      </c>
      <c r="E385" s="413" t="s">
        <v>16686</v>
      </c>
    </row>
    <row r="386" spans="1:5">
      <c r="A386" s="412">
        <v>39208</v>
      </c>
      <c r="B386" s="412" t="s">
        <v>30845</v>
      </c>
      <c r="C386" s="412" t="s">
        <v>30213</v>
      </c>
      <c r="D386" s="412" t="s">
        <v>30216</v>
      </c>
      <c r="E386" s="413" t="s">
        <v>13409</v>
      </c>
    </row>
    <row r="387" spans="1:5">
      <c r="A387" s="412">
        <v>39210</v>
      </c>
      <c r="B387" s="412" t="s">
        <v>30846</v>
      </c>
      <c r="C387" s="412" t="s">
        <v>30213</v>
      </c>
      <c r="D387" s="412" t="s">
        <v>30216</v>
      </c>
      <c r="E387" s="413" t="s">
        <v>5488</v>
      </c>
    </row>
    <row r="388" spans="1:5">
      <c r="A388" s="412">
        <v>39214</v>
      </c>
      <c r="B388" s="412" t="s">
        <v>30847</v>
      </c>
      <c r="C388" s="412" t="s">
        <v>30213</v>
      </c>
      <c r="D388" s="412" t="s">
        <v>30216</v>
      </c>
      <c r="E388" s="413" t="s">
        <v>13472</v>
      </c>
    </row>
    <row r="389" spans="1:5">
      <c r="A389" s="412">
        <v>39213</v>
      </c>
      <c r="B389" s="412" t="s">
        <v>30848</v>
      </c>
      <c r="C389" s="412" t="s">
        <v>30213</v>
      </c>
      <c r="D389" s="412" t="s">
        <v>30216</v>
      </c>
      <c r="E389" s="413" t="s">
        <v>12364</v>
      </c>
    </row>
    <row r="390" spans="1:5">
      <c r="A390" s="412">
        <v>39209</v>
      </c>
      <c r="B390" s="412" t="s">
        <v>30849</v>
      </c>
      <c r="C390" s="412" t="s">
        <v>30213</v>
      </c>
      <c r="D390" s="412" t="s">
        <v>30216</v>
      </c>
      <c r="E390" s="413" t="s">
        <v>5015</v>
      </c>
    </row>
    <row r="391" spans="1:5">
      <c r="A391" s="412">
        <v>39207</v>
      </c>
      <c r="B391" s="412" t="s">
        <v>30850</v>
      </c>
      <c r="C391" s="412" t="s">
        <v>30213</v>
      </c>
      <c r="D391" s="412" t="s">
        <v>30216</v>
      </c>
      <c r="E391" s="413" t="s">
        <v>5488</v>
      </c>
    </row>
    <row r="392" spans="1:5">
      <c r="A392" s="412">
        <v>39215</v>
      </c>
      <c r="B392" s="412" t="s">
        <v>30851</v>
      </c>
      <c r="C392" s="412" t="s">
        <v>30213</v>
      </c>
      <c r="D392" s="412" t="s">
        <v>30216</v>
      </c>
      <c r="E392" s="413" t="s">
        <v>4952</v>
      </c>
    </row>
    <row r="393" spans="1:5">
      <c r="A393" s="412">
        <v>39216</v>
      </c>
      <c r="B393" s="412" t="s">
        <v>30852</v>
      </c>
      <c r="C393" s="412" t="s">
        <v>30213</v>
      </c>
      <c r="D393" s="412" t="s">
        <v>30216</v>
      </c>
      <c r="E393" s="413" t="s">
        <v>13722</v>
      </c>
    </row>
    <row r="394" spans="1:5">
      <c r="A394" s="412">
        <v>11267</v>
      </c>
      <c r="B394" s="412" t="s">
        <v>30853</v>
      </c>
      <c r="C394" s="412" t="s">
        <v>30213</v>
      </c>
      <c r="D394" s="412" t="s">
        <v>30223</v>
      </c>
      <c r="E394" s="413" t="s">
        <v>4940</v>
      </c>
    </row>
    <row r="395" spans="1:5">
      <c r="A395" s="412">
        <v>379</v>
      </c>
      <c r="B395" s="412" t="s">
        <v>30854</v>
      </c>
      <c r="C395" s="412" t="s">
        <v>30213</v>
      </c>
      <c r="D395" s="412" t="s">
        <v>30223</v>
      </c>
      <c r="E395" s="413" t="s">
        <v>4840</v>
      </c>
    </row>
    <row r="396" spans="1:5">
      <c r="A396" s="412">
        <v>510</v>
      </c>
      <c r="B396" s="412" t="s">
        <v>30855</v>
      </c>
      <c r="C396" s="412" t="s">
        <v>30304</v>
      </c>
      <c r="D396" s="412" t="s">
        <v>30216</v>
      </c>
      <c r="E396" s="413" t="s">
        <v>30856</v>
      </c>
    </row>
    <row r="397" spans="1:5">
      <c r="A397" s="412">
        <v>516</v>
      </c>
      <c r="B397" s="412" t="s">
        <v>30857</v>
      </c>
      <c r="C397" s="412" t="s">
        <v>30304</v>
      </c>
      <c r="D397" s="412" t="s">
        <v>30216</v>
      </c>
      <c r="E397" s="413" t="s">
        <v>4016</v>
      </c>
    </row>
    <row r="398" spans="1:5">
      <c r="A398" s="412">
        <v>509</v>
      </c>
      <c r="B398" s="412" t="s">
        <v>30858</v>
      </c>
      <c r="C398" s="412" t="s">
        <v>30304</v>
      </c>
      <c r="D398" s="412" t="s">
        <v>30216</v>
      </c>
      <c r="E398" s="413" t="s">
        <v>7271</v>
      </c>
    </row>
    <row r="399" spans="1:5">
      <c r="A399" s="412">
        <v>40331</v>
      </c>
      <c r="B399" s="412" t="s">
        <v>30859</v>
      </c>
      <c r="C399" s="412" t="s">
        <v>30484</v>
      </c>
      <c r="D399" s="412" t="s">
        <v>30216</v>
      </c>
      <c r="E399" s="413" t="s">
        <v>30860</v>
      </c>
    </row>
    <row r="400" spans="1:5">
      <c r="A400" s="412">
        <v>40930</v>
      </c>
      <c r="B400" s="412" t="s">
        <v>30861</v>
      </c>
      <c r="C400" s="412" t="s">
        <v>30486</v>
      </c>
      <c r="D400" s="412" t="s">
        <v>30216</v>
      </c>
      <c r="E400" s="413" t="s">
        <v>30862</v>
      </c>
    </row>
    <row r="401" spans="1:5">
      <c r="A401" s="412">
        <v>11761</v>
      </c>
      <c r="B401" s="412" t="s">
        <v>30863</v>
      </c>
      <c r="C401" s="412" t="s">
        <v>30213</v>
      </c>
      <c r="D401" s="412" t="s">
        <v>30216</v>
      </c>
      <c r="E401" s="413" t="s">
        <v>30864</v>
      </c>
    </row>
    <row r="402" spans="1:5">
      <c r="A402" s="412">
        <v>377</v>
      </c>
      <c r="B402" s="412" t="s">
        <v>30865</v>
      </c>
      <c r="C402" s="412" t="s">
        <v>30213</v>
      </c>
      <c r="D402" s="412" t="s">
        <v>30214</v>
      </c>
      <c r="E402" s="413" t="s">
        <v>13110</v>
      </c>
    </row>
    <row r="403" spans="1:5">
      <c r="A403" s="412">
        <v>7588</v>
      </c>
      <c r="B403" s="412" t="s">
        <v>30866</v>
      </c>
      <c r="C403" s="412" t="s">
        <v>30213</v>
      </c>
      <c r="D403" s="412" t="s">
        <v>30214</v>
      </c>
      <c r="E403" s="413" t="s">
        <v>30867</v>
      </c>
    </row>
    <row r="404" spans="1:5">
      <c r="A404" s="412">
        <v>34392</v>
      </c>
      <c r="B404" s="412" t="s">
        <v>30868</v>
      </c>
      <c r="C404" s="412" t="s">
        <v>30484</v>
      </c>
      <c r="D404" s="412" t="s">
        <v>30216</v>
      </c>
      <c r="E404" s="413" t="s">
        <v>30869</v>
      </c>
    </row>
    <row r="405" spans="1:5">
      <c r="A405" s="412">
        <v>40908</v>
      </c>
      <c r="B405" s="412" t="s">
        <v>30870</v>
      </c>
      <c r="C405" s="412" t="s">
        <v>30486</v>
      </c>
      <c r="D405" s="412" t="s">
        <v>30216</v>
      </c>
      <c r="E405" s="413" t="s">
        <v>30871</v>
      </c>
    </row>
    <row r="406" spans="1:5">
      <c r="A406" s="412">
        <v>34551</v>
      </c>
      <c r="B406" s="412" t="s">
        <v>30872</v>
      </c>
      <c r="C406" s="412" t="s">
        <v>30484</v>
      </c>
      <c r="D406" s="412" t="s">
        <v>30216</v>
      </c>
      <c r="E406" s="413" t="s">
        <v>6836</v>
      </c>
    </row>
    <row r="407" spans="1:5">
      <c r="A407" s="412">
        <v>41078</v>
      </c>
      <c r="B407" s="412" t="s">
        <v>30873</v>
      </c>
      <c r="C407" s="412" t="s">
        <v>30486</v>
      </c>
      <c r="D407" s="412" t="s">
        <v>30216</v>
      </c>
      <c r="E407" s="413" t="s">
        <v>30487</v>
      </c>
    </row>
    <row r="408" spans="1:5">
      <c r="A408" s="412">
        <v>246</v>
      </c>
      <c r="B408" s="412" t="s">
        <v>30874</v>
      </c>
      <c r="C408" s="412" t="s">
        <v>30484</v>
      </c>
      <c r="D408" s="412" t="s">
        <v>30216</v>
      </c>
      <c r="E408" s="413" t="s">
        <v>30875</v>
      </c>
    </row>
    <row r="409" spans="1:5">
      <c r="A409" s="412">
        <v>40927</v>
      </c>
      <c r="B409" s="412" t="s">
        <v>30876</v>
      </c>
      <c r="C409" s="412" t="s">
        <v>30486</v>
      </c>
      <c r="D409" s="412" t="s">
        <v>30216</v>
      </c>
      <c r="E409" s="413" t="s">
        <v>30877</v>
      </c>
    </row>
    <row r="410" spans="1:5">
      <c r="A410" s="412">
        <v>2350</v>
      </c>
      <c r="B410" s="412" t="s">
        <v>30878</v>
      </c>
      <c r="C410" s="412" t="s">
        <v>30484</v>
      </c>
      <c r="D410" s="412" t="s">
        <v>30216</v>
      </c>
      <c r="E410" s="413" t="s">
        <v>9145</v>
      </c>
    </row>
    <row r="411" spans="1:5">
      <c r="A411" s="412">
        <v>40812</v>
      </c>
      <c r="B411" s="412" t="s">
        <v>30879</v>
      </c>
      <c r="C411" s="412" t="s">
        <v>30486</v>
      </c>
      <c r="D411" s="412" t="s">
        <v>30216</v>
      </c>
      <c r="E411" s="413" t="s">
        <v>30880</v>
      </c>
    </row>
    <row r="412" spans="1:5">
      <c r="A412" s="412">
        <v>245</v>
      </c>
      <c r="B412" s="412" t="s">
        <v>30881</v>
      </c>
      <c r="C412" s="412" t="s">
        <v>30484</v>
      </c>
      <c r="D412" s="412" t="s">
        <v>30216</v>
      </c>
      <c r="E412" s="413" t="s">
        <v>13526</v>
      </c>
    </row>
    <row r="413" spans="1:5">
      <c r="A413" s="412">
        <v>41090</v>
      </c>
      <c r="B413" s="412" t="s">
        <v>30882</v>
      </c>
      <c r="C413" s="412" t="s">
        <v>30486</v>
      </c>
      <c r="D413" s="412" t="s">
        <v>30216</v>
      </c>
      <c r="E413" s="413" t="s">
        <v>30883</v>
      </c>
    </row>
    <row r="414" spans="1:5">
      <c r="A414" s="412">
        <v>251</v>
      </c>
      <c r="B414" s="412" t="s">
        <v>30884</v>
      </c>
      <c r="C414" s="412" t="s">
        <v>30484</v>
      </c>
      <c r="D414" s="412" t="s">
        <v>30216</v>
      </c>
      <c r="E414" s="413" t="s">
        <v>6861</v>
      </c>
    </row>
    <row r="415" spans="1:5">
      <c r="A415" s="412">
        <v>40975</v>
      </c>
      <c r="B415" s="412" t="s">
        <v>30885</v>
      </c>
      <c r="C415" s="412" t="s">
        <v>30486</v>
      </c>
      <c r="D415" s="412" t="s">
        <v>30216</v>
      </c>
      <c r="E415" s="413" t="s">
        <v>30886</v>
      </c>
    </row>
    <row r="416" spans="1:5">
      <c r="A416" s="412">
        <v>6127</v>
      </c>
      <c r="B416" s="412" t="s">
        <v>30887</v>
      </c>
      <c r="C416" s="412" t="s">
        <v>30484</v>
      </c>
      <c r="D416" s="412" t="s">
        <v>30216</v>
      </c>
      <c r="E416" s="413" t="s">
        <v>6836</v>
      </c>
    </row>
    <row r="417" spans="1:5">
      <c r="A417" s="412">
        <v>41072</v>
      </c>
      <c r="B417" s="412" t="s">
        <v>30888</v>
      </c>
      <c r="C417" s="412" t="s">
        <v>30486</v>
      </c>
      <c r="D417" s="412" t="s">
        <v>30216</v>
      </c>
      <c r="E417" s="413" t="s">
        <v>30487</v>
      </c>
    </row>
    <row r="418" spans="1:5">
      <c r="A418" s="412">
        <v>6121</v>
      </c>
      <c r="B418" s="412" t="s">
        <v>30889</v>
      </c>
      <c r="C418" s="412" t="s">
        <v>30484</v>
      </c>
      <c r="D418" s="412" t="s">
        <v>30216</v>
      </c>
      <c r="E418" s="413" t="s">
        <v>30890</v>
      </c>
    </row>
    <row r="419" spans="1:5">
      <c r="A419" s="412">
        <v>41071</v>
      </c>
      <c r="B419" s="412" t="s">
        <v>30891</v>
      </c>
      <c r="C419" s="412" t="s">
        <v>30486</v>
      </c>
      <c r="D419" s="412" t="s">
        <v>30216</v>
      </c>
      <c r="E419" s="413" t="s">
        <v>30892</v>
      </c>
    </row>
    <row r="420" spans="1:5">
      <c r="A420" s="412">
        <v>244</v>
      </c>
      <c r="B420" s="412" t="s">
        <v>30893</v>
      </c>
      <c r="C420" s="412" t="s">
        <v>30484</v>
      </c>
      <c r="D420" s="412" t="s">
        <v>30216</v>
      </c>
      <c r="E420" s="413" t="s">
        <v>4492</v>
      </c>
    </row>
    <row r="421" spans="1:5">
      <c r="A421" s="412">
        <v>41093</v>
      </c>
      <c r="B421" s="412" t="s">
        <v>30894</v>
      </c>
      <c r="C421" s="412" t="s">
        <v>30486</v>
      </c>
      <c r="D421" s="412" t="s">
        <v>30216</v>
      </c>
      <c r="E421" s="413" t="s">
        <v>30895</v>
      </c>
    </row>
    <row r="422" spans="1:5">
      <c r="A422" s="412">
        <v>532</v>
      </c>
      <c r="B422" s="412" t="s">
        <v>30896</v>
      </c>
      <c r="C422" s="412" t="s">
        <v>30484</v>
      </c>
      <c r="D422" s="412" t="s">
        <v>30216</v>
      </c>
      <c r="E422" s="413" t="s">
        <v>30897</v>
      </c>
    </row>
    <row r="423" spans="1:5">
      <c r="A423" s="412">
        <v>40931</v>
      </c>
      <c r="B423" s="412" t="s">
        <v>30898</v>
      </c>
      <c r="C423" s="412" t="s">
        <v>30486</v>
      </c>
      <c r="D423" s="412" t="s">
        <v>30216</v>
      </c>
      <c r="E423" s="413" t="s">
        <v>30899</v>
      </c>
    </row>
    <row r="424" spans="1:5">
      <c r="A424" s="412">
        <v>36150</v>
      </c>
      <c r="B424" s="412" t="s">
        <v>30900</v>
      </c>
      <c r="C424" s="412" t="s">
        <v>30213</v>
      </c>
      <c r="D424" s="412" t="s">
        <v>30216</v>
      </c>
      <c r="E424" s="413" t="s">
        <v>30901</v>
      </c>
    </row>
    <row r="425" spans="1:5">
      <c r="A425" s="412">
        <v>4760</v>
      </c>
      <c r="B425" s="412" t="s">
        <v>30902</v>
      </c>
      <c r="C425" s="412" t="s">
        <v>30484</v>
      </c>
      <c r="D425" s="412" t="s">
        <v>30216</v>
      </c>
      <c r="E425" s="413" t="s">
        <v>5693</v>
      </c>
    </row>
    <row r="426" spans="1:5">
      <c r="A426" s="412">
        <v>41069</v>
      </c>
      <c r="B426" s="412" t="s">
        <v>30903</v>
      </c>
      <c r="C426" s="412" t="s">
        <v>30486</v>
      </c>
      <c r="D426" s="412" t="s">
        <v>30216</v>
      </c>
      <c r="E426" s="413" t="s">
        <v>30904</v>
      </c>
    </row>
    <row r="427" spans="1:5">
      <c r="A427" s="412">
        <v>10422</v>
      </c>
      <c r="B427" s="412" t="s">
        <v>30905</v>
      </c>
      <c r="C427" s="412" t="s">
        <v>30213</v>
      </c>
      <c r="D427" s="412" t="s">
        <v>30216</v>
      </c>
      <c r="E427" s="413" t="s">
        <v>30906</v>
      </c>
    </row>
    <row r="428" spans="1:5">
      <c r="A428" s="412">
        <v>44019</v>
      </c>
      <c r="B428" s="412" t="s">
        <v>30907</v>
      </c>
      <c r="C428" s="412" t="s">
        <v>30213</v>
      </c>
      <c r="D428" s="412" t="s">
        <v>30216</v>
      </c>
      <c r="E428" s="413" t="s">
        <v>30908</v>
      </c>
    </row>
    <row r="429" spans="1:5">
      <c r="A429" s="412">
        <v>36520</v>
      </c>
      <c r="B429" s="412" t="s">
        <v>30909</v>
      </c>
      <c r="C429" s="412" t="s">
        <v>30213</v>
      </c>
      <c r="D429" s="412" t="s">
        <v>30216</v>
      </c>
      <c r="E429" s="413" t="s">
        <v>30910</v>
      </c>
    </row>
    <row r="430" spans="1:5">
      <c r="A430" s="412">
        <v>42319</v>
      </c>
      <c r="B430" s="412" t="s">
        <v>30911</v>
      </c>
      <c r="C430" s="412" t="s">
        <v>30213</v>
      </c>
      <c r="D430" s="412" t="s">
        <v>30216</v>
      </c>
      <c r="E430" s="413" t="s">
        <v>4219</v>
      </c>
    </row>
    <row r="431" spans="1:5">
      <c r="A431" s="412">
        <v>10420</v>
      </c>
      <c r="B431" s="412" t="s">
        <v>30912</v>
      </c>
      <c r="C431" s="412" t="s">
        <v>30213</v>
      </c>
      <c r="D431" s="412" t="s">
        <v>30214</v>
      </c>
      <c r="E431" s="413" t="s">
        <v>30913</v>
      </c>
    </row>
    <row r="432" spans="1:5">
      <c r="A432" s="412">
        <v>10421</v>
      </c>
      <c r="B432" s="412" t="s">
        <v>30914</v>
      </c>
      <c r="C432" s="412" t="s">
        <v>30213</v>
      </c>
      <c r="D432" s="412" t="s">
        <v>30216</v>
      </c>
      <c r="E432" s="413" t="s">
        <v>30915</v>
      </c>
    </row>
    <row r="433" spans="1:5">
      <c r="A433" s="412">
        <v>11786</v>
      </c>
      <c r="B433" s="412" t="s">
        <v>30916</v>
      </c>
      <c r="C433" s="412" t="s">
        <v>30213</v>
      </c>
      <c r="D433" s="412" t="s">
        <v>30216</v>
      </c>
      <c r="E433" s="413" t="s">
        <v>30917</v>
      </c>
    </row>
    <row r="434" spans="1:5">
      <c r="A434" s="412">
        <v>10</v>
      </c>
      <c r="B434" s="412" t="s">
        <v>30918</v>
      </c>
      <c r="C434" s="412" t="s">
        <v>30213</v>
      </c>
      <c r="D434" s="412" t="s">
        <v>30216</v>
      </c>
      <c r="E434" s="413" t="s">
        <v>30919</v>
      </c>
    </row>
    <row r="435" spans="1:5">
      <c r="A435" s="412">
        <v>4815</v>
      </c>
      <c r="B435" s="412" t="s">
        <v>30920</v>
      </c>
      <c r="C435" s="412" t="s">
        <v>30213</v>
      </c>
      <c r="D435" s="412" t="s">
        <v>30216</v>
      </c>
      <c r="E435" s="413" t="s">
        <v>4971</v>
      </c>
    </row>
    <row r="436" spans="1:5">
      <c r="A436" s="412">
        <v>541</v>
      </c>
      <c r="B436" s="412" t="s">
        <v>30921</v>
      </c>
      <c r="C436" s="412" t="s">
        <v>30213</v>
      </c>
      <c r="D436" s="412" t="s">
        <v>30214</v>
      </c>
      <c r="E436" s="413" t="s">
        <v>15849</v>
      </c>
    </row>
    <row r="437" spans="1:5">
      <c r="A437" s="412">
        <v>542</v>
      </c>
      <c r="B437" s="412" t="s">
        <v>30922</v>
      </c>
      <c r="C437" s="412" t="s">
        <v>30213</v>
      </c>
      <c r="D437" s="412" t="s">
        <v>30216</v>
      </c>
      <c r="E437" s="413" t="s">
        <v>30923</v>
      </c>
    </row>
    <row r="438" spans="1:5">
      <c r="A438" s="412">
        <v>540</v>
      </c>
      <c r="B438" s="412" t="s">
        <v>30924</v>
      </c>
      <c r="C438" s="412" t="s">
        <v>30213</v>
      </c>
      <c r="D438" s="412" t="s">
        <v>30216</v>
      </c>
      <c r="E438" s="413" t="s">
        <v>30925</v>
      </c>
    </row>
    <row r="439" spans="1:5">
      <c r="A439" s="412">
        <v>38364</v>
      </c>
      <c r="B439" s="412" t="s">
        <v>30926</v>
      </c>
      <c r="C439" s="412" t="s">
        <v>30213</v>
      </c>
      <c r="D439" s="412" t="s">
        <v>30216</v>
      </c>
      <c r="E439" s="413" t="s">
        <v>30927</v>
      </c>
    </row>
    <row r="440" spans="1:5">
      <c r="A440" s="412">
        <v>11692</v>
      </c>
      <c r="B440" s="412" t="s">
        <v>30928</v>
      </c>
      <c r="C440" s="412" t="s">
        <v>30222</v>
      </c>
      <c r="D440" s="412" t="s">
        <v>30216</v>
      </c>
      <c r="E440" s="413" t="s">
        <v>30929</v>
      </c>
    </row>
    <row r="441" spans="1:5">
      <c r="A441" s="412">
        <v>1746</v>
      </c>
      <c r="B441" s="412" t="s">
        <v>30930</v>
      </c>
      <c r="C441" s="412" t="s">
        <v>30213</v>
      </c>
      <c r="D441" s="412" t="s">
        <v>30214</v>
      </c>
      <c r="E441" s="413" t="s">
        <v>30931</v>
      </c>
    </row>
    <row r="442" spans="1:5">
      <c r="A442" s="412">
        <v>1748</v>
      </c>
      <c r="B442" s="412" t="s">
        <v>30932</v>
      </c>
      <c r="C442" s="412" t="s">
        <v>30213</v>
      </c>
      <c r="D442" s="412" t="s">
        <v>30216</v>
      </c>
      <c r="E442" s="413" t="s">
        <v>30933</v>
      </c>
    </row>
    <row r="443" spans="1:5">
      <c r="A443" s="412">
        <v>1749</v>
      </c>
      <c r="B443" s="412" t="s">
        <v>30934</v>
      </c>
      <c r="C443" s="412" t="s">
        <v>30213</v>
      </c>
      <c r="D443" s="412" t="s">
        <v>30216</v>
      </c>
      <c r="E443" s="413" t="s">
        <v>30935</v>
      </c>
    </row>
    <row r="444" spans="1:5">
      <c r="A444" s="412">
        <v>37412</v>
      </c>
      <c r="B444" s="412" t="s">
        <v>30936</v>
      </c>
      <c r="C444" s="412" t="s">
        <v>30213</v>
      </c>
      <c r="D444" s="412" t="s">
        <v>30216</v>
      </c>
      <c r="E444" s="413" t="s">
        <v>30937</v>
      </c>
    </row>
    <row r="445" spans="1:5">
      <c r="A445" s="412">
        <v>1745</v>
      </c>
      <c r="B445" s="412" t="s">
        <v>30938</v>
      </c>
      <c r="C445" s="412" t="s">
        <v>30213</v>
      </c>
      <c r="D445" s="412" t="s">
        <v>30216</v>
      </c>
      <c r="E445" s="413" t="s">
        <v>30939</v>
      </c>
    </row>
    <row r="446" spans="1:5">
      <c r="A446" s="412">
        <v>1750</v>
      </c>
      <c r="B446" s="412" t="s">
        <v>30940</v>
      </c>
      <c r="C446" s="412" t="s">
        <v>30213</v>
      </c>
      <c r="D446" s="412" t="s">
        <v>30216</v>
      </c>
      <c r="E446" s="413" t="s">
        <v>30941</v>
      </c>
    </row>
    <row r="447" spans="1:5">
      <c r="A447" s="412">
        <v>11687</v>
      </c>
      <c r="B447" s="412" t="s">
        <v>30942</v>
      </c>
      <c r="C447" s="412" t="s">
        <v>30232</v>
      </c>
      <c r="D447" s="412" t="s">
        <v>30216</v>
      </c>
      <c r="E447" s="413" t="s">
        <v>30943</v>
      </c>
    </row>
    <row r="448" spans="1:5">
      <c r="A448" s="412">
        <v>11689</v>
      </c>
      <c r="B448" s="412" t="s">
        <v>30944</v>
      </c>
      <c r="C448" s="412" t="s">
        <v>30232</v>
      </c>
      <c r="D448" s="412" t="s">
        <v>30216</v>
      </c>
      <c r="E448" s="413" t="s">
        <v>30945</v>
      </c>
    </row>
    <row r="449" spans="1:5">
      <c r="A449" s="412">
        <v>11693</v>
      </c>
      <c r="B449" s="412" t="s">
        <v>30946</v>
      </c>
      <c r="C449" s="412" t="s">
        <v>30222</v>
      </c>
      <c r="D449" s="412" t="s">
        <v>30216</v>
      </c>
      <c r="E449" s="413" t="s">
        <v>30947</v>
      </c>
    </row>
    <row r="450" spans="1:5">
      <c r="A450" s="412">
        <v>36215</v>
      </c>
      <c r="B450" s="412" t="s">
        <v>30948</v>
      </c>
      <c r="C450" s="412" t="s">
        <v>30213</v>
      </c>
      <c r="D450" s="412" t="s">
        <v>30223</v>
      </c>
      <c r="E450" s="413" t="s">
        <v>30949</v>
      </c>
    </row>
    <row r="451" spans="1:5">
      <c r="A451" s="412">
        <v>42439</v>
      </c>
      <c r="B451" s="412" t="s">
        <v>30950</v>
      </c>
      <c r="C451" s="412" t="s">
        <v>30213</v>
      </c>
      <c r="D451" s="412" t="s">
        <v>30223</v>
      </c>
      <c r="E451" s="413" t="s">
        <v>30951</v>
      </c>
    </row>
    <row r="452" spans="1:5">
      <c r="A452" s="412">
        <v>38381</v>
      </c>
      <c r="B452" s="412" t="s">
        <v>30952</v>
      </c>
      <c r="C452" s="412" t="s">
        <v>30213</v>
      </c>
      <c r="D452" s="412" t="s">
        <v>30216</v>
      </c>
      <c r="E452" s="413" t="s">
        <v>10950</v>
      </c>
    </row>
    <row r="453" spans="1:5">
      <c r="A453" s="412">
        <v>39621</v>
      </c>
      <c r="B453" s="412" t="s">
        <v>30953</v>
      </c>
      <c r="C453" s="412" t="s">
        <v>30954</v>
      </c>
      <c r="D453" s="412" t="s">
        <v>30216</v>
      </c>
      <c r="E453" s="413" t="s">
        <v>30955</v>
      </c>
    </row>
    <row r="454" spans="1:5">
      <c r="A454" s="412">
        <v>39624</v>
      </c>
      <c r="B454" s="412" t="s">
        <v>30956</v>
      </c>
      <c r="C454" s="412" t="s">
        <v>30954</v>
      </c>
      <c r="D454" s="412" t="s">
        <v>30216</v>
      </c>
      <c r="E454" s="413" t="s">
        <v>30957</v>
      </c>
    </row>
    <row r="455" spans="1:5">
      <c r="A455" s="412">
        <v>39615</v>
      </c>
      <c r="B455" s="412" t="s">
        <v>30958</v>
      </c>
      <c r="C455" s="412" t="s">
        <v>30213</v>
      </c>
      <c r="D455" s="412" t="s">
        <v>30216</v>
      </c>
      <c r="E455" s="413" t="s">
        <v>30959</v>
      </c>
    </row>
    <row r="456" spans="1:5">
      <c r="A456" s="412">
        <v>39620</v>
      </c>
      <c r="B456" s="412" t="s">
        <v>30960</v>
      </c>
      <c r="C456" s="412" t="s">
        <v>30213</v>
      </c>
      <c r="D456" s="412" t="s">
        <v>30216</v>
      </c>
      <c r="E456" s="413" t="s">
        <v>30961</v>
      </c>
    </row>
    <row r="457" spans="1:5">
      <c r="A457" s="412">
        <v>39623</v>
      </c>
      <c r="B457" s="412" t="s">
        <v>30962</v>
      </c>
      <c r="C457" s="412" t="s">
        <v>30213</v>
      </c>
      <c r="D457" s="412" t="s">
        <v>30216</v>
      </c>
      <c r="E457" s="413" t="s">
        <v>30963</v>
      </c>
    </row>
    <row r="458" spans="1:5">
      <c r="A458" s="412">
        <v>36207</v>
      </c>
      <c r="B458" s="412" t="s">
        <v>30964</v>
      </c>
      <c r="C458" s="412" t="s">
        <v>30213</v>
      </c>
      <c r="D458" s="412" t="s">
        <v>30223</v>
      </c>
      <c r="E458" s="413" t="s">
        <v>30965</v>
      </c>
    </row>
    <row r="459" spans="1:5">
      <c r="A459" s="412">
        <v>36209</v>
      </c>
      <c r="B459" s="412" t="s">
        <v>30966</v>
      </c>
      <c r="C459" s="412" t="s">
        <v>30213</v>
      </c>
      <c r="D459" s="412" t="s">
        <v>30223</v>
      </c>
      <c r="E459" s="413" t="s">
        <v>30967</v>
      </c>
    </row>
    <row r="460" spans="1:5">
      <c r="A460" s="412">
        <v>36210</v>
      </c>
      <c r="B460" s="412" t="s">
        <v>30968</v>
      </c>
      <c r="C460" s="412" t="s">
        <v>30213</v>
      </c>
      <c r="D460" s="412" t="s">
        <v>30223</v>
      </c>
      <c r="E460" s="413" t="s">
        <v>30969</v>
      </c>
    </row>
    <row r="461" spans="1:5">
      <c r="A461" s="412">
        <v>36204</v>
      </c>
      <c r="B461" s="412" t="s">
        <v>30970</v>
      </c>
      <c r="C461" s="412" t="s">
        <v>30213</v>
      </c>
      <c r="D461" s="412" t="s">
        <v>30223</v>
      </c>
      <c r="E461" s="413" t="s">
        <v>16467</v>
      </c>
    </row>
    <row r="462" spans="1:5">
      <c r="A462" s="412">
        <v>36205</v>
      </c>
      <c r="B462" s="412" t="s">
        <v>30971</v>
      </c>
      <c r="C462" s="412" t="s">
        <v>30213</v>
      </c>
      <c r="D462" s="412" t="s">
        <v>30223</v>
      </c>
      <c r="E462" s="413" t="s">
        <v>15377</v>
      </c>
    </row>
    <row r="463" spans="1:5">
      <c r="A463" s="412">
        <v>36081</v>
      </c>
      <c r="B463" s="412" t="s">
        <v>30972</v>
      </c>
      <c r="C463" s="412" t="s">
        <v>30213</v>
      </c>
      <c r="D463" s="412" t="s">
        <v>30223</v>
      </c>
      <c r="E463" s="413" t="s">
        <v>30973</v>
      </c>
    </row>
    <row r="464" spans="1:5">
      <c r="A464" s="412">
        <v>36206</v>
      </c>
      <c r="B464" s="412" t="s">
        <v>30974</v>
      </c>
      <c r="C464" s="412" t="s">
        <v>30213</v>
      </c>
      <c r="D464" s="412" t="s">
        <v>30223</v>
      </c>
      <c r="E464" s="413" t="s">
        <v>16485</v>
      </c>
    </row>
    <row r="465" spans="1:5">
      <c r="A465" s="412">
        <v>36218</v>
      </c>
      <c r="B465" s="412" t="s">
        <v>30975</v>
      </c>
      <c r="C465" s="412" t="s">
        <v>30213</v>
      </c>
      <c r="D465" s="412" t="s">
        <v>30223</v>
      </c>
      <c r="E465" s="413" t="s">
        <v>30976</v>
      </c>
    </row>
    <row r="466" spans="1:5">
      <c r="A466" s="412">
        <v>36220</v>
      </c>
      <c r="B466" s="412" t="s">
        <v>30977</v>
      </c>
      <c r="C466" s="412" t="s">
        <v>30213</v>
      </c>
      <c r="D466" s="412" t="s">
        <v>30223</v>
      </c>
      <c r="E466" s="413" t="s">
        <v>30978</v>
      </c>
    </row>
    <row r="467" spans="1:5">
      <c r="A467" s="412">
        <v>36080</v>
      </c>
      <c r="B467" s="412" t="s">
        <v>30979</v>
      </c>
      <c r="C467" s="412" t="s">
        <v>30213</v>
      </c>
      <c r="D467" s="412" t="s">
        <v>30223</v>
      </c>
      <c r="E467" s="413" t="s">
        <v>30980</v>
      </c>
    </row>
    <row r="468" spans="1:5">
      <c r="A468" s="412">
        <v>36223</v>
      </c>
      <c r="B468" s="412" t="s">
        <v>30981</v>
      </c>
      <c r="C468" s="412" t="s">
        <v>30213</v>
      </c>
      <c r="D468" s="412" t="s">
        <v>30223</v>
      </c>
      <c r="E468" s="413" t="s">
        <v>30982</v>
      </c>
    </row>
    <row r="469" spans="1:5">
      <c r="A469" s="412">
        <v>546</v>
      </c>
      <c r="B469" s="412" t="s">
        <v>30983</v>
      </c>
      <c r="C469" s="412" t="s">
        <v>30304</v>
      </c>
      <c r="D469" s="412" t="s">
        <v>30214</v>
      </c>
      <c r="E469" s="413" t="s">
        <v>15505</v>
      </c>
    </row>
    <row r="470" spans="1:5">
      <c r="A470" s="412">
        <v>566</v>
      </c>
      <c r="B470" s="412" t="s">
        <v>30984</v>
      </c>
      <c r="C470" s="412" t="s">
        <v>30232</v>
      </c>
      <c r="D470" s="412" t="s">
        <v>30216</v>
      </c>
      <c r="E470" s="413" t="s">
        <v>8564</v>
      </c>
    </row>
    <row r="471" spans="1:5">
      <c r="A471" s="412">
        <v>565</v>
      </c>
      <c r="B471" s="412" t="s">
        <v>30985</v>
      </c>
      <c r="C471" s="412" t="s">
        <v>30232</v>
      </c>
      <c r="D471" s="412" t="s">
        <v>30216</v>
      </c>
      <c r="E471" s="413" t="s">
        <v>30986</v>
      </c>
    </row>
    <row r="472" spans="1:5">
      <c r="A472" s="412">
        <v>555</v>
      </c>
      <c r="B472" s="412" t="s">
        <v>30987</v>
      </c>
      <c r="C472" s="412" t="s">
        <v>30232</v>
      </c>
      <c r="D472" s="412" t="s">
        <v>30216</v>
      </c>
      <c r="E472" s="413" t="s">
        <v>10441</v>
      </c>
    </row>
    <row r="473" spans="1:5">
      <c r="A473" s="412">
        <v>557</v>
      </c>
      <c r="B473" s="412" t="s">
        <v>30988</v>
      </c>
      <c r="C473" s="412" t="s">
        <v>30232</v>
      </c>
      <c r="D473" s="412" t="s">
        <v>30216</v>
      </c>
      <c r="E473" s="413" t="s">
        <v>10816</v>
      </c>
    </row>
    <row r="474" spans="1:5">
      <c r="A474" s="412">
        <v>552</v>
      </c>
      <c r="B474" s="412" t="s">
        <v>30989</v>
      </c>
      <c r="C474" s="412" t="s">
        <v>30232</v>
      </c>
      <c r="D474" s="412" t="s">
        <v>30216</v>
      </c>
      <c r="E474" s="413" t="s">
        <v>30990</v>
      </c>
    </row>
    <row r="475" spans="1:5">
      <c r="A475" s="412">
        <v>563</v>
      </c>
      <c r="B475" s="412" t="s">
        <v>30991</v>
      </c>
      <c r="C475" s="412" t="s">
        <v>30232</v>
      </c>
      <c r="D475" s="412" t="s">
        <v>30216</v>
      </c>
      <c r="E475" s="413" t="s">
        <v>30992</v>
      </c>
    </row>
    <row r="476" spans="1:5">
      <c r="A476" s="412">
        <v>549</v>
      </c>
      <c r="B476" s="412" t="s">
        <v>30993</v>
      </c>
      <c r="C476" s="412" t="s">
        <v>30232</v>
      </c>
      <c r="D476" s="412" t="s">
        <v>30216</v>
      </c>
      <c r="E476" s="413" t="s">
        <v>30994</v>
      </c>
    </row>
    <row r="477" spans="1:5">
      <c r="A477" s="412">
        <v>551</v>
      </c>
      <c r="B477" s="412" t="s">
        <v>30995</v>
      </c>
      <c r="C477" s="412" t="s">
        <v>30232</v>
      </c>
      <c r="D477" s="412" t="s">
        <v>30216</v>
      </c>
      <c r="E477" s="413" t="s">
        <v>30996</v>
      </c>
    </row>
    <row r="478" spans="1:5">
      <c r="A478" s="412">
        <v>559</v>
      </c>
      <c r="B478" s="412" t="s">
        <v>30997</v>
      </c>
      <c r="C478" s="412" t="s">
        <v>30232</v>
      </c>
      <c r="D478" s="412" t="s">
        <v>30216</v>
      </c>
      <c r="E478" s="413" t="s">
        <v>15735</v>
      </c>
    </row>
    <row r="479" spans="1:5">
      <c r="A479" s="412">
        <v>560</v>
      </c>
      <c r="B479" s="412" t="s">
        <v>30998</v>
      </c>
      <c r="C479" s="412" t="s">
        <v>30232</v>
      </c>
      <c r="D479" s="412" t="s">
        <v>30216</v>
      </c>
      <c r="E479" s="413" t="s">
        <v>13499</v>
      </c>
    </row>
    <row r="480" spans="1:5">
      <c r="A480" s="412">
        <v>547</v>
      </c>
      <c r="B480" s="412" t="s">
        <v>30999</v>
      </c>
      <c r="C480" s="412" t="s">
        <v>30232</v>
      </c>
      <c r="D480" s="412" t="s">
        <v>30216</v>
      </c>
      <c r="E480" s="413" t="s">
        <v>31000</v>
      </c>
    </row>
    <row r="481" spans="1:5">
      <c r="A481" s="412">
        <v>38127</v>
      </c>
      <c r="B481" s="412" t="s">
        <v>31001</v>
      </c>
      <c r="C481" s="412" t="s">
        <v>30213</v>
      </c>
      <c r="D481" s="412" t="s">
        <v>30216</v>
      </c>
      <c r="E481" s="413" t="s">
        <v>31002</v>
      </c>
    </row>
    <row r="482" spans="1:5">
      <c r="A482" s="412">
        <v>38060</v>
      </c>
      <c r="B482" s="412" t="s">
        <v>31003</v>
      </c>
      <c r="C482" s="412" t="s">
        <v>30213</v>
      </c>
      <c r="D482" s="412" t="s">
        <v>30216</v>
      </c>
      <c r="E482" s="413" t="s">
        <v>31004</v>
      </c>
    </row>
    <row r="483" spans="1:5">
      <c r="A483" s="412">
        <v>10956</v>
      </c>
      <c r="B483" s="412" t="s">
        <v>31005</v>
      </c>
      <c r="C483" s="412" t="s">
        <v>30213</v>
      </c>
      <c r="D483" s="412" t="s">
        <v>30216</v>
      </c>
      <c r="E483" s="413" t="s">
        <v>31006</v>
      </c>
    </row>
    <row r="484" spans="1:5">
      <c r="A484" s="412">
        <v>39380</v>
      </c>
      <c r="B484" s="412" t="s">
        <v>31007</v>
      </c>
      <c r="C484" s="412" t="s">
        <v>30213</v>
      </c>
      <c r="D484" s="412" t="s">
        <v>30223</v>
      </c>
      <c r="E484" s="413" t="s">
        <v>12192</v>
      </c>
    </row>
    <row r="485" spans="1:5">
      <c r="A485" s="412">
        <v>13374</v>
      </c>
      <c r="B485" s="412" t="s">
        <v>31008</v>
      </c>
      <c r="C485" s="412" t="s">
        <v>30213</v>
      </c>
      <c r="D485" s="412" t="s">
        <v>30223</v>
      </c>
      <c r="E485" s="413" t="s">
        <v>5191</v>
      </c>
    </row>
    <row r="486" spans="1:5">
      <c r="A486" s="412">
        <v>37597</v>
      </c>
      <c r="B486" s="412" t="s">
        <v>31009</v>
      </c>
      <c r="C486" s="412" t="s">
        <v>30213</v>
      </c>
      <c r="D486" s="412" t="s">
        <v>30223</v>
      </c>
      <c r="E486" s="413" t="s">
        <v>31010</v>
      </c>
    </row>
    <row r="487" spans="1:5">
      <c r="A487" s="412">
        <v>183</v>
      </c>
      <c r="B487" s="412" t="s">
        <v>31011</v>
      </c>
      <c r="C487" s="412" t="s">
        <v>31012</v>
      </c>
      <c r="D487" s="412" t="s">
        <v>30214</v>
      </c>
      <c r="E487" s="413" t="s">
        <v>31013</v>
      </c>
    </row>
    <row r="488" spans="1:5">
      <c r="A488" s="412">
        <v>184</v>
      </c>
      <c r="B488" s="412" t="s">
        <v>31014</v>
      </c>
      <c r="C488" s="412" t="s">
        <v>31012</v>
      </c>
      <c r="D488" s="412" t="s">
        <v>30216</v>
      </c>
      <c r="E488" s="413" t="s">
        <v>31015</v>
      </c>
    </row>
    <row r="489" spans="1:5">
      <c r="A489" s="412">
        <v>181</v>
      </c>
      <c r="B489" s="412" t="s">
        <v>31016</v>
      </c>
      <c r="C489" s="412" t="s">
        <v>31012</v>
      </c>
      <c r="D489" s="412" t="s">
        <v>30216</v>
      </c>
      <c r="E489" s="413" t="s">
        <v>31017</v>
      </c>
    </row>
    <row r="490" spans="1:5">
      <c r="A490" s="412">
        <v>20001</v>
      </c>
      <c r="B490" s="412" t="s">
        <v>31018</v>
      </c>
      <c r="C490" s="412" t="s">
        <v>31012</v>
      </c>
      <c r="D490" s="412" t="s">
        <v>30216</v>
      </c>
      <c r="E490" s="413" t="s">
        <v>31019</v>
      </c>
    </row>
    <row r="491" spans="1:5">
      <c r="A491" s="412">
        <v>39837</v>
      </c>
      <c r="B491" s="412" t="s">
        <v>31020</v>
      </c>
      <c r="C491" s="412" t="s">
        <v>31012</v>
      </c>
      <c r="D491" s="412" t="s">
        <v>30223</v>
      </c>
      <c r="E491" s="413" t="s">
        <v>31021</v>
      </c>
    </row>
    <row r="492" spans="1:5">
      <c r="A492" s="412">
        <v>43366</v>
      </c>
      <c r="B492" s="412" t="s">
        <v>31022</v>
      </c>
      <c r="C492" s="412" t="s">
        <v>30304</v>
      </c>
      <c r="D492" s="412" t="s">
        <v>30216</v>
      </c>
      <c r="E492" s="413" t="s">
        <v>11855</v>
      </c>
    </row>
    <row r="493" spans="1:5">
      <c r="A493" s="412">
        <v>10535</v>
      </c>
      <c r="B493" s="412" t="s">
        <v>31023</v>
      </c>
      <c r="C493" s="412" t="s">
        <v>30213</v>
      </c>
      <c r="D493" s="412" t="s">
        <v>30223</v>
      </c>
      <c r="E493" s="413" t="s">
        <v>31024</v>
      </c>
    </row>
    <row r="494" spans="1:5">
      <c r="A494" s="412">
        <v>10537</v>
      </c>
      <c r="B494" s="412" t="s">
        <v>31025</v>
      </c>
      <c r="C494" s="412" t="s">
        <v>30213</v>
      </c>
      <c r="D494" s="412" t="s">
        <v>30223</v>
      </c>
      <c r="E494" s="413" t="s">
        <v>31026</v>
      </c>
    </row>
    <row r="495" spans="1:5">
      <c r="A495" s="412">
        <v>13891</v>
      </c>
      <c r="B495" s="412" t="s">
        <v>31027</v>
      </c>
      <c r="C495" s="412" t="s">
        <v>30213</v>
      </c>
      <c r="D495" s="412" t="s">
        <v>30223</v>
      </c>
      <c r="E495" s="413" t="s">
        <v>31028</v>
      </c>
    </row>
    <row r="496" spans="1:5">
      <c r="A496" s="412">
        <v>44492</v>
      </c>
      <c r="B496" s="412" t="s">
        <v>31029</v>
      </c>
      <c r="C496" s="412" t="s">
        <v>30213</v>
      </c>
      <c r="D496" s="412" t="s">
        <v>30223</v>
      </c>
      <c r="E496" s="413" t="s">
        <v>31030</v>
      </c>
    </row>
    <row r="497" spans="1:5">
      <c r="A497" s="412">
        <v>36396</v>
      </c>
      <c r="B497" s="412" t="s">
        <v>31031</v>
      </c>
      <c r="C497" s="412" t="s">
        <v>30213</v>
      </c>
      <c r="D497" s="412" t="s">
        <v>30223</v>
      </c>
      <c r="E497" s="413" t="s">
        <v>31032</v>
      </c>
    </row>
    <row r="498" spans="1:5">
      <c r="A498" s="412">
        <v>36397</v>
      </c>
      <c r="B498" s="412" t="s">
        <v>31033</v>
      </c>
      <c r="C498" s="412" t="s">
        <v>30213</v>
      </c>
      <c r="D498" s="412" t="s">
        <v>30223</v>
      </c>
      <c r="E498" s="413" t="s">
        <v>31034</v>
      </c>
    </row>
    <row r="499" spans="1:5">
      <c r="A499" s="412">
        <v>36398</v>
      </c>
      <c r="B499" s="412" t="s">
        <v>31035</v>
      </c>
      <c r="C499" s="412" t="s">
        <v>30213</v>
      </c>
      <c r="D499" s="412" t="s">
        <v>30223</v>
      </c>
      <c r="E499" s="413" t="s">
        <v>31036</v>
      </c>
    </row>
    <row r="500" spans="1:5">
      <c r="A500" s="412">
        <v>647</v>
      </c>
      <c r="B500" s="412" t="s">
        <v>31037</v>
      </c>
      <c r="C500" s="412" t="s">
        <v>30484</v>
      </c>
      <c r="D500" s="412" t="s">
        <v>30216</v>
      </c>
      <c r="E500" s="413" t="s">
        <v>12546</v>
      </c>
    </row>
    <row r="501" spans="1:5">
      <c r="A501" s="412">
        <v>40920</v>
      </c>
      <c r="B501" s="412" t="s">
        <v>31038</v>
      </c>
      <c r="C501" s="412" t="s">
        <v>30486</v>
      </c>
      <c r="D501" s="412" t="s">
        <v>30216</v>
      </c>
      <c r="E501" s="413" t="s">
        <v>31039</v>
      </c>
    </row>
    <row r="502" spans="1:5">
      <c r="A502" s="412">
        <v>715</v>
      </c>
      <c r="B502" s="412" t="s">
        <v>31040</v>
      </c>
      <c r="C502" s="412" t="s">
        <v>30213</v>
      </c>
      <c r="D502" s="412" t="s">
        <v>30214</v>
      </c>
      <c r="E502" s="413" t="s">
        <v>6738</v>
      </c>
    </row>
    <row r="503" spans="1:5">
      <c r="A503" s="412">
        <v>716</v>
      </c>
      <c r="B503" s="412" t="s">
        <v>31041</v>
      </c>
      <c r="C503" s="412" t="s">
        <v>30213</v>
      </c>
      <c r="D503" s="412" t="s">
        <v>30216</v>
      </c>
      <c r="E503" s="413" t="s">
        <v>31042</v>
      </c>
    </row>
    <row r="504" spans="1:5">
      <c r="A504" s="412">
        <v>38783</v>
      </c>
      <c r="B504" s="412" t="s">
        <v>31043</v>
      </c>
      <c r="C504" s="412" t="s">
        <v>30213</v>
      </c>
      <c r="D504" s="412" t="s">
        <v>30216</v>
      </c>
      <c r="E504" s="413" t="s">
        <v>11608</v>
      </c>
    </row>
    <row r="505" spans="1:5">
      <c r="A505" s="412">
        <v>37593</v>
      </c>
      <c r="B505" s="412" t="s">
        <v>31044</v>
      </c>
      <c r="C505" s="412" t="s">
        <v>30213</v>
      </c>
      <c r="D505" s="412" t="s">
        <v>30216</v>
      </c>
      <c r="E505" s="413" t="s">
        <v>31045</v>
      </c>
    </row>
    <row r="506" spans="1:5">
      <c r="A506" s="412">
        <v>37594</v>
      </c>
      <c r="B506" s="412" t="s">
        <v>31046</v>
      </c>
      <c r="C506" s="412" t="s">
        <v>30213</v>
      </c>
      <c r="D506" s="412" t="s">
        <v>30216</v>
      </c>
      <c r="E506" s="413" t="s">
        <v>16686</v>
      </c>
    </row>
    <row r="507" spans="1:5">
      <c r="A507" s="412">
        <v>37592</v>
      </c>
      <c r="B507" s="412" t="s">
        <v>31047</v>
      </c>
      <c r="C507" s="412" t="s">
        <v>30213</v>
      </c>
      <c r="D507" s="412" t="s">
        <v>30216</v>
      </c>
      <c r="E507" s="413" t="s">
        <v>13429</v>
      </c>
    </row>
    <row r="508" spans="1:5">
      <c r="A508" s="412">
        <v>7270</v>
      </c>
      <c r="B508" s="412" t="s">
        <v>31048</v>
      </c>
      <c r="C508" s="412" t="s">
        <v>30213</v>
      </c>
      <c r="D508" s="412" t="s">
        <v>30216</v>
      </c>
      <c r="E508" s="413" t="s">
        <v>4983</v>
      </c>
    </row>
    <row r="509" spans="1:5">
      <c r="A509" s="412">
        <v>7267</v>
      </c>
      <c r="B509" s="412" t="s">
        <v>31049</v>
      </c>
      <c r="C509" s="412" t="s">
        <v>30213</v>
      </c>
      <c r="D509" s="412" t="s">
        <v>30216</v>
      </c>
      <c r="E509" s="413" t="s">
        <v>4922</v>
      </c>
    </row>
    <row r="510" spans="1:5">
      <c r="A510" s="412">
        <v>7271</v>
      </c>
      <c r="B510" s="412" t="s">
        <v>31050</v>
      </c>
      <c r="C510" s="412" t="s">
        <v>30213</v>
      </c>
      <c r="D510" s="412" t="s">
        <v>30216</v>
      </c>
      <c r="E510" s="413" t="s">
        <v>11840</v>
      </c>
    </row>
    <row r="511" spans="1:5">
      <c r="A511" s="412">
        <v>7266</v>
      </c>
      <c r="B511" s="412" t="s">
        <v>31051</v>
      </c>
      <c r="C511" s="412" t="s">
        <v>31052</v>
      </c>
      <c r="D511" s="412" t="s">
        <v>30214</v>
      </c>
      <c r="E511" s="413" t="s">
        <v>31053</v>
      </c>
    </row>
    <row r="512" spans="1:5">
      <c r="A512" s="412">
        <v>7268</v>
      </c>
      <c r="B512" s="412" t="s">
        <v>31054</v>
      </c>
      <c r="C512" s="412" t="s">
        <v>30213</v>
      </c>
      <c r="D512" s="412" t="s">
        <v>30216</v>
      </c>
      <c r="E512" s="413" t="s">
        <v>4740</v>
      </c>
    </row>
    <row r="513" spans="1:5">
      <c r="A513" s="412">
        <v>34556</v>
      </c>
      <c r="B513" s="412" t="s">
        <v>31055</v>
      </c>
      <c r="C513" s="412" t="s">
        <v>30213</v>
      </c>
      <c r="D513" s="412" t="s">
        <v>30216</v>
      </c>
      <c r="E513" s="413" t="s">
        <v>31056</v>
      </c>
    </row>
    <row r="514" spans="1:5">
      <c r="A514" s="412">
        <v>37873</v>
      </c>
      <c r="B514" s="412" t="s">
        <v>31057</v>
      </c>
      <c r="C514" s="412" t="s">
        <v>30213</v>
      </c>
      <c r="D514" s="412" t="s">
        <v>30216</v>
      </c>
      <c r="E514" s="413" t="s">
        <v>13540</v>
      </c>
    </row>
    <row r="515" spans="1:5">
      <c r="A515" s="412">
        <v>34564</v>
      </c>
      <c r="B515" s="412" t="s">
        <v>31058</v>
      </c>
      <c r="C515" s="412" t="s">
        <v>30213</v>
      </c>
      <c r="D515" s="412" t="s">
        <v>30216</v>
      </c>
      <c r="E515" s="413" t="s">
        <v>13210</v>
      </c>
    </row>
    <row r="516" spans="1:5">
      <c r="A516" s="412">
        <v>34565</v>
      </c>
      <c r="B516" s="412" t="s">
        <v>31059</v>
      </c>
      <c r="C516" s="412" t="s">
        <v>30213</v>
      </c>
      <c r="D516" s="412" t="s">
        <v>30216</v>
      </c>
      <c r="E516" s="413" t="s">
        <v>16245</v>
      </c>
    </row>
    <row r="517" spans="1:5">
      <c r="A517" s="412">
        <v>38590</v>
      </c>
      <c r="B517" s="412" t="s">
        <v>31060</v>
      </c>
      <c r="C517" s="412" t="s">
        <v>30213</v>
      </c>
      <c r="D517" s="412" t="s">
        <v>30216</v>
      </c>
      <c r="E517" s="413" t="s">
        <v>16948</v>
      </c>
    </row>
    <row r="518" spans="1:5">
      <c r="A518" s="412">
        <v>34566</v>
      </c>
      <c r="B518" s="412" t="s">
        <v>31061</v>
      </c>
      <c r="C518" s="412" t="s">
        <v>30213</v>
      </c>
      <c r="D518" s="412" t="s">
        <v>30216</v>
      </c>
      <c r="E518" s="413" t="s">
        <v>5519</v>
      </c>
    </row>
    <row r="519" spans="1:5">
      <c r="A519" s="412">
        <v>34567</v>
      </c>
      <c r="B519" s="412" t="s">
        <v>31062</v>
      </c>
      <c r="C519" s="412" t="s">
        <v>30213</v>
      </c>
      <c r="D519" s="412" t="s">
        <v>30216</v>
      </c>
      <c r="E519" s="413" t="s">
        <v>13550</v>
      </c>
    </row>
    <row r="520" spans="1:5">
      <c r="A520" s="412">
        <v>38591</v>
      </c>
      <c r="B520" s="412" t="s">
        <v>31063</v>
      </c>
      <c r="C520" s="412" t="s">
        <v>30213</v>
      </c>
      <c r="D520" s="412" t="s">
        <v>30216</v>
      </c>
      <c r="E520" s="413" t="s">
        <v>10552</v>
      </c>
    </row>
    <row r="521" spans="1:5">
      <c r="A521" s="412">
        <v>34568</v>
      </c>
      <c r="B521" s="412" t="s">
        <v>31064</v>
      </c>
      <c r="C521" s="412" t="s">
        <v>30213</v>
      </c>
      <c r="D521" s="412" t="s">
        <v>30216</v>
      </c>
      <c r="E521" s="413" t="s">
        <v>31065</v>
      </c>
    </row>
    <row r="522" spans="1:5">
      <c r="A522" s="412">
        <v>34569</v>
      </c>
      <c r="B522" s="412" t="s">
        <v>31066</v>
      </c>
      <c r="C522" s="412" t="s">
        <v>30213</v>
      </c>
      <c r="D522" s="412" t="s">
        <v>30216</v>
      </c>
      <c r="E522" s="413" t="s">
        <v>16245</v>
      </c>
    </row>
    <row r="523" spans="1:5">
      <c r="A523" s="412">
        <v>34570</v>
      </c>
      <c r="B523" s="412" t="s">
        <v>31067</v>
      </c>
      <c r="C523" s="412" t="s">
        <v>30213</v>
      </c>
      <c r="D523" s="412" t="s">
        <v>30216</v>
      </c>
      <c r="E523" s="413" t="s">
        <v>31068</v>
      </c>
    </row>
    <row r="524" spans="1:5">
      <c r="A524" s="412">
        <v>25070</v>
      </c>
      <c r="B524" s="412" t="s">
        <v>31069</v>
      </c>
      <c r="C524" s="412" t="s">
        <v>30213</v>
      </c>
      <c r="D524" s="412" t="s">
        <v>30216</v>
      </c>
      <c r="E524" s="413" t="s">
        <v>5269</v>
      </c>
    </row>
    <row r="525" spans="1:5">
      <c r="A525" s="412">
        <v>34571</v>
      </c>
      <c r="B525" s="412" t="s">
        <v>31070</v>
      </c>
      <c r="C525" s="412" t="s">
        <v>30213</v>
      </c>
      <c r="D525" s="412" t="s">
        <v>30216</v>
      </c>
      <c r="E525" s="413" t="s">
        <v>13550</v>
      </c>
    </row>
    <row r="526" spans="1:5">
      <c r="A526" s="412">
        <v>34573</v>
      </c>
      <c r="B526" s="412" t="s">
        <v>31071</v>
      </c>
      <c r="C526" s="412" t="s">
        <v>30213</v>
      </c>
      <c r="D526" s="412" t="s">
        <v>30216</v>
      </c>
      <c r="E526" s="413" t="s">
        <v>4539</v>
      </c>
    </row>
    <row r="527" spans="1:5">
      <c r="A527" s="412">
        <v>37107</v>
      </c>
      <c r="B527" s="412" t="s">
        <v>31072</v>
      </c>
      <c r="C527" s="412" t="s">
        <v>30213</v>
      </c>
      <c r="D527" s="412" t="s">
        <v>30216</v>
      </c>
      <c r="E527" s="413" t="s">
        <v>31073</v>
      </c>
    </row>
    <row r="528" spans="1:5">
      <c r="A528" s="412">
        <v>34576</v>
      </c>
      <c r="B528" s="412" t="s">
        <v>31074</v>
      </c>
      <c r="C528" s="412" t="s">
        <v>30213</v>
      </c>
      <c r="D528" s="412" t="s">
        <v>30216</v>
      </c>
      <c r="E528" s="413" t="s">
        <v>31075</v>
      </c>
    </row>
    <row r="529" spans="1:5">
      <c r="A529" s="412">
        <v>34577</v>
      </c>
      <c r="B529" s="412" t="s">
        <v>31076</v>
      </c>
      <c r="C529" s="412" t="s">
        <v>30213</v>
      </c>
      <c r="D529" s="412" t="s">
        <v>30216</v>
      </c>
      <c r="E529" s="413" t="s">
        <v>7943</v>
      </c>
    </row>
    <row r="530" spans="1:5">
      <c r="A530" s="412">
        <v>34578</v>
      </c>
      <c r="B530" s="412" t="s">
        <v>31077</v>
      </c>
      <c r="C530" s="412" t="s">
        <v>30213</v>
      </c>
      <c r="D530" s="412" t="s">
        <v>30216</v>
      </c>
      <c r="E530" s="413" t="s">
        <v>4681</v>
      </c>
    </row>
    <row r="531" spans="1:5">
      <c r="A531" s="412">
        <v>34579</v>
      </c>
      <c r="B531" s="412" t="s">
        <v>31078</v>
      </c>
      <c r="C531" s="412" t="s">
        <v>30213</v>
      </c>
      <c r="D531" s="412" t="s">
        <v>30216</v>
      </c>
      <c r="E531" s="413" t="s">
        <v>31079</v>
      </c>
    </row>
    <row r="532" spans="1:5">
      <c r="A532" s="412">
        <v>25067</v>
      </c>
      <c r="B532" s="412" t="s">
        <v>31080</v>
      </c>
      <c r="C532" s="412" t="s">
        <v>30213</v>
      </c>
      <c r="D532" s="412" t="s">
        <v>30216</v>
      </c>
      <c r="E532" s="413" t="s">
        <v>30250</v>
      </c>
    </row>
    <row r="533" spans="1:5">
      <c r="A533" s="412">
        <v>34580</v>
      </c>
      <c r="B533" s="412" t="s">
        <v>31081</v>
      </c>
      <c r="C533" s="412" t="s">
        <v>30213</v>
      </c>
      <c r="D533" s="412" t="s">
        <v>30216</v>
      </c>
      <c r="E533" s="413" t="s">
        <v>15434</v>
      </c>
    </row>
    <row r="534" spans="1:5">
      <c r="A534" s="412">
        <v>25071</v>
      </c>
      <c r="B534" s="412" t="s">
        <v>31082</v>
      </c>
      <c r="C534" s="412" t="s">
        <v>30213</v>
      </c>
      <c r="D534" s="412" t="s">
        <v>30216</v>
      </c>
      <c r="E534" s="413" t="s">
        <v>31083</v>
      </c>
    </row>
    <row r="535" spans="1:5">
      <c r="A535" s="412">
        <v>38395</v>
      </c>
      <c r="B535" s="412" t="s">
        <v>31084</v>
      </c>
      <c r="C535" s="412" t="s">
        <v>30213</v>
      </c>
      <c r="D535" s="412" t="s">
        <v>30216</v>
      </c>
      <c r="E535" s="413" t="s">
        <v>8495</v>
      </c>
    </row>
    <row r="536" spans="1:5">
      <c r="A536" s="412">
        <v>34583</v>
      </c>
      <c r="B536" s="412" t="s">
        <v>31085</v>
      </c>
      <c r="C536" s="412" t="s">
        <v>30222</v>
      </c>
      <c r="D536" s="412" t="s">
        <v>30216</v>
      </c>
      <c r="E536" s="413" t="s">
        <v>31086</v>
      </c>
    </row>
    <row r="537" spans="1:5">
      <c r="A537" s="412">
        <v>34584</v>
      </c>
      <c r="B537" s="412" t="s">
        <v>31087</v>
      </c>
      <c r="C537" s="412" t="s">
        <v>30222</v>
      </c>
      <c r="D537" s="412" t="s">
        <v>30216</v>
      </c>
      <c r="E537" s="413" t="s">
        <v>31088</v>
      </c>
    </row>
    <row r="538" spans="1:5">
      <c r="A538" s="412">
        <v>709</v>
      </c>
      <c r="B538" s="412" t="s">
        <v>31089</v>
      </c>
      <c r="C538" s="412" t="s">
        <v>30222</v>
      </c>
      <c r="D538" s="412" t="s">
        <v>30223</v>
      </c>
      <c r="E538" s="413" t="s">
        <v>31090</v>
      </c>
    </row>
    <row r="539" spans="1:5">
      <c r="A539" s="412">
        <v>34599</v>
      </c>
      <c r="B539" s="412" t="s">
        <v>31091</v>
      </c>
      <c r="C539" s="412" t="s">
        <v>30213</v>
      </c>
      <c r="D539" s="412" t="s">
        <v>30216</v>
      </c>
      <c r="E539" s="413" t="s">
        <v>31092</v>
      </c>
    </row>
    <row r="540" spans="1:5">
      <c r="A540" s="412">
        <v>34592</v>
      </c>
      <c r="B540" s="412" t="s">
        <v>31093</v>
      </c>
      <c r="C540" s="412" t="s">
        <v>30213</v>
      </c>
      <c r="D540" s="412" t="s">
        <v>30216</v>
      </c>
      <c r="E540" s="413" t="s">
        <v>5479</v>
      </c>
    </row>
    <row r="541" spans="1:5">
      <c r="A541" s="412">
        <v>37103</v>
      </c>
      <c r="B541" s="412" t="s">
        <v>31094</v>
      </c>
      <c r="C541" s="412" t="s">
        <v>30213</v>
      </c>
      <c r="D541" s="412" t="s">
        <v>30216</v>
      </c>
      <c r="E541" s="413" t="s">
        <v>31095</v>
      </c>
    </row>
    <row r="542" spans="1:5">
      <c r="A542" s="412">
        <v>34555</v>
      </c>
      <c r="B542" s="412" t="s">
        <v>31096</v>
      </c>
      <c r="C542" s="412" t="s">
        <v>30213</v>
      </c>
      <c r="D542" s="412" t="s">
        <v>30216</v>
      </c>
      <c r="E542" s="413" t="s">
        <v>13417</v>
      </c>
    </row>
    <row r="543" spans="1:5">
      <c r="A543" s="412">
        <v>674</v>
      </c>
      <c r="B543" s="412" t="s">
        <v>31097</v>
      </c>
      <c r="C543" s="412" t="s">
        <v>30222</v>
      </c>
      <c r="D543" s="412" t="s">
        <v>30223</v>
      </c>
      <c r="E543" s="413" t="s">
        <v>31098</v>
      </c>
    </row>
    <row r="544" spans="1:5">
      <c r="A544" s="412">
        <v>34600</v>
      </c>
      <c r="B544" s="412" t="s">
        <v>31099</v>
      </c>
      <c r="C544" s="412" t="s">
        <v>30222</v>
      </c>
      <c r="D544" s="412" t="s">
        <v>30223</v>
      </c>
      <c r="E544" s="413" t="s">
        <v>31100</v>
      </c>
    </row>
    <row r="545" spans="1:5">
      <c r="A545" s="412">
        <v>652</v>
      </c>
      <c r="B545" s="412" t="s">
        <v>31101</v>
      </c>
      <c r="C545" s="412" t="s">
        <v>30222</v>
      </c>
      <c r="D545" s="412" t="s">
        <v>30223</v>
      </c>
      <c r="E545" s="413" t="s">
        <v>16984</v>
      </c>
    </row>
    <row r="546" spans="1:5">
      <c r="A546" s="412">
        <v>651</v>
      </c>
      <c r="B546" s="412" t="s">
        <v>31102</v>
      </c>
      <c r="C546" s="412" t="s">
        <v>30213</v>
      </c>
      <c r="D546" s="412" t="s">
        <v>30216</v>
      </c>
      <c r="E546" s="413" t="s">
        <v>31103</v>
      </c>
    </row>
    <row r="547" spans="1:5">
      <c r="A547" s="412">
        <v>654</v>
      </c>
      <c r="B547" s="412" t="s">
        <v>31104</v>
      </c>
      <c r="C547" s="412" t="s">
        <v>30213</v>
      </c>
      <c r="D547" s="412" t="s">
        <v>30216</v>
      </c>
      <c r="E547" s="413" t="s">
        <v>31056</v>
      </c>
    </row>
    <row r="548" spans="1:5">
      <c r="A548" s="412">
        <v>650</v>
      </c>
      <c r="B548" s="412" t="s">
        <v>31105</v>
      </c>
      <c r="C548" s="412" t="s">
        <v>30213</v>
      </c>
      <c r="D548" s="412" t="s">
        <v>30214</v>
      </c>
      <c r="E548" s="413" t="s">
        <v>31106</v>
      </c>
    </row>
    <row r="549" spans="1:5">
      <c r="A549" s="412">
        <v>718</v>
      </c>
      <c r="B549" s="412" t="s">
        <v>31107</v>
      </c>
      <c r="C549" s="412" t="s">
        <v>30213</v>
      </c>
      <c r="D549" s="412" t="s">
        <v>30216</v>
      </c>
      <c r="E549" s="413" t="s">
        <v>31108</v>
      </c>
    </row>
    <row r="550" spans="1:5">
      <c r="A550" s="412">
        <v>11981</v>
      </c>
      <c r="B550" s="412" t="s">
        <v>31109</v>
      </c>
      <c r="C550" s="412" t="s">
        <v>30213</v>
      </c>
      <c r="D550" s="412" t="s">
        <v>30216</v>
      </c>
      <c r="E550" s="413" t="s">
        <v>6501</v>
      </c>
    </row>
    <row r="551" spans="1:5">
      <c r="A551" s="412">
        <v>34586</v>
      </c>
      <c r="B551" s="412" t="s">
        <v>31110</v>
      </c>
      <c r="C551" s="412" t="s">
        <v>30213</v>
      </c>
      <c r="D551" s="412" t="s">
        <v>30216</v>
      </c>
      <c r="E551" s="413" t="s">
        <v>13394</v>
      </c>
    </row>
    <row r="552" spans="1:5">
      <c r="A552" s="412">
        <v>38603</v>
      </c>
      <c r="B552" s="412" t="s">
        <v>31111</v>
      </c>
      <c r="C552" s="412" t="s">
        <v>30213</v>
      </c>
      <c r="D552" s="412" t="s">
        <v>30216</v>
      </c>
      <c r="E552" s="413" t="s">
        <v>13573</v>
      </c>
    </row>
    <row r="553" spans="1:5">
      <c r="A553" s="412">
        <v>34588</v>
      </c>
      <c r="B553" s="412" t="s">
        <v>31112</v>
      </c>
      <c r="C553" s="412" t="s">
        <v>30213</v>
      </c>
      <c r="D553" s="412" t="s">
        <v>30216</v>
      </c>
      <c r="E553" s="413" t="s">
        <v>12048</v>
      </c>
    </row>
    <row r="554" spans="1:5">
      <c r="A554" s="412">
        <v>34590</v>
      </c>
      <c r="B554" s="412" t="s">
        <v>31113</v>
      </c>
      <c r="C554" s="412" t="s">
        <v>30213</v>
      </c>
      <c r="D554" s="412" t="s">
        <v>30216</v>
      </c>
      <c r="E554" s="413" t="s">
        <v>11897</v>
      </c>
    </row>
    <row r="555" spans="1:5">
      <c r="A555" s="412">
        <v>34591</v>
      </c>
      <c r="B555" s="412" t="s">
        <v>31114</v>
      </c>
      <c r="C555" s="412" t="s">
        <v>30213</v>
      </c>
      <c r="D555" s="412" t="s">
        <v>30216</v>
      </c>
      <c r="E555" s="413" t="s">
        <v>16949</v>
      </c>
    </row>
    <row r="556" spans="1:5">
      <c r="A556" s="412">
        <v>41372</v>
      </c>
      <c r="B556" s="412" t="s">
        <v>31115</v>
      </c>
      <c r="C556" s="412" t="s">
        <v>30222</v>
      </c>
      <c r="D556" s="412" t="s">
        <v>30223</v>
      </c>
      <c r="E556" s="413" t="s">
        <v>31116</v>
      </c>
    </row>
    <row r="557" spans="1:5">
      <c r="A557" s="412">
        <v>41371</v>
      </c>
      <c r="B557" s="412" t="s">
        <v>31117</v>
      </c>
      <c r="C557" s="412" t="s">
        <v>30222</v>
      </c>
      <c r="D557" s="412" t="s">
        <v>30223</v>
      </c>
      <c r="E557" s="413" t="s">
        <v>15914</v>
      </c>
    </row>
    <row r="558" spans="1:5">
      <c r="A558" s="412">
        <v>40517</v>
      </c>
      <c r="B558" s="412" t="s">
        <v>31118</v>
      </c>
      <c r="C558" s="412" t="s">
        <v>30222</v>
      </c>
      <c r="D558" s="412" t="s">
        <v>30216</v>
      </c>
      <c r="E558" s="413" t="s">
        <v>31119</v>
      </c>
    </row>
    <row r="559" spans="1:5">
      <c r="A559" s="412">
        <v>40515</v>
      </c>
      <c r="B559" s="412" t="s">
        <v>31120</v>
      </c>
      <c r="C559" s="412" t="s">
        <v>30222</v>
      </c>
      <c r="D559" s="412" t="s">
        <v>30216</v>
      </c>
      <c r="E559" s="413" t="s">
        <v>31121</v>
      </c>
    </row>
    <row r="560" spans="1:5">
      <c r="A560" s="412">
        <v>40529</v>
      </c>
      <c r="B560" s="412" t="s">
        <v>31122</v>
      </c>
      <c r="C560" s="412" t="s">
        <v>30222</v>
      </c>
      <c r="D560" s="412" t="s">
        <v>30216</v>
      </c>
      <c r="E560" s="413" t="s">
        <v>14205</v>
      </c>
    </row>
    <row r="561" spans="1:5">
      <c r="A561" s="412">
        <v>36170</v>
      </c>
      <c r="B561" s="412" t="s">
        <v>31123</v>
      </c>
      <c r="C561" s="412" t="s">
        <v>30222</v>
      </c>
      <c r="D561" s="412" t="s">
        <v>30214</v>
      </c>
      <c r="E561" s="413" t="s">
        <v>14329</v>
      </c>
    </row>
    <row r="562" spans="1:5">
      <c r="A562" s="412">
        <v>40524</v>
      </c>
      <c r="B562" s="412" t="s">
        <v>31124</v>
      </c>
      <c r="C562" s="412" t="s">
        <v>30222</v>
      </c>
      <c r="D562" s="412" t="s">
        <v>30216</v>
      </c>
      <c r="E562" s="413" t="s">
        <v>31125</v>
      </c>
    </row>
    <row r="563" spans="1:5">
      <c r="A563" s="412">
        <v>36156</v>
      </c>
      <c r="B563" s="412" t="s">
        <v>31126</v>
      </c>
      <c r="C563" s="412" t="s">
        <v>30222</v>
      </c>
      <c r="D563" s="412" t="s">
        <v>30216</v>
      </c>
      <c r="E563" s="413" t="s">
        <v>6642</v>
      </c>
    </row>
    <row r="564" spans="1:5">
      <c r="A564" s="412">
        <v>36155</v>
      </c>
      <c r="B564" s="412" t="s">
        <v>31127</v>
      </c>
      <c r="C564" s="412" t="s">
        <v>30222</v>
      </c>
      <c r="D564" s="412" t="s">
        <v>30216</v>
      </c>
      <c r="E564" s="413" t="s">
        <v>16964</v>
      </c>
    </row>
    <row r="565" spans="1:5">
      <c r="A565" s="412">
        <v>36154</v>
      </c>
      <c r="B565" s="412" t="s">
        <v>31128</v>
      </c>
      <c r="C565" s="412" t="s">
        <v>30222</v>
      </c>
      <c r="D565" s="412" t="s">
        <v>30216</v>
      </c>
      <c r="E565" s="413" t="s">
        <v>31129</v>
      </c>
    </row>
    <row r="566" spans="1:5">
      <c r="A566" s="412">
        <v>695</v>
      </c>
      <c r="B566" s="412" t="s">
        <v>31130</v>
      </c>
      <c r="C566" s="412" t="s">
        <v>30222</v>
      </c>
      <c r="D566" s="412" t="s">
        <v>30216</v>
      </c>
      <c r="E566" s="413" t="s">
        <v>31131</v>
      </c>
    </row>
    <row r="567" spans="1:5">
      <c r="A567" s="412">
        <v>679</v>
      </c>
      <c r="B567" s="412" t="s">
        <v>31132</v>
      </c>
      <c r="C567" s="412" t="s">
        <v>30222</v>
      </c>
      <c r="D567" s="412" t="s">
        <v>30216</v>
      </c>
      <c r="E567" s="413" t="s">
        <v>14205</v>
      </c>
    </row>
    <row r="568" spans="1:5">
      <c r="A568" s="412">
        <v>711</v>
      </c>
      <c r="B568" s="412" t="s">
        <v>31133</v>
      </c>
      <c r="C568" s="412" t="s">
        <v>30222</v>
      </c>
      <c r="D568" s="412" t="s">
        <v>30216</v>
      </c>
      <c r="E568" s="413" t="s">
        <v>31134</v>
      </c>
    </row>
    <row r="569" spans="1:5">
      <c r="A569" s="412">
        <v>712</v>
      </c>
      <c r="B569" s="412" t="s">
        <v>31135</v>
      </c>
      <c r="C569" s="412" t="s">
        <v>30222</v>
      </c>
      <c r="D569" s="412" t="s">
        <v>30216</v>
      </c>
      <c r="E569" s="413" t="s">
        <v>31136</v>
      </c>
    </row>
    <row r="570" spans="1:5">
      <c r="A570" s="412">
        <v>12614</v>
      </c>
      <c r="B570" s="412" t="s">
        <v>31137</v>
      </c>
      <c r="C570" s="412" t="s">
        <v>30213</v>
      </c>
      <c r="D570" s="412" t="s">
        <v>30223</v>
      </c>
      <c r="E570" s="413" t="s">
        <v>8344</v>
      </c>
    </row>
    <row r="571" spans="1:5">
      <c r="A571" s="412">
        <v>6140</v>
      </c>
      <c r="B571" s="412" t="s">
        <v>31138</v>
      </c>
      <c r="C571" s="412" t="s">
        <v>30213</v>
      </c>
      <c r="D571" s="412" t="s">
        <v>30216</v>
      </c>
      <c r="E571" s="413" t="s">
        <v>31139</v>
      </c>
    </row>
    <row r="572" spans="1:5">
      <c r="A572" s="412">
        <v>38399</v>
      </c>
      <c r="B572" s="412" t="s">
        <v>31140</v>
      </c>
      <c r="C572" s="412" t="s">
        <v>30213</v>
      </c>
      <c r="D572" s="412" t="s">
        <v>30216</v>
      </c>
      <c r="E572" s="413" t="s">
        <v>31141</v>
      </c>
    </row>
    <row r="573" spans="1:5">
      <c r="A573" s="412">
        <v>735</v>
      </c>
      <c r="B573" s="412" t="s">
        <v>31142</v>
      </c>
      <c r="C573" s="412" t="s">
        <v>30213</v>
      </c>
      <c r="D573" s="412" t="s">
        <v>30216</v>
      </c>
      <c r="E573" s="413" t="s">
        <v>31143</v>
      </c>
    </row>
    <row r="574" spans="1:5">
      <c r="A574" s="412">
        <v>736</v>
      </c>
      <c r="B574" s="412" t="s">
        <v>31144</v>
      </c>
      <c r="C574" s="412" t="s">
        <v>30213</v>
      </c>
      <c r="D574" s="412" t="s">
        <v>30216</v>
      </c>
      <c r="E574" s="413" t="s">
        <v>31145</v>
      </c>
    </row>
    <row r="575" spans="1:5">
      <c r="A575" s="412">
        <v>729</v>
      </c>
      <c r="B575" s="412" t="s">
        <v>31146</v>
      </c>
      <c r="C575" s="412" t="s">
        <v>30213</v>
      </c>
      <c r="D575" s="412" t="s">
        <v>30214</v>
      </c>
      <c r="E575" s="413" t="s">
        <v>31147</v>
      </c>
    </row>
    <row r="576" spans="1:5">
      <c r="A576" s="412">
        <v>39925</v>
      </c>
      <c r="B576" s="412" t="s">
        <v>31148</v>
      </c>
      <c r="C576" s="412" t="s">
        <v>30213</v>
      </c>
      <c r="D576" s="412" t="s">
        <v>30216</v>
      </c>
      <c r="E576" s="413" t="s">
        <v>31149</v>
      </c>
    </row>
    <row r="577" spans="1:5">
      <c r="A577" s="412">
        <v>731</v>
      </c>
      <c r="B577" s="412" t="s">
        <v>31150</v>
      </c>
      <c r="C577" s="412" t="s">
        <v>30213</v>
      </c>
      <c r="D577" s="412" t="s">
        <v>30216</v>
      </c>
      <c r="E577" s="413" t="s">
        <v>31151</v>
      </c>
    </row>
    <row r="578" spans="1:5">
      <c r="A578" s="412">
        <v>10575</v>
      </c>
      <c r="B578" s="412" t="s">
        <v>31152</v>
      </c>
      <c r="C578" s="412" t="s">
        <v>30213</v>
      </c>
      <c r="D578" s="412" t="s">
        <v>30216</v>
      </c>
      <c r="E578" s="413" t="s">
        <v>31153</v>
      </c>
    </row>
    <row r="579" spans="1:5">
      <c r="A579" s="412">
        <v>733</v>
      </c>
      <c r="B579" s="412" t="s">
        <v>31154</v>
      </c>
      <c r="C579" s="412" t="s">
        <v>30213</v>
      </c>
      <c r="D579" s="412" t="s">
        <v>30216</v>
      </c>
      <c r="E579" s="413" t="s">
        <v>31155</v>
      </c>
    </row>
    <row r="580" spans="1:5">
      <c r="A580" s="412">
        <v>732</v>
      </c>
      <c r="B580" s="412" t="s">
        <v>31156</v>
      </c>
      <c r="C580" s="412" t="s">
        <v>30213</v>
      </c>
      <c r="D580" s="412" t="s">
        <v>30216</v>
      </c>
      <c r="E580" s="413" t="s">
        <v>31157</v>
      </c>
    </row>
    <row r="581" spans="1:5">
      <c r="A581" s="412">
        <v>737</v>
      </c>
      <c r="B581" s="412" t="s">
        <v>31158</v>
      </c>
      <c r="C581" s="412" t="s">
        <v>30213</v>
      </c>
      <c r="D581" s="412" t="s">
        <v>30216</v>
      </c>
      <c r="E581" s="413" t="s">
        <v>31159</v>
      </c>
    </row>
    <row r="582" spans="1:5">
      <c r="A582" s="412">
        <v>738</v>
      </c>
      <c r="B582" s="412" t="s">
        <v>31160</v>
      </c>
      <c r="C582" s="412" t="s">
        <v>30213</v>
      </c>
      <c r="D582" s="412" t="s">
        <v>30216</v>
      </c>
      <c r="E582" s="413" t="s">
        <v>31161</v>
      </c>
    </row>
    <row r="583" spans="1:5">
      <c r="A583" s="412">
        <v>740</v>
      </c>
      <c r="B583" s="412" t="s">
        <v>31162</v>
      </c>
      <c r="C583" s="412" t="s">
        <v>30213</v>
      </c>
      <c r="D583" s="412" t="s">
        <v>30216</v>
      </c>
      <c r="E583" s="413" t="s">
        <v>31163</v>
      </c>
    </row>
    <row r="584" spans="1:5">
      <c r="A584" s="412">
        <v>734</v>
      </c>
      <c r="B584" s="412" t="s">
        <v>31164</v>
      </c>
      <c r="C584" s="412" t="s">
        <v>30213</v>
      </c>
      <c r="D584" s="412" t="s">
        <v>30216</v>
      </c>
      <c r="E584" s="413" t="s">
        <v>31165</v>
      </c>
    </row>
    <row r="585" spans="1:5">
      <c r="A585" s="412">
        <v>39008</v>
      </c>
      <c r="B585" s="412" t="s">
        <v>31166</v>
      </c>
      <c r="C585" s="412" t="s">
        <v>30213</v>
      </c>
      <c r="D585" s="412" t="s">
        <v>30223</v>
      </c>
      <c r="E585" s="413" t="s">
        <v>31167</v>
      </c>
    </row>
    <row r="586" spans="1:5">
      <c r="A586" s="412">
        <v>39009</v>
      </c>
      <c r="B586" s="412" t="s">
        <v>31168</v>
      </c>
      <c r="C586" s="412" t="s">
        <v>30213</v>
      </c>
      <c r="D586" s="412" t="s">
        <v>30223</v>
      </c>
      <c r="E586" s="413" t="s">
        <v>31169</v>
      </c>
    </row>
    <row r="587" spans="1:5">
      <c r="A587" s="412">
        <v>10587</v>
      </c>
      <c r="B587" s="412" t="s">
        <v>31170</v>
      </c>
      <c r="C587" s="412" t="s">
        <v>30213</v>
      </c>
      <c r="D587" s="412" t="s">
        <v>30223</v>
      </c>
      <c r="E587" s="413" t="s">
        <v>31171</v>
      </c>
    </row>
    <row r="588" spans="1:5">
      <c r="A588" s="412">
        <v>759</v>
      </c>
      <c r="B588" s="412" t="s">
        <v>31172</v>
      </c>
      <c r="C588" s="412" t="s">
        <v>30213</v>
      </c>
      <c r="D588" s="412" t="s">
        <v>30223</v>
      </c>
      <c r="E588" s="413" t="s">
        <v>31173</v>
      </c>
    </row>
    <row r="589" spans="1:5">
      <c r="A589" s="412">
        <v>761</v>
      </c>
      <c r="B589" s="412" t="s">
        <v>31174</v>
      </c>
      <c r="C589" s="412" t="s">
        <v>30213</v>
      </c>
      <c r="D589" s="412" t="s">
        <v>30223</v>
      </c>
      <c r="E589" s="413" t="s">
        <v>31175</v>
      </c>
    </row>
    <row r="590" spans="1:5">
      <c r="A590" s="412">
        <v>750</v>
      </c>
      <c r="B590" s="412" t="s">
        <v>31176</v>
      </c>
      <c r="C590" s="412" t="s">
        <v>30213</v>
      </c>
      <c r="D590" s="412" t="s">
        <v>30223</v>
      </c>
      <c r="E590" s="413" t="s">
        <v>31177</v>
      </c>
    </row>
    <row r="591" spans="1:5">
      <c r="A591" s="412">
        <v>755</v>
      </c>
      <c r="B591" s="412" t="s">
        <v>31178</v>
      </c>
      <c r="C591" s="412" t="s">
        <v>30213</v>
      </c>
      <c r="D591" s="412" t="s">
        <v>30223</v>
      </c>
      <c r="E591" s="413" t="s">
        <v>31179</v>
      </c>
    </row>
    <row r="592" spans="1:5">
      <c r="A592" s="412">
        <v>749</v>
      </c>
      <c r="B592" s="412" t="s">
        <v>31180</v>
      </c>
      <c r="C592" s="412" t="s">
        <v>30213</v>
      </c>
      <c r="D592" s="412" t="s">
        <v>30223</v>
      </c>
      <c r="E592" s="413" t="s">
        <v>31181</v>
      </c>
    </row>
    <row r="593" spans="1:5">
      <c r="A593" s="412">
        <v>756</v>
      </c>
      <c r="B593" s="412" t="s">
        <v>31182</v>
      </c>
      <c r="C593" s="412" t="s">
        <v>30213</v>
      </c>
      <c r="D593" s="412" t="s">
        <v>30223</v>
      </c>
      <c r="E593" s="413" t="s">
        <v>31183</v>
      </c>
    </row>
    <row r="594" spans="1:5">
      <c r="A594" s="412">
        <v>757</v>
      </c>
      <c r="B594" s="412" t="s">
        <v>31184</v>
      </c>
      <c r="C594" s="412" t="s">
        <v>30213</v>
      </c>
      <c r="D594" s="412" t="s">
        <v>30223</v>
      </c>
      <c r="E594" s="413" t="s">
        <v>31185</v>
      </c>
    </row>
    <row r="595" spans="1:5">
      <c r="A595" s="412">
        <v>10588</v>
      </c>
      <c r="B595" s="412" t="s">
        <v>31186</v>
      </c>
      <c r="C595" s="412" t="s">
        <v>30213</v>
      </c>
      <c r="D595" s="412" t="s">
        <v>30223</v>
      </c>
      <c r="E595" s="413" t="s">
        <v>31187</v>
      </c>
    </row>
    <row r="596" spans="1:5">
      <c r="A596" s="412">
        <v>10592</v>
      </c>
      <c r="B596" s="412" t="s">
        <v>31188</v>
      </c>
      <c r="C596" s="412" t="s">
        <v>30213</v>
      </c>
      <c r="D596" s="412" t="s">
        <v>30223</v>
      </c>
      <c r="E596" s="413" t="s">
        <v>31189</v>
      </c>
    </row>
    <row r="597" spans="1:5">
      <c r="A597" s="412">
        <v>10589</v>
      </c>
      <c r="B597" s="412" t="s">
        <v>31190</v>
      </c>
      <c r="C597" s="412" t="s">
        <v>30213</v>
      </c>
      <c r="D597" s="412" t="s">
        <v>30223</v>
      </c>
      <c r="E597" s="413" t="s">
        <v>31191</v>
      </c>
    </row>
    <row r="598" spans="1:5">
      <c r="A598" s="412">
        <v>760</v>
      </c>
      <c r="B598" s="412" t="s">
        <v>31192</v>
      </c>
      <c r="C598" s="412" t="s">
        <v>30213</v>
      </c>
      <c r="D598" s="412" t="s">
        <v>30223</v>
      </c>
      <c r="E598" s="413" t="s">
        <v>31193</v>
      </c>
    </row>
    <row r="599" spans="1:5">
      <c r="A599" s="412">
        <v>751</v>
      </c>
      <c r="B599" s="412" t="s">
        <v>31194</v>
      </c>
      <c r="C599" s="412" t="s">
        <v>30213</v>
      </c>
      <c r="D599" s="412" t="s">
        <v>30223</v>
      </c>
      <c r="E599" s="413" t="s">
        <v>31195</v>
      </c>
    </row>
    <row r="600" spans="1:5">
      <c r="A600" s="412">
        <v>754</v>
      </c>
      <c r="B600" s="412" t="s">
        <v>31196</v>
      </c>
      <c r="C600" s="412" t="s">
        <v>30213</v>
      </c>
      <c r="D600" s="412" t="s">
        <v>30223</v>
      </c>
      <c r="E600" s="413" t="s">
        <v>31197</v>
      </c>
    </row>
    <row r="601" spans="1:5">
      <c r="A601" s="412">
        <v>44489</v>
      </c>
      <c r="B601" s="412" t="s">
        <v>31198</v>
      </c>
      <c r="C601" s="412" t="s">
        <v>30213</v>
      </c>
      <c r="D601" s="412" t="s">
        <v>30216</v>
      </c>
      <c r="E601" s="413" t="s">
        <v>31199</v>
      </c>
    </row>
    <row r="602" spans="1:5">
      <c r="A602" s="412">
        <v>39917</v>
      </c>
      <c r="B602" s="412" t="s">
        <v>31200</v>
      </c>
      <c r="C602" s="412" t="s">
        <v>30213</v>
      </c>
      <c r="D602" s="412" t="s">
        <v>30223</v>
      </c>
      <c r="E602" s="413" t="s">
        <v>31201</v>
      </c>
    </row>
    <row r="603" spans="1:5">
      <c r="A603" s="412">
        <v>38167</v>
      </c>
      <c r="B603" s="412" t="s">
        <v>31202</v>
      </c>
      <c r="C603" s="412" t="s">
        <v>30954</v>
      </c>
      <c r="D603" s="412" t="s">
        <v>30216</v>
      </c>
      <c r="E603" s="413" t="s">
        <v>16577</v>
      </c>
    </row>
    <row r="604" spans="1:5">
      <c r="A604" s="412">
        <v>36145</v>
      </c>
      <c r="B604" s="412" t="s">
        <v>31203</v>
      </c>
      <c r="C604" s="412" t="s">
        <v>30954</v>
      </c>
      <c r="D604" s="412" t="s">
        <v>30216</v>
      </c>
      <c r="E604" s="413" t="s">
        <v>4066</v>
      </c>
    </row>
    <row r="605" spans="1:5">
      <c r="A605" s="412">
        <v>12893</v>
      </c>
      <c r="B605" s="412" t="s">
        <v>31204</v>
      </c>
      <c r="C605" s="412" t="s">
        <v>30954</v>
      </c>
      <c r="D605" s="412" t="s">
        <v>30216</v>
      </c>
      <c r="E605" s="413" t="s">
        <v>31205</v>
      </c>
    </row>
    <row r="606" spans="1:5">
      <c r="A606" s="412">
        <v>11685</v>
      </c>
      <c r="B606" s="412" t="s">
        <v>31206</v>
      </c>
      <c r="C606" s="412" t="s">
        <v>30213</v>
      </c>
      <c r="D606" s="412" t="s">
        <v>30216</v>
      </c>
      <c r="E606" s="413" t="s">
        <v>16103</v>
      </c>
    </row>
    <row r="607" spans="1:5">
      <c r="A607" s="412">
        <v>11680</v>
      </c>
      <c r="B607" s="412" t="s">
        <v>31207</v>
      </c>
      <c r="C607" s="412" t="s">
        <v>30213</v>
      </c>
      <c r="D607" s="412" t="s">
        <v>30216</v>
      </c>
      <c r="E607" s="413" t="s">
        <v>17093</v>
      </c>
    </row>
    <row r="608" spans="1:5">
      <c r="A608" s="412">
        <v>11679</v>
      </c>
      <c r="B608" s="412" t="s">
        <v>31208</v>
      </c>
      <c r="C608" s="412" t="s">
        <v>30213</v>
      </c>
      <c r="D608" s="412" t="s">
        <v>30216</v>
      </c>
      <c r="E608" s="413" t="s">
        <v>16946</v>
      </c>
    </row>
    <row r="609" spans="1:5">
      <c r="A609" s="412">
        <v>2512</v>
      </c>
      <c r="B609" s="412" t="s">
        <v>31209</v>
      </c>
      <c r="C609" s="412" t="s">
        <v>30213</v>
      </c>
      <c r="D609" s="412" t="s">
        <v>30223</v>
      </c>
      <c r="E609" s="413" t="s">
        <v>16708</v>
      </c>
    </row>
    <row r="610" spans="1:5">
      <c r="A610" s="412">
        <v>4374</v>
      </c>
      <c r="B610" s="412" t="s">
        <v>31210</v>
      </c>
      <c r="C610" s="412" t="s">
        <v>30213</v>
      </c>
      <c r="D610" s="412" t="s">
        <v>30216</v>
      </c>
      <c r="E610" s="413" t="s">
        <v>4717</v>
      </c>
    </row>
    <row r="611" spans="1:5">
      <c r="A611" s="412">
        <v>7568</v>
      </c>
      <c r="B611" s="412" t="s">
        <v>31211</v>
      </c>
      <c r="C611" s="412" t="s">
        <v>30213</v>
      </c>
      <c r="D611" s="412" t="s">
        <v>30216</v>
      </c>
      <c r="E611" s="413" t="s">
        <v>31212</v>
      </c>
    </row>
    <row r="612" spans="1:5">
      <c r="A612" s="412">
        <v>7584</v>
      </c>
      <c r="B612" s="412" t="s">
        <v>31213</v>
      </c>
      <c r="C612" s="412" t="s">
        <v>30213</v>
      </c>
      <c r="D612" s="412" t="s">
        <v>30216</v>
      </c>
      <c r="E612" s="413" t="s">
        <v>13527</v>
      </c>
    </row>
    <row r="613" spans="1:5">
      <c r="A613" s="412">
        <v>11945</v>
      </c>
      <c r="B613" s="412" t="s">
        <v>31214</v>
      </c>
      <c r="C613" s="412" t="s">
        <v>30213</v>
      </c>
      <c r="D613" s="412" t="s">
        <v>30216</v>
      </c>
      <c r="E613" s="413" t="s">
        <v>12277</v>
      </c>
    </row>
    <row r="614" spans="1:5">
      <c r="A614" s="412">
        <v>11946</v>
      </c>
      <c r="B614" s="412" t="s">
        <v>31215</v>
      </c>
      <c r="C614" s="412" t="s">
        <v>30213</v>
      </c>
      <c r="D614" s="412" t="s">
        <v>30216</v>
      </c>
      <c r="E614" s="413" t="s">
        <v>5143</v>
      </c>
    </row>
    <row r="615" spans="1:5">
      <c r="A615" s="412">
        <v>4375</v>
      </c>
      <c r="B615" s="412" t="s">
        <v>31216</v>
      </c>
      <c r="C615" s="412" t="s">
        <v>30213</v>
      </c>
      <c r="D615" s="412" t="s">
        <v>30214</v>
      </c>
      <c r="E615" s="413" t="s">
        <v>5234</v>
      </c>
    </row>
    <row r="616" spans="1:5">
      <c r="A616" s="412">
        <v>11950</v>
      </c>
      <c r="B616" s="412" t="s">
        <v>31217</v>
      </c>
      <c r="C616" s="412" t="s">
        <v>30213</v>
      </c>
      <c r="D616" s="412" t="s">
        <v>30216</v>
      </c>
      <c r="E616" s="413" t="s">
        <v>4506</v>
      </c>
    </row>
    <row r="617" spans="1:5">
      <c r="A617" s="412">
        <v>4376</v>
      </c>
      <c r="B617" s="412" t="s">
        <v>31218</v>
      </c>
      <c r="C617" s="412" t="s">
        <v>30213</v>
      </c>
      <c r="D617" s="412" t="s">
        <v>30216</v>
      </c>
      <c r="E617" s="413" t="s">
        <v>4574</v>
      </c>
    </row>
    <row r="618" spans="1:5">
      <c r="A618" s="412">
        <v>7583</v>
      </c>
      <c r="B618" s="412" t="s">
        <v>31219</v>
      </c>
      <c r="C618" s="412" t="s">
        <v>30213</v>
      </c>
      <c r="D618" s="412" t="s">
        <v>30216</v>
      </c>
      <c r="E618" s="413" t="s">
        <v>11840</v>
      </c>
    </row>
    <row r="619" spans="1:5">
      <c r="A619" s="412">
        <v>4350</v>
      </c>
      <c r="B619" s="412" t="s">
        <v>31220</v>
      </c>
      <c r="C619" s="412" t="s">
        <v>30213</v>
      </c>
      <c r="D619" s="412" t="s">
        <v>30223</v>
      </c>
      <c r="E619" s="413" t="s">
        <v>5015</v>
      </c>
    </row>
    <row r="620" spans="1:5">
      <c r="A620" s="412">
        <v>39886</v>
      </c>
      <c r="B620" s="412" t="s">
        <v>31221</v>
      </c>
      <c r="C620" s="412" t="s">
        <v>30213</v>
      </c>
      <c r="D620" s="412" t="s">
        <v>30223</v>
      </c>
      <c r="E620" s="413" t="s">
        <v>31222</v>
      </c>
    </row>
    <row r="621" spans="1:5">
      <c r="A621" s="412">
        <v>39887</v>
      </c>
      <c r="B621" s="412" t="s">
        <v>31223</v>
      </c>
      <c r="C621" s="412" t="s">
        <v>30213</v>
      </c>
      <c r="D621" s="412" t="s">
        <v>30223</v>
      </c>
      <c r="E621" s="413" t="s">
        <v>15169</v>
      </c>
    </row>
    <row r="622" spans="1:5">
      <c r="A622" s="412">
        <v>39888</v>
      </c>
      <c r="B622" s="412" t="s">
        <v>31224</v>
      </c>
      <c r="C622" s="412" t="s">
        <v>30213</v>
      </c>
      <c r="D622" s="412" t="s">
        <v>30223</v>
      </c>
      <c r="E622" s="413" t="s">
        <v>31225</v>
      </c>
    </row>
    <row r="623" spans="1:5">
      <c r="A623" s="412">
        <v>39890</v>
      </c>
      <c r="B623" s="412" t="s">
        <v>31226</v>
      </c>
      <c r="C623" s="412" t="s">
        <v>30213</v>
      </c>
      <c r="D623" s="412" t="s">
        <v>30223</v>
      </c>
      <c r="E623" s="413" t="s">
        <v>31227</v>
      </c>
    </row>
    <row r="624" spans="1:5">
      <c r="A624" s="412">
        <v>39891</v>
      </c>
      <c r="B624" s="412" t="s">
        <v>31228</v>
      </c>
      <c r="C624" s="412" t="s">
        <v>30213</v>
      </c>
      <c r="D624" s="412" t="s">
        <v>30223</v>
      </c>
      <c r="E624" s="413" t="s">
        <v>31229</v>
      </c>
    </row>
    <row r="625" spans="1:5">
      <c r="A625" s="412">
        <v>39892</v>
      </c>
      <c r="B625" s="412" t="s">
        <v>31230</v>
      </c>
      <c r="C625" s="412" t="s">
        <v>30213</v>
      </c>
      <c r="D625" s="412" t="s">
        <v>30223</v>
      </c>
      <c r="E625" s="413" t="s">
        <v>31231</v>
      </c>
    </row>
    <row r="626" spans="1:5">
      <c r="A626" s="412">
        <v>790</v>
      </c>
      <c r="B626" s="412" t="s">
        <v>31232</v>
      </c>
      <c r="C626" s="412" t="s">
        <v>30213</v>
      </c>
      <c r="D626" s="412" t="s">
        <v>30223</v>
      </c>
      <c r="E626" s="413" t="s">
        <v>31233</v>
      </c>
    </row>
    <row r="627" spans="1:5">
      <c r="A627" s="412">
        <v>766</v>
      </c>
      <c r="B627" s="412" t="s">
        <v>31234</v>
      </c>
      <c r="C627" s="412" t="s">
        <v>30213</v>
      </c>
      <c r="D627" s="412" t="s">
        <v>30223</v>
      </c>
      <c r="E627" s="413" t="s">
        <v>31233</v>
      </c>
    </row>
    <row r="628" spans="1:5">
      <c r="A628" s="412">
        <v>791</v>
      </c>
      <c r="B628" s="412" t="s">
        <v>31235</v>
      </c>
      <c r="C628" s="412" t="s">
        <v>30213</v>
      </c>
      <c r="D628" s="412" t="s">
        <v>30223</v>
      </c>
      <c r="E628" s="413" t="s">
        <v>31233</v>
      </c>
    </row>
    <row r="629" spans="1:5">
      <c r="A629" s="412">
        <v>767</v>
      </c>
      <c r="B629" s="412" t="s">
        <v>31236</v>
      </c>
      <c r="C629" s="412" t="s">
        <v>30213</v>
      </c>
      <c r="D629" s="412" t="s">
        <v>30223</v>
      </c>
      <c r="E629" s="413" t="s">
        <v>31233</v>
      </c>
    </row>
    <row r="630" spans="1:5">
      <c r="A630" s="412">
        <v>768</v>
      </c>
      <c r="B630" s="412" t="s">
        <v>31237</v>
      </c>
      <c r="C630" s="412" t="s">
        <v>30213</v>
      </c>
      <c r="D630" s="412" t="s">
        <v>30223</v>
      </c>
      <c r="E630" s="413" t="s">
        <v>6912</v>
      </c>
    </row>
    <row r="631" spans="1:5">
      <c r="A631" s="412">
        <v>789</v>
      </c>
      <c r="B631" s="412" t="s">
        <v>31238</v>
      </c>
      <c r="C631" s="412" t="s">
        <v>30213</v>
      </c>
      <c r="D631" s="412" t="s">
        <v>30223</v>
      </c>
      <c r="E631" s="413" t="s">
        <v>30295</v>
      </c>
    </row>
    <row r="632" spans="1:5">
      <c r="A632" s="412">
        <v>769</v>
      </c>
      <c r="B632" s="412" t="s">
        <v>31239</v>
      </c>
      <c r="C632" s="412" t="s">
        <v>30213</v>
      </c>
      <c r="D632" s="412" t="s">
        <v>30223</v>
      </c>
      <c r="E632" s="413" t="s">
        <v>6912</v>
      </c>
    </row>
    <row r="633" spans="1:5">
      <c r="A633" s="412">
        <v>770</v>
      </c>
      <c r="B633" s="412" t="s">
        <v>31240</v>
      </c>
      <c r="C633" s="412" t="s">
        <v>30213</v>
      </c>
      <c r="D633" s="412" t="s">
        <v>30223</v>
      </c>
      <c r="E633" s="413" t="s">
        <v>31241</v>
      </c>
    </row>
    <row r="634" spans="1:5">
      <c r="A634" s="412">
        <v>12394</v>
      </c>
      <c r="B634" s="412" t="s">
        <v>31242</v>
      </c>
      <c r="C634" s="412" t="s">
        <v>30213</v>
      </c>
      <c r="D634" s="412" t="s">
        <v>30223</v>
      </c>
      <c r="E634" s="413" t="s">
        <v>31241</v>
      </c>
    </row>
    <row r="635" spans="1:5">
      <c r="A635" s="412">
        <v>764</v>
      </c>
      <c r="B635" s="412" t="s">
        <v>31243</v>
      </c>
      <c r="C635" s="412" t="s">
        <v>30213</v>
      </c>
      <c r="D635" s="412" t="s">
        <v>30223</v>
      </c>
      <c r="E635" s="413" t="s">
        <v>10919</v>
      </c>
    </row>
    <row r="636" spans="1:5">
      <c r="A636" s="412">
        <v>765</v>
      </c>
      <c r="B636" s="412" t="s">
        <v>31244</v>
      </c>
      <c r="C636" s="412" t="s">
        <v>30213</v>
      </c>
      <c r="D636" s="412" t="s">
        <v>30223</v>
      </c>
      <c r="E636" s="413" t="s">
        <v>10919</v>
      </c>
    </row>
    <row r="637" spans="1:5">
      <c r="A637" s="412">
        <v>787</v>
      </c>
      <c r="B637" s="412" t="s">
        <v>31245</v>
      </c>
      <c r="C637" s="412" t="s">
        <v>30213</v>
      </c>
      <c r="D637" s="412" t="s">
        <v>30223</v>
      </c>
      <c r="E637" s="413" t="s">
        <v>31246</v>
      </c>
    </row>
    <row r="638" spans="1:5">
      <c r="A638" s="412">
        <v>774</v>
      </c>
      <c r="B638" s="412" t="s">
        <v>31247</v>
      </c>
      <c r="C638" s="412" t="s">
        <v>30213</v>
      </c>
      <c r="D638" s="412" t="s">
        <v>30223</v>
      </c>
      <c r="E638" s="413" t="s">
        <v>31246</v>
      </c>
    </row>
    <row r="639" spans="1:5">
      <c r="A639" s="412">
        <v>773</v>
      </c>
      <c r="B639" s="412" t="s">
        <v>31248</v>
      </c>
      <c r="C639" s="412" t="s">
        <v>30213</v>
      </c>
      <c r="D639" s="412" t="s">
        <v>30223</v>
      </c>
      <c r="E639" s="413" t="s">
        <v>31246</v>
      </c>
    </row>
    <row r="640" spans="1:5">
      <c r="A640" s="412">
        <v>775</v>
      </c>
      <c r="B640" s="412" t="s">
        <v>31249</v>
      </c>
      <c r="C640" s="412" t="s">
        <v>30213</v>
      </c>
      <c r="D640" s="412" t="s">
        <v>30223</v>
      </c>
      <c r="E640" s="413" t="s">
        <v>31246</v>
      </c>
    </row>
    <row r="641" spans="1:5">
      <c r="A641" s="412">
        <v>788</v>
      </c>
      <c r="B641" s="412" t="s">
        <v>31250</v>
      </c>
      <c r="C641" s="412" t="s">
        <v>30213</v>
      </c>
      <c r="D641" s="412" t="s">
        <v>30223</v>
      </c>
      <c r="E641" s="413" t="s">
        <v>14744</v>
      </c>
    </row>
    <row r="642" spans="1:5">
      <c r="A642" s="412">
        <v>772</v>
      </c>
      <c r="B642" s="412" t="s">
        <v>31251</v>
      </c>
      <c r="C642" s="412" t="s">
        <v>30213</v>
      </c>
      <c r="D642" s="412" t="s">
        <v>30223</v>
      </c>
      <c r="E642" s="413" t="s">
        <v>14744</v>
      </c>
    </row>
    <row r="643" spans="1:5">
      <c r="A643" s="412">
        <v>771</v>
      </c>
      <c r="B643" s="412" t="s">
        <v>31252</v>
      </c>
      <c r="C643" s="412" t="s">
        <v>30213</v>
      </c>
      <c r="D643" s="412" t="s">
        <v>30223</v>
      </c>
      <c r="E643" s="413" t="s">
        <v>14744</v>
      </c>
    </row>
    <row r="644" spans="1:5">
      <c r="A644" s="412">
        <v>779</v>
      </c>
      <c r="B644" s="412" t="s">
        <v>31253</v>
      </c>
      <c r="C644" s="412" t="s">
        <v>30213</v>
      </c>
      <c r="D644" s="412" t="s">
        <v>30223</v>
      </c>
      <c r="E644" s="413" t="s">
        <v>11731</v>
      </c>
    </row>
    <row r="645" spans="1:5">
      <c r="A645" s="412">
        <v>776</v>
      </c>
      <c r="B645" s="412" t="s">
        <v>31254</v>
      </c>
      <c r="C645" s="412" t="s">
        <v>30213</v>
      </c>
      <c r="D645" s="412" t="s">
        <v>30223</v>
      </c>
      <c r="E645" s="413" t="s">
        <v>31255</v>
      </c>
    </row>
    <row r="646" spans="1:5">
      <c r="A646" s="412">
        <v>777</v>
      </c>
      <c r="B646" s="412" t="s">
        <v>31256</v>
      </c>
      <c r="C646" s="412" t="s">
        <v>30213</v>
      </c>
      <c r="D646" s="412" t="s">
        <v>30223</v>
      </c>
      <c r="E646" s="413" t="s">
        <v>31257</v>
      </c>
    </row>
    <row r="647" spans="1:5">
      <c r="A647" s="412">
        <v>780</v>
      </c>
      <c r="B647" s="412" t="s">
        <v>31258</v>
      </c>
      <c r="C647" s="412" t="s">
        <v>30213</v>
      </c>
      <c r="D647" s="412" t="s">
        <v>30223</v>
      </c>
      <c r="E647" s="413" t="s">
        <v>31259</v>
      </c>
    </row>
    <row r="648" spans="1:5">
      <c r="A648" s="412">
        <v>778</v>
      </c>
      <c r="B648" s="412" t="s">
        <v>31260</v>
      </c>
      <c r="C648" s="412" t="s">
        <v>30213</v>
      </c>
      <c r="D648" s="412" t="s">
        <v>30223</v>
      </c>
      <c r="E648" s="413" t="s">
        <v>31255</v>
      </c>
    </row>
    <row r="649" spans="1:5">
      <c r="A649" s="412">
        <v>781</v>
      </c>
      <c r="B649" s="412" t="s">
        <v>31261</v>
      </c>
      <c r="C649" s="412" t="s">
        <v>30213</v>
      </c>
      <c r="D649" s="412" t="s">
        <v>30223</v>
      </c>
      <c r="E649" s="413" t="s">
        <v>31262</v>
      </c>
    </row>
    <row r="650" spans="1:5">
      <c r="A650" s="412">
        <v>786</v>
      </c>
      <c r="B650" s="412" t="s">
        <v>31263</v>
      </c>
      <c r="C650" s="412" t="s">
        <v>30213</v>
      </c>
      <c r="D650" s="412" t="s">
        <v>30223</v>
      </c>
      <c r="E650" s="413" t="s">
        <v>31262</v>
      </c>
    </row>
    <row r="651" spans="1:5">
      <c r="A651" s="412">
        <v>782</v>
      </c>
      <c r="B651" s="412" t="s">
        <v>31264</v>
      </c>
      <c r="C651" s="412" t="s">
        <v>30213</v>
      </c>
      <c r="D651" s="412" t="s">
        <v>30223</v>
      </c>
      <c r="E651" s="413" t="s">
        <v>31262</v>
      </c>
    </row>
    <row r="652" spans="1:5">
      <c r="A652" s="412">
        <v>783</v>
      </c>
      <c r="B652" s="412" t="s">
        <v>31265</v>
      </c>
      <c r="C652" s="412" t="s">
        <v>30213</v>
      </c>
      <c r="D652" s="412" t="s">
        <v>30223</v>
      </c>
      <c r="E652" s="413" t="s">
        <v>31266</v>
      </c>
    </row>
    <row r="653" spans="1:5">
      <c r="A653" s="412">
        <v>785</v>
      </c>
      <c r="B653" s="412" t="s">
        <v>31267</v>
      </c>
      <c r="C653" s="412" t="s">
        <v>30213</v>
      </c>
      <c r="D653" s="412" t="s">
        <v>30223</v>
      </c>
      <c r="E653" s="413" t="s">
        <v>31268</v>
      </c>
    </row>
    <row r="654" spans="1:5">
      <c r="A654" s="412">
        <v>784</v>
      </c>
      <c r="B654" s="412" t="s">
        <v>31269</v>
      </c>
      <c r="C654" s="412" t="s">
        <v>30213</v>
      </c>
      <c r="D654" s="412" t="s">
        <v>30223</v>
      </c>
      <c r="E654" s="413" t="s">
        <v>31270</v>
      </c>
    </row>
    <row r="655" spans="1:5">
      <c r="A655" s="412">
        <v>831</v>
      </c>
      <c r="B655" s="412" t="s">
        <v>31271</v>
      </c>
      <c r="C655" s="412" t="s">
        <v>30213</v>
      </c>
      <c r="D655" s="412" t="s">
        <v>30216</v>
      </c>
      <c r="E655" s="413" t="s">
        <v>31272</v>
      </c>
    </row>
    <row r="656" spans="1:5">
      <c r="A656" s="412">
        <v>828</v>
      </c>
      <c r="B656" s="412" t="s">
        <v>31273</v>
      </c>
      <c r="C656" s="412" t="s">
        <v>30213</v>
      </c>
      <c r="D656" s="412" t="s">
        <v>30216</v>
      </c>
      <c r="E656" s="413" t="s">
        <v>11852</v>
      </c>
    </row>
    <row r="657" spans="1:5">
      <c r="A657" s="412">
        <v>829</v>
      </c>
      <c r="B657" s="412" t="s">
        <v>31274</v>
      </c>
      <c r="C657" s="412" t="s">
        <v>30213</v>
      </c>
      <c r="D657" s="412" t="s">
        <v>30216</v>
      </c>
      <c r="E657" s="413" t="s">
        <v>31275</v>
      </c>
    </row>
    <row r="658" spans="1:5">
      <c r="A658" s="412">
        <v>812</v>
      </c>
      <c r="B658" s="412" t="s">
        <v>31276</v>
      </c>
      <c r="C658" s="412" t="s">
        <v>30213</v>
      </c>
      <c r="D658" s="412" t="s">
        <v>30216</v>
      </c>
      <c r="E658" s="413" t="s">
        <v>16587</v>
      </c>
    </row>
    <row r="659" spans="1:5">
      <c r="A659" s="412">
        <v>819</v>
      </c>
      <c r="B659" s="412" t="s">
        <v>31277</v>
      </c>
      <c r="C659" s="412" t="s">
        <v>30213</v>
      </c>
      <c r="D659" s="412" t="s">
        <v>30216</v>
      </c>
      <c r="E659" s="413" t="s">
        <v>13289</v>
      </c>
    </row>
    <row r="660" spans="1:5">
      <c r="A660" s="412">
        <v>818</v>
      </c>
      <c r="B660" s="412" t="s">
        <v>31278</v>
      </c>
      <c r="C660" s="412" t="s">
        <v>30213</v>
      </c>
      <c r="D660" s="412" t="s">
        <v>30216</v>
      </c>
      <c r="E660" s="413" t="s">
        <v>31279</v>
      </c>
    </row>
    <row r="661" spans="1:5">
      <c r="A661" s="412">
        <v>823</v>
      </c>
      <c r="B661" s="412" t="s">
        <v>31280</v>
      </c>
      <c r="C661" s="412" t="s">
        <v>30213</v>
      </c>
      <c r="D661" s="412" t="s">
        <v>30216</v>
      </c>
      <c r="E661" s="413" t="s">
        <v>8765</v>
      </c>
    </row>
    <row r="662" spans="1:5">
      <c r="A662" s="412">
        <v>830</v>
      </c>
      <c r="B662" s="412" t="s">
        <v>31281</v>
      </c>
      <c r="C662" s="412" t="s">
        <v>30213</v>
      </c>
      <c r="D662" s="412" t="s">
        <v>30216</v>
      </c>
      <c r="E662" s="413" t="s">
        <v>31282</v>
      </c>
    </row>
    <row r="663" spans="1:5">
      <c r="A663" s="412">
        <v>826</v>
      </c>
      <c r="B663" s="412" t="s">
        <v>31283</v>
      </c>
      <c r="C663" s="412" t="s">
        <v>30213</v>
      </c>
      <c r="D663" s="412" t="s">
        <v>30216</v>
      </c>
      <c r="E663" s="413" t="s">
        <v>31284</v>
      </c>
    </row>
    <row r="664" spans="1:5">
      <c r="A664" s="412">
        <v>827</v>
      </c>
      <c r="B664" s="412" t="s">
        <v>31285</v>
      </c>
      <c r="C664" s="412" t="s">
        <v>30213</v>
      </c>
      <c r="D664" s="412" t="s">
        <v>30216</v>
      </c>
      <c r="E664" s="413" t="s">
        <v>31286</v>
      </c>
    </row>
    <row r="665" spans="1:5">
      <c r="A665" s="412">
        <v>832</v>
      </c>
      <c r="B665" s="412" t="s">
        <v>31287</v>
      </c>
      <c r="C665" s="412" t="s">
        <v>30213</v>
      </c>
      <c r="D665" s="412" t="s">
        <v>30216</v>
      </c>
      <c r="E665" s="413" t="s">
        <v>31288</v>
      </c>
    </row>
    <row r="666" spans="1:5">
      <c r="A666" s="412">
        <v>833</v>
      </c>
      <c r="B666" s="412" t="s">
        <v>31289</v>
      </c>
      <c r="C666" s="412" t="s">
        <v>30213</v>
      </c>
      <c r="D666" s="412" t="s">
        <v>30216</v>
      </c>
      <c r="E666" s="413" t="s">
        <v>10393</v>
      </c>
    </row>
    <row r="667" spans="1:5">
      <c r="A667" s="412">
        <v>834</v>
      </c>
      <c r="B667" s="412" t="s">
        <v>31290</v>
      </c>
      <c r="C667" s="412" t="s">
        <v>30213</v>
      </c>
      <c r="D667" s="412" t="s">
        <v>30216</v>
      </c>
      <c r="E667" s="413" t="s">
        <v>10434</v>
      </c>
    </row>
    <row r="668" spans="1:5">
      <c r="A668" s="412">
        <v>825</v>
      </c>
      <c r="B668" s="412" t="s">
        <v>31291</v>
      </c>
      <c r="C668" s="412" t="s">
        <v>30213</v>
      </c>
      <c r="D668" s="412" t="s">
        <v>30216</v>
      </c>
      <c r="E668" s="413" t="s">
        <v>31292</v>
      </c>
    </row>
    <row r="669" spans="1:5">
      <c r="A669" s="412">
        <v>813</v>
      </c>
      <c r="B669" s="412" t="s">
        <v>31293</v>
      </c>
      <c r="C669" s="412" t="s">
        <v>30213</v>
      </c>
      <c r="D669" s="412" t="s">
        <v>30216</v>
      </c>
      <c r="E669" s="413" t="s">
        <v>11916</v>
      </c>
    </row>
    <row r="670" spans="1:5">
      <c r="A670" s="412">
        <v>820</v>
      </c>
      <c r="B670" s="412" t="s">
        <v>31294</v>
      </c>
      <c r="C670" s="412" t="s">
        <v>30213</v>
      </c>
      <c r="D670" s="412" t="s">
        <v>30216</v>
      </c>
      <c r="E670" s="413" t="s">
        <v>16276</v>
      </c>
    </row>
    <row r="671" spans="1:5">
      <c r="A671" s="412">
        <v>816</v>
      </c>
      <c r="B671" s="412" t="s">
        <v>31295</v>
      </c>
      <c r="C671" s="412" t="s">
        <v>30213</v>
      </c>
      <c r="D671" s="412" t="s">
        <v>30216</v>
      </c>
      <c r="E671" s="413" t="s">
        <v>4471</v>
      </c>
    </row>
    <row r="672" spans="1:5">
      <c r="A672" s="412">
        <v>814</v>
      </c>
      <c r="B672" s="412" t="s">
        <v>31296</v>
      </c>
      <c r="C672" s="412" t="s">
        <v>30213</v>
      </c>
      <c r="D672" s="412" t="s">
        <v>30216</v>
      </c>
      <c r="E672" s="413" t="s">
        <v>31297</v>
      </c>
    </row>
    <row r="673" spans="1:5">
      <c r="A673" s="412">
        <v>815</v>
      </c>
      <c r="B673" s="412" t="s">
        <v>31298</v>
      </c>
      <c r="C673" s="412" t="s">
        <v>30213</v>
      </c>
      <c r="D673" s="412" t="s">
        <v>30216</v>
      </c>
      <c r="E673" s="413" t="s">
        <v>6850</v>
      </c>
    </row>
    <row r="674" spans="1:5">
      <c r="A674" s="412">
        <v>822</v>
      </c>
      <c r="B674" s="412" t="s">
        <v>31299</v>
      </c>
      <c r="C674" s="412" t="s">
        <v>30213</v>
      </c>
      <c r="D674" s="412" t="s">
        <v>30216</v>
      </c>
      <c r="E674" s="413" t="s">
        <v>10965</v>
      </c>
    </row>
    <row r="675" spans="1:5">
      <c r="A675" s="412">
        <v>821</v>
      </c>
      <c r="B675" s="412" t="s">
        <v>31300</v>
      </c>
      <c r="C675" s="412" t="s">
        <v>30213</v>
      </c>
      <c r="D675" s="412" t="s">
        <v>30216</v>
      </c>
      <c r="E675" s="413" t="s">
        <v>31301</v>
      </c>
    </row>
    <row r="676" spans="1:5">
      <c r="A676" s="412">
        <v>817</v>
      </c>
      <c r="B676" s="412" t="s">
        <v>31302</v>
      </c>
      <c r="C676" s="412" t="s">
        <v>30213</v>
      </c>
      <c r="D676" s="412" t="s">
        <v>30216</v>
      </c>
      <c r="E676" s="413" t="s">
        <v>31303</v>
      </c>
    </row>
    <row r="677" spans="1:5">
      <c r="A677" s="412">
        <v>20086</v>
      </c>
      <c r="B677" s="412" t="s">
        <v>31304</v>
      </c>
      <c r="C677" s="412" t="s">
        <v>30213</v>
      </c>
      <c r="D677" s="412" t="s">
        <v>30216</v>
      </c>
      <c r="E677" s="413" t="s">
        <v>5220</v>
      </c>
    </row>
    <row r="678" spans="1:5">
      <c r="A678" s="412">
        <v>39191</v>
      </c>
      <c r="B678" s="412" t="s">
        <v>31305</v>
      </c>
      <c r="C678" s="412" t="s">
        <v>30213</v>
      </c>
      <c r="D678" s="412" t="s">
        <v>30216</v>
      </c>
      <c r="E678" s="413" t="s">
        <v>16562</v>
      </c>
    </row>
    <row r="679" spans="1:5">
      <c r="A679" s="412">
        <v>39190</v>
      </c>
      <c r="B679" s="412" t="s">
        <v>31306</v>
      </c>
      <c r="C679" s="412" t="s">
        <v>30213</v>
      </c>
      <c r="D679" s="412" t="s">
        <v>30216</v>
      </c>
      <c r="E679" s="413" t="s">
        <v>6511</v>
      </c>
    </row>
    <row r="680" spans="1:5">
      <c r="A680" s="412">
        <v>39189</v>
      </c>
      <c r="B680" s="412" t="s">
        <v>31307</v>
      </c>
      <c r="C680" s="412" t="s">
        <v>30213</v>
      </c>
      <c r="D680" s="412" t="s">
        <v>30216</v>
      </c>
      <c r="E680" s="413" t="s">
        <v>8242</v>
      </c>
    </row>
    <row r="681" spans="1:5">
      <c r="A681" s="412">
        <v>39186</v>
      </c>
      <c r="B681" s="412" t="s">
        <v>31308</v>
      </c>
      <c r="C681" s="412" t="s">
        <v>30213</v>
      </c>
      <c r="D681" s="412" t="s">
        <v>30216</v>
      </c>
      <c r="E681" s="413" t="s">
        <v>15522</v>
      </c>
    </row>
    <row r="682" spans="1:5">
      <c r="A682" s="412">
        <v>39188</v>
      </c>
      <c r="B682" s="412" t="s">
        <v>31309</v>
      </c>
      <c r="C682" s="412" t="s">
        <v>30213</v>
      </c>
      <c r="D682" s="412" t="s">
        <v>30216</v>
      </c>
      <c r="E682" s="413" t="s">
        <v>31310</v>
      </c>
    </row>
    <row r="683" spans="1:5">
      <c r="A683" s="412">
        <v>39187</v>
      </c>
      <c r="B683" s="412" t="s">
        <v>31311</v>
      </c>
      <c r="C683" s="412" t="s">
        <v>30213</v>
      </c>
      <c r="D683" s="412" t="s">
        <v>30216</v>
      </c>
      <c r="E683" s="413" t="s">
        <v>8737</v>
      </c>
    </row>
    <row r="684" spans="1:5">
      <c r="A684" s="412">
        <v>39184</v>
      </c>
      <c r="B684" s="412" t="s">
        <v>31312</v>
      </c>
      <c r="C684" s="412" t="s">
        <v>30213</v>
      </c>
      <c r="D684" s="412" t="s">
        <v>30216</v>
      </c>
      <c r="E684" s="413" t="s">
        <v>4952</v>
      </c>
    </row>
    <row r="685" spans="1:5">
      <c r="A685" s="412">
        <v>39185</v>
      </c>
      <c r="B685" s="412" t="s">
        <v>31313</v>
      </c>
      <c r="C685" s="412" t="s">
        <v>30213</v>
      </c>
      <c r="D685" s="412" t="s">
        <v>30216</v>
      </c>
      <c r="E685" s="413" t="s">
        <v>31314</v>
      </c>
    </row>
    <row r="686" spans="1:5">
      <c r="A686" s="412">
        <v>39198</v>
      </c>
      <c r="B686" s="412" t="s">
        <v>31315</v>
      </c>
      <c r="C686" s="412" t="s">
        <v>30213</v>
      </c>
      <c r="D686" s="412" t="s">
        <v>30216</v>
      </c>
      <c r="E686" s="413" t="s">
        <v>31316</v>
      </c>
    </row>
    <row r="687" spans="1:5">
      <c r="A687" s="412">
        <v>39197</v>
      </c>
      <c r="B687" s="412" t="s">
        <v>31317</v>
      </c>
      <c r="C687" s="412" t="s">
        <v>30213</v>
      </c>
      <c r="D687" s="412" t="s">
        <v>30216</v>
      </c>
      <c r="E687" s="413" t="s">
        <v>31318</v>
      </c>
    </row>
    <row r="688" spans="1:5">
      <c r="A688" s="412">
        <v>39196</v>
      </c>
      <c r="B688" s="412" t="s">
        <v>31319</v>
      </c>
      <c r="C688" s="412" t="s">
        <v>30213</v>
      </c>
      <c r="D688" s="412" t="s">
        <v>30216</v>
      </c>
      <c r="E688" s="413" t="s">
        <v>31320</v>
      </c>
    </row>
    <row r="689" spans="1:5">
      <c r="A689" s="412">
        <v>39199</v>
      </c>
      <c r="B689" s="412" t="s">
        <v>31321</v>
      </c>
      <c r="C689" s="412" t="s">
        <v>30213</v>
      </c>
      <c r="D689" s="412" t="s">
        <v>30216</v>
      </c>
      <c r="E689" s="413" t="s">
        <v>31322</v>
      </c>
    </row>
    <row r="690" spans="1:5">
      <c r="A690" s="412">
        <v>39195</v>
      </c>
      <c r="B690" s="412" t="s">
        <v>31323</v>
      </c>
      <c r="C690" s="412" t="s">
        <v>30213</v>
      </c>
      <c r="D690" s="412" t="s">
        <v>30216</v>
      </c>
      <c r="E690" s="413" t="s">
        <v>31324</v>
      </c>
    </row>
    <row r="691" spans="1:5">
      <c r="A691" s="412">
        <v>39194</v>
      </c>
      <c r="B691" s="412" t="s">
        <v>31325</v>
      </c>
      <c r="C691" s="412" t="s">
        <v>30213</v>
      </c>
      <c r="D691" s="412" t="s">
        <v>30216</v>
      </c>
      <c r="E691" s="413" t="s">
        <v>31326</v>
      </c>
    </row>
    <row r="692" spans="1:5">
      <c r="A692" s="412">
        <v>39193</v>
      </c>
      <c r="B692" s="412" t="s">
        <v>31327</v>
      </c>
      <c r="C692" s="412" t="s">
        <v>30213</v>
      </c>
      <c r="D692" s="412" t="s">
        <v>30216</v>
      </c>
      <c r="E692" s="413" t="s">
        <v>31328</v>
      </c>
    </row>
    <row r="693" spans="1:5">
      <c r="A693" s="412">
        <v>39192</v>
      </c>
      <c r="B693" s="412" t="s">
        <v>31329</v>
      </c>
      <c r="C693" s="412" t="s">
        <v>30213</v>
      </c>
      <c r="D693" s="412" t="s">
        <v>30216</v>
      </c>
      <c r="E693" s="413" t="s">
        <v>14004</v>
      </c>
    </row>
    <row r="694" spans="1:5">
      <c r="A694" s="412">
        <v>39920</v>
      </c>
      <c r="B694" s="412" t="s">
        <v>31330</v>
      </c>
      <c r="C694" s="412" t="s">
        <v>30213</v>
      </c>
      <c r="D694" s="412" t="s">
        <v>30216</v>
      </c>
      <c r="E694" s="413" t="s">
        <v>5204</v>
      </c>
    </row>
    <row r="695" spans="1:5">
      <c r="A695" s="412">
        <v>39201</v>
      </c>
      <c r="B695" s="412" t="s">
        <v>31331</v>
      </c>
      <c r="C695" s="412" t="s">
        <v>30213</v>
      </c>
      <c r="D695" s="412" t="s">
        <v>30216</v>
      </c>
      <c r="E695" s="413" t="s">
        <v>31332</v>
      </c>
    </row>
    <row r="696" spans="1:5">
      <c r="A696" s="412">
        <v>39200</v>
      </c>
      <c r="B696" s="412" t="s">
        <v>31333</v>
      </c>
      <c r="C696" s="412" t="s">
        <v>30213</v>
      </c>
      <c r="D696" s="412" t="s">
        <v>30216</v>
      </c>
      <c r="E696" s="413" t="s">
        <v>31334</v>
      </c>
    </row>
    <row r="697" spans="1:5">
      <c r="A697" s="412">
        <v>39203</v>
      </c>
      <c r="B697" s="412" t="s">
        <v>31335</v>
      </c>
      <c r="C697" s="412" t="s">
        <v>30213</v>
      </c>
      <c r="D697" s="412" t="s">
        <v>30216</v>
      </c>
      <c r="E697" s="413" t="s">
        <v>31336</v>
      </c>
    </row>
    <row r="698" spans="1:5">
      <c r="A698" s="412">
        <v>39202</v>
      </c>
      <c r="B698" s="412" t="s">
        <v>31337</v>
      </c>
      <c r="C698" s="412" t="s">
        <v>30213</v>
      </c>
      <c r="D698" s="412" t="s">
        <v>30216</v>
      </c>
      <c r="E698" s="413" t="s">
        <v>31338</v>
      </c>
    </row>
    <row r="699" spans="1:5">
      <c r="A699" s="412">
        <v>39205</v>
      </c>
      <c r="B699" s="412" t="s">
        <v>31339</v>
      </c>
      <c r="C699" s="412" t="s">
        <v>30213</v>
      </c>
      <c r="D699" s="412" t="s">
        <v>30216</v>
      </c>
      <c r="E699" s="413" t="s">
        <v>31340</v>
      </c>
    </row>
    <row r="700" spans="1:5">
      <c r="A700" s="412">
        <v>39204</v>
      </c>
      <c r="B700" s="412" t="s">
        <v>31341</v>
      </c>
      <c r="C700" s="412" t="s">
        <v>30213</v>
      </c>
      <c r="D700" s="412" t="s">
        <v>30216</v>
      </c>
      <c r="E700" s="413" t="s">
        <v>31342</v>
      </c>
    </row>
    <row r="701" spans="1:5">
      <c r="A701" s="412">
        <v>39206</v>
      </c>
      <c r="B701" s="412" t="s">
        <v>31343</v>
      </c>
      <c r="C701" s="412" t="s">
        <v>30213</v>
      </c>
      <c r="D701" s="412" t="s">
        <v>30216</v>
      </c>
      <c r="E701" s="413" t="s">
        <v>31344</v>
      </c>
    </row>
    <row r="702" spans="1:5">
      <c r="A702" s="412">
        <v>797</v>
      </c>
      <c r="B702" s="412" t="s">
        <v>31345</v>
      </c>
      <c r="C702" s="412" t="s">
        <v>30213</v>
      </c>
      <c r="D702" s="412" t="s">
        <v>30216</v>
      </c>
      <c r="E702" s="413" t="s">
        <v>31346</v>
      </c>
    </row>
    <row r="703" spans="1:5">
      <c r="A703" s="412">
        <v>798</v>
      </c>
      <c r="B703" s="412" t="s">
        <v>31347</v>
      </c>
      <c r="C703" s="412" t="s">
        <v>30213</v>
      </c>
      <c r="D703" s="412" t="s">
        <v>30216</v>
      </c>
      <c r="E703" s="413" t="s">
        <v>11720</v>
      </c>
    </row>
    <row r="704" spans="1:5">
      <c r="A704" s="412">
        <v>796</v>
      </c>
      <c r="B704" s="412" t="s">
        <v>31348</v>
      </c>
      <c r="C704" s="412" t="s">
        <v>30213</v>
      </c>
      <c r="D704" s="412" t="s">
        <v>30216</v>
      </c>
      <c r="E704" s="413" t="s">
        <v>31349</v>
      </c>
    </row>
    <row r="705" spans="1:5">
      <c r="A705" s="412">
        <v>799</v>
      </c>
      <c r="B705" s="412" t="s">
        <v>31350</v>
      </c>
      <c r="C705" s="412" t="s">
        <v>30213</v>
      </c>
      <c r="D705" s="412" t="s">
        <v>30216</v>
      </c>
      <c r="E705" s="413" t="s">
        <v>16277</v>
      </c>
    </row>
    <row r="706" spans="1:5">
      <c r="A706" s="412">
        <v>792</v>
      </c>
      <c r="B706" s="412" t="s">
        <v>31351</v>
      </c>
      <c r="C706" s="412" t="s">
        <v>30213</v>
      </c>
      <c r="D706" s="412" t="s">
        <v>30216</v>
      </c>
      <c r="E706" s="413" t="s">
        <v>31352</v>
      </c>
    </row>
    <row r="707" spans="1:5">
      <c r="A707" s="412">
        <v>804</v>
      </c>
      <c r="B707" s="412" t="s">
        <v>31353</v>
      </c>
      <c r="C707" s="412" t="s">
        <v>30213</v>
      </c>
      <c r="D707" s="412" t="s">
        <v>30216</v>
      </c>
      <c r="E707" s="413" t="s">
        <v>31354</v>
      </c>
    </row>
    <row r="708" spans="1:5">
      <c r="A708" s="412">
        <v>793</v>
      </c>
      <c r="B708" s="412" t="s">
        <v>31355</v>
      </c>
      <c r="C708" s="412" t="s">
        <v>30213</v>
      </c>
      <c r="D708" s="412" t="s">
        <v>30216</v>
      </c>
      <c r="E708" s="413" t="s">
        <v>31356</v>
      </c>
    </row>
    <row r="709" spans="1:5">
      <c r="A709" s="412">
        <v>801</v>
      </c>
      <c r="B709" s="412" t="s">
        <v>31357</v>
      </c>
      <c r="C709" s="412" t="s">
        <v>30213</v>
      </c>
      <c r="D709" s="412" t="s">
        <v>30216</v>
      </c>
      <c r="E709" s="413" t="s">
        <v>31279</v>
      </c>
    </row>
    <row r="710" spans="1:5">
      <c r="A710" s="412">
        <v>794</v>
      </c>
      <c r="B710" s="412" t="s">
        <v>31358</v>
      </c>
      <c r="C710" s="412" t="s">
        <v>30213</v>
      </c>
      <c r="D710" s="412" t="s">
        <v>30216</v>
      </c>
      <c r="E710" s="413" t="s">
        <v>4842</v>
      </c>
    </row>
    <row r="711" spans="1:5">
      <c r="A711" s="412">
        <v>802</v>
      </c>
      <c r="B711" s="412" t="s">
        <v>31359</v>
      </c>
      <c r="C711" s="412" t="s">
        <v>30213</v>
      </c>
      <c r="D711" s="412" t="s">
        <v>30216</v>
      </c>
      <c r="E711" s="413" t="s">
        <v>13416</v>
      </c>
    </row>
    <row r="712" spans="1:5">
      <c r="A712" s="412">
        <v>803</v>
      </c>
      <c r="B712" s="412" t="s">
        <v>31360</v>
      </c>
      <c r="C712" s="412" t="s">
        <v>30213</v>
      </c>
      <c r="D712" s="412" t="s">
        <v>30216</v>
      </c>
      <c r="E712" s="413" t="s">
        <v>14666</v>
      </c>
    </row>
    <row r="713" spans="1:5">
      <c r="A713" s="412">
        <v>38001</v>
      </c>
      <c r="B713" s="412" t="s">
        <v>31361</v>
      </c>
      <c r="C713" s="412" t="s">
        <v>30213</v>
      </c>
      <c r="D713" s="412" t="s">
        <v>30216</v>
      </c>
      <c r="E713" s="413" t="s">
        <v>31362</v>
      </c>
    </row>
    <row r="714" spans="1:5">
      <c r="A714" s="412">
        <v>38002</v>
      </c>
      <c r="B714" s="412" t="s">
        <v>31363</v>
      </c>
      <c r="C714" s="412" t="s">
        <v>30213</v>
      </c>
      <c r="D714" s="412" t="s">
        <v>30216</v>
      </c>
      <c r="E714" s="413" t="s">
        <v>31103</v>
      </c>
    </row>
    <row r="715" spans="1:5">
      <c r="A715" s="412">
        <v>38003</v>
      </c>
      <c r="B715" s="412" t="s">
        <v>31364</v>
      </c>
      <c r="C715" s="412" t="s">
        <v>30213</v>
      </c>
      <c r="D715" s="412" t="s">
        <v>30216</v>
      </c>
      <c r="E715" s="413" t="s">
        <v>31365</v>
      </c>
    </row>
    <row r="716" spans="1:5">
      <c r="A716" s="412">
        <v>38004</v>
      </c>
      <c r="B716" s="412" t="s">
        <v>31366</v>
      </c>
      <c r="C716" s="412" t="s">
        <v>30213</v>
      </c>
      <c r="D716" s="412" t="s">
        <v>30216</v>
      </c>
      <c r="E716" s="413" t="s">
        <v>31367</v>
      </c>
    </row>
    <row r="717" spans="1:5">
      <c r="A717" s="412">
        <v>36327</v>
      </c>
      <c r="B717" s="412" t="s">
        <v>31368</v>
      </c>
      <c r="C717" s="412" t="s">
        <v>30213</v>
      </c>
      <c r="D717" s="412" t="s">
        <v>30223</v>
      </c>
      <c r="E717" s="413" t="s">
        <v>31369</v>
      </c>
    </row>
    <row r="718" spans="1:5">
      <c r="A718" s="412">
        <v>38992</v>
      </c>
      <c r="B718" s="412" t="s">
        <v>31370</v>
      </c>
      <c r="C718" s="412" t="s">
        <v>30213</v>
      </c>
      <c r="D718" s="412" t="s">
        <v>30223</v>
      </c>
      <c r="E718" s="413" t="s">
        <v>13565</v>
      </c>
    </row>
    <row r="719" spans="1:5">
      <c r="A719" s="412">
        <v>38993</v>
      </c>
      <c r="B719" s="412" t="s">
        <v>31371</v>
      </c>
      <c r="C719" s="412" t="s">
        <v>30213</v>
      </c>
      <c r="D719" s="412" t="s">
        <v>30223</v>
      </c>
      <c r="E719" s="413" t="s">
        <v>16801</v>
      </c>
    </row>
    <row r="720" spans="1:5">
      <c r="A720" s="412">
        <v>38418</v>
      </c>
      <c r="B720" s="412" t="s">
        <v>31372</v>
      </c>
      <c r="C720" s="412" t="s">
        <v>30213</v>
      </c>
      <c r="D720" s="412" t="s">
        <v>30216</v>
      </c>
      <c r="E720" s="413" t="s">
        <v>8500</v>
      </c>
    </row>
    <row r="721" spans="1:5">
      <c r="A721" s="412">
        <v>39178</v>
      </c>
      <c r="B721" s="412" t="s">
        <v>31373</v>
      </c>
      <c r="C721" s="412" t="s">
        <v>30213</v>
      </c>
      <c r="D721" s="412" t="s">
        <v>30216</v>
      </c>
      <c r="E721" s="413" t="s">
        <v>11445</v>
      </c>
    </row>
    <row r="722" spans="1:5">
      <c r="A722" s="412">
        <v>39177</v>
      </c>
      <c r="B722" s="412" t="s">
        <v>31374</v>
      </c>
      <c r="C722" s="412" t="s">
        <v>30213</v>
      </c>
      <c r="D722" s="412" t="s">
        <v>30216</v>
      </c>
      <c r="E722" s="413" t="s">
        <v>31106</v>
      </c>
    </row>
    <row r="723" spans="1:5">
      <c r="A723" s="412">
        <v>39174</v>
      </c>
      <c r="B723" s="412" t="s">
        <v>31375</v>
      </c>
      <c r="C723" s="412" t="s">
        <v>30213</v>
      </c>
      <c r="D723" s="412" t="s">
        <v>30216</v>
      </c>
      <c r="E723" s="413" t="s">
        <v>5466</v>
      </c>
    </row>
    <row r="724" spans="1:5">
      <c r="A724" s="412">
        <v>39176</v>
      </c>
      <c r="B724" s="412" t="s">
        <v>31376</v>
      </c>
      <c r="C724" s="412" t="s">
        <v>30213</v>
      </c>
      <c r="D724" s="412" t="s">
        <v>30216</v>
      </c>
      <c r="E724" s="413" t="s">
        <v>5222</v>
      </c>
    </row>
    <row r="725" spans="1:5">
      <c r="A725" s="412">
        <v>39180</v>
      </c>
      <c r="B725" s="412" t="s">
        <v>31377</v>
      </c>
      <c r="C725" s="412" t="s">
        <v>30213</v>
      </c>
      <c r="D725" s="412" t="s">
        <v>30216</v>
      </c>
      <c r="E725" s="413" t="s">
        <v>13304</v>
      </c>
    </row>
    <row r="726" spans="1:5">
      <c r="A726" s="412">
        <v>39179</v>
      </c>
      <c r="B726" s="412" t="s">
        <v>31378</v>
      </c>
      <c r="C726" s="412" t="s">
        <v>30213</v>
      </c>
      <c r="D726" s="412" t="s">
        <v>30216</v>
      </c>
      <c r="E726" s="413" t="s">
        <v>31379</v>
      </c>
    </row>
    <row r="727" spans="1:5">
      <c r="A727" s="412">
        <v>39175</v>
      </c>
      <c r="B727" s="412" t="s">
        <v>31380</v>
      </c>
      <c r="C727" s="412" t="s">
        <v>30213</v>
      </c>
      <c r="D727" s="412" t="s">
        <v>30216</v>
      </c>
      <c r="E727" s="413" t="s">
        <v>13402</v>
      </c>
    </row>
    <row r="728" spans="1:5">
      <c r="A728" s="412">
        <v>39217</v>
      </c>
      <c r="B728" s="412" t="s">
        <v>31381</v>
      </c>
      <c r="C728" s="412" t="s">
        <v>30213</v>
      </c>
      <c r="D728" s="412" t="s">
        <v>30216</v>
      </c>
      <c r="E728" s="413" t="s">
        <v>11876</v>
      </c>
    </row>
    <row r="729" spans="1:5">
      <c r="A729" s="412">
        <v>39181</v>
      </c>
      <c r="B729" s="412" t="s">
        <v>31382</v>
      </c>
      <c r="C729" s="412" t="s">
        <v>30213</v>
      </c>
      <c r="D729" s="412" t="s">
        <v>30216</v>
      </c>
      <c r="E729" s="413" t="s">
        <v>16288</v>
      </c>
    </row>
    <row r="730" spans="1:5">
      <c r="A730" s="412">
        <v>39182</v>
      </c>
      <c r="B730" s="412" t="s">
        <v>31383</v>
      </c>
      <c r="C730" s="412" t="s">
        <v>30213</v>
      </c>
      <c r="D730" s="412" t="s">
        <v>30216</v>
      </c>
      <c r="E730" s="413" t="s">
        <v>31384</v>
      </c>
    </row>
    <row r="731" spans="1:5">
      <c r="A731" s="412">
        <v>12616</v>
      </c>
      <c r="B731" s="412" t="s">
        <v>31385</v>
      </c>
      <c r="C731" s="412" t="s">
        <v>30213</v>
      </c>
      <c r="D731" s="412" t="s">
        <v>30223</v>
      </c>
      <c r="E731" s="413" t="s">
        <v>31386</v>
      </c>
    </row>
    <row r="732" spans="1:5">
      <c r="A732" s="412">
        <v>1049</v>
      </c>
      <c r="B732" s="412" t="s">
        <v>31387</v>
      </c>
      <c r="C732" s="412" t="s">
        <v>30213</v>
      </c>
      <c r="D732" s="412" t="s">
        <v>30216</v>
      </c>
      <c r="E732" s="413" t="s">
        <v>31388</v>
      </c>
    </row>
    <row r="733" spans="1:5">
      <c r="A733" s="412">
        <v>1099</v>
      </c>
      <c r="B733" s="412" t="s">
        <v>31389</v>
      </c>
      <c r="C733" s="412" t="s">
        <v>30213</v>
      </c>
      <c r="D733" s="412" t="s">
        <v>30216</v>
      </c>
      <c r="E733" s="413" t="s">
        <v>6316</v>
      </c>
    </row>
    <row r="734" spans="1:5">
      <c r="A734" s="412">
        <v>39678</v>
      </c>
      <c r="B734" s="412" t="s">
        <v>31390</v>
      </c>
      <c r="C734" s="412" t="s">
        <v>30213</v>
      </c>
      <c r="D734" s="412" t="s">
        <v>30216</v>
      </c>
      <c r="E734" s="413" t="s">
        <v>13418</v>
      </c>
    </row>
    <row r="735" spans="1:5">
      <c r="A735" s="412">
        <v>1050</v>
      </c>
      <c r="B735" s="412" t="s">
        <v>31391</v>
      </c>
      <c r="C735" s="412" t="s">
        <v>30213</v>
      </c>
      <c r="D735" s="412" t="s">
        <v>30216</v>
      </c>
      <c r="E735" s="413" t="s">
        <v>5453</v>
      </c>
    </row>
    <row r="736" spans="1:5">
      <c r="A736" s="412">
        <v>1101</v>
      </c>
      <c r="B736" s="412" t="s">
        <v>31392</v>
      </c>
      <c r="C736" s="412" t="s">
        <v>30213</v>
      </c>
      <c r="D736" s="412" t="s">
        <v>30216</v>
      </c>
      <c r="E736" s="413" t="s">
        <v>31393</v>
      </c>
    </row>
    <row r="737" spans="1:5">
      <c r="A737" s="412">
        <v>1100</v>
      </c>
      <c r="B737" s="412" t="s">
        <v>240</v>
      </c>
      <c r="C737" s="412" t="s">
        <v>30213</v>
      </c>
      <c r="D737" s="412" t="s">
        <v>30216</v>
      </c>
      <c r="E737" s="413" t="s">
        <v>5218</v>
      </c>
    </row>
    <row r="738" spans="1:5">
      <c r="A738" s="412">
        <v>39679</v>
      </c>
      <c r="B738" s="412" t="s">
        <v>31394</v>
      </c>
      <c r="C738" s="412" t="s">
        <v>30213</v>
      </c>
      <c r="D738" s="412" t="s">
        <v>30216</v>
      </c>
      <c r="E738" s="413" t="s">
        <v>31395</v>
      </c>
    </row>
    <row r="739" spans="1:5">
      <c r="A739" s="412">
        <v>1098</v>
      </c>
      <c r="B739" s="412" t="s">
        <v>31396</v>
      </c>
      <c r="C739" s="412" t="s">
        <v>30213</v>
      </c>
      <c r="D739" s="412" t="s">
        <v>30216</v>
      </c>
      <c r="E739" s="413" t="s">
        <v>15226</v>
      </c>
    </row>
    <row r="740" spans="1:5">
      <c r="A740" s="412">
        <v>1102</v>
      </c>
      <c r="B740" s="412" t="s">
        <v>31397</v>
      </c>
      <c r="C740" s="412" t="s">
        <v>30213</v>
      </c>
      <c r="D740" s="412" t="s">
        <v>30216</v>
      </c>
      <c r="E740" s="413" t="s">
        <v>31398</v>
      </c>
    </row>
    <row r="741" spans="1:5">
      <c r="A741" s="412">
        <v>1051</v>
      </c>
      <c r="B741" s="412" t="s">
        <v>31399</v>
      </c>
      <c r="C741" s="412" t="s">
        <v>30213</v>
      </c>
      <c r="D741" s="412" t="s">
        <v>30216</v>
      </c>
      <c r="E741" s="413" t="s">
        <v>31400</v>
      </c>
    </row>
    <row r="742" spans="1:5">
      <c r="A742" s="412">
        <v>37399</v>
      </c>
      <c r="B742" s="412" t="s">
        <v>31401</v>
      </c>
      <c r="C742" s="412" t="s">
        <v>30213</v>
      </c>
      <c r="D742" s="412" t="s">
        <v>30216</v>
      </c>
      <c r="E742" s="413" t="s">
        <v>31402</v>
      </c>
    </row>
    <row r="743" spans="1:5">
      <c r="A743" s="412">
        <v>41955</v>
      </c>
      <c r="B743" s="412" t="s">
        <v>31403</v>
      </c>
      <c r="C743" s="412" t="s">
        <v>30304</v>
      </c>
      <c r="D743" s="412" t="s">
        <v>30216</v>
      </c>
      <c r="E743" s="413" t="s">
        <v>31404</v>
      </c>
    </row>
    <row r="744" spans="1:5">
      <c r="A744" s="412">
        <v>41953</v>
      </c>
      <c r="B744" s="412" t="s">
        <v>31405</v>
      </c>
      <c r="C744" s="412" t="s">
        <v>30304</v>
      </c>
      <c r="D744" s="412" t="s">
        <v>30216</v>
      </c>
      <c r="E744" s="413" t="s">
        <v>31406</v>
      </c>
    </row>
    <row r="745" spans="1:5">
      <c r="A745" s="412">
        <v>41954</v>
      </c>
      <c r="B745" s="412" t="s">
        <v>31407</v>
      </c>
      <c r="C745" s="412" t="s">
        <v>30304</v>
      </c>
      <c r="D745" s="412" t="s">
        <v>30216</v>
      </c>
      <c r="E745" s="413" t="s">
        <v>15687</v>
      </c>
    </row>
    <row r="746" spans="1:5">
      <c r="A746" s="412">
        <v>25004</v>
      </c>
      <c r="B746" s="412" t="s">
        <v>31408</v>
      </c>
      <c r="C746" s="412" t="s">
        <v>30304</v>
      </c>
      <c r="D746" s="412" t="s">
        <v>30216</v>
      </c>
      <c r="E746" s="413" t="s">
        <v>31409</v>
      </c>
    </row>
    <row r="747" spans="1:5">
      <c r="A747" s="412">
        <v>25002</v>
      </c>
      <c r="B747" s="412" t="s">
        <v>31410</v>
      </c>
      <c r="C747" s="412" t="s">
        <v>30304</v>
      </c>
      <c r="D747" s="412" t="s">
        <v>30216</v>
      </c>
      <c r="E747" s="413" t="s">
        <v>31411</v>
      </c>
    </row>
    <row r="748" spans="1:5">
      <c r="A748" s="412">
        <v>37409</v>
      </c>
      <c r="B748" s="412" t="s">
        <v>31412</v>
      </c>
      <c r="C748" s="412" t="s">
        <v>30304</v>
      </c>
      <c r="D748" s="412" t="s">
        <v>30216</v>
      </c>
      <c r="E748" s="413" t="s">
        <v>16351</v>
      </c>
    </row>
    <row r="749" spans="1:5">
      <c r="A749" s="412">
        <v>841</v>
      </c>
      <c r="B749" s="412" t="s">
        <v>31413</v>
      </c>
      <c r="C749" s="412" t="s">
        <v>30304</v>
      </c>
      <c r="D749" s="412" t="s">
        <v>30214</v>
      </c>
      <c r="E749" s="413" t="s">
        <v>31414</v>
      </c>
    </row>
    <row r="750" spans="1:5">
      <c r="A750" s="412">
        <v>25005</v>
      </c>
      <c r="B750" s="412" t="s">
        <v>31415</v>
      </c>
      <c r="C750" s="412" t="s">
        <v>30304</v>
      </c>
      <c r="D750" s="412" t="s">
        <v>30216</v>
      </c>
      <c r="E750" s="413" t="s">
        <v>31416</v>
      </c>
    </row>
    <row r="751" spans="1:5">
      <c r="A751" s="412">
        <v>25003</v>
      </c>
      <c r="B751" s="412" t="s">
        <v>31417</v>
      </c>
      <c r="C751" s="412" t="s">
        <v>30304</v>
      </c>
      <c r="D751" s="412" t="s">
        <v>30216</v>
      </c>
      <c r="E751" s="413" t="s">
        <v>31418</v>
      </c>
    </row>
    <row r="752" spans="1:5">
      <c r="A752" s="412">
        <v>37410</v>
      </c>
      <c r="B752" s="412" t="s">
        <v>31419</v>
      </c>
      <c r="C752" s="412" t="s">
        <v>30304</v>
      </c>
      <c r="D752" s="412" t="s">
        <v>30216</v>
      </c>
      <c r="E752" s="413" t="s">
        <v>31416</v>
      </c>
    </row>
    <row r="753" spans="1:5">
      <c r="A753" s="412">
        <v>842</v>
      </c>
      <c r="B753" s="412" t="s">
        <v>31420</v>
      </c>
      <c r="C753" s="412" t="s">
        <v>30304</v>
      </c>
      <c r="D753" s="412" t="s">
        <v>30216</v>
      </c>
      <c r="E753" s="413" t="s">
        <v>15586</v>
      </c>
    </row>
    <row r="754" spans="1:5">
      <c r="A754" s="412">
        <v>862</v>
      </c>
      <c r="B754" s="412" t="s">
        <v>31421</v>
      </c>
      <c r="C754" s="412" t="s">
        <v>30232</v>
      </c>
      <c r="D754" s="412" t="s">
        <v>30216</v>
      </c>
      <c r="E754" s="413" t="s">
        <v>31422</v>
      </c>
    </row>
    <row r="755" spans="1:5">
      <c r="A755" s="412">
        <v>866</v>
      </c>
      <c r="B755" s="412" t="s">
        <v>31423</v>
      </c>
      <c r="C755" s="412" t="s">
        <v>30232</v>
      </c>
      <c r="D755" s="412" t="s">
        <v>30216</v>
      </c>
      <c r="E755" s="413" t="s">
        <v>31424</v>
      </c>
    </row>
    <row r="756" spans="1:5">
      <c r="A756" s="412">
        <v>892</v>
      </c>
      <c r="B756" s="412" t="s">
        <v>31425</v>
      </c>
      <c r="C756" s="412" t="s">
        <v>30232</v>
      </c>
      <c r="D756" s="412" t="s">
        <v>30216</v>
      </c>
      <c r="E756" s="413" t="s">
        <v>31426</v>
      </c>
    </row>
    <row r="757" spans="1:5">
      <c r="A757" s="412">
        <v>857</v>
      </c>
      <c r="B757" s="412" t="s">
        <v>31427</v>
      </c>
      <c r="C757" s="412" t="s">
        <v>30232</v>
      </c>
      <c r="D757" s="412" t="s">
        <v>30214</v>
      </c>
      <c r="E757" s="413" t="s">
        <v>31428</v>
      </c>
    </row>
    <row r="758" spans="1:5">
      <c r="A758" s="412">
        <v>37404</v>
      </c>
      <c r="B758" s="412" t="s">
        <v>31429</v>
      </c>
      <c r="C758" s="412" t="s">
        <v>30232</v>
      </c>
      <c r="D758" s="412" t="s">
        <v>30216</v>
      </c>
      <c r="E758" s="413" t="s">
        <v>31430</v>
      </c>
    </row>
    <row r="759" spans="1:5">
      <c r="A759" s="412">
        <v>868</v>
      </c>
      <c r="B759" s="412" t="s">
        <v>31431</v>
      </c>
      <c r="C759" s="412" t="s">
        <v>30232</v>
      </c>
      <c r="D759" s="412" t="s">
        <v>30216</v>
      </c>
      <c r="E759" s="413" t="s">
        <v>31432</v>
      </c>
    </row>
    <row r="760" spans="1:5">
      <c r="A760" s="412">
        <v>870</v>
      </c>
      <c r="B760" s="412" t="s">
        <v>31433</v>
      </c>
      <c r="C760" s="412" t="s">
        <v>30232</v>
      </c>
      <c r="D760" s="412" t="s">
        <v>30216</v>
      </c>
      <c r="E760" s="413" t="s">
        <v>31434</v>
      </c>
    </row>
    <row r="761" spans="1:5">
      <c r="A761" s="412">
        <v>863</v>
      </c>
      <c r="B761" s="412" t="s">
        <v>31435</v>
      </c>
      <c r="C761" s="412" t="s">
        <v>30232</v>
      </c>
      <c r="D761" s="412" t="s">
        <v>30216</v>
      </c>
      <c r="E761" s="413" t="s">
        <v>11132</v>
      </c>
    </row>
    <row r="762" spans="1:5">
      <c r="A762" s="412">
        <v>867</v>
      </c>
      <c r="B762" s="412" t="s">
        <v>31436</v>
      </c>
      <c r="C762" s="412" t="s">
        <v>30232</v>
      </c>
      <c r="D762" s="412" t="s">
        <v>30216</v>
      </c>
      <c r="E762" s="413" t="s">
        <v>31437</v>
      </c>
    </row>
    <row r="763" spans="1:5">
      <c r="A763" s="412">
        <v>891</v>
      </c>
      <c r="B763" s="412" t="s">
        <v>31438</v>
      </c>
      <c r="C763" s="412" t="s">
        <v>30232</v>
      </c>
      <c r="D763" s="412" t="s">
        <v>30216</v>
      </c>
      <c r="E763" s="413" t="s">
        <v>31439</v>
      </c>
    </row>
    <row r="764" spans="1:5">
      <c r="A764" s="412">
        <v>864</v>
      </c>
      <c r="B764" s="412" t="s">
        <v>31440</v>
      </c>
      <c r="C764" s="412" t="s">
        <v>30232</v>
      </c>
      <c r="D764" s="412" t="s">
        <v>30216</v>
      </c>
      <c r="E764" s="413" t="s">
        <v>31441</v>
      </c>
    </row>
    <row r="765" spans="1:5">
      <c r="A765" s="412">
        <v>865</v>
      </c>
      <c r="B765" s="412" t="s">
        <v>31442</v>
      </c>
      <c r="C765" s="412" t="s">
        <v>30232</v>
      </c>
      <c r="D765" s="412" t="s">
        <v>30216</v>
      </c>
      <c r="E765" s="413" t="s">
        <v>31443</v>
      </c>
    </row>
    <row r="766" spans="1:5">
      <c r="A766" s="412">
        <v>1006</v>
      </c>
      <c r="B766" s="412" t="s">
        <v>31444</v>
      </c>
      <c r="C766" s="412" t="s">
        <v>30232</v>
      </c>
      <c r="D766" s="412" t="s">
        <v>30216</v>
      </c>
      <c r="E766" s="413" t="s">
        <v>31445</v>
      </c>
    </row>
    <row r="767" spans="1:5">
      <c r="A767" s="412">
        <v>948</v>
      </c>
      <c r="B767" s="412" t="s">
        <v>31446</v>
      </c>
      <c r="C767" s="412" t="s">
        <v>30232</v>
      </c>
      <c r="D767" s="412" t="s">
        <v>30216</v>
      </c>
      <c r="E767" s="413" t="s">
        <v>31447</v>
      </c>
    </row>
    <row r="768" spans="1:5">
      <c r="A768" s="412">
        <v>947</v>
      </c>
      <c r="B768" s="412" t="s">
        <v>31448</v>
      </c>
      <c r="C768" s="412" t="s">
        <v>30232</v>
      </c>
      <c r="D768" s="412" t="s">
        <v>30216</v>
      </c>
      <c r="E768" s="413" t="s">
        <v>31449</v>
      </c>
    </row>
    <row r="769" spans="1:5">
      <c r="A769" s="412">
        <v>911</v>
      </c>
      <c r="B769" s="412" t="s">
        <v>31450</v>
      </c>
      <c r="C769" s="412" t="s">
        <v>30232</v>
      </c>
      <c r="D769" s="412" t="s">
        <v>30216</v>
      </c>
      <c r="E769" s="413" t="s">
        <v>31451</v>
      </c>
    </row>
    <row r="770" spans="1:5">
      <c r="A770" s="412">
        <v>925</v>
      </c>
      <c r="B770" s="412" t="s">
        <v>31452</v>
      </c>
      <c r="C770" s="412" t="s">
        <v>30232</v>
      </c>
      <c r="D770" s="412" t="s">
        <v>30216</v>
      </c>
      <c r="E770" s="413" t="s">
        <v>31453</v>
      </c>
    </row>
    <row r="771" spans="1:5">
      <c r="A771" s="412">
        <v>954</v>
      </c>
      <c r="B771" s="412" t="s">
        <v>31454</v>
      </c>
      <c r="C771" s="412" t="s">
        <v>30232</v>
      </c>
      <c r="D771" s="412" t="s">
        <v>30216</v>
      </c>
      <c r="E771" s="413" t="s">
        <v>31455</v>
      </c>
    </row>
    <row r="772" spans="1:5">
      <c r="A772" s="412">
        <v>901</v>
      </c>
      <c r="B772" s="412" t="s">
        <v>31456</v>
      </c>
      <c r="C772" s="412" t="s">
        <v>30232</v>
      </c>
      <c r="D772" s="412" t="s">
        <v>30216</v>
      </c>
      <c r="E772" s="413" t="s">
        <v>31457</v>
      </c>
    </row>
    <row r="773" spans="1:5">
      <c r="A773" s="412">
        <v>926</v>
      </c>
      <c r="B773" s="412" t="s">
        <v>31458</v>
      </c>
      <c r="C773" s="412" t="s">
        <v>30232</v>
      </c>
      <c r="D773" s="412" t="s">
        <v>30216</v>
      </c>
      <c r="E773" s="413" t="s">
        <v>31459</v>
      </c>
    </row>
    <row r="774" spans="1:5">
      <c r="A774" s="412">
        <v>912</v>
      </c>
      <c r="B774" s="412" t="s">
        <v>31460</v>
      </c>
      <c r="C774" s="412" t="s">
        <v>30232</v>
      </c>
      <c r="D774" s="412" t="s">
        <v>30216</v>
      </c>
      <c r="E774" s="413" t="s">
        <v>16669</v>
      </c>
    </row>
    <row r="775" spans="1:5">
      <c r="A775" s="412">
        <v>955</v>
      </c>
      <c r="B775" s="412" t="s">
        <v>31461</v>
      </c>
      <c r="C775" s="412" t="s">
        <v>30232</v>
      </c>
      <c r="D775" s="412" t="s">
        <v>30216</v>
      </c>
      <c r="E775" s="413" t="s">
        <v>31462</v>
      </c>
    </row>
    <row r="776" spans="1:5">
      <c r="A776" s="412">
        <v>946</v>
      </c>
      <c r="B776" s="412" t="s">
        <v>31463</v>
      </c>
      <c r="C776" s="412" t="s">
        <v>30232</v>
      </c>
      <c r="D776" s="412" t="s">
        <v>30216</v>
      </c>
      <c r="E776" s="413" t="s">
        <v>31464</v>
      </c>
    </row>
    <row r="777" spans="1:5">
      <c r="A777" s="412">
        <v>953</v>
      </c>
      <c r="B777" s="412" t="s">
        <v>31465</v>
      </c>
      <c r="C777" s="412" t="s">
        <v>30232</v>
      </c>
      <c r="D777" s="412" t="s">
        <v>30216</v>
      </c>
      <c r="E777" s="413" t="s">
        <v>31466</v>
      </c>
    </row>
    <row r="778" spans="1:5">
      <c r="A778" s="412">
        <v>902</v>
      </c>
      <c r="B778" s="412" t="s">
        <v>31467</v>
      </c>
      <c r="C778" s="412" t="s">
        <v>30232</v>
      </c>
      <c r="D778" s="412" t="s">
        <v>30216</v>
      </c>
      <c r="E778" s="413" t="s">
        <v>31468</v>
      </c>
    </row>
    <row r="779" spans="1:5">
      <c r="A779" s="412">
        <v>927</v>
      </c>
      <c r="B779" s="412" t="s">
        <v>31469</v>
      </c>
      <c r="C779" s="412" t="s">
        <v>30232</v>
      </c>
      <c r="D779" s="412" t="s">
        <v>30216</v>
      </c>
      <c r="E779" s="413" t="s">
        <v>31470</v>
      </c>
    </row>
    <row r="780" spans="1:5">
      <c r="A780" s="412">
        <v>913</v>
      </c>
      <c r="B780" s="412" t="s">
        <v>31471</v>
      </c>
      <c r="C780" s="412" t="s">
        <v>30232</v>
      </c>
      <c r="D780" s="412" t="s">
        <v>30216</v>
      </c>
      <c r="E780" s="413" t="s">
        <v>31472</v>
      </c>
    </row>
    <row r="781" spans="1:5">
      <c r="A781" s="412">
        <v>903</v>
      </c>
      <c r="B781" s="412" t="s">
        <v>31473</v>
      </c>
      <c r="C781" s="412" t="s">
        <v>30232</v>
      </c>
      <c r="D781" s="412" t="s">
        <v>30216</v>
      </c>
      <c r="E781" s="413" t="s">
        <v>31474</v>
      </c>
    </row>
    <row r="782" spans="1:5">
      <c r="A782" s="412">
        <v>945</v>
      </c>
      <c r="B782" s="412" t="s">
        <v>31475</v>
      </c>
      <c r="C782" s="412" t="s">
        <v>30232</v>
      </c>
      <c r="D782" s="412" t="s">
        <v>30216</v>
      </c>
      <c r="E782" s="413" t="s">
        <v>31476</v>
      </c>
    </row>
    <row r="783" spans="1:5">
      <c r="A783" s="412">
        <v>914</v>
      </c>
      <c r="B783" s="412" t="s">
        <v>31477</v>
      </c>
      <c r="C783" s="412" t="s">
        <v>30232</v>
      </c>
      <c r="D783" s="412" t="s">
        <v>30216</v>
      </c>
      <c r="E783" s="413" t="s">
        <v>31478</v>
      </c>
    </row>
    <row r="784" spans="1:5">
      <c r="A784" s="412">
        <v>993</v>
      </c>
      <c r="B784" s="412" t="s">
        <v>31479</v>
      </c>
      <c r="C784" s="412" t="s">
        <v>30232</v>
      </c>
      <c r="D784" s="412" t="s">
        <v>30216</v>
      </c>
      <c r="E784" s="413" t="s">
        <v>31480</v>
      </c>
    </row>
    <row r="785" spans="1:5">
      <c r="A785" s="412">
        <v>1020</v>
      </c>
      <c r="B785" s="412" t="s">
        <v>31481</v>
      </c>
      <c r="C785" s="412" t="s">
        <v>30232</v>
      </c>
      <c r="D785" s="412" t="s">
        <v>30216</v>
      </c>
      <c r="E785" s="413" t="s">
        <v>13223</v>
      </c>
    </row>
    <row r="786" spans="1:5">
      <c r="A786" s="412">
        <v>1017</v>
      </c>
      <c r="B786" s="412" t="s">
        <v>31482</v>
      </c>
      <c r="C786" s="412" t="s">
        <v>30232</v>
      </c>
      <c r="D786" s="412" t="s">
        <v>30216</v>
      </c>
      <c r="E786" s="413" t="s">
        <v>31483</v>
      </c>
    </row>
    <row r="787" spans="1:5">
      <c r="A787" s="412">
        <v>999</v>
      </c>
      <c r="B787" s="412" t="s">
        <v>31484</v>
      </c>
      <c r="C787" s="412" t="s">
        <v>30232</v>
      </c>
      <c r="D787" s="412" t="s">
        <v>30216</v>
      </c>
      <c r="E787" s="413" t="s">
        <v>31485</v>
      </c>
    </row>
    <row r="788" spans="1:5">
      <c r="A788" s="412">
        <v>995</v>
      </c>
      <c r="B788" s="412" t="s">
        <v>31486</v>
      </c>
      <c r="C788" s="412" t="s">
        <v>30232</v>
      </c>
      <c r="D788" s="412" t="s">
        <v>30216</v>
      </c>
      <c r="E788" s="413" t="s">
        <v>15648</v>
      </c>
    </row>
    <row r="789" spans="1:5">
      <c r="A789" s="412">
        <v>1000</v>
      </c>
      <c r="B789" s="412" t="s">
        <v>31487</v>
      </c>
      <c r="C789" s="412" t="s">
        <v>30232</v>
      </c>
      <c r="D789" s="412" t="s">
        <v>30216</v>
      </c>
      <c r="E789" s="413" t="s">
        <v>31488</v>
      </c>
    </row>
    <row r="790" spans="1:5">
      <c r="A790" s="412">
        <v>1022</v>
      </c>
      <c r="B790" s="412" t="s">
        <v>31489</v>
      </c>
      <c r="C790" s="412" t="s">
        <v>30232</v>
      </c>
      <c r="D790" s="412" t="s">
        <v>30216</v>
      </c>
      <c r="E790" s="413" t="s">
        <v>30282</v>
      </c>
    </row>
    <row r="791" spans="1:5">
      <c r="A791" s="412">
        <v>1015</v>
      </c>
      <c r="B791" s="412" t="s">
        <v>31490</v>
      </c>
      <c r="C791" s="412" t="s">
        <v>30232</v>
      </c>
      <c r="D791" s="412" t="s">
        <v>30216</v>
      </c>
      <c r="E791" s="413" t="s">
        <v>31491</v>
      </c>
    </row>
    <row r="792" spans="1:5">
      <c r="A792" s="412">
        <v>996</v>
      </c>
      <c r="B792" s="412" t="s">
        <v>31492</v>
      </c>
      <c r="C792" s="412" t="s">
        <v>30232</v>
      </c>
      <c r="D792" s="412" t="s">
        <v>30216</v>
      </c>
      <c r="E792" s="413" t="s">
        <v>14428</v>
      </c>
    </row>
    <row r="793" spans="1:5">
      <c r="A793" s="412">
        <v>1001</v>
      </c>
      <c r="B793" s="412" t="s">
        <v>31493</v>
      </c>
      <c r="C793" s="412" t="s">
        <v>30232</v>
      </c>
      <c r="D793" s="412" t="s">
        <v>30216</v>
      </c>
      <c r="E793" s="413" t="s">
        <v>31494</v>
      </c>
    </row>
    <row r="794" spans="1:5">
      <c r="A794" s="412">
        <v>1019</v>
      </c>
      <c r="B794" s="412" t="s">
        <v>31495</v>
      </c>
      <c r="C794" s="412" t="s">
        <v>30232</v>
      </c>
      <c r="D794" s="412" t="s">
        <v>30216</v>
      </c>
      <c r="E794" s="413" t="s">
        <v>9214</v>
      </c>
    </row>
    <row r="795" spans="1:5">
      <c r="A795" s="412">
        <v>1021</v>
      </c>
      <c r="B795" s="412" t="s">
        <v>31496</v>
      </c>
      <c r="C795" s="412" t="s">
        <v>30232</v>
      </c>
      <c r="D795" s="412" t="s">
        <v>30216</v>
      </c>
      <c r="E795" s="413" t="s">
        <v>5355</v>
      </c>
    </row>
    <row r="796" spans="1:5">
      <c r="A796" s="412">
        <v>39249</v>
      </c>
      <c r="B796" s="412" t="s">
        <v>31497</v>
      </c>
      <c r="C796" s="412" t="s">
        <v>30232</v>
      </c>
      <c r="D796" s="412" t="s">
        <v>30216</v>
      </c>
      <c r="E796" s="413" t="s">
        <v>31498</v>
      </c>
    </row>
    <row r="797" spans="1:5">
      <c r="A797" s="412">
        <v>1018</v>
      </c>
      <c r="B797" s="412" t="s">
        <v>31499</v>
      </c>
      <c r="C797" s="412" t="s">
        <v>30232</v>
      </c>
      <c r="D797" s="412" t="s">
        <v>30216</v>
      </c>
      <c r="E797" s="413" t="s">
        <v>31500</v>
      </c>
    </row>
    <row r="798" spans="1:5">
      <c r="A798" s="412">
        <v>39250</v>
      </c>
      <c r="B798" s="412" t="s">
        <v>31501</v>
      </c>
      <c r="C798" s="412" t="s">
        <v>30232</v>
      </c>
      <c r="D798" s="412" t="s">
        <v>30216</v>
      </c>
      <c r="E798" s="413" t="s">
        <v>31502</v>
      </c>
    </row>
    <row r="799" spans="1:5">
      <c r="A799" s="412">
        <v>994</v>
      </c>
      <c r="B799" s="412" t="s">
        <v>31503</v>
      </c>
      <c r="C799" s="412" t="s">
        <v>30232</v>
      </c>
      <c r="D799" s="412" t="s">
        <v>30216</v>
      </c>
      <c r="E799" s="413" t="s">
        <v>7240</v>
      </c>
    </row>
    <row r="800" spans="1:5">
      <c r="A800" s="412">
        <v>977</v>
      </c>
      <c r="B800" s="412" t="s">
        <v>31504</v>
      </c>
      <c r="C800" s="412" t="s">
        <v>30232</v>
      </c>
      <c r="D800" s="412" t="s">
        <v>30216</v>
      </c>
      <c r="E800" s="413" t="s">
        <v>31505</v>
      </c>
    </row>
    <row r="801" spans="1:5">
      <c r="A801" s="412">
        <v>998</v>
      </c>
      <c r="B801" s="412" t="s">
        <v>31506</v>
      </c>
      <c r="C801" s="412" t="s">
        <v>30232</v>
      </c>
      <c r="D801" s="412" t="s">
        <v>30216</v>
      </c>
      <c r="E801" s="413" t="s">
        <v>15467</v>
      </c>
    </row>
    <row r="802" spans="1:5">
      <c r="A802" s="412">
        <v>39251</v>
      </c>
      <c r="B802" s="412" t="s">
        <v>31507</v>
      </c>
      <c r="C802" s="412" t="s">
        <v>30232</v>
      </c>
      <c r="D802" s="412" t="s">
        <v>30216</v>
      </c>
      <c r="E802" s="413" t="s">
        <v>5015</v>
      </c>
    </row>
    <row r="803" spans="1:5">
      <c r="A803" s="412">
        <v>1011</v>
      </c>
      <c r="B803" s="412" t="s">
        <v>31508</v>
      </c>
      <c r="C803" s="412" t="s">
        <v>30232</v>
      </c>
      <c r="D803" s="412" t="s">
        <v>30216</v>
      </c>
      <c r="E803" s="413" t="s">
        <v>4155</v>
      </c>
    </row>
    <row r="804" spans="1:5">
      <c r="A804" s="412">
        <v>39252</v>
      </c>
      <c r="B804" s="412" t="s">
        <v>31509</v>
      </c>
      <c r="C804" s="412" t="s">
        <v>30232</v>
      </c>
      <c r="D804" s="412" t="s">
        <v>30216</v>
      </c>
      <c r="E804" s="413" t="s">
        <v>12357</v>
      </c>
    </row>
    <row r="805" spans="1:5">
      <c r="A805" s="412">
        <v>1013</v>
      </c>
      <c r="B805" s="412" t="s">
        <v>31510</v>
      </c>
      <c r="C805" s="412" t="s">
        <v>30232</v>
      </c>
      <c r="D805" s="412" t="s">
        <v>30216</v>
      </c>
      <c r="E805" s="413" t="s">
        <v>31511</v>
      </c>
    </row>
    <row r="806" spans="1:5">
      <c r="A806" s="412">
        <v>980</v>
      </c>
      <c r="B806" s="412" t="s">
        <v>31512</v>
      </c>
      <c r="C806" s="412" t="s">
        <v>30232</v>
      </c>
      <c r="D806" s="412" t="s">
        <v>30216</v>
      </c>
      <c r="E806" s="413" t="s">
        <v>31513</v>
      </c>
    </row>
    <row r="807" spans="1:5">
      <c r="A807" s="412">
        <v>39237</v>
      </c>
      <c r="B807" s="412" t="s">
        <v>31514</v>
      </c>
      <c r="C807" s="412" t="s">
        <v>30232</v>
      </c>
      <c r="D807" s="412" t="s">
        <v>30216</v>
      </c>
      <c r="E807" s="413" t="s">
        <v>31515</v>
      </c>
    </row>
    <row r="808" spans="1:5">
      <c r="A808" s="412">
        <v>39238</v>
      </c>
      <c r="B808" s="412" t="s">
        <v>31516</v>
      </c>
      <c r="C808" s="412" t="s">
        <v>30232</v>
      </c>
      <c r="D808" s="412" t="s">
        <v>30216</v>
      </c>
      <c r="E808" s="413" t="s">
        <v>31517</v>
      </c>
    </row>
    <row r="809" spans="1:5">
      <c r="A809" s="412">
        <v>979</v>
      </c>
      <c r="B809" s="412" t="s">
        <v>31518</v>
      </c>
      <c r="C809" s="412" t="s">
        <v>30232</v>
      </c>
      <c r="D809" s="412" t="s">
        <v>30216</v>
      </c>
      <c r="E809" s="413" t="s">
        <v>8388</v>
      </c>
    </row>
    <row r="810" spans="1:5">
      <c r="A810" s="412">
        <v>39239</v>
      </c>
      <c r="B810" s="412" t="s">
        <v>31519</v>
      </c>
      <c r="C810" s="412" t="s">
        <v>30232</v>
      </c>
      <c r="D810" s="412" t="s">
        <v>30216</v>
      </c>
      <c r="E810" s="413" t="s">
        <v>16217</v>
      </c>
    </row>
    <row r="811" spans="1:5">
      <c r="A811" s="412">
        <v>1014</v>
      </c>
      <c r="B811" s="412" t="s">
        <v>31520</v>
      </c>
      <c r="C811" s="412" t="s">
        <v>30232</v>
      </c>
      <c r="D811" s="412" t="s">
        <v>30216</v>
      </c>
      <c r="E811" s="413" t="s">
        <v>30256</v>
      </c>
    </row>
    <row r="812" spans="1:5">
      <c r="A812" s="412">
        <v>39240</v>
      </c>
      <c r="B812" s="412" t="s">
        <v>31521</v>
      </c>
      <c r="C812" s="412" t="s">
        <v>30232</v>
      </c>
      <c r="D812" s="412" t="s">
        <v>30216</v>
      </c>
      <c r="E812" s="413" t="s">
        <v>31522</v>
      </c>
    </row>
    <row r="813" spans="1:5">
      <c r="A813" s="412">
        <v>39232</v>
      </c>
      <c r="B813" s="412" t="s">
        <v>31523</v>
      </c>
      <c r="C813" s="412" t="s">
        <v>30232</v>
      </c>
      <c r="D813" s="412" t="s">
        <v>30216</v>
      </c>
      <c r="E813" s="413" t="s">
        <v>13250</v>
      </c>
    </row>
    <row r="814" spans="1:5">
      <c r="A814" s="412">
        <v>39233</v>
      </c>
      <c r="B814" s="412" t="s">
        <v>31524</v>
      </c>
      <c r="C814" s="412" t="s">
        <v>30232</v>
      </c>
      <c r="D814" s="412" t="s">
        <v>30216</v>
      </c>
      <c r="E814" s="413" t="s">
        <v>11119</v>
      </c>
    </row>
    <row r="815" spans="1:5">
      <c r="A815" s="412">
        <v>981</v>
      </c>
      <c r="B815" s="412" t="s">
        <v>31525</v>
      </c>
      <c r="C815" s="412" t="s">
        <v>30232</v>
      </c>
      <c r="D815" s="412" t="s">
        <v>30214</v>
      </c>
      <c r="E815" s="413" t="s">
        <v>31526</v>
      </c>
    </row>
    <row r="816" spans="1:5">
      <c r="A816" s="412">
        <v>39234</v>
      </c>
      <c r="B816" s="412" t="s">
        <v>31527</v>
      </c>
      <c r="C816" s="412" t="s">
        <v>30232</v>
      </c>
      <c r="D816" s="412" t="s">
        <v>30216</v>
      </c>
      <c r="E816" s="413" t="s">
        <v>31528</v>
      </c>
    </row>
    <row r="817" spans="1:5">
      <c r="A817" s="412">
        <v>982</v>
      </c>
      <c r="B817" s="412" t="s">
        <v>31529</v>
      </c>
      <c r="C817" s="412" t="s">
        <v>30232</v>
      </c>
      <c r="D817" s="412" t="s">
        <v>30216</v>
      </c>
      <c r="E817" s="413" t="s">
        <v>5204</v>
      </c>
    </row>
    <row r="818" spans="1:5">
      <c r="A818" s="412">
        <v>39235</v>
      </c>
      <c r="B818" s="412" t="s">
        <v>31530</v>
      </c>
      <c r="C818" s="412" t="s">
        <v>30232</v>
      </c>
      <c r="D818" s="412" t="s">
        <v>30216</v>
      </c>
      <c r="E818" s="413" t="s">
        <v>31531</v>
      </c>
    </row>
    <row r="819" spans="1:5">
      <c r="A819" s="412">
        <v>39236</v>
      </c>
      <c r="B819" s="412" t="s">
        <v>31532</v>
      </c>
      <c r="C819" s="412" t="s">
        <v>30232</v>
      </c>
      <c r="D819" s="412" t="s">
        <v>30216</v>
      </c>
      <c r="E819" s="413" t="s">
        <v>31533</v>
      </c>
    </row>
    <row r="820" spans="1:5">
      <c r="A820" s="412">
        <v>876</v>
      </c>
      <c r="B820" s="412" t="s">
        <v>31534</v>
      </c>
      <c r="C820" s="412" t="s">
        <v>30232</v>
      </c>
      <c r="D820" s="412" t="s">
        <v>30216</v>
      </c>
      <c r="E820" s="413" t="s">
        <v>31535</v>
      </c>
    </row>
    <row r="821" spans="1:5">
      <c r="A821" s="412">
        <v>877</v>
      </c>
      <c r="B821" s="412" t="s">
        <v>31536</v>
      </c>
      <c r="C821" s="412" t="s">
        <v>30232</v>
      </c>
      <c r="D821" s="412" t="s">
        <v>30216</v>
      </c>
      <c r="E821" s="413" t="s">
        <v>31537</v>
      </c>
    </row>
    <row r="822" spans="1:5">
      <c r="A822" s="412">
        <v>882</v>
      </c>
      <c r="B822" s="412" t="s">
        <v>31538</v>
      </c>
      <c r="C822" s="412" t="s">
        <v>30232</v>
      </c>
      <c r="D822" s="412" t="s">
        <v>30216</v>
      </c>
      <c r="E822" s="413" t="s">
        <v>31539</v>
      </c>
    </row>
    <row r="823" spans="1:5">
      <c r="A823" s="412">
        <v>878</v>
      </c>
      <c r="B823" s="412" t="s">
        <v>31540</v>
      </c>
      <c r="C823" s="412" t="s">
        <v>30232</v>
      </c>
      <c r="D823" s="412" t="s">
        <v>30216</v>
      </c>
      <c r="E823" s="413" t="s">
        <v>31541</v>
      </c>
    </row>
    <row r="824" spans="1:5">
      <c r="A824" s="412">
        <v>879</v>
      </c>
      <c r="B824" s="412" t="s">
        <v>31542</v>
      </c>
      <c r="C824" s="412" t="s">
        <v>30232</v>
      </c>
      <c r="D824" s="412" t="s">
        <v>30216</v>
      </c>
      <c r="E824" s="413" t="s">
        <v>31543</v>
      </c>
    </row>
    <row r="825" spans="1:5">
      <c r="A825" s="412">
        <v>880</v>
      </c>
      <c r="B825" s="412" t="s">
        <v>31544</v>
      </c>
      <c r="C825" s="412" t="s">
        <v>30232</v>
      </c>
      <c r="D825" s="412" t="s">
        <v>30216</v>
      </c>
      <c r="E825" s="413" t="s">
        <v>31545</v>
      </c>
    </row>
    <row r="826" spans="1:5">
      <c r="A826" s="412">
        <v>873</v>
      </c>
      <c r="B826" s="412" t="s">
        <v>31546</v>
      </c>
      <c r="C826" s="412" t="s">
        <v>30232</v>
      </c>
      <c r="D826" s="412" t="s">
        <v>30216</v>
      </c>
      <c r="E826" s="413" t="s">
        <v>31547</v>
      </c>
    </row>
    <row r="827" spans="1:5">
      <c r="A827" s="412">
        <v>881</v>
      </c>
      <c r="B827" s="412" t="s">
        <v>31548</v>
      </c>
      <c r="C827" s="412" t="s">
        <v>30232</v>
      </c>
      <c r="D827" s="412" t="s">
        <v>30216</v>
      </c>
      <c r="E827" s="413" t="s">
        <v>31549</v>
      </c>
    </row>
    <row r="828" spans="1:5">
      <c r="A828" s="412">
        <v>874</v>
      </c>
      <c r="B828" s="412" t="s">
        <v>31550</v>
      </c>
      <c r="C828" s="412" t="s">
        <v>30232</v>
      </c>
      <c r="D828" s="412" t="s">
        <v>30216</v>
      </c>
      <c r="E828" s="413" t="s">
        <v>31551</v>
      </c>
    </row>
    <row r="829" spans="1:5">
      <c r="A829" s="412">
        <v>875</v>
      </c>
      <c r="B829" s="412" t="s">
        <v>31552</v>
      </c>
      <c r="C829" s="412" t="s">
        <v>30232</v>
      </c>
      <c r="D829" s="412" t="s">
        <v>30216</v>
      </c>
      <c r="E829" s="413" t="s">
        <v>31553</v>
      </c>
    </row>
    <row r="830" spans="1:5">
      <c r="A830" s="412">
        <v>983</v>
      </c>
      <c r="B830" s="412" t="s">
        <v>31554</v>
      </c>
      <c r="C830" s="412" t="s">
        <v>30232</v>
      </c>
      <c r="D830" s="412" t="s">
        <v>30216</v>
      </c>
      <c r="E830" s="413" t="s">
        <v>13394</v>
      </c>
    </row>
    <row r="831" spans="1:5">
      <c r="A831" s="412">
        <v>985</v>
      </c>
      <c r="B831" s="412" t="s">
        <v>31555</v>
      </c>
      <c r="C831" s="412" t="s">
        <v>30232</v>
      </c>
      <c r="D831" s="412" t="s">
        <v>30216</v>
      </c>
      <c r="E831" s="413" t="s">
        <v>4462</v>
      </c>
    </row>
    <row r="832" spans="1:5">
      <c r="A832" s="412">
        <v>990</v>
      </c>
      <c r="B832" s="412" t="s">
        <v>31556</v>
      </c>
      <c r="C832" s="412" t="s">
        <v>30232</v>
      </c>
      <c r="D832" s="412" t="s">
        <v>30216</v>
      </c>
      <c r="E832" s="413" t="s">
        <v>31557</v>
      </c>
    </row>
    <row r="833" spans="1:5">
      <c r="A833" s="412">
        <v>39241</v>
      </c>
      <c r="B833" s="412" t="s">
        <v>31558</v>
      </c>
      <c r="C833" s="412" t="s">
        <v>30232</v>
      </c>
      <c r="D833" s="412" t="s">
        <v>30216</v>
      </c>
      <c r="E833" s="413" t="s">
        <v>31559</v>
      </c>
    </row>
    <row r="834" spans="1:5">
      <c r="A834" s="412">
        <v>1005</v>
      </c>
      <c r="B834" s="412" t="s">
        <v>31560</v>
      </c>
      <c r="C834" s="412" t="s">
        <v>30232</v>
      </c>
      <c r="D834" s="412" t="s">
        <v>30216</v>
      </c>
      <c r="E834" s="413" t="s">
        <v>31561</v>
      </c>
    </row>
    <row r="835" spans="1:5">
      <c r="A835" s="412">
        <v>984</v>
      </c>
      <c r="B835" s="412" t="s">
        <v>31562</v>
      </c>
      <c r="C835" s="412" t="s">
        <v>30232</v>
      </c>
      <c r="D835" s="412" t="s">
        <v>30216</v>
      </c>
      <c r="E835" s="413" t="s">
        <v>4925</v>
      </c>
    </row>
    <row r="836" spans="1:5">
      <c r="A836" s="412">
        <v>991</v>
      </c>
      <c r="B836" s="412" t="s">
        <v>31563</v>
      </c>
      <c r="C836" s="412" t="s">
        <v>30232</v>
      </c>
      <c r="D836" s="412" t="s">
        <v>30216</v>
      </c>
      <c r="E836" s="413" t="s">
        <v>31564</v>
      </c>
    </row>
    <row r="837" spans="1:5">
      <c r="A837" s="412">
        <v>986</v>
      </c>
      <c r="B837" s="412" t="s">
        <v>31565</v>
      </c>
      <c r="C837" s="412" t="s">
        <v>30232</v>
      </c>
      <c r="D837" s="412" t="s">
        <v>30216</v>
      </c>
      <c r="E837" s="413" t="s">
        <v>12098</v>
      </c>
    </row>
    <row r="838" spans="1:5">
      <c r="A838" s="412">
        <v>1024</v>
      </c>
      <c r="B838" s="412" t="s">
        <v>31566</v>
      </c>
      <c r="C838" s="412" t="s">
        <v>30232</v>
      </c>
      <c r="D838" s="412" t="s">
        <v>30216</v>
      </c>
      <c r="E838" s="413" t="s">
        <v>31567</v>
      </c>
    </row>
    <row r="839" spans="1:5">
      <c r="A839" s="412">
        <v>987</v>
      </c>
      <c r="B839" s="412" t="s">
        <v>31568</v>
      </c>
      <c r="C839" s="412" t="s">
        <v>30232</v>
      </c>
      <c r="D839" s="412" t="s">
        <v>30216</v>
      </c>
      <c r="E839" s="413" t="s">
        <v>31569</v>
      </c>
    </row>
    <row r="840" spans="1:5">
      <c r="A840" s="412">
        <v>1003</v>
      </c>
      <c r="B840" s="412" t="s">
        <v>31570</v>
      </c>
      <c r="C840" s="412" t="s">
        <v>30232</v>
      </c>
      <c r="D840" s="412" t="s">
        <v>30216</v>
      </c>
      <c r="E840" s="413" t="s">
        <v>13537</v>
      </c>
    </row>
    <row r="841" spans="1:5">
      <c r="A841" s="412">
        <v>992</v>
      </c>
      <c r="B841" s="412" t="s">
        <v>31571</v>
      </c>
      <c r="C841" s="412" t="s">
        <v>30232</v>
      </c>
      <c r="D841" s="412" t="s">
        <v>30216</v>
      </c>
      <c r="E841" s="413" t="s">
        <v>31572</v>
      </c>
    </row>
    <row r="842" spans="1:5">
      <c r="A842" s="412">
        <v>1007</v>
      </c>
      <c r="B842" s="412" t="s">
        <v>31573</v>
      </c>
      <c r="C842" s="412" t="s">
        <v>30232</v>
      </c>
      <c r="D842" s="412" t="s">
        <v>30216</v>
      </c>
      <c r="E842" s="413" t="s">
        <v>31574</v>
      </c>
    </row>
    <row r="843" spans="1:5">
      <c r="A843" s="412">
        <v>39242</v>
      </c>
      <c r="B843" s="412" t="s">
        <v>31575</v>
      </c>
      <c r="C843" s="412" t="s">
        <v>30232</v>
      </c>
      <c r="D843" s="412" t="s">
        <v>30216</v>
      </c>
      <c r="E843" s="413" t="s">
        <v>31576</v>
      </c>
    </row>
    <row r="844" spans="1:5">
      <c r="A844" s="412">
        <v>1008</v>
      </c>
      <c r="B844" s="412" t="s">
        <v>31577</v>
      </c>
      <c r="C844" s="412" t="s">
        <v>30232</v>
      </c>
      <c r="D844" s="412" t="s">
        <v>30216</v>
      </c>
      <c r="E844" s="413" t="s">
        <v>31578</v>
      </c>
    </row>
    <row r="845" spans="1:5">
      <c r="A845" s="412">
        <v>988</v>
      </c>
      <c r="B845" s="412" t="s">
        <v>31579</v>
      </c>
      <c r="C845" s="412" t="s">
        <v>30232</v>
      </c>
      <c r="D845" s="412" t="s">
        <v>30216</v>
      </c>
      <c r="E845" s="413" t="s">
        <v>31580</v>
      </c>
    </row>
    <row r="846" spans="1:5">
      <c r="A846" s="412">
        <v>989</v>
      </c>
      <c r="B846" s="412" t="s">
        <v>31581</v>
      </c>
      <c r="C846" s="412" t="s">
        <v>30232</v>
      </c>
      <c r="D846" s="412" t="s">
        <v>30216</v>
      </c>
      <c r="E846" s="413" t="s">
        <v>31582</v>
      </c>
    </row>
    <row r="847" spans="1:5">
      <c r="A847" s="412">
        <v>39598</v>
      </c>
      <c r="B847" s="412" t="s">
        <v>31583</v>
      </c>
      <c r="C847" s="412" t="s">
        <v>30232</v>
      </c>
      <c r="D847" s="412" t="s">
        <v>30216</v>
      </c>
      <c r="E847" s="413" t="s">
        <v>12877</v>
      </c>
    </row>
    <row r="848" spans="1:5">
      <c r="A848" s="412">
        <v>39599</v>
      </c>
      <c r="B848" s="412" t="s">
        <v>31584</v>
      </c>
      <c r="C848" s="412" t="s">
        <v>30232</v>
      </c>
      <c r="D848" s="412" t="s">
        <v>30216</v>
      </c>
      <c r="E848" s="413" t="s">
        <v>31585</v>
      </c>
    </row>
    <row r="849" spans="1:5">
      <c r="A849" s="412">
        <v>34602</v>
      </c>
      <c r="B849" s="412" t="s">
        <v>31586</v>
      </c>
      <c r="C849" s="412" t="s">
        <v>30232</v>
      </c>
      <c r="D849" s="412" t="s">
        <v>30216</v>
      </c>
      <c r="E849" s="413" t="s">
        <v>4043</v>
      </c>
    </row>
    <row r="850" spans="1:5">
      <c r="A850" s="412">
        <v>34603</v>
      </c>
      <c r="B850" s="412" t="s">
        <v>31587</v>
      </c>
      <c r="C850" s="412" t="s">
        <v>30232</v>
      </c>
      <c r="D850" s="412" t="s">
        <v>30216</v>
      </c>
      <c r="E850" s="413" t="s">
        <v>31588</v>
      </c>
    </row>
    <row r="851" spans="1:5">
      <c r="A851" s="412">
        <v>34607</v>
      </c>
      <c r="B851" s="412" t="s">
        <v>31589</v>
      </c>
      <c r="C851" s="412" t="s">
        <v>30232</v>
      </c>
      <c r="D851" s="412" t="s">
        <v>30216</v>
      </c>
      <c r="E851" s="413" t="s">
        <v>30317</v>
      </c>
    </row>
    <row r="852" spans="1:5">
      <c r="A852" s="412">
        <v>34609</v>
      </c>
      <c r="B852" s="412" t="s">
        <v>31590</v>
      </c>
      <c r="C852" s="412" t="s">
        <v>30232</v>
      </c>
      <c r="D852" s="412" t="s">
        <v>30216</v>
      </c>
      <c r="E852" s="413" t="s">
        <v>31591</v>
      </c>
    </row>
    <row r="853" spans="1:5">
      <c r="A853" s="412">
        <v>34618</v>
      </c>
      <c r="B853" s="412" t="s">
        <v>31592</v>
      </c>
      <c r="C853" s="412" t="s">
        <v>30232</v>
      </c>
      <c r="D853" s="412" t="s">
        <v>30216</v>
      </c>
      <c r="E853" s="413" t="s">
        <v>11679</v>
      </c>
    </row>
    <row r="854" spans="1:5">
      <c r="A854" s="412">
        <v>34620</v>
      </c>
      <c r="B854" s="412" t="s">
        <v>31593</v>
      </c>
      <c r="C854" s="412" t="s">
        <v>30232</v>
      </c>
      <c r="D854" s="412" t="s">
        <v>30216</v>
      </c>
      <c r="E854" s="413" t="s">
        <v>16712</v>
      </c>
    </row>
    <row r="855" spans="1:5">
      <c r="A855" s="412">
        <v>34621</v>
      </c>
      <c r="B855" s="412" t="s">
        <v>31594</v>
      </c>
      <c r="C855" s="412" t="s">
        <v>30232</v>
      </c>
      <c r="D855" s="412" t="s">
        <v>30216</v>
      </c>
      <c r="E855" s="413" t="s">
        <v>4747</v>
      </c>
    </row>
    <row r="856" spans="1:5">
      <c r="A856" s="412">
        <v>34622</v>
      </c>
      <c r="B856" s="412" t="s">
        <v>31595</v>
      </c>
      <c r="C856" s="412" t="s">
        <v>30232</v>
      </c>
      <c r="D856" s="412" t="s">
        <v>30216</v>
      </c>
      <c r="E856" s="413" t="s">
        <v>9140</v>
      </c>
    </row>
    <row r="857" spans="1:5">
      <c r="A857" s="412">
        <v>34624</v>
      </c>
      <c r="B857" s="412" t="s">
        <v>31596</v>
      </c>
      <c r="C857" s="412" t="s">
        <v>30232</v>
      </c>
      <c r="D857" s="412" t="s">
        <v>30216</v>
      </c>
      <c r="E857" s="413" t="s">
        <v>31597</v>
      </c>
    </row>
    <row r="858" spans="1:5">
      <c r="A858" s="412">
        <v>34626</v>
      </c>
      <c r="B858" s="412" t="s">
        <v>31598</v>
      </c>
      <c r="C858" s="412" t="s">
        <v>30232</v>
      </c>
      <c r="D858" s="412" t="s">
        <v>30216</v>
      </c>
      <c r="E858" s="413" t="s">
        <v>31599</v>
      </c>
    </row>
    <row r="859" spans="1:5">
      <c r="A859" s="412">
        <v>34627</v>
      </c>
      <c r="B859" s="412" t="s">
        <v>31600</v>
      </c>
      <c r="C859" s="412" t="s">
        <v>30232</v>
      </c>
      <c r="D859" s="412" t="s">
        <v>30216</v>
      </c>
      <c r="E859" s="413" t="s">
        <v>31601</v>
      </c>
    </row>
    <row r="860" spans="1:5">
      <c r="A860" s="412">
        <v>34629</v>
      </c>
      <c r="B860" s="412" t="s">
        <v>31602</v>
      </c>
      <c r="C860" s="412" t="s">
        <v>30232</v>
      </c>
      <c r="D860" s="412" t="s">
        <v>30216</v>
      </c>
      <c r="E860" s="413" t="s">
        <v>16765</v>
      </c>
    </row>
    <row r="861" spans="1:5">
      <c r="A861" s="412">
        <v>39257</v>
      </c>
      <c r="B861" s="412" t="s">
        <v>31603</v>
      </c>
      <c r="C861" s="412" t="s">
        <v>30232</v>
      </c>
      <c r="D861" s="412" t="s">
        <v>30216</v>
      </c>
      <c r="E861" s="413" t="s">
        <v>13304</v>
      </c>
    </row>
    <row r="862" spans="1:5">
      <c r="A862" s="412">
        <v>39261</v>
      </c>
      <c r="B862" s="412" t="s">
        <v>31604</v>
      </c>
      <c r="C862" s="412" t="s">
        <v>30232</v>
      </c>
      <c r="D862" s="412" t="s">
        <v>30216</v>
      </c>
      <c r="E862" s="413" t="s">
        <v>31605</v>
      </c>
    </row>
    <row r="863" spans="1:5">
      <c r="A863" s="412">
        <v>39268</v>
      </c>
      <c r="B863" s="412" t="s">
        <v>31606</v>
      </c>
      <c r="C863" s="412" t="s">
        <v>30232</v>
      </c>
      <c r="D863" s="412" t="s">
        <v>30216</v>
      </c>
      <c r="E863" s="413" t="s">
        <v>31607</v>
      </c>
    </row>
    <row r="864" spans="1:5">
      <c r="A864" s="412">
        <v>39262</v>
      </c>
      <c r="B864" s="412" t="s">
        <v>31608</v>
      </c>
      <c r="C864" s="412" t="s">
        <v>30232</v>
      </c>
      <c r="D864" s="412" t="s">
        <v>30216</v>
      </c>
      <c r="E864" s="413" t="s">
        <v>31609</v>
      </c>
    </row>
    <row r="865" spans="1:5">
      <c r="A865" s="412">
        <v>39258</v>
      </c>
      <c r="B865" s="412" t="s">
        <v>31610</v>
      </c>
      <c r="C865" s="412" t="s">
        <v>30232</v>
      </c>
      <c r="D865" s="412" t="s">
        <v>30216</v>
      </c>
      <c r="E865" s="413" t="s">
        <v>31611</v>
      </c>
    </row>
    <row r="866" spans="1:5">
      <c r="A866" s="412">
        <v>39263</v>
      </c>
      <c r="B866" s="412" t="s">
        <v>31612</v>
      </c>
      <c r="C866" s="412" t="s">
        <v>30232</v>
      </c>
      <c r="D866" s="412" t="s">
        <v>30216</v>
      </c>
      <c r="E866" s="413" t="s">
        <v>31613</v>
      </c>
    </row>
    <row r="867" spans="1:5">
      <c r="A867" s="412">
        <v>39264</v>
      </c>
      <c r="B867" s="412" t="s">
        <v>31614</v>
      </c>
      <c r="C867" s="412" t="s">
        <v>30232</v>
      </c>
      <c r="D867" s="412" t="s">
        <v>30216</v>
      </c>
      <c r="E867" s="413" t="s">
        <v>31615</v>
      </c>
    </row>
    <row r="868" spans="1:5">
      <c r="A868" s="412">
        <v>39259</v>
      </c>
      <c r="B868" s="412" t="s">
        <v>31616</v>
      </c>
      <c r="C868" s="412" t="s">
        <v>30232</v>
      </c>
      <c r="D868" s="412" t="s">
        <v>30216</v>
      </c>
      <c r="E868" s="413" t="s">
        <v>31617</v>
      </c>
    </row>
    <row r="869" spans="1:5">
      <c r="A869" s="412">
        <v>39265</v>
      </c>
      <c r="B869" s="412" t="s">
        <v>31618</v>
      </c>
      <c r="C869" s="412" t="s">
        <v>30232</v>
      </c>
      <c r="D869" s="412" t="s">
        <v>30216</v>
      </c>
      <c r="E869" s="413" t="s">
        <v>31619</v>
      </c>
    </row>
    <row r="870" spans="1:5">
      <c r="A870" s="412">
        <v>39260</v>
      </c>
      <c r="B870" s="412" t="s">
        <v>31620</v>
      </c>
      <c r="C870" s="412" t="s">
        <v>30232</v>
      </c>
      <c r="D870" s="412" t="s">
        <v>30216</v>
      </c>
      <c r="E870" s="413" t="s">
        <v>31402</v>
      </c>
    </row>
    <row r="871" spans="1:5">
      <c r="A871" s="412">
        <v>39266</v>
      </c>
      <c r="B871" s="412" t="s">
        <v>31621</v>
      </c>
      <c r="C871" s="412" t="s">
        <v>30232</v>
      </c>
      <c r="D871" s="412" t="s">
        <v>30216</v>
      </c>
      <c r="E871" s="413" t="s">
        <v>31622</v>
      </c>
    </row>
    <row r="872" spans="1:5">
      <c r="A872" s="412">
        <v>39267</v>
      </c>
      <c r="B872" s="412" t="s">
        <v>31623</v>
      </c>
      <c r="C872" s="412" t="s">
        <v>30232</v>
      </c>
      <c r="D872" s="412" t="s">
        <v>30216</v>
      </c>
      <c r="E872" s="413" t="s">
        <v>31624</v>
      </c>
    </row>
    <row r="873" spans="1:5">
      <c r="A873" s="412">
        <v>11901</v>
      </c>
      <c r="B873" s="412" t="s">
        <v>31625</v>
      </c>
      <c r="C873" s="412" t="s">
        <v>30232</v>
      </c>
      <c r="D873" s="412" t="s">
        <v>30214</v>
      </c>
      <c r="E873" s="413" t="s">
        <v>4688</v>
      </c>
    </row>
    <row r="874" spans="1:5">
      <c r="A874" s="412">
        <v>11902</v>
      </c>
      <c r="B874" s="412" t="s">
        <v>31626</v>
      </c>
      <c r="C874" s="412" t="s">
        <v>30232</v>
      </c>
      <c r="D874" s="412" t="s">
        <v>30216</v>
      </c>
      <c r="E874" s="413" t="s">
        <v>4626</v>
      </c>
    </row>
    <row r="875" spans="1:5">
      <c r="A875" s="412">
        <v>11903</v>
      </c>
      <c r="B875" s="412" t="s">
        <v>31627</v>
      </c>
      <c r="C875" s="412" t="s">
        <v>30232</v>
      </c>
      <c r="D875" s="412" t="s">
        <v>30216</v>
      </c>
      <c r="E875" s="413" t="s">
        <v>31511</v>
      </c>
    </row>
    <row r="876" spans="1:5">
      <c r="A876" s="412">
        <v>11904</v>
      </c>
      <c r="B876" s="412" t="s">
        <v>31628</v>
      </c>
      <c r="C876" s="412" t="s">
        <v>30232</v>
      </c>
      <c r="D876" s="412" t="s">
        <v>30216</v>
      </c>
      <c r="E876" s="413" t="s">
        <v>13495</v>
      </c>
    </row>
    <row r="877" spans="1:5">
      <c r="A877" s="412">
        <v>11905</v>
      </c>
      <c r="B877" s="412" t="s">
        <v>31629</v>
      </c>
      <c r="C877" s="412" t="s">
        <v>30232</v>
      </c>
      <c r="D877" s="412" t="s">
        <v>30216</v>
      </c>
      <c r="E877" s="413" t="s">
        <v>11746</v>
      </c>
    </row>
    <row r="878" spans="1:5">
      <c r="A878" s="412">
        <v>11906</v>
      </c>
      <c r="B878" s="412" t="s">
        <v>31630</v>
      </c>
      <c r="C878" s="412" t="s">
        <v>30232</v>
      </c>
      <c r="D878" s="412" t="s">
        <v>30216</v>
      </c>
      <c r="E878" s="413" t="s">
        <v>4781</v>
      </c>
    </row>
    <row r="879" spans="1:5">
      <c r="A879" s="412">
        <v>11919</v>
      </c>
      <c r="B879" s="412" t="s">
        <v>31631</v>
      </c>
      <c r="C879" s="412" t="s">
        <v>30232</v>
      </c>
      <c r="D879" s="412" t="s">
        <v>30216</v>
      </c>
      <c r="E879" s="413" t="s">
        <v>11658</v>
      </c>
    </row>
    <row r="880" spans="1:5">
      <c r="A880" s="412">
        <v>11920</v>
      </c>
      <c r="B880" s="412" t="s">
        <v>31632</v>
      </c>
      <c r="C880" s="412" t="s">
        <v>30232</v>
      </c>
      <c r="D880" s="412" t="s">
        <v>30216</v>
      </c>
      <c r="E880" s="413" t="s">
        <v>31633</v>
      </c>
    </row>
    <row r="881" spans="1:5">
      <c r="A881" s="412">
        <v>11924</v>
      </c>
      <c r="B881" s="412" t="s">
        <v>31634</v>
      </c>
      <c r="C881" s="412" t="s">
        <v>30232</v>
      </c>
      <c r="D881" s="412" t="s">
        <v>30216</v>
      </c>
      <c r="E881" s="413" t="s">
        <v>31635</v>
      </c>
    </row>
    <row r="882" spans="1:5">
      <c r="A882" s="412">
        <v>11921</v>
      </c>
      <c r="B882" s="412" t="s">
        <v>31636</v>
      </c>
      <c r="C882" s="412" t="s">
        <v>30232</v>
      </c>
      <c r="D882" s="412" t="s">
        <v>30216</v>
      </c>
      <c r="E882" s="413" t="s">
        <v>6966</v>
      </c>
    </row>
    <row r="883" spans="1:5">
      <c r="A883" s="412">
        <v>11922</v>
      </c>
      <c r="B883" s="412" t="s">
        <v>31637</v>
      </c>
      <c r="C883" s="412" t="s">
        <v>30232</v>
      </c>
      <c r="D883" s="412" t="s">
        <v>30216</v>
      </c>
      <c r="E883" s="413" t="s">
        <v>31638</v>
      </c>
    </row>
    <row r="884" spans="1:5">
      <c r="A884" s="412">
        <v>11923</v>
      </c>
      <c r="B884" s="412" t="s">
        <v>31639</v>
      </c>
      <c r="C884" s="412" t="s">
        <v>30232</v>
      </c>
      <c r="D884" s="412" t="s">
        <v>30216</v>
      </c>
      <c r="E884" s="413" t="s">
        <v>31640</v>
      </c>
    </row>
    <row r="885" spans="1:5">
      <c r="A885" s="412">
        <v>11916</v>
      </c>
      <c r="B885" s="412" t="s">
        <v>31641</v>
      </c>
      <c r="C885" s="412" t="s">
        <v>30232</v>
      </c>
      <c r="D885" s="412" t="s">
        <v>30216</v>
      </c>
      <c r="E885" s="413" t="s">
        <v>11684</v>
      </c>
    </row>
    <row r="886" spans="1:5">
      <c r="A886" s="412">
        <v>11914</v>
      </c>
      <c r="B886" s="412" t="s">
        <v>31642</v>
      </c>
      <c r="C886" s="412" t="s">
        <v>30232</v>
      </c>
      <c r="D886" s="412" t="s">
        <v>30216</v>
      </c>
      <c r="E886" s="413" t="s">
        <v>7812</v>
      </c>
    </row>
    <row r="887" spans="1:5">
      <c r="A887" s="412">
        <v>11917</v>
      </c>
      <c r="B887" s="412" t="s">
        <v>31643</v>
      </c>
      <c r="C887" s="412" t="s">
        <v>30232</v>
      </c>
      <c r="D887" s="412" t="s">
        <v>30216</v>
      </c>
      <c r="E887" s="413" t="s">
        <v>9396</v>
      </c>
    </row>
    <row r="888" spans="1:5">
      <c r="A888" s="412">
        <v>11918</v>
      </c>
      <c r="B888" s="412" t="s">
        <v>31644</v>
      </c>
      <c r="C888" s="412" t="s">
        <v>30232</v>
      </c>
      <c r="D888" s="412" t="s">
        <v>30216</v>
      </c>
      <c r="E888" s="413" t="s">
        <v>4772</v>
      </c>
    </row>
    <row r="889" spans="1:5">
      <c r="A889" s="412">
        <v>37734</v>
      </c>
      <c r="B889" s="412" t="s">
        <v>31645</v>
      </c>
      <c r="C889" s="412" t="s">
        <v>30213</v>
      </c>
      <c r="D889" s="412" t="s">
        <v>30223</v>
      </c>
      <c r="E889" s="413" t="s">
        <v>31646</v>
      </c>
    </row>
    <row r="890" spans="1:5">
      <c r="A890" s="412">
        <v>42251</v>
      </c>
      <c r="B890" s="412" t="s">
        <v>31647</v>
      </c>
      <c r="C890" s="412" t="s">
        <v>30213</v>
      </c>
      <c r="D890" s="412" t="s">
        <v>30223</v>
      </c>
      <c r="E890" s="413" t="s">
        <v>31648</v>
      </c>
    </row>
    <row r="891" spans="1:5">
      <c r="A891" s="412">
        <v>37733</v>
      </c>
      <c r="B891" s="412" t="s">
        <v>31649</v>
      </c>
      <c r="C891" s="412" t="s">
        <v>30213</v>
      </c>
      <c r="D891" s="412" t="s">
        <v>30223</v>
      </c>
      <c r="E891" s="413" t="s">
        <v>31650</v>
      </c>
    </row>
    <row r="892" spans="1:5">
      <c r="A892" s="412">
        <v>37735</v>
      </c>
      <c r="B892" s="412" t="s">
        <v>31651</v>
      </c>
      <c r="C892" s="412" t="s">
        <v>30213</v>
      </c>
      <c r="D892" s="412" t="s">
        <v>30223</v>
      </c>
      <c r="E892" s="413" t="s">
        <v>31652</v>
      </c>
    </row>
    <row r="893" spans="1:5">
      <c r="A893" s="412">
        <v>5090</v>
      </c>
      <c r="B893" s="412" t="s">
        <v>31653</v>
      </c>
      <c r="C893" s="412" t="s">
        <v>30213</v>
      </c>
      <c r="D893" s="412" t="s">
        <v>30214</v>
      </c>
      <c r="E893" s="413" t="s">
        <v>31654</v>
      </c>
    </row>
    <row r="894" spans="1:5">
      <c r="A894" s="412">
        <v>5085</v>
      </c>
      <c r="B894" s="412" t="s">
        <v>31655</v>
      </c>
      <c r="C894" s="412" t="s">
        <v>30213</v>
      </c>
      <c r="D894" s="412" t="s">
        <v>30216</v>
      </c>
      <c r="E894" s="413" t="s">
        <v>31656</v>
      </c>
    </row>
    <row r="895" spans="1:5">
      <c r="A895" s="412">
        <v>43603</v>
      </c>
      <c r="B895" s="412" t="s">
        <v>31657</v>
      </c>
      <c r="C895" s="412" t="s">
        <v>30213</v>
      </c>
      <c r="D895" s="412" t="s">
        <v>30216</v>
      </c>
      <c r="E895" s="413" t="s">
        <v>12556</v>
      </c>
    </row>
    <row r="896" spans="1:5">
      <c r="A896" s="412">
        <v>38374</v>
      </c>
      <c r="B896" s="412" t="s">
        <v>31658</v>
      </c>
      <c r="C896" s="412" t="s">
        <v>30213</v>
      </c>
      <c r="D896" s="412" t="s">
        <v>30216</v>
      </c>
      <c r="E896" s="413" t="s">
        <v>31659</v>
      </c>
    </row>
    <row r="897" spans="1:5">
      <c r="A897" s="412">
        <v>20209</v>
      </c>
      <c r="B897" s="412" t="s">
        <v>31660</v>
      </c>
      <c r="C897" s="412" t="s">
        <v>30232</v>
      </c>
      <c r="D897" s="412" t="s">
        <v>30216</v>
      </c>
      <c r="E897" s="413" t="s">
        <v>31605</v>
      </c>
    </row>
    <row r="898" spans="1:5">
      <c r="A898" s="412">
        <v>20212</v>
      </c>
      <c r="B898" s="412" t="s">
        <v>31661</v>
      </c>
      <c r="C898" s="412" t="s">
        <v>30232</v>
      </c>
      <c r="D898" s="412" t="s">
        <v>30216</v>
      </c>
      <c r="E898" s="413" t="s">
        <v>14426</v>
      </c>
    </row>
    <row r="899" spans="1:5">
      <c r="A899" s="412">
        <v>4433</v>
      </c>
      <c r="B899" s="412" t="s">
        <v>31662</v>
      </c>
      <c r="C899" s="412" t="s">
        <v>30232</v>
      </c>
      <c r="D899" s="412" t="s">
        <v>30216</v>
      </c>
      <c r="E899" s="413" t="s">
        <v>31663</v>
      </c>
    </row>
    <row r="900" spans="1:5">
      <c r="A900" s="412">
        <v>4430</v>
      </c>
      <c r="B900" s="412" t="s">
        <v>31664</v>
      </c>
      <c r="C900" s="412" t="s">
        <v>30232</v>
      </c>
      <c r="D900" s="412" t="s">
        <v>30214</v>
      </c>
      <c r="E900" s="413" t="s">
        <v>31665</v>
      </c>
    </row>
    <row r="901" spans="1:5">
      <c r="A901" s="412">
        <v>4400</v>
      </c>
      <c r="B901" s="412" t="s">
        <v>31666</v>
      </c>
      <c r="C901" s="412" t="s">
        <v>30232</v>
      </c>
      <c r="D901" s="412" t="s">
        <v>30216</v>
      </c>
      <c r="E901" s="413" t="s">
        <v>5688</v>
      </c>
    </row>
    <row r="902" spans="1:5">
      <c r="A902" s="412">
        <v>2729</v>
      </c>
      <c r="B902" s="412" t="s">
        <v>31667</v>
      </c>
      <c r="C902" s="412" t="s">
        <v>30213</v>
      </c>
      <c r="D902" s="412" t="s">
        <v>30223</v>
      </c>
      <c r="E902" s="413" t="s">
        <v>31668</v>
      </c>
    </row>
    <row r="903" spans="1:5">
      <c r="A903" s="412">
        <v>4513</v>
      </c>
      <c r="B903" s="412" t="s">
        <v>31669</v>
      </c>
      <c r="C903" s="412" t="s">
        <v>30232</v>
      </c>
      <c r="D903" s="412" t="s">
        <v>30216</v>
      </c>
      <c r="E903" s="413" t="s">
        <v>8399</v>
      </c>
    </row>
    <row r="904" spans="1:5">
      <c r="A904" s="412">
        <v>11871</v>
      </c>
      <c r="B904" s="412" t="s">
        <v>31670</v>
      </c>
      <c r="C904" s="412" t="s">
        <v>30213</v>
      </c>
      <c r="D904" s="412" t="s">
        <v>30223</v>
      </c>
      <c r="E904" s="413" t="s">
        <v>31671</v>
      </c>
    </row>
    <row r="905" spans="1:5">
      <c r="A905" s="412">
        <v>34636</v>
      </c>
      <c r="B905" s="412" t="s">
        <v>31672</v>
      </c>
      <c r="C905" s="412" t="s">
        <v>30213</v>
      </c>
      <c r="D905" s="412" t="s">
        <v>30214</v>
      </c>
      <c r="E905" s="413" t="s">
        <v>31673</v>
      </c>
    </row>
    <row r="906" spans="1:5">
      <c r="A906" s="412">
        <v>34639</v>
      </c>
      <c r="B906" s="412" t="s">
        <v>31674</v>
      </c>
      <c r="C906" s="412" t="s">
        <v>30213</v>
      </c>
      <c r="D906" s="412" t="s">
        <v>30216</v>
      </c>
      <c r="E906" s="413" t="s">
        <v>31675</v>
      </c>
    </row>
    <row r="907" spans="1:5">
      <c r="A907" s="412">
        <v>34640</v>
      </c>
      <c r="B907" s="412" t="s">
        <v>31676</v>
      </c>
      <c r="C907" s="412" t="s">
        <v>30213</v>
      </c>
      <c r="D907" s="412" t="s">
        <v>30216</v>
      </c>
      <c r="E907" s="413" t="s">
        <v>31677</v>
      </c>
    </row>
    <row r="908" spans="1:5">
      <c r="A908" s="412">
        <v>34637</v>
      </c>
      <c r="B908" s="412" t="s">
        <v>31678</v>
      </c>
      <c r="C908" s="412" t="s">
        <v>30213</v>
      </c>
      <c r="D908" s="412" t="s">
        <v>30216</v>
      </c>
      <c r="E908" s="413" t="s">
        <v>31679</v>
      </c>
    </row>
    <row r="909" spans="1:5">
      <c r="A909" s="412">
        <v>34638</v>
      </c>
      <c r="B909" s="412" t="s">
        <v>31680</v>
      </c>
      <c r="C909" s="412" t="s">
        <v>30213</v>
      </c>
      <c r="D909" s="412" t="s">
        <v>30216</v>
      </c>
      <c r="E909" s="413" t="s">
        <v>31681</v>
      </c>
    </row>
    <row r="910" spans="1:5">
      <c r="A910" s="412">
        <v>11868</v>
      </c>
      <c r="B910" s="412" t="s">
        <v>31682</v>
      </c>
      <c r="C910" s="412" t="s">
        <v>30213</v>
      </c>
      <c r="D910" s="412" t="s">
        <v>30223</v>
      </c>
      <c r="E910" s="413" t="s">
        <v>31683</v>
      </c>
    </row>
    <row r="911" spans="1:5">
      <c r="A911" s="412">
        <v>37106</v>
      </c>
      <c r="B911" s="412" t="s">
        <v>31684</v>
      </c>
      <c r="C911" s="412" t="s">
        <v>30213</v>
      </c>
      <c r="D911" s="412" t="s">
        <v>30223</v>
      </c>
      <c r="E911" s="413" t="s">
        <v>31685</v>
      </c>
    </row>
    <row r="912" spans="1:5">
      <c r="A912" s="412">
        <v>11869</v>
      </c>
      <c r="B912" s="412" t="s">
        <v>31686</v>
      </c>
      <c r="C912" s="412" t="s">
        <v>30213</v>
      </c>
      <c r="D912" s="412" t="s">
        <v>30223</v>
      </c>
      <c r="E912" s="413" t="s">
        <v>31687</v>
      </c>
    </row>
    <row r="913" spans="1:5">
      <c r="A913" s="412">
        <v>37104</v>
      </c>
      <c r="B913" s="412" t="s">
        <v>31688</v>
      </c>
      <c r="C913" s="412" t="s">
        <v>30213</v>
      </c>
      <c r="D913" s="412" t="s">
        <v>30223</v>
      </c>
      <c r="E913" s="413" t="s">
        <v>31689</v>
      </c>
    </row>
    <row r="914" spans="1:5">
      <c r="A914" s="412">
        <v>37105</v>
      </c>
      <c r="B914" s="412" t="s">
        <v>31690</v>
      </c>
      <c r="C914" s="412" t="s">
        <v>30213</v>
      </c>
      <c r="D914" s="412" t="s">
        <v>30223</v>
      </c>
      <c r="E914" s="413" t="s">
        <v>31691</v>
      </c>
    </row>
    <row r="915" spans="1:5">
      <c r="A915" s="412">
        <v>34641</v>
      </c>
      <c r="B915" s="412" t="s">
        <v>31692</v>
      </c>
      <c r="C915" s="412" t="s">
        <v>30213</v>
      </c>
      <c r="D915" s="412" t="s">
        <v>30216</v>
      </c>
      <c r="E915" s="413" t="s">
        <v>31693</v>
      </c>
    </row>
    <row r="916" spans="1:5">
      <c r="A916" s="412">
        <v>43434</v>
      </c>
      <c r="B916" s="412" t="s">
        <v>31694</v>
      </c>
      <c r="C916" s="412" t="s">
        <v>30213</v>
      </c>
      <c r="D916" s="412" t="s">
        <v>30216</v>
      </c>
      <c r="E916" s="413" t="s">
        <v>31695</v>
      </c>
    </row>
    <row r="917" spans="1:5">
      <c r="A917" s="412">
        <v>43435</v>
      </c>
      <c r="B917" s="412" t="s">
        <v>31696</v>
      </c>
      <c r="C917" s="412" t="s">
        <v>30213</v>
      </c>
      <c r="D917" s="412" t="s">
        <v>30216</v>
      </c>
      <c r="E917" s="413" t="s">
        <v>31697</v>
      </c>
    </row>
    <row r="918" spans="1:5">
      <c r="A918" s="412">
        <v>43436</v>
      </c>
      <c r="B918" s="412" t="s">
        <v>31698</v>
      </c>
      <c r="C918" s="412" t="s">
        <v>30213</v>
      </c>
      <c r="D918" s="412" t="s">
        <v>30216</v>
      </c>
      <c r="E918" s="413" t="s">
        <v>31699</v>
      </c>
    </row>
    <row r="919" spans="1:5">
      <c r="A919" s="412">
        <v>43437</v>
      </c>
      <c r="B919" s="412" t="s">
        <v>31700</v>
      </c>
      <c r="C919" s="412" t="s">
        <v>30213</v>
      </c>
      <c r="D919" s="412" t="s">
        <v>30216</v>
      </c>
      <c r="E919" s="413" t="s">
        <v>31701</v>
      </c>
    </row>
    <row r="920" spans="1:5">
      <c r="A920" s="412">
        <v>43438</v>
      </c>
      <c r="B920" s="412" t="s">
        <v>31702</v>
      </c>
      <c r="C920" s="412" t="s">
        <v>30213</v>
      </c>
      <c r="D920" s="412" t="s">
        <v>30216</v>
      </c>
      <c r="E920" s="413" t="s">
        <v>31703</v>
      </c>
    </row>
    <row r="921" spans="1:5">
      <c r="A921" s="412">
        <v>41627</v>
      </c>
      <c r="B921" s="412" t="s">
        <v>31704</v>
      </c>
      <c r="C921" s="412" t="s">
        <v>30213</v>
      </c>
      <c r="D921" s="412" t="s">
        <v>30216</v>
      </c>
      <c r="E921" s="413" t="s">
        <v>31705</v>
      </c>
    </row>
    <row r="922" spans="1:5">
      <c r="A922" s="412">
        <v>41628</v>
      </c>
      <c r="B922" s="412" t="s">
        <v>31706</v>
      </c>
      <c r="C922" s="412" t="s">
        <v>30213</v>
      </c>
      <c r="D922" s="412" t="s">
        <v>30216</v>
      </c>
      <c r="E922" s="413" t="s">
        <v>31707</v>
      </c>
    </row>
    <row r="923" spans="1:5">
      <c r="A923" s="412">
        <v>41629</v>
      </c>
      <c r="B923" s="412" t="s">
        <v>31708</v>
      </c>
      <c r="C923" s="412" t="s">
        <v>30213</v>
      </c>
      <c r="D923" s="412" t="s">
        <v>30216</v>
      </c>
      <c r="E923" s="413" t="s">
        <v>31709</v>
      </c>
    </row>
    <row r="924" spans="1:5">
      <c r="A924" s="412">
        <v>43429</v>
      </c>
      <c r="B924" s="412" t="s">
        <v>31710</v>
      </c>
      <c r="C924" s="412" t="s">
        <v>30213</v>
      </c>
      <c r="D924" s="412" t="s">
        <v>30216</v>
      </c>
      <c r="E924" s="413" t="s">
        <v>31711</v>
      </c>
    </row>
    <row r="925" spans="1:5">
      <c r="A925" s="412">
        <v>43430</v>
      </c>
      <c r="B925" s="412" t="s">
        <v>31712</v>
      </c>
      <c r="C925" s="412" t="s">
        <v>30213</v>
      </c>
      <c r="D925" s="412" t="s">
        <v>30216</v>
      </c>
      <c r="E925" s="413" t="s">
        <v>14415</v>
      </c>
    </row>
    <row r="926" spans="1:5">
      <c r="A926" s="412">
        <v>43431</v>
      </c>
      <c r="B926" s="412" t="s">
        <v>31713</v>
      </c>
      <c r="C926" s="412" t="s">
        <v>30213</v>
      </c>
      <c r="D926" s="412" t="s">
        <v>30216</v>
      </c>
      <c r="E926" s="413" t="s">
        <v>31714</v>
      </c>
    </row>
    <row r="927" spans="1:5">
      <c r="A927" s="412">
        <v>43432</v>
      </c>
      <c r="B927" s="412" t="s">
        <v>31715</v>
      </c>
      <c r="C927" s="412" t="s">
        <v>30213</v>
      </c>
      <c r="D927" s="412" t="s">
        <v>30216</v>
      </c>
      <c r="E927" s="413" t="s">
        <v>31716</v>
      </c>
    </row>
    <row r="928" spans="1:5">
      <c r="A928" s="412">
        <v>43433</v>
      </c>
      <c r="B928" s="412" t="s">
        <v>31717</v>
      </c>
      <c r="C928" s="412" t="s">
        <v>30213</v>
      </c>
      <c r="D928" s="412" t="s">
        <v>30216</v>
      </c>
      <c r="E928" s="413" t="s">
        <v>31718</v>
      </c>
    </row>
    <row r="929" spans="1:5">
      <c r="A929" s="412">
        <v>43094</v>
      </c>
      <c r="B929" s="412" t="s">
        <v>31719</v>
      </c>
      <c r="C929" s="412" t="s">
        <v>30213</v>
      </c>
      <c r="D929" s="412" t="s">
        <v>30216</v>
      </c>
      <c r="E929" s="413" t="s">
        <v>31720</v>
      </c>
    </row>
    <row r="930" spans="1:5">
      <c r="A930" s="412">
        <v>43093</v>
      </c>
      <c r="B930" s="412" t="s">
        <v>31721</v>
      </c>
      <c r="C930" s="412" t="s">
        <v>30213</v>
      </c>
      <c r="D930" s="412" t="s">
        <v>30216</v>
      </c>
      <c r="E930" s="413" t="s">
        <v>31722</v>
      </c>
    </row>
    <row r="931" spans="1:5">
      <c r="A931" s="412">
        <v>1030</v>
      </c>
      <c r="B931" s="412" t="s">
        <v>31723</v>
      </c>
      <c r="C931" s="412" t="s">
        <v>30213</v>
      </c>
      <c r="D931" s="412" t="s">
        <v>30214</v>
      </c>
      <c r="E931" s="413" t="s">
        <v>31724</v>
      </c>
    </row>
    <row r="932" spans="1:5">
      <c r="A932" s="412">
        <v>11694</v>
      </c>
      <c r="B932" s="412" t="s">
        <v>31725</v>
      </c>
      <c r="C932" s="412" t="s">
        <v>30213</v>
      </c>
      <c r="D932" s="412" t="s">
        <v>30216</v>
      </c>
      <c r="E932" s="413" t="s">
        <v>31726</v>
      </c>
    </row>
    <row r="933" spans="1:5">
      <c r="A933" s="412">
        <v>11881</v>
      </c>
      <c r="B933" s="412" t="s">
        <v>31727</v>
      </c>
      <c r="C933" s="412" t="s">
        <v>30213</v>
      </c>
      <c r="D933" s="412" t="s">
        <v>30216</v>
      </c>
      <c r="E933" s="413" t="s">
        <v>30639</v>
      </c>
    </row>
    <row r="934" spans="1:5">
      <c r="A934" s="412">
        <v>35277</v>
      </c>
      <c r="B934" s="412" t="s">
        <v>31728</v>
      </c>
      <c r="C934" s="412" t="s">
        <v>30213</v>
      </c>
      <c r="D934" s="412" t="s">
        <v>30216</v>
      </c>
      <c r="E934" s="413" t="s">
        <v>31729</v>
      </c>
    </row>
    <row r="935" spans="1:5">
      <c r="A935" s="412">
        <v>10521</v>
      </c>
      <c r="B935" s="412" t="s">
        <v>31730</v>
      </c>
      <c r="C935" s="412" t="s">
        <v>30213</v>
      </c>
      <c r="D935" s="412" t="s">
        <v>30216</v>
      </c>
      <c r="E935" s="413" t="s">
        <v>31731</v>
      </c>
    </row>
    <row r="936" spans="1:5">
      <c r="A936" s="412">
        <v>10885</v>
      </c>
      <c r="B936" s="412" t="s">
        <v>31732</v>
      </c>
      <c r="C936" s="412" t="s">
        <v>30213</v>
      </c>
      <c r="D936" s="412" t="s">
        <v>30216</v>
      </c>
      <c r="E936" s="413" t="s">
        <v>31733</v>
      </c>
    </row>
    <row r="937" spans="1:5">
      <c r="A937" s="412">
        <v>20962</v>
      </c>
      <c r="B937" s="412" t="s">
        <v>31734</v>
      </c>
      <c r="C937" s="412" t="s">
        <v>30213</v>
      </c>
      <c r="D937" s="412" t="s">
        <v>30214</v>
      </c>
      <c r="E937" s="413" t="s">
        <v>31735</v>
      </c>
    </row>
    <row r="938" spans="1:5">
      <c r="A938" s="412">
        <v>20963</v>
      </c>
      <c r="B938" s="412" t="s">
        <v>31736</v>
      </c>
      <c r="C938" s="412" t="s">
        <v>30213</v>
      </c>
      <c r="D938" s="412" t="s">
        <v>30216</v>
      </c>
      <c r="E938" s="413" t="s">
        <v>31737</v>
      </c>
    </row>
    <row r="939" spans="1:5">
      <c r="A939" s="412">
        <v>34643</v>
      </c>
      <c r="B939" s="412" t="s">
        <v>31738</v>
      </c>
      <c r="C939" s="412" t="s">
        <v>30213</v>
      </c>
      <c r="D939" s="412" t="s">
        <v>30216</v>
      </c>
      <c r="E939" s="413" t="s">
        <v>31739</v>
      </c>
    </row>
    <row r="940" spans="1:5">
      <c r="A940" s="412">
        <v>41480</v>
      </c>
      <c r="B940" s="412" t="s">
        <v>31740</v>
      </c>
      <c r="C940" s="412" t="s">
        <v>30213</v>
      </c>
      <c r="D940" s="412" t="s">
        <v>30216</v>
      </c>
      <c r="E940" s="413" t="s">
        <v>31741</v>
      </c>
    </row>
    <row r="941" spans="1:5">
      <c r="A941" s="412">
        <v>41474</v>
      </c>
      <c r="B941" s="412" t="s">
        <v>31742</v>
      </c>
      <c r="C941" s="412" t="s">
        <v>30213</v>
      </c>
      <c r="D941" s="412" t="s">
        <v>30216</v>
      </c>
      <c r="E941" s="413" t="s">
        <v>4754</v>
      </c>
    </row>
    <row r="942" spans="1:5">
      <c r="A942" s="412">
        <v>41475</v>
      </c>
      <c r="B942" s="412" t="s">
        <v>31743</v>
      </c>
      <c r="C942" s="412" t="s">
        <v>30213</v>
      </c>
      <c r="D942" s="412" t="s">
        <v>30216</v>
      </c>
      <c r="E942" s="413" t="s">
        <v>31744</v>
      </c>
    </row>
    <row r="943" spans="1:5">
      <c r="A943" s="412">
        <v>41476</v>
      </c>
      <c r="B943" s="412" t="s">
        <v>31745</v>
      </c>
      <c r="C943" s="412" t="s">
        <v>30213</v>
      </c>
      <c r="D943" s="412" t="s">
        <v>30216</v>
      </c>
      <c r="E943" s="413" t="s">
        <v>31746</v>
      </c>
    </row>
    <row r="944" spans="1:5">
      <c r="A944" s="412">
        <v>2555</v>
      </c>
      <c r="B944" s="412" t="s">
        <v>31747</v>
      </c>
      <c r="C944" s="412" t="s">
        <v>30213</v>
      </c>
      <c r="D944" s="412" t="s">
        <v>30216</v>
      </c>
      <c r="E944" s="413" t="s">
        <v>31748</v>
      </c>
    </row>
    <row r="945" spans="1:5">
      <c r="A945" s="412">
        <v>2556</v>
      </c>
      <c r="B945" s="412" t="s">
        <v>31749</v>
      </c>
      <c r="C945" s="412" t="s">
        <v>30213</v>
      </c>
      <c r="D945" s="412" t="s">
        <v>30216</v>
      </c>
      <c r="E945" s="413" t="s">
        <v>13558</v>
      </c>
    </row>
    <row r="946" spans="1:5">
      <c r="A946" s="412">
        <v>2557</v>
      </c>
      <c r="B946" s="412" t="s">
        <v>31750</v>
      </c>
      <c r="C946" s="412" t="s">
        <v>30213</v>
      </c>
      <c r="D946" s="412" t="s">
        <v>30216</v>
      </c>
      <c r="E946" s="413" t="s">
        <v>9781</v>
      </c>
    </row>
    <row r="947" spans="1:5">
      <c r="A947" s="412">
        <v>10569</v>
      </c>
      <c r="B947" s="412" t="s">
        <v>31751</v>
      </c>
      <c r="C947" s="412" t="s">
        <v>30213</v>
      </c>
      <c r="D947" s="412" t="s">
        <v>30216</v>
      </c>
      <c r="E947" s="413" t="s">
        <v>9781</v>
      </c>
    </row>
    <row r="948" spans="1:5">
      <c r="A948" s="412">
        <v>39810</v>
      </c>
      <c r="B948" s="412" t="s">
        <v>31752</v>
      </c>
      <c r="C948" s="412" t="s">
        <v>30213</v>
      </c>
      <c r="D948" s="412" t="s">
        <v>30216</v>
      </c>
      <c r="E948" s="413" t="s">
        <v>12141</v>
      </c>
    </row>
    <row r="949" spans="1:5">
      <c r="A949" s="412">
        <v>39811</v>
      </c>
      <c r="B949" s="412" t="s">
        <v>31753</v>
      </c>
      <c r="C949" s="412" t="s">
        <v>30213</v>
      </c>
      <c r="D949" s="412" t="s">
        <v>30216</v>
      </c>
      <c r="E949" s="413" t="s">
        <v>31754</v>
      </c>
    </row>
    <row r="950" spans="1:5">
      <c r="A950" s="412">
        <v>39812</v>
      </c>
      <c r="B950" s="412" t="s">
        <v>31755</v>
      </c>
      <c r="C950" s="412" t="s">
        <v>30213</v>
      </c>
      <c r="D950" s="412" t="s">
        <v>30216</v>
      </c>
      <c r="E950" s="413" t="s">
        <v>31756</v>
      </c>
    </row>
    <row r="951" spans="1:5">
      <c r="A951" s="412">
        <v>43096</v>
      </c>
      <c r="B951" s="412" t="s">
        <v>31757</v>
      </c>
      <c r="C951" s="412" t="s">
        <v>30213</v>
      </c>
      <c r="D951" s="412" t="s">
        <v>30216</v>
      </c>
      <c r="E951" s="413" t="s">
        <v>31758</v>
      </c>
    </row>
    <row r="952" spans="1:5">
      <c r="A952" s="412">
        <v>43102</v>
      </c>
      <c r="B952" s="412" t="s">
        <v>31759</v>
      </c>
      <c r="C952" s="412" t="s">
        <v>30213</v>
      </c>
      <c r="D952" s="412" t="s">
        <v>30216</v>
      </c>
      <c r="E952" s="413" t="s">
        <v>31760</v>
      </c>
    </row>
    <row r="953" spans="1:5">
      <c r="A953" s="412">
        <v>43103</v>
      </c>
      <c r="B953" s="412" t="s">
        <v>31761</v>
      </c>
      <c r="C953" s="412" t="s">
        <v>30213</v>
      </c>
      <c r="D953" s="412" t="s">
        <v>30216</v>
      </c>
      <c r="E953" s="413" t="s">
        <v>31762</v>
      </c>
    </row>
    <row r="954" spans="1:5">
      <c r="A954" s="412">
        <v>43098</v>
      </c>
      <c r="B954" s="412" t="s">
        <v>31763</v>
      </c>
      <c r="C954" s="412" t="s">
        <v>30213</v>
      </c>
      <c r="D954" s="412" t="s">
        <v>30216</v>
      </c>
      <c r="E954" s="413" t="s">
        <v>16294</v>
      </c>
    </row>
    <row r="955" spans="1:5">
      <c r="A955" s="412">
        <v>43097</v>
      </c>
      <c r="B955" s="412" t="s">
        <v>31764</v>
      </c>
      <c r="C955" s="412" t="s">
        <v>30213</v>
      </c>
      <c r="D955" s="412" t="s">
        <v>30216</v>
      </c>
      <c r="E955" s="413" t="s">
        <v>31765</v>
      </c>
    </row>
    <row r="956" spans="1:5">
      <c r="A956" s="412">
        <v>43104</v>
      </c>
      <c r="B956" s="412" t="s">
        <v>31766</v>
      </c>
      <c r="C956" s="412" t="s">
        <v>30213</v>
      </c>
      <c r="D956" s="412" t="s">
        <v>30216</v>
      </c>
      <c r="E956" s="413" t="s">
        <v>31767</v>
      </c>
    </row>
    <row r="957" spans="1:5">
      <c r="A957" s="412">
        <v>39771</v>
      </c>
      <c r="B957" s="412" t="s">
        <v>31768</v>
      </c>
      <c r="C957" s="412" t="s">
        <v>30213</v>
      </c>
      <c r="D957" s="412" t="s">
        <v>30216</v>
      </c>
      <c r="E957" s="413" t="s">
        <v>31769</v>
      </c>
    </row>
    <row r="958" spans="1:5">
      <c r="A958" s="412">
        <v>39772</v>
      </c>
      <c r="B958" s="412" t="s">
        <v>31770</v>
      </c>
      <c r="C958" s="412" t="s">
        <v>30213</v>
      </c>
      <c r="D958" s="412" t="s">
        <v>30216</v>
      </c>
      <c r="E958" s="413" t="s">
        <v>31771</v>
      </c>
    </row>
    <row r="959" spans="1:5">
      <c r="A959" s="412">
        <v>39773</v>
      </c>
      <c r="B959" s="412" t="s">
        <v>31772</v>
      </c>
      <c r="C959" s="412" t="s">
        <v>30213</v>
      </c>
      <c r="D959" s="412" t="s">
        <v>30216</v>
      </c>
      <c r="E959" s="413" t="s">
        <v>12907</v>
      </c>
    </row>
    <row r="960" spans="1:5">
      <c r="A960" s="412">
        <v>39774</v>
      </c>
      <c r="B960" s="412" t="s">
        <v>31773</v>
      </c>
      <c r="C960" s="412" t="s">
        <v>30213</v>
      </c>
      <c r="D960" s="412" t="s">
        <v>30216</v>
      </c>
      <c r="E960" s="413" t="s">
        <v>31774</v>
      </c>
    </row>
    <row r="961" spans="1:5">
      <c r="A961" s="412">
        <v>39775</v>
      </c>
      <c r="B961" s="412" t="s">
        <v>31775</v>
      </c>
      <c r="C961" s="412" t="s">
        <v>30213</v>
      </c>
      <c r="D961" s="412" t="s">
        <v>30216</v>
      </c>
      <c r="E961" s="413" t="s">
        <v>31776</v>
      </c>
    </row>
    <row r="962" spans="1:5">
      <c r="A962" s="412">
        <v>39776</v>
      </c>
      <c r="B962" s="412" t="s">
        <v>31777</v>
      </c>
      <c r="C962" s="412" t="s">
        <v>30213</v>
      </c>
      <c r="D962" s="412" t="s">
        <v>30216</v>
      </c>
      <c r="E962" s="413" t="s">
        <v>31778</v>
      </c>
    </row>
    <row r="963" spans="1:5">
      <c r="A963" s="412">
        <v>39777</v>
      </c>
      <c r="B963" s="412" t="s">
        <v>31779</v>
      </c>
      <c r="C963" s="412" t="s">
        <v>30213</v>
      </c>
      <c r="D963" s="412" t="s">
        <v>30216</v>
      </c>
      <c r="E963" s="413" t="s">
        <v>31780</v>
      </c>
    </row>
    <row r="964" spans="1:5">
      <c r="A964" s="412">
        <v>20254</v>
      </c>
      <c r="B964" s="412" t="s">
        <v>31781</v>
      </c>
      <c r="C964" s="412" t="s">
        <v>30213</v>
      </c>
      <c r="D964" s="412" t="s">
        <v>30216</v>
      </c>
      <c r="E964" s="413" t="s">
        <v>31782</v>
      </c>
    </row>
    <row r="965" spans="1:5">
      <c r="A965" s="412">
        <v>20253</v>
      </c>
      <c r="B965" s="412" t="s">
        <v>31783</v>
      </c>
      <c r="C965" s="412" t="s">
        <v>30213</v>
      </c>
      <c r="D965" s="412" t="s">
        <v>30216</v>
      </c>
      <c r="E965" s="413" t="s">
        <v>31784</v>
      </c>
    </row>
    <row r="966" spans="1:5">
      <c r="A966" s="412">
        <v>11247</v>
      </c>
      <c r="B966" s="412" t="s">
        <v>31785</v>
      </c>
      <c r="C966" s="412" t="s">
        <v>30213</v>
      </c>
      <c r="D966" s="412" t="s">
        <v>30216</v>
      </c>
      <c r="E966" s="413" t="s">
        <v>31786</v>
      </c>
    </row>
    <row r="967" spans="1:5">
      <c r="A967" s="412">
        <v>11250</v>
      </c>
      <c r="B967" s="412" t="s">
        <v>31787</v>
      </c>
      <c r="C967" s="412" t="s">
        <v>30213</v>
      </c>
      <c r="D967" s="412" t="s">
        <v>30216</v>
      </c>
      <c r="E967" s="413" t="s">
        <v>16729</v>
      </c>
    </row>
    <row r="968" spans="1:5">
      <c r="A968" s="412">
        <v>11249</v>
      </c>
      <c r="B968" s="412" t="s">
        <v>31788</v>
      </c>
      <c r="C968" s="412" t="s">
        <v>30213</v>
      </c>
      <c r="D968" s="412" t="s">
        <v>30216</v>
      </c>
      <c r="E968" s="413" t="s">
        <v>31789</v>
      </c>
    </row>
    <row r="969" spans="1:5">
      <c r="A969" s="412">
        <v>11251</v>
      </c>
      <c r="B969" s="412" t="s">
        <v>31790</v>
      </c>
      <c r="C969" s="412" t="s">
        <v>30213</v>
      </c>
      <c r="D969" s="412" t="s">
        <v>30216</v>
      </c>
      <c r="E969" s="413" t="s">
        <v>31791</v>
      </c>
    </row>
    <row r="970" spans="1:5">
      <c r="A970" s="412">
        <v>11253</v>
      </c>
      <c r="B970" s="412" t="s">
        <v>31792</v>
      </c>
      <c r="C970" s="412" t="s">
        <v>30213</v>
      </c>
      <c r="D970" s="412" t="s">
        <v>30216</v>
      </c>
      <c r="E970" s="413" t="s">
        <v>31793</v>
      </c>
    </row>
    <row r="971" spans="1:5">
      <c r="A971" s="412">
        <v>11255</v>
      </c>
      <c r="B971" s="412" t="s">
        <v>31794</v>
      </c>
      <c r="C971" s="412" t="s">
        <v>30213</v>
      </c>
      <c r="D971" s="412" t="s">
        <v>30216</v>
      </c>
      <c r="E971" s="413" t="s">
        <v>31795</v>
      </c>
    </row>
    <row r="972" spans="1:5">
      <c r="A972" s="412">
        <v>14055</v>
      </c>
      <c r="B972" s="412" t="s">
        <v>31796</v>
      </c>
      <c r="C972" s="412" t="s">
        <v>30213</v>
      </c>
      <c r="D972" s="412" t="s">
        <v>30216</v>
      </c>
      <c r="E972" s="413" t="s">
        <v>31797</v>
      </c>
    </row>
    <row r="973" spans="1:5">
      <c r="A973" s="412">
        <v>11256</v>
      </c>
      <c r="B973" s="412" t="s">
        <v>31798</v>
      </c>
      <c r="C973" s="412" t="s">
        <v>30213</v>
      </c>
      <c r="D973" s="412" t="s">
        <v>30216</v>
      </c>
      <c r="E973" s="413" t="s">
        <v>31799</v>
      </c>
    </row>
    <row r="974" spans="1:5">
      <c r="A974" s="412">
        <v>1872</v>
      </c>
      <c r="B974" s="412" t="s">
        <v>31800</v>
      </c>
      <c r="C974" s="412" t="s">
        <v>30213</v>
      </c>
      <c r="D974" s="412" t="s">
        <v>30216</v>
      </c>
      <c r="E974" s="413" t="s">
        <v>31801</v>
      </c>
    </row>
    <row r="975" spans="1:5">
      <c r="A975" s="412">
        <v>1873</v>
      </c>
      <c r="B975" s="412" t="s">
        <v>31802</v>
      </c>
      <c r="C975" s="412" t="s">
        <v>30213</v>
      </c>
      <c r="D975" s="412" t="s">
        <v>30216</v>
      </c>
      <c r="E975" s="413" t="s">
        <v>13490</v>
      </c>
    </row>
    <row r="976" spans="1:5">
      <c r="A976" s="412">
        <v>39693</v>
      </c>
      <c r="B976" s="412" t="s">
        <v>31803</v>
      </c>
      <c r="C976" s="412" t="s">
        <v>30213</v>
      </c>
      <c r="D976" s="412" t="s">
        <v>30216</v>
      </c>
      <c r="E976" s="413" t="s">
        <v>31804</v>
      </c>
    </row>
    <row r="977" spans="1:5">
      <c r="A977" s="412">
        <v>39692</v>
      </c>
      <c r="B977" s="412" t="s">
        <v>31805</v>
      </c>
      <c r="C977" s="412" t="s">
        <v>30213</v>
      </c>
      <c r="D977" s="412" t="s">
        <v>30216</v>
      </c>
      <c r="E977" s="413" t="s">
        <v>31806</v>
      </c>
    </row>
    <row r="978" spans="1:5">
      <c r="A978" s="412">
        <v>1062</v>
      </c>
      <c r="B978" s="412" t="s">
        <v>31807</v>
      </c>
      <c r="C978" s="412" t="s">
        <v>30213</v>
      </c>
      <c r="D978" s="412" t="s">
        <v>30216</v>
      </c>
      <c r="E978" s="413" t="s">
        <v>31808</v>
      </c>
    </row>
    <row r="979" spans="1:5">
      <c r="A979" s="412">
        <v>39686</v>
      </c>
      <c r="B979" s="412" t="s">
        <v>31809</v>
      </c>
      <c r="C979" s="412" t="s">
        <v>30213</v>
      </c>
      <c r="D979" s="412" t="s">
        <v>30216</v>
      </c>
      <c r="E979" s="413" t="s">
        <v>31810</v>
      </c>
    </row>
    <row r="980" spans="1:5">
      <c r="A980" s="412">
        <v>43095</v>
      </c>
      <c r="B980" s="412" t="s">
        <v>31811</v>
      </c>
      <c r="C980" s="412" t="s">
        <v>30213</v>
      </c>
      <c r="D980" s="412" t="s">
        <v>30216</v>
      </c>
      <c r="E980" s="413" t="s">
        <v>31812</v>
      </c>
    </row>
    <row r="981" spans="1:5">
      <c r="A981" s="412">
        <v>1871</v>
      </c>
      <c r="B981" s="412" t="s">
        <v>31813</v>
      </c>
      <c r="C981" s="412" t="s">
        <v>30213</v>
      </c>
      <c r="D981" s="412" t="s">
        <v>30216</v>
      </c>
      <c r="E981" s="413" t="s">
        <v>31814</v>
      </c>
    </row>
    <row r="982" spans="1:5">
      <c r="A982" s="412">
        <v>12001</v>
      </c>
      <c r="B982" s="412" t="s">
        <v>31815</v>
      </c>
      <c r="C982" s="412" t="s">
        <v>30213</v>
      </c>
      <c r="D982" s="412" t="s">
        <v>30216</v>
      </c>
      <c r="E982" s="413" t="s">
        <v>7285</v>
      </c>
    </row>
    <row r="983" spans="1:5">
      <c r="A983" s="412">
        <v>11882</v>
      </c>
      <c r="B983" s="412" t="s">
        <v>31816</v>
      </c>
      <c r="C983" s="412" t="s">
        <v>30213</v>
      </c>
      <c r="D983" s="412" t="s">
        <v>30216</v>
      </c>
      <c r="E983" s="413" t="s">
        <v>31817</v>
      </c>
    </row>
    <row r="984" spans="1:5">
      <c r="A984" s="412">
        <v>1068</v>
      </c>
      <c r="B984" s="412" t="s">
        <v>31818</v>
      </c>
      <c r="C984" s="412" t="s">
        <v>30213</v>
      </c>
      <c r="D984" s="412" t="s">
        <v>30216</v>
      </c>
      <c r="E984" s="413" t="s">
        <v>31819</v>
      </c>
    </row>
    <row r="985" spans="1:5">
      <c r="A985" s="412">
        <v>39690</v>
      </c>
      <c r="B985" s="412" t="s">
        <v>31820</v>
      </c>
      <c r="C985" s="412" t="s">
        <v>30213</v>
      </c>
      <c r="D985" s="412" t="s">
        <v>30216</v>
      </c>
      <c r="E985" s="413" t="s">
        <v>31821</v>
      </c>
    </row>
    <row r="986" spans="1:5">
      <c r="A986" s="412">
        <v>39691</v>
      </c>
      <c r="B986" s="412" t="s">
        <v>31822</v>
      </c>
      <c r="C986" s="412" t="s">
        <v>30213</v>
      </c>
      <c r="D986" s="412" t="s">
        <v>30216</v>
      </c>
      <c r="E986" s="413" t="s">
        <v>31823</v>
      </c>
    </row>
    <row r="987" spans="1:5">
      <c r="A987" s="412">
        <v>39808</v>
      </c>
      <c r="B987" s="412" t="s">
        <v>31824</v>
      </c>
      <c r="C987" s="412" t="s">
        <v>30213</v>
      </c>
      <c r="D987" s="412" t="s">
        <v>30216</v>
      </c>
      <c r="E987" s="413" t="s">
        <v>31825</v>
      </c>
    </row>
    <row r="988" spans="1:5">
      <c r="A988" s="412">
        <v>39809</v>
      </c>
      <c r="B988" s="412" t="s">
        <v>31826</v>
      </c>
      <c r="C988" s="412" t="s">
        <v>30213</v>
      </c>
      <c r="D988" s="412" t="s">
        <v>30216</v>
      </c>
      <c r="E988" s="413" t="s">
        <v>31827</v>
      </c>
    </row>
    <row r="989" spans="1:5">
      <c r="A989" s="412">
        <v>43439</v>
      </c>
      <c r="B989" s="412" t="s">
        <v>31828</v>
      </c>
      <c r="C989" s="412" t="s">
        <v>30213</v>
      </c>
      <c r="D989" s="412" t="s">
        <v>30216</v>
      </c>
      <c r="E989" s="413" t="s">
        <v>31829</v>
      </c>
    </row>
    <row r="990" spans="1:5">
      <c r="A990" s="412">
        <v>5103</v>
      </c>
      <c r="B990" s="412" t="s">
        <v>31830</v>
      </c>
      <c r="C990" s="412" t="s">
        <v>30213</v>
      </c>
      <c r="D990" s="412" t="s">
        <v>30216</v>
      </c>
      <c r="E990" s="413" t="s">
        <v>31831</v>
      </c>
    </row>
    <row r="991" spans="1:5">
      <c r="A991" s="412">
        <v>11880</v>
      </c>
      <c r="B991" s="412" t="s">
        <v>31832</v>
      </c>
      <c r="C991" s="412" t="s">
        <v>30213</v>
      </c>
      <c r="D991" s="412" t="s">
        <v>30216</v>
      </c>
      <c r="E991" s="413" t="s">
        <v>31833</v>
      </c>
    </row>
    <row r="992" spans="1:5">
      <c r="A992" s="412">
        <v>11714</v>
      </c>
      <c r="B992" s="412" t="s">
        <v>31834</v>
      </c>
      <c r="C992" s="412" t="s">
        <v>30213</v>
      </c>
      <c r="D992" s="412" t="s">
        <v>30216</v>
      </c>
      <c r="E992" s="413" t="s">
        <v>31835</v>
      </c>
    </row>
    <row r="993" spans="1:5">
      <c r="A993" s="412">
        <v>11712</v>
      </c>
      <c r="B993" s="412" t="s">
        <v>31836</v>
      </c>
      <c r="C993" s="412" t="s">
        <v>30213</v>
      </c>
      <c r="D993" s="412" t="s">
        <v>30214</v>
      </c>
      <c r="E993" s="413" t="s">
        <v>31837</v>
      </c>
    </row>
    <row r="994" spans="1:5">
      <c r="A994" s="412">
        <v>11717</v>
      </c>
      <c r="B994" s="412" t="s">
        <v>31838</v>
      </c>
      <c r="C994" s="412" t="s">
        <v>30213</v>
      </c>
      <c r="D994" s="412" t="s">
        <v>30216</v>
      </c>
      <c r="E994" s="413" t="s">
        <v>31839</v>
      </c>
    </row>
    <row r="995" spans="1:5">
      <c r="A995" s="412">
        <v>1106</v>
      </c>
      <c r="B995" s="412" t="s">
        <v>31840</v>
      </c>
      <c r="C995" s="412" t="s">
        <v>30304</v>
      </c>
      <c r="D995" s="412" t="s">
        <v>30214</v>
      </c>
      <c r="E995" s="413" t="s">
        <v>11735</v>
      </c>
    </row>
    <row r="996" spans="1:5">
      <c r="A996" s="412">
        <v>11161</v>
      </c>
      <c r="B996" s="412" t="s">
        <v>31841</v>
      </c>
      <c r="C996" s="412" t="s">
        <v>30304</v>
      </c>
      <c r="D996" s="412" t="s">
        <v>30216</v>
      </c>
      <c r="E996" s="413" t="s">
        <v>31842</v>
      </c>
    </row>
    <row r="997" spans="1:5">
      <c r="A997" s="412">
        <v>1107</v>
      </c>
      <c r="B997" s="412" t="s">
        <v>31843</v>
      </c>
      <c r="C997" s="412" t="s">
        <v>30304</v>
      </c>
      <c r="D997" s="412" t="s">
        <v>30216</v>
      </c>
      <c r="E997" s="413" t="s">
        <v>4840</v>
      </c>
    </row>
    <row r="998" spans="1:5">
      <c r="A998" s="412">
        <v>44479</v>
      </c>
      <c r="B998" s="412" t="s">
        <v>31844</v>
      </c>
      <c r="C998" s="412" t="s">
        <v>30304</v>
      </c>
      <c r="D998" s="412" t="s">
        <v>30216</v>
      </c>
      <c r="E998" s="413" t="s">
        <v>5039</v>
      </c>
    </row>
    <row r="999" spans="1:5">
      <c r="A999" s="412">
        <v>41068</v>
      </c>
      <c r="B999" s="412" t="s">
        <v>31845</v>
      </c>
      <c r="C999" s="412" t="s">
        <v>30486</v>
      </c>
      <c r="D999" s="412" t="s">
        <v>30216</v>
      </c>
      <c r="E999" s="413" t="s">
        <v>31846</v>
      </c>
    </row>
    <row r="1000" spans="1:5">
      <c r="A1000" s="412">
        <v>4759</v>
      </c>
      <c r="B1000" s="412" t="s">
        <v>31847</v>
      </c>
      <c r="C1000" s="412" t="s">
        <v>30484</v>
      </c>
      <c r="D1000" s="412" t="s">
        <v>30216</v>
      </c>
      <c r="E1000" s="413" t="s">
        <v>7602</v>
      </c>
    </row>
    <row r="1001" spans="1:5">
      <c r="A1001" s="412">
        <v>1108</v>
      </c>
      <c r="B1001" s="412" t="s">
        <v>31848</v>
      </c>
      <c r="C1001" s="412" t="s">
        <v>30232</v>
      </c>
      <c r="D1001" s="412" t="s">
        <v>30216</v>
      </c>
      <c r="E1001" s="413" t="s">
        <v>31849</v>
      </c>
    </row>
    <row r="1002" spans="1:5">
      <c r="A1002" s="412">
        <v>1117</v>
      </c>
      <c r="B1002" s="412" t="s">
        <v>31850</v>
      </c>
      <c r="C1002" s="412" t="s">
        <v>30232</v>
      </c>
      <c r="D1002" s="412" t="s">
        <v>30216</v>
      </c>
      <c r="E1002" s="413" t="s">
        <v>4693</v>
      </c>
    </row>
    <row r="1003" spans="1:5">
      <c r="A1003" s="412">
        <v>1118</v>
      </c>
      <c r="B1003" s="412" t="s">
        <v>31851</v>
      </c>
      <c r="C1003" s="412" t="s">
        <v>30232</v>
      </c>
      <c r="D1003" s="412" t="s">
        <v>30216</v>
      </c>
      <c r="E1003" s="413" t="s">
        <v>12495</v>
      </c>
    </row>
    <row r="1004" spans="1:5">
      <c r="A1004" s="412">
        <v>1110</v>
      </c>
      <c r="B1004" s="412" t="s">
        <v>31852</v>
      </c>
      <c r="C1004" s="412" t="s">
        <v>30232</v>
      </c>
      <c r="D1004" s="412" t="s">
        <v>30216</v>
      </c>
      <c r="E1004" s="413" t="s">
        <v>12495</v>
      </c>
    </row>
    <row r="1005" spans="1:5">
      <c r="A1005" s="412">
        <v>12618</v>
      </c>
      <c r="B1005" s="412" t="s">
        <v>31853</v>
      </c>
      <c r="C1005" s="412" t="s">
        <v>30213</v>
      </c>
      <c r="D1005" s="412" t="s">
        <v>30223</v>
      </c>
      <c r="E1005" s="413" t="s">
        <v>10497</v>
      </c>
    </row>
    <row r="1006" spans="1:5">
      <c r="A1006" s="412">
        <v>40784</v>
      </c>
      <c r="B1006" s="412" t="s">
        <v>31854</v>
      </c>
      <c r="C1006" s="412" t="s">
        <v>30232</v>
      </c>
      <c r="D1006" s="412" t="s">
        <v>30216</v>
      </c>
      <c r="E1006" s="413" t="s">
        <v>31855</v>
      </c>
    </row>
    <row r="1007" spans="1:5">
      <c r="A1007" s="412">
        <v>40782</v>
      </c>
      <c r="B1007" s="412" t="s">
        <v>31856</v>
      </c>
      <c r="C1007" s="412" t="s">
        <v>30232</v>
      </c>
      <c r="D1007" s="412" t="s">
        <v>30216</v>
      </c>
      <c r="E1007" s="413" t="s">
        <v>31857</v>
      </c>
    </row>
    <row r="1008" spans="1:5">
      <c r="A1008" s="412">
        <v>40783</v>
      </c>
      <c r="B1008" s="412" t="s">
        <v>31858</v>
      </c>
      <c r="C1008" s="412" t="s">
        <v>30232</v>
      </c>
      <c r="D1008" s="412" t="s">
        <v>30216</v>
      </c>
      <c r="E1008" s="413" t="s">
        <v>31859</v>
      </c>
    </row>
    <row r="1009" spans="1:5">
      <c r="A1009" s="412">
        <v>1109</v>
      </c>
      <c r="B1009" s="412" t="s">
        <v>31860</v>
      </c>
      <c r="C1009" s="412" t="s">
        <v>30232</v>
      </c>
      <c r="D1009" s="412" t="s">
        <v>30216</v>
      </c>
      <c r="E1009" s="413" t="s">
        <v>31849</v>
      </c>
    </row>
    <row r="1010" spans="1:5">
      <c r="A1010" s="412">
        <v>1119</v>
      </c>
      <c r="B1010" s="412" t="s">
        <v>31861</v>
      </c>
      <c r="C1010" s="412" t="s">
        <v>30232</v>
      </c>
      <c r="D1010" s="412" t="s">
        <v>30216</v>
      </c>
      <c r="E1010" s="413" t="s">
        <v>16169</v>
      </c>
    </row>
    <row r="1011" spans="1:5">
      <c r="A1011" s="412">
        <v>13115</v>
      </c>
      <c r="B1011" s="412" t="s">
        <v>31862</v>
      </c>
      <c r="C1011" s="412" t="s">
        <v>30232</v>
      </c>
      <c r="D1011" s="412" t="s">
        <v>30223</v>
      </c>
      <c r="E1011" s="413" t="s">
        <v>13349</v>
      </c>
    </row>
    <row r="1012" spans="1:5">
      <c r="A1012" s="412">
        <v>10541</v>
      </c>
      <c r="B1012" s="412" t="s">
        <v>31863</v>
      </c>
      <c r="C1012" s="412" t="s">
        <v>30232</v>
      </c>
      <c r="D1012" s="412" t="s">
        <v>30223</v>
      </c>
      <c r="E1012" s="413" t="s">
        <v>31864</v>
      </c>
    </row>
    <row r="1013" spans="1:5">
      <c r="A1013" s="412">
        <v>10542</v>
      </c>
      <c r="B1013" s="412" t="s">
        <v>31865</v>
      </c>
      <c r="C1013" s="412" t="s">
        <v>30232</v>
      </c>
      <c r="D1013" s="412" t="s">
        <v>30223</v>
      </c>
      <c r="E1013" s="413" t="s">
        <v>31866</v>
      </c>
    </row>
    <row r="1014" spans="1:5">
      <c r="A1014" s="412">
        <v>10543</v>
      </c>
      <c r="B1014" s="412" t="s">
        <v>31867</v>
      </c>
      <c r="C1014" s="412" t="s">
        <v>30232</v>
      </c>
      <c r="D1014" s="412" t="s">
        <v>30223</v>
      </c>
      <c r="E1014" s="413" t="s">
        <v>31868</v>
      </c>
    </row>
    <row r="1015" spans="1:5">
      <c r="A1015" s="412">
        <v>10544</v>
      </c>
      <c r="B1015" s="412" t="s">
        <v>31869</v>
      </c>
      <c r="C1015" s="412" t="s">
        <v>30232</v>
      </c>
      <c r="D1015" s="412" t="s">
        <v>30223</v>
      </c>
      <c r="E1015" s="413" t="s">
        <v>31870</v>
      </c>
    </row>
    <row r="1016" spans="1:5">
      <c r="A1016" s="412">
        <v>10545</v>
      </c>
      <c r="B1016" s="412" t="s">
        <v>31871</v>
      </c>
      <c r="C1016" s="412" t="s">
        <v>30232</v>
      </c>
      <c r="D1016" s="412" t="s">
        <v>30223</v>
      </c>
      <c r="E1016" s="413" t="s">
        <v>31872</v>
      </c>
    </row>
    <row r="1017" spans="1:5">
      <c r="A1017" s="412">
        <v>38365</v>
      </c>
      <c r="B1017" s="412" t="s">
        <v>31873</v>
      </c>
      <c r="C1017" s="412" t="s">
        <v>30222</v>
      </c>
      <c r="D1017" s="412" t="s">
        <v>30216</v>
      </c>
      <c r="E1017" s="413" t="s">
        <v>31874</v>
      </c>
    </row>
    <row r="1018" spans="1:5">
      <c r="A1018" s="412">
        <v>37745</v>
      </c>
      <c r="B1018" s="412" t="s">
        <v>31875</v>
      </c>
      <c r="C1018" s="412" t="s">
        <v>30213</v>
      </c>
      <c r="D1018" s="412" t="s">
        <v>30223</v>
      </c>
      <c r="E1018" s="413" t="s">
        <v>31876</v>
      </c>
    </row>
    <row r="1019" spans="1:5">
      <c r="A1019" s="412">
        <v>37754</v>
      </c>
      <c r="B1019" s="412" t="s">
        <v>31877</v>
      </c>
      <c r="C1019" s="412" t="s">
        <v>30213</v>
      </c>
      <c r="D1019" s="412" t="s">
        <v>30223</v>
      </c>
      <c r="E1019" s="413" t="s">
        <v>31878</v>
      </c>
    </row>
    <row r="1020" spans="1:5">
      <c r="A1020" s="412">
        <v>37748</v>
      </c>
      <c r="B1020" s="412" t="s">
        <v>31879</v>
      </c>
      <c r="C1020" s="412" t="s">
        <v>30213</v>
      </c>
      <c r="D1020" s="412" t="s">
        <v>30223</v>
      </c>
      <c r="E1020" s="413" t="s">
        <v>31880</v>
      </c>
    </row>
    <row r="1021" spans="1:5">
      <c r="A1021" s="412">
        <v>37761</v>
      </c>
      <c r="B1021" s="412" t="s">
        <v>31881</v>
      </c>
      <c r="C1021" s="412" t="s">
        <v>30213</v>
      </c>
      <c r="D1021" s="412" t="s">
        <v>30223</v>
      </c>
      <c r="E1021" s="413" t="s">
        <v>31882</v>
      </c>
    </row>
    <row r="1022" spans="1:5">
      <c r="A1022" s="412">
        <v>37757</v>
      </c>
      <c r="B1022" s="412" t="s">
        <v>31883</v>
      </c>
      <c r="C1022" s="412" t="s">
        <v>30213</v>
      </c>
      <c r="D1022" s="412" t="s">
        <v>30223</v>
      </c>
      <c r="E1022" s="413" t="s">
        <v>31884</v>
      </c>
    </row>
    <row r="1023" spans="1:5">
      <c r="A1023" s="412">
        <v>37759</v>
      </c>
      <c r="B1023" s="412" t="s">
        <v>31885</v>
      </c>
      <c r="C1023" s="412" t="s">
        <v>30213</v>
      </c>
      <c r="D1023" s="412" t="s">
        <v>30223</v>
      </c>
      <c r="E1023" s="413" t="s">
        <v>31886</v>
      </c>
    </row>
    <row r="1024" spans="1:5">
      <c r="A1024" s="412">
        <v>37766</v>
      </c>
      <c r="B1024" s="412" t="s">
        <v>31887</v>
      </c>
      <c r="C1024" s="412" t="s">
        <v>30213</v>
      </c>
      <c r="D1024" s="412" t="s">
        <v>30223</v>
      </c>
      <c r="E1024" s="413" t="s">
        <v>31888</v>
      </c>
    </row>
    <row r="1025" spans="1:5">
      <c r="A1025" s="412">
        <v>37752</v>
      </c>
      <c r="B1025" s="412" t="s">
        <v>31889</v>
      </c>
      <c r="C1025" s="412" t="s">
        <v>30213</v>
      </c>
      <c r="D1025" s="412" t="s">
        <v>30223</v>
      </c>
      <c r="E1025" s="413" t="s">
        <v>31890</v>
      </c>
    </row>
    <row r="1026" spans="1:5">
      <c r="A1026" s="412">
        <v>37760</v>
      </c>
      <c r="B1026" s="412" t="s">
        <v>31891</v>
      </c>
      <c r="C1026" s="412" t="s">
        <v>30213</v>
      </c>
      <c r="D1026" s="412" t="s">
        <v>30223</v>
      </c>
      <c r="E1026" s="413" t="s">
        <v>31892</v>
      </c>
    </row>
    <row r="1027" spans="1:5">
      <c r="A1027" s="412">
        <v>37765</v>
      </c>
      <c r="B1027" s="412" t="s">
        <v>31893</v>
      </c>
      <c r="C1027" s="412" t="s">
        <v>30213</v>
      </c>
      <c r="D1027" s="412" t="s">
        <v>30223</v>
      </c>
      <c r="E1027" s="413" t="s">
        <v>31894</v>
      </c>
    </row>
    <row r="1028" spans="1:5">
      <c r="A1028" s="412">
        <v>37746</v>
      </c>
      <c r="B1028" s="412" t="s">
        <v>31895</v>
      </c>
      <c r="C1028" s="412" t="s">
        <v>30213</v>
      </c>
      <c r="D1028" s="412" t="s">
        <v>30223</v>
      </c>
      <c r="E1028" s="413" t="s">
        <v>31896</v>
      </c>
    </row>
    <row r="1029" spans="1:5">
      <c r="A1029" s="412">
        <v>37750</v>
      </c>
      <c r="B1029" s="412" t="s">
        <v>31897</v>
      </c>
      <c r="C1029" s="412" t="s">
        <v>30213</v>
      </c>
      <c r="D1029" s="412" t="s">
        <v>30223</v>
      </c>
      <c r="E1029" s="413" t="s">
        <v>31898</v>
      </c>
    </row>
    <row r="1030" spans="1:5">
      <c r="A1030" s="412">
        <v>37753</v>
      </c>
      <c r="B1030" s="412" t="s">
        <v>31899</v>
      </c>
      <c r="C1030" s="412" t="s">
        <v>30213</v>
      </c>
      <c r="D1030" s="412" t="s">
        <v>30223</v>
      </c>
      <c r="E1030" s="413" t="s">
        <v>31900</v>
      </c>
    </row>
    <row r="1031" spans="1:5">
      <c r="A1031" s="412">
        <v>37756</v>
      </c>
      <c r="B1031" s="412" t="s">
        <v>31901</v>
      </c>
      <c r="C1031" s="412" t="s">
        <v>30213</v>
      </c>
      <c r="D1031" s="412" t="s">
        <v>30223</v>
      </c>
      <c r="E1031" s="413" t="s">
        <v>31882</v>
      </c>
    </row>
    <row r="1032" spans="1:5">
      <c r="A1032" s="412">
        <v>37755</v>
      </c>
      <c r="B1032" s="412" t="s">
        <v>31902</v>
      </c>
      <c r="C1032" s="412" t="s">
        <v>30213</v>
      </c>
      <c r="D1032" s="412" t="s">
        <v>30223</v>
      </c>
      <c r="E1032" s="413" t="s">
        <v>31903</v>
      </c>
    </row>
    <row r="1033" spans="1:5">
      <c r="A1033" s="412">
        <v>37758</v>
      </c>
      <c r="B1033" s="412" t="s">
        <v>31904</v>
      </c>
      <c r="C1033" s="412" t="s">
        <v>30213</v>
      </c>
      <c r="D1033" s="412" t="s">
        <v>30223</v>
      </c>
      <c r="E1033" s="413" t="s">
        <v>31905</v>
      </c>
    </row>
    <row r="1034" spans="1:5">
      <c r="A1034" s="412">
        <v>37747</v>
      </c>
      <c r="B1034" s="412" t="s">
        <v>31906</v>
      </c>
      <c r="C1034" s="412" t="s">
        <v>30213</v>
      </c>
      <c r="D1034" s="412" t="s">
        <v>30223</v>
      </c>
      <c r="E1034" s="413" t="s">
        <v>31907</v>
      </c>
    </row>
    <row r="1035" spans="1:5">
      <c r="A1035" s="412">
        <v>37767</v>
      </c>
      <c r="B1035" s="412" t="s">
        <v>31908</v>
      </c>
      <c r="C1035" s="412" t="s">
        <v>30213</v>
      </c>
      <c r="D1035" s="412" t="s">
        <v>30223</v>
      </c>
      <c r="E1035" s="413" t="s">
        <v>31909</v>
      </c>
    </row>
    <row r="1036" spans="1:5">
      <c r="A1036" s="412">
        <v>37751</v>
      </c>
      <c r="B1036" s="412" t="s">
        <v>31910</v>
      </c>
      <c r="C1036" s="412" t="s">
        <v>30213</v>
      </c>
      <c r="D1036" s="412" t="s">
        <v>30223</v>
      </c>
      <c r="E1036" s="413" t="s">
        <v>31909</v>
      </c>
    </row>
    <row r="1037" spans="1:5">
      <c r="A1037" s="412">
        <v>37749</v>
      </c>
      <c r="B1037" s="412" t="s">
        <v>31911</v>
      </c>
      <c r="C1037" s="412" t="s">
        <v>30213</v>
      </c>
      <c r="D1037" s="412" t="s">
        <v>30223</v>
      </c>
      <c r="E1037" s="413" t="s">
        <v>31912</v>
      </c>
    </row>
    <row r="1038" spans="1:5">
      <c r="A1038" s="412">
        <v>1159</v>
      </c>
      <c r="B1038" s="412" t="s">
        <v>31913</v>
      </c>
      <c r="C1038" s="412" t="s">
        <v>30213</v>
      </c>
      <c r="D1038" s="412" t="s">
        <v>30214</v>
      </c>
      <c r="E1038" s="413" t="s">
        <v>31914</v>
      </c>
    </row>
    <row r="1039" spans="1:5">
      <c r="A1039" s="412">
        <v>12114</v>
      </c>
      <c r="B1039" s="412" t="s">
        <v>31915</v>
      </c>
      <c r="C1039" s="412" t="s">
        <v>30213</v>
      </c>
      <c r="D1039" s="412" t="s">
        <v>30216</v>
      </c>
      <c r="E1039" s="413" t="s">
        <v>31916</v>
      </c>
    </row>
    <row r="1040" spans="1:5">
      <c r="A1040" s="412">
        <v>38106</v>
      </c>
      <c r="B1040" s="412" t="s">
        <v>31917</v>
      </c>
      <c r="C1040" s="412" t="s">
        <v>30213</v>
      </c>
      <c r="D1040" s="412" t="s">
        <v>30216</v>
      </c>
      <c r="E1040" s="413" t="s">
        <v>17091</v>
      </c>
    </row>
    <row r="1041" spans="1:5">
      <c r="A1041" s="412">
        <v>38085</v>
      </c>
      <c r="B1041" s="412" t="s">
        <v>31918</v>
      </c>
      <c r="C1041" s="412" t="s">
        <v>30213</v>
      </c>
      <c r="D1041" s="412" t="s">
        <v>30216</v>
      </c>
      <c r="E1041" s="413" t="s">
        <v>31919</v>
      </c>
    </row>
    <row r="1042" spans="1:5">
      <c r="A1042" s="412">
        <v>38599</v>
      </c>
      <c r="B1042" s="412" t="s">
        <v>31920</v>
      </c>
      <c r="C1042" s="412" t="s">
        <v>30213</v>
      </c>
      <c r="D1042" s="412" t="s">
        <v>30216</v>
      </c>
      <c r="E1042" s="413" t="s">
        <v>15579</v>
      </c>
    </row>
    <row r="1043" spans="1:5">
      <c r="A1043" s="412">
        <v>38596</v>
      </c>
      <c r="B1043" s="412" t="s">
        <v>31921</v>
      </c>
      <c r="C1043" s="412" t="s">
        <v>30213</v>
      </c>
      <c r="D1043" s="412" t="s">
        <v>30216</v>
      </c>
      <c r="E1043" s="413" t="s">
        <v>9775</v>
      </c>
    </row>
    <row r="1044" spans="1:5">
      <c r="A1044" s="412">
        <v>38600</v>
      </c>
      <c r="B1044" s="412" t="s">
        <v>31922</v>
      </c>
      <c r="C1044" s="412" t="s">
        <v>30213</v>
      </c>
      <c r="D1044" s="412" t="s">
        <v>30216</v>
      </c>
      <c r="E1044" s="413" t="s">
        <v>11014</v>
      </c>
    </row>
    <row r="1045" spans="1:5">
      <c r="A1045" s="412">
        <v>38597</v>
      </c>
      <c r="B1045" s="412" t="s">
        <v>31923</v>
      </c>
      <c r="C1045" s="412" t="s">
        <v>30213</v>
      </c>
      <c r="D1045" s="412" t="s">
        <v>30216</v>
      </c>
      <c r="E1045" s="413" t="s">
        <v>30509</v>
      </c>
    </row>
    <row r="1046" spans="1:5">
      <c r="A1046" s="412">
        <v>659</v>
      </c>
      <c r="B1046" s="412" t="s">
        <v>31924</v>
      </c>
      <c r="C1046" s="412" t="s">
        <v>30213</v>
      </c>
      <c r="D1046" s="412" t="s">
        <v>30216</v>
      </c>
      <c r="E1046" s="413" t="s">
        <v>31925</v>
      </c>
    </row>
    <row r="1047" spans="1:5">
      <c r="A1047" s="412">
        <v>660</v>
      </c>
      <c r="B1047" s="412" t="s">
        <v>31926</v>
      </c>
      <c r="C1047" s="412" t="s">
        <v>30213</v>
      </c>
      <c r="D1047" s="412" t="s">
        <v>30216</v>
      </c>
      <c r="E1047" s="413" t="s">
        <v>5255</v>
      </c>
    </row>
    <row r="1048" spans="1:5">
      <c r="A1048" s="412">
        <v>658</v>
      </c>
      <c r="B1048" s="412" t="s">
        <v>31927</v>
      </c>
      <c r="C1048" s="412" t="s">
        <v>30213</v>
      </c>
      <c r="D1048" s="412" t="s">
        <v>30216</v>
      </c>
      <c r="E1048" s="413" t="s">
        <v>11873</v>
      </c>
    </row>
    <row r="1049" spans="1:5">
      <c r="A1049" s="412">
        <v>38548</v>
      </c>
      <c r="B1049" s="412" t="s">
        <v>31928</v>
      </c>
      <c r="C1049" s="412" t="s">
        <v>30213</v>
      </c>
      <c r="D1049" s="412" t="s">
        <v>30216</v>
      </c>
      <c r="E1049" s="413" t="s">
        <v>31929</v>
      </c>
    </row>
    <row r="1050" spans="1:5">
      <c r="A1050" s="412">
        <v>34649</v>
      </c>
      <c r="B1050" s="412" t="s">
        <v>31930</v>
      </c>
      <c r="C1050" s="412" t="s">
        <v>30213</v>
      </c>
      <c r="D1050" s="412" t="s">
        <v>30216</v>
      </c>
      <c r="E1050" s="413" t="s">
        <v>31045</v>
      </c>
    </row>
    <row r="1051" spans="1:5">
      <c r="A1051" s="412">
        <v>34655</v>
      </c>
      <c r="B1051" s="412" t="s">
        <v>31931</v>
      </c>
      <c r="C1051" s="412" t="s">
        <v>30213</v>
      </c>
      <c r="D1051" s="412" t="s">
        <v>30216</v>
      </c>
      <c r="E1051" s="413" t="s">
        <v>5550</v>
      </c>
    </row>
    <row r="1052" spans="1:5">
      <c r="A1052" s="412">
        <v>40607</v>
      </c>
      <c r="B1052" s="412" t="s">
        <v>31932</v>
      </c>
      <c r="C1052" s="412" t="s">
        <v>30213</v>
      </c>
      <c r="D1052" s="412" t="s">
        <v>30216</v>
      </c>
      <c r="E1052" s="413" t="s">
        <v>7281</v>
      </c>
    </row>
    <row r="1053" spans="1:5">
      <c r="A1053" s="412">
        <v>567</v>
      </c>
      <c r="B1053" s="412" t="s">
        <v>31933</v>
      </c>
      <c r="C1053" s="412" t="s">
        <v>30232</v>
      </c>
      <c r="D1053" s="412" t="s">
        <v>30216</v>
      </c>
      <c r="E1053" s="413" t="s">
        <v>31665</v>
      </c>
    </row>
    <row r="1054" spans="1:5">
      <c r="A1054" s="412">
        <v>574</v>
      </c>
      <c r="B1054" s="412" t="s">
        <v>31934</v>
      </c>
      <c r="C1054" s="412" t="s">
        <v>30232</v>
      </c>
      <c r="D1054" s="412" t="s">
        <v>30216</v>
      </c>
      <c r="E1054" s="413" t="s">
        <v>31935</v>
      </c>
    </row>
    <row r="1055" spans="1:5">
      <c r="A1055" s="412">
        <v>568</v>
      </c>
      <c r="B1055" s="412" t="s">
        <v>31936</v>
      </c>
      <c r="C1055" s="412" t="s">
        <v>30232</v>
      </c>
      <c r="D1055" s="412" t="s">
        <v>30216</v>
      </c>
      <c r="E1055" s="413" t="s">
        <v>31937</v>
      </c>
    </row>
    <row r="1056" spans="1:5">
      <c r="A1056" s="412">
        <v>585</v>
      </c>
      <c r="B1056" s="412" t="s">
        <v>31938</v>
      </c>
      <c r="C1056" s="412" t="s">
        <v>30304</v>
      </c>
      <c r="D1056" s="412" t="s">
        <v>30223</v>
      </c>
      <c r="E1056" s="413" t="s">
        <v>9153</v>
      </c>
    </row>
    <row r="1057" spans="1:5">
      <c r="A1057" s="412">
        <v>4777</v>
      </c>
      <c r="B1057" s="412" t="s">
        <v>31939</v>
      </c>
      <c r="C1057" s="412" t="s">
        <v>30304</v>
      </c>
      <c r="D1057" s="412" t="s">
        <v>30223</v>
      </c>
      <c r="E1057" s="413" t="s">
        <v>31940</v>
      </c>
    </row>
    <row r="1058" spans="1:5">
      <c r="A1058" s="412">
        <v>587</v>
      </c>
      <c r="B1058" s="412" t="s">
        <v>31941</v>
      </c>
      <c r="C1058" s="412" t="s">
        <v>30304</v>
      </c>
      <c r="D1058" s="412" t="s">
        <v>30223</v>
      </c>
      <c r="E1058" s="413" t="s">
        <v>15832</v>
      </c>
    </row>
    <row r="1059" spans="1:5">
      <c r="A1059" s="412">
        <v>590</v>
      </c>
      <c r="B1059" s="412" t="s">
        <v>31942</v>
      </c>
      <c r="C1059" s="412" t="s">
        <v>30304</v>
      </c>
      <c r="D1059" s="412" t="s">
        <v>30223</v>
      </c>
      <c r="E1059" s="413" t="s">
        <v>31943</v>
      </c>
    </row>
    <row r="1060" spans="1:5">
      <c r="A1060" s="412">
        <v>592</v>
      </c>
      <c r="B1060" s="412" t="s">
        <v>31944</v>
      </c>
      <c r="C1060" s="412" t="s">
        <v>30304</v>
      </c>
      <c r="D1060" s="412" t="s">
        <v>30223</v>
      </c>
      <c r="E1060" s="413" t="s">
        <v>15832</v>
      </c>
    </row>
    <row r="1061" spans="1:5">
      <c r="A1061" s="412">
        <v>586</v>
      </c>
      <c r="B1061" s="412" t="s">
        <v>31945</v>
      </c>
      <c r="C1061" s="412" t="s">
        <v>30232</v>
      </c>
      <c r="D1061" s="412" t="s">
        <v>30223</v>
      </c>
      <c r="E1061" s="413" t="s">
        <v>17077</v>
      </c>
    </row>
    <row r="1062" spans="1:5">
      <c r="A1062" s="412">
        <v>591</v>
      </c>
      <c r="B1062" s="412" t="s">
        <v>31946</v>
      </c>
      <c r="C1062" s="412" t="s">
        <v>30304</v>
      </c>
      <c r="D1062" s="412" t="s">
        <v>30223</v>
      </c>
      <c r="E1062" s="413" t="s">
        <v>9153</v>
      </c>
    </row>
    <row r="1063" spans="1:5">
      <c r="A1063" s="412">
        <v>588</v>
      </c>
      <c r="B1063" s="412" t="s">
        <v>31947</v>
      </c>
      <c r="C1063" s="412" t="s">
        <v>30232</v>
      </c>
      <c r="D1063" s="412" t="s">
        <v>30223</v>
      </c>
      <c r="E1063" s="413" t="s">
        <v>31948</v>
      </c>
    </row>
    <row r="1064" spans="1:5">
      <c r="A1064" s="412">
        <v>589</v>
      </c>
      <c r="B1064" s="412" t="s">
        <v>31949</v>
      </c>
      <c r="C1064" s="412" t="s">
        <v>30232</v>
      </c>
      <c r="D1064" s="412" t="s">
        <v>30223</v>
      </c>
      <c r="E1064" s="413" t="s">
        <v>31950</v>
      </c>
    </row>
    <row r="1065" spans="1:5">
      <c r="A1065" s="412">
        <v>584</v>
      </c>
      <c r="B1065" s="412" t="s">
        <v>31951</v>
      </c>
      <c r="C1065" s="412" t="s">
        <v>30232</v>
      </c>
      <c r="D1065" s="412" t="s">
        <v>30223</v>
      </c>
      <c r="E1065" s="413" t="s">
        <v>31952</v>
      </c>
    </row>
    <row r="1066" spans="1:5">
      <c r="A1066" s="412">
        <v>1165</v>
      </c>
      <c r="B1066" s="412" t="s">
        <v>31953</v>
      </c>
      <c r="C1066" s="412" t="s">
        <v>30213</v>
      </c>
      <c r="D1066" s="412" t="s">
        <v>30223</v>
      </c>
      <c r="E1066" s="413" t="s">
        <v>31954</v>
      </c>
    </row>
    <row r="1067" spans="1:5">
      <c r="A1067" s="412">
        <v>1164</v>
      </c>
      <c r="B1067" s="412" t="s">
        <v>31955</v>
      </c>
      <c r="C1067" s="412" t="s">
        <v>30213</v>
      </c>
      <c r="D1067" s="412" t="s">
        <v>30223</v>
      </c>
      <c r="E1067" s="413" t="s">
        <v>31956</v>
      </c>
    </row>
    <row r="1068" spans="1:5">
      <c r="A1068" s="412">
        <v>1162</v>
      </c>
      <c r="B1068" s="412" t="s">
        <v>31957</v>
      </c>
      <c r="C1068" s="412" t="s">
        <v>30213</v>
      </c>
      <c r="D1068" s="412" t="s">
        <v>30223</v>
      </c>
      <c r="E1068" s="413" t="s">
        <v>11956</v>
      </c>
    </row>
    <row r="1069" spans="1:5">
      <c r="A1069" s="412">
        <v>12395</v>
      </c>
      <c r="B1069" s="412" t="s">
        <v>31958</v>
      </c>
      <c r="C1069" s="412" t="s">
        <v>30213</v>
      </c>
      <c r="D1069" s="412" t="s">
        <v>30223</v>
      </c>
      <c r="E1069" s="413" t="s">
        <v>8433</v>
      </c>
    </row>
    <row r="1070" spans="1:5">
      <c r="A1070" s="412">
        <v>1170</v>
      </c>
      <c r="B1070" s="412" t="s">
        <v>31959</v>
      </c>
      <c r="C1070" s="412" t="s">
        <v>30213</v>
      </c>
      <c r="D1070" s="412" t="s">
        <v>30223</v>
      </c>
      <c r="E1070" s="413" t="s">
        <v>31960</v>
      </c>
    </row>
    <row r="1071" spans="1:5">
      <c r="A1071" s="412">
        <v>1169</v>
      </c>
      <c r="B1071" s="412" t="s">
        <v>31961</v>
      </c>
      <c r="C1071" s="412" t="s">
        <v>30213</v>
      </c>
      <c r="D1071" s="412" t="s">
        <v>30223</v>
      </c>
      <c r="E1071" s="413" t="s">
        <v>30867</v>
      </c>
    </row>
    <row r="1072" spans="1:5">
      <c r="A1072" s="412">
        <v>1166</v>
      </c>
      <c r="B1072" s="412" t="s">
        <v>31962</v>
      </c>
      <c r="C1072" s="412" t="s">
        <v>30213</v>
      </c>
      <c r="D1072" s="412" t="s">
        <v>30223</v>
      </c>
      <c r="E1072" s="413" t="s">
        <v>16517</v>
      </c>
    </row>
    <row r="1073" spans="1:5">
      <c r="A1073" s="412">
        <v>1163</v>
      </c>
      <c r="B1073" s="412" t="s">
        <v>31963</v>
      </c>
      <c r="C1073" s="412" t="s">
        <v>30213</v>
      </c>
      <c r="D1073" s="412" t="s">
        <v>30223</v>
      </c>
      <c r="E1073" s="413" t="s">
        <v>7310</v>
      </c>
    </row>
    <row r="1074" spans="1:5">
      <c r="A1074" s="412">
        <v>12396</v>
      </c>
      <c r="B1074" s="412" t="s">
        <v>31964</v>
      </c>
      <c r="C1074" s="412" t="s">
        <v>30213</v>
      </c>
      <c r="D1074" s="412" t="s">
        <v>30223</v>
      </c>
      <c r="E1074" s="413" t="s">
        <v>8433</v>
      </c>
    </row>
    <row r="1075" spans="1:5">
      <c r="A1075" s="412">
        <v>1168</v>
      </c>
      <c r="B1075" s="412" t="s">
        <v>31965</v>
      </c>
      <c r="C1075" s="412" t="s">
        <v>30213</v>
      </c>
      <c r="D1075" s="412" t="s">
        <v>30223</v>
      </c>
      <c r="E1075" s="413" t="s">
        <v>16614</v>
      </c>
    </row>
    <row r="1076" spans="1:5">
      <c r="A1076" s="412">
        <v>1167</v>
      </c>
      <c r="B1076" s="412" t="s">
        <v>31966</v>
      </c>
      <c r="C1076" s="412" t="s">
        <v>30213</v>
      </c>
      <c r="D1076" s="412" t="s">
        <v>30223</v>
      </c>
      <c r="E1076" s="413" t="s">
        <v>30518</v>
      </c>
    </row>
    <row r="1077" spans="1:5">
      <c r="A1077" s="412">
        <v>36331</v>
      </c>
      <c r="B1077" s="412" t="s">
        <v>31967</v>
      </c>
      <c r="C1077" s="412" t="s">
        <v>30213</v>
      </c>
      <c r="D1077" s="412" t="s">
        <v>30223</v>
      </c>
      <c r="E1077" s="413" t="s">
        <v>16987</v>
      </c>
    </row>
    <row r="1078" spans="1:5">
      <c r="A1078" s="412">
        <v>36346</v>
      </c>
      <c r="B1078" s="412" t="s">
        <v>31968</v>
      </c>
      <c r="C1078" s="412" t="s">
        <v>30213</v>
      </c>
      <c r="D1078" s="412" t="s">
        <v>30223</v>
      </c>
      <c r="E1078" s="413" t="s">
        <v>31969</v>
      </c>
    </row>
    <row r="1079" spans="1:5">
      <c r="A1079" s="412">
        <v>1210</v>
      </c>
      <c r="B1079" s="412" t="s">
        <v>31970</v>
      </c>
      <c r="C1079" s="412" t="s">
        <v>30213</v>
      </c>
      <c r="D1079" s="412" t="s">
        <v>30216</v>
      </c>
      <c r="E1079" s="413" t="s">
        <v>31971</v>
      </c>
    </row>
    <row r="1080" spans="1:5">
      <c r="A1080" s="412">
        <v>1203</v>
      </c>
      <c r="B1080" s="412" t="s">
        <v>31972</v>
      </c>
      <c r="C1080" s="412" t="s">
        <v>30213</v>
      </c>
      <c r="D1080" s="412" t="s">
        <v>30216</v>
      </c>
      <c r="E1080" s="413" t="s">
        <v>11379</v>
      </c>
    </row>
    <row r="1081" spans="1:5">
      <c r="A1081" s="412">
        <v>1197</v>
      </c>
      <c r="B1081" s="412" t="s">
        <v>31973</v>
      </c>
      <c r="C1081" s="412" t="s">
        <v>30213</v>
      </c>
      <c r="D1081" s="412" t="s">
        <v>30216</v>
      </c>
      <c r="E1081" s="413" t="s">
        <v>12969</v>
      </c>
    </row>
    <row r="1082" spans="1:5">
      <c r="A1082" s="412">
        <v>1202</v>
      </c>
      <c r="B1082" s="412" t="s">
        <v>31974</v>
      </c>
      <c r="C1082" s="412" t="s">
        <v>30213</v>
      </c>
      <c r="D1082" s="412" t="s">
        <v>30216</v>
      </c>
      <c r="E1082" s="413" t="s">
        <v>31975</v>
      </c>
    </row>
    <row r="1083" spans="1:5">
      <c r="A1083" s="412">
        <v>1188</v>
      </c>
      <c r="B1083" s="412" t="s">
        <v>31976</v>
      </c>
      <c r="C1083" s="412" t="s">
        <v>30213</v>
      </c>
      <c r="D1083" s="412" t="s">
        <v>30216</v>
      </c>
      <c r="E1083" s="413" t="s">
        <v>31977</v>
      </c>
    </row>
    <row r="1084" spans="1:5">
      <c r="A1084" s="412">
        <v>1211</v>
      </c>
      <c r="B1084" s="412" t="s">
        <v>31978</v>
      </c>
      <c r="C1084" s="412" t="s">
        <v>30213</v>
      </c>
      <c r="D1084" s="412" t="s">
        <v>30216</v>
      </c>
      <c r="E1084" s="413" t="s">
        <v>15518</v>
      </c>
    </row>
    <row r="1085" spans="1:5">
      <c r="A1085" s="412">
        <v>1198</v>
      </c>
      <c r="B1085" s="412" t="s">
        <v>31979</v>
      </c>
      <c r="C1085" s="412" t="s">
        <v>30213</v>
      </c>
      <c r="D1085" s="412" t="s">
        <v>30216</v>
      </c>
      <c r="E1085" s="413" t="s">
        <v>4925</v>
      </c>
    </row>
    <row r="1086" spans="1:5">
      <c r="A1086" s="412">
        <v>1199</v>
      </c>
      <c r="B1086" s="412" t="s">
        <v>31980</v>
      </c>
      <c r="C1086" s="412" t="s">
        <v>30213</v>
      </c>
      <c r="D1086" s="412" t="s">
        <v>30216</v>
      </c>
      <c r="E1086" s="413" t="s">
        <v>31981</v>
      </c>
    </row>
    <row r="1087" spans="1:5">
      <c r="A1087" s="412">
        <v>20088</v>
      </c>
      <c r="B1087" s="412" t="s">
        <v>31982</v>
      </c>
      <c r="C1087" s="412" t="s">
        <v>30213</v>
      </c>
      <c r="D1087" s="412" t="s">
        <v>30216</v>
      </c>
      <c r="E1087" s="413" t="s">
        <v>12477</v>
      </c>
    </row>
    <row r="1088" spans="1:5">
      <c r="A1088" s="412">
        <v>20089</v>
      </c>
      <c r="B1088" s="412" t="s">
        <v>31983</v>
      </c>
      <c r="C1088" s="412" t="s">
        <v>30213</v>
      </c>
      <c r="D1088" s="412" t="s">
        <v>30216</v>
      </c>
      <c r="E1088" s="413" t="s">
        <v>16757</v>
      </c>
    </row>
    <row r="1089" spans="1:5">
      <c r="A1089" s="412">
        <v>20087</v>
      </c>
      <c r="B1089" s="412" t="s">
        <v>31984</v>
      </c>
      <c r="C1089" s="412" t="s">
        <v>30213</v>
      </c>
      <c r="D1089" s="412" t="s">
        <v>30216</v>
      </c>
      <c r="E1089" s="413" t="s">
        <v>31985</v>
      </c>
    </row>
    <row r="1090" spans="1:5">
      <c r="A1090" s="412">
        <v>1200</v>
      </c>
      <c r="B1090" s="412" t="s">
        <v>31986</v>
      </c>
      <c r="C1090" s="412" t="s">
        <v>30213</v>
      </c>
      <c r="D1090" s="412" t="s">
        <v>30216</v>
      </c>
      <c r="E1090" s="413" t="s">
        <v>8683</v>
      </c>
    </row>
    <row r="1091" spans="1:5">
      <c r="A1091" s="412">
        <v>12909</v>
      </c>
      <c r="B1091" s="412" t="s">
        <v>31987</v>
      </c>
      <c r="C1091" s="412" t="s">
        <v>30213</v>
      </c>
      <c r="D1091" s="412" t="s">
        <v>30216</v>
      </c>
      <c r="E1091" s="413" t="s">
        <v>7552</v>
      </c>
    </row>
    <row r="1092" spans="1:5">
      <c r="A1092" s="412">
        <v>12910</v>
      </c>
      <c r="B1092" s="412" t="s">
        <v>31988</v>
      </c>
      <c r="C1092" s="412" t="s">
        <v>30213</v>
      </c>
      <c r="D1092" s="412" t="s">
        <v>30216</v>
      </c>
      <c r="E1092" s="413" t="s">
        <v>10352</v>
      </c>
    </row>
    <row r="1093" spans="1:5">
      <c r="A1093" s="412">
        <v>1184</v>
      </c>
      <c r="B1093" s="412" t="s">
        <v>31989</v>
      </c>
      <c r="C1093" s="412" t="s">
        <v>30213</v>
      </c>
      <c r="D1093" s="412" t="s">
        <v>30216</v>
      </c>
      <c r="E1093" s="413" t="s">
        <v>31990</v>
      </c>
    </row>
    <row r="1094" spans="1:5">
      <c r="A1094" s="412">
        <v>1191</v>
      </c>
      <c r="B1094" s="412" t="s">
        <v>31991</v>
      </c>
      <c r="C1094" s="412" t="s">
        <v>30213</v>
      </c>
      <c r="D1094" s="412" t="s">
        <v>30216</v>
      </c>
      <c r="E1094" s="413" t="s">
        <v>17038</v>
      </c>
    </row>
    <row r="1095" spans="1:5">
      <c r="A1095" s="412">
        <v>1185</v>
      </c>
      <c r="B1095" s="412" t="s">
        <v>31992</v>
      </c>
      <c r="C1095" s="412" t="s">
        <v>30213</v>
      </c>
      <c r="D1095" s="412" t="s">
        <v>30216</v>
      </c>
      <c r="E1095" s="413" t="s">
        <v>16310</v>
      </c>
    </row>
    <row r="1096" spans="1:5">
      <c r="A1096" s="412">
        <v>1189</v>
      </c>
      <c r="B1096" s="412" t="s">
        <v>31993</v>
      </c>
      <c r="C1096" s="412" t="s">
        <v>30213</v>
      </c>
      <c r="D1096" s="412" t="s">
        <v>30216</v>
      </c>
      <c r="E1096" s="413" t="s">
        <v>31994</v>
      </c>
    </row>
    <row r="1097" spans="1:5">
      <c r="A1097" s="412">
        <v>1193</v>
      </c>
      <c r="B1097" s="412" t="s">
        <v>31995</v>
      </c>
      <c r="C1097" s="412" t="s">
        <v>30213</v>
      </c>
      <c r="D1097" s="412" t="s">
        <v>30216</v>
      </c>
      <c r="E1097" s="413" t="s">
        <v>4440</v>
      </c>
    </row>
    <row r="1098" spans="1:5">
      <c r="A1098" s="412">
        <v>1194</v>
      </c>
      <c r="B1098" s="412" t="s">
        <v>31996</v>
      </c>
      <c r="C1098" s="412" t="s">
        <v>30213</v>
      </c>
      <c r="D1098" s="412" t="s">
        <v>30216</v>
      </c>
      <c r="E1098" s="413" t="s">
        <v>31997</v>
      </c>
    </row>
    <row r="1099" spans="1:5">
      <c r="A1099" s="412">
        <v>1195</v>
      </c>
      <c r="B1099" s="412" t="s">
        <v>31998</v>
      </c>
      <c r="C1099" s="412" t="s">
        <v>30213</v>
      </c>
      <c r="D1099" s="412" t="s">
        <v>30216</v>
      </c>
      <c r="E1099" s="413" t="s">
        <v>6850</v>
      </c>
    </row>
    <row r="1100" spans="1:5">
      <c r="A1100" s="412">
        <v>1204</v>
      </c>
      <c r="B1100" s="412" t="s">
        <v>31999</v>
      </c>
      <c r="C1100" s="412" t="s">
        <v>30213</v>
      </c>
      <c r="D1100" s="412" t="s">
        <v>30216</v>
      </c>
      <c r="E1100" s="413" t="s">
        <v>32000</v>
      </c>
    </row>
    <row r="1101" spans="1:5">
      <c r="A1101" s="412">
        <v>1205</v>
      </c>
      <c r="B1101" s="412" t="s">
        <v>32001</v>
      </c>
      <c r="C1101" s="412" t="s">
        <v>30213</v>
      </c>
      <c r="D1101" s="412" t="s">
        <v>30216</v>
      </c>
      <c r="E1101" s="413" t="s">
        <v>9717</v>
      </c>
    </row>
    <row r="1102" spans="1:5">
      <c r="A1102" s="412">
        <v>1207</v>
      </c>
      <c r="B1102" s="412" t="s">
        <v>32002</v>
      </c>
      <c r="C1102" s="412" t="s">
        <v>30213</v>
      </c>
      <c r="D1102" s="412" t="s">
        <v>30223</v>
      </c>
      <c r="E1102" s="413" t="s">
        <v>32003</v>
      </c>
    </row>
    <row r="1103" spans="1:5">
      <c r="A1103" s="412">
        <v>1206</v>
      </c>
      <c r="B1103" s="412" t="s">
        <v>32004</v>
      </c>
      <c r="C1103" s="412" t="s">
        <v>30213</v>
      </c>
      <c r="D1103" s="412" t="s">
        <v>30223</v>
      </c>
      <c r="E1103" s="413" t="s">
        <v>10114</v>
      </c>
    </row>
    <row r="1104" spans="1:5">
      <c r="A1104" s="412">
        <v>1183</v>
      </c>
      <c r="B1104" s="412" t="s">
        <v>32005</v>
      </c>
      <c r="C1104" s="412" t="s">
        <v>30213</v>
      </c>
      <c r="D1104" s="412" t="s">
        <v>30223</v>
      </c>
      <c r="E1104" s="413" t="s">
        <v>15649</v>
      </c>
    </row>
    <row r="1105" spans="1:5">
      <c r="A1105" s="412">
        <v>42685</v>
      </c>
      <c r="B1105" s="412" t="s">
        <v>32006</v>
      </c>
      <c r="C1105" s="412" t="s">
        <v>30213</v>
      </c>
      <c r="D1105" s="412" t="s">
        <v>30223</v>
      </c>
      <c r="E1105" s="413" t="s">
        <v>32007</v>
      </c>
    </row>
    <row r="1106" spans="1:5">
      <c r="A1106" s="412">
        <v>42686</v>
      </c>
      <c r="B1106" s="412" t="s">
        <v>32008</v>
      </c>
      <c r="C1106" s="412" t="s">
        <v>30213</v>
      </c>
      <c r="D1106" s="412" t="s">
        <v>30223</v>
      </c>
      <c r="E1106" s="413" t="s">
        <v>32009</v>
      </c>
    </row>
    <row r="1107" spans="1:5">
      <c r="A1107" s="412">
        <v>12894</v>
      </c>
      <c r="B1107" s="412" t="s">
        <v>32010</v>
      </c>
      <c r="C1107" s="412" t="s">
        <v>30213</v>
      </c>
      <c r="D1107" s="412" t="s">
        <v>30216</v>
      </c>
      <c r="E1107" s="413" t="s">
        <v>6987</v>
      </c>
    </row>
    <row r="1108" spans="1:5">
      <c r="A1108" s="412">
        <v>12895</v>
      </c>
      <c r="B1108" s="412" t="s">
        <v>32011</v>
      </c>
      <c r="C1108" s="412" t="s">
        <v>30213</v>
      </c>
      <c r="D1108" s="412" t="s">
        <v>30214</v>
      </c>
      <c r="E1108" s="413" t="s">
        <v>14541</v>
      </c>
    </row>
    <row r="1109" spans="1:5">
      <c r="A1109" s="412">
        <v>1631</v>
      </c>
      <c r="B1109" s="412" t="s">
        <v>32012</v>
      </c>
      <c r="C1109" s="412" t="s">
        <v>30213</v>
      </c>
      <c r="D1109" s="412" t="s">
        <v>30216</v>
      </c>
      <c r="E1109" s="413" t="s">
        <v>32013</v>
      </c>
    </row>
    <row r="1110" spans="1:5">
      <c r="A1110" s="412">
        <v>1633</v>
      </c>
      <c r="B1110" s="412" t="s">
        <v>32014</v>
      </c>
      <c r="C1110" s="412" t="s">
        <v>30213</v>
      </c>
      <c r="D1110" s="412" t="s">
        <v>30216</v>
      </c>
      <c r="E1110" s="413" t="s">
        <v>32015</v>
      </c>
    </row>
    <row r="1111" spans="1:5">
      <c r="A1111" s="412">
        <v>10818</v>
      </c>
      <c r="B1111" s="412" t="s">
        <v>32016</v>
      </c>
      <c r="C1111" s="412" t="s">
        <v>30304</v>
      </c>
      <c r="D1111" s="412" t="s">
        <v>30216</v>
      </c>
      <c r="E1111" s="413" t="s">
        <v>32017</v>
      </c>
    </row>
    <row r="1112" spans="1:5">
      <c r="A1112" s="412">
        <v>41410</v>
      </c>
      <c r="B1112" s="412" t="s">
        <v>32018</v>
      </c>
      <c r="C1112" s="412" t="s">
        <v>30213</v>
      </c>
      <c r="D1112" s="412" t="s">
        <v>30216</v>
      </c>
      <c r="E1112" s="413" t="s">
        <v>31286</v>
      </c>
    </row>
    <row r="1113" spans="1:5">
      <c r="A1113" s="412">
        <v>41411</v>
      </c>
      <c r="B1113" s="412" t="s">
        <v>32019</v>
      </c>
      <c r="C1113" s="412" t="s">
        <v>30213</v>
      </c>
      <c r="D1113" s="412" t="s">
        <v>30216</v>
      </c>
      <c r="E1113" s="413" t="s">
        <v>16293</v>
      </c>
    </row>
    <row r="1114" spans="1:5">
      <c r="A1114" s="412">
        <v>41412</v>
      </c>
      <c r="B1114" s="412" t="s">
        <v>32020</v>
      </c>
      <c r="C1114" s="412" t="s">
        <v>30213</v>
      </c>
      <c r="D1114" s="412" t="s">
        <v>30216</v>
      </c>
      <c r="E1114" s="413" t="s">
        <v>32021</v>
      </c>
    </row>
    <row r="1115" spans="1:5">
      <c r="A1115" s="412">
        <v>41413</v>
      </c>
      <c r="B1115" s="412" t="s">
        <v>32022</v>
      </c>
      <c r="C1115" s="412" t="s">
        <v>30213</v>
      </c>
      <c r="D1115" s="412" t="s">
        <v>30216</v>
      </c>
      <c r="E1115" s="413" t="s">
        <v>32023</v>
      </c>
    </row>
    <row r="1116" spans="1:5">
      <c r="A1116" s="412">
        <v>39359</v>
      </c>
      <c r="B1116" s="412" t="s">
        <v>32024</v>
      </c>
      <c r="C1116" s="412" t="s">
        <v>30213</v>
      </c>
      <c r="D1116" s="412" t="s">
        <v>30223</v>
      </c>
      <c r="E1116" s="413" t="s">
        <v>32025</v>
      </c>
    </row>
    <row r="1117" spans="1:5">
      <c r="A1117" s="412">
        <v>39360</v>
      </c>
      <c r="B1117" s="412" t="s">
        <v>32026</v>
      </c>
      <c r="C1117" s="412" t="s">
        <v>30213</v>
      </c>
      <c r="D1117" s="412" t="s">
        <v>30223</v>
      </c>
      <c r="E1117" s="413" t="s">
        <v>12467</v>
      </c>
    </row>
    <row r="1118" spans="1:5">
      <c r="A1118" s="412">
        <v>10710</v>
      </c>
      <c r="B1118" s="412" t="s">
        <v>32027</v>
      </c>
      <c r="C1118" s="412" t="s">
        <v>30222</v>
      </c>
      <c r="D1118" s="412" t="s">
        <v>30223</v>
      </c>
      <c r="E1118" s="413" t="s">
        <v>16642</v>
      </c>
    </row>
    <row r="1119" spans="1:5">
      <c r="A1119" s="412">
        <v>10709</v>
      </c>
      <c r="B1119" s="412" t="s">
        <v>32028</v>
      </c>
      <c r="C1119" s="412" t="s">
        <v>30222</v>
      </c>
      <c r="D1119" s="412" t="s">
        <v>30223</v>
      </c>
      <c r="E1119" s="413" t="s">
        <v>16643</v>
      </c>
    </row>
    <row r="1120" spans="1:5">
      <c r="A1120" s="412">
        <v>39636</v>
      </c>
      <c r="B1120" s="412" t="s">
        <v>32029</v>
      </c>
      <c r="C1120" s="412" t="s">
        <v>30222</v>
      </c>
      <c r="D1120" s="412" t="s">
        <v>30223</v>
      </c>
      <c r="E1120" s="413" t="s">
        <v>16641</v>
      </c>
    </row>
    <row r="1121" spans="1:5">
      <c r="A1121" s="412">
        <v>10708</v>
      </c>
      <c r="B1121" s="412" t="s">
        <v>32030</v>
      </c>
      <c r="C1121" s="412" t="s">
        <v>30222</v>
      </c>
      <c r="D1121" s="412" t="s">
        <v>30223</v>
      </c>
      <c r="E1121" s="413" t="s">
        <v>8823</v>
      </c>
    </row>
    <row r="1122" spans="1:5">
      <c r="A1122" s="412">
        <v>39635</v>
      </c>
      <c r="B1122" s="412" t="s">
        <v>32031</v>
      </c>
      <c r="C1122" s="412" t="s">
        <v>30222</v>
      </c>
      <c r="D1122" s="412" t="s">
        <v>30223</v>
      </c>
      <c r="E1122" s="413" t="s">
        <v>32032</v>
      </c>
    </row>
    <row r="1123" spans="1:5">
      <c r="A1123" s="412">
        <v>6117</v>
      </c>
      <c r="B1123" s="412" t="s">
        <v>32033</v>
      </c>
      <c r="C1123" s="412" t="s">
        <v>30484</v>
      </c>
      <c r="D1123" s="412" t="s">
        <v>30216</v>
      </c>
      <c r="E1123" s="413" t="s">
        <v>32034</v>
      </c>
    </row>
    <row r="1124" spans="1:5">
      <c r="A1124" s="412">
        <v>40913</v>
      </c>
      <c r="B1124" s="412" t="s">
        <v>32035</v>
      </c>
      <c r="C1124" s="412" t="s">
        <v>30486</v>
      </c>
      <c r="D1124" s="412" t="s">
        <v>30216</v>
      </c>
      <c r="E1124" s="413" t="s">
        <v>32036</v>
      </c>
    </row>
    <row r="1125" spans="1:5">
      <c r="A1125" s="412">
        <v>1214</v>
      </c>
      <c r="B1125" s="412" t="s">
        <v>32037</v>
      </c>
      <c r="C1125" s="412" t="s">
        <v>30484</v>
      </c>
      <c r="D1125" s="412" t="s">
        <v>30216</v>
      </c>
      <c r="E1125" s="413" t="s">
        <v>7602</v>
      </c>
    </row>
    <row r="1126" spans="1:5">
      <c r="A1126" s="412">
        <v>40915</v>
      </c>
      <c r="B1126" s="412" t="s">
        <v>32038</v>
      </c>
      <c r="C1126" s="412" t="s">
        <v>30486</v>
      </c>
      <c r="D1126" s="412" t="s">
        <v>30216</v>
      </c>
      <c r="E1126" s="413" t="s">
        <v>32039</v>
      </c>
    </row>
    <row r="1127" spans="1:5">
      <c r="A1127" s="412">
        <v>1213</v>
      </c>
      <c r="B1127" s="412" t="s">
        <v>32040</v>
      </c>
      <c r="C1127" s="412" t="s">
        <v>30484</v>
      </c>
      <c r="D1127" s="412" t="s">
        <v>30214</v>
      </c>
      <c r="E1127" s="413" t="s">
        <v>4535</v>
      </c>
    </row>
    <row r="1128" spans="1:5">
      <c r="A1128" s="412">
        <v>40914</v>
      </c>
      <c r="B1128" s="412" t="s">
        <v>32041</v>
      </c>
      <c r="C1128" s="412" t="s">
        <v>30486</v>
      </c>
      <c r="D1128" s="412" t="s">
        <v>30216</v>
      </c>
      <c r="E1128" s="413" t="s">
        <v>32042</v>
      </c>
    </row>
    <row r="1129" spans="1:5">
      <c r="A1129" s="412">
        <v>5091</v>
      </c>
      <c r="B1129" s="412" t="s">
        <v>32043</v>
      </c>
      <c r="C1129" s="412" t="s">
        <v>30213</v>
      </c>
      <c r="D1129" s="412" t="s">
        <v>30216</v>
      </c>
      <c r="E1129" s="413" t="s">
        <v>32044</v>
      </c>
    </row>
    <row r="1130" spans="1:5">
      <c r="A1130" s="412">
        <v>14615</v>
      </c>
      <c r="B1130" s="412" t="s">
        <v>32045</v>
      </c>
      <c r="C1130" s="412" t="s">
        <v>30213</v>
      </c>
      <c r="D1130" s="412" t="s">
        <v>30223</v>
      </c>
      <c r="E1130" s="413" t="s">
        <v>32046</v>
      </c>
    </row>
    <row r="1131" spans="1:5">
      <c r="A1131" s="412">
        <v>2711</v>
      </c>
      <c r="B1131" s="412" t="s">
        <v>32047</v>
      </c>
      <c r="C1131" s="412" t="s">
        <v>30213</v>
      </c>
      <c r="D1131" s="412" t="s">
        <v>30214</v>
      </c>
      <c r="E1131" s="413" t="s">
        <v>32048</v>
      </c>
    </row>
    <row r="1132" spans="1:5">
      <c r="A1132" s="412">
        <v>37727</v>
      </c>
      <c r="B1132" s="412" t="s">
        <v>32049</v>
      </c>
      <c r="C1132" s="412" t="s">
        <v>30213</v>
      </c>
      <c r="D1132" s="412" t="s">
        <v>30223</v>
      </c>
      <c r="E1132" s="413" t="s">
        <v>32050</v>
      </c>
    </row>
    <row r="1133" spans="1:5">
      <c r="A1133" s="412">
        <v>37728</v>
      </c>
      <c r="B1133" s="412" t="s">
        <v>32051</v>
      </c>
      <c r="C1133" s="412" t="s">
        <v>30213</v>
      </c>
      <c r="D1133" s="412" t="s">
        <v>30223</v>
      </c>
      <c r="E1133" s="413" t="s">
        <v>32052</v>
      </c>
    </row>
    <row r="1134" spans="1:5">
      <c r="A1134" s="412">
        <v>37729</v>
      </c>
      <c r="B1134" s="412" t="s">
        <v>32053</v>
      </c>
      <c r="C1134" s="412" t="s">
        <v>30213</v>
      </c>
      <c r="D1134" s="412" t="s">
        <v>30223</v>
      </c>
      <c r="E1134" s="413" t="s">
        <v>32054</v>
      </c>
    </row>
    <row r="1135" spans="1:5">
      <c r="A1135" s="412">
        <v>37730</v>
      </c>
      <c r="B1135" s="412" t="s">
        <v>32055</v>
      </c>
      <c r="C1135" s="412" t="s">
        <v>30213</v>
      </c>
      <c r="D1135" s="412" t="s">
        <v>30223</v>
      </c>
      <c r="E1135" s="413" t="s">
        <v>32056</v>
      </c>
    </row>
    <row r="1136" spans="1:5">
      <c r="A1136" s="412">
        <v>37731</v>
      </c>
      <c r="B1136" s="412" t="s">
        <v>32057</v>
      </c>
      <c r="C1136" s="412" t="s">
        <v>30213</v>
      </c>
      <c r="D1136" s="412" t="s">
        <v>30223</v>
      </c>
      <c r="E1136" s="413" t="s">
        <v>32058</v>
      </c>
    </row>
    <row r="1137" spans="1:5">
      <c r="A1137" s="412">
        <v>37732</v>
      </c>
      <c r="B1137" s="412" t="s">
        <v>32059</v>
      </c>
      <c r="C1137" s="412" t="s">
        <v>30213</v>
      </c>
      <c r="D1137" s="412" t="s">
        <v>30223</v>
      </c>
      <c r="E1137" s="413" t="s">
        <v>32060</v>
      </c>
    </row>
    <row r="1138" spans="1:5">
      <c r="A1138" s="412">
        <v>42256</v>
      </c>
      <c r="B1138" s="412" t="s">
        <v>32061</v>
      </c>
      <c r="C1138" s="412" t="s">
        <v>30304</v>
      </c>
      <c r="D1138" s="412" t="s">
        <v>30216</v>
      </c>
      <c r="E1138" s="413" t="s">
        <v>6316</v>
      </c>
    </row>
    <row r="1139" spans="1:5">
      <c r="A1139" s="412">
        <v>42250</v>
      </c>
      <c r="B1139" s="412" t="s">
        <v>32062</v>
      </c>
      <c r="C1139" s="412" t="s">
        <v>32063</v>
      </c>
      <c r="D1139" s="412" t="s">
        <v>30216</v>
      </c>
      <c r="E1139" s="413" t="s">
        <v>32064</v>
      </c>
    </row>
    <row r="1140" spans="1:5">
      <c r="A1140" s="412">
        <v>4743</v>
      </c>
      <c r="B1140" s="412" t="s">
        <v>32065</v>
      </c>
      <c r="C1140" s="412" t="s">
        <v>30481</v>
      </c>
      <c r="D1140" s="412" t="s">
        <v>30216</v>
      </c>
      <c r="E1140" s="413" t="s">
        <v>32066</v>
      </c>
    </row>
    <row r="1141" spans="1:5">
      <c r="A1141" s="412">
        <v>4744</v>
      </c>
      <c r="B1141" s="412" t="s">
        <v>32067</v>
      </c>
      <c r="C1141" s="412" t="s">
        <v>30481</v>
      </c>
      <c r="D1141" s="412" t="s">
        <v>30216</v>
      </c>
      <c r="E1141" s="413" t="s">
        <v>9238</v>
      </c>
    </row>
    <row r="1142" spans="1:5">
      <c r="A1142" s="412">
        <v>4745</v>
      </c>
      <c r="B1142" s="412" t="s">
        <v>32068</v>
      </c>
      <c r="C1142" s="412" t="s">
        <v>30481</v>
      </c>
      <c r="D1142" s="412" t="s">
        <v>30216</v>
      </c>
      <c r="E1142" s="413" t="s">
        <v>32069</v>
      </c>
    </row>
    <row r="1143" spans="1:5">
      <c r="A1143" s="412">
        <v>36496</v>
      </c>
      <c r="B1143" s="412" t="s">
        <v>32070</v>
      </c>
      <c r="C1143" s="412" t="s">
        <v>30213</v>
      </c>
      <c r="D1143" s="412" t="s">
        <v>30223</v>
      </c>
      <c r="E1143" s="413" t="s">
        <v>32071</v>
      </c>
    </row>
    <row r="1144" spans="1:5">
      <c r="A1144" s="412">
        <v>10630</v>
      </c>
      <c r="B1144" s="412" t="s">
        <v>32072</v>
      </c>
      <c r="C1144" s="412" t="s">
        <v>30213</v>
      </c>
      <c r="D1144" s="412" t="s">
        <v>30223</v>
      </c>
      <c r="E1144" s="413" t="s">
        <v>32073</v>
      </c>
    </row>
    <row r="1145" spans="1:5">
      <c r="A1145" s="412">
        <v>37762</v>
      </c>
      <c r="B1145" s="412" t="s">
        <v>32074</v>
      </c>
      <c r="C1145" s="412" t="s">
        <v>30213</v>
      </c>
      <c r="D1145" s="412" t="s">
        <v>30223</v>
      </c>
      <c r="E1145" s="413" t="s">
        <v>32075</v>
      </c>
    </row>
    <row r="1146" spans="1:5">
      <c r="A1146" s="412">
        <v>37763</v>
      </c>
      <c r="B1146" s="412" t="s">
        <v>32076</v>
      </c>
      <c r="C1146" s="412" t="s">
        <v>30213</v>
      </c>
      <c r="D1146" s="412" t="s">
        <v>30223</v>
      </c>
      <c r="E1146" s="413" t="s">
        <v>32077</v>
      </c>
    </row>
    <row r="1147" spans="1:5">
      <c r="A1147" s="412">
        <v>41992</v>
      </c>
      <c r="B1147" s="412" t="s">
        <v>32078</v>
      </c>
      <c r="C1147" s="412" t="s">
        <v>30213</v>
      </c>
      <c r="D1147" s="412" t="s">
        <v>30223</v>
      </c>
      <c r="E1147" s="413" t="s">
        <v>32079</v>
      </c>
    </row>
    <row r="1148" spans="1:5">
      <c r="A1148" s="412">
        <v>13215</v>
      </c>
      <c r="B1148" s="412" t="s">
        <v>32080</v>
      </c>
      <c r="C1148" s="412" t="s">
        <v>30213</v>
      </c>
      <c r="D1148" s="412" t="s">
        <v>30223</v>
      </c>
      <c r="E1148" s="413" t="s">
        <v>32081</v>
      </c>
    </row>
    <row r="1149" spans="1:5">
      <c r="A1149" s="412">
        <v>4235</v>
      </c>
      <c r="B1149" s="412" t="s">
        <v>32082</v>
      </c>
      <c r="C1149" s="412" t="s">
        <v>30484</v>
      </c>
      <c r="D1149" s="412" t="s">
        <v>30216</v>
      </c>
      <c r="E1149" s="413" t="s">
        <v>32083</v>
      </c>
    </row>
    <row r="1150" spans="1:5">
      <c r="A1150" s="412">
        <v>40976</v>
      </c>
      <c r="B1150" s="412" t="s">
        <v>32084</v>
      </c>
      <c r="C1150" s="412" t="s">
        <v>30486</v>
      </c>
      <c r="D1150" s="412" t="s">
        <v>30216</v>
      </c>
      <c r="E1150" s="413" t="s">
        <v>32085</v>
      </c>
    </row>
    <row r="1151" spans="1:5">
      <c r="A1151" s="412">
        <v>39013</v>
      </c>
      <c r="B1151" s="412" t="s">
        <v>32086</v>
      </c>
      <c r="C1151" s="412" t="s">
        <v>30213</v>
      </c>
      <c r="D1151" s="412" t="s">
        <v>30216</v>
      </c>
      <c r="E1151" s="413" t="s">
        <v>16989</v>
      </c>
    </row>
    <row r="1152" spans="1:5">
      <c r="A1152" s="412">
        <v>43091</v>
      </c>
      <c r="B1152" s="412" t="s">
        <v>32087</v>
      </c>
      <c r="C1152" s="412" t="s">
        <v>30213</v>
      </c>
      <c r="D1152" s="412" t="s">
        <v>30216</v>
      </c>
      <c r="E1152" s="413" t="s">
        <v>32088</v>
      </c>
    </row>
    <row r="1153" spans="1:5">
      <c r="A1153" s="412">
        <v>43092</v>
      </c>
      <c r="B1153" s="412" t="s">
        <v>32089</v>
      </c>
      <c r="C1153" s="412" t="s">
        <v>30213</v>
      </c>
      <c r="D1153" s="412" t="s">
        <v>30216</v>
      </c>
      <c r="E1153" s="413" t="s">
        <v>32090</v>
      </c>
    </row>
    <row r="1154" spans="1:5">
      <c r="A1154" s="412">
        <v>43089</v>
      </c>
      <c r="B1154" s="412" t="s">
        <v>32091</v>
      </c>
      <c r="C1154" s="412" t="s">
        <v>30213</v>
      </c>
      <c r="D1154" s="412" t="s">
        <v>30216</v>
      </c>
      <c r="E1154" s="413" t="s">
        <v>32092</v>
      </c>
    </row>
    <row r="1155" spans="1:5">
      <c r="A1155" s="412">
        <v>43090</v>
      </c>
      <c r="B1155" s="412" t="s">
        <v>32093</v>
      </c>
      <c r="C1155" s="412" t="s">
        <v>30213</v>
      </c>
      <c r="D1155" s="412" t="s">
        <v>30216</v>
      </c>
      <c r="E1155" s="413" t="s">
        <v>32094</v>
      </c>
    </row>
    <row r="1156" spans="1:5">
      <c r="A1156" s="412">
        <v>41967</v>
      </c>
      <c r="B1156" s="412" t="s">
        <v>32095</v>
      </c>
      <c r="C1156" s="412" t="s">
        <v>30307</v>
      </c>
      <c r="D1156" s="412" t="s">
        <v>30216</v>
      </c>
      <c r="E1156" s="413" t="s">
        <v>32096</v>
      </c>
    </row>
    <row r="1157" spans="1:5">
      <c r="A1157" s="412">
        <v>12760</v>
      </c>
      <c r="B1157" s="412" t="s">
        <v>32097</v>
      </c>
      <c r="C1157" s="412" t="s">
        <v>30222</v>
      </c>
      <c r="D1157" s="412" t="s">
        <v>30216</v>
      </c>
      <c r="E1157" s="413" t="s">
        <v>32098</v>
      </c>
    </row>
    <row r="1158" spans="1:5">
      <c r="A1158" s="412">
        <v>12759</v>
      </c>
      <c r="B1158" s="412" t="s">
        <v>32099</v>
      </c>
      <c r="C1158" s="412" t="s">
        <v>30222</v>
      </c>
      <c r="D1158" s="412" t="s">
        <v>30216</v>
      </c>
      <c r="E1158" s="413" t="s">
        <v>32100</v>
      </c>
    </row>
    <row r="1159" spans="1:5">
      <c r="A1159" s="412">
        <v>43105</v>
      </c>
      <c r="B1159" s="412" t="s">
        <v>32101</v>
      </c>
      <c r="C1159" s="412" t="s">
        <v>30304</v>
      </c>
      <c r="D1159" s="412" t="s">
        <v>30216</v>
      </c>
      <c r="E1159" s="413" t="s">
        <v>15420</v>
      </c>
    </row>
    <row r="1160" spans="1:5">
      <c r="A1160" s="412">
        <v>40424</v>
      </c>
      <c r="B1160" s="412" t="s">
        <v>32102</v>
      </c>
      <c r="C1160" s="412" t="s">
        <v>30304</v>
      </c>
      <c r="D1160" s="412" t="s">
        <v>30216</v>
      </c>
      <c r="E1160" s="413" t="s">
        <v>32103</v>
      </c>
    </row>
    <row r="1161" spans="1:5">
      <c r="A1161" s="412">
        <v>1325</v>
      </c>
      <c r="B1161" s="412" t="s">
        <v>32104</v>
      </c>
      <c r="C1161" s="412" t="s">
        <v>30304</v>
      </c>
      <c r="D1161" s="412" t="s">
        <v>30216</v>
      </c>
      <c r="E1161" s="413" t="s">
        <v>10266</v>
      </c>
    </row>
    <row r="1162" spans="1:5">
      <c r="A1162" s="412">
        <v>1327</v>
      </c>
      <c r="B1162" s="412" t="s">
        <v>32105</v>
      </c>
      <c r="C1162" s="412" t="s">
        <v>30304</v>
      </c>
      <c r="D1162" s="412" t="s">
        <v>30216</v>
      </c>
      <c r="E1162" s="413" t="s">
        <v>8686</v>
      </c>
    </row>
    <row r="1163" spans="1:5">
      <c r="A1163" s="412">
        <v>1328</v>
      </c>
      <c r="B1163" s="412" t="s">
        <v>32106</v>
      </c>
      <c r="C1163" s="412" t="s">
        <v>30304</v>
      </c>
      <c r="D1163" s="412" t="s">
        <v>30216</v>
      </c>
      <c r="E1163" s="413" t="s">
        <v>32107</v>
      </c>
    </row>
    <row r="1164" spans="1:5">
      <c r="A1164" s="412">
        <v>1321</v>
      </c>
      <c r="B1164" s="412" t="s">
        <v>32108</v>
      </c>
      <c r="C1164" s="412" t="s">
        <v>30304</v>
      </c>
      <c r="D1164" s="412" t="s">
        <v>30216</v>
      </c>
      <c r="E1164" s="413" t="s">
        <v>32109</v>
      </c>
    </row>
    <row r="1165" spans="1:5">
      <c r="A1165" s="412">
        <v>1318</v>
      </c>
      <c r="B1165" s="412" t="s">
        <v>32110</v>
      </c>
      <c r="C1165" s="412" t="s">
        <v>30304</v>
      </c>
      <c r="D1165" s="412" t="s">
        <v>30216</v>
      </c>
      <c r="E1165" s="413" t="s">
        <v>32111</v>
      </c>
    </row>
    <row r="1166" spans="1:5">
      <c r="A1166" s="412">
        <v>1322</v>
      </c>
      <c r="B1166" s="412" t="s">
        <v>32112</v>
      </c>
      <c r="C1166" s="412" t="s">
        <v>30304</v>
      </c>
      <c r="D1166" s="412" t="s">
        <v>30216</v>
      </c>
      <c r="E1166" s="413" t="s">
        <v>14817</v>
      </c>
    </row>
    <row r="1167" spans="1:5">
      <c r="A1167" s="412">
        <v>1323</v>
      </c>
      <c r="B1167" s="412" t="s">
        <v>32113</v>
      </c>
      <c r="C1167" s="412" t="s">
        <v>30304</v>
      </c>
      <c r="D1167" s="412" t="s">
        <v>30216</v>
      </c>
      <c r="E1167" s="413" t="s">
        <v>14817</v>
      </c>
    </row>
    <row r="1168" spans="1:5">
      <c r="A1168" s="412">
        <v>1319</v>
      </c>
      <c r="B1168" s="412" t="s">
        <v>32114</v>
      </c>
      <c r="C1168" s="412" t="s">
        <v>30304</v>
      </c>
      <c r="D1168" s="412" t="s">
        <v>30216</v>
      </c>
      <c r="E1168" s="413" t="s">
        <v>32115</v>
      </c>
    </row>
    <row r="1169" spans="1:5">
      <c r="A1169" s="412">
        <v>11026</v>
      </c>
      <c r="B1169" s="412" t="s">
        <v>32116</v>
      </c>
      <c r="C1169" s="412" t="s">
        <v>30304</v>
      </c>
      <c r="D1169" s="412" t="s">
        <v>30216</v>
      </c>
      <c r="E1169" s="413" t="s">
        <v>8831</v>
      </c>
    </row>
    <row r="1170" spans="1:5">
      <c r="A1170" s="412">
        <v>11027</v>
      </c>
      <c r="B1170" s="412" t="s">
        <v>32117</v>
      </c>
      <c r="C1170" s="412" t="s">
        <v>30304</v>
      </c>
      <c r="D1170" s="412" t="s">
        <v>30216</v>
      </c>
      <c r="E1170" s="413" t="s">
        <v>8669</v>
      </c>
    </row>
    <row r="1171" spans="1:5">
      <c r="A1171" s="412">
        <v>11046</v>
      </c>
      <c r="B1171" s="412" t="s">
        <v>32118</v>
      </c>
      <c r="C1171" s="412" t="s">
        <v>30304</v>
      </c>
      <c r="D1171" s="412" t="s">
        <v>30216</v>
      </c>
      <c r="E1171" s="413" t="s">
        <v>15233</v>
      </c>
    </row>
    <row r="1172" spans="1:5">
      <c r="A1172" s="412">
        <v>11047</v>
      </c>
      <c r="B1172" s="412" t="s">
        <v>32119</v>
      </c>
      <c r="C1172" s="412" t="s">
        <v>30304</v>
      </c>
      <c r="D1172" s="412" t="s">
        <v>30216</v>
      </c>
      <c r="E1172" s="413" t="s">
        <v>32120</v>
      </c>
    </row>
    <row r="1173" spans="1:5">
      <c r="A1173" s="412">
        <v>43668</v>
      </c>
      <c r="B1173" s="412" t="s">
        <v>32121</v>
      </c>
      <c r="C1173" s="412" t="s">
        <v>30304</v>
      </c>
      <c r="D1173" s="412" t="s">
        <v>30216</v>
      </c>
      <c r="E1173" s="413" t="s">
        <v>17091</v>
      </c>
    </row>
    <row r="1174" spans="1:5">
      <c r="A1174" s="412">
        <v>11049</v>
      </c>
      <c r="B1174" s="412" t="s">
        <v>32122</v>
      </c>
      <c r="C1174" s="412" t="s">
        <v>30304</v>
      </c>
      <c r="D1174" s="412" t="s">
        <v>30214</v>
      </c>
      <c r="E1174" s="413" t="s">
        <v>32123</v>
      </c>
    </row>
    <row r="1175" spans="1:5">
      <c r="A1175" s="412">
        <v>43106</v>
      </c>
      <c r="B1175" s="412" t="s">
        <v>32124</v>
      </c>
      <c r="C1175" s="412" t="s">
        <v>30304</v>
      </c>
      <c r="D1175" s="412" t="s">
        <v>30216</v>
      </c>
      <c r="E1175" s="413" t="s">
        <v>32125</v>
      </c>
    </row>
    <row r="1176" spans="1:5">
      <c r="A1176" s="412">
        <v>11051</v>
      </c>
      <c r="B1176" s="412" t="s">
        <v>32126</v>
      </c>
      <c r="C1176" s="412" t="s">
        <v>30304</v>
      </c>
      <c r="D1176" s="412" t="s">
        <v>30216</v>
      </c>
      <c r="E1176" s="413" t="s">
        <v>32127</v>
      </c>
    </row>
    <row r="1177" spans="1:5">
      <c r="A1177" s="412">
        <v>11061</v>
      </c>
      <c r="B1177" s="412" t="s">
        <v>32128</v>
      </c>
      <c r="C1177" s="412" t="s">
        <v>30304</v>
      </c>
      <c r="D1177" s="412" t="s">
        <v>30216</v>
      </c>
      <c r="E1177" s="413" t="s">
        <v>9578</v>
      </c>
    </row>
    <row r="1178" spans="1:5">
      <c r="A1178" s="412">
        <v>43667</v>
      </c>
      <c r="B1178" s="412" t="s">
        <v>32129</v>
      </c>
      <c r="C1178" s="412" t="s">
        <v>30304</v>
      </c>
      <c r="D1178" s="412" t="s">
        <v>30216</v>
      </c>
      <c r="E1178" s="413" t="s">
        <v>32130</v>
      </c>
    </row>
    <row r="1179" spans="1:5">
      <c r="A1179" s="412">
        <v>1333</v>
      </c>
      <c r="B1179" s="412" t="s">
        <v>32131</v>
      </c>
      <c r="C1179" s="412" t="s">
        <v>30304</v>
      </c>
      <c r="D1179" s="412" t="s">
        <v>30216</v>
      </c>
      <c r="E1179" s="413" t="s">
        <v>6943</v>
      </c>
    </row>
    <row r="1180" spans="1:5">
      <c r="A1180" s="412">
        <v>1330</v>
      </c>
      <c r="B1180" s="412" t="s">
        <v>32132</v>
      </c>
      <c r="C1180" s="412" t="s">
        <v>30304</v>
      </c>
      <c r="D1180" s="412" t="s">
        <v>30216</v>
      </c>
      <c r="E1180" s="413" t="s">
        <v>6538</v>
      </c>
    </row>
    <row r="1181" spans="1:5">
      <c r="A1181" s="412">
        <v>10957</v>
      </c>
      <c r="B1181" s="412" t="s">
        <v>32133</v>
      </c>
      <c r="C1181" s="412" t="s">
        <v>30304</v>
      </c>
      <c r="D1181" s="412" t="s">
        <v>30216</v>
      </c>
      <c r="E1181" s="413" t="s">
        <v>32134</v>
      </c>
    </row>
    <row r="1182" spans="1:5">
      <c r="A1182" s="412">
        <v>1332</v>
      </c>
      <c r="B1182" s="412" t="s">
        <v>32135</v>
      </c>
      <c r="C1182" s="412" t="s">
        <v>30304</v>
      </c>
      <c r="D1182" s="412" t="s">
        <v>30216</v>
      </c>
      <c r="E1182" s="413" t="s">
        <v>8035</v>
      </c>
    </row>
    <row r="1183" spans="1:5">
      <c r="A1183" s="412">
        <v>1334</v>
      </c>
      <c r="B1183" s="412" t="s">
        <v>32136</v>
      </c>
      <c r="C1183" s="412" t="s">
        <v>30304</v>
      </c>
      <c r="D1183" s="412" t="s">
        <v>30216</v>
      </c>
      <c r="E1183" s="413" t="s">
        <v>16711</v>
      </c>
    </row>
    <row r="1184" spans="1:5">
      <c r="A1184" s="412">
        <v>1335</v>
      </c>
      <c r="B1184" s="412" t="s">
        <v>32137</v>
      </c>
      <c r="C1184" s="412" t="s">
        <v>30304</v>
      </c>
      <c r="D1184" s="412" t="s">
        <v>30216</v>
      </c>
      <c r="E1184" s="413" t="s">
        <v>16266</v>
      </c>
    </row>
    <row r="1185" spans="1:5">
      <c r="A1185" s="412">
        <v>40425</v>
      </c>
      <c r="B1185" s="412" t="s">
        <v>32138</v>
      </c>
      <c r="C1185" s="412" t="s">
        <v>30304</v>
      </c>
      <c r="D1185" s="412" t="s">
        <v>30216</v>
      </c>
      <c r="E1185" s="413" t="s">
        <v>32139</v>
      </c>
    </row>
    <row r="1186" spans="1:5">
      <c r="A1186" s="412">
        <v>1337</v>
      </c>
      <c r="B1186" s="412" t="s">
        <v>32140</v>
      </c>
      <c r="C1186" s="412" t="s">
        <v>30304</v>
      </c>
      <c r="D1186" s="412" t="s">
        <v>30216</v>
      </c>
      <c r="E1186" s="413" t="s">
        <v>32134</v>
      </c>
    </row>
    <row r="1187" spans="1:5">
      <c r="A1187" s="412">
        <v>1338</v>
      </c>
      <c r="B1187" s="412" t="s">
        <v>32141</v>
      </c>
      <c r="C1187" s="412" t="s">
        <v>30222</v>
      </c>
      <c r="D1187" s="412" t="s">
        <v>30214</v>
      </c>
      <c r="E1187" s="413" t="s">
        <v>15319</v>
      </c>
    </row>
    <row r="1188" spans="1:5">
      <c r="A1188" s="412">
        <v>1340</v>
      </c>
      <c r="B1188" s="412" t="s">
        <v>32142</v>
      </c>
      <c r="C1188" s="412" t="s">
        <v>30222</v>
      </c>
      <c r="D1188" s="412" t="s">
        <v>30216</v>
      </c>
      <c r="E1188" s="413" t="s">
        <v>32143</v>
      </c>
    </row>
    <row r="1189" spans="1:5">
      <c r="A1189" s="412">
        <v>1341</v>
      </c>
      <c r="B1189" s="412" t="s">
        <v>32144</v>
      </c>
      <c r="C1189" s="412" t="s">
        <v>30222</v>
      </c>
      <c r="D1189" s="412" t="s">
        <v>30216</v>
      </c>
      <c r="E1189" s="413" t="s">
        <v>32145</v>
      </c>
    </row>
    <row r="1190" spans="1:5">
      <c r="A1190" s="412">
        <v>34659</v>
      </c>
      <c r="B1190" s="412" t="s">
        <v>32146</v>
      </c>
      <c r="C1190" s="412" t="s">
        <v>30222</v>
      </c>
      <c r="D1190" s="412" t="s">
        <v>30223</v>
      </c>
      <c r="E1190" s="413" t="s">
        <v>32147</v>
      </c>
    </row>
    <row r="1191" spans="1:5">
      <c r="A1191" s="412">
        <v>34514</v>
      </c>
      <c r="B1191" s="412" t="s">
        <v>32148</v>
      </c>
      <c r="C1191" s="412" t="s">
        <v>30222</v>
      </c>
      <c r="D1191" s="412" t="s">
        <v>30223</v>
      </c>
      <c r="E1191" s="413" t="s">
        <v>32149</v>
      </c>
    </row>
    <row r="1192" spans="1:5">
      <c r="A1192" s="412">
        <v>34660</v>
      </c>
      <c r="B1192" s="412" t="s">
        <v>32150</v>
      </c>
      <c r="C1192" s="412" t="s">
        <v>30222</v>
      </c>
      <c r="D1192" s="412" t="s">
        <v>30223</v>
      </c>
      <c r="E1192" s="413" t="s">
        <v>32151</v>
      </c>
    </row>
    <row r="1193" spans="1:5">
      <c r="A1193" s="412">
        <v>34661</v>
      </c>
      <c r="B1193" s="412" t="s">
        <v>32152</v>
      </c>
      <c r="C1193" s="412" t="s">
        <v>30222</v>
      </c>
      <c r="D1193" s="412" t="s">
        <v>30223</v>
      </c>
      <c r="E1193" s="413" t="s">
        <v>32153</v>
      </c>
    </row>
    <row r="1194" spans="1:5">
      <c r="A1194" s="412">
        <v>34667</v>
      </c>
      <c r="B1194" s="412" t="s">
        <v>32154</v>
      </c>
      <c r="C1194" s="412" t="s">
        <v>30222</v>
      </c>
      <c r="D1194" s="412" t="s">
        <v>30223</v>
      </c>
      <c r="E1194" s="413" t="s">
        <v>32155</v>
      </c>
    </row>
    <row r="1195" spans="1:5">
      <c r="A1195" s="412">
        <v>34668</v>
      </c>
      <c r="B1195" s="412" t="s">
        <v>32156</v>
      </c>
      <c r="C1195" s="412" t="s">
        <v>30222</v>
      </c>
      <c r="D1195" s="412" t="s">
        <v>30223</v>
      </c>
      <c r="E1195" s="413" t="s">
        <v>32157</v>
      </c>
    </row>
    <row r="1196" spans="1:5">
      <c r="A1196" s="412">
        <v>34741</v>
      </c>
      <c r="B1196" s="412" t="s">
        <v>32158</v>
      </c>
      <c r="C1196" s="412" t="s">
        <v>30222</v>
      </c>
      <c r="D1196" s="412" t="s">
        <v>30223</v>
      </c>
      <c r="E1196" s="413" t="s">
        <v>32159</v>
      </c>
    </row>
    <row r="1197" spans="1:5">
      <c r="A1197" s="412">
        <v>34664</v>
      </c>
      <c r="B1197" s="412" t="s">
        <v>32160</v>
      </c>
      <c r="C1197" s="412" t="s">
        <v>30222</v>
      </c>
      <c r="D1197" s="412" t="s">
        <v>30223</v>
      </c>
      <c r="E1197" s="413" t="s">
        <v>15325</v>
      </c>
    </row>
    <row r="1198" spans="1:5">
      <c r="A1198" s="412">
        <v>34665</v>
      </c>
      <c r="B1198" s="412" t="s">
        <v>32161</v>
      </c>
      <c r="C1198" s="412" t="s">
        <v>30222</v>
      </c>
      <c r="D1198" s="412" t="s">
        <v>30223</v>
      </c>
      <c r="E1198" s="413" t="s">
        <v>7406</v>
      </c>
    </row>
    <row r="1199" spans="1:5">
      <c r="A1199" s="412">
        <v>34666</v>
      </c>
      <c r="B1199" s="412" t="s">
        <v>32162</v>
      </c>
      <c r="C1199" s="412" t="s">
        <v>30222</v>
      </c>
      <c r="D1199" s="412" t="s">
        <v>30223</v>
      </c>
      <c r="E1199" s="413" t="s">
        <v>32163</v>
      </c>
    </row>
    <row r="1200" spans="1:5">
      <c r="A1200" s="412">
        <v>34669</v>
      </c>
      <c r="B1200" s="412" t="s">
        <v>32164</v>
      </c>
      <c r="C1200" s="412" t="s">
        <v>30222</v>
      </c>
      <c r="D1200" s="412" t="s">
        <v>30223</v>
      </c>
      <c r="E1200" s="413" t="s">
        <v>12934</v>
      </c>
    </row>
    <row r="1201" spans="1:5">
      <c r="A1201" s="412">
        <v>34670</v>
      </c>
      <c r="B1201" s="412" t="s">
        <v>32165</v>
      </c>
      <c r="C1201" s="412" t="s">
        <v>30222</v>
      </c>
      <c r="D1201" s="412" t="s">
        <v>30223</v>
      </c>
      <c r="E1201" s="413" t="s">
        <v>32166</v>
      </c>
    </row>
    <row r="1202" spans="1:5">
      <c r="A1202" s="412">
        <v>34671</v>
      </c>
      <c r="B1202" s="412" t="s">
        <v>32167</v>
      </c>
      <c r="C1202" s="412" t="s">
        <v>30222</v>
      </c>
      <c r="D1202" s="412" t="s">
        <v>30223</v>
      </c>
      <c r="E1202" s="413" t="s">
        <v>32168</v>
      </c>
    </row>
    <row r="1203" spans="1:5">
      <c r="A1203" s="412">
        <v>34672</v>
      </c>
      <c r="B1203" s="412" t="s">
        <v>32169</v>
      </c>
      <c r="C1203" s="412" t="s">
        <v>30222</v>
      </c>
      <c r="D1203" s="412" t="s">
        <v>30223</v>
      </c>
      <c r="E1203" s="413" t="s">
        <v>12835</v>
      </c>
    </row>
    <row r="1204" spans="1:5">
      <c r="A1204" s="412">
        <v>34673</v>
      </c>
      <c r="B1204" s="412" t="s">
        <v>32170</v>
      </c>
      <c r="C1204" s="412" t="s">
        <v>30222</v>
      </c>
      <c r="D1204" s="412" t="s">
        <v>30223</v>
      </c>
      <c r="E1204" s="413" t="s">
        <v>32171</v>
      </c>
    </row>
    <row r="1205" spans="1:5">
      <c r="A1205" s="412">
        <v>34674</v>
      </c>
      <c r="B1205" s="412" t="s">
        <v>32172</v>
      </c>
      <c r="C1205" s="412" t="s">
        <v>30222</v>
      </c>
      <c r="D1205" s="412" t="s">
        <v>30223</v>
      </c>
      <c r="E1205" s="413" t="s">
        <v>32173</v>
      </c>
    </row>
    <row r="1206" spans="1:5">
      <c r="A1206" s="412">
        <v>34675</v>
      </c>
      <c r="B1206" s="412" t="s">
        <v>32174</v>
      </c>
      <c r="C1206" s="412" t="s">
        <v>30222</v>
      </c>
      <c r="D1206" s="412" t="s">
        <v>30223</v>
      </c>
      <c r="E1206" s="413" t="s">
        <v>15611</v>
      </c>
    </row>
    <row r="1207" spans="1:5">
      <c r="A1207" s="412">
        <v>34676</v>
      </c>
      <c r="B1207" s="412" t="s">
        <v>32175</v>
      </c>
      <c r="C1207" s="412" t="s">
        <v>30222</v>
      </c>
      <c r="D1207" s="412" t="s">
        <v>30223</v>
      </c>
      <c r="E1207" s="413" t="s">
        <v>32176</v>
      </c>
    </row>
    <row r="1208" spans="1:5">
      <c r="A1208" s="412">
        <v>34677</v>
      </c>
      <c r="B1208" s="412" t="s">
        <v>32177</v>
      </c>
      <c r="C1208" s="412" t="s">
        <v>30222</v>
      </c>
      <c r="D1208" s="412" t="s">
        <v>30223</v>
      </c>
      <c r="E1208" s="413" t="s">
        <v>32178</v>
      </c>
    </row>
    <row r="1209" spans="1:5">
      <c r="A1209" s="412">
        <v>43126</v>
      </c>
      <c r="B1209" s="412" t="s">
        <v>32179</v>
      </c>
      <c r="C1209" s="412" t="s">
        <v>30222</v>
      </c>
      <c r="D1209" s="412" t="s">
        <v>30223</v>
      </c>
      <c r="E1209" s="413" t="s">
        <v>32180</v>
      </c>
    </row>
    <row r="1210" spans="1:5">
      <c r="A1210" s="412">
        <v>43124</v>
      </c>
      <c r="B1210" s="412" t="s">
        <v>32181</v>
      </c>
      <c r="C1210" s="412" t="s">
        <v>30222</v>
      </c>
      <c r="D1210" s="412" t="s">
        <v>30223</v>
      </c>
      <c r="E1210" s="413" t="s">
        <v>32182</v>
      </c>
    </row>
    <row r="1211" spans="1:5">
      <c r="A1211" s="412">
        <v>43125</v>
      </c>
      <c r="B1211" s="412" t="s">
        <v>32183</v>
      </c>
      <c r="C1211" s="412" t="s">
        <v>30222</v>
      </c>
      <c r="D1211" s="412" t="s">
        <v>30223</v>
      </c>
      <c r="E1211" s="413" t="s">
        <v>32184</v>
      </c>
    </row>
    <row r="1212" spans="1:5">
      <c r="A1212" s="412">
        <v>40623</v>
      </c>
      <c r="B1212" s="412" t="s">
        <v>32185</v>
      </c>
      <c r="C1212" s="412" t="s">
        <v>30954</v>
      </c>
      <c r="D1212" s="412" t="s">
        <v>30216</v>
      </c>
      <c r="E1212" s="413" t="s">
        <v>32186</v>
      </c>
    </row>
    <row r="1213" spans="1:5">
      <c r="A1213" s="412">
        <v>43701</v>
      </c>
      <c r="B1213" s="412" t="s">
        <v>32187</v>
      </c>
      <c r="C1213" s="412" t="s">
        <v>30304</v>
      </c>
      <c r="D1213" s="412" t="s">
        <v>30223</v>
      </c>
      <c r="E1213" s="413" t="s">
        <v>32188</v>
      </c>
    </row>
    <row r="1214" spans="1:5">
      <c r="A1214" s="412">
        <v>1345</v>
      </c>
      <c r="B1214" s="412" t="s">
        <v>32189</v>
      </c>
      <c r="C1214" s="412" t="s">
        <v>30222</v>
      </c>
      <c r="D1214" s="412" t="s">
        <v>30216</v>
      </c>
      <c r="E1214" s="413" t="s">
        <v>32190</v>
      </c>
    </row>
    <row r="1215" spans="1:5">
      <c r="A1215" s="412">
        <v>1346</v>
      </c>
      <c r="B1215" s="412" t="s">
        <v>32191</v>
      </c>
      <c r="C1215" s="412" t="s">
        <v>30222</v>
      </c>
      <c r="D1215" s="412" t="s">
        <v>30216</v>
      </c>
      <c r="E1215" s="413" t="s">
        <v>32192</v>
      </c>
    </row>
    <row r="1216" spans="1:5">
      <c r="A1216" s="412">
        <v>1347</v>
      </c>
      <c r="B1216" s="412" t="s">
        <v>32193</v>
      </c>
      <c r="C1216" s="412" t="s">
        <v>30222</v>
      </c>
      <c r="D1216" s="412" t="s">
        <v>30216</v>
      </c>
      <c r="E1216" s="413" t="s">
        <v>32194</v>
      </c>
    </row>
    <row r="1217" spans="1:5">
      <c r="A1217" s="412">
        <v>43678</v>
      </c>
      <c r="B1217" s="412" t="s">
        <v>32195</v>
      </c>
      <c r="C1217" s="412" t="s">
        <v>30222</v>
      </c>
      <c r="D1217" s="412" t="s">
        <v>30216</v>
      </c>
      <c r="E1217" s="413" t="s">
        <v>32196</v>
      </c>
    </row>
    <row r="1218" spans="1:5">
      <c r="A1218" s="412">
        <v>43680</v>
      </c>
      <c r="B1218" s="412" t="s">
        <v>32197</v>
      </c>
      <c r="C1218" s="412" t="s">
        <v>30222</v>
      </c>
      <c r="D1218" s="412" t="s">
        <v>30216</v>
      </c>
      <c r="E1218" s="413" t="s">
        <v>32198</v>
      </c>
    </row>
    <row r="1219" spans="1:5">
      <c r="A1219" s="412">
        <v>43679</v>
      </c>
      <c r="B1219" s="412" t="s">
        <v>32199</v>
      </c>
      <c r="C1219" s="412" t="s">
        <v>30222</v>
      </c>
      <c r="D1219" s="412" t="s">
        <v>30216</v>
      </c>
      <c r="E1219" s="413" t="s">
        <v>30444</v>
      </c>
    </row>
    <row r="1220" spans="1:5">
      <c r="A1220" s="412">
        <v>1355</v>
      </c>
      <c r="B1220" s="412" t="s">
        <v>32200</v>
      </c>
      <c r="C1220" s="412" t="s">
        <v>30222</v>
      </c>
      <c r="D1220" s="412" t="s">
        <v>30216</v>
      </c>
      <c r="E1220" s="413" t="s">
        <v>32201</v>
      </c>
    </row>
    <row r="1221" spans="1:5">
      <c r="A1221" s="412">
        <v>1358</v>
      </c>
      <c r="B1221" s="412" t="s">
        <v>32202</v>
      </c>
      <c r="C1221" s="412" t="s">
        <v>30222</v>
      </c>
      <c r="D1221" s="412" t="s">
        <v>30216</v>
      </c>
      <c r="E1221" s="413" t="s">
        <v>32203</v>
      </c>
    </row>
    <row r="1222" spans="1:5">
      <c r="A1222" s="412">
        <v>43681</v>
      </c>
      <c r="B1222" s="412" t="s">
        <v>32204</v>
      </c>
      <c r="C1222" s="412" t="s">
        <v>30222</v>
      </c>
      <c r="D1222" s="412" t="s">
        <v>30214</v>
      </c>
      <c r="E1222" s="413" t="s">
        <v>32205</v>
      </c>
    </row>
    <row r="1223" spans="1:5">
      <c r="A1223" s="412">
        <v>43677</v>
      </c>
      <c r="B1223" s="412" t="s">
        <v>32206</v>
      </c>
      <c r="C1223" s="412" t="s">
        <v>30222</v>
      </c>
      <c r="D1223" s="412" t="s">
        <v>30216</v>
      </c>
      <c r="E1223" s="413" t="s">
        <v>32207</v>
      </c>
    </row>
    <row r="1224" spans="1:5">
      <c r="A1224" s="412">
        <v>43682</v>
      </c>
      <c r="B1224" s="412" t="s">
        <v>32208</v>
      </c>
      <c r="C1224" s="412" t="s">
        <v>30222</v>
      </c>
      <c r="D1224" s="412" t="s">
        <v>30216</v>
      </c>
      <c r="E1224" s="413" t="s">
        <v>32209</v>
      </c>
    </row>
    <row r="1225" spans="1:5">
      <c r="A1225" s="412">
        <v>12083</v>
      </c>
      <c r="B1225" s="412" t="s">
        <v>32210</v>
      </c>
      <c r="C1225" s="412" t="s">
        <v>30213</v>
      </c>
      <c r="D1225" s="412" t="s">
        <v>30223</v>
      </c>
      <c r="E1225" s="413" t="s">
        <v>32211</v>
      </c>
    </row>
    <row r="1226" spans="1:5">
      <c r="A1226" s="412">
        <v>12081</v>
      </c>
      <c r="B1226" s="412" t="s">
        <v>32212</v>
      </c>
      <c r="C1226" s="412" t="s">
        <v>30213</v>
      </c>
      <c r="D1226" s="412" t="s">
        <v>30223</v>
      </c>
      <c r="E1226" s="413" t="s">
        <v>32213</v>
      </c>
    </row>
    <row r="1227" spans="1:5">
      <c r="A1227" s="412">
        <v>12082</v>
      </c>
      <c r="B1227" s="412" t="s">
        <v>32214</v>
      </c>
      <c r="C1227" s="412" t="s">
        <v>30213</v>
      </c>
      <c r="D1227" s="412" t="s">
        <v>30223</v>
      </c>
      <c r="E1227" s="413" t="s">
        <v>32215</v>
      </c>
    </row>
    <row r="1228" spans="1:5">
      <c r="A1228" s="412">
        <v>13354</v>
      </c>
      <c r="B1228" s="412" t="s">
        <v>32216</v>
      </c>
      <c r="C1228" s="412" t="s">
        <v>30213</v>
      </c>
      <c r="D1228" s="412" t="s">
        <v>30223</v>
      </c>
      <c r="E1228" s="413" t="s">
        <v>32217</v>
      </c>
    </row>
    <row r="1229" spans="1:5">
      <c r="A1229" s="412">
        <v>14057</v>
      </c>
      <c r="B1229" s="412" t="s">
        <v>32218</v>
      </c>
      <c r="C1229" s="412" t="s">
        <v>30213</v>
      </c>
      <c r="D1229" s="412" t="s">
        <v>30223</v>
      </c>
      <c r="E1229" s="413" t="s">
        <v>13810</v>
      </c>
    </row>
    <row r="1230" spans="1:5">
      <c r="A1230" s="412">
        <v>14058</v>
      </c>
      <c r="B1230" s="412" t="s">
        <v>32219</v>
      </c>
      <c r="C1230" s="412" t="s">
        <v>30213</v>
      </c>
      <c r="D1230" s="412" t="s">
        <v>30223</v>
      </c>
      <c r="E1230" s="413" t="s">
        <v>32220</v>
      </c>
    </row>
    <row r="1231" spans="1:5">
      <c r="A1231" s="412">
        <v>20971</v>
      </c>
      <c r="B1231" s="412" t="s">
        <v>32221</v>
      </c>
      <c r="C1231" s="412" t="s">
        <v>30213</v>
      </c>
      <c r="D1231" s="412" t="s">
        <v>30216</v>
      </c>
      <c r="E1231" s="413" t="s">
        <v>8053</v>
      </c>
    </row>
    <row r="1232" spans="1:5">
      <c r="A1232" s="412">
        <v>5047</v>
      </c>
      <c r="B1232" s="412" t="s">
        <v>32222</v>
      </c>
      <c r="C1232" s="412" t="s">
        <v>30213</v>
      </c>
      <c r="D1232" s="412" t="s">
        <v>30223</v>
      </c>
      <c r="E1232" s="413" t="s">
        <v>32223</v>
      </c>
    </row>
    <row r="1233" spans="1:5">
      <c r="A1233" s="412">
        <v>13369</v>
      </c>
      <c r="B1233" s="412" t="s">
        <v>32224</v>
      </c>
      <c r="C1233" s="412" t="s">
        <v>30213</v>
      </c>
      <c r="D1233" s="412" t="s">
        <v>30223</v>
      </c>
      <c r="E1233" s="413" t="s">
        <v>32225</v>
      </c>
    </row>
    <row r="1234" spans="1:5">
      <c r="A1234" s="412">
        <v>13370</v>
      </c>
      <c r="B1234" s="412" t="s">
        <v>32226</v>
      </c>
      <c r="C1234" s="412" t="s">
        <v>30213</v>
      </c>
      <c r="D1234" s="412" t="s">
        <v>30223</v>
      </c>
      <c r="E1234" s="413" t="s">
        <v>32227</v>
      </c>
    </row>
    <row r="1235" spans="1:5">
      <c r="A1235" s="412">
        <v>13279</v>
      </c>
      <c r="B1235" s="412" t="s">
        <v>32228</v>
      </c>
      <c r="C1235" s="412" t="s">
        <v>30304</v>
      </c>
      <c r="D1235" s="412" t="s">
        <v>30223</v>
      </c>
      <c r="E1235" s="413" t="s">
        <v>32229</v>
      </c>
    </row>
    <row r="1236" spans="1:5">
      <c r="A1236" s="412">
        <v>11977</v>
      </c>
      <c r="B1236" s="412" t="s">
        <v>32230</v>
      </c>
      <c r="C1236" s="412" t="s">
        <v>30213</v>
      </c>
      <c r="D1236" s="412" t="s">
        <v>30223</v>
      </c>
      <c r="E1236" s="413" t="s">
        <v>5327</v>
      </c>
    </row>
    <row r="1237" spans="1:5">
      <c r="A1237" s="412">
        <v>11975</v>
      </c>
      <c r="B1237" s="412" t="s">
        <v>32231</v>
      </c>
      <c r="C1237" s="412" t="s">
        <v>30213</v>
      </c>
      <c r="D1237" s="412" t="s">
        <v>30223</v>
      </c>
      <c r="E1237" s="413" t="s">
        <v>12515</v>
      </c>
    </row>
    <row r="1238" spans="1:5">
      <c r="A1238" s="412">
        <v>39746</v>
      </c>
      <c r="B1238" s="412" t="s">
        <v>32232</v>
      </c>
      <c r="C1238" s="412" t="s">
        <v>30213</v>
      </c>
      <c r="D1238" s="412" t="s">
        <v>30223</v>
      </c>
      <c r="E1238" s="413" t="s">
        <v>32233</v>
      </c>
    </row>
    <row r="1239" spans="1:5">
      <c r="A1239" s="412">
        <v>11976</v>
      </c>
      <c r="B1239" s="412" t="s">
        <v>32234</v>
      </c>
      <c r="C1239" s="412" t="s">
        <v>30213</v>
      </c>
      <c r="D1239" s="412" t="s">
        <v>30223</v>
      </c>
      <c r="E1239" s="413" t="s">
        <v>11864</v>
      </c>
    </row>
    <row r="1240" spans="1:5">
      <c r="A1240" s="412">
        <v>1368</v>
      </c>
      <c r="B1240" s="412" t="s">
        <v>32235</v>
      </c>
      <c r="C1240" s="412" t="s">
        <v>30213</v>
      </c>
      <c r="D1240" s="412" t="s">
        <v>30214</v>
      </c>
      <c r="E1240" s="413" t="s">
        <v>32236</v>
      </c>
    </row>
    <row r="1241" spans="1:5">
      <c r="A1241" s="412">
        <v>1367</v>
      </c>
      <c r="B1241" s="412" t="s">
        <v>32237</v>
      </c>
      <c r="C1241" s="412" t="s">
        <v>30213</v>
      </c>
      <c r="D1241" s="412" t="s">
        <v>30216</v>
      </c>
      <c r="E1241" s="413" t="s">
        <v>32238</v>
      </c>
    </row>
    <row r="1242" spans="1:5">
      <c r="A1242" s="412">
        <v>41899</v>
      </c>
      <c r="B1242" s="412" t="s">
        <v>32239</v>
      </c>
      <c r="C1242" s="412" t="s">
        <v>32063</v>
      </c>
      <c r="D1242" s="412" t="s">
        <v>30214</v>
      </c>
      <c r="E1242" s="413" t="s">
        <v>32240</v>
      </c>
    </row>
    <row r="1243" spans="1:5">
      <c r="A1243" s="412">
        <v>1380</v>
      </c>
      <c r="B1243" s="412" t="s">
        <v>32241</v>
      </c>
      <c r="C1243" s="412" t="s">
        <v>30304</v>
      </c>
      <c r="D1243" s="412" t="s">
        <v>30216</v>
      </c>
      <c r="E1243" s="413" t="s">
        <v>11602</v>
      </c>
    </row>
    <row r="1244" spans="1:5">
      <c r="A1244" s="412">
        <v>1375</v>
      </c>
      <c r="B1244" s="412" t="s">
        <v>32242</v>
      </c>
      <c r="C1244" s="412" t="s">
        <v>30304</v>
      </c>
      <c r="D1244" s="412" t="s">
        <v>30216</v>
      </c>
      <c r="E1244" s="413" t="s">
        <v>7325</v>
      </c>
    </row>
    <row r="1245" spans="1:5">
      <c r="A1245" s="412">
        <v>1379</v>
      </c>
      <c r="B1245" s="412" t="s">
        <v>32243</v>
      </c>
      <c r="C1245" s="412" t="s">
        <v>30304</v>
      </c>
      <c r="D1245" s="412" t="s">
        <v>30214</v>
      </c>
      <c r="E1245" s="413" t="s">
        <v>5335</v>
      </c>
    </row>
    <row r="1246" spans="1:5">
      <c r="A1246" s="412">
        <v>13284</v>
      </c>
      <c r="B1246" s="412" t="s">
        <v>32244</v>
      </c>
      <c r="C1246" s="412" t="s">
        <v>30304</v>
      </c>
      <c r="D1246" s="412" t="s">
        <v>30216</v>
      </c>
      <c r="E1246" s="413" t="s">
        <v>5335</v>
      </c>
    </row>
    <row r="1247" spans="1:5">
      <c r="A1247" s="412">
        <v>44528</v>
      </c>
      <c r="B1247" s="412" t="s">
        <v>32245</v>
      </c>
      <c r="C1247" s="412" t="s">
        <v>30304</v>
      </c>
      <c r="D1247" s="412" t="s">
        <v>30216</v>
      </c>
      <c r="E1247" s="413" t="s">
        <v>16568</v>
      </c>
    </row>
    <row r="1248" spans="1:5">
      <c r="A1248" s="412">
        <v>34753</v>
      </c>
      <c r="B1248" s="412" t="s">
        <v>32246</v>
      </c>
      <c r="C1248" s="412" t="s">
        <v>30304</v>
      </c>
      <c r="D1248" s="412" t="s">
        <v>30216</v>
      </c>
      <c r="E1248" s="413" t="s">
        <v>5463</v>
      </c>
    </row>
    <row r="1249" spans="1:5">
      <c r="A1249" s="412">
        <v>420</v>
      </c>
      <c r="B1249" s="412" t="s">
        <v>32247</v>
      </c>
      <c r="C1249" s="412" t="s">
        <v>30213</v>
      </c>
      <c r="D1249" s="412" t="s">
        <v>30216</v>
      </c>
      <c r="E1249" s="413" t="s">
        <v>32248</v>
      </c>
    </row>
    <row r="1250" spans="1:5">
      <c r="A1250" s="412">
        <v>12327</v>
      </c>
      <c r="B1250" s="412" t="s">
        <v>32249</v>
      </c>
      <c r="C1250" s="412" t="s">
        <v>30213</v>
      </c>
      <c r="D1250" s="412" t="s">
        <v>30216</v>
      </c>
      <c r="E1250" s="413" t="s">
        <v>32250</v>
      </c>
    </row>
    <row r="1251" spans="1:5">
      <c r="A1251" s="412">
        <v>36148</v>
      </c>
      <c r="B1251" s="412" t="s">
        <v>32251</v>
      </c>
      <c r="C1251" s="412" t="s">
        <v>30213</v>
      </c>
      <c r="D1251" s="412" t="s">
        <v>30216</v>
      </c>
      <c r="E1251" s="413" t="s">
        <v>31205</v>
      </c>
    </row>
    <row r="1252" spans="1:5">
      <c r="A1252" s="412">
        <v>12329</v>
      </c>
      <c r="B1252" s="412" t="s">
        <v>32252</v>
      </c>
      <c r="C1252" s="412" t="s">
        <v>30304</v>
      </c>
      <c r="D1252" s="412" t="s">
        <v>30216</v>
      </c>
      <c r="E1252" s="413" t="s">
        <v>32253</v>
      </c>
    </row>
    <row r="1253" spans="1:5">
      <c r="A1253" s="412">
        <v>1339</v>
      </c>
      <c r="B1253" s="412" t="s">
        <v>32254</v>
      </c>
      <c r="C1253" s="412" t="s">
        <v>30304</v>
      </c>
      <c r="D1253" s="412" t="s">
        <v>30216</v>
      </c>
      <c r="E1253" s="413" t="s">
        <v>4750</v>
      </c>
    </row>
    <row r="1254" spans="1:5">
      <c r="A1254" s="412">
        <v>44396</v>
      </c>
      <c r="B1254" s="412" t="s">
        <v>32255</v>
      </c>
      <c r="C1254" s="412" t="s">
        <v>30304</v>
      </c>
      <c r="D1254" s="412" t="s">
        <v>30216</v>
      </c>
      <c r="E1254" s="413" t="s">
        <v>32256</v>
      </c>
    </row>
    <row r="1255" spans="1:5">
      <c r="A1255" s="412">
        <v>44327</v>
      </c>
      <c r="B1255" s="412" t="s">
        <v>32257</v>
      </c>
      <c r="C1255" s="412" t="s">
        <v>30307</v>
      </c>
      <c r="D1255" s="412" t="s">
        <v>30216</v>
      </c>
      <c r="E1255" s="413" t="s">
        <v>16739</v>
      </c>
    </row>
    <row r="1256" spans="1:5">
      <c r="A1256" s="412">
        <v>37418</v>
      </c>
      <c r="B1256" s="412" t="s">
        <v>32258</v>
      </c>
      <c r="C1256" s="412" t="s">
        <v>30213</v>
      </c>
      <c r="D1256" s="412" t="s">
        <v>30223</v>
      </c>
      <c r="E1256" s="413" t="s">
        <v>32259</v>
      </c>
    </row>
    <row r="1257" spans="1:5">
      <c r="A1257" s="412">
        <v>37419</v>
      </c>
      <c r="B1257" s="412" t="s">
        <v>32260</v>
      </c>
      <c r="C1257" s="412" t="s">
        <v>30213</v>
      </c>
      <c r="D1257" s="412" t="s">
        <v>30223</v>
      </c>
      <c r="E1257" s="413" t="s">
        <v>7350</v>
      </c>
    </row>
    <row r="1258" spans="1:5">
      <c r="A1258" s="412">
        <v>1427</v>
      </c>
      <c r="B1258" s="412" t="s">
        <v>32261</v>
      </c>
      <c r="C1258" s="412" t="s">
        <v>30213</v>
      </c>
      <c r="D1258" s="412" t="s">
        <v>30223</v>
      </c>
      <c r="E1258" s="413" t="s">
        <v>32262</v>
      </c>
    </row>
    <row r="1259" spans="1:5">
      <c r="A1259" s="412">
        <v>1402</v>
      </c>
      <c r="B1259" s="412" t="s">
        <v>32263</v>
      </c>
      <c r="C1259" s="412" t="s">
        <v>30213</v>
      </c>
      <c r="D1259" s="412" t="s">
        <v>30223</v>
      </c>
      <c r="E1259" s="413" t="s">
        <v>32264</v>
      </c>
    </row>
    <row r="1260" spans="1:5">
      <c r="A1260" s="412">
        <v>1420</v>
      </c>
      <c r="B1260" s="412" t="s">
        <v>32265</v>
      </c>
      <c r="C1260" s="412" t="s">
        <v>30213</v>
      </c>
      <c r="D1260" s="412" t="s">
        <v>30223</v>
      </c>
      <c r="E1260" s="413" t="s">
        <v>14794</v>
      </c>
    </row>
    <row r="1261" spans="1:5">
      <c r="A1261" s="412">
        <v>1419</v>
      </c>
      <c r="B1261" s="412" t="s">
        <v>32266</v>
      </c>
      <c r="C1261" s="412" t="s">
        <v>30213</v>
      </c>
      <c r="D1261" s="412" t="s">
        <v>30223</v>
      </c>
      <c r="E1261" s="413" t="s">
        <v>31956</v>
      </c>
    </row>
    <row r="1262" spans="1:5">
      <c r="A1262" s="412">
        <v>1414</v>
      </c>
      <c r="B1262" s="412" t="s">
        <v>32267</v>
      </c>
      <c r="C1262" s="412" t="s">
        <v>30213</v>
      </c>
      <c r="D1262" s="412" t="s">
        <v>30223</v>
      </c>
      <c r="E1262" s="413" t="s">
        <v>14554</v>
      </c>
    </row>
    <row r="1263" spans="1:5">
      <c r="A1263" s="412">
        <v>1413</v>
      </c>
      <c r="B1263" s="412" t="s">
        <v>32268</v>
      </c>
      <c r="C1263" s="412" t="s">
        <v>30213</v>
      </c>
      <c r="D1263" s="412" t="s">
        <v>30223</v>
      </c>
      <c r="E1263" s="413" t="s">
        <v>32269</v>
      </c>
    </row>
    <row r="1264" spans="1:5">
      <c r="A1264" s="412">
        <v>1412</v>
      </c>
      <c r="B1264" s="412" t="s">
        <v>32270</v>
      </c>
      <c r="C1264" s="412" t="s">
        <v>30213</v>
      </c>
      <c r="D1264" s="412" t="s">
        <v>30223</v>
      </c>
      <c r="E1264" s="413" t="s">
        <v>32271</v>
      </c>
    </row>
    <row r="1265" spans="1:5">
      <c r="A1265" s="412">
        <v>1411</v>
      </c>
      <c r="B1265" s="412" t="s">
        <v>32272</v>
      </c>
      <c r="C1265" s="412" t="s">
        <v>30213</v>
      </c>
      <c r="D1265" s="412" t="s">
        <v>30223</v>
      </c>
      <c r="E1265" s="413" t="s">
        <v>32273</v>
      </c>
    </row>
    <row r="1266" spans="1:5">
      <c r="A1266" s="412">
        <v>1406</v>
      </c>
      <c r="B1266" s="412" t="s">
        <v>32274</v>
      </c>
      <c r="C1266" s="412" t="s">
        <v>30213</v>
      </c>
      <c r="D1266" s="412" t="s">
        <v>30223</v>
      </c>
      <c r="E1266" s="413" t="s">
        <v>32275</v>
      </c>
    </row>
    <row r="1267" spans="1:5">
      <c r="A1267" s="412">
        <v>1407</v>
      </c>
      <c r="B1267" s="412" t="s">
        <v>32276</v>
      </c>
      <c r="C1267" s="412" t="s">
        <v>30213</v>
      </c>
      <c r="D1267" s="412" t="s">
        <v>30223</v>
      </c>
      <c r="E1267" s="413" t="s">
        <v>32277</v>
      </c>
    </row>
    <row r="1268" spans="1:5">
      <c r="A1268" s="412">
        <v>1404</v>
      </c>
      <c r="B1268" s="412" t="s">
        <v>32278</v>
      </c>
      <c r="C1268" s="412" t="s">
        <v>30213</v>
      </c>
      <c r="D1268" s="412" t="s">
        <v>30223</v>
      </c>
      <c r="E1268" s="413" t="s">
        <v>32279</v>
      </c>
    </row>
    <row r="1269" spans="1:5">
      <c r="A1269" s="412">
        <v>11281</v>
      </c>
      <c r="B1269" s="412" t="s">
        <v>32280</v>
      </c>
      <c r="C1269" s="412" t="s">
        <v>30213</v>
      </c>
      <c r="D1269" s="412" t="s">
        <v>30223</v>
      </c>
      <c r="E1269" s="413" t="s">
        <v>32281</v>
      </c>
    </row>
    <row r="1270" spans="1:5">
      <c r="A1270" s="412">
        <v>1442</v>
      </c>
      <c r="B1270" s="412" t="s">
        <v>32282</v>
      </c>
      <c r="C1270" s="412" t="s">
        <v>30213</v>
      </c>
      <c r="D1270" s="412" t="s">
        <v>30223</v>
      </c>
      <c r="E1270" s="413" t="s">
        <v>32283</v>
      </c>
    </row>
    <row r="1271" spans="1:5">
      <c r="A1271" s="412">
        <v>13457</v>
      </c>
      <c r="B1271" s="412" t="s">
        <v>32284</v>
      </c>
      <c r="C1271" s="412" t="s">
        <v>30213</v>
      </c>
      <c r="D1271" s="412" t="s">
        <v>30223</v>
      </c>
      <c r="E1271" s="413" t="s">
        <v>32285</v>
      </c>
    </row>
    <row r="1272" spans="1:5">
      <c r="A1272" s="412">
        <v>40699</v>
      </c>
      <c r="B1272" s="412" t="s">
        <v>32286</v>
      </c>
      <c r="C1272" s="412" t="s">
        <v>30213</v>
      </c>
      <c r="D1272" s="412" t="s">
        <v>30223</v>
      </c>
      <c r="E1272" s="413" t="s">
        <v>32287</v>
      </c>
    </row>
    <row r="1273" spans="1:5">
      <c r="A1273" s="412">
        <v>40701</v>
      </c>
      <c r="B1273" s="412" t="s">
        <v>32288</v>
      </c>
      <c r="C1273" s="412" t="s">
        <v>30213</v>
      </c>
      <c r="D1273" s="412" t="s">
        <v>30223</v>
      </c>
      <c r="E1273" s="413" t="s">
        <v>32289</v>
      </c>
    </row>
    <row r="1274" spans="1:5">
      <c r="A1274" s="412">
        <v>40700</v>
      </c>
      <c r="B1274" s="412" t="s">
        <v>32290</v>
      </c>
      <c r="C1274" s="412" t="s">
        <v>30213</v>
      </c>
      <c r="D1274" s="412" t="s">
        <v>30223</v>
      </c>
      <c r="E1274" s="413" t="s">
        <v>32291</v>
      </c>
    </row>
    <row r="1275" spans="1:5">
      <c r="A1275" s="412">
        <v>13458</v>
      </c>
      <c r="B1275" s="412" t="s">
        <v>32292</v>
      </c>
      <c r="C1275" s="412" t="s">
        <v>30213</v>
      </c>
      <c r="D1275" s="412" t="s">
        <v>30223</v>
      </c>
      <c r="E1275" s="413" t="s">
        <v>32293</v>
      </c>
    </row>
    <row r="1276" spans="1:5">
      <c r="A1276" s="412">
        <v>11134</v>
      </c>
      <c r="B1276" s="412" t="s">
        <v>32294</v>
      </c>
      <c r="C1276" s="412" t="s">
        <v>30222</v>
      </c>
      <c r="D1276" s="412" t="s">
        <v>30216</v>
      </c>
      <c r="E1276" s="413" t="s">
        <v>15290</v>
      </c>
    </row>
    <row r="1277" spans="1:5">
      <c r="A1277" s="412">
        <v>11135</v>
      </c>
      <c r="B1277" s="412" t="s">
        <v>32295</v>
      </c>
      <c r="C1277" s="412" t="s">
        <v>30222</v>
      </c>
      <c r="D1277" s="412" t="s">
        <v>30216</v>
      </c>
      <c r="E1277" s="413" t="s">
        <v>32296</v>
      </c>
    </row>
    <row r="1278" spans="1:5">
      <c r="A1278" s="412">
        <v>11136</v>
      </c>
      <c r="B1278" s="412" t="s">
        <v>32297</v>
      </c>
      <c r="C1278" s="412" t="s">
        <v>30222</v>
      </c>
      <c r="D1278" s="412" t="s">
        <v>30216</v>
      </c>
      <c r="E1278" s="413" t="s">
        <v>32298</v>
      </c>
    </row>
    <row r="1279" spans="1:5">
      <c r="A1279" s="412">
        <v>34743</v>
      </c>
      <c r="B1279" s="412" t="s">
        <v>32299</v>
      </c>
      <c r="C1279" s="412" t="s">
        <v>30222</v>
      </c>
      <c r="D1279" s="412" t="s">
        <v>30216</v>
      </c>
      <c r="E1279" s="413" t="s">
        <v>14101</v>
      </c>
    </row>
    <row r="1280" spans="1:5">
      <c r="A1280" s="412">
        <v>11137</v>
      </c>
      <c r="B1280" s="412" t="s">
        <v>32300</v>
      </c>
      <c r="C1280" s="412" t="s">
        <v>30222</v>
      </c>
      <c r="D1280" s="412" t="s">
        <v>30216</v>
      </c>
      <c r="E1280" s="413" t="s">
        <v>32301</v>
      </c>
    </row>
    <row r="1281" spans="1:5">
      <c r="A1281" s="412">
        <v>34745</v>
      </c>
      <c r="B1281" s="412" t="s">
        <v>32302</v>
      </c>
      <c r="C1281" s="412" t="s">
        <v>30222</v>
      </c>
      <c r="D1281" s="412" t="s">
        <v>30216</v>
      </c>
      <c r="E1281" s="413" t="s">
        <v>32303</v>
      </c>
    </row>
    <row r="1282" spans="1:5">
      <c r="A1282" s="412">
        <v>34746</v>
      </c>
      <c r="B1282" s="412" t="s">
        <v>32304</v>
      </c>
      <c r="C1282" s="412" t="s">
        <v>30222</v>
      </c>
      <c r="D1282" s="412" t="s">
        <v>30216</v>
      </c>
      <c r="E1282" s="413" t="s">
        <v>17080</v>
      </c>
    </row>
    <row r="1283" spans="1:5">
      <c r="A1283" s="412">
        <v>1360</v>
      </c>
      <c r="B1283" s="412" t="s">
        <v>32305</v>
      </c>
      <c r="C1283" s="412" t="s">
        <v>30222</v>
      </c>
      <c r="D1283" s="412" t="s">
        <v>30216</v>
      </c>
      <c r="E1283" s="413" t="s">
        <v>17015</v>
      </c>
    </row>
    <row r="1284" spans="1:5">
      <c r="A1284" s="412">
        <v>36524</v>
      </c>
      <c r="B1284" s="412" t="s">
        <v>32306</v>
      </c>
      <c r="C1284" s="412" t="s">
        <v>30213</v>
      </c>
      <c r="D1284" s="412" t="s">
        <v>30223</v>
      </c>
      <c r="E1284" s="413" t="s">
        <v>32307</v>
      </c>
    </row>
    <row r="1285" spans="1:5">
      <c r="A1285" s="412">
        <v>36526</v>
      </c>
      <c r="B1285" s="412" t="s">
        <v>32308</v>
      </c>
      <c r="C1285" s="412" t="s">
        <v>30213</v>
      </c>
      <c r="D1285" s="412" t="s">
        <v>30223</v>
      </c>
      <c r="E1285" s="413" t="s">
        <v>32309</v>
      </c>
    </row>
    <row r="1286" spans="1:5">
      <c r="A1286" s="412">
        <v>36523</v>
      </c>
      <c r="B1286" s="412" t="s">
        <v>32310</v>
      </c>
      <c r="C1286" s="412" t="s">
        <v>30213</v>
      </c>
      <c r="D1286" s="412" t="s">
        <v>30223</v>
      </c>
      <c r="E1286" s="413" t="s">
        <v>32311</v>
      </c>
    </row>
    <row r="1287" spans="1:5">
      <c r="A1287" s="412">
        <v>36527</v>
      </c>
      <c r="B1287" s="412" t="s">
        <v>32312</v>
      </c>
      <c r="C1287" s="412" t="s">
        <v>30213</v>
      </c>
      <c r="D1287" s="412" t="s">
        <v>30223</v>
      </c>
      <c r="E1287" s="413" t="s">
        <v>32313</v>
      </c>
    </row>
    <row r="1288" spans="1:5">
      <c r="A1288" s="412">
        <v>13803</v>
      </c>
      <c r="B1288" s="412" t="s">
        <v>32314</v>
      </c>
      <c r="C1288" s="412" t="s">
        <v>30213</v>
      </c>
      <c r="D1288" s="412" t="s">
        <v>30223</v>
      </c>
      <c r="E1288" s="413" t="s">
        <v>32315</v>
      </c>
    </row>
    <row r="1289" spans="1:5">
      <c r="A1289" s="412">
        <v>38642</v>
      </c>
      <c r="B1289" s="412" t="s">
        <v>32316</v>
      </c>
      <c r="C1289" s="412" t="s">
        <v>30213</v>
      </c>
      <c r="D1289" s="412" t="s">
        <v>30223</v>
      </c>
      <c r="E1289" s="413" t="s">
        <v>32317</v>
      </c>
    </row>
    <row r="1290" spans="1:5">
      <c r="A1290" s="412">
        <v>36522</v>
      </c>
      <c r="B1290" s="412" t="s">
        <v>32318</v>
      </c>
      <c r="C1290" s="412" t="s">
        <v>30213</v>
      </c>
      <c r="D1290" s="412" t="s">
        <v>30223</v>
      </c>
      <c r="E1290" s="413" t="s">
        <v>32319</v>
      </c>
    </row>
    <row r="1291" spans="1:5">
      <c r="A1291" s="412">
        <v>36525</v>
      </c>
      <c r="B1291" s="412" t="s">
        <v>32320</v>
      </c>
      <c r="C1291" s="412" t="s">
        <v>30213</v>
      </c>
      <c r="D1291" s="412" t="s">
        <v>30223</v>
      </c>
      <c r="E1291" s="413" t="s">
        <v>32321</v>
      </c>
    </row>
    <row r="1292" spans="1:5">
      <c r="A1292" s="412">
        <v>34348</v>
      </c>
      <c r="B1292" s="412" t="s">
        <v>32322</v>
      </c>
      <c r="C1292" s="412" t="s">
        <v>30232</v>
      </c>
      <c r="D1292" s="412" t="s">
        <v>30216</v>
      </c>
      <c r="E1292" s="413" t="s">
        <v>15452</v>
      </c>
    </row>
    <row r="1293" spans="1:5">
      <c r="A1293" s="412">
        <v>34347</v>
      </c>
      <c r="B1293" s="412" t="s">
        <v>32323</v>
      </c>
      <c r="C1293" s="412" t="s">
        <v>30232</v>
      </c>
      <c r="D1293" s="412" t="s">
        <v>30216</v>
      </c>
      <c r="E1293" s="413" t="s">
        <v>32324</v>
      </c>
    </row>
    <row r="1294" spans="1:5">
      <c r="A1294" s="412">
        <v>11146</v>
      </c>
      <c r="B1294" s="412" t="s">
        <v>32325</v>
      </c>
      <c r="C1294" s="412" t="s">
        <v>30481</v>
      </c>
      <c r="D1294" s="412" t="s">
        <v>30216</v>
      </c>
      <c r="E1294" s="413" t="s">
        <v>32326</v>
      </c>
    </row>
    <row r="1295" spans="1:5">
      <c r="A1295" s="412">
        <v>11147</v>
      </c>
      <c r="B1295" s="412" t="s">
        <v>32327</v>
      </c>
      <c r="C1295" s="412" t="s">
        <v>30481</v>
      </c>
      <c r="D1295" s="412" t="s">
        <v>30216</v>
      </c>
      <c r="E1295" s="413" t="s">
        <v>32328</v>
      </c>
    </row>
    <row r="1296" spans="1:5">
      <c r="A1296" s="412">
        <v>34872</v>
      </c>
      <c r="B1296" s="412" t="s">
        <v>32329</v>
      </c>
      <c r="C1296" s="412" t="s">
        <v>30481</v>
      </c>
      <c r="D1296" s="412" t="s">
        <v>30216</v>
      </c>
      <c r="E1296" s="413" t="s">
        <v>32330</v>
      </c>
    </row>
    <row r="1297" spans="1:5">
      <c r="A1297" s="412">
        <v>34491</v>
      </c>
      <c r="B1297" s="412" t="s">
        <v>32331</v>
      </c>
      <c r="C1297" s="412" t="s">
        <v>30481</v>
      </c>
      <c r="D1297" s="412" t="s">
        <v>30216</v>
      </c>
      <c r="E1297" s="413" t="s">
        <v>32332</v>
      </c>
    </row>
    <row r="1298" spans="1:5">
      <c r="A1298" s="412">
        <v>34770</v>
      </c>
      <c r="B1298" s="412" t="s">
        <v>32333</v>
      </c>
      <c r="C1298" s="412" t="s">
        <v>32063</v>
      </c>
      <c r="D1298" s="412" t="s">
        <v>30216</v>
      </c>
      <c r="E1298" s="413" t="s">
        <v>32334</v>
      </c>
    </row>
    <row r="1299" spans="1:5">
      <c r="A1299" s="412">
        <v>1518</v>
      </c>
      <c r="B1299" s="412" t="s">
        <v>32335</v>
      </c>
      <c r="C1299" s="412" t="s">
        <v>32063</v>
      </c>
      <c r="D1299" s="412" t="s">
        <v>30214</v>
      </c>
      <c r="E1299" s="413" t="s">
        <v>32336</v>
      </c>
    </row>
    <row r="1300" spans="1:5">
      <c r="A1300" s="412">
        <v>41965</v>
      </c>
      <c r="B1300" s="412" t="s">
        <v>32337</v>
      </c>
      <c r="C1300" s="412" t="s">
        <v>32063</v>
      </c>
      <c r="D1300" s="412" t="s">
        <v>30216</v>
      </c>
      <c r="E1300" s="413" t="s">
        <v>32338</v>
      </c>
    </row>
    <row r="1301" spans="1:5">
      <c r="A1301" s="412">
        <v>34492</v>
      </c>
      <c r="B1301" s="412" t="s">
        <v>32339</v>
      </c>
      <c r="C1301" s="412" t="s">
        <v>30481</v>
      </c>
      <c r="D1301" s="412" t="s">
        <v>30214</v>
      </c>
      <c r="E1301" s="413" t="s">
        <v>32340</v>
      </c>
    </row>
    <row r="1302" spans="1:5">
      <c r="A1302" s="412">
        <v>1524</v>
      </c>
      <c r="B1302" s="412" t="s">
        <v>32341</v>
      </c>
      <c r="C1302" s="412" t="s">
        <v>30481</v>
      </c>
      <c r="D1302" s="412" t="s">
        <v>30216</v>
      </c>
      <c r="E1302" s="413" t="s">
        <v>32342</v>
      </c>
    </row>
    <row r="1303" spans="1:5">
      <c r="A1303" s="412">
        <v>38404</v>
      </c>
      <c r="B1303" s="412" t="s">
        <v>32343</v>
      </c>
      <c r="C1303" s="412" t="s">
        <v>30481</v>
      </c>
      <c r="D1303" s="412" t="s">
        <v>30216</v>
      </c>
      <c r="E1303" s="413" t="s">
        <v>32344</v>
      </c>
    </row>
    <row r="1304" spans="1:5">
      <c r="A1304" s="412">
        <v>39849</v>
      </c>
      <c r="B1304" s="412" t="s">
        <v>32345</v>
      </c>
      <c r="C1304" s="412" t="s">
        <v>30481</v>
      </c>
      <c r="D1304" s="412" t="s">
        <v>30216</v>
      </c>
      <c r="E1304" s="413" t="s">
        <v>32346</v>
      </c>
    </row>
    <row r="1305" spans="1:5">
      <c r="A1305" s="412">
        <v>38464</v>
      </c>
      <c r="B1305" s="412" t="s">
        <v>32347</v>
      </c>
      <c r="C1305" s="412" t="s">
        <v>30481</v>
      </c>
      <c r="D1305" s="412" t="s">
        <v>30216</v>
      </c>
      <c r="E1305" s="413" t="s">
        <v>32348</v>
      </c>
    </row>
    <row r="1306" spans="1:5">
      <c r="A1306" s="412">
        <v>34493</v>
      </c>
      <c r="B1306" s="412" t="s">
        <v>32349</v>
      </c>
      <c r="C1306" s="412" t="s">
        <v>30481</v>
      </c>
      <c r="D1306" s="412" t="s">
        <v>30216</v>
      </c>
      <c r="E1306" s="413" t="s">
        <v>32350</v>
      </c>
    </row>
    <row r="1307" spans="1:5">
      <c r="A1307" s="412">
        <v>1527</v>
      </c>
      <c r="B1307" s="412" t="s">
        <v>32351</v>
      </c>
      <c r="C1307" s="412" t="s">
        <v>30481</v>
      </c>
      <c r="D1307" s="412" t="s">
        <v>30216</v>
      </c>
      <c r="E1307" s="413" t="s">
        <v>32352</v>
      </c>
    </row>
    <row r="1308" spans="1:5">
      <c r="A1308" s="412">
        <v>38405</v>
      </c>
      <c r="B1308" s="412" t="s">
        <v>32353</v>
      </c>
      <c r="C1308" s="412" t="s">
        <v>30481</v>
      </c>
      <c r="D1308" s="412" t="s">
        <v>30216</v>
      </c>
      <c r="E1308" s="413" t="s">
        <v>32354</v>
      </c>
    </row>
    <row r="1309" spans="1:5">
      <c r="A1309" s="412">
        <v>38408</v>
      </c>
      <c r="B1309" s="412" t="s">
        <v>32355</v>
      </c>
      <c r="C1309" s="412" t="s">
        <v>30481</v>
      </c>
      <c r="D1309" s="412" t="s">
        <v>30216</v>
      </c>
      <c r="E1309" s="413" t="s">
        <v>32356</v>
      </c>
    </row>
    <row r="1310" spans="1:5">
      <c r="A1310" s="412">
        <v>34494</v>
      </c>
      <c r="B1310" s="412" t="s">
        <v>32357</v>
      </c>
      <c r="C1310" s="412" t="s">
        <v>30481</v>
      </c>
      <c r="D1310" s="412" t="s">
        <v>30216</v>
      </c>
      <c r="E1310" s="413" t="s">
        <v>32358</v>
      </c>
    </row>
    <row r="1311" spans="1:5">
      <c r="A1311" s="412">
        <v>1525</v>
      </c>
      <c r="B1311" s="412" t="s">
        <v>32359</v>
      </c>
      <c r="C1311" s="412" t="s">
        <v>30481</v>
      </c>
      <c r="D1311" s="412" t="s">
        <v>30216</v>
      </c>
      <c r="E1311" s="413" t="s">
        <v>32360</v>
      </c>
    </row>
    <row r="1312" spans="1:5">
      <c r="A1312" s="412">
        <v>38406</v>
      </c>
      <c r="B1312" s="412" t="s">
        <v>32361</v>
      </c>
      <c r="C1312" s="412" t="s">
        <v>30481</v>
      </c>
      <c r="D1312" s="412" t="s">
        <v>30216</v>
      </c>
      <c r="E1312" s="413" t="s">
        <v>32362</v>
      </c>
    </row>
    <row r="1313" spans="1:5">
      <c r="A1313" s="412">
        <v>38409</v>
      </c>
      <c r="B1313" s="412" t="s">
        <v>32363</v>
      </c>
      <c r="C1313" s="412" t="s">
        <v>30481</v>
      </c>
      <c r="D1313" s="412" t="s">
        <v>30216</v>
      </c>
      <c r="E1313" s="413" t="s">
        <v>32364</v>
      </c>
    </row>
    <row r="1314" spans="1:5">
      <c r="A1314" s="412">
        <v>43360</v>
      </c>
      <c r="B1314" s="412" t="s">
        <v>32365</v>
      </c>
      <c r="C1314" s="412" t="s">
        <v>30481</v>
      </c>
      <c r="D1314" s="412" t="s">
        <v>30216</v>
      </c>
      <c r="E1314" s="413" t="s">
        <v>32366</v>
      </c>
    </row>
    <row r="1315" spans="1:5">
      <c r="A1315" s="412">
        <v>34495</v>
      </c>
      <c r="B1315" s="412" t="s">
        <v>32367</v>
      </c>
      <c r="C1315" s="412" t="s">
        <v>30481</v>
      </c>
      <c r="D1315" s="412" t="s">
        <v>30216</v>
      </c>
      <c r="E1315" s="413" t="s">
        <v>32368</v>
      </c>
    </row>
    <row r="1316" spans="1:5">
      <c r="A1316" s="412">
        <v>11145</v>
      </c>
      <c r="B1316" s="412" t="s">
        <v>32369</v>
      </c>
      <c r="C1316" s="412" t="s">
        <v>30481</v>
      </c>
      <c r="D1316" s="412" t="s">
        <v>30216</v>
      </c>
      <c r="E1316" s="413" t="s">
        <v>32330</v>
      </c>
    </row>
    <row r="1317" spans="1:5">
      <c r="A1317" s="412">
        <v>34496</v>
      </c>
      <c r="B1317" s="412" t="s">
        <v>32370</v>
      </c>
      <c r="C1317" s="412" t="s">
        <v>30481</v>
      </c>
      <c r="D1317" s="412" t="s">
        <v>30216</v>
      </c>
      <c r="E1317" s="413" t="s">
        <v>32371</v>
      </c>
    </row>
    <row r="1318" spans="1:5">
      <c r="A1318" s="412">
        <v>34479</v>
      </c>
      <c r="B1318" s="412" t="s">
        <v>32372</v>
      </c>
      <c r="C1318" s="412" t="s">
        <v>30481</v>
      </c>
      <c r="D1318" s="412" t="s">
        <v>30216</v>
      </c>
      <c r="E1318" s="413" t="s">
        <v>32332</v>
      </c>
    </row>
    <row r="1319" spans="1:5">
      <c r="A1319" s="412">
        <v>34481</v>
      </c>
      <c r="B1319" s="412" t="s">
        <v>32373</v>
      </c>
      <c r="C1319" s="412" t="s">
        <v>30481</v>
      </c>
      <c r="D1319" s="412" t="s">
        <v>30216</v>
      </c>
      <c r="E1319" s="413" t="s">
        <v>32374</v>
      </c>
    </row>
    <row r="1320" spans="1:5">
      <c r="A1320" s="412">
        <v>34483</v>
      </c>
      <c r="B1320" s="412" t="s">
        <v>32375</v>
      </c>
      <c r="C1320" s="412" t="s">
        <v>30481</v>
      </c>
      <c r="D1320" s="412" t="s">
        <v>30216</v>
      </c>
      <c r="E1320" s="413" t="s">
        <v>32376</v>
      </c>
    </row>
    <row r="1321" spans="1:5">
      <c r="A1321" s="412">
        <v>34485</v>
      </c>
      <c r="B1321" s="412" t="s">
        <v>32377</v>
      </c>
      <c r="C1321" s="412" t="s">
        <v>30481</v>
      </c>
      <c r="D1321" s="412" t="s">
        <v>30216</v>
      </c>
      <c r="E1321" s="413" t="s">
        <v>32378</v>
      </c>
    </row>
    <row r="1322" spans="1:5">
      <c r="A1322" s="412">
        <v>14041</v>
      </c>
      <c r="B1322" s="412" t="s">
        <v>32379</v>
      </c>
      <c r="C1322" s="412" t="s">
        <v>30481</v>
      </c>
      <c r="D1322" s="412" t="s">
        <v>30216</v>
      </c>
      <c r="E1322" s="413" t="s">
        <v>32380</v>
      </c>
    </row>
    <row r="1323" spans="1:5">
      <c r="A1323" s="412">
        <v>1523</v>
      </c>
      <c r="B1323" s="412" t="s">
        <v>32381</v>
      </c>
      <c r="C1323" s="412" t="s">
        <v>30481</v>
      </c>
      <c r="D1323" s="412" t="s">
        <v>30216</v>
      </c>
      <c r="E1323" s="413" t="s">
        <v>32382</v>
      </c>
    </row>
    <row r="1324" spans="1:5">
      <c r="A1324" s="412">
        <v>14052</v>
      </c>
      <c r="B1324" s="412" t="s">
        <v>32383</v>
      </c>
      <c r="C1324" s="412" t="s">
        <v>30213</v>
      </c>
      <c r="D1324" s="412" t="s">
        <v>30216</v>
      </c>
      <c r="E1324" s="413" t="s">
        <v>14275</v>
      </c>
    </row>
    <row r="1325" spans="1:5">
      <c r="A1325" s="412">
        <v>14054</v>
      </c>
      <c r="B1325" s="412" t="s">
        <v>32384</v>
      </c>
      <c r="C1325" s="412" t="s">
        <v>30213</v>
      </c>
      <c r="D1325" s="412" t="s">
        <v>30216</v>
      </c>
      <c r="E1325" s="413" t="s">
        <v>15707</v>
      </c>
    </row>
    <row r="1326" spans="1:5">
      <c r="A1326" s="412">
        <v>14053</v>
      </c>
      <c r="B1326" s="412" t="s">
        <v>32385</v>
      </c>
      <c r="C1326" s="412" t="s">
        <v>30213</v>
      </c>
      <c r="D1326" s="412" t="s">
        <v>30216</v>
      </c>
      <c r="E1326" s="413" t="s">
        <v>6914</v>
      </c>
    </row>
    <row r="1327" spans="1:5">
      <c r="A1327" s="412">
        <v>2558</v>
      </c>
      <c r="B1327" s="412" t="s">
        <v>32386</v>
      </c>
      <c r="C1327" s="412" t="s">
        <v>30213</v>
      </c>
      <c r="D1327" s="412" t="s">
        <v>30216</v>
      </c>
      <c r="E1327" s="413" t="s">
        <v>14895</v>
      </c>
    </row>
    <row r="1328" spans="1:5">
      <c r="A1328" s="412">
        <v>2560</v>
      </c>
      <c r="B1328" s="412" t="s">
        <v>32387</v>
      </c>
      <c r="C1328" s="412" t="s">
        <v>30213</v>
      </c>
      <c r="D1328" s="412" t="s">
        <v>30216</v>
      </c>
      <c r="E1328" s="413" t="s">
        <v>32388</v>
      </c>
    </row>
    <row r="1329" spans="1:5">
      <c r="A1329" s="412">
        <v>2559</v>
      </c>
      <c r="B1329" s="412" t="s">
        <v>32389</v>
      </c>
      <c r="C1329" s="412" t="s">
        <v>30213</v>
      </c>
      <c r="D1329" s="412" t="s">
        <v>30214</v>
      </c>
      <c r="E1329" s="413" t="s">
        <v>6966</v>
      </c>
    </row>
    <row r="1330" spans="1:5">
      <c r="A1330" s="412">
        <v>2592</v>
      </c>
      <c r="B1330" s="412" t="s">
        <v>32390</v>
      </c>
      <c r="C1330" s="412" t="s">
        <v>30213</v>
      </c>
      <c r="D1330" s="412" t="s">
        <v>30216</v>
      </c>
      <c r="E1330" s="413" t="s">
        <v>32391</v>
      </c>
    </row>
    <row r="1331" spans="1:5">
      <c r="A1331" s="412">
        <v>2566</v>
      </c>
      <c r="B1331" s="412" t="s">
        <v>32392</v>
      </c>
      <c r="C1331" s="412" t="s">
        <v>30213</v>
      </c>
      <c r="D1331" s="412" t="s">
        <v>30216</v>
      </c>
      <c r="E1331" s="413" t="s">
        <v>32393</v>
      </c>
    </row>
    <row r="1332" spans="1:5">
      <c r="A1332" s="412">
        <v>2589</v>
      </c>
      <c r="B1332" s="412" t="s">
        <v>32394</v>
      </c>
      <c r="C1332" s="412" t="s">
        <v>30213</v>
      </c>
      <c r="D1332" s="412" t="s">
        <v>30216</v>
      </c>
      <c r="E1332" s="413" t="s">
        <v>32395</v>
      </c>
    </row>
    <row r="1333" spans="1:5">
      <c r="A1333" s="412">
        <v>2591</v>
      </c>
      <c r="B1333" s="412" t="s">
        <v>32396</v>
      </c>
      <c r="C1333" s="412" t="s">
        <v>30213</v>
      </c>
      <c r="D1333" s="412" t="s">
        <v>30216</v>
      </c>
      <c r="E1333" s="413" t="s">
        <v>14534</v>
      </c>
    </row>
    <row r="1334" spans="1:5">
      <c r="A1334" s="412">
        <v>2590</v>
      </c>
      <c r="B1334" s="412" t="s">
        <v>32397</v>
      </c>
      <c r="C1334" s="412" t="s">
        <v>30213</v>
      </c>
      <c r="D1334" s="412" t="s">
        <v>30216</v>
      </c>
      <c r="E1334" s="413" t="s">
        <v>32398</v>
      </c>
    </row>
    <row r="1335" spans="1:5">
      <c r="A1335" s="412">
        <v>2567</v>
      </c>
      <c r="B1335" s="412" t="s">
        <v>32399</v>
      </c>
      <c r="C1335" s="412" t="s">
        <v>30213</v>
      </c>
      <c r="D1335" s="412" t="s">
        <v>30216</v>
      </c>
      <c r="E1335" s="413" t="s">
        <v>32400</v>
      </c>
    </row>
    <row r="1336" spans="1:5">
      <c r="A1336" s="412">
        <v>2565</v>
      </c>
      <c r="B1336" s="412" t="s">
        <v>32401</v>
      </c>
      <c r="C1336" s="412" t="s">
        <v>30213</v>
      </c>
      <c r="D1336" s="412" t="s">
        <v>30216</v>
      </c>
      <c r="E1336" s="413" t="s">
        <v>32402</v>
      </c>
    </row>
    <row r="1337" spans="1:5">
      <c r="A1337" s="412">
        <v>2568</v>
      </c>
      <c r="B1337" s="412" t="s">
        <v>32403</v>
      </c>
      <c r="C1337" s="412" t="s">
        <v>30213</v>
      </c>
      <c r="D1337" s="412" t="s">
        <v>30216</v>
      </c>
      <c r="E1337" s="413" t="s">
        <v>15344</v>
      </c>
    </row>
    <row r="1338" spans="1:5">
      <c r="A1338" s="412">
        <v>2594</v>
      </c>
      <c r="B1338" s="412" t="s">
        <v>32404</v>
      </c>
      <c r="C1338" s="412" t="s">
        <v>30213</v>
      </c>
      <c r="D1338" s="412" t="s">
        <v>30216</v>
      </c>
      <c r="E1338" s="413" t="s">
        <v>32405</v>
      </c>
    </row>
    <row r="1339" spans="1:5">
      <c r="A1339" s="412">
        <v>2587</v>
      </c>
      <c r="B1339" s="412" t="s">
        <v>32406</v>
      </c>
      <c r="C1339" s="412" t="s">
        <v>30213</v>
      </c>
      <c r="D1339" s="412" t="s">
        <v>30216</v>
      </c>
      <c r="E1339" s="413" t="s">
        <v>32407</v>
      </c>
    </row>
    <row r="1340" spans="1:5">
      <c r="A1340" s="412">
        <v>2588</v>
      </c>
      <c r="B1340" s="412" t="s">
        <v>32408</v>
      </c>
      <c r="C1340" s="412" t="s">
        <v>30213</v>
      </c>
      <c r="D1340" s="412" t="s">
        <v>30216</v>
      </c>
      <c r="E1340" s="413" t="s">
        <v>15708</v>
      </c>
    </row>
    <row r="1341" spans="1:5">
      <c r="A1341" s="412">
        <v>2569</v>
      </c>
      <c r="B1341" s="412" t="s">
        <v>32409</v>
      </c>
      <c r="C1341" s="412" t="s">
        <v>30213</v>
      </c>
      <c r="D1341" s="412" t="s">
        <v>30216</v>
      </c>
      <c r="E1341" s="413" t="s">
        <v>6836</v>
      </c>
    </row>
    <row r="1342" spans="1:5">
      <c r="A1342" s="412">
        <v>2570</v>
      </c>
      <c r="B1342" s="412" t="s">
        <v>32410</v>
      </c>
      <c r="C1342" s="412" t="s">
        <v>30213</v>
      </c>
      <c r="D1342" s="412" t="s">
        <v>30216</v>
      </c>
      <c r="E1342" s="413" t="s">
        <v>32411</v>
      </c>
    </row>
    <row r="1343" spans="1:5">
      <c r="A1343" s="412">
        <v>2571</v>
      </c>
      <c r="B1343" s="412" t="s">
        <v>32412</v>
      </c>
      <c r="C1343" s="412" t="s">
        <v>30213</v>
      </c>
      <c r="D1343" s="412" t="s">
        <v>30216</v>
      </c>
      <c r="E1343" s="413" t="s">
        <v>32413</v>
      </c>
    </row>
    <row r="1344" spans="1:5">
      <c r="A1344" s="412">
        <v>2593</v>
      </c>
      <c r="B1344" s="412" t="s">
        <v>32414</v>
      </c>
      <c r="C1344" s="412" t="s">
        <v>30213</v>
      </c>
      <c r="D1344" s="412" t="s">
        <v>30216</v>
      </c>
      <c r="E1344" s="413" t="s">
        <v>32415</v>
      </c>
    </row>
    <row r="1345" spans="1:5">
      <c r="A1345" s="412">
        <v>2572</v>
      </c>
      <c r="B1345" s="412" t="s">
        <v>32416</v>
      </c>
      <c r="C1345" s="412" t="s">
        <v>30213</v>
      </c>
      <c r="D1345" s="412" t="s">
        <v>30216</v>
      </c>
      <c r="E1345" s="413" t="s">
        <v>32417</v>
      </c>
    </row>
    <row r="1346" spans="1:5">
      <c r="A1346" s="412">
        <v>2595</v>
      </c>
      <c r="B1346" s="412" t="s">
        <v>32418</v>
      </c>
      <c r="C1346" s="412" t="s">
        <v>30213</v>
      </c>
      <c r="D1346" s="412" t="s">
        <v>30216</v>
      </c>
      <c r="E1346" s="413" t="s">
        <v>32419</v>
      </c>
    </row>
    <row r="1347" spans="1:5">
      <c r="A1347" s="412">
        <v>2576</v>
      </c>
      <c r="B1347" s="412" t="s">
        <v>32420</v>
      </c>
      <c r="C1347" s="412" t="s">
        <v>30213</v>
      </c>
      <c r="D1347" s="412" t="s">
        <v>30216</v>
      </c>
      <c r="E1347" s="413" t="s">
        <v>32421</v>
      </c>
    </row>
    <row r="1348" spans="1:5">
      <c r="A1348" s="412">
        <v>2575</v>
      </c>
      <c r="B1348" s="412" t="s">
        <v>32422</v>
      </c>
      <c r="C1348" s="412" t="s">
        <v>30213</v>
      </c>
      <c r="D1348" s="412" t="s">
        <v>30216</v>
      </c>
      <c r="E1348" s="413" t="s">
        <v>32423</v>
      </c>
    </row>
    <row r="1349" spans="1:5">
      <c r="A1349" s="412">
        <v>2573</v>
      </c>
      <c r="B1349" s="412" t="s">
        <v>32424</v>
      </c>
      <c r="C1349" s="412" t="s">
        <v>30213</v>
      </c>
      <c r="D1349" s="412" t="s">
        <v>30216</v>
      </c>
      <c r="E1349" s="413" t="s">
        <v>6980</v>
      </c>
    </row>
    <row r="1350" spans="1:5">
      <c r="A1350" s="412">
        <v>2586</v>
      </c>
      <c r="B1350" s="412" t="s">
        <v>32425</v>
      </c>
      <c r="C1350" s="412" t="s">
        <v>30213</v>
      </c>
      <c r="D1350" s="412" t="s">
        <v>30216</v>
      </c>
      <c r="E1350" s="413" t="s">
        <v>16968</v>
      </c>
    </row>
    <row r="1351" spans="1:5">
      <c r="A1351" s="412">
        <v>2577</v>
      </c>
      <c r="B1351" s="412" t="s">
        <v>32426</v>
      </c>
      <c r="C1351" s="412" t="s">
        <v>30213</v>
      </c>
      <c r="D1351" s="412" t="s">
        <v>30216</v>
      </c>
      <c r="E1351" s="413" t="s">
        <v>32427</v>
      </c>
    </row>
    <row r="1352" spans="1:5">
      <c r="A1352" s="412">
        <v>2574</v>
      </c>
      <c r="B1352" s="412" t="s">
        <v>32428</v>
      </c>
      <c r="C1352" s="412" t="s">
        <v>30213</v>
      </c>
      <c r="D1352" s="412" t="s">
        <v>30216</v>
      </c>
      <c r="E1352" s="413" t="s">
        <v>6940</v>
      </c>
    </row>
    <row r="1353" spans="1:5">
      <c r="A1353" s="412">
        <v>2578</v>
      </c>
      <c r="B1353" s="412" t="s">
        <v>32429</v>
      </c>
      <c r="C1353" s="412" t="s">
        <v>30213</v>
      </c>
      <c r="D1353" s="412" t="s">
        <v>30216</v>
      </c>
      <c r="E1353" s="413" t="s">
        <v>32430</v>
      </c>
    </row>
    <row r="1354" spans="1:5">
      <c r="A1354" s="412">
        <v>2585</v>
      </c>
      <c r="B1354" s="412" t="s">
        <v>32431</v>
      </c>
      <c r="C1354" s="412" t="s">
        <v>30213</v>
      </c>
      <c r="D1354" s="412" t="s">
        <v>30216</v>
      </c>
      <c r="E1354" s="413" t="s">
        <v>32432</v>
      </c>
    </row>
    <row r="1355" spans="1:5">
      <c r="A1355" s="412">
        <v>12008</v>
      </c>
      <c r="B1355" s="412" t="s">
        <v>32433</v>
      </c>
      <c r="C1355" s="412" t="s">
        <v>30213</v>
      </c>
      <c r="D1355" s="412" t="s">
        <v>30216</v>
      </c>
      <c r="E1355" s="413" t="s">
        <v>32434</v>
      </c>
    </row>
    <row r="1356" spans="1:5">
      <c r="A1356" s="412">
        <v>2582</v>
      </c>
      <c r="B1356" s="412" t="s">
        <v>32435</v>
      </c>
      <c r="C1356" s="412" t="s">
        <v>30213</v>
      </c>
      <c r="D1356" s="412" t="s">
        <v>30216</v>
      </c>
      <c r="E1356" s="413" t="s">
        <v>15958</v>
      </c>
    </row>
    <row r="1357" spans="1:5">
      <c r="A1357" s="412">
        <v>2597</v>
      </c>
      <c r="B1357" s="412" t="s">
        <v>32436</v>
      </c>
      <c r="C1357" s="412" t="s">
        <v>30213</v>
      </c>
      <c r="D1357" s="412" t="s">
        <v>30216</v>
      </c>
      <c r="E1357" s="413" t="s">
        <v>32437</v>
      </c>
    </row>
    <row r="1358" spans="1:5">
      <c r="A1358" s="412">
        <v>2579</v>
      </c>
      <c r="B1358" s="412" t="s">
        <v>32438</v>
      </c>
      <c r="C1358" s="412" t="s">
        <v>30213</v>
      </c>
      <c r="D1358" s="412" t="s">
        <v>30216</v>
      </c>
      <c r="E1358" s="413" t="s">
        <v>15406</v>
      </c>
    </row>
    <row r="1359" spans="1:5">
      <c r="A1359" s="412">
        <v>2581</v>
      </c>
      <c r="B1359" s="412" t="s">
        <v>32439</v>
      </c>
      <c r="C1359" s="412" t="s">
        <v>30213</v>
      </c>
      <c r="D1359" s="412" t="s">
        <v>30216</v>
      </c>
      <c r="E1359" s="413" t="s">
        <v>10957</v>
      </c>
    </row>
    <row r="1360" spans="1:5">
      <c r="A1360" s="412">
        <v>2596</v>
      </c>
      <c r="B1360" s="412" t="s">
        <v>32440</v>
      </c>
      <c r="C1360" s="412" t="s">
        <v>30213</v>
      </c>
      <c r="D1360" s="412" t="s">
        <v>30216</v>
      </c>
      <c r="E1360" s="413" t="s">
        <v>14220</v>
      </c>
    </row>
    <row r="1361" spans="1:5">
      <c r="A1361" s="412">
        <v>2580</v>
      </c>
      <c r="B1361" s="412" t="s">
        <v>32441</v>
      </c>
      <c r="C1361" s="412" t="s">
        <v>30213</v>
      </c>
      <c r="D1361" s="412" t="s">
        <v>30216</v>
      </c>
      <c r="E1361" s="413" t="s">
        <v>12110</v>
      </c>
    </row>
    <row r="1362" spans="1:5">
      <c r="A1362" s="412">
        <v>2583</v>
      </c>
      <c r="B1362" s="412" t="s">
        <v>32442</v>
      </c>
      <c r="C1362" s="412" t="s">
        <v>30213</v>
      </c>
      <c r="D1362" s="412" t="s">
        <v>30216</v>
      </c>
      <c r="E1362" s="413" t="s">
        <v>32443</v>
      </c>
    </row>
    <row r="1363" spans="1:5">
      <c r="A1363" s="412">
        <v>2584</v>
      </c>
      <c r="B1363" s="412" t="s">
        <v>32444</v>
      </c>
      <c r="C1363" s="412" t="s">
        <v>30213</v>
      </c>
      <c r="D1363" s="412" t="s">
        <v>30216</v>
      </c>
      <c r="E1363" s="413" t="s">
        <v>32445</v>
      </c>
    </row>
    <row r="1364" spans="1:5">
      <c r="A1364" s="412">
        <v>12010</v>
      </c>
      <c r="B1364" s="412" t="s">
        <v>32446</v>
      </c>
      <c r="C1364" s="412" t="s">
        <v>30213</v>
      </c>
      <c r="D1364" s="412" t="s">
        <v>30216</v>
      </c>
      <c r="E1364" s="413" t="s">
        <v>10338</v>
      </c>
    </row>
    <row r="1365" spans="1:5">
      <c r="A1365" s="412">
        <v>39329</v>
      </c>
      <c r="B1365" s="412" t="s">
        <v>32447</v>
      </c>
      <c r="C1365" s="412" t="s">
        <v>30213</v>
      </c>
      <c r="D1365" s="412" t="s">
        <v>30216</v>
      </c>
      <c r="E1365" s="413" t="s">
        <v>7430</v>
      </c>
    </row>
    <row r="1366" spans="1:5">
      <c r="A1366" s="412">
        <v>39330</v>
      </c>
      <c r="B1366" s="412" t="s">
        <v>32448</v>
      </c>
      <c r="C1366" s="412" t="s">
        <v>30213</v>
      </c>
      <c r="D1366" s="412" t="s">
        <v>30216</v>
      </c>
      <c r="E1366" s="413" t="s">
        <v>14027</v>
      </c>
    </row>
    <row r="1367" spans="1:5">
      <c r="A1367" s="412">
        <v>39332</v>
      </c>
      <c r="B1367" s="412" t="s">
        <v>32449</v>
      </c>
      <c r="C1367" s="412" t="s">
        <v>30213</v>
      </c>
      <c r="D1367" s="412" t="s">
        <v>30216</v>
      </c>
      <c r="E1367" s="413" t="s">
        <v>32450</v>
      </c>
    </row>
    <row r="1368" spans="1:5">
      <c r="A1368" s="412">
        <v>39331</v>
      </c>
      <c r="B1368" s="412" t="s">
        <v>32451</v>
      </c>
      <c r="C1368" s="412" t="s">
        <v>30213</v>
      </c>
      <c r="D1368" s="412" t="s">
        <v>30216</v>
      </c>
      <c r="E1368" s="413" t="s">
        <v>32452</v>
      </c>
    </row>
    <row r="1369" spans="1:5">
      <c r="A1369" s="412">
        <v>39333</v>
      </c>
      <c r="B1369" s="412" t="s">
        <v>32453</v>
      </c>
      <c r="C1369" s="412" t="s">
        <v>30213</v>
      </c>
      <c r="D1369" s="412" t="s">
        <v>30216</v>
      </c>
      <c r="E1369" s="413" t="s">
        <v>32454</v>
      </c>
    </row>
    <row r="1370" spans="1:5">
      <c r="A1370" s="412">
        <v>39335</v>
      </c>
      <c r="B1370" s="412" t="s">
        <v>32455</v>
      </c>
      <c r="C1370" s="412" t="s">
        <v>30213</v>
      </c>
      <c r="D1370" s="412" t="s">
        <v>30216</v>
      </c>
      <c r="E1370" s="413" t="s">
        <v>32456</v>
      </c>
    </row>
    <row r="1371" spans="1:5">
      <c r="A1371" s="412">
        <v>39334</v>
      </c>
      <c r="B1371" s="412" t="s">
        <v>32457</v>
      </c>
      <c r="C1371" s="412" t="s">
        <v>30213</v>
      </c>
      <c r="D1371" s="412" t="s">
        <v>30216</v>
      </c>
      <c r="E1371" s="413" t="s">
        <v>14567</v>
      </c>
    </row>
    <row r="1372" spans="1:5">
      <c r="A1372" s="412">
        <v>12016</v>
      </c>
      <c r="B1372" s="412" t="s">
        <v>32458</v>
      </c>
      <c r="C1372" s="412" t="s">
        <v>30213</v>
      </c>
      <c r="D1372" s="412" t="s">
        <v>30216</v>
      </c>
      <c r="E1372" s="413" t="s">
        <v>7006</v>
      </c>
    </row>
    <row r="1373" spans="1:5">
      <c r="A1373" s="412">
        <v>12015</v>
      </c>
      <c r="B1373" s="412" t="s">
        <v>32459</v>
      </c>
      <c r="C1373" s="412" t="s">
        <v>30213</v>
      </c>
      <c r="D1373" s="412" t="s">
        <v>30216</v>
      </c>
      <c r="E1373" s="413" t="s">
        <v>8854</v>
      </c>
    </row>
    <row r="1374" spans="1:5">
      <c r="A1374" s="412">
        <v>12020</v>
      </c>
      <c r="B1374" s="412" t="s">
        <v>32460</v>
      </c>
      <c r="C1374" s="412" t="s">
        <v>30213</v>
      </c>
      <c r="D1374" s="412" t="s">
        <v>30216</v>
      </c>
      <c r="E1374" s="413" t="s">
        <v>7006</v>
      </c>
    </row>
    <row r="1375" spans="1:5">
      <c r="A1375" s="412">
        <v>12019</v>
      </c>
      <c r="B1375" s="412" t="s">
        <v>32461</v>
      </c>
      <c r="C1375" s="412" t="s">
        <v>30213</v>
      </c>
      <c r="D1375" s="412" t="s">
        <v>30216</v>
      </c>
      <c r="E1375" s="413" t="s">
        <v>8854</v>
      </c>
    </row>
    <row r="1376" spans="1:5">
      <c r="A1376" s="412">
        <v>39336</v>
      </c>
      <c r="B1376" s="412" t="s">
        <v>32462</v>
      </c>
      <c r="C1376" s="412" t="s">
        <v>30213</v>
      </c>
      <c r="D1376" s="412" t="s">
        <v>30216</v>
      </c>
      <c r="E1376" s="413" t="s">
        <v>14027</v>
      </c>
    </row>
    <row r="1377" spans="1:5">
      <c r="A1377" s="412">
        <v>39338</v>
      </c>
      <c r="B1377" s="412" t="s">
        <v>32463</v>
      </c>
      <c r="C1377" s="412" t="s">
        <v>30213</v>
      </c>
      <c r="D1377" s="412" t="s">
        <v>30216</v>
      </c>
      <c r="E1377" s="413" t="s">
        <v>32450</v>
      </c>
    </row>
    <row r="1378" spans="1:5">
      <c r="A1378" s="412">
        <v>39337</v>
      </c>
      <c r="B1378" s="412" t="s">
        <v>32464</v>
      </c>
      <c r="C1378" s="412" t="s">
        <v>30213</v>
      </c>
      <c r="D1378" s="412" t="s">
        <v>30216</v>
      </c>
      <c r="E1378" s="413" t="s">
        <v>32452</v>
      </c>
    </row>
    <row r="1379" spans="1:5">
      <c r="A1379" s="412">
        <v>39341</v>
      </c>
      <c r="B1379" s="412" t="s">
        <v>32465</v>
      </c>
      <c r="C1379" s="412" t="s">
        <v>30213</v>
      </c>
      <c r="D1379" s="412" t="s">
        <v>30216</v>
      </c>
      <c r="E1379" s="413" t="s">
        <v>9404</v>
      </c>
    </row>
    <row r="1380" spans="1:5">
      <c r="A1380" s="412">
        <v>39340</v>
      </c>
      <c r="B1380" s="412" t="s">
        <v>32466</v>
      </c>
      <c r="C1380" s="412" t="s">
        <v>30213</v>
      </c>
      <c r="D1380" s="412" t="s">
        <v>30216</v>
      </c>
      <c r="E1380" s="413" t="s">
        <v>8678</v>
      </c>
    </row>
    <row r="1381" spans="1:5">
      <c r="A1381" s="412">
        <v>12025</v>
      </c>
      <c r="B1381" s="412" t="s">
        <v>32467</v>
      </c>
      <c r="C1381" s="412" t="s">
        <v>30213</v>
      </c>
      <c r="D1381" s="412" t="s">
        <v>30216</v>
      </c>
      <c r="E1381" s="413" t="s">
        <v>32130</v>
      </c>
    </row>
    <row r="1382" spans="1:5">
      <c r="A1382" s="412">
        <v>39342</v>
      </c>
      <c r="B1382" s="412" t="s">
        <v>32468</v>
      </c>
      <c r="C1382" s="412" t="s">
        <v>30213</v>
      </c>
      <c r="D1382" s="412" t="s">
        <v>30216</v>
      </c>
      <c r="E1382" s="413" t="s">
        <v>9404</v>
      </c>
    </row>
    <row r="1383" spans="1:5">
      <c r="A1383" s="412">
        <v>39343</v>
      </c>
      <c r="B1383" s="412" t="s">
        <v>32469</v>
      </c>
      <c r="C1383" s="412" t="s">
        <v>30213</v>
      </c>
      <c r="D1383" s="412" t="s">
        <v>30216</v>
      </c>
      <c r="E1383" s="413" t="s">
        <v>32470</v>
      </c>
    </row>
    <row r="1384" spans="1:5">
      <c r="A1384" s="412">
        <v>39345</v>
      </c>
      <c r="B1384" s="412" t="s">
        <v>32471</v>
      </c>
      <c r="C1384" s="412" t="s">
        <v>30213</v>
      </c>
      <c r="D1384" s="412" t="s">
        <v>30216</v>
      </c>
      <c r="E1384" s="413" t="s">
        <v>32472</v>
      </c>
    </row>
    <row r="1385" spans="1:5">
      <c r="A1385" s="412">
        <v>39344</v>
      </c>
      <c r="B1385" s="412" t="s">
        <v>32473</v>
      </c>
      <c r="C1385" s="412" t="s">
        <v>30213</v>
      </c>
      <c r="D1385" s="412" t="s">
        <v>30216</v>
      </c>
      <c r="E1385" s="413" t="s">
        <v>31591</v>
      </c>
    </row>
    <row r="1386" spans="1:5">
      <c r="A1386" s="412">
        <v>12623</v>
      </c>
      <c r="B1386" s="412" t="s">
        <v>32474</v>
      </c>
      <c r="C1386" s="412" t="s">
        <v>30232</v>
      </c>
      <c r="D1386" s="412" t="s">
        <v>30223</v>
      </c>
      <c r="E1386" s="413" t="s">
        <v>15309</v>
      </c>
    </row>
    <row r="1387" spans="1:5">
      <c r="A1387" s="412">
        <v>34498</v>
      </c>
      <c r="B1387" s="412" t="s">
        <v>32475</v>
      </c>
      <c r="C1387" s="412" t="s">
        <v>30213</v>
      </c>
      <c r="D1387" s="412" t="s">
        <v>30216</v>
      </c>
      <c r="E1387" s="413" t="s">
        <v>32476</v>
      </c>
    </row>
    <row r="1388" spans="1:5">
      <c r="A1388" s="412">
        <v>13244</v>
      </c>
      <c r="B1388" s="412" t="s">
        <v>32477</v>
      </c>
      <c r="C1388" s="412" t="s">
        <v>30213</v>
      </c>
      <c r="D1388" s="412" t="s">
        <v>30214</v>
      </c>
      <c r="E1388" s="413" t="s">
        <v>32478</v>
      </c>
    </row>
    <row r="1389" spans="1:5">
      <c r="A1389" s="412">
        <v>38998</v>
      </c>
      <c r="B1389" s="412" t="s">
        <v>32479</v>
      </c>
      <c r="C1389" s="412" t="s">
        <v>30213</v>
      </c>
      <c r="D1389" s="412" t="s">
        <v>30223</v>
      </c>
      <c r="E1389" s="413" t="s">
        <v>6983</v>
      </c>
    </row>
    <row r="1390" spans="1:5">
      <c r="A1390" s="412">
        <v>38999</v>
      </c>
      <c r="B1390" s="412" t="s">
        <v>32480</v>
      </c>
      <c r="C1390" s="412" t="s">
        <v>30213</v>
      </c>
      <c r="D1390" s="412" t="s">
        <v>30223</v>
      </c>
      <c r="E1390" s="413" t="s">
        <v>32481</v>
      </c>
    </row>
    <row r="1391" spans="1:5">
      <c r="A1391" s="412">
        <v>38996</v>
      </c>
      <c r="B1391" s="412" t="s">
        <v>32482</v>
      </c>
      <c r="C1391" s="412" t="s">
        <v>30213</v>
      </c>
      <c r="D1391" s="412" t="s">
        <v>30223</v>
      </c>
      <c r="E1391" s="413" t="s">
        <v>32483</v>
      </c>
    </row>
    <row r="1392" spans="1:5">
      <c r="A1392" s="412">
        <v>38997</v>
      </c>
      <c r="B1392" s="412" t="s">
        <v>32484</v>
      </c>
      <c r="C1392" s="412" t="s">
        <v>30213</v>
      </c>
      <c r="D1392" s="412" t="s">
        <v>30223</v>
      </c>
      <c r="E1392" s="413" t="s">
        <v>32485</v>
      </c>
    </row>
    <row r="1393" spans="1:5">
      <c r="A1393" s="412">
        <v>39862</v>
      </c>
      <c r="B1393" s="412" t="s">
        <v>32486</v>
      </c>
      <c r="C1393" s="412" t="s">
        <v>30213</v>
      </c>
      <c r="D1393" s="412" t="s">
        <v>30223</v>
      </c>
      <c r="E1393" s="413" t="s">
        <v>10441</v>
      </c>
    </row>
    <row r="1394" spans="1:5">
      <c r="A1394" s="412">
        <v>39863</v>
      </c>
      <c r="B1394" s="412" t="s">
        <v>32487</v>
      </c>
      <c r="C1394" s="412" t="s">
        <v>30213</v>
      </c>
      <c r="D1394" s="412" t="s">
        <v>30223</v>
      </c>
      <c r="E1394" s="413" t="s">
        <v>32488</v>
      </c>
    </row>
    <row r="1395" spans="1:5">
      <c r="A1395" s="412">
        <v>39864</v>
      </c>
      <c r="B1395" s="412" t="s">
        <v>32489</v>
      </c>
      <c r="C1395" s="412" t="s">
        <v>30213</v>
      </c>
      <c r="D1395" s="412" t="s">
        <v>30223</v>
      </c>
      <c r="E1395" s="413" t="s">
        <v>15518</v>
      </c>
    </row>
    <row r="1396" spans="1:5">
      <c r="A1396" s="412">
        <v>39865</v>
      </c>
      <c r="B1396" s="412" t="s">
        <v>32490</v>
      </c>
      <c r="C1396" s="412" t="s">
        <v>30213</v>
      </c>
      <c r="D1396" s="412" t="s">
        <v>30223</v>
      </c>
      <c r="E1396" s="413" t="s">
        <v>32491</v>
      </c>
    </row>
    <row r="1397" spans="1:5">
      <c r="A1397" s="412">
        <v>2517</v>
      </c>
      <c r="B1397" s="412" t="s">
        <v>32492</v>
      </c>
      <c r="C1397" s="412" t="s">
        <v>30213</v>
      </c>
      <c r="D1397" s="412" t="s">
        <v>30216</v>
      </c>
      <c r="E1397" s="413" t="s">
        <v>32493</v>
      </c>
    </row>
    <row r="1398" spans="1:5">
      <c r="A1398" s="412">
        <v>2522</v>
      </c>
      <c r="B1398" s="412" t="s">
        <v>32494</v>
      </c>
      <c r="C1398" s="412" t="s">
        <v>30213</v>
      </c>
      <c r="D1398" s="412" t="s">
        <v>30216</v>
      </c>
      <c r="E1398" s="413" t="s">
        <v>32495</v>
      </c>
    </row>
    <row r="1399" spans="1:5">
      <c r="A1399" s="412">
        <v>2548</v>
      </c>
      <c r="B1399" s="412" t="s">
        <v>32496</v>
      </c>
      <c r="C1399" s="412" t="s">
        <v>30213</v>
      </c>
      <c r="D1399" s="412" t="s">
        <v>30216</v>
      </c>
      <c r="E1399" s="413" t="s">
        <v>32497</v>
      </c>
    </row>
    <row r="1400" spans="1:5">
      <c r="A1400" s="412">
        <v>2516</v>
      </c>
      <c r="B1400" s="412" t="s">
        <v>32498</v>
      </c>
      <c r="C1400" s="412" t="s">
        <v>30213</v>
      </c>
      <c r="D1400" s="412" t="s">
        <v>30216</v>
      </c>
      <c r="E1400" s="413" t="s">
        <v>12898</v>
      </c>
    </row>
    <row r="1401" spans="1:5">
      <c r="A1401" s="412">
        <v>2518</v>
      </c>
      <c r="B1401" s="412" t="s">
        <v>32499</v>
      </c>
      <c r="C1401" s="412" t="s">
        <v>30213</v>
      </c>
      <c r="D1401" s="412" t="s">
        <v>30216</v>
      </c>
      <c r="E1401" s="413" t="s">
        <v>32500</v>
      </c>
    </row>
    <row r="1402" spans="1:5">
      <c r="A1402" s="412">
        <v>2521</v>
      </c>
      <c r="B1402" s="412" t="s">
        <v>32501</v>
      </c>
      <c r="C1402" s="412" t="s">
        <v>30213</v>
      </c>
      <c r="D1402" s="412" t="s">
        <v>30216</v>
      </c>
      <c r="E1402" s="413" t="s">
        <v>32159</v>
      </c>
    </row>
    <row r="1403" spans="1:5">
      <c r="A1403" s="412">
        <v>2515</v>
      </c>
      <c r="B1403" s="412" t="s">
        <v>32502</v>
      </c>
      <c r="C1403" s="412" t="s">
        <v>30213</v>
      </c>
      <c r="D1403" s="412" t="s">
        <v>30216</v>
      </c>
      <c r="E1403" s="413" t="s">
        <v>32503</v>
      </c>
    </row>
    <row r="1404" spans="1:5">
      <c r="A1404" s="412">
        <v>2519</v>
      </c>
      <c r="B1404" s="412" t="s">
        <v>32504</v>
      </c>
      <c r="C1404" s="412" t="s">
        <v>30213</v>
      </c>
      <c r="D1404" s="412" t="s">
        <v>30216</v>
      </c>
      <c r="E1404" s="413" t="s">
        <v>32505</v>
      </c>
    </row>
    <row r="1405" spans="1:5">
      <c r="A1405" s="412">
        <v>2520</v>
      </c>
      <c r="B1405" s="412" t="s">
        <v>32506</v>
      </c>
      <c r="C1405" s="412" t="s">
        <v>30213</v>
      </c>
      <c r="D1405" s="412" t="s">
        <v>30216</v>
      </c>
      <c r="E1405" s="413" t="s">
        <v>32507</v>
      </c>
    </row>
    <row r="1406" spans="1:5">
      <c r="A1406" s="412">
        <v>1602</v>
      </c>
      <c r="B1406" s="412" t="s">
        <v>32508</v>
      </c>
      <c r="C1406" s="412" t="s">
        <v>30213</v>
      </c>
      <c r="D1406" s="412" t="s">
        <v>30216</v>
      </c>
      <c r="E1406" s="413" t="s">
        <v>32509</v>
      </c>
    </row>
    <row r="1407" spans="1:5">
      <c r="A1407" s="412">
        <v>1601</v>
      </c>
      <c r="B1407" s="412" t="s">
        <v>32510</v>
      </c>
      <c r="C1407" s="412" t="s">
        <v>30213</v>
      </c>
      <c r="D1407" s="412" t="s">
        <v>30216</v>
      </c>
      <c r="E1407" s="413" t="s">
        <v>32511</v>
      </c>
    </row>
    <row r="1408" spans="1:5">
      <c r="A1408" s="412">
        <v>1598</v>
      </c>
      <c r="B1408" s="412" t="s">
        <v>32512</v>
      </c>
      <c r="C1408" s="412" t="s">
        <v>30213</v>
      </c>
      <c r="D1408" s="412" t="s">
        <v>30216</v>
      </c>
      <c r="E1408" s="413" t="s">
        <v>12003</v>
      </c>
    </row>
    <row r="1409" spans="1:5">
      <c r="A1409" s="412">
        <v>1600</v>
      </c>
      <c r="B1409" s="412" t="s">
        <v>32513</v>
      </c>
      <c r="C1409" s="412" t="s">
        <v>30213</v>
      </c>
      <c r="D1409" s="412" t="s">
        <v>30216</v>
      </c>
      <c r="E1409" s="413" t="s">
        <v>15967</v>
      </c>
    </row>
    <row r="1410" spans="1:5">
      <c r="A1410" s="412">
        <v>1603</v>
      </c>
      <c r="B1410" s="412" t="s">
        <v>32514</v>
      </c>
      <c r="C1410" s="412" t="s">
        <v>30213</v>
      </c>
      <c r="D1410" s="412" t="s">
        <v>30216</v>
      </c>
      <c r="E1410" s="413" t="s">
        <v>32515</v>
      </c>
    </row>
    <row r="1411" spans="1:5">
      <c r="A1411" s="412">
        <v>1599</v>
      </c>
      <c r="B1411" s="412" t="s">
        <v>32516</v>
      </c>
      <c r="C1411" s="412" t="s">
        <v>30213</v>
      </c>
      <c r="D1411" s="412" t="s">
        <v>30216</v>
      </c>
      <c r="E1411" s="413" t="s">
        <v>6627</v>
      </c>
    </row>
    <row r="1412" spans="1:5">
      <c r="A1412" s="412">
        <v>1597</v>
      </c>
      <c r="B1412" s="412" t="s">
        <v>32517</v>
      </c>
      <c r="C1412" s="412" t="s">
        <v>30213</v>
      </c>
      <c r="D1412" s="412" t="s">
        <v>30216</v>
      </c>
      <c r="E1412" s="413" t="s">
        <v>13030</v>
      </c>
    </row>
    <row r="1413" spans="1:5">
      <c r="A1413" s="412">
        <v>39600</v>
      </c>
      <c r="B1413" s="412" t="s">
        <v>32518</v>
      </c>
      <c r="C1413" s="412" t="s">
        <v>30213</v>
      </c>
      <c r="D1413" s="412" t="s">
        <v>30216</v>
      </c>
      <c r="E1413" s="413" t="s">
        <v>30399</v>
      </c>
    </row>
    <row r="1414" spans="1:5">
      <c r="A1414" s="412">
        <v>39601</v>
      </c>
      <c r="B1414" s="412" t="s">
        <v>32519</v>
      </c>
      <c r="C1414" s="412" t="s">
        <v>30213</v>
      </c>
      <c r="D1414" s="412" t="s">
        <v>30216</v>
      </c>
      <c r="E1414" s="413" t="s">
        <v>32520</v>
      </c>
    </row>
    <row r="1415" spans="1:5">
      <c r="A1415" s="412">
        <v>39602</v>
      </c>
      <c r="B1415" s="412" t="s">
        <v>32521</v>
      </c>
      <c r="C1415" s="412" t="s">
        <v>30213</v>
      </c>
      <c r="D1415" s="412" t="s">
        <v>30216</v>
      </c>
      <c r="E1415" s="413" t="s">
        <v>4601</v>
      </c>
    </row>
    <row r="1416" spans="1:5">
      <c r="A1416" s="412">
        <v>39603</v>
      </c>
      <c r="B1416" s="412" t="s">
        <v>32522</v>
      </c>
      <c r="C1416" s="412" t="s">
        <v>30213</v>
      </c>
      <c r="D1416" s="412" t="s">
        <v>30216</v>
      </c>
      <c r="E1416" s="413" t="s">
        <v>31314</v>
      </c>
    </row>
    <row r="1417" spans="1:5">
      <c r="A1417" s="412">
        <v>11821</v>
      </c>
      <c r="B1417" s="412" t="s">
        <v>32523</v>
      </c>
      <c r="C1417" s="412" t="s">
        <v>30213</v>
      </c>
      <c r="D1417" s="412" t="s">
        <v>30216</v>
      </c>
      <c r="E1417" s="413" t="s">
        <v>15582</v>
      </c>
    </row>
    <row r="1418" spans="1:5">
      <c r="A1418" s="412">
        <v>1562</v>
      </c>
      <c r="B1418" s="412" t="s">
        <v>32524</v>
      </c>
      <c r="C1418" s="412" t="s">
        <v>30213</v>
      </c>
      <c r="D1418" s="412" t="s">
        <v>30216</v>
      </c>
      <c r="E1418" s="413" t="s">
        <v>8634</v>
      </c>
    </row>
    <row r="1419" spans="1:5">
      <c r="A1419" s="412">
        <v>1563</v>
      </c>
      <c r="B1419" s="412" t="s">
        <v>32525</v>
      </c>
      <c r="C1419" s="412" t="s">
        <v>30213</v>
      </c>
      <c r="D1419" s="412" t="s">
        <v>30216</v>
      </c>
      <c r="E1419" s="413" t="s">
        <v>15814</v>
      </c>
    </row>
    <row r="1420" spans="1:5">
      <c r="A1420" s="412">
        <v>11856</v>
      </c>
      <c r="B1420" s="412" t="s">
        <v>32526</v>
      </c>
      <c r="C1420" s="412" t="s">
        <v>30213</v>
      </c>
      <c r="D1420" s="412" t="s">
        <v>30214</v>
      </c>
      <c r="E1420" s="413" t="s">
        <v>4971</v>
      </c>
    </row>
    <row r="1421" spans="1:5">
      <c r="A1421" s="412">
        <v>11857</v>
      </c>
      <c r="B1421" s="412" t="s">
        <v>32527</v>
      </c>
      <c r="C1421" s="412" t="s">
        <v>30213</v>
      </c>
      <c r="D1421" s="412" t="s">
        <v>30216</v>
      </c>
      <c r="E1421" s="413" t="s">
        <v>32528</v>
      </c>
    </row>
    <row r="1422" spans="1:5">
      <c r="A1422" s="412">
        <v>11858</v>
      </c>
      <c r="B1422" s="412" t="s">
        <v>32529</v>
      </c>
      <c r="C1422" s="412" t="s">
        <v>30213</v>
      </c>
      <c r="D1422" s="412" t="s">
        <v>30216</v>
      </c>
      <c r="E1422" s="413" t="s">
        <v>32530</v>
      </c>
    </row>
    <row r="1423" spans="1:5">
      <c r="A1423" s="412">
        <v>1539</v>
      </c>
      <c r="B1423" s="412" t="s">
        <v>32531</v>
      </c>
      <c r="C1423" s="412" t="s">
        <v>30213</v>
      </c>
      <c r="D1423" s="412" t="s">
        <v>30216</v>
      </c>
      <c r="E1423" s="413" t="s">
        <v>5046</v>
      </c>
    </row>
    <row r="1424" spans="1:5">
      <c r="A1424" s="412">
        <v>11859</v>
      </c>
      <c r="B1424" s="412" t="s">
        <v>32532</v>
      </c>
      <c r="C1424" s="412" t="s">
        <v>30213</v>
      </c>
      <c r="D1424" s="412" t="s">
        <v>30216</v>
      </c>
      <c r="E1424" s="413" t="s">
        <v>32533</v>
      </c>
    </row>
    <row r="1425" spans="1:5">
      <c r="A1425" s="412">
        <v>1550</v>
      </c>
      <c r="B1425" s="412" t="s">
        <v>32534</v>
      </c>
      <c r="C1425" s="412" t="s">
        <v>30213</v>
      </c>
      <c r="D1425" s="412" t="s">
        <v>30216</v>
      </c>
      <c r="E1425" s="413" t="s">
        <v>32535</v>
      </c>
    </row>
    <row r="1426" spans="1:5">
      <c r="A1426" s="412">
        <v>11854</v>
      </c>
      <c r="B1426" s="412" t="s">
        <v>32536</v>
      </c>
      <c r="C1426" s="412" t="s">
        <v>30213</v>
      </c>
      <c r="D1426" s="412" t="s">
        <v>30216</v>
      </c>
      <c r="E1426" s="413" t="s">
        <v>32537</v>
      </c>
    </row>
    <row r="1427" spans="1:5">
      <c r="A1427" s="412">
        <v>11862</v>
      </c>
      <c r="B1427" s="412" t="s">
        <v>32538</v>
      </c>
      <c r="C1427" s="412" t="s">
        <v>30213</v>
      </c>
      <c r="D1427" s="412" t="s">
        <v>30216</v>
      </c>
      <c r="E1427" s="413" t="s">
        <v>32539</v>
      </c>
    </row>
    <row r="1428" spans="1:5">
      <c r="A1428" s="412">
        <v>11863</v>
      </c>
      <c r="B1428" s="412" t="s">
        <v>32540</v>
      </c>
      <c r="C1428" s="412" t="s">
        <v>30213</v>
      </c>
      <c r="D1428" s="412" t="s">
        <v>30216</v>
      </c>
      <c r="E1428" s="413" t="s">
        <v>32541</v>
      </c>
    </row>
    <row r="1429" spans="1:5">
      <c r="A1429" s="412">
        <v>11855</v>
      </c>
      <c r="B1429" s="412" t="s">
        <v>32542</v>
      </c>
      <c r="C1429" s="412" t="s">
        <v>30213</v>
      </c>
      <c r="D1429" s="412" t="s">
        <v>30216</v>
      </c>
      <c r="E1429" s="413" t="s">
        <v>32543</v>
      </c>
    </row>
    <row r="1430" spans="1:5">
      <c r="A1430" s="412">
        <v>11864</v>
      </c>
      <c r="B1430" s="412" t="s">
        <v>32544</v>
      </c>
      <c r="C1430" s="412" t="s">
        <v>30213</v>
      </c>
      <c r="D1430" s="412" t="s">
        <v>30216</v>
      </c>
      <c r="E1430" s="413" t="s">
        <v>32545</v>
      </c>
    </row>
    <row r="1431" spans="1:5">
      <c r="A1431" s="412">
        <v>2527</v>
      </c>
      <c r="B1431" s="412" t="s">
        <v>32546</v>
      </c>
      <c r="C1431" s="412" t="s">
        <v>30213</v>
      </c>
      <c r="D1431" s="412" t="s">
        <v>30216</v>
      </c>
      <c r="E1431" s="413" t="s">
        <v>16691</v>
      </c>
    </row>
    <row r="1432" spans="1:5">
      <c r="A1432" s="412">
        <v>2526</v>
      </c>
      <c r="B1432" s="412" t="s">
        <v>32547</v>
      </c>
      <c r="C1432" s="412" t="s">
        <v>30213</v>
      </c>
      <c r="D1432" s="412" t="s">
        <v>30216</v>
      </c>
      <c r="E1432" s="413" t="s">
        <v>4119</v>
      </c>
    </row>
    <row r="1433" spans="1:5">
      <c r="A1433" s="412">
        <v>2487</v>
      </c>
      <c r="B1433" s="412" t="s">
        <v>32548</v>
      </c>
      <c r="C1433" s="412" t="s">
        <v>30213</v>
      </c>
      <c r="D1433" s="412" t="s">
        <v>30216</v>
      </c>
      <c r="E1433" s="413" t="s">
        <v>11187</v>
      </c>
    </row>
    <row r="1434" spans="1:5">
      <c r="A1434" s="412">
        <v>2483</v>
      </c>
      <c r="B1434" s="412" t="s">
        <v>32549</v>
      </c>
      <c r="C1434" s="412" t="s">
        <v>30213</v>
      </c>
      <c r="D1434" s="412" t="s">
        <v>30216</v>
      </c>
      <c r="E1434" s="413" t="s">
        <v>15774</v>
      </c>
    </row>
    <row r="1435" spans="1:5">
      <c r="A1435" s="412">
        <v>2528</v>
      </c>
      <c r="B1435" s="412" t="s">
        <v>32550</v>
      </c>
      <c r="C1435" s="412" t="s">
        <v>30213</v>
      </c>
      <c r="D1435" s="412" t="s">
        <v>30216</v>
      </c>
      <c r="E1435" s="413" t="s">
        <v>15444</v>
      </c>
    </row>
    <row r="1436" spans="1:5">
      <c r="A1436" s="412">
        <v>2489</v>
      </c>
      <c r="B1436" s="412" t="s">
        <v>32551</v>
      </c>
      <c r="C1436" s="412" t="s">
        <v>30213</v>
      </c>
      <c r="D1436" s="412" t="s">
        <v>30216</v>
      </c>
      <c r="E1436" s="413" t="s">
        <v>7255</v>
      </c>
    </row>
    <row r="1437" spans="1:5">
      <c r="A1437" s="412">
        <v>2488</v>
      </c>
      <c r="B1437" s="412" t="s">
        <v>32552</v>
      </c>
      <c r="C1437" s="412" t="s">
        <v>30213</v>
      </c>
      <c r="D1437" s="412" t="s">
        <v>30216</v>
      </c>
      <c r="E1437" s="413" t="s">
        <v>4450</v>
      </c>
    </row>
    <row r="1438" spans="1:5">
      <c r="A1438" s="412">
        <v>2484</v>
      </c>
      <c r="B1438" s="412" t="s">
        <v>32553</v>
      </c>
      <c r="C1438" s="412" t="s">
        <v>30213</v>
      </c>
      <c r="D1438" s="412" t="s">
        <v>30216</v>
      </c>
      <c r="E1438" s="413" t="s">
        <v>14753</v>
      </c>
    </row>
    <row r="1439" spans="1:5">
      <c r="A1439" s="412">
        <v>2485</v>
      </c>
      <c r="B1439" s="412" t="s">
        <v>32554</v>
      </c>
      <c r="C1439" s="412" t="s">
        <v>30213</v>
      </c>
      <c r="D1439" s="412" t="s">
        <v>30216</v>
      </c>
      <c r="E1439" s="413" t="s">
        <v>32555</v>
      </c>
    </row>
    <row r="1440" spans="1:5">
      <c r="A1440" s="412">
        <v>38005</v>
      </c>
      <c r="B1440" s="412" t="s">
        <v>32556</v>
      </c>
      <c r="C1440" s="412" t="s">
        <v>30213</v>
      </c>
      <c r="D1440" s="412" t="s">
        <v>30216</v>
      </c>
      <c r="E1440" s="413" t="s">
        <v>8611</v>
      </c>
    </row>
    <row r="1441" spans="1:5">
      <c r="A1441" s="412">
        <v>38006</v>
      </c>
      <c r="B1441" s="412" t="s">
        <v>32557</v>
      </c>
      <c r="C1441" s="412" t="s">
        <v>30213</v>
      </c>
      <c r="D1441" s="412" t="s">
        <v>30216</v>
      </c>
      <c r="E1441" s="413" t="s">
        <v>32558</v>
      </c>
    </row>
    <row r="1442" spans="1:5">
      <c r="A1442" s="412">
        <v>38428</v>
      </c>
      <c r="B1442" s="412" t="s">
        <v>32559</v>
      </c>
      <c r="C1442" s="412" t="s">
        <v>30213</v>
      </c>
      <c r="D1442" s="412" t="s">
        <v>30216</v>
      </c>
      <c r="E1442" s="413" t="s">
        <v>16670</v>
      </c>
    </row>
    <row r="1443" spans="1:5">
      <c r="A1443" s="412">
        <v>38007</v>
      </c>
      <c r="B1443" s="412" t="s">
        <v>32560</v>
      </c>
      <c r="C1443" s="412" t="s">
        <v>30213</v>
      </c>
      <c r="D1443" s="412" t="s">
        <v>30216</v>
      </c>
      <c r="E1443" s="413" t="s">
        <v>16606</v>
      </c>
    </row>
    <row r="1444" spans="1:5">
      <c r="A1444" s="412">
        <v>38008</v>
      </c>
      <c r="B1444" s="412" t="s">
        <v>32561</v>
      </c>
      <c r="C1444" s="412" t="s">
        <v>30213</v>
      </c>
      <c r="D1444" s="412" t="s">
        <v>30216</v>
      </c>
      <c r="E1444" s="413" t="s">
        <v>32562</v>
      </c>
    </row>
    <row r="1445" spans="1:5">
      <c r="A1445" s="412">
        <v>38009</v>
      </c>
      <c r="B1445" s="412" t="s">
        <v>32563</v>
      </c>
      <c r="C1445" s="412" t="s">
        <v>30213</v>
      </c>
      <c r="D1445" s="412" t="s">
        <v>30216</v>
      </c>
      <c r="E1445" s="413" t="s">
        <v>32564</v>
      </c>
    </row>
    <row r="1446" spans="1:5">
      <c r="A1446" s="412">
        <v>39279</v>
      </c>
      <c r="B1446" s="412" t="s">
        <v>32565</v>
      </c>
      <c r="C1446" s="412" t="s">
        <v>30213</v>
      </c>
      <c r="D1446" s="412" t="s">
        <v>30223</v>
      </c>
      <c r="E1446" s="413" t="s">
        <v>10310</v>
      </c>
    </row>
    <row r="1447" spans="1:5">
      <c r="A1447" s="412">
        <v>38845</v>
      </c>
      <c r="B1447" s="412" t="s">
        <v>32566</v>
      </c>
      <c r="C1447" s="412" t="s">
        <v>30213</v>
      </c>
      <c r="D1447" s="412" t="s">
        <v>30223</v>
      </c>
      <c r="E1447" s="413" t="s">
        <v>32567</v>
      </c>
    </row>
    <row r="1448" spans="1:5">
      <c r="A1448" s="412">
        <v>39280</v>
      </c>
      <c r="B1448" s="412" t="s">
        <v>32568</v>
      </c>
      <c r="C1448" s="412" t="s">
        <v>30213</v>
      </c>
      <c r="D1448" s="412" t="s">
        <v>30223</v>
      </c>
      <c r="E1448" s="413" t="s">
        <v>14839</v>
      </c>
    </row>
    <row r="1449" spans="1:5">
      <c r="A1449" s="412">
        <v>39281</v>
      </c>
      <c r="B1449" s="412" t="s">
        <v>32569</v>
      </c>
      <c r="C1449" s="412" t="s">
        <v>30213</v>
      </c>
      <c r="D1449" s="412" t="s">
        <v>30223</v>
      </c>
      <c r="E1449" s="413" t="s">
        <v>11595</v>
      </c>
    </row>
    <row r="1450" spans="1:5">
      <c r="A1450" s="412">
        <v>38849</v>
      </c>
      <c r="B1450" s="412" t="s">
        <v>32570</v>
      </c>
      <c r="C1450" s="412" t="s">
        <v>30213</v>
      </c>
      <c r="D1450" s="412" t="s">
        <v>30223</v>
      </c>
      <c r="E1450" s="413" t="s">
        <v>32571</v>
      </c>
    </row>
    <row r="1451" spans="1:5">
      <c r="A1451" s="412">
        <v>39282</v>
      </c>
      <c r="B1451" s="412" t="s">
        <v>32572</v>
      </c>
      <c r="C1451" s="412" t="s">
        <v>30213</v>
      </c>
      <c r="D1451" s="412" t="s">
        <v>30223</v>
      </c>
      <c r="E1451" s="413" t="s">
        <v>32573</v>
      </c>
    </row>
    <row r="1452" spans="1:5">
      <c r="A1452" s="412">
        <v>38852</v>
      </c>
      <c r="B1452" s="412" t="s">
        <v>32574</v>
      </c>
      <c r="C1452" s="412" t="s">
        <v>30213</v>
      </c>
      <c r="D1452" s="412" t="s">
        <v>30223</v>
      </c>
      <c r="E1452" s="413" t="s">
        <v>32575</v>
      </c>
    </row>
    <row r="1453" spans="1:5">
      <c r="A1453" s="412">
        <v>38844</v>
      </c>
      <c r="B1453" s="412" t="s">
        <v>32576</v>
      </c>
      <c r="C1453" s="412" t="s">
        <v>30213</v>
      </c>
      <c r="D1453" s="412" t="s">
        <v>30223</v>
      </c>
      <c r="E1453" s="413" t="s">
        <v>14183</v>
      </c>
    </row>
    <row r="1454" spans="1:5">
      <c r="A1454" s="412">
        <v>38846</v>
      </c>
      <c r="B1454" s="412" t="s">
        <v>32577</v>
      </c>
      <c r="C1454" s="412" t="s">
        <v>30213</v>
      </c>
      <c r="D1454" s="412" t="s">
        <v>30223</v>
      </c>
      <c r="E1454" s="413" t="s">
        <v>32578</v>
      </c>
    </row>
    <row r="1455" spans="1:5">
      <c r="A1455" s="412">
        <v>38847</v>
      </c>
      <c r="B1455" s="412" t="s">
        <v>32579</v>
      </c>
      <c r="C1455" s="412" t="s">
        <v>30213</v>
      </c>
      <c r="D1455" s="412" t="s">
        <v>30223</v>
      </c>
      <c r="E1455" s="413" t="s">
        <v>7772</v>
      </c>
    </row>
    <row r="1456" spans="1:5">
      <c r="A1456" s="412">
        <v>38850</v>
      </c>
      <c r="B1456" s="412" t="s">
        <v>32580</v>
      </c>
      <c r="C1456" s="412" t="s">
        <v>30213</v>
      </c>
      <c r="D1456" s="412" t="s">
        <v>30223</v>
      </c>
      <c r="E1456" s="413" t="s">
        <v>32581</v>
      </c>
    </row>
    <row r="1457" spans="1:5">
      <c r="A1457" s="412">
        <v>38848</v>
      </c>
      <c r="B1457" s="412" t="s">
        <v>32582</v>
      </c>
      <c r="C1457" s="412" t="s">
        <v>30213</v>
      </c>
      <c r="D1457" s="412" t="s">
        <v>30223</v>
      </c>
      <c r="E1457" s="413" t="s">
        <v>4267</v>
      </c>
    </row>
    <row r="1458" spans="1:5">
      <c r="A1458" s="412">
        <v>38851</v>
      </c>
      <c r="B1458" s="412" t="s">
        <v>32583</v>
      </c>
      <c r="C1458" s="412" t="s">
        <v>30213</v>
      </c>
      <c r="D1458" s="412" t="s">
        <v>30223</v>
      </c>
      <c r="E1458" s="413" t="s">
        <v>15246</v>
      </c>
    </row>
    <row r="1459" spans="1:5">
      <c r="A1459" s="412">
        <v>38860</v>
      </c>
      <c r="B1459" s="412" t="s">
        <v>32584</v>
      </c>
      <c r="C1459" s="412" t="s">
        <v>30213</v>
      </c>
      <c r="D1459" s="412" t="s">
        <v>30223</v>
      </c>
      <c r="E1459" s="413" t="s">
        <v>32264</v>
      </c>
    </row>
    <row r="1460" spans="1:5">
      <c r="A1460" s="412">
        <v>38861</v>
      </c>
      <c r="B1460" s="412" t="s">
        <v>32585</v>
      </c>
      <c r="C1460" s="412" t="s">
        <v>30213</v>
      </c>
      <c r="D1460" s="412" t="s">
        <v>30223</v>
      </c>
      <c r="E1460" s="413" t="s">
        <v>32586</v>
      </c>
    </row>
    <row r="1461" spans="1:5">
      <c r="A1461" s="412">
        <v>38862</v>
      </c>
      <c r="B1461" s="412" t="s">
        <v>32587</v>
      </c>
      <c r="C1461" s="412" t="s">
        <v>30213</v>
      </c>
      <c r="D1461" s="412" t="s">
        <v>30223</v>
      </c>
      <c r="E1461" s="413" t="s">
        <v>32588</v>
      </c>
    </row>
    <row r="1462" spans="1:5">
      <c r="A1462" s="412">
        <v>38863</v>
      </c>
      <c r="B1462" s="412" t="s">
        <v>32589</v>
      </c>
      <c r="C1462" s="412" t="s">
        <v>30213</v>
      </c>
      <c r="D1462" s="412" t="s">
        <v>30223</v>
      </c>
      <c r="E1462" s="413" t="s">
        <v>8448</v>
      </c>
    </row>
    <row r="1463" spans="1:5">
      <c r="A1463" s="412">
        <v>38865</v>
      </c>
      <c r="B1463" s="412" t="s">
        <v>32590</v>
      </c>
      <c r="C1463" s="412" t="s">
        <v>30213</v>
      </c>
      <c r="D1463" s="412" t="s">
        <v>30223</v>
      </c>
      <c r="E1463" s="413" t="s">
        <v>8397</v>
      </c>
    </row>
    <row r="1464" spans="1:5">
      <c r="A1464" s="412">
        <v>38864</v>
      </c>
      <c r="B1464" s="412" t="s">
        <v>32591</v>
      </c>
      <c r="C1464" s="412" t="s">
        <v>30213</v>
      </c>
      <c r="D1464" s="412" t="s">
        <v>30223</v>
      </c>
      <c r="E1464" s="413" t="s">
        <v>32592</v>
      </c>
    </row>
    <row r="1465" spans="1:5">
      <c r="A1465" s="412">
        <v>38866</v>
      </c>
      <c r="B1465" s="412" t="s">
        <v>32593</v>
      </c>
      <c r="C1465" s="412" t="s">
        <v>30213</v>
      </c>
      <c r="D1465" s="412" t="s">
        <v>30223</v>
      </c>
      <c r="E1465" s="413" t="s">
        <v>32450</v>
      </c>
    </row>
    <row r="1466" spans="1:5">
      <c r="A1466" s="412">
        <v>38868</v>
      </c>
      <c r="B1466" s="412" t="s">
        <v>32594</v>
      </c>
      <c r="C1466" s="412" t="s">
        <v>30213</v>
      </c>
      <c r="D1466" s="412" t="s">
        <v>30223</v>
      </c>
      <c r="E1466" s="413" t="s">
        <v>32595</v>
      </c>
    </row>
    <row r="1467" spans="1:5">
      <c r="A1467" s="412">
        <v>38853</v>
      </c>
      <c r="B1467" s="412" t="s">
        <v>32596</v>
      </c>
      <c r="C1467" s="412" t="s">
        <v>30213</v>
      </c>
      <c r="D1467" s="412" t="s">
        <v>30223</v>
      </c>
      <c r="E1467" s="413" t="s">
        <v>10950</v>
      </c>
    </row>
    <row r="1468" spans="1:5">
      <c r="A1468" s="412">
        <v>38854</v>
      </c>
      <c r="B1468" s="412" t="s">
        <v>32597</v>
      </c>
      <c r="C1468" s="412" t="s">
        <v>30213</v>
      </c>
      <c r="D1468" s="412" t="s">
        <v>30223</v>
      </c>
      <c r="E1468" s="413" t="s">
        <v>32598</v>
      </c>
    </row>
    <row r="1469" spans="1:5">
      <c r="A1469" s="412">
        <v>38855</v>
      </c>
      <c r="B1469" s="412" t="s">
        <v>32599</v>
      </c>
      <c r="C1469" s="412" t="s">
        <v>30213</v>
      </c>
      <c r="D1469" s="412" t="s">
        <v>30223</v>
      </c>
      <c r="E1469" s="413" t="s">
        <v>4018</v>
      </c>
    </row>
    <row r="1470" spans="1:5">
      <c r="A1470" s="412">
        <v>38856</v>
      </c>
      <c r="B1470" s="412" t="s">
        <v>32600</v>
      </c>
      <c r="C1470" s="412" t="s">
        <v>30213</v>
      </c>
      <c r="D1470" s="412" t="s">
        <v>30223</v>
      </c>
      <c r="E1470" s="413" t="s">
        <v>32601</v>
      </c>
    </row>
    <row r="1471" spans="1:5">
      <c r="A1471" s="412">
        <v>38857</v>
      </c>
      <c r="B1471" s="412" t="s">
        <v>32602</v>
      </c>
      <c r="C1471" s="412" t="s">
        <v>30213</v>
      </c>
      <c r="D1471" s="412" t="s">
        <v>30223</v>
      </c>
      <c r="E1471" s="413" t="s">
        <v>17073</v>
      </c>
    </row>
    <row r="1472" spans="1:5">
      <c r="A1472" s="412">
        <v>38858</v>
      </c>
      <c r="B1472" s="412" t="s">
        <v>32603</v>
      </c>
      <c r="C1472" s="412" t="s">
        <v>30213</v>
      </c>
      <c r="D1472" s="412" t="s">
        <v>30223</v>
      </c>
      <c r="E1472" s="413" t="s">
        <v>32604</v>
      </c>
    </row>
    <row r="1473" spans="1:5">
      <c r="A1473" s="412">
        <v>38859</v>
      </c>
      <c r="B1473" s="412" t="s">
        <v>32605</v>
      </c>
      <c r="C1473" s="412" t="s">
        <v>30213</v>
      </c>
      <c r="D1473" s="412" t="s">
        <v>30223</v>
      </c>
      <c r="E1473" s="413" t="s">
        <v>32606</v>
      </c>
    </row>
    <row r="1474" spans="1:5">
      <c r="A1474" s="412">
        <v>3104</v>
      </c>
      <c r="B1474" s="412" t="s">
        <v>32607</v>
      </c>
      <c r="C1474" s="412" t="s">
        <v>32608</v>
      </c>
      <c r="D1474" s="412" t="s">
        <v>30216</v>
      </c>
      <c r="E1474" s="413" t="s">
        <v>16721</v>
      </c>
    </row>
    <row r="1475" spans="1:5">
      <c r="A1475" s="412">
        <v>1607</v>
      </c>
      <c r="B1475" s="412" t="s">
        <v>32609</v>
      </c>
      <c r="C1475" s="412" t="s">
        <v>32608</v>
      </c>
      <c r="D1475" s="412" t="s">
        <v>30216</v>
      </c>
      <c r="E1475" s="413" t="s">
        <v>5477</v>
      </c>
    </row>
    <row r="1476" spans="1:5">
      <c r="A1476" s="412">
        <v>38169</v>
      </c>
      <c r="B1476" s="412" t="s">
        <v>32610</v>
      </c>
      <c r="C1476" s="412" t="s">
        <v>32608</v>
      </c>
      <c r="D1476" s="412" t="s">
        <v>30216</v>
      </c>
      <c r="E1476" s="413" t="s">
        <v>32611</v>
      </c>
    </row>
    <row r="1477" spans="1:5">
      <c r="A1477" s="412">
        <v>6142</v>
      </c>
      <c r="B1477" s="412" t="s">
        <v>32612</v>
      </c>
      <c r="C1477" s="412" t="s">
        <v>30213</v>
      </c>
      <c r="D1477" s="412" t="s">
        <v>30216</v>
      </c>
      <c r="E1477" s="413" t="s">
        <v>32613</v>
      </c>
    </row>
    <row r="1478" spans="1:5">
      <c r="A1478" s="412">
        <v>11686</v>
      </c>
      <c r="B1478" s="412" t="s">
        <v>32614</v>
      </c>
      <c r="C1478" s="412" t="s">
        <v>30213</v>
      </c>
      <c r="D1478" s="412" t="s">
        <v>30216</v>
      </c>
      <c r="E1478" s="413" t="s">
        <v>32615</v>
      </c>
    </row>
    <row r="1479" spans="1:5">
      <c r="A1479" s="412">
        <v>37598</v>
      </c>
      <c r="B1479" s="412" t="s">
        <v>32616</v>
      </c>
      <c r="C1479" s="412" t="s">
        <v>30213</v>
      </c>
      <c r="D1479" s="412" t="s">
        <v>30223</v>
      </c>
      <c r="E1479" s="413" t="s">
        <v>16796</v>
      </c>
    </row>
    <row r="1480" spans="1:5">
      <c r="A1480" s="412">
        <v>25398</v>
      </c>
      <c r="B1480" s="412" t="s">
        <v>32617</v>
      </c>
      <c r="C1480" s="412" t="s">
        <v>30213</v>
      </c>
      <c r="D1480" s="412" t="s">
        <v>30223</v>
      </c>
      <c r="E1480" s="413" t="s">
        <v>32618</v>
      </c>
    </row>
    <row r="1481" spans="1:5">
      <c r="A1481" s="412">
        <v>25399</v>
      </c>
      <c r="B1481" s="412" t="s">
        <v>32619</v>
      </c>
      <c r="C1481" s="412" t="s">
        <v>30213</v>
      </c>
      <c r="D1481" s="412" t="s">
        <v>30223</v>
      </c>
      <c r="E1481" s="413" t="s">
        <v>32620</v>
      </c>
    </row>
    <row r="1482" spans="1:5">
      <c r="A1482" s="412">
        <v>43440</v>
      </c>
      <c r="B1482" s="412" t="s">
        <v>32621</v>
      </c>
      <c r="C1482" s="412" t="s">
        <v>30213</v>
      </c>
      <c r="D1482" s="412" t="s">
        <v>30216</v>
      </c>
      <c r="E1482" s="413" t="s">
        <v>32622</v>
      </c>
    </row>
    <row r="1483" spans="1:5">
      <c r="A1483" s="412">
        <v>10667</v>
      </c>
      <c r="B1483" s="412" t="s">
        <v>32623</v>
      </c>
      <c r="C1483" s="412" t="s">
        <v>30213</v>
      </c>
      <c r="D1483" s="412" t="s">
        <v>30223</v>
      </c>
      <c r="E1483" s="413" t="s">
        <v>32624</v>
      </c>
    </row>
    <row r="1484" spans="1:5">
      <c r="A1484" s="412">
        <v>1613</v>
      </c>
      <c r="B1484" s="412" t="s">
        <v>32625</v>
      </c>
      <c r="C1484" s="412" t="s">
        <v>30213</v>
      </c>
      <c r="D1484" s="412" t="s">
        <v>30216</v>
      </c>
      <c r="E1484" s="413" t="s">
        <v>32626</v>
      </c>
    </row>
    <row r="1485" spans="1:5">
      <c r="A1485" s="412">
        <v>1626</v>
      </c>
      <c r="B1485" s="412" t="s">
        <v>32627</v>
      </c>
      <c r="C1485" s="412" t="s">
        <v>30213</v>
      </c>
      <c r="D1485" s="412" t="s">
        <v>30216</v>
      </c>
      <c r="E1485" s="413" t="s">
        <v>32628</v>
      </c>
    </row>
    <row r="1486" spans="1:5">
      <c r="A1486" s="412">
        <v>1625</v>
      </c>
      <c r="B1486" s="412" t="s">
        <v>32629</v>
      </c>
      <c r="C1486" s="412" t="s">
        <v>30213</v>
      </c>
      <c r="D1486" s="412" t="s">
        <v>30216</v>
      </c>
      <c r="E1486" s="413" t="s">
        <v>32630</v>
      </c>
    </row>
    <row r="1487" spans="1:5">
      <c r="A1487" s="412">
        <v>1622</v>
      </c>
      <c r="B1487" s="412" t="s">
        <v>32631</v>
      </c>
      <c r="C1487" s="412" t="s">
        <v>30213</v>
      </c>
      <c r="D1487" s="412" t="s">
        <v>30216</v>
      </c>
      <c r="E1487" s="413" t="s">
        <v>32632</v>
      </c>
    </row>
    <row r="1488" spans="1:5">
      <c r="A1488" s="412">
        <v>1620</v>
      </c>
      <c r="B1488" s="412" t="s">
        <v>32633</v>
      </c>
      <c r="C1488" s="412" t="s">
        <v>30213</v>
      </c>
      <c r="D1488" s="412" t="s">
        <v>30216</v>
      </c>
      <c r="E1488" s="413" t="s">
        <v>32634</v>
      </c>
    </row>
    <row r="1489" spans="1:5">
      <c r="A1489" s="412">
        <v>1629</v>
      </c>
      <c r="B1489" s="412" t="s">
        <v>32635</v>
      </c>
      <c r="C1489" s="412" t="s">
        <v>30213</v>
      </c>
      <c r="D1489" s="412" t="s">
        <v>30216</v>
      </c>
      <c r="E1489" s="413" t="s">
        <v>32636</v>
      </c>
    </row>
    <row r="1490" spans="1:5">
      <c r="A1490" s="412">
        <v>1627</v>
      </c>
      <c r="B1490" s="412" t="s">
        <v>32637</v>
      </c>
      <c r="C1490" s="412" t="s">
        <v>30213</v>
      </c>
      <c r="D1490" s="412" t="s">
        <v>30216</v>
      </c>
      <c r="E1490" s="413" t="s">
        <v>32638</v>
      </c>
    </row>
    <row r="1491" spans="1:5">
      <c r="A1491" s="412">
        <v>1623</v>
      </c>
      <c r="B1491" s="412" t="s">
        <v>32639</v>
      </c>
      <c r="C1491" s="412" t="s">
        <v>30213</v>
      </c>
      <c r="D1491" s="412" t="s">
        <v>30216</v>
      </c>
      <c r="E1491" s="413" t="s">
        <v>32640</v>
      </c>
    </row>
    <row r="1492" spans="1:5">
      <c r="A1492" s="412">
        <v>1619</v>
      </c>
      <c r="B1492" s="412" t="s">
        <v>32641</v>
      </c>
      <c r="C1492" s="412" t="s">
        <v>30213</v>
      </c>
      <c r="D1492" s="412" t="s">
        <v>30216</v>
      </c>
      <c r="E1492" s="413" t="s">
        <v>32642</v>
      </c>
    </row>
    <row r="1493" spans="1:5">
      <c r="A1493" s="412">
        <v>1630</v>
      </c>
      <c r="B1493" s="412" t="s">
        <v>32643</v>
      </c>
      <c r="C1493" s="412" t="s">
        <v>30213</v>
      </c>
      <c r="D1493" s="412" t="s">
        <v>30216</v>
      </c>
      <c r="E1493" s="413" t="s">
        <v>32644</v>
      </c>
    </row>
    <row r="1494" spans="1:5">
      <c r="A1494" s="412">
        <v>1616</v>
      </c>
      <c r="B1494" s="412" t="s">
        <v>32645</v>
      </c>
      <c r="C1494" s="412" t="s">
        <v>30213</v>
      </c>
      <c r="D1494" s="412" t="s">
        <v>30216</v>
      </c>
      <c r="E1494" s="413" t="s">
        <v>32646</v>
      </c>
    </row>
    <row r="1495" spans="1:5">
      <c r="A1495" s="412">
        <v>1614</v>
      </c>
      <c r="B1495" s="412" t="s">
        <v>32647</v>
      </c>
      <c r="C1495" s="412" t="s">
        <v>30213</v>
      </c>
      <c r="D1495" s="412" t="s">
        <v>30216</v>
      </c>
      <c r="E1495" s="413" t="s">
        <v>32648</v>
      </c>
    </row>
    <row r="1496" spans="1:5">
      <c r="A1496" s="412">
        <v>1617</v>
      </c>
      <c r="B1496" s="412" t="s">
        <v>32649</v>
      </c>
      <c r="C1496" s="412" t="s">
        <v>30213</v>
      </c>
      <c r="D1496" s="412" t="s">
        <v>30216</v>
      </c>
      <c r="E1496" s="413" t="s">
        <v>32650</v>
      </c>
    </row>
    <row r="1497" spans="1:5">
      <c r="A1497" s="412">
        <v>1621</v>
      </c>
      <c r="B1497" s="412" t="s">
        <v>32651</v>
      </c>
      <c r="C1497" s="412" t="s">
        <v>30213</v>
      </c>
      <c r="D1497" s="412" t="s">
        <v>30216</v>
      </c>
      <c r="E1497" s="413" t="s">
        <v>32652</v>
      </c>
    </row>
    <row r="1498" spans="1:5">
      <c r="A1498" s="412">
        <v>1624</v>
      </c>
      <c r="B1498" s="412" t="s">
        <v>32653</v>
      </c>
      <c r="C1498" s="412" t="s">
        <v>30213</v>
      </c>
      <c r="D1498" s="412" t="s">
        <v>30216</v>
      </c>
      <c r="E1498" s="413" t="s">
        <v>32654</v>
      </c>
    </row>
    <row r="1499" spans="1:5">
      <c r="A1499" s="412">
        <v>1615</v>
      </c>
      <c r="B1499" s="412" t="s">
        <v>32655</v>
      </c>
      <c r="C1499" s="412" t="s">
        <v>30213</v>
      </c>
      <c r="D1499" s="412" t="s">
        <v>30216</v>
      </c>
      <c r="E1499" s="413" t="s">
        <v>32656</v>
      </c>
    </row>
    <row r="1500" spans="1:5">
      <c r="A1500" s="412">
        <v>1612</v>
      </c>
      <c r="B1500" s="412" t="s">
        <v>32657</v>
      </c>
      <c r="C1500" s="412" t="s">
        <v>30213</v>
      </c>
      <c r="D1500" s="412" t="s">
        <v>30214</v>
      </c>
      <c r="E1500" s="413" t="s">
        <v>32658</v>
      </c>
    </row>
    <row r="1501" spans="1:5">
      <c r="A1501" s="412">
        <v>1618</v>
      </c>
      <c r="B1501" s="412" t="s">
        <v>32659</v>
      </c>
      <c r="C1501" s="412" t="s">
        <v>30213</v>
      </c>
      <c r="D1501" s="412" t="s">
        <v>30216</v>
      </c>
      <c r="E1501" s="413" t="s">
        <v>32660</v>
      </c>
    </row>
    <row r="1502" spans="1:5">
      <c r="A1502" s="412">
        <v>14211</v>
      </c>
      <c r="B1502" s="412" t="s">
        <v>32661</v>
      </c>
      <c r="C1502" s="412" t="s">
        <v>30213</v>
      </c>
      <c r="D1502" s="412" t="s">
        <v>30223</v>
      </c>
      <c r="E1502" s="413" t="s">
        <v>32662</v>
      </c>
    </row>
    <row r="1503" spans="1:5">
      <c r="A1503" s="412">
        <v>43657</v>
      </c>
      <c r="B1503" s="412" t="s">
        <v>32663</v>
      </c>
      <c r="C1503" s="412" t="s">
        <v>30232</v>
      </c>
      <c r="D1503" s="412" t="s">
        <v>30216</v>
      </c>
      <c r="E1503" s="413" t="s">
        <v>32664</v>
      </c>
    </row>
    <row r="1504" spans="1:5">
      <c r="A1504" s="412">
        <v>34500</v>
      </c>
      <c r="B1504" s="412" t="s">
        <v>32665</v>
      </c>
      <c r="C1504" s="412" t="s">
        <v>30484</v>
      </c>
      <c r="D1504" s="412" t="s">
        <v>30216</v>
      </c>
      <c r="E1504" s="413" t="s">
        <v>32666</v>
      </c>
    </row>
    <row r="1505" spans="1:5">
      <c r="A1505" s="412">
        <v>40934</v>
      </c>
      <c r="B1505" s="412" t="s">
        <v>32667</v>
      </c>
      <c r="C1505" s="412" t="s">
        <v>30486</v>
      </c>
      <c r="D1505" s="412" t="s">
        <v>30216</v>
      </c>
      <c r="E1505" s="413" t="s">
        <v>32668</v>
      </c>
    </row>
    <row r="1506" spans="1:5">
      <c r="A1506" s="412">
        <v>38200</v>
      </c>
      <c r="B1506" s="412" t="s">
        <v>32669</v>
      </c>
      <c r="C1506" s="412" t="s">
        <v>32670</v>
      </c>
      <c r="D1506" s="412" t="s">
        <v>30216</v>
      </c>
      <c r="E1506" s="413" t="s">
        <v>32671</v>
      </c>
    </row>
    <row r="1507" spans="1:5">
      <c r="A1507" s="412">
        <v>39269</v>
      </c>
      <c r="B1507" s="412" t="s">
        <v>32672</v>
      </c>
      <c r="C1507" s="412" t="s">
        <v>30232</v>
      </c>
      <c r="D1507" s="412" t="s">
        <v>30216</v>
      </c>
      <c r="E1507" s="413" t="s">
        <v>5251</v>
      </c>
    </row>
    <row r="1508" spans="1:5">
      <c r="A1508" s="412">
        <v>11889</v>
      </c>
      <c r="B1508" s="412" t="s">
        <v>32673</v>
      </c>
      <c r="C1508" s="412" t="s">
        <v>30232</v>
      </c>
      <c r="D1508" s="412" t="s">
        <v>30216</v>
      </c>
      <c r="E1508" s="413" t="s">
        <v>31925</v>
      </c>
    </row>
    <row r="1509" spans="1:5">
      <c r="A1509" s="412">
        <v>39270</v>
      </c>
      <c r="B1509" s="412" t="s">
        <v>32674</v>
      </c>
      <c r="C1509" s="412" t="s">
        <v>30232</v>
      </c>
      <c r="D1509" s="412" t="s">
        <v>30216</v>
      </c>
      <c r="E1509" s="413" t="s">
        <v>30256</v>
      </c>
    </row>
    <row r="1510" spans="1:5">
      <c r="A1510" s="412">
        <v>11890</v>
      </c>
      <c r="B1510" s="412" t="s">
        <v>32675</v>
      </c>
      <c r="C1510" s="412" t="s">
        <v>30232</v>
      </c>
      <c r="D1510" s="412" t="s">
        <v>30216</v>
      </c>
      <c r="E1510" s="413" t="s">
        <v>30572</v>
      </c>
    </row>
    <row r="1511" spans="1:5">
      <c r="A1511" s="412">
        <v>11891</v>
      </c>
      <c r="B1511" s="412" t="s">
        <v>32676</v>
      </c>
      <c r="C1511" s="412" t="s">
        <v>30232</v>
      </c>
      <c r="D1511" s="412" t="s">
        <v>30216</v>
      </c>
      <c r="E1511" s="413" t="s">
        <v>32677</v>
      </c>
    </row>
    <row r="1512" spans="1:5">
      <c r="A1512" s="412">
        <v>11892</v>
      </c>
      <c r="B1512" s="412" t="s">
        <v>32678</v>
      </c>
      <c r="C1512" s="412" t="s">
        <v>30232</v>
      </c>
      <c r="D1512" s="412" t="s">
        <v>30216</v>
      </c>
      <c r="E1512" s="413" t="s">
        <v>9794</v>
      </c>
    </row>
    <row r="1513" spans="1:5">
      <c r="A1513" s="412">
        <v>37601</v>
      </c>
      <c r="B1513" s="412" t="s">
        <v>32679</v>
      </c>
      <c r="C1513" s="412" t="s">
        <v>30232</v>
      </c>
      <c r="D1513" s="412" t="s">
        <v>30223</v>
      </c>
      <c r="E1513" s="413" t="s">
        <v>10524</v>
      </c>
    </row>
    <row r="1514" spans="1:5">
      <c r="A1514" s="412">
        <v>1634</v>
      </c>
      <c r="B1514" s="412" t="s">
        <v>32680</v>
      </c>
      <c r="C1514" s="412" t="s">
        <v>30232</v>
      </c>
      <c r="D1514" s="412" t="s">
        <v>30223</v>
      </c>
      <c r="E1514" s="413" t="s">
        <v>16190</v>
      </c>
    </row>
    <row r="1515" spans="1:5">
      <c r="A1515" s="412">
        <v>5086</v>
      </c>
      <c r="B1515" s="412" t="s">
        <v>32681</v>
      </c>
      <c r="C1515" s="412" t="s">
        <v>30304</v>
      </c>
      <c r="D1515" s="412" t="s">
        <v>30216</v>
      </c>
      <c r="E1515" s="413" t="s">
        <v>32682</v>
      </c>
    </row>
    <row r="1516" spans="1:5">
      <c r="A1516" s="412">
        <v>11280</v>
      </c>
      <c r="B1516" s="412" t="s">
        <v>32683</v>
      </c>
      <c r="C1516" s="412" t="s">
        <v>30213</v>
      </c>
      <c r="D1516" s="412" t="s">
        <v>30216</v>
      </c>
      <c r="E1516" s="413" t="s">
        <v>32684</v>
      </c>
    </row>
    <row r="1517" spans="1:5">
      <c r="A1517" s="412">
        <v>40519</v>
      </c>
      <c r="B1517" s="412" t="s">
        <v>32685</v>
      </c>
      <c r="C1517" s="412" t="s">
        <v>30213</v>
      </c>
      <c r="D1517" s="412" t="s">
        <v>30216</v>
      </c>
      <c r="E1517" s="413" t="s">
        <v>32686</v>
      </c>
    </row>
    <row r="1518" spans="1:5">
      <c r="A1518" s="412">
        <v>39869</v>
      </c>
      <c r="B1518" s="412" t="s">
        <v>32687</v>
      </c>
      <c r="C1518" s="412" t="s">
        <v>30213</v>
      </c>
      <c r="D1518" s="412" t="s">
        <v>30223</v>
      </c>
      <c r="E1518" s="413" t="s">
        <v>16711</v>
      </c>
    </row>
    <row r="1519" spans="1:5">
      <c r="A1519" s="412">
        <v>39870</v>
      </c>
      <c r="B1519" s="412" t="s">
        <v>32688</v>
      </c>
      <c r="C1519" s="412" t="s">
        <v>30213</v>
      </c>
      <c r="D1519" s="412" t="s">
        <v>30223</v>
      </c>
      <c r="E1519" s="413" t="s">
        <v>9451</v>
      </c>
    </row>
    <row r="1520" spans="1:5">
      <c r="A1520" s="412">
        <v>39871</v>
      </c>
      <c r="B1520" s="412" t="s">
        <v>32689</v>
      </c>
      <c r="C1520" s="412" t="s">
        <v>30213</v>
      </c>
      <c r="D1520" s="412" t="s">
        <v>30223</v>
      </c>
      <c r="E1520" s="413" t="s">
        <v>31588</v>
      </c>
    </row>
    <row r="1521" spans="1:5">
      <c r="A1521" s="412">
        <v>12722</v>
      </c>
      <c r="B1521" s="412" t="s">
        <v>32690</v>
      </c>
      <c r="C1521" s="412" t="s">
        <v>30213</v>
      </c>
      <c r="D1521" s="412" t="s">
        <v>30223</v>
      </c>
      <c r="E1521" s="413" t="s">
        <v>32691</v>
      </c>
    </row>
    <row r="1522" spans="1:5">
      <c r="A1522" s="412">
        <v>12714</v>
      </c>
      <c r="B1522" s="412" t="s">
        <v>32692</v>
      </c>
      <c r="C1522" s="412" t="s">
        <v>30213</v>
      </c>
      <c r="D1522" s="412" t="s">
        <v>30223</v>
      </c>
      <c r="E1522" s="413" t="s">
        <v>11213</v>
      </c>
    </row>
    <row r="1523" spans="1:5">
      <c r="A1523" s="412">
        <v>12715</v>
      </c>
      <c r="B1523" s="412" t="s">
        <v>32693</v>
      </c>
      <c r="C1523" s="412" t="s">
        <v>30213</v>
      </c>
      <c r="D1523" s="412" t="s">
        <v>30223</v>
      </c>
      <c r="E1523" s="413" t="s">
        <v>8550</v>
      </c>
    </row>
    <row r="1524" spans="1:5">
      <c r="A1524" s="412">
        <v>12716</v>
      </c>
      <c r="B1524" s="412" t="s">
        <v>32694</v>
      </c>
      <c r="C1524" s="412" t="s">
        <v>30213</v>
      </c>
      <c r="D1524" s="412" t="s">
        <v>30223</v>
      </c>
      <c r="E1524" s="413" t="s">
        <v>7394</v>
      </c>
    </row>
    <row r="1525" spans="1:5">
      <c r="A1525" s="412">
        <v>12717</v>
      </c>
      <c r="B1525" s="412" t="s">
        <v>32695</v>
      </c>
      <c r="C1525" s="412" t="s">
        <v>30213</v>
      </c>
      <c r="D1525" s="412" t="s">
        <v>30223</v>
      </c>
      <c r="E1525" s="413" t="s">
        <v>32696</v>
      </c>
    </row>
    <row r="1526" spans="1:5">
      <c r="A1526" s="412">
        <v>12718</v>
      </c>
      <c r="B1526" s="412" t="s">
        <v>32697</v>
      </c>
      <c r="C1526" s="412" t="s">
        <v>30213</v>
      </c>
      <c r="D1526" s="412" t="s">
        <v>30223</v>
      </c>
      <c r="E1526" s="413" t="s">
        <v>32698</v>
      </c>
    </row>
    <row r="1527" spans="1:5">
      <c r="A1527" s="412">
        <v>12719</v>
      </c>
      <c r="B1527" s="412" t="s">
        <v>32699</v>
      </c>
      <c r="C1527" s="412" t="s">
        <v>30213</v>
      </c>
      <c r="D1527" s="412" t="s">
        <v>30223</v>
      </c>
      <c r="E1527" s="413" t="s">
        <v>32700</v>
      </c>
    </row>
    <row r="1528" spans="1:5">
      <c r="A1528" s="412">
        <v>12720</v>
      </c>
      <c r="B1528" s="412" t="s">
        <v>32701</v>
      </c>
      <c r="C1528" s="412" t="s">
        <v>30213</v>
      </c>
      <c r="D1528" s="412" t="s">
        <v>30223</v>
      </c>
      <c r="E1528" s="413" t="s">
        <v>32702</v>
      </c>
    </row>
    <row r="1529" spans="1:5">
      <c r="A1529" s="412">
        <v>12721</v>
      </c>
      <c r="B1529" s="412" t="s">
        <v>32703</v>
      </c>
      <c r="C1529" s="412" t="s">
        <v>30213</v>
      </c>
      <c r="D1529" s="412" t="s">
        <v>30223</v>
      </c>
      <c r="E1529" s="413" t="s">
        <v>32704</v>
      </c>
    </row>
    <row r="1530" spans="1:5">
      <c r="A1530" s="412">
        <v>3468</v>
      </c>
      <c r="B1530" s="412" t="s">
        <v>32705</v>
      </c>
      <c r="C1530" s="412" t="s">
        <v>30213</v>
      </c>
      <c r="D1530" s="412" t="s">
        <v>30223</v>
      </c>
      <c r="E1530" s="413" t="s">
        <v>30341</v>
      </c>
    </row>
    <row r="1531" spans="1:5">
      <c r="A1531" s="412">
        <v>3465</v>
      </c>
      <c r="B1531" s="412" t="s">
        <v>32706</v>
      </c>
      <c r="C1531" s="412" t="s">
        <v>30213</v>
      </c>
      <c r="D1531" s="412" t="s">
        <v>30223</v>
      </c>
      <c r="E1531" s="413" t="s">
        <v>7569</v>
      </c>
    </row>
    <row r="1532" spans="1:5">
      <c r="A1532" s="412">
        <v>12403</v>
      </c>
      <c r="B1532" s="412" t="s">
        <v>32707</v>
      </c>
      <c r="C1532" s="412" t="s">
        <v>30213</v>
      </c>
      <c r="D1532" s="412" t="s">
        <v>30223</v>
      </c>
      <c r="E1532" s="413" t="s">
        <v>32708</v>
      </c>
    </row>
    <row r="1533" spans="1:5">
      <c r="A1533" s="412">
        <v>3463</v>
      </c>
      <c r="B1533" s="412" t="s">
        <v>32709</v>
      </c>
      <c r="C1533" s="412" t="s">
        <v>30213</v>
      </c>
      <c r="D1533" s="412" t="s">
        <v>30223</v>
      </c>
      <c r="E1533" s="413" t="s">
        <v>32710</v>
      </c>
    </row>
    <row r="1534" spans="1:5">
      <c r="A1534" s="412">
        <v>3464</v>
      </c>
      <c r="B1534" s="412" t="s">
        <v>32711</v>
      </c>
      <c r="C1534" s="412" t="s">
        <v>30213</v>
      </c>
      <c r="D1534" s="412" t="s">
        <v>30223</v>
      </c>
      <c r="E1534" s="413" t="s">
        <v>32710</v>
      </c>
    </row>
    <row r="1535" spans="1:5">
      <c r="A1535" s="412">
        <v>3466</v>
      </c>
      <c r="B1535" s="412" t="s">
        <v>32712</v>
      </c>
      <c r="C1535" s="412" t="s">
        <v>30213</v>
      </c>
      <c r="D1535" s="412" t="s">
        <v>30223</v>
      </c>
      <c r="E1535" s="413" t="s">
        <v>32713</v>
      </c>
    </row>
    <row r="1536" spans="1:5">
      <c r="A1536" s="412">
        <v>3467</v>
      </c>
      <c r="B1536" s="412" t="s">
        <v>32714</v>
      </c>
      <c r="C1536" s="412" t="s">
        <v>30213</v>
      </c>
      <c r="D1536" s="412" t="s">
        <v>30223</v>
      </c>
      <c r="E1536" s="413" t="s">
        <v>32715</v>
      </c>
    </row>
    <row r="1537" spans="1:5">
      <c r="A1537" s="412">
        <v>3462</v>
      </c>
      <c r="B1537" s="412" t="s">
        <v>32716</v>
      </c>
      <c r="C1537" s="412" t="s">
        <v>30213</v>
      </c>
      <c r="D1537" s="412" t="s">
        <v>30223</v>
      </c>
      <c r="E1537" s="413" t="s">
        <v>32497</v>
      </c>
    </row>
    <row r="1538" spans="1:5">
      <c r="A1538" s="412">
        <v>3446</v>
      </c>
      <c r="B1538" s="412" t="s">
        <v>32717</v>
      </c>
      <c r="C1538" s="412" t="s">
        <v>30213</v>
      </c>
      <c r="D1538" s="412" t="s">
        <v>30223</v>
      </c>
      <c r="E1538" s="413" t="s">
        <v>32718</v>
      </c>
    </row>
    <row r="1539" spans="1:5">
      <c r="A1539" s="412">
        <v>3445</v>
      </c>
      <c r="B1539" s="412" t="s">
        <v>32719</v>
      </c>
      <c r="C1539" s="412" t="s">
        <v>30213</v>
      </c>
      <c r="D1539" s="412" t="s">
        <v>30223</v>
      </c>
      <c r="E1539" s="413" t="s">
        <v>8512</v>
      </c>
    </row>
    <row r="1540" spans="1:5">
      <c r="A1540" s="412">
        <v>3441</v>
      </c>
      <c r="B1540" s="412" t="s">
        <v>32720</v>
      </c>
      <c r="C1540" s="412" t="s">
        <v>30213</v>
      </c>
      <c r="D1540" s="412" t="s">
        <v>30223</v>
      </c>
      <c r="E1540" s="413" t="s">
        <v>14715</v>
      </c>
    </row>
    <row r="1541" spans="1:5">
      <c r="A1541" s="412">
        <v>3444</v>
      </c>
      <c r="B1541" s="412" t="s">
        <v>32721</v>
      </c>
      <c r="C1541" s="412" t="s">
        <v>30213</v>
      </c>
      <c r="D1541" s="412" t="s">
        <v>30223</v>
      </c>
      <c r="E1541" s="413" t="s">
        <v>32722</v>
      </c>
    </row>
    <row r="1542" spans="1:5">
      <c r="A1542" s="412">
        <v>12402</v>
      </c>
      <c r="B1542" s="412" t="s">
        <v>32723</v>
      </c>
      <c r="C1542" s="412" t="s">
        <v>30213</v>
      </c>
      <c r="D1542" s="412" t="s">
        <v>30223</v>
      </c>
      <c r="E1542" s="413" t="s">
        <v>16401</v>
      </c>
    </row>
    <row r="1543" spans="1:5">
      <c r="A1543" s="412">
        <v>3447</v>
      </c>
      <c r="B1543" s="412" t="s">
        <v>32724</v>
      </c>
      <c r="C1543" s="412" t="s">
        <v>30213</v>
      </c>
      <c r="D1543" s="412" t="s">
        <v>30223</v>
      </c>
      <c r="E1543" s="413" t="s">
        <v>32509</v>
      </c>
    </row>
    <row r="1544" spans="1:5">
      <c r="A1544" s="412">
        <v>3442</v>
      </c>
      <c r="B1544" s="412" t="s">
        <v>32725</v>
      </c>
      <c r="C1544" s="412" t="s">
        <v>30213</v>
      </c>
      <c r="D1544" s="412" t="s">
        <v>30223</v>
      </c>
      <c r="E1544" s="413" t="s">
        <v>9321</v>
      </c>
    </row>
    <row r="1545" spans="1:5">
      <c r="A1545" s="412">
        <v>3448</v>
      </c>
      <c r="B1545" s="412" t="s">
        <v>32726</v>
      </c>
      <c r="C1545" s="412" t="s">
        <v>30213</v>
      </c>
      <c r="D1545" s="412" t="s">
        <v>30223</v>
      </c>
      <c r="E1545" s="413" t="s">
        <v>32727</v>
      </c>
    </row>
    <row r="1546" spans="1:5">
      <c r="A1546" s="412">
        <v>3449</v>
      </c>
      <c r="B1546" s="412" t="s">
        <v>32728</v>
      </c>
      <c r="C1546" s="412" t="s">
        <v>30213</v>
      </c>
      <c r="D1546" s="412" t="s">
        <v>30223</v>
      </c>
      <c r="E1546" s="413" t="s">
        <v>32729</v>
      </c>
    </row>
    <row r="1547" spans="1:5">
      <c r="A1547" s="412">
        <v>37438</v>
      </c>
      <c r="B1547" s="412" t="s">
        <v>32730</v>
      </c>
      <c r="C1547" s="412" t="s">
        <v>30213</v>
      </c>
      <c r="D1547" s="412" t="s">
        <v>30223</v>
      </c>
      <c r="E1547" s="413" t="s">
        <v>32731</v>
      </c>
    </row>
    <row r="1548" spans="1:5">
      <c r="A1548" s="412">
        <v>37439</v>
      </c>
      <c r="B1548" s="412" t="s">
        <v>32732</v>
      </c>
      <c r="C1548" s="412" t="s">
        <v>30213</v>
      </c>
      <c r="D1548" s="412" t="s">
        <v>30223</v>
      </c>
      <c r="E1548" s="413" t="s">
        <v>32733</v>
      </c>
    </row>
    <row r="1549" spans="1:5">
      <c r="A1549" s="412">
        <v>37435</v>
      </c>
      <c r="B1549" s="412" t="s">
        <v>32734</v>
      </c>
      <c r="C1549" s="412" t="s">
        <v>30213</v>
      </c>
      <c r="D1549" s="412" t="s">
        <v>30223</v>
      </c>
      <c r="E1549" s="413" t="s">
        <v>32735</v>
      </c>
    </row>
    <row r="1550" spans="1:5">
      <c r="A1550" s="412">
        <v>37436</v>
      </c>
      <c r="B1550" s="412" t="s">
        <v>32736</v>
      </c>
      <c r="C1550" s="412" t="s">
        <v>30213</v>
      </c>
      <c r="D1550" s="412" t="s">
        <v>30223</v>
      </c>
      <c r="E1550" s="413" t="s">
        <v>14821</v>
      </c>
    </row>
    <row r="1551" spans="1:5">
      <c r="A1551" s="412">
        <v>37437</v>
      </c>
      <c r="B1551" s="412" t="s">
        <v>32737</v>
      </c>
      <c r="C1551" s="412" t="s">
        <v>30213</v>
      </c>
      <c r="D1551" s="412" t="s">
        <v>30223</v>
      </c>
      <c r="E1551" s="413" t="s">
        <v>12009</v>
      </c>
    </row>
    <row r="1552" spans="1:5">
      <c r="A1552" s="412">
        <v>3473</v>
      </c>
      <c r="B1552" s="412" t="s">
        <v>32738</v>
      </c>
      <c r="C1552" s="412" t="s">
        <v>30213</v>
      </c>
      <c r="D1552" s="412" t="s">
        <v>30223</v>
      </c>
      <c r="E1552" s="413" t="s">
        <v>8080</v>
      </c>
    </row>
    <row r="1553" spans="1:5">
      <c r="A1553" s="412">
        <v>3474</v>
      </c>
      <c r="B1553" s="412" t="s">
        <v>32739</v>
      </c>
      <c r="C1553" s="412" t="s">
        <v>30213</v>
      </c>
      <c r="D1553" s="412" t="s">
        <v>30223</v>
      </c>
      <c r="E1553" s="413" t="s">
        <v>11277</v>
      </c>
    </row>
    <row r="1554" spans="1:5">
      <c r="A1554" s="412">
        <v>3450</v>
      </c>
      <c r="B1554" s="412" t="s">
        <v>32740</v>
      </c>
      <c r="C1554" s="412" t="s">
        <v>30213</v>
      </c>
      <c r="D1554" s="412" t="s">
        <v>30223</v>
      </c>
      <c r="E1554" s="413" t="s">
        <v>7984</v>
      </c>
    </row>
    <row r="1555" spans="1:5">
      <c r="A1555" s="412">
        <v>3443</v>
      </c>
      <c r="B1555" s="412" t="s">
        <v>32741</v>
      </c>
      <c r="C1555" s="412" t="s">
        <v>30213</v>
      </c>
      <c r="D1555" s="412" t="s">
        <v>30223</v>
      </c>
      <c r="E1555" s="413" t="s">
        <v>5693</v>
      </c>
    </row>
    <row r="1556" spans="1:5">
      <c r="A1556" s="412">
        <v>3453</v>
      </c>
      <c r="B1556" s="412" t="s">
        <v>32742</v>
      </c>
      <c r="C1556" s="412" t="s">
        <v>30213</v>
      </c>
      <c r="D1556" s="412" t="s">
        <v>30223</v>
      </c>
      <c r="E1556" s="413" t="s">
        <v>32743</v>
      </c>
    </row>
    <row r="1557" spans="1:5">
      <c r="A1557" s="412">
        <v>3452</v>
      </c>
      <c r="B1557" s="412" t="s">
        <v>32744</v>
      </c>
      <c r="C1557" s="412" t="s">
        <v>30213</v>
      </c>
      <c r="D1557" s="412" t="s">
        <v>30223</v>
      </c>
      <c r="E1557" s="413" t="s">
        <v>32745</v>
      </c>
    </row>
    <row r="1558" spans="1:5">
      <c r="A1558" s="412">
        <v>3451</v>
      </c>
      <c r="B1558" s="412" t="s">
        <v>32746</v>
      </c>
      <c r="C1558" s="412" t="s">
        <v>30213</v>
      </c>
      <c r="D1558" s="412" t="s">
        <v>30223</v>
      </c>
      <c r="E1558" s="413" t="s">
        <v>32747</v>
      </c>
    </row>
    <row r="1559" spans="1:5">
      <c r="A1559" s="412">
        <v>3454</v>
      </c>
      <c r="B1559" s="412" t="s">
        <v>32748</v>
      </c>
      <c r="C1559" s="412" t="s">
        <v>30213</v>
      </c>
      <c r="D1559" s="412" t="s">
        <v>30223</v>
      </c>
      <c r="E1559" s="413" t="s">
        <v>32749</v>
      </c>
    </row>
    <row r="1560" spans="1:5">
      <c r="A1560" s="412">
        <v>3458</v>
      </c>
      <c r="B1560" s="412" t="s">
        <v>32750</v>
      </c>
      <c r="C1560" s="412" t="s">
        <v>30213</v>
      </c>
      <c r="D1560" s="412" t="s">
        <v>30223</v>
      </c>
      <c r="E1560" s="413" t="s">
        <v>32751</v>
      </c>
    </row>
    <row r="1561" spans="1:5">
      <c r="A1561" s="412">
        <v>3457</v>
      </c>
      <c r="B1561" s="412" t="s">
        <v>32752</v>
      </c>
      <c r="C1561" s="412" t="s">
        <v>30213</v>
      </c>
      <c r="D1561" s="412" t="s">
        <v>30223</v>
      </c>
      <c r="E1561" s="413" t="s">
        <v>32753</v>
      </c>
    </row>
    <row r="1562" spans="1:5">
      <c r="A1562" s="412">
        <v>3455</v>
      </c>
      <c r="B1562" s="412" t="s">
        <v>32754</v>
      </c>
      <c r="C1562" s="412" t="s">
        <v>30213</v>
      </c>
      <c r="D1562" s="412" t="s">
        <v>30223</v>
      </c>
      <c r="E1562" s="413" t="s">
        <v>32755</v>
      </c>
    </row>
    <row r="1563" spans="1:5">
      <c r="A1563" s="412">
        <v>3472</v>
      </c>
      <c r="B1563" s="412" t="s">
        <v>32756</v>
      </c>
      <c r="C1563" s="412" t="s">
        <v>30213</v>
      </c>
      <c r="D1563" s="412" t="s">
        <v>30223</v>
      </c>
      <c r="E1563" s="413" t="s">
        <v>32757</v>
      </c>
    </row>
    <row r="1564" spans="1:5">
      <c r="A1564" s="412">
        <v>3470</v>
      </c>
      <c r="B1564" s="412" t="s">
        <v>32758</v>
      </c>
      <c r="C1564" s="412" t="s">
        <v>30213</v>
      </c>
      <c r="D1564" s="412" t="s">
        <v>30223</v>
      </c>
      <c r="E1564" s="413" t="s">
        <v>32759</v>
      </c>
    </row>
    <row r="1565" spans="1:5">
      <c r="A1565" s="412">
        <v>3471</v>
      </c>
      <c r="B1565" s="412" t="s">
        <v>32760</v>
      </c>
      <c r="C1565" s="412" t="s">
        <v>30213</v>
      </c>
      <c r="D1565" s="412" t="s">
        <v>30223</v>
      </c>
      <c r="E1565" s="413" t="s">
        <v>32761</v>
      </c>
    </row>
    <row r="1566" spans="1:5">
      <c r="A1566" s="412">
        <v>3456</v>
      </c>
      <c r="B1566" s="412" t="s">
        <v>32762</v>
      </c>
      <c r="C1566" s="412" t="s">
        <v>30213</v>
      </c>
      <c r="D1566" s="412" t="s">
        <v>30223</v>
      </c>
      <c r="E1566" s="413" t="s">
        <v>15393</v>
      </c>
    </row>
    <row r="1567" spans="1:5">
      <c r="A1567" s="412">
        <v>3459</v>
      </c>
      <c r="B1567" s="412" t="s">
        <v>32763</v>
      </c>
      <c r="C1567" s="412" t="s">
        <v>30213</v>
      </c>
      <c r="D1567" s="412" t="s">
        <v>30223</v>
      </c>
      <c r="E1567" s="413" t="s">
        <v>32764</v>
      </c>
    </row>
    <row r="1568" spans="1:5">
      <c r="A1568" s="412">
        <v>3469</v>
      </c>
      <c r="B1568" s="412" t="s">
        <v>32765</v>
      </c>
      <c r="C1568" s="412" t="s">
        <v>30213</v>
      </c>
      <c r="D1568" s="412" t="s">
        <v>30223</v>
      </c>
      <c r="E1568" s="413" t="s">
        <v>32766</v>
      </c>
    </row>
    <row r="1569" spans="1:5">
      <c r="A1569" s="412">
        <v>3460</v>
      </c>
      <c r="B1569" s="412" t="s">
        <v>32767</v>
      </c>
      <c r="C1569" s="412" t="s">
        <v>30213</v>
      </c>
      <c r="D1569" s="412" t="s">
        <v>30223</v>
      </c>
      <c r="E1569" s="413" t="s">
        <v>32768</v>
      </c>
    </row>
    <row r="1570" spans="1:5">
      <c r="A1570" s="412">
        <v>3461</v>
      </c>
      <c r="B1570" s="412" t="s">
        <v>32769</v>
      </c>
      <c r="C1570" s="412" t="s">
        <v>30213</v>
      </c>
      <c r="D1570" s="412" t="s">
        <v>30223</v>
      </c>
      <c r="E1570" s="413" t="s">
        <v>32770</v>
      </c>
    </row>
    <row r="1571" spans="1:5">
      <c r="A1571" s="412">
        <v>37433</v>
      </c>
      <c r="B1571" s="412" t="s">
        <v>32771</v>
      </c>
      <c r="C1571" s="412" t="s">
        <v>30213</v>
      </c>
      <c r="D1571" s="412" t="s">
        <v>30223</v>
      </c>
      <c r="E1571" s="413" t="s">
        <v>32731</v>
      </c>
    </row>
    <row r="1572" spans="1:5">
      <c r="A1572" s="412">
        <v>37430</v>
      </c>
      <c r="B1572" s="412" t="s">
        <v>32772</v>
      </c>
      <c r="C1572" s="412" t="s">
        <v>30213</v>
      </c>
      <c r="D1572" s="412" t="s">
        <v>30223</v>
      </c>
      <c r="E1572" s="413" t="s">
        <v>15033</v>
      </c>
    </row>
    <row r="1573" spans="1:5">
      <c r="A1573" s="412">
        <v>37434</v>
      </c>
      <c r="B1573" s="412" t="s">
        <v>32773</v>
      </c>
      <c r="C1573" s="412" t="s">
        <v>30213</v>
      </c>
      <c r="D1573" s="412" t="s">
        <v>30223</v>
      </c>
      <c r="E1573" s="413" t="s">
        <v>32774</v>
      </c>
    </row>
    <row r="1574" spans="1:5">
      <c r="A1574" s="412">
        <v>37431</v>
      </c>
      <c r="B1574" s="412" t="s">
        <v>32775</v>
      </c>
      <c r="C1574" s="412" t="s">
        <v>30213</v>
      </c>
      <c r="D1574" s="412" t="s">
        <v>30223</v>
      </c>
      <c r="E1574" s="413" t="s">
        <v>15819</v>
      </c>
    </row>
    <row r="1575" spans="1:5">
      <c r="A1575" s="412">
        <v>37432</v>
      </c>
      <c r="B1575" s="412" t="s">
        <v>32776</v>
      </c>
      <c r="C1575" s="412" t="s">
        <v>30213</v>
      </c>
      <c r="D1575" s="412" t="s">
        <v>30223</v>
      </c>
      <c r="E1575" s="413" t="s">
        <v>32777</v>
      </c>
    </row>
    <row r="1576" spans="1:5">
      <c r="A1576" s="412">
        <v>37413</v>
      </c>
      <c r="B1576" s="412" t="s">
        <v>32778</v>
      </c>
      <c r="C1576" s="412" t="s">
        <v>30213</v>
      </c>
      <c r="D1576" s="412" t="s">
        <v>30223</v>
      </c>
      <c r="E1576" s="413" t="s">
        <v>9777</v>
      </c>
    </row>
    <row r="1577" spans="1:5">
      <c r="A1577" s="412">
        <v>37414</v>
      </c>
      <c r="B1577" s="412" t="s">
        <v>32779</v>
      </c>
      <c r="C1577" s="412" t="s">
        <v>30213</v>
      </c>
      <c r="D1577" s="412" t="s">
        <v>30223</v>
      </c>
      <c r="E1577" s="413" t="s">
        <v>32780</v>
      </c>
    </row>
    <row r="1578" spans="1:5">
      <c r="A1578" s="412">
        <v>37415</v>
      </c>
      <c r="B1578" s="412" t="s">
        <v>32781</v>
      </c>
      <c r="C1578" s="412" t="s">
        <v>30213</v>
      </c>
      <c r="D1578" s="412" t="s">
        <v>30223</v>
      </c>
      <c r="E1578" s="413" t="s">
        <v>11219</v>
      </c>
    </row>
    <row r="1579" spans="1:5">
      <c r="A1579" s="412">
        <v>37416</v>
      </c>
      <c r="B1579" s="412" t="s">
        <v>32782</v>
      </c>
      <c r="C1579" s="412" t="s">
        <v>30213</v>
      </c>
      <c r="D1579" s="412" t="s">
        <v>30223</v>
      </c>
      <c r="E1579" s="413" t="s">
        <v>5151</v>
      </c>
    </row>
    <row r="1580" spans="1:5">
      <c r="A1580" s="412">
        <v>37417</v>
      </c>
      <c r="B1580" s="412" t="s">
        <v>32783</v>
      </c>
      <c r="C1580" s="412" t="s">
        <v>30213</v>
      </c>
      <c r="D1580" s="412" t="s">
        <v>30223</v>
      </c>
      <c r="E1580" s="413" t="s">
        <v>17008</v>
      </c>
    </row>
    <row r="1581" spans="1:5">
      <c r="A1581" s="412">
        <v>43590</v>
      </c>
      <c r="B1581" s="412" t="s">
        <v>32784</v>
      </c>
      <c r="C1581" s="412" t="s">
        <v>30213</v>
      </c>
      <c r="D1581" s="412" t="s">
        <v>30216</v>
      </c>
      <c r="E1581" s="413" t="s">
        <v>32785</v>
      </c>
    </row>
    <row r="1582" spans="1:5">
      <c r="A1582" s="412">
        <v>43589</v>
      </c>
      <c r="B1582" s="412" t="s">
        <v>32786</v>
      </c>
      <c r="C1582" s="412" t="s">
        <v>30213</v>
      </c>
      <c r="D1582" s="412" t="s">
        <v>30216</v>
      </c>
      <c r="E1582" s="413" t="s">
        <v>32481</v>
      </c>
    </row>
    <row r="1583" spans="1:5">
      <c r="A1583" s="412">
        <v>34519</v>
      </c>
      <c r="B1583" s="412" t="s">
        <v>32787</v>
      </c>
      <c r="C1583" s="412" t="s">
        <v>30213</v>
      </c>
      <c r="D1583" s="412" t="s">
        <v>30223</v>
      </c>
      <c r="E1583" s="413" t="s">
        <v>32788</v>
      </c>
    </row>
    <row r="1584" spans="1:5">
      <c r="A1584" s="412">
        <v>1649</v>
      </c>
      <c r="B1584" s="412" t="s">
        <v>32789</v>
      </c>
      <c r="C1584" s="412" t="s">
        <v>30213</v>
      </c>
      <c r="D1584" s="412" t="s">
        <v>30223</v>
      </c>
      <c r="E1584" s="413" t="s">
        <v>32790</v>
      </c>
    </row>
    <row r="1585" spans="1:5">
      <c r="A1585" s="412">
        <v>1653</v>
      </c>
      <c r="B1585" s="412" t="s">
        <v>32791</v>
      </c>
      <c r="C1585" s="412" t="s">
        <v>30213</v>
      </c>
      <c r="D1585" s="412" t="s">
        <v>30223</v>
      </c>
      <c r="E1585" s="413" t="s">
        <v>32792</v>
      </c>
    </row>
    <row r="1586" spans="1:5">
      <c r="A1586" s="412">
        <v>1647</v>
      </c>
      <c r="B1586" s="412" t="s">
        <v>32793</v>
      </c>
      <c r="C1586" s="412" t="s">
        <v>30213</v>
      </c>
      <c r="D1586" s="412" t="s">
        <v>30223</v>
      </c>
      <c r="E1586" s="413" t="s">
        <v>11777</v>
      </c>
    </row>
    <row r="1587" spans="1:5">
      <c r="A1587" s="412">
        <v>1648</v>
      </c>
      <c r="B1587" s="412" t="s">
        <v>32794</v>
      </c>
      <c r="C1587" s="412" t="s">
        <v>30213</v>
      </c>
      <c r="D1587" s="412" t="s">
        <v>30223</v>
      </c>
      <c r="E1587" s="413" t="s">
        <v>32795</v>
      </c>
    </row>
    <row r="1588" spans="1:5">
      <c r="A1588" s="412">
        <v>1651</v>
      </c>
      <c r="B1588" s="412" t="s">
        <v>32796</v>
      </c>
      <c r="C1588" s="412" t="s">
        <v>30213</v>
      </c>
      <c r="D1588" s="412" t="s">
        <v>30223</v>
      </c>
      <c r="E1588" s="413" t="s">
        <v>32797</v>
      </c>
    </row>
    <row r="1589" spans="1:5">
      <c r="A1589" s="412">
        <v>1650</v>
      </c>
      <c r="B1589" s="412" t="s">
        <v>32798</v>
      </c>
      <c r="C1589" s="412" t="s">
        <v>30213</v>
      </c>
      <c r="D1589" s="412" t="s">
        <v>30223</v>
      </c>
      <c r="E1589" s="413" t="s">
        <v>32799</v>
      </c>
    </row>
    <row r="1590" spans="1:5">
      <c r="A1590" s="412">
        <v>1654</v>
      </c>
      <c r="B1590" s="412" t="s">
        <v>32800</v>
      </c>
      <c r="C1590" s="412" t="s">
        <v>30213</v>
      </c>
      <c r="D1590" s="412" t="s">
        <v>30223</v>
      </c>
      <c r="E1590" s="413" t="s">
        <v>14973</v>
      </c>
    </row>
    <row r="1591" spans="1:5">
      <c r="A1591" s="412">
        <v>1652</v>
      </c>
      <c r="B1591" s="412" t="s">
        <v>32801</v>
      </c>
      <c r="C1591" s="412" t="s">
        <v>30213</v>
      </c>
      <c r="D1591" s="412" t="s">
        <v>30223</v>
      </c>
      <c r="E1591" s="413" t="s">
        <v>32802</v>
      </c>
    </row>
    <row r="1592" spans="1:5">
      <c r="A1592" s="412">
        <v>10510</v>
      </c>
      <c r="B1592" s="412" t="s">
        <v>32803</v>
      </c>
      <c r="C1592" s="412" t="s">
        <v>30213</v>
      </c>
      <c r="D1592" s="412" t="s">
        <v>30223</v>
      </c>
      <c r="E1592" s="413" t="s">
        <v>13278</v>
      </c>
    </row>
    <row r="1593" spans="1:5">
      <c r="A1593" s="412">
        <v>1747</v>
      </c>
      <c r="B1593" s="412" t="s">
        <v>32804</v>
      </c>
      <c r="C1593" s="412" t="s">
        <v>30213</v>
      </c>
      <c r="D1593" s="412" t="s">
        <v>30216</v>
      </c>
      <c r="E1593" s="413" t="s">
        <v>32805</v>
      </c>
    </row>
    <row r="1594" spans="1:5">
      <c r="A1594" s="412">
        <v>1744</v>
      </c>
      <c r="B1594" s="412" t="s">
        <v>32806</v>
      </c>
      <c r="C1594" s="412" t="s">
        <v>30213</v>
      </c>
      <c r="D1594" s="412" t="s">
        <v>30216</v>
      </c>
      <c r="E1594" s="413" t="s">
        <v>32807</v>
      </c>
    </row>
    <row r="1595" spans="1:5">
      <c r="A1595" s="412">
        <v>1743</v>
      </c>
      <c r="B1595" s="412" t="s">
        <v>32808</v>
      </c>
      <c r="C1595" s="412" t="s">
        <v>30213</v>
      </c>
      <c r="D1595" s="412" t="s">
        <v>30216</v>
      </c>
      <c r="E1595" s="413" t="s">
        <v>32809</v>
      </c>
    </row>
    <row r="1596" spans="1:5">
      <c r="A1596" s="412">
        <v>39640</v>
      </c>
      <c r="B1596" s="412" t="s">
        <v>32810</v>
      </c>
      <c r="C1596" s="412" t="s">
        <v>30213</v>
      </c>
      <c r="D1596" s="412" t="s">
        <v>30216</v>
      </c>
      <c r="E1596" s="413" t="s">
        <v>32811</v>
      </c>
    </row>
    <row r="1597" spans="1:5">
      <c r="A1597" s="412">
        <v>7216</v>
      </c>
      <c r="B1597" s="412" t="s">
        <v>32812</v>
      </c>
      <c r="C1597" s="412" t="s">
        <v>30213</v>
      </c>
      <c r="D1597" s="412" t="s">
        <v>30216</v>
      </c>
      <c r="E1597" s="413" t="s">
        <v>32813</v>
      </c>
    </row>
    <row r="1598" spans="1:5">
      <c r="A1598" s="412">
        <v>20235</v>
      </c>
      <c r="B1598" s="412" t="s">
        <v>32814</v>
      </c>
      <c r="C1598" s="412" t="s">
        <v>30213</v>
      </c>
      <c r="D1598" s="412" t="s">
        <v>30216</v>
      </c>
      <c r="E1598" s="413" t="s">
        <v>32815</v>
      </c>
    </row>
    <row r="1599" spans="1:5">
      <c r="A1599" s="412">
        <v>7181</v>
      </c>
      <c r="B1599" s="412" t="s">
        <v>32816</v>
      </c>
      <c r="C1599" s="412" t="s">
        <v>30213</v>
      </c>
      <c r="D1599" s="412" t="s">
        <v>30216</v>
      </c>
      <c r="E1599" s="413" t="s">
        <v>16568</v>
      </c>
    </row>
    <row r="1600" spans="1:5">
      <c r="A1600" s="412">
        <v>40742</v>
      </c>
      <c r="B1600" s="412" t="s">
        <v>32817</v>
      </c>
      <c r="C1600" s="412" t="s">
        <v>30213</v>
      </c>
      <c r="D1600" s="412" t="s">
        <v>30216</v>
      </c>
      <c r="E1600" s="413" t="s">
        <v>32818</v>
      </c>
    </row>
    <row r="1601" spans="1:5">
      <c r="A1601" s="412">
        <v>7214</v>
      </c>
      <c r="B1601" s="412" t="s">
        <v>32819</v>
      </c>
      <c r="C1601" s="412" t="s">
        <v>30213</v>
      </c>
      <c r="D1601" s="412" t="s">
        <v>30216</v>
      </c>
      <c r="E1601" s="413" t="s">
        <v>32820</v>
      </c>
    </row>
    <row r="1602" spans="1:5">
      <c r="A1602" s="412">
        <v>7219</v>
      </c>
      <c r="B1602" s="412" t="s">
        <v>32821</v>
      </c>
      <c r="C1602" s="412" t="s">
        <v>30213</v>
      </c>
      <c r="D1602" s="412" t="s">
        <v>30216</v>
      </c>
      <c r="E1602" s="413" t="s">
        <v>32822</v>
      </c>
    </row>
    <row r="1603" spans="1:5">
      <c r="A1603" s="412">
        <v>37972</v>
      </c>
      <c r="B1603" s="412" t="s">
        <v>32823</v>
      </c>
      <c r="C1603" s="412" t="s">
        <v>30213</v>
      </c>
      <c r="D1603" s="412" t="s">
        <v>30216</v>
      </c>
      <c r="E1603" s="413" t="s">
        <v>16574</v>
      </c>
    </row>
    <row r="1604" spans="1:5">
      <c r="A1604" s="412">
        <v>37973</v>
      </c>
      <c r="B1604" s="412" t="s">
        <v>32824</v>
      </c>
      <c r="C1604" s="412" t="s">
        <v>30213</v>
      </c>
      <c r="D1604" s="412" t="s">
        <v>30216</v>
      </c>
      <c r="E1604" s="413" t="s">
        <v>14555</v>
      </c>
    </row>
    <row r="1605" spans="1:5">
      <c r="A1605" s="412">
        <v>37971</v>
      </c>
      <c r="B1605" s="412" t="s">
        <v>32825</v>
      </c>
      <c r="C1605" s="412" t="s">
        <v>30213</v>
      </c>
      <c r="D1605" s="412" t="s">
        <v>30216</v>
      </c>
      <c r="E1605" s="413" t="s">
        <v>16688</v>
      </c>
    </row>
    <row r="1606" spans="1:5">
      <c r="A1606" s="412">
        <v>20094</v>
      </c>
      <c r="B1606" s="412" t="s">
        <v>32826</v>
      </c>
      <c r="C1606" s="412" t="s">
        <v>30213</v>
      </c>
      <c r="D1606" s="412" t="s">
        <v>30223</v>
      </c>
      <c r="E1606" s="413" t="s">
        <v>32827</v>
      </c>
    </row>
    <row r="1607" spans="1:5">
      <c r="A1607" s="412">
        <v>20095</v>
      </c>
      <c r="B1607" s="412" t="s">
        <v>32828</v>
      </c>
      <c r="C1607" s="412" t="s">
        <v>30213</v>
      </c>
      <c r="D1607" s="412" t="s">
        <v>30223</v>
      </c>
      <c r="E1607" s="413" t="s">
        <v>32829</v>
      </c>
    </row>
    <row r="1608" spans="1:5">
      <c r="A1608" s="412">
        <v>1954</v>
      </c>
      <c r="B1608" s="412" t="s">
        <v>32830</v>
      </c>
      <c r="C1608" s="412" t="s">
        <v>30213</v>
      </c>
      <c r="D1608" s="412" t="s">
        <v>30216</v>
      </c>
      <c r="E1608" s="413" t="s">
        <v>32831</v>
      </c>
    </row>
    <row r="1609" spans="1:5">
      <c r="A1609" s="412">
        <v>1926</v>
      </c>
      <c r="B1609" s="412" t="s">
        <v>32832</v>
      </c>
      <c r="C1609" s="412" t="s">
        <v>30213</v>
      </c>
      <c r="D1609" s="412" t="s">
        <v>30216</v>
      </c>
      <c r="E1609" s="413" t="s">
        <v>4504</v>
      </c>
    </row>
    <row r="1610" spans="1:5">
      <c r="A1610" s="412">
        <v>1927</v>
      </c>
      <c r="B1610" s="412" t="s">
        <v>32833</v>
      </c>
      <c r="C1610" s="412" t="s">
        <v>30213</v>
      </c>
      <c r="D1610" s="412" t="s">
        <v>30216</v>
      </c>
      <c r="E1610" s="413" t="s">
        <v>5031</v>
      </c>
    </row>
    <row r="1611" spans="1:5">
      <c r="A1611" s="412">
        <v>1923</v>
      </c>
      <c r="B1611" s="412" t="s">
        <v>32834</v>
      </c>
      <c r="C1611" s="412" t="s">
        <v>30213</v>
      </c>
      <c r="D1611" s="412" t="s">
        <v>30216</v>
      </c>
      <c r="E1611" s="413" t="s">
        <v>32835</v>
      </c>
    </row>
    <row r="1612" spans="1:5">
      <c r="A1612" s="412">
        <v>1929</v>
      </c>
      <c r="B1612" s="412" t="s">
        <v>32836</v>
      </c>
      <c r="C1612" s="412" t="s">
        <v>30213</v>
      </c>
      <c r="D1612" s="412" t="s">
        <v>30216</v>
      </c>
      <c r="E1612" s="413" t="s">
        <v>32747</v>
      </c>
    </row>
    <row r="1613" spans="1:5">
      <c r="A1613" s="412">
        <v>1930</v>
      </c>
      <c r="B1613" s="412" t="s">
        <v>32837</v>
      </c>
      <c r="C1613" s="412" t="s">
        <v>30213</v>
      </c>
      <c r="D1613" s="412" t="s">
        <v>30216</v>
      </c>
      <c r="E1613" s="413" t="s">
        <v>32838</v>
      </c>
    </row>
    <row r="1614" spans="1:5">
      <c r="A1614" s="412">
        <v>1924</v>
      </c>
      <c r="B1614" s="412" t="s">
        <v>32839</v>
      </c>
      <c r="C1614" s="412" t="s">
        <v>30213</v>
      </c>
      <c r="D1614" s="412" t="s">
        <v>30216</v>
      </c>
      <c r="E1614" s="413" t="s">
        <v>14746</v>
      </c>
    </row>
    <row r="1615" spans="1:5">
      <c r="A1615" s="412">
        <v>1922</v>
      </c>
      <c r="B1615" s="412" t="s">
        <v>32840</v>
      </c>
      <c r="C1615" s="412" t="s">
        <v>30213</v>
      </c>
      <c r="D1615" s="412" t="s">
        <v>30216</v>
      </c>
      <c r="E1615" s="413" t="s">
        <v>32841</v>
      </c>
    </row>
    <row r="1616" spans="1:5">
      <c r="A1616" s="412">
        <v>1953</v>
      </c>
      <c r="B1616" s="412" t="s">
        <v>32842</v>
      </c>
      <c r="C1616" s="412" t="s">
        <v>30213</v>
      </c>
      <c r="D1616" s="412" t="s">
        <v>30216</v>
      </c>
      <c r="E1616" s="413" t="s">
        <v>32843</v>
      </c>
    </row>
    <row r="1617" spans="1:5">
      <c r="A1617" s="412">
        <v>1962</v>
      </c>
      <c r="B1617" s="412" t="s">
        <v>32844</v>
      </c>
      <c r="C1617" s="412" t="s">
        <v>30213</v>
      </c>
      <c r="D1617" s="412" t="s">
        <v>30216</v>
      </c>
      <c r="E1617" s="413" t="s">
        <v>32845</v>
      </c>
    </row>
    <row r="1618" spans="1:5">
      <c r="A1618" s="412">
        <v>1955</v>
      </c>
      <c r="B1618" s="412" t="s">
        <v>32846</v>
      </c>
      <c r="C1618" s="412" t="s">
        <v>30213</v>
      </c>
      <c r="D1618" s="412" t="s">
        <v>30216</v>
      </c>
      <c r="E1618" s="413" t="s">
        <v>5147</v>
      </c>
    </row>
    <row r="1619" spans="1:5">
      <c r="A1619" s="412">
        <v>1956</v>
      </c>
      <c r="B1619" s="412" t="s">
        <v>32847</v>
      </c>
      <c r="C1619" s="412" t="s">
        <v>30213</v>
      </c>
      <c r="D1619" s="412" t="s">
        <v>30216</v>
      </c>
      <c r="E1619" s="413" t="s">
        <v>11448</v>
      </c>
    </row>
    <row r="1620" spans="1:5">
      <c r="A1620" s="412">
        <v>1957</v>
      </c>
      <c r="B1620" s="412" t="s">
        <v>32848</v>
      </c>
      <c r="C1620" s="412" t="s">
        <v>30213</v>
      </c>
      <c r="D1620" s="412" t="s">
        <v>30216</v>
      </c>
      <c r="E1620" s="413" t="s">
        <v>32849</v>
      </c>
    </row>
    <row r="1621" spans="1:5">
      <c r="A1621" s="412">
        <v>1958</v>
      </c>
      <c r="B1621" s="412" t="s">
        <v>32850</v>
      </c>
      <c r="C1621" s="412" t="s">
        <v>30213</v>
      </c>
      <c r="D1621" s="412" t="s">
        <v>30216</v>
      </c>
      <c r="E1621" s="413" t="s">
        <v>32851</v>
      </c>
    </row>
    <row r="1622" spans="1:5">
      <c r="A1622" s="412">
        <v>1959</v>
      </c>
      <c r="B1622" s="412" t="s">
        <v>32852</v>
      </c>
      <c r="C1622" s="412" t="s">
        <v>30213</v>
      </c>
      <c r="D1622" s="412" t="s">
        <v>30216</v>
      </c>
      <c r="E1622" s="413" t="s">
        <v>32853</v>
      </c>
    </row>
    <row r="1623" spans="1:5">
      <c r="A1623" s="412">
        <v>1925</v>
      </c>
      <c r="B1623" s="412" t="s">
        <v>32854</v>
      </c>
      <c r="C1623" s="412" t="s">
        <v>30213</v>
      </c>
      <c r="D1623" s="412" t="s">
        <v>30216</v>
      </c>
      <c r="E1623" s="413" t="s">
        <v>32855</v>
      </c>
    </row>
    <row r="1624" spans="1:5">
      <c r="A1624" s="412">
        <v>1960</v>
      </c>
      <c r="B1624" s="412" t="s">
        <v>32856</v>
      </c>
      <c r="C1624" s="412" t="s">
        <v>30213</v>
      </c>
      <c r="D1624" s="412" t="s">
        <v>30216</v>
      </c>
      <c r="E1624" s="413" t="s">
        <v>32857</v>
      </c>
    </row>
    <row r="1625" spans="1:5">
      <c r="A1625" s="412">
        <v>1961</v>
      </c>
      <c r="B1625" s="412" t="s">
        <v>32858</v>
      </c>
      <c r="C1625" s="412" t="s">
        <v>30213</v>
      </c>
      <c r="D1625" s="412" t="s">
        <v>30216</v>
      </c>
      <c r="E1625" s="413" t="s">
        <v>32859</v>
      </c>
    </row>
    <row r="1626" spans="1:5">
      <c r="A1626" s="412">
        <v>38426</v>
      </c>
      <c r="B1626" s="412" t="s">
        <v>32860</v>
      </c>
      <c r="C1626" s="412" t="s">
        <v>30213</v>
      </c>
      <c r="D1626" s="412" t="s">
        <v>30216</v>
      </c>
      <c r="E1626" s="413" t="s">
        <v>32861</v>
      </c>
    </row>
    <row r="1627" spans="1:5">
      <c r="A1627" s="412">
        <v>38423</v>
      </c>
      <c r="B1627" s="412" t="s">
        <v>32862</v>
      </c>
      <c r="C1627" s="412" t="s">
        <v>30213</v>
      </c>
      <c r="D1627" s="412" t="s">
        <v>30216</v>
      </c>
      <c r="E1627" s="413" t="s">
        <v>32863</v>
      </c>
    </row>
    <row r="1628" spans="1:5">
      <c r="A1628" s="412">
        <v>38421</v>
      </c>
      <c r="B1628" s="412" t="s">
        <v>32864</v>
      </c>
      <c r="C1628" s="412" t="s">
        <v>30213</v>
      </c>
      <c r="D1628" s="412" t="s">
        <v>30216</v>
      </c>
      <c r="E1628" s="413" t="s">
        <v>32865</v>
      </c>
    </row>
    <row r="1629" spans="1:5">
      <c r="A1629" s="412">
        <v>38422</v>
      </c>
      <c r="B1629" s="412" t="s">
        <v>32866</v>
      </c>
      <c r="C1629" s="412" t="s">
        <v>30213</v>
      </c>
      <c r="D1629" s="412" t="s">
        <v>30216</v>
      </c>
      <c r="E1629" s="413" t="s">
        <v>32867</v>
      </c>
    </row>
    <row r="1630" spans="1:5">
      <c r="A1630" s="412">
        <v>39866</v>
      </c>
      <c r="B1630" s="412" t="s">
        <v>32868</v>
      </c>
      <c r="C1630" s="412" t="s">
        <v>30213</v>
      </c>
      <c r="D1630" s="412" t="s">
        <v>30223</v>
      </c>
      <c r="E1630" s="413" t="s">
        <v>8404</v>
      </c>
    </row>
    <row r="1631" spans="1:5">
      <c r="A1631" s="412">
        <v>39867</v>
      </c>
      <c r="B1631" s="412" t="s">
        <v>32869</v>
      </c>
      <c r="C1631" s="412" t="s">
        <v>30213</v>
      </c>
      <c r="D1631" s="412" t="s">
        <v>30223</v>
      </c>
      <c r="E1631" s="413" t="s">
        <v>32870</v>
      </c>
    </row>
    <row r="1632" spans="1:5">
      <c r="A1632" s="412">
        <v>39868</v>
      </c>
      <c r="B1632" s="412" t="s">
        <v>32871</v>
      </c>
      <c r="C1632" s="412" t="s">
        <v>30213</v>
      </c>
      <c r="D1632" s="412" t="s">
        <v>30223</v>
      </c>
      <c r="E1632" s="413" t="s">
        <v>32872</v>
      </c>
    </row>
    <row r="1633" spans="1:5">
      <c r="A1633" s="412">
        <v>37999</v>
      </c>
      <c r="B1633" s="412" t="s">
        <v>32873</v>
      </c>
      <c r="C1633" s="412" t="s">
        <v>30213</v>
      </c>
      <c r="D1633" s="412" t="s">
        <v>30216</v>
      </c>
      <c r="E1633" s="413" t="s">
        <v>12874</v>
      </c>
    </row>
    <row r="1634" spans="1:5">
      <c r="A1634" s="412">
        <v>38000</v>
      </c>
      <c r="B1634" s="412" t="s">
        <v>32874</v>
      </c>
      <c r="C1634" s="412" t="s">
        <v>30213</v>
      </c>
      <c r="D1634" s="412" t="s">
        <v>30216</v>
      </c>
      <c r="E1634" s="413" t="s">
        <v>13364</v>
      </c>
    </row>
    <row r="1635" spans="1:5">
      <c r="A1635" s="412">
        <v>38129</v>
      </c>
      <c r="B1635" s="412" t="s">
        <v>32875</v>
      </c>
      <c r="C1635" s="412" t="s">
        <v>30213</v>
      </c>
      <c r="D1635" s="412" t="s">
        <v>30216</v>
      </c>
      <c r="E1635" s="413" t="s">
        <v>4440</v>
      </c>
    </row>
    <row r="1636" spans="1:5">
      <c r="A1636" s="412">
        <v>38025</v>
      </c>
      <c r="B1636" s="412" t="s">
        <v>32876</v>
      </c>
      <c r="C1636" s="412" t="s">
        <v>30213</v>
      </c>
      <c r="D1636" s="412" t="s">
        <v>30216</v>
      </c>
      <c r="E1636" s="413" t="s">
        <v>7265</v>
      </c>
    </row>
    <row r="1637" spans="1:5">
      <c r="A1637" s="412">
        <v>38026</v>
      </c>
      <c r="B1637" s="412" t="s">
        <v>32877</v>
      </c>
      <c r="C1637" s="412" t="s">
        <v>30213</v>
      </c>
      <c r="D1637" s="412" t="s">
        <v>30216</v>
      </c>
      <c r="E1637" s="413" t="s">
        <v>12973</v>
      </c>
    </row>
    <row r="1638" spans="1:5">
      <c r="A1638" s="412">
        <v>1858</v>
      </c>
      <c r="B1638" s="412" t="s">
        <v>32878</v>
      </c>
      <c r="C1638" s="412" t="s">
        <v>30213</v>
      </c>
      <c r="D1638" s="412" t="s">
        <v>30223</v>
      </c>
      <c r="E1638" s="413" t="s">
        <v>31006</v>
      </c>
    </row>
    <row r="1639" spans="1:5">
      <c r="A1639" s="412">
        <v>1844</v>
      </c>
      <c r="B1639" s="412" t="s">
        <v>32879</v>
      </c>
      <c r="C1639" s="412" t="s">
        <v>30213</v>
      </c>
      <c r="D1639" s="412" t="s">
        <v>30223</v>
      </c>
      <c r="E1639" s="413" t="s">
        <v>32880</v>
      </c>
    </row>
    <row r="1640" spans="1:5">
      <c r="A1640" s="412">
        <v>1863</v>
      </c>
      <c r="B1640" s="412" t="s">
        <v>32881</v>
      </c>
      <c r="C1640" s="412" t="s">
        <v>30213</v>
      </c>
      <c r="D1640" s="412" t="s">
        <v>30223</v>
      </c>
      <c r="E1640" s="413" t="s">
        <v>32882</v>
      </c>
    </row>
    <row r="1641" spans="1:5">
      <c r="A1641" s="412">
        <v>1865</v>
      </c>
      <c r="B1641" s="412" t="s">
        <v>32883</v>
      </c>
      <c r="C1641" s="412" t="s">
        <v>30213</v>
      </c>
      <c r="D1641" s="412" t="s">
        <v>30223</v>
      </c>
      <c r="E1641" s="413" t="s">
        <v>32884</v>
      </c>
    </row>
    <row r="1642" spans="1:5">
      <c r="A1642" s="412">
        <v>36355</v>
      </c>
      <c r="B1642" s="412" t="s">
        <v>32885</v>
      </c>
      <c r="C1642" s="412" t="s">
        <v>30213</v>
      </c>
      <c r="D1642" s="412" t="s">
        <v>30223</v>
      </c>
      <c r="E1642" s="413" t="s">
        <v>14730</v>
      </c>
    </row>
    <row r="1643" spans="1:5">
      <c r="A1643" s="412">
        <v>36356</v>
      </c>
      <c r="B1643" s="412" t="s">
        <v>32886</v>
      </c>
      <c r="C1643" s="412" t="s">
        <v>30213</v>
      </c>
      <c r="D1643" s="412" t="s">
        <v>30223</v>
      </c>
      <c r="E1643" s="413" t="s">
        <v>6945</v>
      </c>
    </row>
    <row r="1644" spans="1:5">
      <c r="A1644" s="412">
        <v>1932</v>
      </c>
      <c r="B1644" s="412" t="s">
        <v>32887</v>
      </c>
      <c r="C1644" s="412" t="s">
        <v>30213</v>
      </c>
      <c r="D1644" s="412" t="s">
        <v>30216</v>
      </c>
      <c r="E1644" s="413" t="s">
        <v>32888</v>
      </c>
    </row>
    <row r="1645" spans="1:5">
      <c r="A1645" s="412">
        <v>1933</v>
      </c>
      <c r="B1645" s="412" t="s">
        <v>32889</v>
      </c>
      <c r="C1645" s="412" t="s">
        <v>30213</v>
      </c>
      <c r="D1645" s="412" t="s">
        <v>30216</v>
      </c>
      <c r="E1645" s="413" t="s">
        <v>32890</v>
      </c>
    </row>
    <row r="1646" spans="1:5">
      <c r="A1646" s="412">
        <v>1951</v>
      </c>
      <c r="B1646" s="412" t="s">
        <v>32891</v>
      </c>
      <c r="C1646" s="412" t="s">
        <v>30213</v>
      </c>
      <c r="D1646" s="412" t="s">
        <v>30216</v>
      </c>
      <c r="E1646" s="413" t="s">
        <v>16672</v>
      </c>
    </row>
    <row r="1647" spans="1:5">
      <c r="A1647" s="412">
        <v>1966</v>
      </c>
      <c r="B1647" s="412" t="s">
        <v>32892</v>
      </c>
      <c r="C1647" s="412" t="s">
        <v>30213</v>
      </c>
      <c r="D1647" s="412" t="s">
        <v>30216</v>
      </c>
      <c r="E1647" s="413" t="s">
        <v>32893</v>
      </c>
    </row>
    <row r="1648" spans="1:5">
      <c r="A1648" s="412">
        <v>1952</v>
      </c>
      <c r="B1648" s="412" t="s">
        <v>32894</v>
      </c>
      <c r="C1648" s="412" t="s">
        <v>30213</v>
      </c>
      <c r="D1648" s="412" t="s">
        <v>30216</v>
      </c>
      <c r="E1648" s="413" t="s">
        <v>32895</v>
      </c>
    </row>
    <row r="1649" spans="1:5">
      <c r="A1649" s="412">
        <v>20104</v>
      </c>
      <c r="B1649" s="412" t="s">
        <v>32896</v>
      </c>
      <c r="C1649" s="412" t="s">
        <v>30213</v>
      </c>
      <c r="D1649" s="412" t="s">
        <v>30216</v>
      </c>
      <c r="E1649" s="413" t="s">
        <v>32897</v>
      </c>
    </row>
    <row r="1650" spans="1:5">
      <c r="A1650" s="412">
        <v>20105</v>
      </c>
      <c r="B1650" s="412" t="s">
        <v>32898</v>
      </c>
      <c r="C1650" s="412" t="s">
        <v>30213</v>
      </c>
      <c r="D1650" s="412" t="s">
        <v>30216</v>
      </c>
      <c r="E1650" s="413" t="s">
        <v>32899</v>
      </c>
    </row>
    <row r="1651" spans="1:5">
      <c r="A1651" s="412">
        <v>1965</v>
      </c>
      <c r="B1651" s="412" t="s">
        <v>32900</v>
      </c>
      <c r="C1651" s="412" t="s">
        <v>30213</v>
      </c>
      <c r="D1651" s="412" t="s">
        <v>30216</v>
      </c>
      <c r="E1651" s="413" t="s">
        <v>32901</v>
      </c>
    </row>
    <row r="1652" spans="1:5">
      <c r="A1652" s="412">
        <v>10765</v>
      </c>
      <c r="B1652" s="412" t="s">
        <v>32902</v>
      </c>
      <c r="C1652" s="412" t="s">
        <v>30213</v>
      </c>
      <c r="D1652" s="412" t="s">
        <v>30216</v>
      </c>
      <c r="E1652" s="413" t="s">
        <v>7190</v>
      </c>
    </row>
    <row r="1653" spans="1:5">
      <c r="A1653" s="412">
        <v>10767</v>
      </c>
      <c r="B1653" s="412" t="s">
        <v>32903</v>
      </c>
      <c r="C1653" s="412" t="s">
        <v>30213</v>
      </c>
      <c r="D1653" s="412" t="s">
        <v>30216</v>
      </c>
      <c r="E1653" s="413" t="s">
        <v>32904</v>
      </c>
    </row>
    <row r="1654" spans="1:5">
      <c r="A1654" s="412">
        <v>1970</v>
      </c>
      <c r="B1654" s="412" t="s">
        <v>32905</v>
      </c>
      <c r="C1654" s="412" t="s">
        <v>30213</v>
      </c>
      <c r="D1654" s="412" t="s">
        <v>30216</v>
      </c>
      <c r="E1654" s="413" t="s">
        <v>32906</v>
      </c>
    </row>
    <row r="1655" spans="1:5">
      <c r="A1655" s="412">
        <v>1967</v>
      </c>
      <c r="B1655" s="412" t="s">
        <v>32907</v>
      </c>
      <c r="C1655" s="412" t="s">
        <v>30213</v>
      </c>
      <c r="D1655" s="412" t="s">
        <v>30216</v>
      </c>
      <c r="E1655" s="413" t="s">
        <v>32908</v>
      </c>
    </row>
    <row r="1656" spans="1:5">
      <c r="A1656" s="412">
        <v>1968</v>
      </c>
      <c r="B1656" s="412" t="s">
        <v>32909</v>
      </c>
      <c r="C1656" s="412" t="s">
        <v>30213</v>
      </c>
      <c r="D1656" s="412" t="s">
        <v>30216</v>
      </c>
      <c r="E1656" s="413" t="s">
        <v>11662</v>
      </c>
    </row>
    <row r="1657" spans="1:5">
      <c r="A1657" s="412">
        <v>1969</v>
      </c>
      <c r="B1657" s="412" t="s">
        <v>32910</v>
      </c>
      <c r="C1657" s="412" t="s">
        <v>30213</v>
      </c>
      <c r="D1657" s="412" t="s">
        <v>30216</v>
      </c>
      <c r="E1657" s="413" t="s">
        <v>32911</v>
      </c>
    </row>
    <row r="1658" spans="1:5">
      <c r="A1658" s="412">
        <v>1839</v>
      </c>
      <c r="B1658" s="412" t="s">
        <v>32912</v>
      </c>
      <c r="C1658" s="412" t="s">
        <v>30213</v>
      </c>
      <c r="D1658" s="412" t="s">
        <v>30223</v>
      </c>
      <c r="E1658" s="413" t="s">
        <v>32913</v>
      </c>
    </row>
    <row r="1659" spans="1:5">
      <c r="A1659" s="412">
        <v>1835</v>
      </c>
      <c r="B1659" s="412" t="s">
        <v>32914</v>
      </c>
      <c r="C1659" s="412" t="s">
        <v>30213</v>
      </c>
      <c r="D1659" s="412" t="s">
        <v>30223</v>
      </c>
      <c r="E1659" s="413" t="s">
        <v>32915</v>
      </c>
    </row>
    <row r="1660" spans="1:5">
      <c r="A1660" s="412">
        <v>1823</v>
      </c>
      <c r="B1660" s="412" t="s">
        <v>32916</v>
      </c>
      <c r="C1660" s="412" t="s">
        <v>30213</v>
      </c>
      <c r="D1660" s="412" t="s">
        <v>30223</v>
      </c>
      <c r="E1660" s="413" t="s">
        <v>32917</v>
      </c>
    </row>
    <row r="1661" spans="1:5">
      <c r="A1661" s="412">
        <v>1827</v>
      </c>
      <c r="B1661" s="412" t="s">
        <v>32918</v>
      </c>
      <c r="C1661" s="412" t="s">
        <v>30213</v>
      </c>
      <c r="D1661" s="412" t="s">
        <v>30223</v>
      </c>
      <c r="E1661" s="413" t="s">
        <v>32919</v>
      </c>
    </row>
    <row r="1662" spans="1:5">
      <c r="A1662" s="412">
        <v>1831</v>
      </c>
      <c r="B1662" s="412" t="s">
        <v>32920</v>
      </c>
      <c r="C1662" s="412" t="s">
        <v>30213</v>
      </c>
      <c r="D1662" s="412" t="s">
        <v>30223</v>
      </c>
      <c r="E1662" s="413" t="s">
        <v>32921</v>
      </c>
    </row>
    <row r="1663" spans="1:5">
      <c r="A1663" s="412">
        <v>1825</v>
      </c>
      <c r="B1663" s="412" t="s">
        <v>32922</v>
      </c>
      <c r="C1663" s="412" t="s">
        <v>30213</v>
      </c>
      <c r="D1663" s="412" t="s">
        <v>30223</v>
      </c>
      <c r="E1663" s="413" t="s">
        <v>32923</v>
      </c>
    </row>
    <row r="1664" spans="1:5">
      <c r="A1664" s="412">
        <v>1828</v>
      </c>
      <c r="B1664" s="412" t="s">
        <v>32924</v>
      </c>
      <c r="C1664" s="412" t="s">
        <v>30213</v>
      </c>
      <c r="D1664" s="412" t="s">
        <v>30223</v>
      </c>
      <c r="E1664" s="413" t="s">
        <v>32925</v>
      </c>
    </row>
    <row r="1665" spans="1:5">
      <c r="A1665" s="412">
        <v>1845</v>
      </c>
      <c r="B1665" s="412" t="s">
        <v>32926</v>
      </c>
      <c r="C1665" s="412" t="s">
        <v>30213</v>
      </c>
      <c r="D1665" s="412" t="s">
        <v>30223</v>
      </c>
      <c r="E1665" s="413" t="s">
        <v>8213</v>
      </c>
    </row>
    <row r="1666" spans="1:5">
      <c r="A1666" s="412">
        <v>1824</v>
      </c>
      <c r="B1666" s="412" t="s">
        <v>32927</v>
      </c>
      <c r="C1666" s="412" t="s">
        <v>30213</v>
      </c>
      <c r="D1666" s="412" t="s">
        <v>30223</v>
      </c>
      <c r="E1666" s="413" t="s">
        <v>32928</v>
      </c>
    </row>
    <row r="1667" spans="1:5">
      <c r="A1667" s="412">
        <v>1941</v>
      </c>
      <c r="B1667" s="412" t="s">
        <v>32929</v>
      </c>
      <c r="C1667" s="412" t="s">
        <v>30213</v>
      </c>
      <c r="D1667" s="412" t="s">
        <v>30216</v>
      </c>
      <c r="E1667" s="413" t="s">
        <v>32930</v>
      </c>
    </row>
    <row r="1668" spans="1:5">
      <c r="A1668" s="412">
        <v>1940</v>
      </c>
      <c r="B1668" s="412" t="s">
        <v>32931</v>
      </c>
      <c r="C1668" s="412" t="s">
        <v>30213</v>
      </c>
      <c r="D1668" s="412" t="s">
        <v>30216</v>
      </c>
      <c r="E1668" s="413" t="s">
        <v>32178</v>
      </c>
    </row>
    <row r="1669" spans="1:5">
      <c r="A1669" s="412">
        <v>1937</v>
      </c>
      <c r="B1669" s="412" t="s">
        <v>32932</v>
      </c>
      <c r="C1669" s="412" t="s">
        <v>30213</v>
      </c>
      <c r="D1669" s="412" t="s">
        <v>30216</v>
      </c>
      <c r="E1669" s="413" t="s">
        <v>11194</v>
      </c>
    </row>
    <row r="1670" spans="1:5">
      <c r="A1670" s="412">
        <v>1939</v>
      </c>
      <c r="B1670" s="412" t="s">
        <v>32933</v>
      </c>
      <c r="C1670" s="412" t="s">
        <v>30213</v>
      </c>
      <c r="D1670" s="412" t="s">
        <v>30216</v>
      </c>
      <c r="E1670" s="413" t="s">
        <v>6971</v>
      </c>
    </row>
    <row r="1671" spans="1:5">
      <c r="A1671" s="412">
        <v>1942</v>
      </c>
      <c r="B1671" s="412" t="s">
        <v>32934</v>
      </c>
      <c r="C1671" s="412" t="s">
        <v>30213</v>
      </c>
      <c r="D1671" s="412" t="s">
        <v>30216</v>
      </c>
      <c r="E1671" s="413" t="s">
        <v>32935</v>
      </c>
    </row>
    <row r="1672" spans="1:5">
      <c r="A1672" s="412">
        <v>1938</v>
      </c>
      <c r="B1672" s="412" t="s">
        <v>32936</v>
      </c>
      <c r="C1672" s="412" t="s">
        <v>30213</v>
      </c>
      <c r="D1672" s="412" t="s">
        <v>30216</v>
      </c>
      <c r="E1672" s="413" t="s">
        <v>16276</v>
      </c>
    </row>
    <row r="1673" spans="1:5">
      <c r="A1673" s="412">
        <v>42692</v>
      </c>
      <c r="B1673" s="412" t="s">
        <v>32937</v>
      </c>
      <c r="C1673" s="412" t="s">
        <v>30213</v>
      </c>
      <c r="D1673" s="412" t="s">
        <v>30223</v>
      </c>
      <c r="E1673" s="413" t="s">
        <v>32938</v>
      </c>
    </row>
    <row r="1674" spans="1:5">
      <c r="A1674" s="412">
        <v>42693</v>
      </c>
      <c r="B1674" s="412" t="s">
        <v>32939</v>
      </c>
      <c r="C1674" s="412" t="s">
        <v>30213</v>
      </c>
      <c r="D1674" s="412" t="s">
        <v>30223</v>
      </c>
      <c r="E1674" s="413" t="s">
        <v>32940</v>
      </c>
    </row>
    <row r="1675" spans="1:5">
      <c r="A1675" s="412">
        <v>42695</v>
      </c>
      <c r="B1675" s="412" t="s">
        <v>32941</v>
      </c>
      <c r="C1675" s="412" t="s">
        <v>30213</v>
      </c>
      <c r="D1675" s="412" t="s">
        <v>30223</v>
      </c>
      <c r="E1675" s="413" t="s">
        <v>32942</v>
      </c>
    </row>
    <row r="1676" spans="1:5">
      <c r="A1676" s="412">
        <v>42694</v>
      </c>
      <c r="B1676" s="412" t="s">
        <v>32943</v>
      </c>
      <c r="C1676" s="412" t="s">
        <v>30213</v>
      </c>
      <c r="D1676" s="412" t="s">
        <v>30223</v>
      </c>
      <c r="E1676" s="413" t="s">
        <v>32944</v>
      </c>
    </row>
    <row r="1677" spans="1:5">
      <c r="A1677" s="412">
        <v>20097</v>
      </c>
      <c r="B1677" s="412" t="s">
        <v>32945</v>
      </c>
      <c r="C1677" s="412" t="s">
        <v>30213</v>
      </c>
      <c r="D1677" s="412" t="s">
        <v>30216</v>
      </c>
      <c r="E1677" s="413" t="s">
        <v>32946</v>
      </c>
    </row>
    <row r="1678" spans="1:5">
      <c r="A1678" s="412">
        <v>20098</v>
      </c>
      <c r="B1678" s="412" t="s">
        <v>32947</v>
      </c>
      <c r="C1678" s="412" t="s">
        <v>30213</v>
      </c>
      <c r="D1678" s="412" t="s">
        <v>30216</v>
      </c>
      <c r="E1678" s="413" t="s">
        <v>14436</v>
      </c>
    </row>
    <row r="1679" spans="1:5">
      <c r="A1679" s="412">
        <v>20096</v>
      </c>
      <c r="B1679" s="412" t="s">
        <v>32948</v>
      </c>
      <c r="C1679" s="412" t="s">
        <v>30213</v>
      </c>
      <c r="D1679" s="412" t="s">
        <v>30216</v>
      </c>
      <c r="E1679" s="413" t="s">
        <v>15421</v>
      </c>
    </row>
    <row r="1680" spans="1:5">
      <c r="A1680" s="412">
        <v>1964</v>
      </c>
      <c r="B1680" s="412" t="s">
        <v>32949</v>
      </c>
      <c r="C1680" s="412" t="s">
        <v>30213</v>
      </c>
      <c r="D1680" s="412" t="s">
        <v>30216</v>
      </c>
      <c r="E1680" s="413" t="s">
        <v>32950</v>
      </c>
    </row>
    <row r="1681" spans="1:5">
      <c r="A1681" s="412">
        <v>1880</v>
      </c>
      <c r="B1681" s="412" t="s">
        <v>32951</v>
      </c>
      <c r="C1681" s="412" t="s">
        <v>30213</v>
      </c>
      <c r="D1681" s="412" t="s">
        <v>30216</v>
      </c>
      <c r="E1681" s="413" t="s">
        <v>32952</v>
      </c>
    </row>
    <row r="1682" spans="1:5">
      <c r="A1682" s="412">
        <v>39274</v>
      </c>
      <c r="B1682" s="412" t="s">
        <v>32953</v>
      </c>
      <c r="C1682" s="412" t="s">
        <v>30213</v>
      </c>
      <c r="D1682" s="412" t="s">
        <v>30216</v>
      </c>
      <c r="E1682" s="413" t="s">
        <v>31994</v>
      </c>
    </row>
    <row r="1683" spans="1:5">
      <c r="A1683" s="412">
        <v>2628</v>
      </c>
      <c r="B1683" s="412" t="s">
        <v>32954</v>
      </c>
      <c r="C1683" s="412" t="s">
        <v>30213</v>
      </c>
      <c r="D1683" s="412" t="s">
        <v>30223</v>
      </c>
      <c r="E1683" s="413" t="s">
        <v>32955</v>
      </c>
    </row>
    <row r="1684" spans="1:5">
      <c r="A1684" s="412">
        <v>2622</v>
      </c>
      <c r="B1684" s="412" t="s">
        <v>32956</v>
      </c>
      <c r="C1684" s="412" t="s">
        <v>30213</v>
      </c>
      <c r="D1684" s="412" t="s">
        <v>30223</v>
      </c>
      <c r="E1684" s="413" t="s">
        <v>4777</v>
      </c>
    </row>
    <row r="1685" spans="1:5">
      <c r="A1685" s="412">
        <v>2623</v>
      </c>
      <c r="B1685" s="412" t="s">
        <v>32957</v>
      </c>
      <c r="C1685" s="412" t="s">
        <v>30213</v>
      </c>
      <c r="D1685" s="412" t="s">
        <v>30223</v>
      </c>
      <c r="E1685" s="413" t="s">
        <v>32958</v>
      </c>
    </row>
    <row r="1686" spans="1:5">
      <c r="A1686" s="412">
        <v>2624</v>
      </c>
      <c r="B1686" s="412" t="s">
        <v>32959</v>
      </c>
      <c r="C1686" s="412" t="s">
        <v>30213</v>
      </c>
      <c r="D1686" s="412" t="s">
        <v>30223</v>
      </c>
      <c r="E1686" s="413" t="s">
        <v>32960</v>
      </c>
    </row>
    <row r="1687" spans="1:5">
      <c r="A1687" s="412">
        <v>2625</v>
      </c>
      <c r="B1687" s="412" t="s">
        <v>32961</v>
      </c>
      <c r="C1687" s="412" t="s">
        <v>30213</v>
      </c>
      <c r="D1687" s="412" t="s">
        <v>30223</v>
      </c>
      <c r="E1687" s="413" t="s">
        <v>16941</v>
      </c>
    </row>
    <row r="1688" spans="1:5">
      <c r="A1688" s="412">
        <v>2626</v>
      </c>
      <c r="B1688" s="412" t="s">
        <v>32962</v>
      </c>
      <c r="C1688" s="412" t="s">
        <v>30213</v>
      </c>
      <c r="D1688" s="412" t="s">
        <v>30223</v>
      </c>
      <c r="E1688" s="413" t="s">
        <v>32963</v>
      </c>
    </row>
    <row r="1689" spans="1:5">
      <c r="A1689" s="412">
        <v>2630</v>
      </c>
      <c r="B1689" s="412" t="s">
        <v>32964</v>
      </c>
      <c r="C1689" s="412" t="s">
        <v>30213</v>
      </c>
      <c r="D1689" s="412" t="s">
        <v>30223</v>
      </c>
      <c r="E1689" s="413" t="s">
        <v>14314</v>
      </c>
    </row>
    <row r="1690" spans="1:5">
      <c r="A1690" s="412">
        <v>2627</v>
      </c>
      <c r="B1690" s="412" t="s">
        <v>32965</v>
      </c>
      <c r="C1690" s="412" t="s">
        <v>30213</v>
      </c>
      <c r="D1690" s="412" t="s">
        <v>30223</v>
      </c>
      <c r="E1690" s="413" t="s">
        <v>32966</v>
      </c>
    </row>
    <row r="1691" spans="1:5">
      <c r="A1691" s="412">
        <v>2629</v>
      </c>
      <c r="B1691" s="412" t="s">
        <v>32967</v>
      </c>
      <c r="C1691" s="412" t="s">
        <v>30213</v>
      </c>
      <c r="D1691" s="412" t="s">
        <v>30223</v>
      </c>
      <c r="E1691" s="413" t="s">
        <v>32968</v>
      </c>
    </row>
    <row r="1692" spans="1:5">
      <c r="A1692" s="412">
        <v>12033</v>
      </c>
      <c r="B1692" s="412" t="s">
        <v>32969</v>
      </c>
      <c r="C1692" s="412" t="s">
        <v>30213</v>
      </c>
      <c r="D1692" s="412" t="s">
        <v>30216</v>
      </c>
      <c r="E1692" s="413" t="s">
        <v>32111</v>
      </c>
    </row>
    <row r="1693" spans="1:5">
      <c r="A1693" s="412">
        <v>40408</v>
      </c>
      <c r="B1693" s="412" t="s">
        <v>32970</v>
      </c>
      <c r="C1693" s="412" t="s">
        <v>30213</v>
      </c>
      <c r="D1693" s="412" t="s">
        <v>30216</v>
      </c>
      <c r="E1693" s="413" t="s">
        <v>32971</v>
      </c>
    </row>
    <row r="1694" spans="1:5">
      <c r="A1694" s="412">
        <v>40409</v>
      </c>
      <c r="B1694" s="412" t="s">
        <v>32972</v>
      </c>
      <c r="C1694" s="412" t="s">
        <v>30213</v>
      </c>
      <c r="D1694" s="412" t="s">
        <v>30216</v>
      </c>
      <c r="E1694" s="413" t="s">
        <v>30509</v>
      </c>
    </row>
    <row r="1695" spans="1:5">
      <c r="A1695" s="412">
        <v>39276</v>
      </c>
      <c r="B1695" s="412" t="s">
        <v>32973</v>
      </c>
      <c r="C1695" s="412" t="s">
        <v>30213</v>
      </c>
      <c r="D1695" s="412" t="s">
        <v>30216</v>
      </c>
      <c r="E1695" s="413" t="s">
        <v>32974</v>
      </c>
    </row>
    <row r="1696" spans="1:5">
      <c r="A1696" s="412">
        <v>39277</v>
      </c>
      <c r="B1696" s="412" t="s">
        <v>32975</v>
      </c>
      <c r="C1696" s="412" t="s">
        <v>30213</v>
      </c>
      <c r="D1696" s="412" t="s">
        <v>30216</v>
      </c>
      <c r="E1696" s="413" t="s">
        <v>32976</v>
      </c>
    </row>
    <row r="1697" spans="1:5">
      <c r="A1697" s="412">
        <v>12034</v>
      </c>
      <c r="B1697" s="412" t="s">
        <v>32977</v>
      </c>
      <c r="C1697" s="412" t="s">
        <v>30213</v>
      </c>
      <c r="D1697" s="412" t="s">
        <v>30216</v>
      </c>
      <c r="E1697" s="413" t="s">
        <v>13490</v>
      </c>
    </row>
    <row r="1698" spans="1:5">
      <c r="A1698" s="412">
        <v>39879</v>
      </c>
      <c r="B1698" s="412" t="s">
        <v>32978</v>
      </c>
      <c r="C1698" s="412" t="s">
        <v>30213</v>
      </c>
      <c r="D1698" s="412" t="s">
        <v>30223</v>
      </c>
      <c r="E1698" s="413" t="s">
        <v>12875</v>
      </c>
    </row>
    <row r="1699" spans="1:5">
      <c r="A1699" s="412">
        <v>39880</v>
      </c>
      <c r="B1699" s="412" t="s">
        <v>32979</v>
      </c>
      <c r="C1699" s="412" t="s">
        <v>30213</v>
      </c>
      <c r="D1699" s="412" t="s">
        <v>30223</v>
      </c>
      <c r="E1699" s="413" t="s">
        <v>10256</v>
      </c>
    </row>
    <row r="1700" spans="1:5">
      <c r="A1700" s="412">
        <v>39881</v>
      </c>
      <c r="B1700" s="412" t="s">
        <v>32980</v>
      </c>
      <c r="C1700" s="412" t="s">
        <v>30213</v>
      </c>
      <c r="D1700" s="412" t="s">
        <v>30223</v>
      </c>
      <c r="E1700" s="413" t="s">
        <v>15814</v>
      </c>
    </row>
    <row r="1701" spans="1:5">
      <c r="A1701" s="412">
        <v>39882</v>
      </c>
      <c r="B1701" s="412" t="s">
        <v>32981</v>
      </c>
      <c r="C1701" s="412" t="s">
        <v>30213</v>
      </c>
      <c r="D1701" s="412" t="s">
        <v>30223</v>
      </c>
      <c r="E1701" s="413" t="s">
        <v>32982</v>
      </c>
    </row>
    <row r="1702" spans="1:5">
      <c r="A1702" s="412">
        <v>39883</v>
      </c>
      <c r="B1702" s="412" t="s">
        <v>32983</v>
      </c>
      <c r="C1702" s="412" t="s">
        <v>30213</v>
      </c>
      <c r="D1702" s="412" t="s">
        <v>30223</v>
      </c>
      <c r="E1702" s="413" t="s">
        <v>32984</v>
      </c>
    </row>
    <row r="1703" spans="1:5">
      <c r="A1703" s="412">
        <v>39884</v>
      </c>
      <c r="B1703" s="412" t="s">
        <v>32985</v>
      </c>
      <c r="C1703" s="412" t="s">
        <v>30213</v>
      </c>
      <c r="D1703" s="412" t="s">
        <v>30223</v>
      </c>
      <c r="E1703" s="413" t="s">
        <v>32986</v>
      </c>
    </row>
    <row r="1704" spans="1:5">
      <c r="A1704" s="412">
        <v>39885</v>
      </c>
      <c r="B1704" s="412" t="s">
        <v>32987</v>
      </c>
      <c r="C1704" s="412" t="s">
        <v>30213</v>
      </c>
      <c r="D1704" s="412" t="s">
        <v>30223</v>
      </c>
      <c r="E1704" s="413" t="s">
        <v>32988</v>
      </c>
    </row>
    <row r="1705" spans="1:5">
      <c r="A1705" s="412">
        <v>1777</v>
      </c>
      <c r="B1705" s="412" t="s">
        <v>32989</v>
      </c>
      <c r="C1705" s="412" t="s">
        <v>30213</v>
      </c>
      <c r="D1705" s="412" t="s">
        <v>30223</v>
      </c>
      <c r="E1705" s="413" t="s">
        <v>32990</v>
      </c>
    </row>
    <row r="1706" spans="1:5">
      <c r="A1706" s="412">
        <v>1819</v>
      </c>
      <c r="B1706" s="412" t="s">
        <v>32991</v>
      </c>
      <c r="C1706" s="412" t="s">
        <v>30213</v>
      </c>
      <c r="D1706" s="412" t="s">
        <v>30223</v>
      </c>
      <c r="E1706" s="413" t="s">
        <v>31724</v>
      </c>
    </row>
    <row r="1707" spans="1:5">
      <c r="A1707" s="412">
        <v>1775</v>
      </c>
      <c r="B1707" s="412" t="s">
        <v>32992</v>
      </c>
      <c r="C1707" s="412" t="s">
        <v>30213</v>
      </c>
      <c r="D1707" s="412" t="s">
        <v>30223</v>
      </c>
      <c r="E1707" s="413" t="s">
        <v>16256</v>
      </c>
    </row>
    <row r="1708" spans="1:5">
      <c r="A1708" s="412">
        <v>1776</v>
      </c>
      <c r="B1708" s="412" t="s">
        <v>32993</v>
      </c>
      <c r="C1708" s="412" t="s">
        <v>30213</v>
      </c>
      <c r="D1708" s="412" t="s">
        <v>30223</v>
      </c>
      <c r="E1708" s="413" t="s">
        <v>32994</v>
      </c>
    </row>
    <row r="1709" spans="1:5">
      <c r="A1709" s="412">
        <v>1778</v>
      </c>
      <c r="B1709" s="412" t="s">
        <v>32995</v>
      </c>
      <c r="C1709" s="412" t="s">
        <v>30213</v>
      </c>
      <c r="D1709" s="412" t="s">
        <v>30223</v>
      </c>
      <c r="E1709" s="413" t="s">
        <v>32996</v>
      </c>
    </row>
    <row r="1710" spans="1:5">
      <c r="A1710" s="412">
        <v>1818</v>
      </c>
      <c r="B1710" s="412" t="s">
        <v>32997</v>
      </c>
      <c r="C1710" s="412" t="s">
        <v>30213</v>
      </c>
      <c r="D1710" s="412" t="s">
        <v>30223</v>
      </c>
      <c r="E1710" s="413" t="s">
        <v>32998</v>
      </c>
    </row>
    <row r="1711" spans="1:5">
      <c r="A1711" s="412">
        <v>1820</v>
      </c>
      <c r="B1711" s="412" t="s">
        <v>32999</v>
      </c>
      <c r="C1711" s="412" t="s">
        <v>30213</v>
      </c>
      <c r="D1711" s="412" t="s">
        <v>30223</v>
      </c>
      <c r="E1711" s="413" t="s">
        <v>33000</v>
      </c>
    </row>
    <row r="1712" spans="1:5">
      <c r="A1712" s="412">
        <v>1779</v>
      </c>
      <c r="B1712" s="412" t="s">
        <v>33001</v>
      </c>
      <c r="C1712" s="412" t="s">
        <v>30213</v>
      </c>
      <c r="D1712" s="412" t="s">
        <v>30223</v>
      </c>
      <c r="E1712" s="413" t="s">
        <v>33002</v>
      </c>
    </row>
    <row r="1713" spans="1:5">
      <c r="A1713" s="412">
        <v>1780</v>
      </c>
      <c r="B1713" s="412" t="s">
        <v>33003</v>
      </c>
      <c r="C1713" s="412" t="s">
        <v>30213</v>
      </c>
      <c r="D1713" s="412" t="s">
        <v>30223</v>
      </c>
      <c r="E1713" s="413" t="s">
        <v>33004</v>
      </c>
    </row>
    <row r="1714" spans="1:5">
      <c r="A1714" s="412">
        <v>1783</v>
      </c>
      <c r="B1714" s="412" t="s">
        <v>33005</v>
      </c>
      <c r="C1714" s="412" t="s">
        <v>30213</v>
      </c>
      <c r="D1714" s="412" t="s">
        <v>30223</v>
      </c>
      <c r="E1714" s="413" t="s">
        <v>33006</v>
      </c>
    </row>
    <row r="1715" spans="1:5">
      <c r="A1715" s="412">
        <v>1782</v>
      </c>
      <c r="B1715" s="412" t="s">
        <v>33007</v>
      </c>
      <c r="C1715" s="412" t="s">
        <v>30213</v>
      </c>
      <c r="D1715" s="412" t="s">
        <v>30223</v>
      </c>
      <c r="E1715" s="413" t="s">
        <v>13309</v>
      </c>
    </row>
    <row r="1716" spans="1:5">
      <c r="A1716" s="412">
        <v>1817</v>
      </c>
      <c r="B1716" s="412" t="s">
        <v>33008</v>
      </c>
      <c r="C1716" s="412" t="s">
        <v>30213</v>
      </c>
      <c r="D1716" s="412" t="s">
        <v>30223</v>
      </c>
      <c r="E1716" s="413" t="s">
        <v>8502</v>
      </c>
    </row>
    <row r="1717" spans="1:5">
      <c r="A1717" s="412">
        <v>1781</v>
      </c>
      <c r="B1717" s="412" t="s">
        <v>33009</v>
      </c>
      <c r="C1717" s="412" t="s">
        <v>30213</v>
      </c>
      <c r="D1717" s="412" t="s">
        <v>30223</v>
      </c>
      <c r="E1717" s="413" t="s">
        <v>15817</v>
      </c>
    </row>
    <row r="1718" spans="1:5">
      <c r="A1718" s="412">
        <v>1784</v>
      </c>
      <c r="B1718" s="412" t="s">
        <v>33010</v>
      </c>
      <c r="C1718" s="412" t="s">
        <v>30213</v>
      </c>
      <c r="D1718" s="412" t="s">
        <v>30223</v>
      </c>
      <c r="E1718" s="413" t="s">
        <v>33011</v>
      </c>
    </row>
    <row r="1719" spans="1:5">
      <c r="A1719" s="412">
        <v>1810</v>
      </c>
      <c r="B1719" s="412" t="s">
        <v>33012</v>
      </c>
      <c r="C1719" s="412" t="s">
        <v>30213</v>
      </c>
      <c r="D1719" s="412" t="s">
        <v>30223</v>
      </c>
      <c r="E1719" s="413" t="s">
        <v>33013</v>
      </c>
    </row>
    <row r="1720" spans="1:5">
      <c r="A1720" s="412">
        <v>1811</v>
      </c>
      <c r="B1720" s="412" t="s">
        <v>33014</v>
      </c>
      <c r="C1720" s="412" t="s">
        <v>30213</v>
      </c>
      <c r="D1720" s="412" t="s">
        <v>30223</v>
      </c>
      <c r="E1720" s="413" t="s">
        <v>32120</v>
      </c>
    </row>
    <row r="1721" spans="1:5">
      <c r="A1721" s="412">
        <v>1812</v>
      </c>
      <c r="B1721" s="412" t="s">
        <v>33015</v>
      </c>
      <c r="C1721" s="412" t="s">
        <v>30213</v>
      </c>
      <c r="D1721" s="412" t="s">
        <v>30223</v>
      </c>
      <c r="E1721" s="413" t="s">
        <v>33016</v>
      </c>
    </row>
    <row r="1722" spans="1:5">
      <c r="A1722" s="412">
        <v>40386</v>
      </c>
      <c r="B1722" s="412" t="s">
        <v>33017</v>
      </c>
      <c r="C1722" s="412" t="s">
        <v>30213</v>
      </c>
      <c r="D1722" s="412" t="s">
        <v>30216</v>
      </c>
      <c r="E1722" s="413" t="s">
        <v>16648</v>
      </c>
    </row>
    <row r="1723" spans="1:5">
      <c r="A1723" s="412">
        <v>40384</v>
      </c>
      <c r="B1723" s="412" t="s">
        <v>33018</v>
      </c>
      <c r="C1723" s="412" t="s">
        <v>30213</v>
      </c>
      <c r="D1723" s="412" t="s">
        <v>30216</v>
      </c>
      <c r="E1723" s="413" t="s">
        <v>16792</v>
      </c>
    </row>
    <row r="1724" spans="1:5">
      <c r="A1724" s="412">
        <v>40379</v>
      </c>
      <c r="B1724" s="412" t="s">
        <v>33019</v>
      </c>
      <c r="C1724" s="412" t="s">
        <v>30213</v>
      </c>
      <c r="D1724" s="412" t="s">
        <v>30216</v>
      </c>
      <c r="E1724" s="413" t="s">
        <v>10264</v>
      </c>
    </row>
    <row r="1725" spans="1:5">
      <c r="A1725" s="412">
        <v>40423</v>
      </c>
      <c r="B1725" s="412" t="s">
        <v>33020</v>
      </c>
      <c r="C1725" s="412" t="s">
        <v>30213</v>
      </c>
      <c r="D1725" s="412" t="s">
        <v>30216</v>
      </c>
      <c r="E1725" s="413" t="s">
        <v>33021</v>
      </c>
    </row>
    <row r="1726" spans="1:5">
      <c r="A1726" s="412">
        <v>40389</v>
      </c>
      <c r="B1726" s="412" t="s">
        <v>33022</v>
      </c>
      <c r="C1726" s="412" t="s">
        <v>30213</v>
      </c>
      <c r="D1726" s="412" t="s">
        <v>30216</v>
      </c>
      <c r="E1726" s="413" t="s">
        <v>33023</v>
      </c>
    </row>
    <row r="1727" spans="1:5">
      <c r="A1727" s="412">
        <v>40388</v>
      </c>
      <c r="B1727" s="412" t="s">
        <v>33024</v>
      </c>
      <c r="C1727" s="412" t="s">
        <v>30213</v>
      </c>
      <c r="D1727" s="412" t="s">
        <v>30216</v>
      </c>
      <c r="E1727" s="413" t="s">
        <v>33025</v>
      </c>
    </row>
    <row r="1728" spans="1:5">
      <c r="A1728" s="412">
        <v>40381</v>
      </c>
      <c r="B1728" s="412" t="s">
        <v>33026</v>
      </c>
      <c r="C1728" s="412" t="s">
        <v>30213</v>
      </c>
      <c r="D1728" s="412" t="s">
        <v>30216</v>
      </c>
      <c r="E1728" s="413" t="s">
        <v>15547</v>
      </c>
    </row>
    <row r="1729" spans="1:5">
      <c r="A1729" s="412">
        <v>40391</v>
      </c>
      <c r="B1729" s="412" t="s">
        <v>33027</v>
      </c>
      <c r="C1729" s="412" t="s">
        <v>30213</v>
      </c>
      <c r="D1729" s="412" t="s">
        <v>30216</v>
      </c>
      <c r="E1729" s="413" t="s">
        <v>33028</v>
      </c>
    </row>
    <row r="1730" spans="1:5">
      <c r="A1730" s="412">
        <v>40414</v>
      </c>
      <c r="B1730" s="412" t="s">
        <v>33029</v>
      </c>
      <c r="C1730" s="412" t="s">
        <v>30213</v>
      </c>
      <c r="D1730" s="412" t="s">
        <v>30223</v>
      </c>
      <c r="E1730" s="413" t="s">
        <v>14822</v>
      </c>
    </row>
    <row r="1731" spans="1:5">
      <c r="A1731" s="412">
        <v>40416</v>
      </c>
      <c r="B1731" s="412" t="s">
        <v>33030</v>
      </c>
      <c r="C1731" s="412" t="s">
        <v>30213</v>
      </c>
      <c r="D1731" s="412" t="s">
        <v>30223</v>
      </c>
      <c r="E1731" s="413" t="s">
        <v>33031</v>
      </c>
    </row>
    <row r="1732" spans="1:5">
      <c r="A1732" s="412">
        <v>40418</v>
      </c>
      <c r="B1732" s="412" t="s">
        <v>33032</v>
      </c>
      <c r="C1732" s="412" t="s">
        <v>30213</v>
      </c>
      <c r="D1732" s="412" t="s">
        <v>30223</v>
      </c>
      <c r="E1732" s="413" t="s">
        <v>15911</v>
      </c>
    </row>
    <row r="1733" spans="1:5">
      <c r="A1733" s="412">
        <v>2609</v>
      </c>
      <c r="B1733" s="412" t="s">
        <v>33033</v>
      </c>
      <c r="C1733" s="412" t="s">
        <v>30213</v>
      </c>
      <c r="D1733" s="412" t="s">
        <v>30223</v>
      </c>
      <c r="E1733" s="413" t="s">
        <v>4846</v>
      </c>
    </row>
    <row r="1734" spans="1:5">
      <c r="A1734" s="412">
        <v>2634</v>
      </c>
      <c r="B1734" s="412" t="s">
        <v>33034</v>
      </c>
      <c r="C1734" s="412" t="s">
        <v>30213</v>
      </c>
      <c r="D1734" s="412" t="s">
        <v>30223</v>
      </c>
      <c r="E1734" s="413" t="s">
        <v>9796</v>
      </c>
    </row>
    <row r="1735" spans="1:5">
      <c r="A1735" s="412">
        <v>2611</v>
      </c>
      <c r="B1735" s="412" t="s">
        <v>33035</v>
      </c>
      <c r="C1735" s="412" t="s">
        <v>30213</v>
      </c>
      <c r="D1735" s="412" t="s">
        <v>30223</v>
      </c>
      <c r="E1735" s="413" t="s">
        <v>5521</v>
      </c>
    </row>
    <row r="1736" spans="1:5">
      <c r="A1736" s="412">
        <v>34359</v>
      </c>
      <c r="B1736" s="412" t="s">
        <v>33036</v>
      </c>
      <c r="C1736" s="412" t="s">
        <v>30213</v>
      </c>
      <c r="D1736" s="412" t="s">
        <v>30223</v>
      </c>
      <c r="E1736" s="413" t="s">
        <v>33037</v>
      </c>
    </row>
    <row r="1737" spans="1:5">
      <c r="A1737" s="412">
        <v>1789</v>
      </c>
      <c r="B1737" s="412" t="s">
        <v>33038</v>
      </c>
      <c r="C1737" s="412" t="s">
        <v>30213</v>
      </c>
      <c r="D1737" s="412" t="s">
        <v>30223</v>
      </c>
      <c r="E1737" s="413" t="s">
        <v>30523</v>
      </c>
    </row>
    <row r="1738" spans="1:5">
      <c r="A1738" s="412">
        <v>1788</v>
      </c>
      <c r="B1738" s="412" t="s">
        <v>33039</v>
      </c>
      <c r="C1738" s="412" t="s">
        <v>30213</v>
      </c>
      <c r="D1738" s="412" t="s">
        <v>30223</v>
      </c>
      <c r="E1738" s="413" t="s">
        <v>33040</v>
      </c>
    </row>
    <row r="1739" spans="1:5">
      <c r="A1739" s="412">
        <v>1786</v>
      </c>
      <c r="B1739" s="412" t="s">
        <v>33041</v>
      </c>
      <c r="C1739" s="412" t="s">
        <v>30213</v>
      </c>
      <c r="D1739" s="412" t="s">
        <v>30223</v>
      </c>
      <c r="E1739" s="413" t="s">
        <v>32615</v>
      </c>
    </row>
    <row r="1740" spans="1:5">
      <c r="A1740" s="412">
        <v>1787</v>
      </c>
      <c r="B1740" s="412" t="s">
        <v>33042</v>
      </c>
      <c r="C1740" s="412" t="s">
        <v>30213</v>
      </c>
      <c r="D1740" s="412" t="s">
        <v>30223</v>
      </c>
      <c r="E1740" s="413" t="s">
        <v>30807</v>
      </c>
    </row>
    <row r="1741" spans="1:5">
      <c r="A1741" s="412">
        <v>1791</v>
      </c>
      <c r="B1741" s="412" t="s">
        <v>33043</v>
      </c>
      <c r="C1741" s="412" t="s">
        <v>30213</v>
      </c>
      <c r="D1741" s="412" t="s">
        <v>30223</v>
      </c>
      <c r="E1741" s="413" t="s">
        <v>33044</v>
      </c>
    </row>
    <row r="1742" spans="1:5">
      <c r="A1742" s="412">
        <v>1790</v>
      </c>
      <c r="B1742" s="412" t="s">
        <v>33045</v>
      </c>
      <c r="C1742" s="412" t="s">
        <v>30213</v>
      </c>
      <c r="D1742" s="412" t="s">
        <v>30223</v>
      </c>
      <c r="E1742" s="413" t="s">
        <v>33046</v>
      </c>
    </row>
    <row r="1743" spans="1:5">
      <c r="A1743" s="412">
        <v>1813</v>
      </c>
      <c r="B1743" s="412" t="s">
        <v>33047</v>
      </c>
      <c r="C1743" s="412" t="s">
        <v>30213</v>
      </c>
      <c r="D1743" s="412" t="s">
        <v>30223</v>
      </c>
      <c r="E1743" s="413" t="s">
        <v>30986</v>
      </c>
    </row>
    <row r="1744" spans="1:5">
      <c r="A1744" s="412">
        <v>1792</v>
      </c>
      <c r="B1744" s="412" t="s">
        <v>33048</v>
      </c>
      <c r="C1744" s="412" t="s">
        <v>30213</v>
      </c>
      <c r="D1744" s="412" t="s">
        <v>30223</v>
      </c>
      <c r="E1744" s="413" t="s">
        <v>33049</v>
      </c>
    </row>
    <row r="1745" spans="1:5">
      <c r="A1745" s="412">
        <v>1793</v>
      </c>
      <c r="B1745" s="412" t="s">
        <v>33050</v>
      </c>
      <c r="C1745" s="412" t="s">
        <v>30213</v>
      </c>
      <c r="D1745" s="412" t="s">
        <v>30223</v>
      </c>
      <c r="E1745" s="413" t="s">
        <v>33051</v>
      </c>
    </row>
    <row r="1746" spans="1:5">
      <c r="A1746" s="412">
        <v>1809</v>
      </c>
      <c r="B1746" s="412" t="s">
        <v>33052</v>
      </c>
      <c r="C1746" s="412" t="s">
        <v>30213</v>
      </c>
      <c r="D1746" s="412" t="s">
        <v>30223</v>
      </c>
      <c r="E1746" s="413" t="s">
        <v>15610</v>
      </c>
    </row>
    <row r="1747" spans="1:5">
      <c r="A1747" s="412">
        <v>1814</v>
      </c>
      <c r="B1747" s="412" t="s">
        <v>33053</v>
      </c>
      <c r="C1747" s="412" t="s">
        <v>30213</v>
      </c>
      <c r="D1747" s="412" t="s">
        <v>30223</v>
      </c>
      <c r="E1747" s="413" t="s">
        <v>33054</v>
      </c>
    </row>
    <row r="1748" spans="1:5">
      <c r="A1748" s="412">
        <v>1803</v>
      </c>
      <c r="B1748" s="412" t="s">
        <v>33055</v>
      </c>
      <c r="C1748" s="412" t="s">
        <v>30213</v>
      </c>
      <c r="D1748" s="412" t="s">
        <v>30223</v>
      </c>
      <c r="E1748" s="413" t="s">
        <v>33056</v>
      </c>
    </row>
    <row r="1749" spans="1:5">
      <c r="A1749" s="412">
        <v>1805</v>
      </c>
      <c r="B1749" s="412" t="s">
        <v>33057</v>
      </c>
      <c r="C1749" s="412" t="s">
        <v>30213</v>
      </c>
      <c r="D1749" s="412" t="s">
        <v>30223</v>
      </c>
      <c r="E1749" s="413" t="s">
        <v>33058</v>
      </c>
    </row>
    <row r="1750" spans="1:5">
      <c r="A1750" s="412">
        <v>1821</v>
      </c>
      <c r="B1750" s="412" t="s">
        <v>33059</v>
      </c>
      <c r="C1750" s="412" t="s">
        <v>30213</v>
      </c>
      <c r="D1750" s="412" t="s">
        <v>30223</v>
      </c>
      <c r="E1750" s="413" t="s">
        <v>33060</v>
      </c>
    </row>
    <row r="1751" spans="1:5">
      <c r="A1751" s="412">
        <v>1806</v>
      </c>
      <c r="B1751" s="412" t="s">
        <v>33061</v>
      </c>
      <c r="C1751" s="412" t="s">
        <v>30213</v>
      </c>
      <c r="D1751" s="412" t="s">
        <v>30223</v>
      </c>
      <c r="E1751" s="413" t="s">
        <v>33062</v>
      </c>
    </row>
    <row r="1752" spans="1:5">
      <c r="A1752" s="412">
        <v>1804</v>
      </c>
      <c r="B1752" s="412" t="s">
        <v>33063</v>
      </c>
      <c r="C1752" s="412" t="s">
        <v>30213</v>
      </c>
      <c r="D1752" s="412" t="s">
        <v>30223</v>
      </c>
      <c r="E1752" s="413" t="s">
        <v>33064</v>
      </c>
    </row>
    <row r="1753" spans="1:5">
      <c r="A1753" s="412">
        <v>1807</v>
      </c>
      <c r="B1753" s="412" t="s">
        <v>33065</v>
      </c>
      <c r="C1753" s="412" t="s">
        <v>30213</v>
      </c>
      <c r="D1753" s="412" t="s">
        <v>30223</v>
      </c>
      <c r="E1753" s="413" t="s">
        <v>33066</v>
      </c>
    </row>
    <row r="1754" spans="1:5">
      <c r="A1754" s="412">
        <v>1808</v>
      </c>
      <c r="B1754" s="412" t="s">
        <v>33067</v>
      </c>
      <c r="C1754" s="412" t="s">
        <v>30213</v>
      </c>
      <c r="D1754" s="412" t="s">
        <v>30223</v>
      </c>
      <c r="E1754" s="413" t="s">
        <v>33068</v>
      </c>
    </row>
    <row r="1755" spans="1:5">
      <c r="A1755" s="412">
        <v>1797</v>
      </c>
      <c r="B1755" s="412" t="s">
        <v>33069</v>
      </c>
      <c r="C1755" s="412" t="s">
        <v>30213</v>
      </c>
      <c r="D1755" s="412" t="s">
        <v>30223</v>
      </c>
      <c r="E1755" s="413" t="s">
        <v>33070</v>
      </c>
    </row>
    <row r="1756" spans="1:5">
      <c r="A1756" s="412">
        <v>1796</v>
      </c>
      <c r="B1756" s="412" t="s">
        <v>33071</v>
      </c>
      <c r="C1756" s="412" t="s">
        <v>30213</v>
      </c>
      <c r="D1756" s="412" t="s">
        <v>30223</v>
      </c>
      <c r="E1756" s="413" t="s">
        <v>33072</v>
      </c>
    </row>
    <row r="1757" spans="1:5">
      <c r="A1757" s="412">
        <v>1794</v>
      </c>
      <c r="B1757" s="412" t="s">
        <v>33073</v>
      </c>
      <c r="C1757" s="412" t="s">
        <v>30213</v>
      </c>
      <c r="D1757" s="412" t="s">
        <v>30223</v>
      </c>
      <c r="E1757" s="413" t="s">
        <v>33074</v>
      </c>
    </row>
    <row r="1758" spans="1:5">
      <c r="A1758" s="412">
        <v>1816</v>
      </c>
      <c r="B1758" s="412" t="s">
        <v>33075</v>
      </c>
      <c r="C1758" s="412" t="s">
        <v>30213</v>
      </c>
      <c r="D1758" s="412" t="s">
        <v>30223</v>
      </c>
      <c r="E1758" s="413" t="s">
        <v>33076</v>
      </c>
    </row>
    <row r="1759" spans="1:5">
      <c r="A1759" s="412">
        <v>1815</v>
      </c>
      <c r="B1759" s="412" t="s">
        <v>33077</v>
      </c>
      <c r="C1759" s="412" t="s">
        <v>30213</v>
      </c>
      <c r="D1759" s="412" t="s">
        <v>30223</v>
      </c>
      <c r="E1759" s="413" t="s">
        <v>33078</v>
      </c>
    </row>
    <row r="1760" spans="1:5">
      <c r="A1760" s="412">
        <v>1798</v>
      </c>
      <c r="B1760" s="412" t="s">
        <v>33079</v>
      </c>
      <c r="C1760" s="412" t="s">
        <v>30213</v>
      </c>
      <c r="D1760" s="412" t="s">
        <v>30223</v>
      </c>
      <c r="E1760" s="413" t="s">
        <v>33080</v>
      </c>
    </row>
    <row r="1761" spans="1:5">
      <c r="A1761" s="412">
        <v>1795</v>
      </c>
      <c r="B1761" s="412" t="s">
        <v>33081</v>
      </c>
      <c r="C1761" s="412" t="s">
        <v>30213</v>
      </c>
      <c r="D1761" s="412" t="s">
        <v>30223</v>
      </c>
      <c r="E1761" s="413" t="s">
        <v>10905</v>
      </c>
    </row>
    <row r="1762" spans="1:5">
      <c r="A1762" s="412">
        <v>1799</v>
      </c>
      <c r="B1762" s="412" t="s">
        <v>33082</v>
      </c>
      <c r="C1762" s="412" t="s">
        <v>30213</v>
      </c>
      <c r="D1762" s="412" t="s">
        <v>30223</v>
      </c>
      <c r="E1762" s="413" t="s">
        <v>33083</v>
      </c>
    </row>
    <row r="1763" spans="1:5">
      <c r="A1763" s="412">
        <v>1800</v>
      </c>
      <c r="B1763" s="412" t="s">
        <v>33084</v>
      </c>
      <c r="C1763" s="412" t="s">
        <v>30213</v>
      </c>
      <c r="D1763" s="412" t="s">
        <v>30223</v>
      </c>
      <c r="E1763" s="413" t="s">
        <v>33085</v>
      </c>
    </row>
    <row r="1764" spans="1:5">
      <c r="A1764" s="412">
        <v>1802</v>
      </c>
      <c r="B1764" s="412" t="s">
        <v>33086</v>
      </c>
      <c r="C1764" s="412" t="s">
        <v>30213</v>
      </c>
      <c r="D1764" s="412" t="s">
        <v>30223</v>
      </c>
      <c r="E1764" s="413" t="s">
        <v>33087</v>
      </c>
    </row>
    <row r="1765" spans="1:5">
      <c r="A1765" s="412">
        <v>40385</v>
      </c>
      <c r="B1765" s="412" t="s">
        <v>33088</v>
      </c>
      <c r="C1765" s="412" t="s">
        <v>30213</v>
      </c>
      <c r="D1765" s="412" t="s">
        <v>30216</v>
      </c>
      <c r="E1765" s="413" t="s">
        <v>16648</v>
      </c>
    </row>
    <row r="1766" spans="1:5">
      <c r="A1766" s="412">
        <v>40383</v>
      </c>
      <c r="B1766" s="412" t="s">
        <v>33089</v>
      </c>
      <c r="C1766" s="412" t="s">
        <v>30213</v>
      </c>
      <c r="D1766" s="412" t="s">
        <v>30216</v>
      </c>
      <c r="E1766" s="413" t="s">
        <v>16792</v>
      </c>
    </row>
    <row r="1767" spans="1:5">
      <c r="A1767" s="412">
        <v>40378</v>
      </c>
      <c r="B1767" s="412" t="s">
        <v>33090</v>
      </c>
      <c r="C1767" s="412" t="s">
        <v>30213</v>
      </c>
      <c r="D1767" s="412" t="s">
        <v>30216</v>
      </c>
      <c r="E1767" s="413" t="s">
        <v>10264</v>
      </c>
    </row>
    <row r="1768" spans="1:5">
      <c r="A1768" s="412">
        <v>40382</v>
      </c>
      <c r="B1768" s="412" t="s">
        <v>33091</v>
      </c>
      <c r="C1768" s="412" t="s">
        <v>30213</v>
      </c>
      <c r="D1768" s="412" t="s">
        <v>30216</v>
      </c>
      <c r="E1768" s="413" t="s">
        <v>33021</v>
      </c>
    </row>
    <row r="1769" spans="1:5">
      <c r="A1769" s="412">
        <v>40422</v>
      </c>
      <c r="B1769" s="412" t="s">
        <v>33092</v>
      </c>
      <c r="C1769" s="412" t="s">
        <v>30213</v>
      </c>
      <c r="D1769" s="412" t="s">
        <v>30216</v>
      </c>
      <c r="E1769" s="413" t="s">
        <v>33093</v>
      </c>
    </row>
    <row r="1770" spans="1:5">
      <c r="A1770" s="412">
        <v>40387</v>
      </c>
      <c r="B1770" s="412" t="s">
        <v>33094</v>
      </c>
      <c r="C1770" s="412" t="s">
        <v>30213</v>
      </c>
      <c r="D1770" s="412" t="s">
        <v>30216</v>
      </c>
      <c r="E1770" s="413" t="s">
        <v>33095</v>
      </c>
    </row>
    <row r="1771" spans="1:5">
      <c r="A1771" s="412">
        <v>40380</v>
      </c>
      <c r="B1771" s="412" t="s">
        <v>33096</v>
      </c>
      <c r="C1771" s="412" t="s">
        <v>30213</v>
      </c>
      <c r="D1771" s="412" t="s">
        <v>30216</v>
      </c>
      <c r="E1771" s="413" t="s">
        <v>15547</v>
      </c>
    </row>
    <row r="1772" spans="1:5">
      <c r="A1772" s="412">
        <v>40390</v>
      </c>
      <c r="B1772" s="412" t="s">
        <v>33097</v>
      </c>
      <c r="C1772" s="412" t="s">
        <v>30213</v>
      </c>
      <c r="D1772" s="412" t="s">
        <v>30216</v>
      </c>
      <c r="E1772" s="413" t="s">
        <v>33098</v>
      </c>
    </row>
    <row r="1773" spans="1:5">
      <c r="A1773" s="412">
        <v>40413</v>
      </c>
      <c r="B1773" s="412" t="s">
        <v>33099</v>
      </c>
      <c r="C1773" s="412" t="s">
        <v>30213</v>
      </c>
      <c r="D1773" s="412" t="s">
        <v>30223</v>
      </c>
      <c r="E1773" s="413" t="s">
        <v>16569</v>
      </c>
    </row>
    <row r="1774" spans="1:5">
      <c r="A1774" s="412">
        <v>40415</v>
      </c>
      <c r="B1774" s="412" t="s">
        <v>33100</v>
      </c>
      <c r="C1774" s="412" t="s">
        <v>30213</v>
      </c>
      <c r="D1774" s="412" t="s">
        <v>30223</v>
      </c>
      <c r="E1774" s="413" t="s">
        <v>33101</v>
      </c>
    </row>
    <row r="1775" spans="1:5">
      <c r="A1775" s="412">
        <v>40417</v>
      </c>
      <c r="B1775" s="412" t="s">
        <v>33102</v>
      </c>
      <c r="C1775" s="412" t="s">
        <v>30213</v>
      </c>
      <c r="D1775" s="412" t="s">
        <v>30223</v>
      </c>
      <c r="E1775" s="413" t="s">
        <v>33103</v>
      </c>
    </row>
    <row r="1776" spans="1:5">
      <c r="A1776" s="412">
        <v>39271</v>
      </c>
      <c r="B1776" s="412" t="s">
        <v>33104</v>
      </c>
      <c r="C1776" s="412" t="s">
        <v>30213</v>
      </c>
      <c r="D1776" s="412" t="s">
        <v>30216</v>
      </c>
      <c r="E1776" s="413" t="s">
        <v>33105</v>
      </c>
    </row>
    <row r="1777" spans="1:5">
      <c r="A1777" s="412">
        <v>39273</v>
      </c>
      <c r="B1777" s="412" t="s">
        <v>33106</v>
      </c>
      <c r="C1777" s="412" t="s">
        <v>30213</v>
      </c>
      <c r="D1777" s="412" t="s">
        <v>30216</v>
      </c>
      <c r="E1777" s="413" t="s">
        <v>32677</v>
      </c>
    </row>
    <row r="1778" spans="1:5">
      <c r="A1778" s="412">
        <v>39272</v>
      </c>
      <c r="B1778" s="412" t="s">
        <v>33107</v>
      </c>
      <c r="C1778" s="412" t="s">
        <v>30213</v>
      </c>
      <c r="D1778" s="412" t="s">
        <v>30216</v>
      </c>
      <c r="E1778" s="413" t="s">
        <v>33108</v>
      </c>
    </row>
    <row r="1779" spans="1:5">
      <c r="A1779" s="412">
        <v>1875</v>
      </c>
      <c r="B1779" s="412" t="s">
        <v>33109</v>
      </c>
      <c r="C1779" s="412" t="s">
        <v>30213</v>
      </c>
      <c r="D1779" s="412" t="s">
        <v>30216</v>
      </c>
      <c r="E1779" s="413" t="s">
        <v>32908</v>
      </c>
    </row>
    <row r="1780" spans="1:5">
      <c r="A1780" s="412">
        <v>1874</v>
      </c>
      <c r="B1780" s="412" t="s">
        <v>33110</v>
      </c>
      <c r="C1780" s="412" t="s">
        <v>30213</v>
      </c>
      <c r="D1780" s="412" t="s">
        <v>30216</v>
      </c>
      <c r="E1780" s="413" t="s">
        <v>33111</v>
      </c>
    </row>
    <row r="1781" spans="1:5">
      <c r="A1781" s="412">
        <v>1870</v>
      </c>
      <c r="B1781" s="412" t="s">
        <v>33112</v>
      </c>
      <c r="C1781" s="412" t="s">
        <v>30213</v>
      </c>
      <c r="D1781" s="412" t="s">
        <v>30214</v>
      </c>
      <c r="E1781" s="413" t="s">
        <v>9779</v>
      </c>
    </row>
    <row r="1782" spans="1:5">
      <c r="A1782" s="412">
        <v>1884</v>
      </c>
      <c r="B1782" s="412" t="s">
        <v>33113</v>
      </c>
      <c r="C1782" s="412" t="s">
        <v>30213</v>
      </c>
      <c r="D1782" s="412" t="s">
        <v>30216</v>
      </c>
      <c r="E1782" s="413" t="s">
        <v>4620</v>
      </c>
    </row>
    <row r="1783" spans="1:5">
      <c r="A1783" s="412">
        <v>1887</v>
      </c>
      <c r="B1783" s="412" t="s">
        <v>33114</v>
      </c>
      <c r="C1783" s="412" t="s">
        <v>30213</v>
      </c>
      <c r="D1783" s="412" t="s">
        <v>30216</v>
      </c>
      <c r="E1783" s="413" t="s">
        <v>33115</v>
      </c>
    </row>
    <row r="1784" spans="1:5">
      <c r="A1784" s="412">
        <v>1876</v>
      </c>
      <c r="B1784" s="412" t="s">
        <v>33116</v>
      </c>
      <c r="C1784" s="412" t="s">
        <v>30213</v>
      </c>
      <c r="D1784" s="412" t="s">
        <v>30216</v>
      </c>
      <c r="E1784" s="413" t="s">
        <v>6873</v>
      </c>
    </row>
    <row r="1785" spans="1:5">
      <c r="A1785" s="412">
        <v>1879</v>
      </c>
      <c r="B1785" s="412" t="s">
        <v>33117</v>
      </c>
      <c r="C1785" s="412" t="s">
        <v>30213</v>
      </c>
      <c r="D1785" s="412" t="s">
        <v>30216</v>
      </c>
      <c r="E1785" s="413" t="s">
        <v>33118</v>
      </c>
    </row>
    <row r="1786" spans="1:5">
      <c r="A1786" s="412">
        <v>1877</v>
      </c>
      <c r="B1786" s="412" t="s">
        <v>33119</v>
      </c>
      <c r="C1786" s="412" t="s">
        <v>30213</v>
      </c>
      <c r="D1786" s="412" t="s">
        <v>30216</v>
      </c>
      <c r="E1786" s="413" t="s">
        <v>31393</v>
      </c>
    </row>
    <row r="1787" spans="1:5">
      <c r="A1787" s="412">
        <v>1878</v>
      </c>
      <c r="B1787" s="412" t="s">
        <v>33120</v>
      </c>
      <c r="C1787" s="412" t="s">
        <v>30213</v>
      </c>
      <c r="D1787" s="412" t="s">
        <v>30216</v>
      </c>
      <c r="E1787" s="413" t="s">
        <v>33121</v>
      </c>
    </row>
    <row r="1788" spans="1:5">
      <c r="A1788" s="412">
        <v>2621</v>
      </c>
      <c r="B1788" s="412" t="s">
        <v>33122</v>
      </c>
      <c r="C1788" s="412" t="s">
        <v>30213</v>
      </c>
      <c r="D1788" s="412" t="s">
        <v>30223</v>
      </c>
      <c r="E1788" s="413" t="s">
        <v>33123</v>
      </c>
    </row>
    <row r="1789" spans="1:5">
      <c r="A1789" s="412">
        <v>2616</v>
      </c>
      <c r="B1789" s="412" t="s">
        <v>33124</v>
      </c>
      <c r="C1789" s="412" t="s">
        <v>30213</v>
      </c>
      <c r="D1789" s="412" t="s">
        <v>30223</v>
      </c>
      <c r="E1789" s="413" t="s">
        <v>33125</v>
      </c>
    </row>
    <row r="1790" spans="1:5">
      <c r="A1790" s="412">
        <v>2633</v>
      </c>
      <c r="B1790" s="412" t="s">
        <v>33126</v>
      </c>
      <c r="C1790" s="412" t="s">
        <v>30213</v>
      </c>
      <c r="D1790" s="412" t="s">
        <v>30223</v>
      </c>
      <c r="E1790" s="413" t="s">
        <v>14786</v>
      </c>
    </row>
    <row r="1791" spans="1:5">
      <c r="A1791" s="412">
        <v>2617</v>
      </c>
      <c r="B1791" s="412" t="s">
        <v>33127</v>
      </c>
      <c r="C1791" s="412" t="s">
        <v>30213</v>
      </c>
      <c r="D1791" s="412" t="s">
        <v>30223</v>
      </c>
      <c r="E1791" s="413" t="s">
        <v>8542</v>
      </c>
    </row>
    <row r="1792" spans="1:5">
      <c r="A1792" s="412">
        <v>2618</v>
      </c>
      <c r="B1792" s="412" t="s">
        <v>33128</v>
      </c>
      <c r="C1792" s="412" t="s">
        <v>30213</v>
      </c>
      <c r="D1792" s="412" t="s">
        <v>30223</v>
      </c>
      <c r="E1792" s="413" t="s">
        <v>13476</v>
      </c>
    </row>
    <row r="1793" spans="1:5">
      <c r="A1793" s="412">
        <v>2632</v>
      </c>
      <c r="B1793" s="412" t="s">
        <v>33129</v>
      </c>
      <c r="C1793" s="412" t="s">
        <v>30213</v>
      </c>
      <c r="D1793" s="412" t="s">
        <v>30223</v>
      </c>
      <c r="E1793" s="413" t="s">
        <v>33130</v>
      </c>
    </row>
    <row r="1794" spans="1:5">
      <c r="A1794" s="412">
        <v>2631</v>
      </c>
      <c r="B1794" s="412" t="s">
        <v>33131</v>
      </c>
      <c r="C1794" s="412" t="s">
        <v>30213</v>
      </c>
      <c r="D1794" s="412" t="s">
        <v>30223</v>
      </c>
      <c r="E1794" s="413" t="s">
        <v>33132</v>
      </c>
    </row>
    <row r="1795" spans="1:5">
      <c r="A1795" s="412">
        <v>2619</v>
      </c>
      <c r="B1795" s="412" t="s">
        <v>33133</v>
      </c>
      <c r="C1795" s="412" t="s">
        <v>30213</v>
      </c>
      <c r="D1795" s="412" t="s">
        <v>30223</v>
      </c>
      <c r="E1795" s="413" t="s">
        <v>33134</v>
      </c>
    </row>
    <row r="1796" spans="1:5">
      <c r="A1796" s="412">
        <v>2620</v>
      </c>
      <c r="B1796" s="412" t="s">
        <v>33135</v>
      </c>
      <c r="C1796" s="412" t="s">
        <v>30213</v>
      </c>
      <c r="D1796" s="412" t="s">
        <v>30223</v>
      </c>
      <c r="E1796" s="413" t="s">
        <v>33136</v>
      </c>
    </row>
    <row r="1797" spans="1:5">
      <c r="A1797" s="412">
        <v>44472</v>
      </c>
      <c r="B1797" s="412" t="s">
        <v>33137</v>
      </c>
      <c r="C1797" s="412" t="s">
        <v>30213</v>
      </c>
      <c r="D1797" s="412" t="s">
        <v>30223</v>
      </c>
      <c r="E1797" s="413" t="s">
        <v>33138</v>
      </c>
    </row>
    <row r="1798" spans="1:5">
      <c r="A1798" s="412">
        <v>38369</v>
      </c>
      <c r="B1798" s="412" t="s">
        <v>33139</v>
      </c>
      <c r="C1798" s="412" t="s">
        <v>30213</v>
      </c>
      <c r="D1798" s="412" t="s">
        <v>30216</v>
      </c>
      <c r="E1798" s="413" t="s">
        <v>33140</v>
      </c>
    </row>
    <row r="1799" spans="1:5">
      <c r="A1799" s="412">
        <v>38370</v>
      </c>
      <c r="B1799" s="412" t="s">
        <v>33141</v>
      </c>
      <c r="C1799" s="412" t="s">
        <v>30213</v>
      </c>
      <c r="D1799" s="412" t="s">
        <v>30216</v>
      </c>
      <c r="E1799" s="413" t="s">
        <v>33140</v>
      </c>
    </row>
    <row r="1800" spans="1:5">
      <c r="A1800" s="412">
        <v>38372</v>
      </c>
      <c r="B1800" s="412" t="s">
        <v>33142</v>
      </c>
      <c r="C1800" s="412" t="s">
        <v>30213</v>
      </c>
      <c r="D1800" s="412" t="s">
        <v>30216</v>
      </c>
      <c r="E1800" s="413" t="s">
        <v>8819</v>
      </c>
    </row>
    <row r="1801" spans="1:5">
      <c r="A1801" s="412">
        <v>2357</v>
      </c>
      <c r="B1801" s="412" t="s">
        <v>33143</v>
      </c>
      <c r="C1801" s="412" t="s">
        <v>30484</v>
      </c>
      <c r="D1801" s="412" t="s">
        <v>30216</v>
      </c>
      <c r="E1801" s="413" t="s">
        <v>33144</v>
      </c>
    </row>
    <row r="1802" spans="1:5">
      <c r="A1802" s="412">
        <v>40806</v>
      </c>
      <c r="B1802" s="412" t="s">
        <v>33145</v>
      </c>
      <c r="C1802" s="412" t="s">
        <v>30486</v>
      </c>
      <c r="D1802" s="412" t="s">
        <v>30216</v>
      </c>
      <c r="E1802" s="413" t="s">
        <v>33146</v>
      </c>
    </row>
    <row r="1803" spans="1:5">
      <c r="A1803" s="412">
        <v>2355</v>
      </c>
      <c r="B1803" s="412" t="s">
        <v>33147</v>
      </c>
      <c r="C1803" s="412" t="s">
        <v>30484</v>
      </c>
      <c r="D1803" s="412" t="s">
        <v>30216</v>
      </c>
      <c r="E1803" s="413" t="s">
        <v>7451</v>
      </c>
    </row>
    <row r="1804" spans="1:5">
      <c r="A1804" s="412">
        <v>40805</v>
      </c>
      <c r="B1804" s="412" t="s">
        <v>33148</v>
      </c>
      <c r="C1804" s="412" t="s">
        <v>30486</v>
      </c>
      <c r="D1804" s="412" t="s">
        <v>30216</v>
      </c>
      <c r="E1804" s="413" t="s">
        <v>33149</v>
      </c>
    </row>
    <row r="1805" spans="1:5">
      <c r="A1805" s="412">
        <v>2358</v>
      </c>
      <c r="B1805" s="412" t="s">
        <v>33150</v>
      </c>
      <c r="C1805" s="412" t="s">
        <v>30484</v>
      </c>
      <c r="D1805" s="412" t="s">
        <v>30216</v>
      </c>
      <c r="E1805" s="413" t="s">
        <v>7433</v>
      </c>
    </row>
    <row r="1806" spans="1:5">
      <c r="A1806" s="412">
        <v>40807</v>
      </c>
      <c r="B1806" s="412" t="s">
        <v>33151</v>
      </c>
      <c r="C1806" s="412" t="s">
        <v>30486</v>
      </c>
      <c r="D1806" s="412" t="s">
        <v>30216</v>
      </c>
      <c r="E1806" s="413" t="s">
        <v>33152</v>
      </c>
    </row>
    <row r="1807" spans="1:5">
      <c r="A1807" s="412">
        <v>2359</v>
      </c>
      <c r="B1807" s="412" t="s">
        <v>33153</v>
      </c>
      <c r="C1807" s="412" t="s">
        <v>30484</v>
      </c>
      <c r="D1807" s="412" t="s">
        <v>30216</v>
      </c>
      <c r="E1807" s="413" t="s">
        <v>14709</v>
      </c>
    </row>
    <row r="1808" spans="1:5">
      <c r="A1808" s="412">
        <v>40808</v>
      </c>
      <c r="B1808" s="412" t="s">
        <v>33154</v>
      </c>
      <c r="C1808" s="412" t="s">
        <v>30486</v>
      </c>
      <c r="D1808" s="412" t="s">
        <v>30216</v>
      </c>
      <c r="E1808" s="413" t="s">
        <v>33155</v>
      </c>
    </row>
    <row r="1809" spans="1:5">
      <c r="A1809" s="412">
        <v>44330</v>
      </c>
      <c r="B1809" s="412" t="s">
        <v>33156</v>
      </c>
      <c r="C1809" s="412" t="s">
        <v>30307</v>
      </c>
      <c r="D1809" s="412" t="s">
        <v>30216</v>
      </c>
      <c r="E1809" s="413" t="s">
        <v>33157</v>
      </c>
    </row>
    <row r="1810" spans="1:5">
      <c r="A1810" s="412">
        <v>43144</v>
      </c>
      <c r="B1810" s="412" t="s">
        <v>33158</v>
      </c>
      <c r="C1810" s="412" t="s">
        <v>30304</v>
      </c>
      <c r="D1810" s="412" t="s">
        <v>30216</v>
      </c>
      <c r="E1810" s="413" t="s">
        <v>33159</v>
      </c>
    </row>
    <row r="1811" spans="1:5">
      <c r="A1811" s="412">
        <v>39397</v>
      </c>
      <c r="B1811" s="412" t="s">
        <v>33160</v>
      </c>
      <c r="C1811" s="412" t="s">
        <v>30307</v>
      </c>
      <c r="D1811" s="412" t="s">
        <v>30216</v>
      </c>
      <c r="E1811" s="413" t="s">
        <v>11621</v>
      </c>
    </row>
    <row r="1812" spans="1:5">
      <c r="A1812" s="412">
        <v>2692</v>
      </c>
      <c r="B1812" s="412" t="s">
        <v>33161</v>
      </c>
      <c r="C1812" s="412" t="s">
        <v>30307</v>
      </c>
      <c r="D1812" s="412" t="s">
        <v>30216</v>
      </c>
      <c r="E1812" s="413" t="s">
        <v>17021</v>
      </c>
    </row>
    <row r="1813" spans="1:5">
      <c r="A1813" s="412">
        <v>44329</v>
      </c>
      <c r="B1813" s="412" t="s">
        <v>33162</v>
      </c>
      <c r="C1813" s="412" t="s">
        <v>30307</v>
      </c>
      <c r="D1813" s="412" t="s">
        <v>30216</v>
      </c>
      <c r="E1813" s="413" t="s">
        <v>33163</v>
      </c>
    </row>
    <row r="1814" spans="1:5">
      <c r="A1814" s="412">
        <v>5318</v>
      </c>
      <c r="B1814" s="412" t="s">
        <v>33164</v>
      </c>
      <c r="C1814" s="412" t="s">
        <v>30307</v>
      </c>
      <c r="D1814" s="412" t="s">
        <v>30214</v>
      </c>
      <c r="E1814" s="413" t="s">
        <v>31310</v>
      </c>
    </row>
    <row r="1815" spans="1:5">
      <c r="A1815" s="412">
        <v>5330</v>
      </c>
      <c r="B1815" s="412" t="s">
        <v>33165</v>
      </c>
      <c r="C1815" s="412" t="s">
        <v>30307</v>
      </c>
      <c r="D1815" s="412" t="s">
        <v>30216</v>
      </c>
      <c r="E1815" s="413" t="s">
        <v>33166</v>
      </c>
    </row>
    <row r="1816" spans="1:5">
      <c r="A1816" s="412">
        <v>44532</v>
      </c>
      <c r="B1816" s="412" t="s">
        <v>33167</v>
      </c>
      <c r="C1816" s="412" t="s">
        <v>30213</v>
      </c>
      <c r="D1816" s="412" t="s">
        <v>30216</v>
      </c>
      <c r="E1816" s="413" t="s">
        <v>6738</v>
      </c>
    </row>
    <row r="1817" spans="1:5">
      <c r="A1817" s="412">
        <v>44531</v>
      </c>
      <c r="B1817" s="412" t="s">
        <v>33168</v>
      </c>
      <c r="C1817" s="412" t="s">
        <v>30213</v>
      </c>
      <c r="D1817" s="412" t="s">
        <v>30216</v>
      </c>
      <c r="E1817" s="413" t="s">
        <v>30827</v>
      </c>
    </row>
    <row r="1818" spans="1:5">
      <c r="A1818" s="412">
        <v>38140</v>
      </c>
      <c r="B1818" s="412" t="s">
        <v>33169</v>
      </c>
      <c r="C1818" s="412" t="s">
        <v>30213</v>
      </c>
      <c r="D1818" s="412" t="s">
        <v>30214</v>
      </c>
      <c r="E1818" s="413" t="s">
        <v>30469</v>
      </c>
    </row>
    <row r="1819" spans="1:5">
      <c r="A1819" s="412">
        <v>13887</v>
      </c>
      <c r="B1819" s="412" t="s">
        <v>33170</v>
      </c>
      <c r="C1819" s="412" t="s">
        <v>30213</v>
      </c>
      <c r="D1819" s="412" t="s">
        <v>30216</v>
      </c>
      <c r="E1819" s="413" t="s">
        <v>33171</v>
      </c>
    </row>
    <row r="1820" spans="1:5">
      <c r="A1820" s="412">
        <v>44495</v>
      </c>
      <c r="B1820" s="412" t="s">
        <v>33172</v>
      </c>
      <c r="C1820" s="412" t="s">
        <v>30213</v>
      </c>
      <c r="D1820" s="412" t="s">
        <v>30216</v>
      </c>
      <c r="E1820" s="413" t="s">
        <v>14556</v>
      </c>
    </row>
    <row r="1821" spans="1:5">
      <c r="A1821" s="412">
        <v>44533</v>
      </c>
      <c r="B1821" s="412" t="s">
        <v>33173</v>
      </c>
      <c r="C1821" s="412" t="s">
        <v>30213</v>
      </c>
      <c r="D1821" s="412" t="s">
        <v>30216</v>
      </c>
      <c r="E1821" s="413" t="s">
        <v>5437</v>
      </c>
    </row>
    <row r="1822" spans="1:5">
      <c r="A1822" s="412">
        <v>44534</v>
      </c>
      <c r="B1822" s="412" t="s">
        <v>33174</v>
      </c>
      <c r="C1822" s="412" t="s">
        <v>30213</v>
      </c>
      <c r="D1822" s="412" t="s">
        <v>30216</v>
      </c>
      <c r="E1822" s="413" t="s">
        <v>5338</v>
      </c>
    </row>
    <row r="1823" spans="1:5">
      <c r="A1823" s="412">
        <v>34544</v>
      </c>
      <c r="B1823" s="412" t="s">
        <v>33175</v>
      </c>
      <c r="C1823" s="412" t="s">
        <v>30213</v>
      </c>
      <c r="D1823" s="412" t="s">
        <v>30216</v>
      </c>
      <c r="E1823" s="413" t="s">
        <v>33176</v>
      </c>
    </row>
    <row r="1824" spans="1:5">
      <c r="A1824" s="412">
        <v>34729</v>
      </c>
      <c r="B1824" s="412" t="s">
        <v>33177</v>
      </c>
      <c r="C1824" s="412" t="s">
        <v>30213</v>
      </c>
      <c r="D1824" s="412" t="s">
        <v>30216</v>
      </c>
      <c r="E1824" s="413" t="s">
        <v>33178</v>
      </c>
    </row>
    <row r="1825" spans="1:5">
      <c r="A1825" s="412">
        <v>34734</v>
      </c>
      <c r="B1825" s="412" t="s">
        <v>33179</v>
      </c>
      <c r="C1825" s="412" t="s">
        <v>30213</v>
      </c>
      <c r="D1825" s="412" t="s">
        <v>30216</v>
      </c>
      <c r="E1825" s="413" t="s">
        <v>33180</v>
      </c>
    </row>
    <row r="1826" spans="1:5">
      <c r="A1826" s="412">
        <v>34738</v>
      </c>
      <c r="B1826" s="412" t="s">
        <v>33181</v>
      </c>
      <c r="C1826" s="412" t="s">
        <v>30213</v>
      </c>
      <c r="D1826" s="412" t="s">
        <v>30216</v>
      </c>
      <c r="E1826" s="413" t="s">
        <v>33182</v>
      </c>
    </row>
    <row r="1827" spans="1:5">
      <c r="A1827" s="412">
        <v>2391</v>
      </c>
      <c r="B1827" s="412" t="s">
        <v>33183</v>
      </c>
      <c r="C1827" s="412" t="s">
        <v>30213</v>
      </c>
      <c r="D1827" s="412" t="s">
        <v>30216</v>
      </c>
      <c r="E1827" s="413" t="s">
        <v>33184</v>
      </c>
    </row>
    <row r="1828" spans="1:5">
      <c r="A1828" s="412">
        <v>2374</v>
      </c>
      <c r="B1828" s="412" t="s">
        <v>33185</v>
      </c>
      <c r="C1828" s="412" t="s">
        <v>30213</v>
      </c>
      <c r="D1828" s="412" t="s">
        <v>30216</v>
      </c>
      <c r="E1828" s="413" t="s">
        <v>33186</v>
      </c>
    </row>
    <row r="1829" spans="1:5">
      <c r="A1829" s="412">
        <v>2377</v>
      </c>
      <c r="B1829" s="412" t="s">
        <v>33187</v>
      </c>
      <c r="C1829" s="412" t="s">
        <v>30213</v>
      </c>
      <c r="D1829" s="412" t="s">
        <v>30216</v>
      </c>
      <c r="E1829" s="413" t="s">
        <v>33188</v>
      </c>
    </row>
    <row r="1830" spans="1:5">
      <c r="A1830" s="412">
        <v>2393</v>
      </c>
      <c r="B1830" s="412" t="s">
        <v>33189</v>
      </c>
      <c r="C1830" s="412" t="s">
        <v>30213</v>
      </c>
      <c r="D1830" s="412" t="s">
        <v>30216</v>
      </c>
      <c r="E1830" s="413" t="s">
        <v>33190</v>
      </c>
    </row>
    <row r="1831" spans="1:5">
      <c r="A1831" s="412">
        <v>34705</v>
      </c>
      <c r="B1831" s="412" t="s">
        <v>33191</v>
      </c>
      <c r="C1831" s="412" t="s">
        <v>30213</v>
      </c>
      <c r="D1831" s="412" t="s">
        <v>30216</v>
      </c>
      <c r="E1831" s="413" t="s">
        <v>33192</v>
      </c>
    </row>
    <row r="1832" spans="1:5">
      <c r="A1832" s="412">
        <v>34707</v>
      </c>
      <c r="B1832" s="412" t="s">
        <v>33193</v>
      </c>
      <c r="C1832" s="412" t="s">
        <v>30213</v>
      </c>
      <c r="D1832" s="412" t="s">
        <v>30216</v>
      </c>
      <c r="E1832" s="413" t="s">
        <v>33194</v>
      </c>
    </row>
    <row r="1833" spans="1:5">
      <c r="A1833" s="412">
        <v>2378</v>
      </c>
      <c r="B1833" s="412" t="s">
        <v>33195</v>
      </c>
      <c r="C1833" s="412" t="s">
        <v>30213</v>
      </c>
      <c r="D1833" s="412" t="s">
        <v>30216</v>
      </c>
      <c r="E1833" s="413" t="s">
        <v>33196</v>
      </c>
    </row>
    <row r="1834" spans="1:5">
      <c r="A1834" s="412">
        <v>2379</v>
      </c>
      <c r="B1834" s="412" t="s">
        <v>33197</v>
      </c>
      <c r="C1834" s="412" t="s">
        <v>30213</v>
      </c>
      <c r="D1834" s="412" t="s">
        <v>30216</v>
      </c>
      <c r="E1834" s="413" t="s">
        <v>33196</v>
      </c>
    </row>
    <row r="1835" spans="1:5">
      <c r="A1835" s="412">
        <v>2376</v>
      </c>
      <c r="B1835" s="412" t="s">
        <v>33198</v>
      </c>
      <c r="C1835" s="412" t="s">
        <v>30213</v>
      </c>
      <c r="D1835" s="412" t="s">
        <v>30216</v>
      </c>
      <c r="E1835" s="413" t="s">
        <v>33199</v>
      </c>
    </row>
    <row r="1836" spans="1:5">
      <c r="A1836" s="412">
        <v>2394</v>
      </c>
      <c r="B1836" s="412" t="s">
        <v>33200</v>
      </c>
      <c r="C1836" s="412" t="s">
        <v>30213</v>
      </c>
      <c r="D1836" s="412" t="s">
        <v>30216</v>
      </c>
      <c r="E1836" s="413" t="s">
        <v>33201</v>
      </c>
    </row>
    <row r="1837" spans="1:5">
      <c r="A1837" s="412">
        <v>34686</v>
      </c>
      <c r="B1837" s="412" t="s">
        <v>33202</v>
      </c>
      <c r="C1837" s="412" t="s">
        <v>30213</v>
      </c>
      <c r="D1837" s="412" t="s">
        <v>30216</v>
      </c>
      <c r="E1837" s="413" t="s">
        <v>8744</v>
      </c>
    </row>
    <row r="1838" spans="1:5">
      <c r="A1838" s="412">
        <v>34616</v>
      </c>
      <c r="B1838" s="412" t="s">
        <v>33203</v>
      </c>
      <c r="C1838" s="412" t="s">
        <v>30213</v>
      </c>
      <c r="D1838" s="412" t="s">
        <v>30216</v>
      </c>
      <c r="E1838" s="413" t="s">
        <v>13320</v>
      </c>
    </row>
    <row r="1839" spans="1:5">
      <c r="A1839" s="412">
        <v>34623</v>
      </c>
      <c r="B1839" s="412" t="s">
        <v>33204</v>
      </c>
      <c r="C1839" s="412" t="s">
        <v>30213</v>
      </c>
      <c r="D1839" s="412" t="s">
        <v>30216</v>
      </c>
      <c r="E1839" s="413" t="s">
        <v>16353</v>
      </c>
    </row>
    <row r="1840" spans="1:5">
      <c r="A1840" s="412">
        <v>34628</v>
      </c>
      <c r="B1840" s="412" t="s">
        <v>33205</v>
      </c>
      <c r="C1840" s="412" t="s">
        <v>30213</v>
      </c>
      <c r="D1840" s="412" t="s">
        <v>30216</v>
      </c>
      <c r="E1840" s="413" t="s">
        <v>33206</v>
      </c>
    </row>
    <row r="1841" spans="1:5">
      <c r="A1841" s="412">
        <v>34653</v>
      </c>
      <c r="B1841" s="412" t="s">
        <v>33207</v>
      </c>
      <c r="C1841" s="412" t="s">
        <v>30213</v>
      </c>
      <c r="D1841" s="412" t="s">
        <v>30216</v>
      </c>
      <c r="E1841" s="413" t="s">
        <v>8945</v>
      </c>
    </row>
    <row r="1842" spans="1:5">
      <c r="A1842" s="412">
        <v>34688</v>
      </c>
      <c r="B1842" s="412" t="s">
        <v>33208</v>
      </c>
      <c r="C1842" s="412" t="s">
        <v>30213</v>
      </c>
      <c r="D1842" s="412" t="s">
        <v>30216</v>
      </c>
      <c r="E1842" s="413" t="s">
        <v>16263</v>
      </c>
    </row>
    <row r="1843" spans="1:5">
      <c r="A1843" s="412">
        <v>34709</v>
      </c>
      <c r="B1843" s="412" t="s">
        <v>33209</v>
      </c>
      <c r="C1843" s="412" t="s">
        <v>30213</v>
      </c>
      <c r="D1843" s="412" t="s">
        <v>30216</v>
      </c>
      <c r="E1843" s="413" t="s">
        <v>33210</v>
      </c>
    </row>
    <row r="1844" spans="1:5">
      <c r="A1844" s="412">
        <v>34714</v>
      </c>
      <c r="B1844" s="412" t="s">
        <v>33211</v>
      </c>
      <c r="C1844" s="412" t="s">
        <v>30213</v>
      </c>
      <c r="D1844" s="412" t="s">
        <v>30216</v>
      </c>
      <c r="E1844" s="413" t="s">
        <v>33212</v>
      </c>
    </row>
    <row r="1845" spans="1:5">
      <c r="A1845" s="412">
        <v>2388</v>
      </c>
      <c r="B1845" s="412" t="s">
        <v>33213</v>
      </c>
      <c r="C1845" s="412" t="s">
        <v>30213</v>
      </c>
      <c r="D1845" s="412" t="s">
        <v>30216</v>
      </c>
      <c r="E1845" s="413" t="s">
        <v>33214</v>
      </c>
    </row>
    <row r="1846" spans="1:5">
      <c r="A1846" s="412">
        <v>34606</v>
      </c>
      <c r="B1846" s="412" t="s">
        <v>33215</v>
      </c>
      <c r="C1846" s="412" t="s">
        <v>30213</v>
      </c>
      <c r="D1846" s="412" t="s">
        <v>30216</v>
      </c>
      <c r="E1846" s="413" t="s">
        <v>13661</v>
      </c>
    </row>
    <row r="1847" spans="1:5">
      <c r="A1847" s="412">
        <v>34689</v>
      </c>
      <c r="B1847" s="412" t="s">
        <v>33216</v>
      </c>
      <c r="C1847" s="412" t="s">
        <v>30213</v>
      </c>
      <c r="D1847" s="412" t="s">
        <v>30216</v>
      </c>
      <c r="E1847" s="413" t="s">
        <v>33217</v>
      </c>
    </row>
    <row r="1848" spans="1:5">
      <c r="A1848" s="412">
        <v>2370</v>
      </c>
      <c r="B1848" s="412" t="s">
        <v>33218</v>
      </c>
      <c r="C1848" s="412" t="s">
        <v>30213</v>
      </c>
      <c r="D1848" s="412" t="s">
        <v>30214</v>
      </c>
      <c r="E1848" s="413" t="s">
        <v>33219</v>
      </c>
    </row>
    <row r="1849" spans="1:5">
      <c r="A1849" s="412">
        <v>2386</v>
      </c>
      <c r="B1849" s="412" t="s">
        <v>33220</v>
      </c>
      <c r="C1849" s="412" t="s">
        <v>30213</v>
      </c>
      <c r="D1849" s="412" t="s">
        <v>30216</v>
      </c>
      <c r="E1849" s="413" t="s">
        <v>4738</v>
      </c>
    </row>
    <row r="1850" spans="1:5">
      <c r="A1850" s="412">
        <v>2392</v>
      </c>
      <c r="B1850" s="412" t="s">
        <v>33221</v>
      </c>
      <c r="C1850" s="412" t="s">
        <v>30213</v>
      </c>
      <c r="D1850" s="412" t="s">
        <v>30216</v>
      </c>
      <c r="E1850" s="413" t="s">
        <v>33222</v>
      </c>
    </row>
    <row r="1851" spans="1:5">
      <c r="A1851" s="412">
        <v>2373</v>
      </c>
      <c r="B1851" s="412" t="s">
        <v>33223</v>
      </c>
      <c r="C1851" s="412" t="s">
        <v>30213</v>
      </c>
      <c r="D1851" s="412" t="s">
        <v>30216</v>
      </c>
      <c r="E1851" s="413" t="s">
        <v>33224</v>
      </c>
    </row>
    <row r="1852" spans="1:5">
      <c r="A1852" s="412">
        <v>39465</v>
      </c>
      <c r="B1852" s="412" t="s">
        <v>33225</v>
      </c>
      <c r="C1852" s="412" t="s">
        <v>30213</v>
      </c>
      <c r="D1852" s="412" t="s">
        <v>30216</v>
      </c>
      <c r="E1852" s="413" t="s">
        <v>33226</v>
      </c>
    </row>
    <row r="1853" spans="1:5">
      <c r="A1853" s="412">
        <v>39466</v>
      </c>
      <c r="B1853" s="412" t="s">
        <v>33227</v>
      </c>
      <c r="C1853" s="412" t="s">
        <v>30213</v>
      </c>
      <c r="D1853" s="412" t="s">
        <v>30216</v>
      </c>
      <c r="E1853" s="413" t="s">
        <v>33228</v>
      </c>
    </row>
    <row r="1854" spans="1:5">
      <c r="A1854" s="412">
        <v>39467</v>
      </c>
      <c r="B1854" s="412" t="s">
        <v>33229</v>
      </c>
      <c r="C1854" s="412" t="s">
        <v>30213</v>
      </c>
      <c r="D1854" s="412" t="s">
        <v>30216</v>
      </c>
      <c r="E1854" s="413" t="s">
        <v>33230</v>
      </c>
    </row>
    <row r="1855" spans="1:5">
      <c r="A1855" s="412">
        <v>39468</v>
      </c>
      <c r="B1855" s="412" t="s">
        <v>33231</v>
      </c>
      <c r="C1855" s="412" t="s">
        <v>30213</v>
      </c>
      <c r="D1855" s="412" t="s">
        <v>30216</v>
      </c>
      <c r="E1855" s="413" t="s">
        <v>14391</v>
      </c>
    </row>
    <row r="1856" spans="1:5">
      <c r="A1856" s="412">
        <v>39469</v>
      </c>
      <c r="B1856" s="412" t="s">
        <v>33232</v>
      </c>
      <c r="C1856" s="412" t="s">
        <v>30213</v>
      </c>
      <c r="D1856" s="412" t="s">
        <v>30216</v>
      </c>
      <c r="E1856" s="413" t="s">
        <v>33233</v>
      </c>
    </row>
    <row r="1857" spans="1:5">
      <c r="A1857" s="412">
        <v>39470</v>
      </c>
      <c r="B1857" s="412" t="s">
        <v>33234</v>
      </c>
      <c r="C1857" s="412" t="s">
        <v>30213</v>
      </c>
      <c r="D1857" s="412" t="s">
        <v>30216</v>
      </c>
      <c r="E1857" s="413" t="s">
        <v>33235</v>
      </c>
    </row>
    <row r="1858" spans="1:5">
      <c r="A1858" s="412">
        <v>39471</v>
      </c>
      <c r="B1858" s="412" t="s">
        <v>33236</v>
      </c>
      <c r="C1858" s="412" t="s">
        <v>30213</v>
      </c>
      <c r="D1858" s="412" t="s">
        <v>30216</v>
      </c>
      <c r="E1858" s="413" t="s">
        <v>33237</v>
      </c>
    </row>
    <row r="1859" spans="1:5">
      <c r="A1859" s="412">
        <v>39472</v>
      </c>
      <c r="B1859" s="412" t="s">
        <v>33238</v>
      </c>
      <c r="C1859" s="412" t="s">
        <v>30213</v>
      </c>
      <c r="D1859" s="412" t="s">
        <v>30216</v>
      </c>
      <c r="E1859" s="413" t="s">
        <v>33239</v>
      </c>
    </row>
    <row r="1860" spans="1:5">
      <c r="A1860" s="412">
        <v>39473</v>
      </c>
      <c r="B1860" s="412" t="s">
        <v>33240</v>
      </c>
      <c r="C1860" s="412" t="s">
        <v>30213</v>
      </c>
      <c r="D1860" s="412" t="s">
        <v>30216</v>
      </c>
      <c r="E1860" s="413" t="s">
        <v>33241</v>
      </c>
    </row>
    <row r="1861" spans="1:5">
      <c r="A1861" s="412">
        <v>39474</v>
      </c>
      <c r="B1861" s="412" t="s">
        <v>33242</v>
      </c>
      <c r="C1861" s="412" t="s">
        <v>30213</v>
      </c>
      <c r="D1861" s="412" t="s">
        <v>30216</v>
      </c>
      <c r="E1861" s="413" t="s">
        <v>33243</v>
      </c>
    </row>
    <row r="1862" spans="1:5">
      <c r="A1862" s="412">
        <v>39475</v>
      </c>
      <c r="B1862" s="412" t="s">
        <v>33244</v>
      </c>
      <c r="C1862" s="412" t="s">
        <v>30213</v>
      </c>
      <c r="D1862" s="412" t="s">
        <v>30216</v>
      </c>
      <c r="E1862" s="413" t="s">
        <v>33245</v>
      </c>
    </row>
    <row r="1863" spans="1:5">
      <c r="A1863" s="412">
        <v>39476</v>
      </c>
      <c r="B1863" s="412" t="s">
        <v>33246</v>
      </c>
      <c r="C1863" s="412" t="s">
        <v>30213</v>
      </c>
      <c r="D1863" s="412" t="s">
        <v>30216</v>
      </c>
      <c r="E1863" s="413" t="s">
        <v>33247</v>
      </c>
    </row>
    <row r="1864" spans="1:5">
      <c r="A1864" s="412">
        <v>39477</v>
      </c>
      <c r="B1864" s="412" t="s">
        <v>33248</v>
      </c>
      <c r="C1864" s="412" t="s">
        <v>30213</v>
      </c>
      <c r="D1864" s="412" t="s">
        <v>30216</v>
      </c>
      <c r="E1864" s="413" t="s">
        <v>33249</v>
      </c>
    </row>
    <row r="1865" spans="1:5">
      <c r="A1865" s="412">
        <v>39478</v>
      </c>
      <c r="B1865" s="412" t="s">
        <v>33250</v>
      </c>
      <c r="C1865" s="412" t="s">
        <v>30213</v>
      </c>
      <c r="D1865" s="412" t="s">
        <v>30216</v>
      </c>
      <c r="E1865" s="413" t="s">
        <v>33251</v>
      </c>
    </row>
    <row r="1866" spans="1:5">
      <c r="A1866" s="412">
        <v>39479</v>
      </c>
      <c r="B1866" s="412" t="s">
        <v>33252</v>
      </c>
      <c r="C1866" s="412" t="s">
        <v>30213</v>
      </c>
      <c r="D1866" s="412" t="s">
        <v>30216</v>
      </c>
      <c r="E1866" s="413" t="s">
        <v>33253</v>
      </c>
    </row>
    <row r="1867" spans="1:5">
      <c r="A1867" s="412">
        <v>39480</v>
      </c>
      <c r="B1867" s="412" t="s">
        <v>33254</v>
      </c>
      <c r="C1867" s="412" t="s">
        <v>30213</v>
      </c>
      <c r="D1867" s="412" t="s">
        <v>30216</v>
      </c>
      <c r="E1867" s="413" t="s">
        <v>33255</v>
      </c>
    </row>
    <row r="1868" spans="1:5">
      <c r="A1868" s="412">
        <v>39459</v>
      </c>
      <c r="B1868" s="412" t="s">
        <v>33256</v>
      </c>
      <c r="C1868" s="412" t="s">
        <v>30213</v>
      </c>
      <c r="D1868" s="412" t="s">
        <v>30216</v>
      </c>
      <c r="E1868" s="413" t="s">
        <v>33257</v>
      </c>
    </row>
    <row r="1869" spans="1:5">
      <c r="A1869" s="412">
        <v>39445</v>
      </c>
      <c r="B1869" s="412" t="s">
        <v>33258</v>
      </c>
      <c r="C1869" s="412" t="s">
        <v>30213</v>
      </c>
      <c r="D1869" s="412" t="s">
        <v>30216</v>
      </c>
      <c r="E1869" s="413" t="s">
        <v>33259</v>
      </c>
    </row>
    <row r="1870" spans="1:5">
      <c r="A1870" s="412">
        <v>39446</v>
      </c>
      <c r="B1870" s="412" t="s">
        <v>33260</v>
      </c>
      <c r="C1870" s="412" t="s">
        <v>30213</v>
      </c>
      <c r="D1870" s="412" t="s">
        <v>30216</v>
      </c>
      <c r="E1870" s="413" t="s">
        <v>33261</v>
      </c>
    </row>
    <row r="1871" spans="1:5">
      <c r="A1871" s="412">
        <v>39447</v>
      </c>
      <c r="B1871" s="412" t="s">
        <v>33262</v>
      </c>
      <c r="C1871" s="412" t="s">
        <v>30213</v>
      </c>
      <c r="D1871" s="412" t="s">
        <v>30216</v>
      </c>
      <c r="E1871" s="413" t="s">
        <v>33263</v>
      </c>
    </row>
    <row r="1872" spans="1:5">
      <c r="A1872" s="412">
        <v>39448</v>
      </c>
      <c r="B1872" s="412" t="s">
        <v>33264</v>
      </c>
      <c r="C1872" s="412" t="s">
        <v>30213</v>
      </c>
      <c r="D1872" s="412" t="s">
        <v>30216</v>
      </c>
      <c r="E1872" s="413" t="s">
        <v>33265</v>
      </c>
    </row>
    <row r="1873" spans="1:5">
      <c r="A1873" s="412">
        <v>39450</v>
      </c>
      <c r="B1873" s="412" t="s">
        <v>33266</v>
      </c>
      <c r="C1873" s="412" t="s">
        <v>30213</v>
      </c>
      <c r="D1873" s="412" t="s">
        <v>30216</v>
      </c>
      <c r="E1873" s="413" t="s">
        <v>33267</v>
      </c>
    </row>
    <row r="1874" spans="1:5">
      <c r="A1874" s="412">
        <v>39451</v>
      </c>
      <c r="B1874" s="412" t="s">
        <v>33268</v>
      </c>
      <c r="C1874" s="412" t="s">
        <v>30213</v>
      </c>
      <c r="D1874" s="412" t="s">
        <v>30216</v>
      </c>
      <c r="E1874" s="413" t="s">
        <v>33269</v>
      </c>
    </row>
    <row r="1875" spans="1:5">
      <c r="A1875" s="412">
        <v>39452</v>
      </c>
      <c r="B1875" s="412" t="s">
        <v>33270</v>
      </c>
      <c r="C1875" s="412" t="s">
        <v>30213</v>
      </c>
      <c r="D1875" s="412" t="s">
        <v>30216</v>
      </c>
      <c r="E1875" s="413" t="s">
        <v>33271</v>
      </c>
    </row>
    <row r="1876" spans="1:5">
      <c r="A1876" s="412">
        <v>39523</v>
      </c>
      <c r="B1876" s="412" t="s">
        <v>33272</v>
      </c>
      <c r="C1876" s="412" t="s">
        <v>30213</v>
      </c>
      <c r="D1876" s="412" t="s">
        <v>30216</v>
      </c>
      <c r="E1876" s="413" t="s">
        <v>15316</v>
      </c>
    </row>
    <row r="1877" spans="1:5">
      <c r="A1877" s="412">
        <v>39449</v>
      </c>
      <c r="B1877" s="412" t="s">
        <v>33273</v>
      </c>
      <c r="C1877" s="412" t="s">
        <v>30213</v>
      </c>
      <c r="D1877" s="412" t="s">
        <v>30216</v>
      </c>
      <c r="E1877" s="413" t="s">
        <v>33274</v>
      </c>
    </row>
    <row r="1878" spans="1:5">
      <c r="A1878" s="412">
        <v>39455</v>
      </c>
      <c r="B1878" s="412" t="s">
        <v>33275</v>
      </c>
      <c r="C1878" s="412" t="s">
        <v>30213</v>
      </c>
      <c r="D1878" s="412" t="s">
        <v>30216</v>
      </c>
      <c r="E1878" s="413" t="s">
        <v>33276</v>
      </c>
    </row>
    <row r="1879" spans="1:5">
      <c r="A1879" s="412">
        <v>39456</v>
      </c>
      <c r="B1879" s="412" t="s">
        <v>33277</v>
      </c>
      <c r="C1879" s="412" t="s">
        <v>30213</v>
      </c>
      <c r="D1879" s="412" t="s">
        <v>30216</v>
      </c>
      <c r="E1879" s="413" t="s">
        <v>33278</v>
      </c>
    </row>
    <row r="1880" spans="1:5">
      <c r="A1880" s="412">
        <v>39457</v>
      </c>
      <c r="B1880" s="412" t="s">
        <v>33279</v>
      </c>
      <c r="C1880" s="412" t="s">
        <v>30213</v>
      </c>
      <c r="D1880" s="412" t="s">
        <v>30216</v>
      </c>
      <c r="E1880" s="413" t="s">
        <v>33280</v>
      </c>
    </row>
    <row r="1881" spans="1:5">
      <c r="A1881" s="412">
        <v>39458</v>
      </c>
      <c r="B1881" s="412" t="s">
        <v>33281</v>
      </c>
      <c r="C1881" s="412" t="s">
        <v>30213</v>
      </c>
      <c r="D1881" s="412" t="s">
        <v>30216</v>
      </c>
      <c r="E1881" s="413" t="s">
        <v>33282</v>
      </c>
    </row>
    <row r="1882" spans="1:5">
      <c r="A1882" s="412">
        <v>39464</v>
      </c>
      <c r="B1882" s="412" t="s">
        <v>33283</v>
      </c>
      <c r="C1882" s="412" t="s">
        <v>30213</v>
      </c>
      <c r="D1882" s="412" t="s">
        <v>30216</v>
      </c>
      <c r="E1882" s="413" t="s">
        <v>33284</v>
      </c>
    </row>
    <row r="1883" spans="1:5">
      <c r="A1883" s="412">
        <v>39460</v>
      </c>
      <c r="B1883" s="412" t="s">
        <v>33285</v>
      </c>
      <c r="C1883" s="412" t="s">
        <v>30213</v>
      </c>
      <c r="D1883" s="412" t="s">
        <v>30216</v>
      </c>
      <c r="E1883" s="413" t="s">
        <v>33286</v>
      </c>
    </row>
    <row r="1884" spans="1:5">
      <c r="A1884" s="412">
        <v>39461</v>
      </c>
      <c r="B1884" s="412" t="s">
        <v>33287</v>
      </c>
      <c r="C1884" s="412" t="s">
        <v>30213</v>
      </c>
      <c r="D1884" s="412" t="s">
        <v>30216</v>
      </c>
      <c r="E1884" s="413" t="s">
        <v>33288</v>
      </c>
    </row>
    <row r="1885" spans="1:5">
      <c r="A1885" s="412">
        <v>39462</v>
      </c>
      <c r="B1885" s="412" t="s">
        <v>33289</v>
      </c>
      <c r="C1885" s="412" t="s">
        <v>30213</v>
      </c>
      <c r="D1885" s="412" t="s">
        <v>30216</v>
      </c>
      <c r="E1885" s="413" t="s">
        <v>14388</v>
      </c>
    </row>
    <row r="1886" spans="1:5">
      <c r="A1886" s="412">
        <v>39463</v>
      </c>
      <c r="B1886" s="412" t="s">
        <v>33290</v>
      </c>
      <c r="C1886" s="412" t="s">
        <v>30213</v>
      </c>
      <c r="D1886" s="412" t="s">
        <v>30216</v>
      </c>
      <c r="E1886" s="413" t="s">
        <v>33291</v>
      </c>
    </row>
    <row r="1887" spans="1:5">
      <c r="A1887" s="412">
        <v>26039</v>
      </c>
      <c r="B1887" s="412" t="s">
        <v>33292</v>
      </c>
      <c r="C1887" s="412" t="s">
        <v>30213</v>
      </c>
      <c r="D1887" s="412" t="s">
        <v>30223</v>
      </c>
      <c r="E1887" s="413" t="s">
        <v>33293</v>
      </c>
    </row>
    <row r="1888" spans="1:5">
      <c r="A1888" s="412">
        <v>2401</v>
      </c>
      <c r="B1888" s="412" t="s">
        <v>33294</v>
      </c>
      <c r="C1888" s="412" t="s">
        <v>30213</v>
      </c>
      <c r="D1888" s="412" t="s">
        <v>30223</v>
      </c>
      <c r="E1888" s="413" t="s">
        <v>33295</v>
      </c>
    </row>
    <row r="1889" spans="1:5">
      <c r="A1889" s="412">
        <v>38870</v>
      </c>
      <c r="B1889" s="412" t="s">
        <v>33296</v>
      </c>
      <c r="C1889" s="412" t="s">
        <v>30213</v>
      </c>
      <c r="D1889" s="412" t="s">
        <v>30223</v>
      </c>
      <c r="E1889" s="413" t="s">
        <v>10051</v>
      </c>
    </row>
    <row r="1890" spans="1:5">
      <c r="A1890" s="412">
        <v>38869</v>
      </c>
      <c r="B1890" s="412" t="s">
        <v>33297</v>
      </c>
      <c r="C1890" s="412" t="s">
        <v>30213</v>
      </c>
      <c r="D1890" s="412" t="s">
        <v>30223</v>
      </c>
      <c r="E1890" s="413" t="s">
        <v>17080</v>
      </c>
    </row>
    <row r="1891" spans="1:5">
      <c r="A1891" s="412">
        <v>38872</v>
      </c>
      <c r="B1891" s="412" t="s">
        <v>33298</v>
      </c>
      <c r="C1891" s="412" t="s">
        <v>30213</v>
      </c>
      <c r="D1891" s="412" t="s">
        <v>30223</v>
      </c>
      <c r="E1891" s="413" t="s">
        <v>31400</v>
      </c>
    </row>
    <row r="1892" spans="1:5">
      <c r="A1892" s="412">
        <v>38871</v>
      </c>
      <c r="B1892" s="412" t="s">
        <v>33299</v>
      </c>
      <c r="C1892" s="412" t="s">
        <v>30213</v>
      </c>
      <c r="D1892" s="412" t="s">
        <v>30223</v>
      </c>
      <c r="E1892" s="413" t="s">
        <v>33300</v>
      </c>
    </row>
    <row r="1893" spans="1:5">
      <c r="A1893" s="412">
        <v>39283</v>
      </c>
      <c r="B1893" s="412" t="s">
        <v>33301</v>
      </c>
      <c r="C1893" s="412" t="s">
        <v>30213</v>
      </c>
      <c r="D1893" s="412" t="s">
        <v>30223</v>
      </c>
      <c r="E1893" s="413" t="s">
        <v>33302</v>
      </c>
    </row>
    <row r="1894" spans="1:5">
      <c r="A1894" s="412">
        <v>39284</v>
      </c>
      <c r="B1894" s="412" t="s">
        <v>33303</v>
      </c>
      <c r="C1894" s="412" t="s">
        <v>30213</v>
      </c>
      <c r="D1894" s="412" t="s">
        <v>30223</v>
      </c>
      <c r="E1894" s="413" t="s">
        <v>33304</v>
      </c>
    </row>
    <row r="1895" spans="1:5">
      <c r="A1895" s="412">
        <v>39285</v>
      </c>
      <c r="B1895" s="412" t="s">
        <v>33305</v>
      </c>
      <c r="C1895" s="412" t="s">
        <v>30213</v>
      </c>
      <c r="D1895" s="412" t="s">
        <v>30223</v>
      </c>
      <c r="E1895" s="413" t="s">
        <v>15331</v>
      </c>
    </row>
    <row r="1896" spans="1:5">
      <c r="A1896" s="412">
        <v>39286</v>
      </c>
      <c r="B1896" s="412" t="s">
        <v>33306</v>
      </c>
      <c r="C1896" s="412" t="s">
        <v>30213</v>
      </c>
      <c r="D1896" s="412" t="s">
        <v>30223</v>
      </c>
      <c r="E1896" s="413" t="s">
        <v>33307</v>
      </c>
    </row>
    <row r="1897" spans="1:5">
      <c r="A1897" s="412">
        <v>39287</v>
      </c>
      <c r="B1897" s="412" t="s">
        <v>33308</v>
      </c>
      <c r="C1897" s="412" t="s">
        <v>30213</v>
      </c>
      <c r="D1897" s="412" t="s">
        <v>30223</v>
      </c>
      <c r="E1897" s="413" t="s">
        <v>33309</v>
      </c>
    </row>
    <row r="1898" spans="1:5">
      <c r="A1898" s="412">
        <v>39288</v>
      </c>
      <c r="B1898" s="412" t="s">
        <v>33310</v>
      </c>
      <c r="C1898" s="412" t="s">
        <v>30213</v>
      </c>
      <c r="D1898" s="412" t="s">
        <v>30223</v>
      </c>
      <c r="E1898" s="413" t="s">
        <v>33311</v>
      </c>
    </row>
    <row r="1899" spans="1:5">
      <c r="A1899" s="412">
        <v>44476</v>
      </c>
      <c r="B1899" s="412" t="s">
        <v>33312</v>
      </c>
      <c r="C1899" s="412" t="s">
        <v>30222</v>
      </c>
      <c r="D1899" s="412" t="s">
        <v>30216</v>
      </c>
      <c r="E1899" s="413" t="s">
        <v>33313</v>
      </c>
    </row>
    <row r="1900" spans="1:5">
      <c r="A1900" s="412">
        <v>10629</v>
      </c>
      <c r="B1900" s="412" t="s">
        <v>33314</v>
      </c>
      <c r="C1900" s="412" t="s">
        <v>30222</v>
      </c>
      <c r="D1900" s="412" t="s">
        <v>30216</v>
      </c>
      <c r="E1900" s="413" t="s">
        <v>33315</v>
      </c>
    </row>
    <row r="1901" spans="1:5">
      <c r="A1901" s="412">
        <v>10698</v>
      </c>
      <c r="B1901" s="412" t="s">
        <v>33316</v>
      </c>
      <c r="C1901" s="412" t="s">
        <v>30222</v>
      </c>
      <c r="D1901" s="412" t="s">
        <v>30223</v>
      </c>
      <c r="E1901" s="413" t="s">
        <v>33317</v>
      </c>
    </row>
    <row r="1902" spans="1:5">
      <c r="A1902" s="412">
        <v>40521</v>
      </c>
      <c r="B1902" s="412" t="s">
        <v>33318</v>
      </c>
      <c r="C1902" s="412" t="s">
        <v>30213</v>
      </c>
      <c r="D1902" s="412" t="s">
        <v>30216</v>
      </c>
      <c r="E1902" s="413" t="s">
        <v>33319</v>
      </c>
    </row>
    <row r="1903" spans="1:5">
      <c r="A1903" s="412">
        <v>2432</v>
      </c>
      <c r="B1903" s="412" t="s">
        <v>33320</v>
      </c>
      <c r="C1903" s="412" t="s">
        <v>30213</v>
      </c>
      <c r="D1903" s="412" t="s">
        <v>30216</v>
      </c>
      <c r="E1903" s="413" t="s">
        <v>6983</v>
      </c>
    </row>
    <row r="1904" spans="1:5">
      <c r="A1904" s="412">
        <v>2433</v>
      </c>
      <c r="B1904" s="412" t="s">
        <v>33321</v>
      </c>
      <c r="C1904" s="412" t="s">
        <v>30213</v>
      </c>
      <c r="D1904" s="412" t="s">
        <v>30216</v>
      </c>
      <c r="E1904" s="413" t="s">
        <v>4259</v>
      </c>
    </row>
    <row r="1905" spans="1:5">
      <c r="A1905" s="412">
        <v>2420</v>
      </c>
      <c r="B1905" s="412" t="s">
        <v>33322</v>
      </c>
      <c r="C1905" s="412" t="s">
        <v>30213</v>
      </c>
      <c r="D1905" s="412" t="s">
        <v>30216</v>
      </c>
      <c r="E1905" s="413" t="s">
        <v>33323</v>
      </c>
    </row>
    <row r="1906" spans="1:5">
      <c r="A1906" s="412">
        <v>11447</v>
      </c>
      <c r="B1906" s="412" t="s">
        <v>33324</v>
      </c>
      <c r="C1906" s="412" t="s">
        <v>30213</v>
      </c>
      <c r="D1906" s="412" t="s">
        <v>30216</v>
      </c>
      <c r="E1906" s="413" t="s">
        <v>33325</v>
      </c>
    </row>
    <row r="1907" spans="1:5">
      <c r="A1907" s="412">
        <v>11451</v>
      </c>
      <c r="B1907" s="412" t="s">
        <v>33326</v>
      </c>
      <c r="C1907" s="412" t="s">
        <v>30213</v>
      </c>
      <c r="D1907" s="412" t="s">
        <v>30216</v>
      </c>
      <c r="E1907" s="413" t="s">
        <v>33327</v>
      </c>
    </row>
    <row r="1908" spans="1:5">
      <c r="A1908" s="412">
        <v>11116</v>
      </c>
      <c r="B1908" s="412" t="s">
        <v>33328</v>
      </c>
      <c r="C1908" s="412" t="s">
        <v>30213</v>
      </c>
      <c r="D1908" s="412" t="s">
        <v>30223</v>
      </c>
      <c r="E1908" s="413" t="s">
        <v>33329</v>
      </c>
    </row>
    <row r="1909" spans="1:5">
      <c r="A1909" s="412">
        <v>38411</v>
      </c>
      <c r="B1909" s="412" t="s">
        <v>33330</v>
      </c>
      <c r="C1909" s="412" t="s">
        <v>30213</v>
      </c>
      <c r="D1909" s="412" t="s">
        <v>30223</v>
      </c>
      <c r="E1909" s="413" t="s">
        <v>33331</v>
      </c>
    </row>
    <row r="1910" spans="1:5">
      <c r="A1910" s="412">
        <v>38189</v>
      </c>
      <c r="B1910" s="412" t="s">
        <v>33332</v>
      </c>
      <c r="C1910" s="412" t="s">
        <v>30213</v>
      </c>
      <c r="D1910" s="412" t="s">
        <v>30216</v>
      </c>
      <c r="E1910" s="413" t="s">
        <v>33333</v>
      </c>
    </row>
    <row r="1911" spans="1:5">
      <c r="A1911" s="412">
        <v>38190</v>
      </c>
      <c r="B1911" s="412" t="s">
        <v>33334</v>
      </c>
      <c r="C1911" s="412" t="s">
        <v>30213</v>
      </c>
      <c r="D1911" s="412" t="s">
        <v>30216</v>
      </c>
      <c r="E1911" s="413" t="s">
        <v>33335</v>
      </c>
    </row>
    <row r="1912" spans="1:5">
      <c r="A1912" s="412">
        <v>7608</v>
      </c>
      <c r="B1912" s="412" t="s">
        <v>33336</v>
      </c>
      <c r="C1912" s="412" t="s">
        <v>30213</v>
      </c>
      <c r="D1912" s="412" t="s">
        <v>30216</v>
      </c>
      <c r="E1912" s="413" t="s">
        <v>14551</v>
      </c>
    </row>
    <row r="1913" spans="1:5">
      <c r="A1913" s="412">
        <v>1370</v>
      </c>
      <c r="B1913" s="412" t="s">
        <v>33337</v>
      </c>
      <c r="C1913" s="412" t="s">
        <v>30213</v>
      </c>
      <c r="D1913" s="412" t="s">
        <v>30216</v>
      </c>
      <c r="E1913" s="413" t="s">
        <v>33338</v>
      </c>
    </row>
    <row r="1914" spans="1:5">
      <c r="A1914" s="412">
        <v>36516</v>
      </c>
      <c r="B1914" s="412" t="s">
        <v>33339</v>
      </c>
      <c r="C1914" s="412" t="s">
        <v>30213</v>
      </c>
      <c r="D1914" s="412" t="s">
        <v>30223</v>
      </c>
      <c r="E1914" s="413" t="s">
        <v>33340</v>
      </c>
    </row>
    <row r="1915" spans="1:5">
      <c r="A1915" s="412">
        <v>34777</v>
      </c>
      <c r="B1915" s="412" t="s">
        <v>33341</v>
      </c>
      <c r="C1915" s="412" t="s">
        <v>30213</v>
      </c>
      <c r="D1915" s="412" t="s">
        <v>30216</v>
      </c>
      <c r="E1915" s="413" t="s">
        <v>5344</v>
      </c>
    </row>
    <row r="1916" spans="1:5">
      <c r="A1916" s="412">
        <v>7272</v>
      </c>
      <c r="B1916" s="412" t="s">
        <v>33342</v>
      </c>
      <c r="C1916" s="412" t="s">
        <v>30213</v>
      </c>
      <c r="D1916" s="412" t="s">
        <v>30216</v>
      </c>
      <c r="E1916" s="413" t="s">
        <v>5262</v>
      </c>
    </row>
    <row r="1917" spans="1:5">
      <c r="A1917" s="412">
        <v>10605</v>
      </c>
      <c r="B1917" s="412" t="s">
        <v>33343</v>
      </c>
      <c r="C1917" s="412" t="s">
        <v>30213</v>
      </c>
      <c r="D1917" s="412" t="s">
        <v>30216</v>
      </c>
      <c r="E1917" s="413" t="s">
        <v>16245</v>
      </c>
    </row>
    <row r="1918" spans="1:5">
      <c r="A1918" s="412">
        <v>10604</v>
      </c>
      <c r="B1918" s="412" t="s">
        <v>33344</v>
      </c>
      <c r="C1918" s="412" t="s">
        <v>30213</v>
      </c>
      <c r="D1918" s="412" t="s">
        <v>30216</v>
      </c>
      <c r="E1918" s="413" t="s">
        <v>14730</v>
      </c>
    </row>
    <row r="1919" spans="1:5">
      <c r="A1919" s="412">
        <v>672</v>
      </c>
      <c r="B1919" s="412" t="s">
        <v>33345</v>
      </c>
      <c r="C1919" s="412" t="s">
        <v>30213</v>
      </c>
      <c r="D1919" s="412" t="s">
        <v>30216</v>
      </c>
      <c r="E1919" s="413" t="s">
        <v>7235</v>
      </c>
    </row>
    <row r="1920" spans="1:5">
      <c r="A1920" s="412">
        <v>668</v>
      </c>
      <c r="B1920" s="412" t="s">
        <v>33346</v>
      </c>
      <c r="C1920" s="412" t="s">
        <v>30213</v>
      </c>
      <c r="D1920" s="412" t="s">
        <v>30216</v>
      </c>
      <c r="E1920" s="413" t="s">
        <v>6980</v>
      </c>
    </row>
    <row r="1921" spans="1:5">
      <c r="A1921" s="412">
        <v>10578</v>
      </c>
      <c r="B1921" s="412" t="s">
        <v>33347</v>
      </c>
      <c r="C1921" s="412" t="s">
        <v>30213</v>
      </c>
      <c r="D1921" s="412" t="s">
        <v>30216</v>
      </c>
      <c r="E1921" s="413" t="s">
        <v>15417</v>
      </c>
    </row>
    <row r="1922" spans="1:5">
      <c r="A1922" s="412">
        <v>666</v>
      </c>
      <c r="B1922" s="412" t="s">
        <v>33348</v>
      </c>
      <c r="C1922" s="412" t="s">
        <v>30213</v>
      </c>
      <c r="D1922" s="412" t="s">
        <v>30216</v>
      </c>
      <c r="E1922" s="413" t="s">
        <v>4542</v>
      </c>
    </row>
    <row r="1923" spans="1:5">
      <c r="A1923" s="412">
        <v>665</v>
      </c>
      <c r="B1923" s="412" t="s">
        <v>33349</v>
      </c>
      <c r="C1923" s="412" t="s">
        <v>30213</v>
      </c>
      <c r="D1923" s="412" t="s">
        <v>30216</v>
      </c>
      <c r="E1923" s="413" t="s">
        <v>13422</v>
      </c>
    </row>
    <row r="1924" spans="1:5">
      <c r="A1924" s="412">
        <v>10577</v>
      </c>
      <c r="B1924" s="412" t="s">
        <v>33350</v>
      </c>
      <c r="C1924" s="412" t="s">
        <v>30213</v>
      </c>
      <c r="D1924" s="412" t="s">
        <v>30216</v>
      </c>
      <c r="E1924" s="413" t="s">
        <v>33351</v>
      </c>
    </row>
    <row r="1925" spans="1:5">
      <c r="A1925" s="412">
        <v>10583</v>
      </c>
      <c r="B1925" s="412" t="s">
        <v>33352</v>
      </c>
      <c r="C1925" s="412" t="s">
        <v>30213</v>
      </c>
      <c r="D1925" s="412" t="s">
        <v>30216</v>
      </c>
      <c r="E1925" s="413" t="s">
        <v>6921</v>
      </c>
    </row>
    <row r="1926" spans="1:5">
      <c r="A1926" s="412">
        <v>10579</v>
      </c>
      <c r="B1926" s="412" t="s">
        <v>33353</v>
      </c>
      <c r="C1926" s="412" t="s">
        <v>30213</v>
      </c>
      <c r="D1926" s="412" t="s">
        <v>30216</v>
      </c>
      <c r="E1926" s="413" t="s">
        <v>12972</v>
      </c>
    </row>
    <row r="1927" spans="1:5">
      <c r="A1927" s="412">
        <v>10582</v>
      </c>
      <c r="B1927" s="412" t="s">
        <v>33354</v>
      </c>
      <c r="C1927" s="412" t="s">
        <v>30213</v>
      </c>
      <c r="D1927" s="412" t="s">
        <v>30216</v>
      </c>
      <c r="E1927" s="413" t="s">
        <v>13726</v>
      </c>
    </row>
    <row r="1928" spans="1:5">
      <c r="A1928" s="412">
        <v>2436</v>
      </c>
      <c r="B1928" s="412" t="s">
        <v>33355</v>
      </c>
      <c r="C1928" s="412" t="s">
        <v>30484</v>
      </c>
      <c r="D1928" s="412" t="s">
        <v>30214</v>
      </c>
      <c r="E1928" s="413" t="s">
        <v>33356</v>
      </c>
    </row>
    <row r="1929" spans="1:5">
      <c r="A1929" s="412">
        <v>40918</v>
      </c>
      <c r="B1929" s="412" t="s">
        <v>33357</v>
      </c>
      <c r="C1929" s="412" t="s">
        <v>30486</v>
      </c>
      <c r="D1929" s="412" t="s">
        <v>30216</v>
      </c>
      <c r="E1929" s="413" t="s">
        <v>33358</v>
      </c>
    </row>
    <row r="1930" spans="1:5">
      <c r="A1930" s="412">
        <v>2439</v>
      </c>
      <c r="B1930" s="412" t="s">
        <v>33359</v>
      </c>
      <c r="C1930" s="412" t="s">
        <v>30484</v>
      </c>
      <c r="D1930" s="412" t="s">
        <v>30216</v>
      </c>
      <c r="E1930" s="413" t="s">
        <v>13627</v>
      </c>
    </row>
    <row r="1931" spans="1:5">
      <c r="A1931" s="412">
        <v>40923</v>
      </c>
      <c r="B1931" s="412" t="s">
        <v>33360</v>
      </c>
      <c r="C1931" s="412" t="s">
        <v>30486</v>
      </c>
      <c r="D1931" s="412" t="s">
        <v>30216</v>
      </c>
      <c r="E1931" s="413" t="s">
        <v>33361</v>
      </c>
    </row>
    <row r="1932" spans="1:5">
      <c r="A1932" s="412">
        <v>10998</v>
      </c>
      <c r="B1932" s="412" t="s">
        <v>33362</v>
      </c>
      <c r="C1932" s="412" t="s">
        <v>30304</v>
      </c>
      <c r="D1932" s="412" t="s">
        <v>30216</v>
      </c>
      <c r="E1932" s="413" t="s">
        <v>33363</v>
      </c>
    </row>
    <row r="1933" spans="1:5">
      <c r="A1933" s="412">
        <v>11002</v>
      </c>
      <c r="B1933" s="412" t="s">
        <v>33364</v>
      </c>
      <c r="C1933" s="412" t="s">
        <v>30304</v>
      </c>
      <c r="D1933" s="412" t="s">
        <v>30216</v>
      </c>
      <c r="E1933" s="413" t="s">
        <v>9437</v>
      </c>
    </row>
    <row r="1934" spans="1:5">
      <c r="A1934" s="412">
        <v>10999</v>
      </c>
      <c r="B1934" s="412" t="s">
        <v>33365</v>
      </c>
      <c r="C1934" s="412" t="s">
        <v>30304</v>
      </c>
      <c r="D1934" s="412" t="s">
        <v>30216</v>
      </c>
      <c r="E1934" s="413" t="s">
        <v>33366</v>
      </c>
    </row>
    <row r="1935" spans="1:5">
      <c r="A1935" s="412">
        <v>10997</v>
      </c>
      <c r="B1935" s="412" t="s">
        <v>33367</v>
      </c>
      <c r="C1935" s="412" t="s">
        <v>30304</v>
      </c>
      <c r="D1935" s="412" t="s">
        <v>30214</v>
      </c>
      <c r="E1935" s="413" t="s">
        <v>13367</v>
      </c>
    </row>
    <row r="1936" spans="1:5">
      <c r="A1936" s="412">
        <v>2685</v>
      </c>
      <c r="B1936" s="412" t="s">
        <v>33368</v>
      </c>
      <c r="C1936" s="412" t="s">
        <v>30232</v>
      </c>
      <c r="D1936" s="412" t="s">
        <v>30216</v>
      </c>
      <c r="E1936" s="413" t="s">
        <v>4130</v>
      </c>
    </row>
    <row r="1937" spans="1:5">
      <c r="A1937" s="412">
        <v>2680</v>
      </c>
      <c r="B1937" s="412" t="s">
        <v>33369</v>
      </c>
      <c r="C1937" s="412" t="s">
        <v>30232</v>
      </c>
      <c r="D1937" s="412" t="s">
        <v>30216</v>
      </c>
      <c r="E1937" s="413" t="s">
        <v>8523</v>
      </c>
    </row>
    <row r="1938" spans="1:5">
      <c r="A1938" s="412">
        <v>2684</v>
      </c>
      <c r="B1938" s="412" t="s">
        <v>33370</v>
      </c>
      <c r="C1938" s="412" t="s">
        <v>30232</v>
      </c>
      <c r="D1938" s="412" t="s">
        <v>30216</v>
      </c>
      <c r="E1938" s="413" t="s">
        <v>32971</v>
      </c>
    </row>
    <row r="1939" spans="1:5">
      <c r="A1939" s="412">
        <v>2673</v>
      </c>
      <c r="B1939" s="412" t="s">
        <v>33371</v>
      </c>
      <c r="C1939" s="412" t="s">
        <v>30232</v>
      </c>
      <c r="D1939" s="412" t="s">
        <v>30214</v>
      </c>
      <c r="E1939" s="413" t="s">
        <v>4601</v>
      </c>
    </row>
    <row r="1940" spans="1:5">
      <c r="A1940" s="412">
        <v>2681</v>
      </c>
      <c r="B1940" s="412" t="s">
        <v>33372</v>
      </c>
      <c r="C1940" s="412" t="s">
        <v>30232</v>
      </c>
      <c r="D1940" s="412" t="s">
        <v>30216</v>
      </c>
      <c r="E1940" s="413" t="s">
        <v>31985</v>
      </c>
    </row>
    <row r="1941" spans="1:5">
      <c r="A1941" s="412">
        <v>2682</v>
      </c>
      <c r="B1941" s="412" t="s">
        <v>33373</v>
      </c>
      <c r="C1941" s="412" t="s">
        <v>30232</v>
      </c>
      <c r="D1941" s="412" t="s">
        <v>30216</v>
      </c>
      <c r="E1941" s="413" t="s">
        <v>33374</v>
      </c>
    </row>
    <row r="1942" spans="1:5">
      <c r="A1942" s="412">
        <v>2686</v>
      </c>
      <c r="B1942" s="412" t="s">
        <v>33375</v>
      </c>
      <c r="C1942" s="412" t="s">
        <v>30232</v>
      </c>
      <c r="D1942" s="412" t="s">
        <v>30216</v>
      </c>
      <c r="E1942" s="413" t="s">
        <v>33376</v>
      </c>
    </row>
    <row r="1943" spans="1:5">
      <c r="A1943" s="412">
        <v>2674</v>
      </c>
      <c r="B1943" s="412" t="s">
        <v>33377</v>
      </c>
      <c r="C1943" s="412" t="s">
        <v>30232</v>
      </c>
      <c r="D1943" s="412" t="s">
        <v>30216</v>
      </c>
      <c r="E1943" s="413" t="s">
        <v>33378</v>
      </c>
    </row>
    <row r="1944" spans="1:5">
      <c r="A1944" s="412">
        <v>2683</v>
      </c>
      <c r="B1944" s="412" t="s">
        <v>33379</v>
      </c>
      <c r="C1944" s="412" t="s">
        <v>30232</v>
      </c>
      <c r="D1944" s="412" t="s">
        <v>30216</v>
      </c>
      <c r="E1944" s="413" t="s">
        <v>33380</v>
      </c>
    </row>
    <row r="1945" spans="1:5">
      <c r="A1945" s="412">
        <v>2676</v>
      </c>
      <c r="B1945" s="412" t="s">
        <v>33381</v>
      </c>
      <c r="C1945" s="412" t="s">
        <v>30232</v>
      </c>
      <c r="D1945" s="412" t="s">
        <v>30216</v>
      </c>
      <c r="E1945" s="413" t="s">
        <v>31092</v>
      </c>
    </row>
    <row r="1946" spans="1:5">
      <c r="A1946" s="412">
        <v>2678</v>
      </c>
      <c r="B1946" s="412" t="s">
        <v>33382</v>
      </c>
      <c r="C1946" s="412" t="s">
        <v>30232</v>
      </c>
      <c r="D1946" s="412" t="s">
        <v>30216</v>
      </c>
      <c r="E1946" s="413" t="s">
        <v>12364</v>
      </c>
    </row>
    <row r="1947" spans="1:5">
      <c r="A1947" s="412">
        <v>2679</v>
      </c>
      <c r="B1947" s="412" t="s">
        <v>33383</v>
      </c>
      <c r="C1947" s="412" t="s">
        <v>30232</v>
      </c>
      <c r="D1947" s="412" t="s">
        <v>30216</v>
      </c>
      <c r="E1947" s="413" t="s">
        <v>12870</v>
      </c>
    </row>
    <row r="1948" spans="1:5">
      <c r="A1948" s="412">
        <v>12070</v>
      </c>
      <c r="B1948" s="412" t="s">
        <v>33384</v>
      </c>
      <c r="C1948" s="412" t="s">
        <v>30232</v>
      </c>
      <c r="D1948" s="412" t="s">
        <v>30216</v>
      </c>
      <c r="E1948" s="413" t="s">
        <v>16277</v>
      </c>
    </row>
    <row r="1949" spans="1:5">
      <c r="A1949" s="412">
        <v>2675</v>
      </c>
      <c r="B1949" s="412" t="s">
        <v>33385</v>
      </c>
      <c r="C1949" s="412" t="s">
        <v>30232</v>
      </c>
      <c r="D1949" s="412" t="s">
        <v>30216</v>
      </c>
      <c r="E1949" s="413" t="s">
        <v>11918</v>
      </c>
    </row>
    <row r="1950" spans="1:5">
      <c r="A1950" s="412">
        <v>12067</v>
      </c>
      <c r="B1950" s="412" t="s">
        <v>33386</v>
      </c>
      <c r="C1950" s="412" t="s">
        <v>30232</v>
      </c>
      <c r="D1950" s="412" t="s">
        <v>30216</v>
      </c>
      <c r="E1950" s="413" t="s">
        <v>10151</v>
      </c>
    </row>
    <row r="1951" spans="1:5">
      <c r="A1951" s="412">
        <v>40401</v>
      </c>
      <c r="B1951" s="412" t="s">
        <v>33387</v>
      </c>
      <c r="C1951" s="412" t="s">
        <v>30232</v>
      </c>
      <c r="D1951" s="412" t="s">
        <v>30216</v>
      </c>
      <c r="E1951" s="413" t="s">
        <v>31369</v>
      </c>
    </row>
    <row r="1952" spans="1:5">
      <c r="A1952" s="412">
        <v>40402</v>
      </c>
      <c r="B1952" s="412" t="s">
        <v>33388</v>
      </c>
      <c r="C1952" s="412" t="s">
        <v>30232</v>
      </c>
      <c r="D1952" s="412" t="s">
        <v>30216</v>
      </c>
      <c r="E1952" s="413" t="s">
        <v>10128</v>
      </c>
    </row>
    <row r="1953" spans="1:5">
      <c r="A1953" s="412">
        <v>40400</v>
      </c>
      <c r="B1953" s="412" t="s">
        <v>33389</v>
      </c>
      <c r="C1953" s="412" t="s">
        <v>30232</v>
      </c>
      <c r="D1953" s="412" t="s">
        <v>30216</v>
      </c>
      <c r="E1953" s="413" t="s">
        <v>33390</v>
      </c>
    </row>
    <row r="1954" spans="1:5">
      <c r="A1954" s="412">
        <v>2504</v>
      </c>
      <c r="B1954" s="412" t="s">
        <v>33391</v>
      </c>
      <c r="C1954" s="412" t="s">
        <v>30232</v>
      </c>
      <c r="D1954" s="412" t="s">
        <v>30223</v>
      </c>
      <c r="E1954" s="413" t="s">
        <v>8462</v>
      </c>
    </row>
    <row r="1955" spans="1:5">
      <c r="A1955" s="412">
        <v>2501</v>
      </c>
      <c r="B1955" s="412" t="s">
        <v>33392</v>
      </c>
      <c r="C1955" s="412" t="s">
        <v>30232</v>
      </c>
      <c r="D1955" s="412" t="s">
        <v>30223</v>
      </c>
      <c r="E1955" s="413" t="s">
        <v>8608</v>
      </c>
    </row>
    <row r="1956" spans="1:5">
      <c r="A1956" s="412">
        <v>2502</v>
      </c>
      <c r="B1956" s="412" t="s">
        <v>33393</v>
      </c>
      <c r="C1956" s="412" t="s">
        <v>30232</v>
      </c>
      <c r="D1956" s="412" t="s">
        <v>30223</v>
      </c>
      <c r="E1956" s="413" t="s">
        <v>15909</v>
      </c>
    </row>
    <row r="1957" spans="1:5">
      <c r="A1957" s="412">
        <v>2503</v>
      </c>
      <c r="B1957" s="412" t="s">
        <v>33394</v>
      </c>
      <c r="C1957" s="412" t="s">
        <v>30232</v>
      </c>
      <c r="D1957" s="412" t="s">
        <v>30223</v>
      </c>
      <c r="E1957" s="413" t="s">
        <v>33395</v>
      </c>
    </row>
    <row r="1958" spans="1:5">
      <c r="A1958" s="412">
        <v>2500</v>
      </c>
      <c r="B1958" s="412" t="s">
        <v>33396</v>
      </c>
      <c r="C1958" s="412" t="s">
        <v>30232</v>
      </c>
      <c r="D1958" s="412" t="s">
        <v>30223</v>
      </c>
      <c r="E1958" s="413" t="s">
        <v>15741</v>
      </c>
    </row>
    <row r="1959" spans="1:5">
      <c r="A1959" s="412">
        <v>2505</v>
      </c>
      <c r="B1959" s="412" t="s">
        <v>33397</v>
      </c>
      <c r="C1959" s="412" t="s">
        <v>30232</v>
      </c>
      <c r="D1959" s="412" t="s">
        <v>30223</v>
      </c>
      <c r="E1959" s="413" t="s">
        <v>33398</v>
      </c>
    </row>
    <row r="1960" spans="1:5">
      <c r="A1960" s="412">
        <v>12056</v>
      </c>
      <c r="B1960" s="412" t="s">
        <v>33399</v>
      </c>
      <c r="C1960" s="412" t="s">
        <v>30232</v>
      </c>
      <c r="D1960" s="412" t="s">
        <v>30223</v>
      </c>
      <c r="E1960" s="413" t="s">
        <v>13064</v>
      </c>
    </row>
    <row r="1961" spans="1:5">
      <c r="A1961" s="412">
        <v>12057</v>
      </c>
      <c r="B1961" s="412" t="s">
        <v>33400</v>
      </c>
      <c r="C1961" s="412" t="s">
        <v>30232</v>
      </c>
      <c r="D1961" s="412" t="s">
        <v>30223</v>
      </c>
      <c r="E1961" s="413" t="s">
        <v>33401</v>
      </c>
    </row>
    <row r="1962" spans="1:5">
      <c r="A1962" s="412">
        <v>12059</v>
      </c>
      <c r="B1962" s="412" t="s">
        <v>33402</v>
      </c>
      <c r="C1962" s="412" t="s">
        <v>30232</v>
      </c>
      <c r="D1962" s="412" t="s">
        <v>30223</v>
      </c>
      <c r="E1962" s="413" t="s">
        <v>12874</v>
      </c>
    </row>
    <row r="1963" spans="1:5">
      <c r="A1963" s="412">
        <v>12058</v>
      </c>
      <c r="B1963" s="412" t="s">
        <v>33403</v>
      </c>
      <c r="C1963" s="412" t="s">
        <v>30232</v>
      </c>
      <c r="D1963" s="412" t="s">
        <v>30223</v>
      </c>
      <c r="E1963" s="413" t="s">
        <v>14309</v>
      </c>
    </row>
    <row r="1964" spans="1:5">
      <c r="A1964" s="412">
        <v>12060</v>
      </c>
      <c r="B1964" s="412" t="s">
        <v>33404</v>
      </c>
      <c r="C1964" s="412" t="s">
        <v>30232</v>
      </c>
      <c r="D1964" s="412" t="s">
        <v>30223</v>
      </c>
      <c r="E1964" s="413" t="s">
        <v>33405</v>
      </c>
    </row>
    <row r="1965" spans="1:5">
      <c r="A1965" s="412">
        <v>12061</v>
      </c>
      <c r="B1965" s="412" t="s">
        <v>33406</v>
      </c>
      <c r="C1965" s="412" t="s">
        <v>30232</v>
      </c>
      <c r="D1965" s="412" t="s">
        <v>30223</v>
      </c>
      <c r="E1965" s="413" t="s">
        <v>33407</v>
      </c>
    </row>
    <row r="1966" spans="1:5">
      <c r="A1966" s="412">
        <v>12062</v>
      </c>
      <c r="B1966" s="412" t="s">
        <v>33408</v>
      </c>
      <c r="C1966" s="412" t="s">
        <v>30232</v>
      </c>
      <c r="D1966" s="412" t="s">
        <v>30223</v>
      </c>
      <c r="E1966" s="413" t="s">
        <v>33409</v>
      </c>
    </row>
    <row r="1967" spans="1:5">
      <c r="A1967" s="412">
        <v>21137</v>
      </c>
      <c r="B1967" s="412" t="s">
        <v>33410</v>
      </c>
      <c r="C1967" s="412" t="s">
        <v>30232</v>
      </c>
      <c r="D1967" s="412" t="s">
        <v>30223</v>
      </c>
      <c r="E1967" s="413" t="s">
        <v>15405</v>
      </c>
    </row>
    <row r="1968" spans="1:5">
      <c r="A1968" s="412">
        <v>2687</v>
      </c>
      <c r="B1968" s="412" t="s">
        <v>33411</v>
      </c>
      <c r="C1968" s="412" t="s">
        <v>30232</v>
      </c>
      <c r="D1968" s="412" t="s">
        <v>30216</v>
      </c>
      <c r="E1968" s="413" t="s">
        <v>33390</v>
      </c>
    </row>
    <row r="1969" spans="1:5">
      <c r="A1969" s="412">
        <v>2689</v>
      </c>
      <c r="B1969" s="412" t="s">
        <v>33412</v>
      </c>
      <c r="C1969" s="412" t="s">
        <v>30232</v>
      </c>
      <c r="D1969" s="412" t="s">
        <v>30216</v>
      </c>
      <c r="E1969" s="413" t="s">
        <v>33413</v>
      </c>
    </row>
    <row r="1970" spans="1:5">
      <c r="A1970" s="412">
        <v>2688</v>
      </c>
      <c r="B1970" s="412" t="s">
        <v>33414</v>
      </c>
      <c r="C1970" s="412" t="s">
        <v>30232</v>
      </c>
      <c r="D1970" s="412" t="s">
        <v>30216</v>
      </c>
      <c r="E1970" s="413" t="s">
        <v>4450</v>
      </c>
    </row>
    <row r="1971" spans="1:5">
      <c r="A1971" s="412">
        <v>2690</v>
      </c>
      <c r="B1971" s="412" t="s">
        <v>33415</v>
      </c>
      <c r="C1971" s="412" t="s">
        <v>30232</v>
      </c>
      <c r="D1971" s="412" t="s">
        <v>30216</v>
      </c>
      <c r="E1971" s="413" t="s">
        <v>4113</v>
      </c>
    </row>
    <row r="1972" spans="1:5">
      <c r="A1972" s="412">
        <v>39243</v>
      </c>
      <c r="B1972" s="412" t="s">
        <v>33416</v>
      </c>
      <c r="C1972" s="412" t="s">
        <v>30232</v>
      </c>
      <c r="D1972" s="412" t="s">
        <v>30216</v>
      </c>
      <c r="E1972" s="413" t="s">
        <v>16948</v>
      </c>
    </row>
    <row r="1973" spans="1:5">
      <c r="A1973" s="412">
        <v>39244</v>
      </c>
      <c r="B1973" s="412" t="s">
        <v>33417</v>
      </c>
      <c r="C1973" s="412" t="s">
        <v>30232</v>
      </c>
      <c r="D1973" s="412" t="s">
        <v>30216</v>
      </c>
      <c r="E1973" s="413" t="s">
        <v>16245</v>
      </c>
    </row>
    <row r="1974" spans="1:5">
      <c r="A1974" s="412">
        <v>39245</v>
      </c>
      <c r="B1974" s="412" t="s">
        <v>33418</v>
      </c>
      <c r="C1974" s="412" t="s">
        <v>30232</v>
      </c>
      <c r="D1974" s="412" t="s">
        <v>30216</v>
      </c>
      <c r="E1974" s="413" t="s">
        <v>30856</v>
      </c>
    </row>
    <row r="1975" spans="1:5">
      <c r="A1975" s="412">
        <v>39254</v>
      </c>
      <c r="B1975" s="412" t="s">
        <v>33419</v>
      </c>
      <c r="C1975" s="412" t="s">
        <v>30232</v>
      </c>
      <c r="D1975" s="412" t="s">
        <v>30216</v>
      </c>
      <c r="E1975" s="413" t="s">
        <v>33420</v>
      </c>
    </row>
    <row r="1976" spans="1:5">
      <c r="A1976" s="412">
        <v>39255</v>
      </c>
      <c r="B1976" s="412" t="s">
        <v>33421</v>
      </c>
      <c r="C1976" s="412" t="s">
        <v>30232</v>
      </c>
      <c r="D1976" s="412" t="s">
        <v>30216</v>
      </c>
      <c r="E1976" s="413" t="s">
        <v>33422</v>
      </c>
    </row>
    <row r="1977" spans="1:5">
      <c r="A1977" s="412">
        <v>39253</v>
      </c>
      <c r="B1977" s="412" t="s">
        <v>33423</v>
      </c>
      <c r="C1977" s="412" t="s">
        <v>30232</v>
      </c>
      <c r="D1977" s="412" t="s">
        <v>30216</v>
      </c>
      <c r="E1977" s="413" t="s">
        <v>33424</v>
      </c>
    </row>
    <row r="1978" spans="1:5">
      <c r="A1978" s="412">
        <v>39246</v>
      </c>
      <c r="B1978" s="412" t="s">
        <v>33425</v>
      </c>
      <c r="C1978" s="412" t="s">
        <v>30232</v>
      </c>
      <c r="D1978" s="412" t="s">
        <v>30216</v>
      </c>
      <c r="E1978" s="413" t="s">
        <v>5342</v>
      </c>
    </row>
    <row r="1979" spans="1:5">
      <c r="A1979" s="412">
        <v>39247</v>
      </c>
      <c r="B1979" s="412" t="s">
        <v>33426</v>
      </c>
      <c r="C1979" s="412" t="s">
        <v>30232</v>
      </c>
      <c r="D1979" s="412" t="s">
        <v>30216</v>
      </c>
      <c r="E1979" s="413" t="s">
        <v>15434</v>
      </c>
    </row>
    <row r="1980" spans="1:5">
      <c r="A1980" s="412">
        <v>2446</v>
      </c>
      <c r="B1980" s="412" t="s">
        <v>33427</v>
      </c>
      <c r="C1980" s="412" t="s">
        <v>30232</v>
      </c>
      <c r="D1980" s="412" t="s">
        <v>30214</v>
      </c>
      <c r="E1980" s="413" t="s">
        <v>15736</v>
      </c>
    </row>
    <row r="1981" spans="1:5">
      <c r="A1981" s="412">
        <v>2442</v>
      </c>
      <c r="B1981" s="412" t="s">
        <v>33428</v>
      </c>
      <c r="C1981" s="412" t="s">
        <v>30232</v>
      </c>
      <c r="D1981" s="412" t="s">
        <v>30216</v>
      </c>
      <c r="E1981" s="413" t="s">
        <v>11024</v>
      </c>
    </row>
    <row r="1982" spans="1:5">
      <c r="A1982" s="412">
        <v>39248</v>
      </c>
      <c r="B1982" s="412" t="s">
        <v>33429</v>
      </c>
      <c r="C1982" s="412" t="s">
        <v>30232</v>
      </c>
      <c r="D1982" s="412" t="s">
        <v>30216</v>
      </c>
      <c r="E1982" s="413" t="s">
        <v>33430</v>
      </c>
    </row>
    <row r="1983" spans="1:5">
      <c r="A1983" s="412">
        <v>2438</v>
      </c>
      <c r="B1983" s="412" t="s">
        <v>33431</v>
      </c>
      <c r="C1983" s="412" t="s">
        <v>30484</v>
      </c>
      <c r="D1983" s="412" t="s">
        <v>30216</v>
      </c>
      <c r="E1983" s="413" t="s">
        <v>33432</v>
      </c>
    </row>
    <row r="1984" spans="1:5">
      <c r="A1984" s="412">
        <v>40922</v>
      </c>
      <c r="B1984" s="412" t="s">
        <v>33433</v>
      </c>
      <c r="C1984" s="412" t="s">
        <v>30486</v>
      </c>
      <c r="D1984" s="412" t="s">
        <v>30216</v>
      </c>
      <c r="E1984" s="413" t="s">
        <v>33434</v>
      </c>
    </row>
    <row r="1985" spans="1:5">
      <c r="A1985" s="412">
        <v>36486</v>
      </c>
      <c r="B1985" s="412" t="s">
        <v>33435</v>
      </c>
      <c r="C1985" s="412" t="s">
        <v>30213</v>
      </c>
      <c r="D1985" s="412" t="s">
        <v>30223</v>
      </c>
      <c r="E1985" s="413" t="s">
        <v>33436</v>
      </c>
    </row>
    <row r="1986" spans="1:5">
      <c r="A1986" s="412">
        <v>37777</v>
      </c>
      <c r="B1986" s="412" t="s">
        <v>33437</v>
      </c>
      <c r="C1986" s="412" t="s">
        <v>30213</v>
      </c>
      <c r="D1986" s="412" t="s">
        <v>30223</v>
      </c>
      <c r="E1986" s="413" t="s">
        <v>33438</v>
      </c>
    </row>
    <row r="1987" spans="1:5">
      <c r="A1987" s="412">
        <v>12624</v>
      </c>
      <c r="B1987" s="412" t="s">
        <v>33439</v>
      </c>
      <c r="C1987" s="412" t="s">
        <v>30213</v>
      </c>
      <c r="D1987" s="412" t="s">
        <v>30223</v>
      </c>
      <c r="E1987" s="413" t="s">
        <v>33440</v>
      </c>
    </row>
    <row r="1988" spans="1:5">
      <c r="A1988" s="412">
        <v>517</v>
      </c>
      <c r="B1988" s="412" t="s">
        <v>33441</v>
      </c>
      <c r="C1988" s="412" t="s">
        <v>30307</v>
      </c>
      <c r="D1988" s="412" t="s">
        <v>30216</v>
      </c>
      <c r="E1988" s="413" t="s">
        <v>10861</v>
      </c>
    </row>
    <row r="1989" spans="1:5">
      <c r="A1989" s="412">
        <v>41904</v>
      </c>
      <c r="B1989" s="412" t="s">
        <v>33442</v>
      </c>
      <c r="C1989" s="412" t="s">
        <v>32063</v>
      </c>
      <c r="D1989" s="412" t="s">
        <v>30223</v>
      </c>
      <c r="E1989" s="413" t="s">
        <v>33443</v>
      </c>
    </row>
    <row r="1990" spans="1:5">
      <c r="A1990" s="412">
        <v>41903</v>
      </c>
      <c r="B1990" s="412" t="s">
        <v>33444</v>
      </c>
      <c r="C1990" s="412" t="s">
        <v>30304</v>
      </c>
      <c r="D1990" s="412" t="s">
        <v>30223</v>
      </c>
      <c r="E1990" s="413" t="s">
        <v>10177</v>
      </c>
    </row>
    <row r="1991" spans="1:5">
      <c r="A1991" s="412">
        <v>37534</v>
      </c>
      <c r="B1991" s="412" t="s">
        <v>33445</v>
      </c>
      <c r="C1991" s="412" t="s">
        <v>30304</v>
      </c>
      <c r="D1991" s="412" t="s">
        <v>30223</v>
      </c>
      <c r="E1991" s="413" t="s">
        <v>33446</v>
      </c>
    </row>
    <row r="1992" spans="1:5">
      <c r="A1992" s="412">
        <v>37535</v>
      </c>
      <c r="B1992" s="412" t="s">
        <v>33447</v>
      </c>
      <c r="C1992" s="412" t="s">
        <v>30304</v>
      </c>
      <c r="D1992" s="412" t="s">
        <v>30223</v>
      </c>
      <c r="E1992" s="413" t="s">
        <v>33446</v>
      </c>
    </row>
    <row r="1993" spans="1:5">
      <c r="A1993" s="412">
        <v>37533</v>
      </c>
      <c r="B1993" s="412" t="s">
        <v>33448</v>
      </c>
      <c r="C1993" s="412" t="s">
        <v>30304</v>
      </c>
      <c r="D1993" s="412" t="s">
        <v>30223</v>
      </c>
      <c r="E1993" s="413" t="s">
        <v>33446</v>
      </c>
    </row>
    <row r="1994" spans="1:5">
      <c r="A1994" s="412">
        <v>37537</v>
      </c>
      <c r="B1994" s="412" t="s">
        <v>33449</v>
      </c>
      <c r="C1994" s="412" t="s">
        <v>30304</v>
      </c>
      <c r="D1994" s="412" t="s">
        <v>30223</v>
      </c>
      <c r="E1994" s="413" t="s">
        <v>33450</v>
      </c>
    </row>
    <row r="1995" spans="1:5">
      <c r="A1995" s="412">
        <v>37536</v>
      </c>
      <c r="B1995" s="412" t="s">
        <v>33451</v>
      </c>
      <c r="C1995" s="412" t="s">
        <v>30304</v>
      </c>
      <c r="D1995" s="412" t="s">
        <v>30223</v>
      </c>
      <c r="E1995" s="413" t="s">
        <v>33450</v>
      </c>
    </row>
    <row r="1996" spans="1:5">
      <c r="A1996" s="412">
        <v>37532</v>
      </c>
      <c r="B1996" s="412" t="s">
        <v>33452</v>
      </c>
      <c r="C1996" s="412" t="s">
        <v>30304</v>
      </c>
      <c r="D1996" s="412" t="s">
        <v>30223</v>
      </c>
      <c r="E1996" s="413" t="s">
        <v>33450</v>
      </c>
    </row>
    <row r="1997" spans="1:5">
      <c r="A1997" s="412">
        <v>2696</v>
      </c>
      <c r="B1997" s="412" t="s">
        <v>33453</v>
      </c>
      <c r="C1997" s="412" t="s">
        <v>30484</v>
      </c>
      <c r="D1997" s="412" t="s">
        <v>30214</v>
      </c>
      <c r="E1997" s="413" t="s">
        <v>14815</v>
      </c>
    </row>
    <row r="1998" spans="1:5">
      <c r="A1998" s="412">
        <v>40928</v>
      </c>
      <c r="B1998" s="412" t="s">
        <v>33454</v>
      </c>
      <c r="C1998" s="412" t="s">
        <v>30486</v>
      </c>
      <c r="D1998" s="412" t="s">
        <v>30216</v>
      </c>
      <c r="E1998" s="413" t="s">
        <v>33455</v>
      </c>
    </row>
    <row r="1999" spans="1:5">
      <c r="A1999" s="412">
        <v>4083</v>
      </c>
      <c r="B1999" s="412" t="s">
        <v>33456</v>
      </c>
      <c r="C1999" s="412" t="s">
        <v>30484</v>
      </c>
      <c r="D1999" s="412" t="s">
        <v>30214</v>
      </c>
      <c r="E1999" s="413" t="s">
        <v>15555</v>
      </c>
    </row>
    <row r="2000" spans="1:5">
      <c r="A2000" s="412">
        <v>40818</v>
      </c>
      <c r="B2000" s="412" t="s">
        <v>33457</v>
      </c>
      <c r="C2000" s="412" t="s">
        <v>30486</v>
      </c>
      <c r="D2000" s="412" t="s">
        <v>30216</v>
      </c>
      <c r="E2000" s="413" t="s">
        <v>33458</v>
      </c>
    </row>
    <row r="2001" spans="1:5">
      <c r="A2001" s="412">
        <v>43146</v>
      </c>
      <c r="B2001" s="412" t="s">
        <v>33459</v>
      </c>
      <c r="C2001" s="412" t="s">
        <v>30304</v>
      </c>
      <c r="D2001" s="412" t="s">
        <v>30216</v>
      </c>
      <c r="E2001" s="413" t="s">
        <v>7359</v>
      </c>
    </row>
    <row r="2002" spans="1:5">
      <c r="A2002" s="412">
        <v>2705</v>
      </c>
      <c r="B2002" s="412" t="s">
        <v>33460</v>
      </c>
      <c r="C2002" s="412" t="s">
        <v>33461</v>
      </c>
      <c r="D2002" s="412" t="s">
        <v>30216</v>
      </c>
      <c r="E2002" s="413" t="s">
        <v>4934</v>
      </c>
    </row>
    <row r="2003" spans="1:5">
      <c r="A2003" s="412">
        <v>14250</v>
      </c>
      <c r="B2003" s="412" t="s">
        <v>33462</v>
      </c>
      <c r="C2003" s="412" t="s">
        <v>33461</v>
      </c>
      <c r="D2003" s="412" t="s">
        <v>30214</v>
      </c>
      <c r="E2003" s="413" t="s">
        <v>13538</v>
      </c>
    </row>
    <row r="2004" spans="1:5">
      <c r="A2004" s="412">
        <v>11683</v>
      </c>
      <c r="B2004" s="412" t="s">
        <v>33463</v>
      </c>
      <c r="C2004" s="412" t="s">
        <v>30213</v>
      </c>
      <c r="D2004" s="412" t="s">
        <v>30216</v>
      </c>
      <c r="E2004" s="413" t="s">
        <v>33464</v>
      </c>
    </row>
    <row r="2005" spans="1:5">
      <c r="A2005" s="412">
        <v>11684</v>
      </c>
      <c r="B2005" s="412" t="s">
        <v>33465</v>
      </c>
      <c r="C2005" s="412" t="s">
        <v>30213</v>
      </c>
      <c r="D2005" s="412" t="s">
        <v>30216</v>
      </c>
      <c r="E2005" s="413" t="s">
        <v>10062</v>
      </c>
    </row>
    <row r="2006" spans="1:5">
      <c r="A2006" s="412">
        <v>6141</v>
      </c>
      <c r="B2006" s="412" t="s">
        <v>33466</v>
      </c>
      <c r="C2006" s="412" t="s">
        <v>30213</v>
      </c>
      <c r="D2006" s="412" t="s">
        <v>30216</v>
      </c>
      <c r="E2006" s="413" t="s">
        <v>12887</v>
      </c>
    </row>
    <row r="2007" spans="1:5">
      <c r="A2007" s="412">
        <v>11681</v>
      </c>
      <c r="B2007" s="412" t="s">
        <v>33467</v>
      </c>
      <c r="C2007" s="412" t="s">
        <v>30213</v>
      </c>
      <c r="D2007" s="412" t="s">
        <v>30216</v>
      </c>
      <c r="E2007" s="413" t="s">
        <v>33468</v>
      </c>
    </row>
    <row r="2008" spans="1:5">
      <c r="A2008" s="412">
        <v>2706</v>
      </c>
      <c r="B2008" s="412" t="s">
        <v>33469</v>
      </c>
      <c r="C2008" s="412" t="s">
        <v>30484</v>
      </c>
      <c r="D2008" s="412" t="s">
        <v>30214</v>
      </c>
      <c r="E2008" s="413" t="s">
        <v>33470</v>
      </c>
    </row>
    <row r="2009" spans="1:5">
      <c r="A2009" s="412">
        <v>40811</v>
      </c>
      <c r="B2009" s="412" t="s">
        <v>33471</v>
      </c>
      <c r="C2009" s="412" t="s">
        <v>30486</v>
      </c>
      <c r="D2009" s="412" t="s">
        <v>30216</v>
      </c>
      <c r="E2009" s="413" t="s">
        <v>33472</v>
      </c>
    </row>
    <row r="2010" spans="1:5">
      <c r="A2010" s="412">
        <v>2707</v>
      </c>
      <c r="B2010" s="412" t="s">
        <v>33473</v>
      </c>
      <c r="C2010" s="412" t="s">
        <v>30484</v>
      </c>
      <c r="D2010" s="412" t="s">
        <v>30216</v>
      </c>
      <c r="E2010" s="413" t="s">
        <v>33474</v>
      </c>
    </row>
    <row r="2011" spans="1:5">
      <c r="A2011" s="412">
        <v>40813</v>
      </c>
      <c r="B2011" s="412" t="s">
        <v>33475</v>
      </c>
      <c r="C2011" s="412" t="s">
        <v>30486</v>
      </c>
      <c r="D2011" s="412" t="s">
        <v>30216</v>
      </c>
      <c r="E2011" s="413" t="s">
        <v>33476</v>
      </c>
    </row>
    <row r="2012" spans="1:5">
      <c r="A2012" s="412">
        <v>2708</v>
      </c>
      <c r="B2012" s="412" t="s">
        <v>33477</v>
      </c>
      <c r="C2012" s="412" t="s">
        <v>30484</v>
      </c>
      <c r="D2012" s="412" t="s">
        <v>30216</v>
      </c>
      <c r="E2012" s="413" t="s">
        <v>33478</v>
      </c>
    </row>
    <row r="2013" spans="1:5">
      <c r="A2013" s="412">
        <v>40814</v>
      </c>
      <c r="B2013" s="412" t="s">
        <v>33479</v>
      </c>
      <c r="C2013" s="412" t="s">
        <v>30486</v>
      </c>
      <c r="D2013" s="412" t="s">
        <v>30216</v>
      </c>
      <c r="E2013" s="413" t="s">
        <v>33480</v>
      </c>
    </row>
    <row r="2014" spans="1:5">
      <c r="A2014" s="412">
        <v>34779</v>
      </c>
      <c r="B2014" s="412" t="s">
        <v>33481</v>
      </c>
      <c r="C2014" s="412" t="s">
        <v>30484</v>
      </c>
      <c r="D2014" s="412" t="s">
        <v>30216</v>
      </c>
      <c r="E2014" s="413" t="s">
        <v>33482</v>
      </c>
    </row>
    <row r="2015" spans="1:5">
      <c r="A2015" s="412">
        <v>40936</v>
      </c>
      <c r="B2015" s="412" t="s">
        <v>33483</v>
      </c>
      <c r="C2015" s="412" t="s">
        <v>30486</v>
      </c>
      <c r="D2015" s="412" t="s">
        <v>30216</v>
      </c>
      <c r="E2015" s="413" t="s">
        <v>33484</v>
      </c>
    </row>
    <row r="2016" spans="1:5">
      <c r="A2016" s="412">
        <v>34780</v>
      </c>
      <c r="B2016" s="412" t="s">
        <v>33485</v>
      </c>
      <c r="C2016" s="412" t="s">
        <v>30484</v>
      </c>
      <c r="D2016" s="412" t="s">
        <v>30216</v>
      </c>
      <c r="E2016" s="413" t="s">
        <v>33486</v>
      </c>
    </row>
    <row r="2017" spans="1:5">
      <c r="A2017" s="412">
        <v>40937</v>
      </c>
      <c r="B2017" s="412" t="s">
        <v>33487</v>
      </c>
      <c r="C2017" s="412" t="s">
        <v>30486</v>
      </c>
      <c r="D2017" s="412" t="s">
        <v>30216</v>
      </c>
      <c r="E2017" s="413" t="s">
        <v>33488</v>
      </c>
    </row>
    <row r="2018" spans="1:5">
      <c r="A2018" s="412">
        <v>34782</v>
      </c>
      <c r="B2018" s="412" t="s">
        <v>33489</v>
      </c>
      <c r="C2018" s="412" t="s">
        <v>30484</v>
      </c>
      <c r="D2018" s="412" t="s">
        <v>30216</v>
      </c>
      <c r="E2018" s="413" t="s">
        <v>33490</v>
      </c>
    </row>
    <row r="2019" spans="1:5">
      <c r="A2019" s="412">
        <v>40938</v>
      </c>
      <c r="B2019" s="412" t="s">
        <v>33491</v>
      </c>
      <c r="C2019" s="412" t="s">
        <v>30486</v>
      </c>
      <c r="D2019" s="412" t="s">
        <v>30216</v>
      </c>
      <c r="E2019" s="413" t="s">
        <v>33492</v>
      </c>
    </row>
    <row r="2020" spans="1:5">
      <c r="A2020" s="412">
        <v>34783</v>
      </c>
      <c r="B2020" s="412" t="s">
        <v>33493</v>
      </c>
      <c r="C2020" s="412" t="s">
        <v>30484</v>
      </c>
      <c r="D2020" s="412" t="s">
        <v>30216</v>
      </c>
      <c r="E2020" s="413" t="s">
        <v>33494</v>
      </c>
    </row>
    <row r="2021" spans="1:5">
      <c r="A2021" s="412">
        <v>40939</v>
      </c>
      <c r="B2021" s="412" t="s">
        <v>33495</v>
      </c>
      <c r="C2021" s="412" t="s">
        <v>30486</v>
      </c>
      <c r="D2021" s="412" t="s">
        <v>30216</v>
      </c>
      <c r="E2021" s="413" t="s">
        <v>33496</v>
      </c>
    </row>
    <row r="2022" spans="1:5">
      <c r="A2022" s="412">
        <v>34785</v>
      </c>
      <c r="B2022" s="412" t="s">
        <v>33497</v>
      </c>
      <c r="C2022" s="412" t="s">
        <v>30484</v>
      </c>
      <c r="D2022" s="412" t="s">
        <v>30216</v>
      </c>
      <c r="E2022" s="413" t="s">
        <v>16651</v>
      </c>
    </row>
    <row r="2023" spans="1:5">
      <c r="A2023" s="412">
        <v>40940</v>
      </c>
      <c r="B2023" s="412" t="s">
        <v>33498</v>
      </c>
      <c r="C2023" s="412" t="s">
        <v>30486</v>
      </c>
      <c r="D2023" s="412" t="s">
        <v>30216</v>
      </c>
      <c r="E2023" s="413" t="s">
        <v>33499</v>
      </c>
    </row>
    <row r="2024" spans="1:5">
      <c r="A2024" s="412">
        <v>38403</v>
      </c>
      <c r="B2024" s="412" t="s">
        <v>33500</v>
      </c>
      <c r="C2024" s="412" t="s">
        <v>30213</v>
      </c>
      <c r="D2024" s="412" t="s">
        <v>30216</v>
      </c>
      <c r="E2024" s="413" t="s">
        <v>33501</v>
      </c>
    </row>
    <row r="2025" spans="1:5">
      <c r="A2025" s="412">
        <v>43482</v>
      </c>
      <c r="B2025" s="412" t="s">
        <v>33502</v>
      </c>
      <c r="C2025" s="412" t="s">
        <v>30484</v>
      </c>
      <c r="D2025" s="412" t="s">
        <v>30214</v>
      </c>
      <c r="E2025" s="413" t="s">
        <v>4740</v>
      </c>
    </row>
    <row r="2026" spans="1:5">
      <c r="A2026" s="412">
        <v>43494</v>
      </c>
      <c r="B2026" s="412" t="s">
        <v>33503</v>
      </c>
      <c r="C2026" s="412" t="s">
        <v>30486</v>
      </c>
      <c r="D2026" s="412" t="s">
        <v>30214</v>
      </c>
      <c r="E2026" s="413" t="s">
        <v>33504</v>
      </c>
    </row>
    <row r="2027" spans="1:5">
      <c r="A2027" s="412">
        <v>43483</v>
      </c>
      <c r="B2027" s="412" t="s">
        <v>33505</v>
      </c>
      <c r="C2027" s="412" t="s">
        <v>30484</v>
      </c>
      <c r="D2027" s="412" t="s">
        <v>30214</v>
      </c>
      <c r="E2027" s="413" t="s">
        <v>4937</v>
      </c>
    </row>
    <row r="2028" spans="1:5">
      <c r="A2028" s="412">
        <v>43495</v>
      </c>
      <c r="B2028" s="412" t="s">
        <v>33506</v>
      </c>
      <c r="C2028" s="412" t="s">
        <v>30486</v>
      </c>
      <c r="D2028" s="412" t="s">
        <v>30214</v>
      </c>
      <c r="E2028" s="413" t="s">
        <v>33507</v>
      </c>
    </row>
    <row r="2029" spans="1:5">
      <c r="A2029" s="412">
        <v>43484</v>
      </c>
      <c r="B2029" s="412" t="s">
        <v>33508</v>
      </c>
      <c r="C2029" s="412" t="s">
        <v>30484</v>
      </c>
      <c r="D2029" s="412" t="s">
        <v>30214</v>
      </c>
      <c r="E2029" s="413" t="s">
        <v>33509</v>
      </c>
    </row>
    <row r="2030" spans="1:5">
      <c r="A2030" s="412">
        <v>43496</v>
      </c>
      <c r="B2030" s="412" t="s">
        <v>33510</v>
      </c>
      <c r="C2030" s="412" t="s">
        <v>30486</v>
      </c>
      <c r="D2030" s="412" t="s">
        <v>30214</v>
      </c>
      <c r="E2030" s="413" t="s">
        <v>33511</v>
      </c>
    </row>
    <row r="2031" spans="1:5">
      <c r="A2031" s="412">
        <v>43485</v>
      </c>
      <c r="B2031" s="412" t="s">
        <v>33512</v>
      </c>
      <c r="C2031" s="412" t="s">
        <v>30484</v>
      </c>
      <c r="D2031" s="412" t="s">
        <v>30214</v>
      </c>
      <c r="E2031" s="413" t="s">
        <v>4626</v>
      </c>
    </row>
    <row r="2032" spans="1:5">
      <c r="A2032" s="412">
        <v>43497</v>
      </c>
      <c r="B2032" s="412" t="s">
        <v>33513</v>
      </c>
      <c r="C2032" s="412" t="s">
        <v>30486</v>
      </c>
      <c r="D2032" s="412" t="s">
        <v>30214</v>
      </c>
      <c r="E2032" s="413" t="s">
        <v>33514</v>
      </c>
    </row>
    <row r="2033" spans="1:5">
      <c r="A2033" s="412">
        <v>43487</v>
      </c>
      <c r="B2033" s="412" t="s">
        <v>33515</v>
      </c>
      <c r="C2033" s="412" t="s">
        <v>30484</v>
      </c>
      <c r="D2033" s="412" t="s">
        <v>30214</v>
      </c>
      <c r="E2033" s="413" t="s">
        <v>5232</v>
      </c>
    </row>
    <row r="2034" spans="1:5">
      <c r="A2034" s="412">
        <v>43499</v>
      </c>
      <c r="B2034" s="412" t="s">
        <v>33516</v>
      </c>
      <c r="C2034" s="412" t="s">
        <v>30486</v>
      </c>
      <c r="D2034" s="412" t="s">
        <v>30214</v>
      </c>
      <c r="E2034" s="413" t="s">
        <v>33517</v>
      </c>
    </row>
    <row r="2035" spans="1:5">
      <c r="A2035" s="412">
        <v>43486</v>
      </c>
      <c r="B2035" s="412" t="s">
        <v>33518</v>
      </c>
      <c r="C2035" s="412" t="s">
        <v>30484</v>
      </c>
      <c r="D2035" s="412" t="s">
        <v>30214</v>
      </c>
      <c r="E2035" s="413" t="s">
        <v>5015</v>
      </c>
    </row>
    <row r="2036" spans="1:5">
      <c r="A2036" s="412">
        <v>43498</v>
      </c>
      <c r="B2036" s="412" t="s">
        <v>33519</v>
      </c>
      <c r="C2036" s="412" t="s">
        <v>30486</v>
      </c>
      <c r="D2036" s="412" t="s">
        <v>30214</v>
      </c>
      <c r="E2036" s="413" t="s">
        <v>33520</v>
      </c>
    </row>
    <row r="2037" spans="1:5">
      <c r="A2037" s="412">
        <v>43488</v>
      </c>
      <c r="B2037" s="412" t="s">
        <v>33521</v>
      </c>
      <c r="C2037" s="412" t="s">
        <v>30484</v>
      </c>
      <c r="D2037" s="412" t="s">
        <v>30214</v>
      </c>
      <c r="E2037" s="413" t="s">
        <v>33522</v>
      </c>
    </row>
    <row r="2038" spans="1:5">
      <c r="A2038" s="412">
        <v>43500</v>
      </c>
      <c r="B2038" s="412" t="s">
        <v>33523</v>
      </c>
      <c r="C2038" s="412" t="s">
        <v>30486</v>
      </c>
      <c r="D2038" s="412" t="s">
        <v>30214</v>
      </c>
      <c r="E2038" s="413" t="s">
        <v>33524</v>
      </c>
    </row>
    <row r="2039" spans="1:5">
      <c r="A2039" s="412">
        <v>43489</v>
      </c>
      <c r="B2039" s="412" t="s">
        <v>33525</v>
      </c>
      <c r="C2039" s="412" t="s">
        <v>30484</v>
      </c>
      <c r="D2039" s="412" t="s">
        <v>30214</v>
      </c>
      <c r="E2039" s="413" t="s">
        <v>12357</v>
      </c>
    </row>
    <row r="2040" spans="1:5">
      <c r="A2040" s="412">
        <v>43501</v>
      </c>
      <c r="B2040" s="412" t="s">
        <v>33526</v>
      </c>
      <c r="C2040" s="412" t="s">
        <v>30486</v>
      </c>
      <c r="D2040" s="412" t="s">
        <v>30214</v>
      </c>
      <c r="E2040" s="413" t="s">
        <v>33527</v>
      </c>
    </row>
    <row r="2041" spans="1:5">
      <c r="A2041" s="412">
        <v>43490</v>
      </c>
      <c r="B2041" s="412" t="s">
        <v>33528</v>
      </c>
      <c r="C2041" s="412" t="s">
        <v>30484</v>
      </c>
      <c r="D2041" s="412" t="s">
        <v>30214</v>
      </c>
      <c r="E2041" s="413" t="s">
        <v>16996</v>
      </c>
    </row>
    <row r="2042" spans="1:5">
      <c r="A2042" s="412">
        <v>43502</v>
      </c>
      <c r="B2042" s="412" t="s">
        <v>33529</v>
      </c>
      <c r="C2042" s="412" t="s">
        <v>30486</v>
      </c>
      <c r="D2042" s="412" t="s">
        <v>30214</v>
      </c>
      <c r="E2042" s="413" t="s">
        <v>33530</v>
      </c>
    </row>
    <row r="2043" spans="1:5">
      <c r="A2043" s="412">
        <v>43491</v>
      </c>
      <c r="B2043" s="412" t="s">
        <v>33531</v>
      </c>
      <c r="C2043" s="412" t="s">
        <v>30484</v>
      </c>
      <c r="D2043" s="412" t="s">
        <v>30214</v>
      </c>
      <c r="E2043" s="413" t="s">
        <v>13502</v>
      </c>
    </row>
    <row r="2044" spans="1:5">
      <c r="A2044" s="412">
        <v>43503</v>
      </c>
      <c r="B2044" s="412" t="s">
        <v>33532</v>
      </c>
      <c r="C2044" s="412" t="s">
        <v>30486</v>
      </c>
      <c r="D2044" s="412" t="s">
        <v>30214</v>
      </c>
      <c r="E2044" s="413" t="s">
        <v>33533</v>
      </c>
    </row>
    <row r="2045" spans="1:5">
      <c r="A2045" s="412">
        <v>43492</v>
      </c>
      <c r="B2045" s="412" t="s">
        <v>33534</v>
      </c>
      <c r="C2045" s="412" t="s">
        <v>30484</v>
      </c>
      <c r="D2045" s="412" t="s">
        <v>30214</v>
      </c>
      <c r="E2045" s="413" t="s">
        <v>31842</v>
      </c>
    </row>
    <row r="2046" spans="1:5">
      <c r="A2046" s="412">
        <v>43504</v>
      </c>
      <c r="B2046" s="412" t="s">
        <v>33535</v>
      </c>
      <c r="C2046" s="412" t="s">
        <v>30486</v>
      </c>
      <c r="D2046" s="412" t="s">
        <v>30214</v>
      </c>
      <c r="E2046" s="413" t="s">
        <v>33536</v>
      </c>
    </row>
    <row r="2047" spans="1:5">
      <c r="A2047" s="412">
        <v>43493</v>
      </c>
      <c r="B2047" s="412" t="s">
        <v>33537</v>
      </c>
      <c r="C2047" s="412" t="s">
        <v>30484</v>
      </c>
      <c r="D2047" s="412" t="s">
        <v>30214</v>
      </c>
      <c r="E2047" s="413" t="s">
        <v>33538</v>
      </c>
    </row>
    <row r="2048" spans="1:5">
      <c r="A2048" s="412">
        <v>43505</v>
      </c>
      <c r="B2048" s="412" t="s">
        <v>33539</v>
      </c>
      <c r="C2048" s="412" t="s">
        <v>30486</v>
      </c>
      <c r="D2048" s="412" t="s">
        <v>30214</v>
      </c>
      <c r="E2048" s="413" t="s">
        <v>33540</v>
      </c>
    </row>
    <row r="2049" spans="1:5">
      <c r="A2049" s="412">
        <v>37774</v>
      </c>
      <c r="B2049" s="412" t="s">
        <v>33541</v>
      </c>
      <c r="C2049" s="412" t="s">
        <v>30213</v>
      </c>
      <c r="D2049" s="412" t="s">
        <v>30223</v>
      </c>
      <c r="E2049" s="413" t="s">
        <v>33542</v>
      </c>
    </row>
    <row r="2050" spans="1:5">
      <c r="A2050" s="412">
        <v>38630</v>
      </c>
      <c r="B2050" s="412" t="s">
        <v>33543</v>
      </c>
      <c r="C2050" s="412" t="s">
        <v>30213</v>
      </c>
      <c r="D2050" s="412" t="s">
        <v>30223</v>
      </c>
      <c r="E2050" s="413" t="s">
        <v>33544</v>
      </c>
    </row>
    <row r="2051" spans="1:5">
      <c r="A2051" s="412">
        <v>38629</v>
      </c>
      <c r="B2051" s="412" t="s">
        <v>33545</v>
      </c>
      <c r="C2051" s="412" t="s">
        <v>30213</v>
      </c>
      <c r="D2051" s="412" t="s">
        <v>30223</v>
      </c>
      <c r="E2051" s="413" t="s">
        <v>33546</v>
      </c>
    </row>
    <row r="2052" spans="1:5">
      <c r="A2052" s="412">
        <v>38476</v>
      </c>
      <c r="B2052" s="412" t="s">
        <v>33547</v>
      </c>
      <c r="C2052" s="412" t="s">
        <v>30213</v>
      </c>
      <c r="D2052" s="412" t="s">
        <v>30216</v>
      </c>
      <c r="E2052" s="413" t="s">
        <v>33548</v>
      </c>
    </row>
    <row r="2053" spans="1:5">
      <c r="A2053" s="412">
        <v>38477</v>
      </c>
      <c r="B2053" s="412" t="s">
        <v>33549</v>
      </c>
      <c r="C2053" s="412" t="s">
        <v>30213</v>
      </c>
      <c r="D2053" s="412" t="s">
        <v>30216</v>
      </c>
      <c r="E2053" s="413" t="s">
        <v>33550</v>
      </c>
    </row>
    <row r="2054" spans="1:5">
      <c r="A2054" s="412">
        <v>40635</v>
      </c>
      <c r="B2054" s="412" t="s">
        <v>33551</v>
      </c>
      <c r="C2054" s="412" t="s">
        <v>30213</v>
      </c>
      <c r="D2054" s="412" t="s">
        <v>30216</v>
      </c>
      <c r="E2054" s="413" t="s">
        <v>33552</v>
      </c>
    </row>
    <row r="2055" spans="1:5">
      <c r="A2055" s="412">
        <v>36483</v>
      </c>
      <c r="B2055" s="412" t="s">
        <v>33553</v>
      </c>
      <c r="C2055" s="412" t="s">
        <v>30213</v>
      </c>
      <c r="D2055" s="412" t="s">
        <v>30216</v>
      </c>
      <c r="E2055" s="413" t="s">
        <v>33554</v>
      </c>
    </row>
    <row r="2056" spans="1:5">
      <c r="A2056" s="412">
        <v>14525</v>
      </c>
      <c r="B2056" s="412" t="s">
        <v>33555</v>
      </c>
      <c r="C2056" s="412" t="s">
        <v>30213</v>
      </c>
      <c r="D2056" s="412" t="s">
        <v>30216</v>
      </c>
      <c r="E2056" s="413" t="s">
        <v>33556</v>
      </c>
    </row>
    <row r="2057" spans="1:5">
      <c r="A2057" s="412">
        <v>36482</v>
      </c>
      <c r="B2057" s="412" t="s">
        <v>33557</v>
      </c>
      <c r="C2057" s="412" t="s">
        <v>30213</v>
      </c>
      <c r="D2057" s="412" t="s">
        <v>30216</v>
      </c>
      <c r="E2057" s="413" t="s">
        <v>33558</v>
      </c>
    </row>
    <row r="2058" spans="1:5">
      <c r="A2058" s="412">
        <v>36408</v>
      </c>
      <c r="B2058" s="412" t="s">
        <v>33559</v>
      </c>
      <c r="C2058" s="412" t="s">
        <v>30213</v>
      </c>
      <c r="D2058" s="412" t="s">
        <v>30216</v>
      </c>
      <c r="E2058" s="413" t="s">
        <v>33560</v>
      </c>
    </row>
    <row r="2059" spans="1:5">
      <c r="A2059" s="412">
        <v>2723</v>
      </c>
      <c r="B2059" s="412" t="s">
        <v>33561</v>
      </c>
      <c r="C2059" s="412" t="s">
        <v>30213</v>
      </c>
      <c r="D2059" s="412" t="s">
        <v>30216</v>
      </c>
      <c r="E2059" s="413" t="s">
        <v>33562</v>
      </c>
    </row>
    <row r="2060" spans="1:5">
      <c r="A2060" s="412">
        <v>36481</v>
      </c>
      <c r="B2060" s="412" t="s">
        <v>33563</v>
      </c>
      <c r="C2060" s="412" t="s">
        <v>30213</v>
      </c>
      <c r="D2060" s="412" t="s">
        <v>30216</v>
      </c>
      <c r="E2060" s="413" t="s">
        <v>33564</v>
      </c>
    </row>
    <row r="2061" spans="1:5">
      <c r="A2061" s="412">
        <v>10685</v>
      </c>
      <c r="B2061" s="412" t="s">
        <v>33565</v>
      </c>
      <c r="C2061" s="412" t="s">
        <v>30213</v>
      </c>
      <c r="D2061" s="412" t="s">
        <v>30214</v>
      </c>
      <c r="E2061" s="413" t="s">
        <v>33566</v>
      </c>
    </row>
    <row r="2062" spans="1:5">
      <c r="A2062" s="412">
        <v>40636</v>
      </c>
      <c r="B2062" s="412" t="s">
        <v>33567</v>
      </c>
      <c r="C2062" s="412" t="s">
        <v>30213</v>
      </c>
      <c r="D2062" s="412" t="s">
        <v>30216</v>
      </c>
      <c r="E2062" s="413" t="s">
        <v>33568</v>
      </c>
    </row>
    <row r="2063" spans="1:5">
      <c r="A2063" s="412">
        <v>4111</v>
      </c>
      <c r="B2063" s="412" t="s">
        <v>33569</v>
      </c>
      <c r="C2063" s="412" t="s">
        <v>30213</v>
      </c>
      <c r="D2063" s="412" t="s">
        <v>30216</v>
      </c>
      <c r="E2063" s="413" t="s">
        <v>33570</v>
      </c>
    </row>
    <row r="2064" spans="1:5">
      <c r="A2064" s="412">
        <v>44538</v>
      </c>
      <c r="B2064" s="412" t="s">
        <v>33571</v>
      </c>
      <c r="C2064" s="412" t="s">
        <v>30213</v>
      </c>
      <c r="D2064" s="412" t="s">
        <v>30216</v>
      </c>
      <c r="E2064" s="413" t="s">
        <v>33572</v>
      </c>
    </row>
    <row r="2065" spans="1:5">
      <c r="A2065" s="412">
        <v>12</v>
      </c>
      <c r="B2065" s="412" t="s">
        <v>33573</v>
      </c>
      <c r="C2065" s="412" t="s">
        <v>30213</v>
      </c>
      <c r="D2065" s="412" t="s">
        <v>30214</v>
      </c>
      <c r="E2065" s="413" t="s">
        <v>33574</v>
      </c>
    </row>
    <row r="2066" spans="1:5">
      <c r="A2066" s="412">
        <v>37554</v>
      </c>
      <c r="B2066" s="412" t="s">
        <v>33575</v>
      </c>
      <c r="C2066" s="412" t="s">
        <v>30213</v>
      </c>
      <c r="D2066" s="412" t="s">
        <v>30216</v>
      </c>
      <c r="E2066" s="413" t="s">
        <v>33576</v>
      </c>
    </row>
    <row r="2067" spans="1:5">
      <c r="A2067" s="412">
        <v>37555</v>
      </c>
      <c r="B2067" s="412" t="s">
        <v>33577</v>
      </c>
      <c r="C2067" s="412" t="s">
        <v>30213</v>
      </c>
      <c r="D2067" s="412" t="s">
        <v>30216</v>
      </c>
      <c r="E2067" s="413" t="s">
        <v>33578</v>
      </c>
    </row>
    <row r="2068" spans="1:5">
      <c r="A2068" s="412">
        <v>10902</v>
      </c>
      <c r="B2068" s="412" t="s">
        <v>33579</v>
      </c>
      <c r="C2068" s="412" t="s">
        <v>30213</v>
      </c>
      <c r="D2068" s="412" t="s">
        <v>30216</v>
      </c>
      <c r="E2068" s="413" t="s">
        <v>33580</v>
      </c>
    </row>
    <row r="2069" spans="1:5">
      <c r="A2069" s="412">
        <v>20965</v>
      </c>
      <c r="B2069" s="412" t="s">
        <v>33581</v>
      </c>
      <c r="C2069" s="412" t="s">
        <v>30213</v>
      </c>
      <c r="D2069" s="412" t="s">
        <v>30216</v>
      </c>
      <c r="E2069" s="413" t="s">
        <v>33582</v>
      </c>
    </row>
    <row r="2070" spans="1:5">
      <c r="A2070" s="412">
        <v>20966</v>
      </c>
      <c r="B2070" s="412" t="s">
        <v>33583</v>
      </c>
      <c r="C2070" s="412" t="s">
        <v>30213</v>
      </c>
      <c r="D2070" s="412" t="s">
        <v>30216</v>
      </c>
      <c r="E2070" s="413" t="s">
        <v>32813</v>
      </c>
    </row>
    <row r="2071" spans="1:5">
      <c r="A2071" s="412">
        <v>10903</v>
      </c>
      <c r="B2071" s="412" t="s">
        <v>33584</v>
      </c>
      <c r="C2071" s="412" t="s">
        <v>30213</v>
      </c>
      <c r="D2071" s="412" t="s">
        <v>30216</v>
      </c>
      <c r="E2071" s="413" t="s">
        <v>16425</v>
      </c>
    </row>
    <row r="2072" spans="1:5">
      <c r="A2072" s="412">
        <v>20967</v>
      </c>
      <c r="B2072" s="412" t="s">
        <v>33585</v>
      </c>
      <c r="C2072" s="412" t="s">
        <v>30213</v>
      </c>
      <c r="D2072" s="412" t="s">
        <v>30216</v>
      </c>
      <c r="E2072" s="413" t="s">
        <v>16425</v>
      </c>
    </row>
    <row r="2073" spans="1:5">
      <c r="A2073" s="412">
        <v>20968</v>
      </c>
      <c r="B2073" s="412" t="s">
        <v>33586</v>
      </c>
      <c r="C2073" s="412" t="s">
        <v>30213</v>
      </c>
      <c r="D2073" s="412" t="s">
        <v>30216</v>
      </c>
      <c r="E2073" s="413" t="s">
        <v>33587</v>
      </c>
    </row>
    <row r="2074" spans="1:5">
      <c r="A2074" s="412">
        <v>11359</v>
      </c>
      <c r="B2074" s="412" t="s">
        <v>33588</v>
      </c>
      <c r="C2074" s="412" t="s">
        <v>30213</v>
      </c>
      <c r="D2074" s="412" t="s">
        <v>30214</v>
      </c>
      <c r="E2074" s="413" t="s">
        <v>33589</v>
      </c>
    </row>
    <row r="2075" spans="1:5">
      <c r="A2075" s="412">
        <v>39017</v>
      </c>
      <c r="B2075" s="412" t="s">
        <v>33590</v>
      </c>
      <c r="C2075" s="412" t="s">
        <v>30213</v>
      </c>
      <c r="D2075" s="412" t="s">
        <v>30216</v>
      </c>
      <c r="E2075" s="413" t="s">
        <v>4574</v>
      </c>
    </row>
    <row r="2076" spans="1:5">
      <c r="A2076" s="412">
        <v>39315</v>
      </c>
      <c r="B2076" s="412" t="s">
        <v>33591</v>
      </c>
      <c r="C2076" s="412" t="s">
        <v>30213</v>
      </c>
      <c r="D2076" s="412" t="s">
        <v>30216</v>
      </c>
      <c r="E2076" s="413" t="s">
        <v>33592</v>
      </c>
    </row>
    <row r="2077" spans="1:5">
      <c r="A2077" s="412">
        <v>39016</v>
      </c>
      <c r="B2077" s="412" t="s">
        <v>33593</v>
      </c>
      <c r="C2077" s="412" t="s">
        <v>30213</v>
      </c>
      <c r="D2077" s="412" t="s">
        <v>30216</v>
      </c>
      <c r="E2077" s="413" t="s">
        <v>33592</v>
      </c>
    </row>
    <row r="2078" spans="1:5">
      <c r="A2078" s="412">
        <v>40432</v>
      </c>
      <c r="B2078" s="412" t="s">
        <v>33594</v>
      </c>
      <c r="C2078" s="412" t="s">
        <v>30213</v>
      </c>
      <c r="D2078" s="412" t="s">
        <v>30216</v>
      </c>
      <c r="E2078" s="413" t="s">
        <v>33595</v>
      </c>
    </row>
    <row r="2079" spans="1:5">
      <c r="A2079" s="412">
        <v>39481</v>
      </c>
      <c r="B2079" s="412" t="s">
        <v>33596</v>
      </c>
      <c r="C2079" s="412" t="s">
        <v>30213</v>
      </c>
      <c r="D2079" s="412" t="s">
        <v>30216</v>
      </c>
      <c r="E2079" s="413" t="s">
        <v>11895</v>
      </c>
    </row>
    <row r="2080" spans="1:5">
      <c r="A2080" s="412">
        <v>40433</v>
      </c>
      <c r="B2080" s="412" t="s">
        <v>33597</v>
      </c>
      <c r="C2080" s="412" t="s">
        <v>30213</v>
      </c>
      <c r="D2080" s="412" t="s">
        <v>30216</v>
      </c>
      <c r="E2080" s="413" t="s">
        <v>13311</v>
      </c>
    </row>
    <row r="2081" spans="1:5">
      <c r="A2081" s="412">
        <v>20219</v>
      </c>
      <c r="B2081" s="412" t="s">
        <v>33598</v>
      </c>
      <c r="C2081" s="412" t="s">
        <v>30213</v>
      </c>
      <c r="D2081" s="412" t="s">
        <v>30223</v>
      </c>
      <c r="E2081" s="413" t="s">
        <v>33599</v>
      </c>
    </row>
    <row r="2082" spans="1:5">
      <c r="A2082" s="412">
        <v>36484</v>
      </c>
      <c r="B2082" s="412" t="s">
        <v>33600</v>
      </c>
      <c r="C2082" s="412" t="s">
        <v>30213</v>
      </c>
      <c r="D2082" s="412" t="s">
        <v>30223</v>
      </c>
      <c r="E2082" s="413" t="s">
        <v>33601</v>
      </c>
    </row>
    <row r="2083" spans="1:5">
      <c r="A2083" s="412">
        <v>38367</v>
      </c>
      <c r="B2083" s="412" t="s">
        <v>33602</v>
      </c>
      <c r="C2083" s="412" t="s">
        <v>30213</v>
      </c>
      <c r="D2083" s="412" t="s">
        <v>30216</v>
      </c>
      <c r="E2083" s="413" t="s">
        <v>33603</v>
      </c>
    </row>
    <row r="2084" spans="1:5">
      <c r="A2084" s="412">
        <v>38368</v>
      </c>
      <c r="B2084" s="412" t="s">
        <v>33604</v>
      </c>
      <c r="C2084" s="412" t="s">
        <v>30213</v>
      </c>
      <c r="D2084" s="412" t="s">
        <v>30216</v>
      </c>
      <c r="E2084" s="413" t="s">
        <v>8468</v>
      </c>
    </row>
    <row r="2085" spans="1:5">
      <c r="A2085" s="412">
        <v>38091</v>
      </c>
      <c r="B2085" s="412" t="s">
        <v>33605</v>
      </c>
      <c r="C2085" s="412" t="s">
        <v>30213</v>
      </c>
      <c r="D2085" s="412" t="s">
        <v>30216</v>
      </c>
      <c r="E2085" s="413" t="s">
        <v>33606</v>
      </c>
    </row>
    <row r="2086" spans="1:5">
      <c r="A2086" s="412">
        <v>38095</v>
      </c>
      <c r="B2086" s="412" t="s">
        <v>33607</v>
      </c>
      <c r="C2086" s="412" t="s">
        <v>30213</v>
      </c>
      <c r="D2086" s="412" t="s">
        <v>30216</v>
      </c>
      <c r="E2086" s="413" t="s">
        <v>11954</v>
      </c>
    </row>
    <row r="2087" spans="1:5">
      <c r="A2087" s="412">
        <v>38092</v>
      </c>
      <c r="B2087" s="412" t="s">
        <v>33608</v>
      </c>
      <c r="C2087" s="412" t="s">
        <v>30213</v>
      </c>
      <c r="D2087" s="412" t="s">
        <v>30216</v>
      </c>
      <c r="E2087" s="413" t="s">
        <v>11844</v>
      </c>
    </row>
    <row r="2088" spans="1:5">
      <c r="A2088" s="412">
        <v>38093</v>
      </c>
      <c r="B2088" s="412" t="s">
        <v>33609</v>
      </c>
      <c r="C2088" s="412" t="s">
        <v>30213</v>
      </c>
      <c r="D2088" s="412" t="s">
        <v>30216</v>
      </c>
      <c r="E2088" s="413" t="s">
        <v>13560</v>
      </c>
    </row>
    <row r="2089" spans="1:5">
      <c r="A2089" s="412">
        <v>38096</v>
      </c>
      <c r="B2089" s="412" t="s">
        <v>33610</v>
      </c>
      <c r="C2089" s="412" t="s">
        <v>30213</v>
      </c>
      <c r="D2089" s="412" t="s">
        <v>30216</v>
      </c>
      <c r="E2089" s="413" t="s">
        <v>15408</v>
      </c>
    </row>
    <row r="2090" spans="1:5">
      <c r="A2090" s="412">
        <v>38094</v>
      </c>
      <c r="B2090" s="412" t="s">
        <v>33611</v>
      </c>
      <c r="C2090" s="412" t="s">
        <v>30213</v>
      </c>
      <c r="D2090" s="412" t="s">
        <v>30216</v>
      </c>
      <c r="E2090" s="413" t="s">
        <v>33612</v>
      </c>
    </row>
    <row r="2091" spans="1:5">
      <c r="A2091" s="412">
        <v>38097</v>
      </c>
      <c r="B2091" s="412" t="s">
        <v>33613</v>
      </c>
      <c r="C2091" s="412" t="s">
        <v>30213</v>
      </c>
      <c r="D2091" s="412" t="s">
        <v>30216</v>
      </c>
      <c r="E2091" s="413" t="s">
        <v>33614</v>
      </c>
    </row>
    <row r="2092" spans="1:5">
      <c r="A2092" s="412">
        <v>38098</v>
      </c>
      <c r="B2092" s="412" t="s">
        <v>33615</v>
      </c>
      <c r="C2092" s="412" t="s">
        <v>30213</v>
      </c>
      <c r="D2092" s="412" t="s">
        <v>30216</v>
      </c>
      <c r="E2092" s="413" t="s">
        <v>33614</v>
      </c>
    </row>
    <row r="2093" spans="1:5">
      <c r="A2093" s="412">
        <v>11186</v>
      </c>
      <c r="B2093" s="412" t="s">
        <v>33616</v>
      </c>
      <c r="C2093" s="412" t="s">
        <v>30222</v>
      </c>
      <c r="D2093" s="412" t="s">
        <v>30216</v>
      </c>
      <c r="E2093" s="413" t="s">
        <v>33617</v>
      </c>
    </row>
    <row r="2094" spans="1:5">
      <c r="A2094" s="412">
        <v>11558</v>
      </c>
      <c r="B2094" s="412" t="s">
        <v>33618</v>
      </c>
      <c r="C2094" s="412" t="s">
        <v>30954</v>
      </c>
      <c r="D2094" s="412" t="s">
        <v>30216</v>
      </c>
      <c r="E2094" s="413" t="s">
        <v>33619</v>
      </c>
    </row>
    <row r="2095" spans="1:5">
      <c r="A2095" s="412">
        <v>11557</v>
      </c>
      <c r="B2095" s="412" t="s">
        <v>33620</v>
      </c>
      <c r="C2095" s="412" t="s">
        <v>30954</v>
      </c>
      <c r="D2095" s="412" t="s">
        <v>30216</v>
      </c>
      <c r="E2095" s="413" t="s">
        <v>33621</v>
      </c>
    </row>
    <row r="2096" spans="1:5">
      <c r="A2096" s="412">
        <v>2759</v>
      </c>
      <c r="B2096" s="412" t="s">
        <v>33622</v>
      </c>
      <c r="C2096" s="412" t="s">
        <v>30213</v>
      </c>
      <c r="D2096" s="412" t="s">
        <v>30223</v>
      </c>
      <c r="E2096" s="413" t="s">
        <v>14566</v>
      </c>
    </row>
    <row r="2097" spans="1:5">
      <c r="A2097" s="412">
        <v>38124</v>
      </c>
      <c r="B2097" s="412" t="s">
        <v>33623</v>
      </c>
      <c r="C2097" s="412" t="s">
        <v>30213</v>
      </c>
      <c r="D2097" s="412" t="s">
        <v>30214</v>
      </c>
      <c r="E2097" s="413" t="s">
        <v>33624</v>
      </c>
    </row>
    <row r="2098" spans="1:5">
      <c r="A2098" s="412">
        <v>38380</v>
      </c>
      <c r="B2098" s="412" t="s">
        <v>33625</v>
      </c>
      <c r="C2098" s="412" t="s">
        <v>30213</v>
      </c>
      <c r="D2098" s="412" t="s">
        <v>30216</v>
      </c>
      <c r="E2098" s="413" t="s">
        <v>33626</v>
      </c>
    </row>
    <row r="2099" spans="1:5">
      <c r="A2099" s="412">
        <v>20059</v>
      </c>
      <c r="B2099" s="412" t="s">
        <v>33627</v>
      </c>
      <c r="C2099" s="412" t="s">
        <v>30213</v>
      </c>
      <c r="D2099" s="412" t="s">
        <v>30223</v>
      </c>
      <c r="E2099" s="413" t="s">
        <v>33628</v>
      </c>
    </row>
    <row r="2100" spans="1:5">
      <c r="A2100" s="412">
        <v>42429</v>
      </c>
      <c r="B2100" s="412" t="s">
        <v>33629</v>
      </c>
      <c r="C2100" s="412" t="s">
        <v>30213</v>
      </c>
      <c r="D2100" s="412" t="s">
        <v>30223</v>
      </c>
      <c r="E2100" s="413" t="s">
        <v>33630</v>
      </c>
    </row>
    <row r="2101" spans="1:5">
      <c r="A2101" s="412">
        <v>39616</v>
      </c>
      <c r="B2101" s="412" t="s">
        <v>33631</v>
      </c>
      <c r="C2101" s="412" t="s">
        <v>30213</v>
      </c>
      <c r="D2101" s="412" t="s">
        <v>30223</v>
      </c>
      <c r="E2101" s="413" t="s">
        <v>33632</v>
      </c>
    </row>
    <row r="2102" spans="1:5">
      <c r="A2102" s="412">
        <v>39618</v>
      </c>
      <c r="B2102" s="412" t="s">
        <v>33633</v>
      </c>
      <c r="C2102" s="412" t="s">
        <v>30213</v>
      </c>
      <c r="D2102" s="412" t="s">
        <v>30223</v>
      </c>
      <c r="E2102" s="413" t="s">
        <v>33634</v>
      </c>
    </row>
    <row r="2103" spans="1:5">
      <c r="A2103" s="412">
        <v>39619</v>
      </c>
      <c r="B2103" s="412" t="s">
        <v>33635</v>
      </c>
      <c r="C2103" s="412" t="s">
        <v>30213</v>
      </c>
      <c r="D2103" s="412" t="s">
        <v>30223</v>
      </c>
      <c r="E2103" s="413" t="s">
        <v>33636</v>
      </c>
    </row>
    <row r="2104" spans="1:5">
      <c r="A2104" s="412">
        <v>39613</v>
      </c>
      <c r="B2104" s="412" t="s">
        <v>33637</v>
      </c>
      <c r="C2104" s="412" t="s">
        <v>30213</v>
      </c>
      <c r="D2104" s="412" t="s">
        <v>30223</v>
      </c>
      <c r="E2104" s="413" t="s">
        <v>33638</v>
      </c>
    </row>
    <row r="2105" spans="1:5">
      <c r="A2105" s="412">
        <v>39614</v>
      </c>
      <c r="B2105" s="412" t="s">
        <v>33639</v>
      </c>
      <c r="C2105" s="412" t="s">
        <v>30213</v>
      </c>
      <c r="D2105" s="412" t="s">
        <v>30223</v>
      </c>
      <c r="E2105" s="413" t="s">
        <v>33640</v>
      </c>
    </row>
    <row r="2106" spans="1:5">
      <c r="A2106" s="412">
        <v>38538</v>
      </c>
      <c r="B2106" s="412" t="s">
        <v>33641</v>
      </c>
      <c r="C2106" s="412" t="s">
        <v>30232</v>
      </c>
      <c r="D2106" s="412" t="s">
        <v>30223</v>
      </c>
      <c r="E2106" s="413" t="s">
        <v>33642</v>
      </c>
    </row>
    <row r="2107" spans="1:5">
      <c r="A2107" s="412">
        <v>38539</v>
      </c>
      <c r="B2107" s="412" t="s">
        <v>33643</v>
      </c>
      <c r="C2107" s="412" t="s">
        <v>30232</v>
      </c>
      <c r="D2107" s="412" t="s">
        <v>30223</v>
      </c>
      <c r="E2107" s="413" t="s">
        <v>33644</v>
      </c>
    </row>
    <row r="2108" spans="1:5">
      <c r="A2108" s="412">
        <v>38540</v>
      </c>
      <c r="B2108" s="412" t="s">
        <v>33645</v>
      </c>
      <c r="C2108" s="412" t="s">
        <v>30232</v>
      </c>
      <c r="D2108" s="412" t="s">
        <v>30223</v>
      </c>
      <c r="E2108" s="413" t="s">
        <v>33646</v>
      </c>
    </row>
    <row r="2109" spans="1:5">
      <c r="A2109" s="412">
        <v>38384</v>
      </c>
      <c r="B2109" s="412" t="s">
        <v>33647</v>
      </c>
      <c r="C2109" s="412" t="s">
        <v>30213</v>
      </c>
      <c r="D2109" s="412" t="s">
        <v>30216</v>
      </c>
      <c r="E2109" s="413" t="s">
        <v>13559</v>
      </c>
    </row>
    <row r="2110" spans="1:5">
      <c r="A2110" s="412">
        <v>13</v>
      </c>
      <c r="B2110" s="412" t="s">
        <v>33648</v>
      </c>
      <c r="C2110" s="412" t="s">
        <v>30304</v>
      </c>
      <c r="D2110" s="412" t="s">
        <v>30216</v>
      </c>
      <c r="E2110" s="413" t="s">
        <v>14818</v>
      </c>
    </row>
    <row r="2111" spans="1:5">
      <c r="A2111" s="412">
        <v>2762</v>
      </c>
      <c r="B2111" s="412" t="s">
        <v>33649</v>
      </c>
      <c r="C2111" s="412" t="s">
        <v>30232</v>
      </c>
      <c r="D2111" s="412" t="s">
        <v>30223</v>
      </c>
      <c r="E2111" s="413" t="s">
        <v>31617</v>
      </c>
    </row>
    <row r="2112" spans="1:5">
      <c r="A2112" s="412">
        <v>21142</v>
      </c>
      <c r="B2112" s="412" t="s">
        <v>33650</v>
      </c>
      <c r="C2112" s="412" t="s">
        <v>30213</v>
      </c>
      <c r="D2112" s="412" t="s">
        <v>30216</v>
      </c>
      <c r="E2112" s="413" t="s">
        <v>33651</v>
      </c>
    </row>
    <row r="2113" spans="1:5">
      <c r="A2113" s="412">
        <v>4223</v>
      </c>
      <c r="B2113" s="412" t="s">
        <v>33652</v>
      </c>
      <c r="C2113" s="412" t="s">
        <v>30307</v>
      </c>
      <c r="D2113" s="412" t="s">
        <v>30214</v>
      </c>
      <c r="E2113" s="413" t="s">
        <v>5204</v>
      </c>
    </row>
    <row r="2114" spans="1:5">
      <c r="A2114" s="412">
        <v>37372</v>
      </c>
      <c r="B2114" s="412" t="s">
        <v>33653</v>
      </c>
      <c r="C2114" s="412" t="s">
        <v>30484</v>
      </c>
      <c r="D2114" s="412" t="s">
        <v>30214</v>
      </c>
      <c r="E2114" s="413" t="s">
        <v>4840</v>
      </c>
    </row>
    <row r="2115" spans="1:5">
      <c r="A2115" s="412">
        <v>40863</v>
      </c>
      <c r="B2115" s="412" t="s">
        <v>33654</v>
      </c>
      <c r="C2115" s="412" t="s">
        <v>30486</v>
      </c>
      <c r="D2115" s="412" t="s">
        <v>30214</v>
      </c>
      <c r="E2115" s="413" t="s">
        <v>33655</v>
      </c>
    </row>
    <row r="2116" spans="1:5">
      <c r="A2116" s="412">
        <v>38475</v>
      </c>
      <c r="B2116" s="412" t="s">
        <v>33656</v>
      </c>
      <c r="C2116" s="412" t="s">
        <v>30213</v>
      </c>
      <c r="D2116" s="412" t="s">
        <v>30216</v>
      </c>
      <c r="E2116" s="413" t="s">
        <v>6281</v>
      </c>
    </row>
    <row r="2117" spans="1:5">
      <c r="A2117" s="412">
        <v>38474</v>
      </c>
      <c r="B2117" s="412" t="s">
        <v>33657</v>
      </c>
      <c r="C2117" s="412" t="s">
        <v>30213</v>
      </c>
      <c r="D2117" s="412" t="s">
        <v>30216</v>
      </c>
      <c r="E2117" s="413" t="s">
        <v>31943</v>
      </c>
    </row>
    <row r="2118" spans="1:5">
      <c r="A2118" s="412">
        <v>10886</v>
      </c>
      <c r="B2118" s="412" t="s">
        <v>33658</v>
      </c>
      <c r="C2118" s="412" t="s">
        <v>30213</v>
      </c>
      <c r="D2118" s="412" t="s">
        <v>30216</v>
      </c>
      <c r="E2118" s="413" t="s">
        <v>13155</v>
      </c>
    </row>
    <row r="2119" spans="1:5">
      <c r="A2119" s="412">
        <v>10888</v>
      </c>
      <c r="B2119" s="412" t="s">
        <v>33659</v>
      </c>
      <c r="C2119" s="412" t="s">
        <v>30213</v>
      </c>
      <c r="D2119" s="412" t="s">
        <v>30216</v>
      </c>
      <c r="E2119" s="413" t="s">
        <v>33660</v>
      </c>
    </row>
    <row r="2120" spans="1:5">
      <c r="A2120" s="412">
        <v>10889</v>
      </c>
      <c r="B2120" s="412" t="s">
        <v>33661</v>
      </c>
      <c r="C2120" s="412" t="s">
        <v>30213</v>
      </c>
      <c r="D2120" s="412" t="s">
        <v>30216</v>
      </c>
      <c r="E2120" s="413" t="s">
        <v>33662</v>
      </c>
    </row>
    <row r="2121" spans="1:5">
      <c r="A2121" s="412">
        <v>10890</v>
      </c>
      <c r="B2121" s="412" t="s">
        <v>33663</v>
      </c>
      <c r="C2121" s="412" t="s">
        <v>30213</v>
      </c>
      <c r="D2121" s="412" t="s">
        <v>30216</v>
      </c>
      <c r="E2121" s="413" t="s">
        <v>33664</v>
      </c>
    </row>
    <row r="2122" spans="1:5">
      <c r="A2122" s="412">
        <v>10891</v>
      </c>
      <c r="B2122" s="412" t="s">
        <v>33665</v>
      </c>
      <c r="C2122" s="412" t="s">
        <v>30213</v>
      </c>
      <c r="D2122" s="412" t="s">
        <v>30216</v>
      </c>
      <c r="E2122" s="413" t="s">
        <v>33666</v>
      </c>
    </row>
    <row r="2123" spans="1:5">
      <c r="A2123" s="412">
        <v>10892</v>
      </c>
      <c r="B2123" s="412" t="s">
        <v>33667</v>
      </c>
      <c r="C2123" s="412" t="s">
        <v>30213</v>
      </c>
      <c r="D2123" s="412" t="s">
        <v>30214</v>
      </c>
      <c r="E2123" s="413" t="s">
        <v>33668</v>
      </c>
    </row>
    <row r="2124" spans="1:5">
      <c r="A2124" s="412">
        <v>20977</v>
      </c>
      <c r="B2124" s="412" t="s">
        <v>33669</v>
      </c>
      <c r="C2124" s="412" t="s">
        <v>30213</v>
      </c>
      <c r="D2124" s="412" t="s">
        <v>30216</v>
      </c>
      <c r="E2124" s="413" t="s">
        <v>33670</v>
      </c>
    </row>
    <row r="2125" spans="1:5">
      <c r="A2125" s="412">
        <v>3073</v>
      </c>
      <c r="B2125" s="412" t="s">
        <v>33671</v>
      </c>
      <c r="C2125" s="412" t="s">
        <v>30213</v>
      </c>
      <c r="D2125" s="412" t="s">
        <v>30223</v>
      </c>
      <c r="E2125" s="413" t="s">
        <v>33672</v>
      </c>
    </row>
    <row r="2126" spans="1:5">
      <c r="A2126" s="412">
        <v>3068</v>
      </c>
      <c r="B2126" s="412" t="s">
        <v>33673</v>
      </c>
      <c r="C2126" s="412" t="s">
        <v>30213</v>
      </c>
      <c r="D2126" s="412" t="s">
        <v>30223</v>
      </c>
      <c r="E2126" s="413" t="s">
        <v>33674</v>
      </c>
    </row>
    <row r="2127" spans="1:5">
      <c r="A2127" s="412">
        <v>3074</v>
      </c>
      <c r="B2127" s="412" t="s">
        <v>33675</v>
      </c>
      <c r="C2127" s="412" t="s">
        <v>30213</v>
      </c>
      <c r="D2127" s="412" t="s">
        <v>30223</v>
      </c>
      <c r="E2127" s="413" t="s">
        <v>33676</v>
      </c>
    </row>
    <row r="2128" spans="1:5">
      <c r="A2128" s="412">
        <v>3076</v>
      </c>
      <c r="B2128" s="412" t="s">
        <v>33677</v>
      </c>
      <c r="C2128" s="412" t="s">
        <v>30213</v>
      </c>
      <c r="D2128" s="412" t="s">
        <v>30223</v>
      </c>
      <c r="E2128" s="413" t="s">
        <v>33678</v>
      </c>
    </row>
    <row r="2129" spans="1:5">
      <c r="A2129" s="412">
        <v>3072</v>
      </c>
      <c r="B2129" s="412" t="s">
        <v>33679</v>
      </c>
      <c r="C2129" s="412" t="s">
        <v>30213</v>
      </c>
      <c r="D2129" s="412" t="s">
        <v>30223</v>
      </c>
      <c r="E2129" s="413" t="s">
        <v>33680</v>
      </c>
    </row>
    <row r="2130" spans="1:5">
      <c r="A2130" s="412">
        <v>3075</v>
      </c>
      <c r="B2130" s="412" t="s">
        <v>33681</v>
      </c>
      <c r="C2130" s="412" t="s">
        <v>30213</v>
      </c>
      <c r="D2130" s="412" t="s">
        <v>30223</v>
      </c>
      <c r="E2130" s="413" t="s">
        <v>33682</v>
      </c>
    </row>
    <row r="2131" spans="1:5">
      <c r="A2131" s="412">
        <v>10780</v>
      </c>
      <c r="B2131" s="412" t="s">
        <v>33683</v>
      </c>
      <c r="C2131" s="412" t="s">
        <v>30213</v>
      </c>
      <c r="D2131" s="412" t="s">
        <v>30223</v>
      </c>
      <c r="E2131" s="413" t="s">
        <v>30890</v>
      </c>
    </row>
    <row r="2132" spans="1:5">
      <c r="A2132" s="412">
        <v>10781</v>
      </c>
      <c r="B2132" s="412" t="s">
        <v>33684</v>
      </c>
      <c r="C2132" s="412" t="s">
        <v>30213</v>
      </c>
      <c r="D2132" s="412" t="s">
        <v>30223</v>
      </c>
      <c r="E2132" s="413" t="s">
        <v>33685</v>
      </c>
    </row>
    <row r="2133" spans="1:5">
      <c r="A2133" s="412">
        <v>20106</v>
      </c>
      <c r="B2133" s="412" t="s">
        <v>33686</v>
      </c>
      <c r="C2133" s="412" t="s">
        <v>30213</v>
      </c>
      <c r="D2133" s="412" t="s">
        <v>30223</v>
      </c>
      <c r="E2133" s="413" t="s">
        <v>13436</v>
      </c>
    </row>
    <row r="2134" spans="1:5">
      <c r="A2134" s="412">
        <v>20107</v>
      </c>
      <c r="B2134" s="412" t="s">
        <v>33687</v>
      </c>
      <c r="C2134" s="412" t="s">
        <v>30213</v>
      </c>
      <c r="D2134" s="412" t="s">
        <v>30223</v>
      </c>
      <c r="E2134" s="413" t="s">
        <v>7967</v>
      </c>
    </row>
    <row r="2135" spans="1:5">
      <c r="A2135" s="412">
        <v>20108</v>
      </c>
      <c r="B2135" s="412" t="s">
        <v>33688</v>
      </c>
      <c r="C2135" s="412" t="s">
        <v>30213</v>
      </c>
      <c r="D2135" s="412" t="s">
        <v>30223</v>
      </c>
      <c r="E2135" s="413" t="s">
        <v>30454</v>
      </c>
    </row>
    <row r="2136" spans="1:5">
      <c r="A2136" s="412">
        <v>20109</v>
      </c>
      <c r="B2136" s="412" t="s">
        <v>33689</v>
      </c>
      <c r="C2136" s="412" t="s">
        <v>30213</v>
      </c>
      <c r="D2136" s="412" t="s">
        <v>30223</v>
      </c>
      <c r="E2136" s="413" t="s">
        <v>30890</v>
      </c>
    </row>
    <row r="2137" spans="1:5">
      <c r="A2137" s="412">
        <v>43612</v>
      </c>
      <c r="B2137" s="412" t="s">
        <v>33690</v>
      </c>
      <c r="C2137" s="412" t="s">
        <v>32608</v>
      </c>
      <c r="D2137" s="412" t="s">
        <v>30216</v>
      </c>
      <c r="E2137" s="413" t="s">
        <v>33691</v>
      </c>
    </row>
    <row r="2138" spans="1:5">
      <c r="A2138" s="412">
        <v>43613</v>
      </c>
      <c r="B2138" s="412" t="s">
        <v>33692</v>
      </c>
      <c r="C2138" s="412" t="s">
        <v>32608</v>
      </c>
      <c r="D2138" s="412" t="s">
        <v>30216</v>
      </c>
      <c r="E2138" s="413" t="s">
        <v>33693</v>
      </c>
    </row>
    <row r="2139" spans="1:5">
      <c r="A2139" s="412">
        <v>11480</v>
      </c>
      <c r="B2139" s="412" t="s">
        <v>33694</v>
      </c>
      <c r="C2139" s="412" t="s">
        <v>32608</v>
      </c>
      <c r="D2139" s="412" t="s">
        <v>30216</v>
      </c>
      <c r="E2139" s="413" t="s">
        <v>33695</v>
      </c>
    </row>
    <row r="2140" spans="1:5">
      <c r="A2140" s="412">
        <v>11469</v>
      </c>
      <c r="B2140" s="412" t="s">
        <v>33696</v>
      </c>
      <c r="C2140" s="412" t="s">
        <v>30213</v>
      </c>
      <c r="D2140" s="412" t="s">
        <v>30216</v>
      </c>
      <c r="E2140" s="413" t="s">
        <v>33697</v>
      </c>
    </row>
    <row r="2141" spans="1:5">
      <c r="A2141" s="412">
        <v>11468</v>
      </c>
      <c r="B2141" s="412" t="s">
        <v>33698</v>
      </c>
      <c r="C2141" s="412" t="s">
        <v>30213</v>
      </c>
      <c r="D2141" s="412" t="s">
        <v>30216</v>
      </c>
      <c r="E2141" s="413" t="s">
        <v>7317</v>
      </c>
    </row>
    <row r="2142" spans="1:5">
      <c r="A2142" s="412">
        <v>11484</v>
      </c>
      <c r="B2142" s="412" t="s">
        <v>33699</v>
      </c>
      <c r="C2142" s="412" t="s">
        <v>30213</v>
      </c>
      <c r="D2142" s="412" t="s">
        <v>30216</v>
      </c>
      <c r="E2142" s="413" t="s">
        <v>33700</v>
      </c>
    </row>
    <row r="2143" spans="1:5">
      <c r="A2143" s="412">
        <v>38155</v>
      </c>
      <c r="B2143" s="412" t="s">
        <v>33701</v>
      </c>
      <c r="C2143" s="412" t="s">
        <v>30213</v>
      </c>
      <c r="D2143" s="412" t="s">
        <v>30216</v>
      </c>
      <c r="E2143" s="413" t="s">
        <v>33702</v>
      </c>
    </row>
    <row r="2144" spans="1:5">
      <c r="A2144" s="412">
        <v>11467</v>
      </c>
      <c r="B2144" s="412" t="s">
        <v>33703</v>
      </c>
      <c r="C2144" s="412" t="s">
        <v>30213</v>
      </c>
      <c r="D2144" s="412" t="s">
        <v>30216</v>
      </c>
      <c r="E2144" s="413" t="s">
        <v>33704</v>
      </c>
    </row>
    <row r="2145" spans="1:5">
      <c r="A2145" s="412">
        <v>38153</v>
      </c>
      <c r="B2145" s="412" t="s">
        <v>33705</v>
      </c>
      <c r="C2145" s="412" t="s">
        <v>32608</v>
      </c>
      <c r="D2145" s="412" t="s">
        <v>30216</v>
      </c>
      <c r="E2145" s="413" t="s">
        <v>33706</v>
      </c>
    </row>
    <row r="2146" spans="1:5">
      <c r="A2146" s="412">
        <v>43607</v>
      </c>
      <c r="B2146" s="412" t="s">
        <v>33707</v>
      </c>
      <c r="C2146" s="412" t="s">
        <v>32608</v>
      </c>
      <c r="D2146" s="412" t="s">
        <v>30216</v>
      </c>
      <c r="E2146" s="413" t="s">
        <v>33708</v>
      </c>
    </row>
    <row r="2147" spans="1:5">
      <c r="A2147" s="412">
        <v>3080</v>
      </c>
      <c r="B2147" s="412" t="s">
        <v>33709</v>
      </c>
      <c r="C2147" s="412" t="s">
        <v>32608</v>
      </c>
      <c r="D2147" s="412" t="s">
        <v>30214</v>
      </c>
      <c r="E2147" s="413" t="s">
        <v>33710</v>
      </c>
    </row>
    <row r="2148" spans="1:5">
      <c r="A2148" s="412">
        <v>3081</v>
      </c>
      <c r="B2148" s="412" t="s">
        <v>33711</v>
      </c>
      <c r="C2148" s="412" t="s">
        <v>32608</v>
      </c>
      <c r="D2148" s="412" t="s">
        <v>30216</v>
      </c>
      <c r="E2148" s="413" t="s">
        <v>33712</v>
      </c>
    </row>
    <row r="2149" spans="1:5">
      <c r="A2149" s="412">
        <v>3090</v>
      </c>
      <c r="B2149" s="412" t="s">
        <v>33713</v>
      </c>
      <c r="C2149" s="412" t="s">
        <v>32608</v>
      </c>
      <c r="D2149" s="412" t="s">
        <v>30216</v>
      </c>
      <c r="E2149" s="413" t="s">
        <v>33714</v>
      </c>
    </row>
    <row r="2150" spans="1:5">
      <c r="A2150" s="412">
        <v>43611</v>
      </c>
      <c r="B2150" s="412" t="s">
        <v>33715</v>
      </c>
      <c r="C2150" s="412" t="s">
        <v>32608</v>
      </c>
      <c r="D2150" s="412" t="s">
        <v>30216</v>
      </c>
      <c r="E2150" s="413" t="s">
        <v>33716</v>
      </c>
    </row>
    <row r="2151" spans="1:5">
      <c r="A2151" s="412">
        <v>3103</v>
      </c>
      <c r="B2151" s="412" t="s">
        <v>33717</v>
      </c>
      <c r="C2151" s="412" t="s">
        <v>30213</v>
      </c>
      <c r="D2151" s="412" t="s">
        <v>30216</v>
      </c>
      <c r="E2151" s="413" t="s">
        <v>33718</v>
      </c>
    </row>
    <row r="2152" spans="1:5">
      <c r="A2152" s="412">
        <v>3097</v>
      </c>
      <c r="B2152" s="412" t="s">
        <v>33719</v>
      </c>
      <c r="C2152" s="412" t="s">
        <v>32608</v>
      </c>
      <c r="D2152" s="412" t="s">
        <v>30216</v>
      </c>
      <c r="E2152" s="413" t="s">
        <v>14097</v>
      </c>
    </row>
    <row r="2153" spans="1:5">
      <c r="A2153" s="412">
        <v>3099</v>
      </c>
      <c r="B2153" s="412" t="s">
        <v>33720</v>
      </c>
      <c r="C2153" s="412" t="s">
        <v>32608</v>
      </c>
      <c r="D2153" s="412" t="s">
        <v>30216</v>
      </c>
      <c r="E2153" s="413" t="s">
        <v>33721</v>
      </c>
    </row>
    <row r="2154" spans="1:5">
      <c r="A2154" s="412">
        <v>38151</v>
      </c>
      <c r="B2154" s="412" t="s">
        <v>33722</v>
      </c>
      <c r="C2154" s="412" t="s">
        <v>32608</v>
      </c>
      <c r="D2154" s="412" t="s">
        <v>30216</v>
      </c>
      <c r="E2154" s="413" t="s">
        <v>33723</v>
      </c>
    </row>
    <row r="2155" spans="1:5">
      <c r="A2155" s="412">
        <v>38152</v>
      </c>
      <c r="B2155" s="412" t="s">
        <v>33724</v>
      </c>
      <c r="C2155" s="412" t="s">
        <v>32608</v>
      </c>
      <c r="D2155" s="412" t="s">
        <v>30216</v>
      </c>
      <c r="E2155" s="413" t="s">
        <v>33725</v>
      </c>
    </row>
    <row r="2156" spans="1:5">
      <c r="A2156" s="412">
        <v>43610</v>
      </c>
      <c r="B2156" s="412" t="s">
        <v>33726</v>
      </c>
      <c r="C2156" s="412" t="s">
        <v>32608</v>
      </c>
      <c r="D2156" s="412" t="s">
        <v>30216</v>
      </c>
      <c r="E2156" s="413" t="s">
        <v>16378</v>
      </c>
    </row>
    <row r="2157" spans="1:5">
      <c r="A2157" s="412">
        <v>3093</v>
      </c>
      <c r="B2157" s="412" t="s">
        <v>33727</v>
      </c>
      <c r="C2157" s="412" t="s">
        <v>32608</v>
      </c>
      <c r="D2157" s="412" t="s">
        <v>30216</v>
      </c>
      <c r="E2157" s="413" t="s">
        <v>33721</v>
      </c>
    </row>
    <row r="2158" spans="1:5">
      <c r="A2158" s="412">
        <v>38165</v>
      </c>
      <c r="B2158" s="412" t="s">
        <v>33728</v>
      </c>
      <c r="C2158" s="412" t="s">
        <v>32608</v>
      </c>
      <c r="D2158" s="412" t="s">
        <v>30216</v>
      </c>
      <c r="E2158" s="413" t="s">
        <v>33729</v>
      </c>
    </row>
    <row r="2159" spans="1:5">
      <c r="A2159" s="412">
        <v>38177</v>
      </c>
      <c r="B2159" s="412" t="s">
        <v>33730</v>
      </c>
      <c r="C2159" s="412" t="s">
        <v>30213</v>
      </c>
      <c r="D2159" s="412" t="s">
        <v>30216</v>
      </c>
      <c r="E2159" s="413" t="s">
        <v>6958</v>
      </c>
    </row>
    <row r="2160" spans="1:5">
      <c r="A2160" s="412">
        <v>11458</v>
      </c>
      <c r="B2160" s="412" t="s">
        <v>33731</v>
      </c>
      <c r="C2160" s="412" t="s">
        <v>30213</v>
      </c>
      <c r="D2160" s="412" t="s">
        <v>30216</v>
      </c>
      <c r="E2160" s="413" t="s">
        <v>33732</v>
      </c>
    </row>
    <row r="2161" spans="1:5">
      <c r="A2161" s="412">
        <v>3108</v>
      </c>
      <c r="B2161" s="412" t="s">
        <v>33733</v>
      </c>
      <c r="C2161" s="412" t="s">
        <v>30213</v>
      </c>
      <c r="D2161" s="412" t="s">
        <v>30216</v>
      </c>
      <c r="E2161" s="413" t="s">
        <v>33734</v>
      </c>
    </row>
    <row r="2162" spans="1:5">
      <c r="A2162" s="412">
        <v>3105</v>
      </c>
      <c r="B2162" s="412" t="s">
        <v>33735</v>
      </c>
      <c r="C2162" s="412" t="s">
        <v>30213</v>
      </c>
      <c r="D2162" s="412" t="s">
        <v>30216</v>
      </c>
      <c r="E2162" s="413" t="s">
        <v>33736</v>
      </c>
    </row>
    <row r="2163" spans="1:5">
      <c r="A2163" s="412">
        <v>38178</v>
      </c>
      <c r="B2163" s="412" t="s">
        <v>33737</v>
      </c>
      <c r="C2163" s="412" t="s">
        <v>30213</v>
      </c>
      <c r="D2163" s="412" t="s">
        <v>30216</v>
      </c>
      <c r="E2163" s="413" t="s">
        <v>33738</v>
      </c>
    </row>
    <row r="2164" spans="1:5">
      <c r="A2164" s="412">
        <v>43575</v>
      </c>
      <c r="B2164" s="412" t="s">
        <v>33739</v>
      </c>
      <c r="C2164" s="412" t="s">
        <v>30213</v>
      </c>
      <c r="D2164" s="412" t="s">
        <v>30216</v>
      </c>
      <c r="E2164" s="413" t="s">
        <v>33740</v>
      </c>
    </row>
    <row r="2165" spans="1:5">
      <c r="A2165" s="412">
        <v>43577</v>
      </c>
      <c r="B2165" s="412" t="s">
        <v>33741</v>
      </c>
      <c r="C2165" s="412" t="s">
        <v>30213</v>
      </c>
      <c r="D2165" s="412" t="s">
        <v>30216</v>
      </c>
      <c r="E2165" s="413" t="s">
        <v>33742</v>
      </c>
    </row>
    <row r="2166" spans="1:5">
      <c r="A2166" s="412">
        <v>43458</v>
      </c>
      <c r="B2166" s="412" t="s">
        <v>33743</v>
      </c>
      <c r="C2166" s="412" t="s">
        <v>30484</v>
      </c>
      <c r="D2166" s="412" t="s">
        <v>30214</v>
      </c>
      <c r="E2166" s="413" t="s">
        <v>4923</v>
      </c>
    </row>
    <row r="2167" spans="1:5">
      <c r="A2167" s="412">
        <v>43470</v>
      </c>
      <c r="B2167" s="412" t="s">
        <v>33744</v>
      </c>
      <c r="C2167" s="412" t="s">
        <v>30486</v>
      </c>
      <c r="D2167" s="412" t="s">
        <v>30214</v>
      </c>
      <c r="E2167" s="413" t="s">
        <v>8907</v>
      </c>
    </row>
    <row r="2168" spans="1:5">
      <c r="A2168" s="412">
        <v>43459</v>
      </c>
      <c r="B2168" s="412" t="s">
        <v>33745</v>
      </c>
      <c r="C2168" s="412" t="s">
        <v>30484</v>
      </c>
      <c r="D2168" s="412" t="s">
        <v>30214</v>
      </c>
      <c r="E2168" s="413" t="s">
        <v>4922</v>
      </c>
    </row>
    <row r="2169" spans="1:5">
      <c r="A2169" s="412">
        <v>43471</v>
      </c>
      <c r="B2169" s="412" t="s">
        <v>33746</v>
      </c>
      <c r="C2169" s="412" t="s">
        <v>30486</v>
      </c>
      <c r="D2169" s="412" t="s">
        <v>30214</v>
      </c>
      <c r="E2169" s="413" t="s">
        <v>14318</v>
      </c>
    </row>
    <row r="2170" spans="1:5">
      <c r="A2170" s="412">
        <v>43460</v>
      </c>
      <c r="B2170" s="412" t="s">
        <v>33747</v>
      </c>
      <c r="C2170" s="412" t="s">
        <v>30484</v>
      </c>
      <c r="D2170" s="412" t="s">
        <v>30214</v>
      </c>
      <c r="E2170" s="413" t="s">
        <v>5413</v>
      </c>
    </row>
    <row r="2171" spans="1:5">
      <c r="A2171" s="412">
        <v>43472</v>
      </c>
      <c r="B2171" s="412" t="s">
        <v>33748</v>
      </c>
      <c r="C2171" s="412" t="s">
        <v>30486</v>
      </c>
      <c r="D2171" s="412" t="s">
        <v>30214</v>
      </c>
      <c r="E2171" s="413" t="s">
        <v>14958</v>
      </c>
    </row>
    <row r="2172" spans="1:5">
      <c r="A2172" s="412">
        <v>43461</v>
      </c>
      <c r="B2172" s="412" t="s">
        <v>33749</v>
      </c>
      <c r="C2172" s="412" t="s">
        <v>30484</v>
      </c>
      <c r="D2172" s="412" t="s">
        <v>30214</v>
      </c>
      <c r="E2172" s="413" t="s">
        <v>4960</v>
      </c>
    </row>
    <row r="2173" spans="1:5">
      <c r="A2173" s="412">
        <v>43473</v>
      </c>
      <c r="B2173" s="412" t="s">
        <v>33750</v>
      </c>
      <c r="C2173" s="412" t="s">
        <v>30486</v>
      </c>
      <c r="D2173" s="412" t="s">
        <v>30214</v>
      </c>
      <c r="E2173" s="413" t="s">
        <v>33751</v>
      </c>
    </row>
    <row r="2174" spans="1:5">
      <c r="A2174" s="412">
        <v>43463</v>
      </c>
      <c r="B2174" s="412" t="s">
        <v>33752</v>
      </c>
      <c r="C2174" s="412" t="s">
        <v>30484</v>
      </c>
      <c r="D2174" s="412" t="s">
        <v>30214</v>
      </c>
      <c r="E2174" s="413" t="s">
        <v>4929</v>
      </c>
    </row>
    <row r="2175" spans="1:5">
      <c r="A2175" s="412">
        <v>43475</v>
      </c>
      <c r="B2175" s="412" t="s">
        <v>33753</v>
      </c>
      <c r="C2175" s="412" t="s">
        <v>30486</v>
      </c>
      <c r="D2175" s="412" t="s">
        <v>30214</v>
      </c>
      <c r="E2175" s="413" t="s">
        <v>31233</v>
      </c>
    </row>
    <row r="2176" spans="1:5">
      <c r="A2176" s="412">
        <v>43462</v>
      </c>
      <c r="B2176" s="412" t="s">
        <v>33754</v>
      </c>
      <c r="C2176" s="412" t="s">
        <v>30484</v>
      </c>
      <c r="D2176" s="412" t="s">
        <v>30214</v>
      </c>
      <c r="E2176" s="413" t="s">
        <v>5324</v>
      </c>
    </row>
    <row r="2177" spans="1:5">
      <c r="A2177" s="412">
        <v>43474</v>
      </c>
      <c r="B2177" s="412" t="s">
        <v>33755</v>
      </c>
      <c r="C2177" s="412" t="s">
        <v>30486</v>
      </c>
      <c r="D2177" s="412" t="s">
        <v>30214</v>
      </c>
      <c r="E2177" s="413" t="s">
        <v>4467</v>
      </c>
    </row>
    <row r="2178" spans="1:5">
      <c r="A2178" s="412">
        <v>43464</v>
      </c>
      <c r="B2178" s="412" t="s">
        <v>33756</v>
      </c>
      <c r="C2178" s="412" t="s">
        <v>30484</v>
      </c>
      <c r="D2178" s="412" t="s">
        <v>30214</v>
      </c>
      <c r="E2178" s="413" t="s">
        <v>5324</v>
      </c>
    </row>
    <row r="2179" spans="1:5">
      <c r="A2179" s="412">
        <v>43476</v>
      </c>
      <c r="B2179" s="412" t="s">
        <v>33757</v>
      </c>
      <c r="C2179" s="412" t="s">
        <v>30486</v>
      </c>
      <c r="D2179" s="412" t="s">
        <v>30214</v>
      </c>
      <c r="E2179" s="413" t="s">
        <v>5324</v>
      </c>
    </row>
    <row r="2180" spans="1:5">
      <c r="A2180" s="412">
        <v>43465</v>
      </c>
      <c r="B2180" s="412" t="s">
        <v>33758</v>
      </c>
      <c r="C2180" s="412" t="s">
        <v>30484</v>
      </c>
      <c r="D2180" s="412" t="s">
        <v>30214</v>
      </c>
      <c r="E2180" s="413" t="s">
        <v>13411</v>
      </c>
    </row>
    <row r="2181" spans="1:5">
      <c r="A2181" s="412">
        <v>43477</v>
      </c>
      <c r="B2181" s="412" t="s">
        <v>33759</v>
      </c>
      <c r="C2181" s="412" t="s">
        <v>30486</v>
      </c>
      <c r="D2181" s="412" t="s">
        <v>30214</v>
      </c>
      <c r="E2181" s="413" t="s">
        <v>33760</v>
      </c>
    </row>
    <row r="2182" spans="1:5">
      <c r="A2182" s="412">
        <v>43466</v>
      </c>
      <c r="B2182" s="412" t="s">
        <v>33761</v>
      </c>
      <c r="C2182" s="412" t="s">
        <v>30484</v>
      </c>
      <c r="D2182" s="412" t="s">
        <v>30214</v>
      </c>
      <c r="E2182" s="413" t="s">
        <v>31275</v>
      </c>
    </row>
    <row r="2183" spans="1:5">
      <c r="A2183" s="412">
        <v>43478</v>
      </c>
      <c r="B2183" s="412" t="s">
        <v>33762</v>
      </c>
      <c r="C2183" s="412" t="s">
        <v>30486</v>
      </c>
      <c r="D2183" s="412" t="s">
        <v>30214</v>
      </c>
      <c r="E2183" s="413" t="s">
        <v>33763</v>
      </c>
    </row>
    <row r="2184" spans="1:5">
      <c r="A2184" s="412">
        <v>43467</v>
      </c>
      <c r="B2184" s="412" t="s">
        <v>33764</v>
      </c>
      <c r="C2184" s="412" t="s">
        <v>30484</v>
      </c>
      <c r="D2184" s="412" t="s">
        <v>30214</v>
      </c>
      <c r="E2184" s="413" t="s">
        <v>13409</v>
      </c>
    </row>
    <row r="2185" spans="1:5">
      <c r="A2185" s="412">
        <v>43479</v>
      </c>
      <c r="B2185" s="412" t="s">
        <v>33765</v>
      </c>
      <c r="C2185" s="412" t="s">
        <v>30486</v>
      </c>
      <c r="D2185" s="412" t="s">
        <v>30214</v>
      </c>
      <c r="E2185" s="413" t="s">
        <v>33766</v>
      </c>
    </row>
    <row r="2186" spans="1:5">
      <c r="A2186" s="412">
        <v>43468</v>
      </c>
      <c r="B2186" s="412" t="s">
        <v>33767</v>
      </c>
      <c r="C2186" s="412" t="s">
        <v>30484</v>
      </c>
      <c r="D2186" s="412" t="s">
        <v>30214</v>
      </c>
      <c r="E2186" s="413" t="s">
        <v>33509</v>
      </c>
    </row>
    <row r="2187" spans="1:5">
      <c r="A2187" s="412">
        <v>43480</v>
      </c>
      <c r="B2187" s="412" t="s">
        <v>33768</v>
      </c>
      <c r="C2187" s="412" t="s">
        <v>30486</v>
      </c>
      <c r="D2187" s="412" t="s">
        <v>30214</v>
      </c>
      <c r="E2187" s="413" t="s">
        <v>33769</v>
      </c>
    </row>
    <row r="2188" spans="1:5">
      <c r="A2188" s="412">
        <v>43469</v>
      </c>
      <c r="B2188" s="412" t="s">
        <v>33770</v>
      </c>
      <c r="C2188" s="412" t="s">
        <v>30484</v>
      </c>
      <c r="D2188" s="412" t="s">
        <v>30214</v>
      </c>
      <c r="E2188" s="413" t="s">
        <v>12277</v>
      </c>
    </row>
    <row r="2189" spans="1:5">
      <c r="A2189" s="412">
        <v>43481</v>
      </c>
      <c r="B2189" s="412" t="s">
        <v>33771</v>
      </c>
      <c r="C2189" s="412" t="s">
        <v>30486</v>
      </c>
      <c r="D2189" s="412" t="s">
        <v>30214</v>
      </c>
      <c r="E2189" s="413" t="s">
        <v>33772</v>
      </c>
    </row>
    <row r="2190" spans="1:5">
      <c r="A2190" s="412">
        <v>3119</v>
      </c>
      <c r="B2190" s="412" t="s">
        <v>33773</v>
      </c>
      <c r="C2190" s="412" t="s">
        <v>30213</v>
      </c>
      <c r="D2190" s="412" t="s">
        <v>30216</v>
      </c>
      <c r="E2190" s="413" t="s">
        <v>11912</v>
      </c>
    </row>
    <row r="2191" spans="1:5">
      <c r="A2191" s="412">
        <v>3122</v>
      </c>
      <c r="B2191" s="412" t="s">
        <v>33774</v>
      </c>
      <c r="C2191" s="412" t="s">
        <v>30213</v>
      </c>
      <c r="D2191" s="412" t="s">
        <v>30216</v>
      </c>
      <c r="E2191" s="413" t="s">
        <v>4455</v>
      </c>
    </row>
    <row r="2192" spans="1:5">
      <c r="A2192" s="412">
        <v>3121</v>
      </c>
      <c r="B2192" s="412" t="s">
        <v>33775</v>
      </c>
      <c r="C2192" s="412" t="s">
        <v>30213</v>
      </c>
      <c r="D2192" s="412" t="s">
        <v>30216</v>
      </c>
      <c r="E2192" s="413" t="s">
        <v>31585</v>
      </c>
    </row>
    <row r="2193" spans="1:5">
      <c r="A2193" s="412">
        <v>3120</v>
      </c>
      <c r="B2193" s="412" t="s">
        <v>33776</v>
      </c>
      <c r="C2193" s="412" t="s">
        <v>30213</v>
      </c>
      <c r="D2193" s="412" t="s">
        <v>30216</v>
      </c>
      <c r="E2193" s="413" t="s">
        <v>8406</v>
      </c>
    </row>
    <row r="2194" spans="1:5">
      <c r="A2194" s="412">
        <v>11455</v>
      </c>
      <c r="B2194" s="412" t="s">
        <v>33777</v>
      </c>
      <c r="C2194" s="412" t="s">
        <v>30213</v>
      </c>
      <c r="D2194" s="412" t="s">
        <v>30216</v>
      </c>
      <c r="E2194" s="413" t="s">
        <v>6953</v>
      </c>
    </row>
    <row r="2195" spans="1:5">
      <c r="A2195" s="412">
        <v>11456</v>
      </c>
      <c r="B2195" s="412" t="s">
        <v>33778</v>
      </c>
      <c r="C2195" s="412" t="s">
        <v>30213</v>
      </c>
      <c r="D2195" s="412" t="s">
        <v>30216</v>
      </c>
      <c r="E2195" s="413" t="s">
        <v>8526</v>
      </c>
    </row>
    <row r="2196" spans="1:5">
      <c r="A2196" s="412">
        <v>3107</v>
      </c>
      <c r="B2196" s="412" t="s">
        <v>33779</v>
      </c>
      <c r="C2196" s="412" t="s">
        <v>30213</v>
      </c>
      <c r="D2196" s="412" t="s">
        <v>30216</v>
      </c>
      <c r="E2196" s="413" t="s">
        <v>5139</v>
      </c>
    </row>
    <row r="2197" spans="1:5">
      <c r="A2197" s="412">
        <v>43583</v>
      </c>
      <c r="B2197" s="412" t="s">
        <v>33780</v>
      </c>
      <c r="C2197" s="412" t="s">
        <v>30213</v>
      </c>
      <c r="D2197" s="412" t="s">
        <v>30216</v>
      </c>
      <c r="E2197" s="413" t="s">
        <v>31279</v>
      </c>
    </row>
    <row r="2198" spans="1:5">
      <c r="A2198" s="412">
        <v>43586</v>
      </c>
      <c r="B2198" s="412" t="s">
        <v>33781</v>
      </c>
      <c r="C2198" s="412" t="s">
        <v>30213</v>
      </c>
      <c r="D2198" s="412" t="s">
        <v>30216</v>
      </c>
      <c r="E2198" s="413" t="s">
        <v>7366</v>
      </c>
    </row>
    <row r="2199" spans="1:5">
      <c r="A2199" s="412">
        <v>11461</v>
      </c>
      <c r="B2199" s="412" t="s">
        <v>33782</v>
      </c>
      <c r="C2199" s="412" t="s">
        <v>30213</v>
      </c>
      <c r="D2199" s="412" t="s">
        <v>30216</v>
      </c>
      <c r="E2199" s="413" t="s">
        <v>31513</v>
      </c>
    </row>
    <row r="2200" spans="1:5">
      <c r="A2200" s="412">
        <v>43587</v>
      </c>
      <c r="B2200" s="412" t="s">
        <v>33783</v>
      </c>
      <c r="C2200" s="412" t="s">
        <v>30213</v>
      </c>
      <c r="D2200" s="412" t="s">
        <v>30216</v>
      </c>
      <c r="E2200" s="413" t="s">
        <v>7556</v>
      </c>
    </row>
    <row r="2201" spans="1:5">
      <c r="A2201" s="412">
        <v>3106</v>
      </c>
      <c r="B2201" s="412" t="s">
        <v>33784</v>
      </c>
      <c r="C2201" s="412" t="s">
        <v>30213</v>
      </c>
      <c r="D2201" s="412" t="s">
        <v>30216</v>
      </c>
      <c r="E2201" s="413" t="s">
        <v>32111</v>
      </c>
    </row>
    <row r="2202" spans="1:5">
      <c r="A2202" s="412">
        <v>44539</v>
      </c>
      <c r="B2202" s="412" t="s">
        <v>33785</v>
      </c>
      <c r="C2202" s="412" t="s">
        <v>30304</v>
      </c>
      <c r="D2202" s="412" t="s">
        <v>30216</v>
      </c>
      <c r="E2202" s="413" t="s">
        <v>33786</v>
      </c>
    </row>
    <row r="2203" spans="1:5">
      <c r="A2203" s="412">
        <v>3123</v>
      </c>
      <c r="B2203" s="412" t="s">
        <v>33787</v>
      </c>
      <c r="C2203" s="412" t="s">
        <v>30304</v>
      </c>
      <c r="D2203" s="412" t="s">
        <v>30214</v>
      </c>
      <c r="E2203" s="413" t="s">
        <v>10234</v>
      </c>
    </row>
    <row r="2204" spans="1:5">
      <c r="A2204" s="412">
        <v>38125</v>
      </c>
      <c r="B2204" s="412" t="s">
        <v>33788</v>
      </c>
      <c r="C2204" s="412" t="s">
        <v>30304</v>
      </c>
      <c r="D2204" s="412" t="s">
        <v>30216</v>
      </c>
      <c r="E2204" s="413" t="s">
        <v>33789</v>
      </c>
    </row>
    <row r="2205" spans="1:5">
      <c r="A2205" s="412">
        <v>39014</v>
      </c>
      <c r="B2205" s="412" t="s">
        <v>33790</v>
      </c>
      <c r="C2205" s="412" t="s">
        <v>30304</v>
      </c>
      <c r="D2205" s="412" t="s">
        <v>30223</v>
      </c>
      <c r="E2205" s="413" t="s">
        <v>10389</v>
      </c>
    </row>
    <row r="2206" spans="1:5">
      <c r="A2206" s="412">
        <v>39365</v>
      </c>
      <c r="B2206" s="412" t="s">
        <v>33791</v>
      </c>
      <c r="C2206" s="412" t="s">
        <v>30213</v>
      </c>
      <c r="D2206" s="412" t="s">
        <v>30216</v>
      </c>
      <c r="E2206" s="413" t="s">
        <v>33792</v>
      </c>
    </row>
    <row r="2207" spans="1:5">
      <c r="A2207" s="412">
        <v>39366</v>
      </c>
      <c r="B2207" s="412" t="s">
        <v>33793</v>
      </c>
      <c r="C2207" s="412" t="s">
        <v>30213</v>
      </c>
      <c r="D2207" s="412" t="s">
        <v>30216</v>
      </c>
      <c r="E2207" s="413" t="s">
        <v>33794</v>
      </c>
    </row>
    <row r="2208" spans="1:5">
      <c r="A2208" s="412">
        <v>39367</v>
      </c>
      <c r="B2208" s="412" t="s">
        <v>33795</v>
      </c>
      <c r="C2208" s="412" t="s">
        <v>30213</v>
      </c>
      <c r="D2208" s="412" t="s">
        <v>30216</v>
      </c>
      <c r="E2208" s="413" t="s">
        <v>33796</v>
      </c>
    </row>
    <row r="2209" spans="1:5">
      <c r="A2209" s="412">
        <v>37394</v>
      </c>
      <c r="B2209" s="412" t="s">
        <v>33797</v>
      </c>
      <c r="C2209" s="412" t="s">
        <v>33798</v>
      </c>
      <c r="D2209" s="412" t="s">
        <v>30223</v>
      </c>
      <c r="E2209" s="413" t="s">
        <v>33799</v>
      </c>
    </row>
    <row r="2210" spans="1:5">
      <c r="A2210" s="412">
        <v>14146</v>
      </c>
      <c r="B2210" s="412" t="s">
        <v>33800</v>
      </c>
      <c r="C2210" s="412" t="s">
        <v>33798</v>
      </c>
      <c r="D2210" s="412" t="s">
        <v>30223</v>
      </c>
      <c r="E2210" s="413" t="s">
        <v>33801</v>
      </c>
    </row>
    <row r="2211" spans="1:5">
      <c r="A2211" s="412">
        <v>38134</v>
      </c>
      <c r="B2211" s="412" t="s">
        <v>33802</v>
      </c>
      <c r="C2211" s="412" t="s">
        <v>30304</v>
      </c>
      <c r="D2211" s="412" t="s">
        <v>30216</v>
      </c>
      <c r="E2211" s="413" t="s">
        <v>8308</v>
      </c>
    </row>
    <row r="2212" spans="1:5">
      <c r="A2212" s="412">
        <v>38132</v>
      </c>
      <c r="B2212" s="412" t="s">
        <v>33803</v>
      </c>
      <c r="C2212" s="412" t="s">
        <v>30304</v>
      </c>
      <c r="D2212" s="412" t="s">
        <v>30216</v>
      </c>
      <c r="E2212" s="413" t="s">
        <v>33804</v>
      </c>
    </row>
    <row r="2213" spans="1:5">
      <c r="A2213" s="412">
        <v>38133</v>
      </c>
      <c r="B2213" s="412" t="s">
        <v>33805</v>
      </c>
      <c r="C2213" s="412" t="s">
        <v>30304</v>
      </c>
      <c r="D2213" s="412" t="s">
        <v>30216</v>
      </c>
      <c r="E2213" s="413" t="s">
        <v>33806</v>
      </c>
    </row>
    <row r="2214" spans="1:5">
      <c r="A2214" s="412">
        <v>938</v>
      </c>
      <c r="B2214" s="412" t="s">
        <v>33807</v>
      </c>
      <c r="C2214" s="412" t="s">
        <v>30232</v>
      </c>
      <c r="D2214" s="412" t="s">
        <v>30216</v>
      </c>
      <c r="E2214" s="413" t="s">
        <v>13452</v>
      </c>
    </row>
    <row r="2215" spans="1:5">
      <c r="A2215" s="412">
        <v>937</v>
      </c>
      <c r="B2215" s="412" t="s">
        <v>33808</v>
      </c>
      <c r="C2215" s="412" t="s">
        <v>30232</v>
      </c>
      <c r="D2215" s="412" t="s">
        <v>30216</v>
      </c>
      <c r="E2215" s="413" t="s">
        <v>10950</v>
      </c>
    </row>
    <row r="2216" spans="1:5">
      <c r="A2216" s="412">
        <v>939</v>
      </c>
      <c r="B2216" s="412" t="s">
        <v>33809</v>
      </c>
      <c r="C2216" s="412" t="s">
        <v>30232</v>
      </c>
      <c r="D2216" s="412" t="s">
        <v>30216</v>
      </c>
      <c r="E2216" s="413" t="s">
        <v>5479</v>
      </c>
    </row>
    <row r="2217" spans="1:5">
      <c r="A2217" s="412">
        <v>944</v>
      </c>
      <c r="B2217" s="412" t="s">
        <v>33810</v>
      </c>
      <c r="C2217" s="412" t="s">
        <v>30232</v>
      </c>
      <c r="D2217" s="412" t="s">
        <v>30216</v>
      </c>
      <c r="E2217" s="413" t="s">
        <v>15226</v>
      </c>
    </row>
    <row r="2218" spans="1:5">
      <c r="A2218" s="412">
        <v>940</v>
      </c>
      <c r="B2218" s="412" t="s">
        <v>33811</v>
      </c>
      <c r="C2218" s="412" t="s">
        <v>30232</v>
      </c>
      <c r="D2218" s="412" t="s">
        <v>30216</v>
      </c>
      <c r="E2218" s="413" t="s">
        <v>33812</v>
      </c>
    </row>
    <row r="2219" spans="1:5">
      <c r="A2219" s="412">
        <v>936</v>
      </c>
      <c r="B2219" s="412" t="s">
        <v>33813</v>
      </c>
      <c r="C2219" s="412" t="s">
        <v>30232</v>
      </c>
      <c r="D2219" s="412" t="s">
        <v>30216</v>
      </c>
      <c r="E2219" s="413" t="s">
        <v>13502</v>
      </c>
    </row>
    <row r="2220" spans="1:5">
      <c r="A2220" s="412">
        <v>935</v>
      </c>
      <c r="B2220" s="412" t="s">
        <v>33814</v>
      </c>
      <c r="C2220" s="412" t="s">
        <v>30232</v>
      </c>
      <c r="D2220" s="412" t="s">
        <v>30216</v>
      </c>
      <c r="E2220" s="413" t="s">
        <v>5368</v>
      </c>
    </row>
    <row r="2221" spans="1:5">
      <c r="A2221" s="412">
        <v>44397</v>
      </c>
      <c r="B2221" s="412" t="s">
        <v>33815</v>
      </c>
      <c r="C2221" s="412" t="s">
        <v>30232</v>
      </c>
      <c r="D2221" s="412" t="s">
        <v>30216</v>
      </c>
      <c r="E2221" s="413" t="s">
        <v>33816</v>
      </c>
    </row>
    <row r="2222" spans="1:5">
      <c r="A2222" s="412">
        <v>406</v>
      </c>
      <c r="B2222" s="412" t="s">
        <v>33817</v>
      </c>
      <c r="C2222" s="412" t="s">
        <v>30213</v>
      </c>
      <c r="D2222" s="412" t="s">
        <v>30216</v>
      </c>
      <c r="E2222" s="413" t="s">
        <v>33818</v>
      </c>
    </row>
    <row r="2223" spans="1:5">
      <c r="A2223" s="412">
        <v>42529</v>
      </c>
      <c r="B2223" s="412" t="s">
        <v>33819</v>
      </c>
      <c r="C2223" s="412" t="s">
        <v>30232</v>
      </c>
      <c r="D2223" s="412" t="s">
        <v>30216</v>
      </c>
      <c r="E2223" s="413" t="s">
        <v>12357</v>
      </c>
    </row>
    <row r="2224" spans="1:5">
      <c r="A2224" s="412">
        <v>39634</v>
      </c>
      <c r="B2224" s="412" t="s">
        <v>33820</v>
      </c>
      <c r="C2224" s="412" t="s">
        <v>30232</v>
      </c>
      <c r="D2224" s="412" t="s">
        <v>30216</v>
      </c>
      <c r="E2224" s="413" t="s">
        <v>14759</v>
      </c>
    </row>
    <row r="2225" spans="1:5">
      <c r="A2225" s="412">
        <v>39701</v>
      </c>
      <c r="B2225" s="412" t="s">
        <v>33821</v>
      </c>
      <c r="C2225" s="412" t="s">
        <v>30213</v>
      </c>
      <c r="D2225" s="412" t="s">
        <v>30216</v>
      </c>
      <c r="E2225" s="413" t="s">
        <v>33822</v>
      </c>
    </row>
    <row r="2226" spans="1:5">
      <c r="A2226" s="412">
        <v>12815</v>
      </c>
      <c r="B2226" s="412" t="s">
        <v>33823</v>
      </c>
      <c r="C2226" s="412" t="s">
        <v>30213</v>
      </c>
      <c r="D2226" s="412" t="s">
        <v>30216</v>
      </c>
      <c r="E2226" s="413" t="s">
        <v>8962</v>
      </c>
    </row>
    <row r="2227" spans="1:5">
      <c r="A2227" s="412">
        <v>407</v>
      </c>
      <c r="B2227" s="412" t="s">
        <v>33824</v>
      </c>
      <c r="C2227" s="412" t="s">
        <v>30304</v>
      </c>
      <c r="D2227" s="412" t="s">
        <v>30223</v>
      </c>
      <c r="E2227" s="413" t="s">
        <v>33825</v>
      </c>
    </row>
    <row r="2228" spans="1:5">
      <c r="A2228" s="412">
        <v>39431</v>
      </c>
      <c r="B2228" s="412" t="s">
        <v>33826</v>
      </c>
      <c r="C2228" s="412" t="s">
        <v>30232</v>
      </c>
      <c r="D2228" s="412" t="s">
        <v>30216</v>
      </c>
      <c r="E2228" s="413" t="s">
        <v>4616</v>
      </c>
    </row>
    <row r="2229" spans="1:5">
      <c r="A2229" s="412">
        <v>39432</v>
      </c>
      <c r="B2229" s="412" t="s">
        <v>33827</v>
      </c>
      <c r="C2229" s="412" t="s">
        <v>30232</v>
      </c>
      <c r="D2229" s="412" t="s">
        <v>30216</v>
      </c>
      <c r="E2229" s="413" t="s">
        <v>33828</v>
      </c>
    </row>
    <row r="2230" spans="1:5">
      <c r="A2230" s="412">
        <v>20111</v>
      </c>
      <c r="B2230" s="412" t="s">
        <v>33829</v>
      </c>
      <c r="C2230" s="412" t="s">
        <v>30213</v>
      </c>
      <c r="D2230" s="412" t="s">
        <v>30214</v>
      </c>
      <c r="E2230" s="413" t="s">
        <v>14567</v>
      </c>
    </row>
    <row r="2231" spans="1:5">
      <c r="A2231" s="412">
        <v>21127</v>
      </c>
      <c r="B2231" s="412" t="s">
        <v>33830</v>
      </c>
      <c r="C2231" s="412" t="s">
        <v>30213</v>
      </c>
      <c r="D2231" s="412" t="s">
        <v>30216</v>
      </c>
      <c r="E2231" s="413" t="s">
        <v>33831</v>
      </c>
    </row>
    <row r="2232" spans="1:5">
      <c r="A2232" s="412">
        <v>404</v>
      </c>
      <c r="B2232" s="412" t="s">
        <v>33832</v>
      </c>
      <c r="C2232" s="412" t="s">
        <v>30232</v>
      </c>
      <c r="D2232" s="412" t="s">
        <v>30216</v>
      </c>
      <c r="E2232" s="413" t="s">
        <v>11602</v>
      </c>
    </row>
    <row r="2233" spans="1:5">
      <c r="A2233" s="412">
        <v>14151</v>
      </c>
      <c r="B2233" s="412" t="s">
        <v>33833</v>
      </c>
      <c r="C2233" s="412" t="s">
        <v>30213</v>
      </c>
      <c r="D2233" s="412" t="s">
        <v>30223</v>
      </c>
      <c r="E2233" s="413" t="s">
        <v>32201</v>
      </c>
    </row>
    <row r="2234" spans="1:5">
      <c r="A2234" s="412">
        <v>14153</v>
      </c>
      <c r="B2234" s="412" t="s">
        <v>33834</v>
      </c>
      <c r="C2234" s="412" t="s">
        <v>30213</v>
      </c>
      <c r="D2234" s="412" t="s">
        <v>30223</v>
      </c>
      <c r="E2234" s="413" t="s">
        <v>33835</v>
      </c>
    </row>
    <row r="2235" spans="1:5">
      <c r="A2235" s="412">
        <v>14152</v>
      </c>
      <c r="B2235" s="412" t="s">
        <v>33836</v>
      </c>
      <c r="C2235" s="412" t="s">
        <v>30213</v>
      </c>
      <c r="D2235" s="412" t="s">
        <v>30223</v>
      </c>
      <c r="E2235" s="413" t="s">
        <v>33837</v>
      </c>
    </row>
    <row r="2236" spans="1:5">
      <c r="A2236" s="412">
        <v>14154</v>
      </c>
      <c r="B2236" s="412" t="s">
        <v>33838</v>
      </c>
      <c r="C2236" s="412" t="s">
        <v>30213</v>
      </c>
      <c r="D2236" s="412" t="s">
        <v>30223</v>
      </c>
      <c r="E2236" s="413" t="s">
        <v>33839</v>
      </c>
    </row>
    <row r="2237" spans="1:5">
      <c r="A2237" s="412">
        <v>3146</v>
      </c>
      <c r="B2237" s="412" t="s">
        <v>33840</v>
      </c>
      <c r="C2237" s="412" t="s">
        <v>30213</v>
      </c>
      <c r="D2237" s="412" t="s">
        <v>30214</v>
      </c>
      <c r="E2237" s="413" t="s">
        <v>5159</v>
      </c>
    </row>
    <row r="2238" spans="1:5">
      <c r="A2238" s="412">
        <v>3143</v>
      </c>
      <c r="B2238" s="412" t="s">
        <v>33841</v>
      </c>
      <c r="C2238" s="412" t="s">
        <v>30213</v>
      </c>
      <c r="D2238" s="412" t="s">
        <v>30216</v>
      </c>
      <c r="E2238" s="413" t="s">
        <v>8648</v>
      </c>
    </row>
    <row r="2239" spans="1:5">
      <c r="A2239" s="412">
        <v>3148</v>
      </c>
      <c r="B2239" s="412" t="s">
        <v>33842</v>
      </c>
      <c r="C2239" s="412" t="s">
        <v>30213</v>
      </c>
      <c r="D2239" s="412" t="s">
        <v>30216</v>
      </c>
      <c r="E2239" s="413" t="s">
        <v>9063</v>
      </c>
    </row>
    <row r="2240" spans="1:5">
      <c r="A2240" s="412">
        <v>4310</v>
      </c>
      <c r="B2240" s="412" t="s">
        <v>33843</v>
      </c>
      <c r="C2240" s="412" t="s">
        <v>30213</v>
      </c>
      <c r="D2240" s="412" t="s">
        <v>30216</v>
      </c>
      <c r="E2240" s="413" t="s">
        <v>33844</v>
      </c>
    </row>
    <row r="2241" spans="1:5">
      <c r="A2241" s="412">
        <v>4311</v>
      </c>
      <c r="B2241" s="412" t="s">
        <v>33845</v>
      </c>
      <c r="C2241" s="412" t="s">
        <v>30213</v>
      </c>
      <c r="D2241" s="412" t="s">
        <v>30216</v>
      </c>
      <c r="E2241" s="413" t="s">
        <v>31369</v>
      </c>
    </row>
    <row r="2242" spans="1:5">
      <c r="A2242" s="412">
        <v>4312</v>
      </c>
      <c r="B2242" s="412" t="s">
        <v>33846</v>
      </c>
      <c r="C2242" s="412" t="s">
        <v>30213</v>
      </c>
      <c r="D2242" s="412" t="s">
        <v>30216</v>
      </c>
      <c r="E2242" s="413" t="s">
        <v>13466</v>
      </c>
    </row>
    <row r="2243" spans="1:5">
      <c r="A2243" s="412">
        <v>13261</v>
      </c>
      <c r="B2243" s="412" t="s">
        <v>33847</v>
      </c>
      <c r="C2243" s="412" t="s">
        <v>30213</v>
      </c>
      <c r="D2243" s="412" t="s">
        <v>30216</v>
      </c>
      <c r="E2243" s="413" t="s">
        <v>11869</v>
      </c>
    </row>
    <row r="2244" spans="1:5">
      <c r="A2244" s="412">
        <v>3255</v>
      </c>
      <c r="B2244" s="412" t="s">
        <v>33848</v>
      </c>
      <c r="C2244" s="412" t="s">
        <v>30213</v>
      </c>
      <c r="D2244" s="412" t="s">
        <v>30216</v>
      </c>
      <c r="E2244" s="413" t="s">
        <v>33849</v>
      </c>
    </row>
    <row r="2245" spans="1:5">
      <c r="A2245" s="412">
        <v>3254</v>
      </c>
      <c r="B2245" s="412" t="s">
        <v>33850</v>
      </c>
      <c r="C2245" s="412" t="s">
        <v>30213</v>
      </c>
      <c r="D2245" s="412" t="s">
        <v>30216</v>
      </c>
      <c r="E2245" s="413" t="s">
        <v>33851</v>
      </c>
    </row>
    <row r="2246" spans="1:5">
      <c r="A2246" s="412">
        <v>3259</v>
      </c>
      <c r="B2246" s="412" t="s">
        <v>33852</v>
      </c>
      <c r="C2246" s="412" t="s">
        <v>30213</v>
      </c>
      <c r="D2246" s="412" t="s">
        <v>30216</v>
      </c>
      <c r="E2246" s="413" t="s">
        <v>7303</v>
      </c>
    </row>
    <row r="2247" spans="1:5">
      <c r="A2247" s="412">
        <v>3258</v>
      </c>
      <c r="B2247" s="412" t="s">
        <v>33853</v>
      </c>
      <c r="C2247" s="412" t="s">
        <v>30213</v>
      </c>
      <c r="D2247" s="412" t="s">
        <v>30216</v>
      </c>
      <c r="E2247" s="413" t="s">
        <v>6973</v>
      </c>
    </row>
    <row r="2248" spans="1:5">
      <c r="A2248" s="412">
        <v>3251</v>
      </c>
      <c r="B2248" s="412" t="s">
        <v>33854</v>
      </c>
      <c r="C2248" s="412" t="s">
        <v>30213</v>
      </c>
      <c r="D2248" s="412" t="s">
        <v>30216</v>
      </c>
      <c r="E2248" s="413" t="s">
        <v>30265</v>
      </c>
    </row>
    <row r="2249" spans="1:5">
      <c r="A2249" s="412">
        <v>3256</v>
      </c>
      <c r="B2249" s="412" t="s">
        <v>33855</v>
      </c>
      <c r="C2249" s="412" t="s">
        <v>30213</v>
      </c>
      <c r="D2249" s="412" t="s">
        <v>30216</v>
      </c>
      <c r="E2249" s="413" t="s">
        <v>16693</v>
      </c>
    </row>
    <row r="2250" spans="1:5">
      <c r="A2250" s="412">
        <v>3261</v>
      </c>
      <c r="B2250" s="412" t="s">
        <v>33856</v>
      </c>
      <c r="C2250" s="412" t="s">
        <v>30213</v>
      </c>
      <c r="D2250" s="412" t="s">
        <v>30216</v>
      </c>
      <c r="E2250" s="413" t="s">
        <v>33857</v>
      </c>
    </row>
    <row r="2251" spans="1:5">
      <c r="A2251" s="412">
        <v>3260</v>
      </c>
      <c r="B2251" s="412" t="s">
        <v>33858</v>
      </c>
      <c r="C2251" s="412" t="s">
        <v>30213</v>
      </c>
      <c r="D2251" s="412" t="s">
        <v>30216</v>
      </c>
      <c r="E2251" s="413" t="s">
        <v>14923</v>
      </c>
    </row>
    <row r="2252" spans="1:5">
      <c r="A2252" s="412">
        <v>3272</v>
      </c>
      <c r="B2252" s="412" t="s">
        <v>33859</v>
      </c>
      <c r="C2252" s="412" t="s">
        <v>30213</v>
      </c>
      <c r="D2252" s="412" t="s">
        <v>30223</v>
      </c>
      <c r="E2252" s="413" t="s">
        <v>33860</v>
      </c>
    </row>
    <row r="2253" spans="1:5">
      <c r="A2253" s="412">
        <v>3265</v>
      </c>
      <c r="B2253" s="412" t="s">
        <v>33861</v>
      </c>
      <c r="C2253" s="412" t="s">
        <v>30213</v>
      </c>
      <c r="D2253" s="412" t="s">
        <v>30223</v>
      </c>
      <c r="E2253" s="413" t="s">
        <v>16035</v>
      </c>
    </row>
    <row r="2254" spans="1:5">
      <c r="A2254" s="412">
        <v>3262</v>
      </c>
      <c r="B2254" s="412" t="s">
        <v>33862</v>
      </c>
      <c r="C2254" s="412" t="s">
        <v>30213</v>
      </c>
      <c r="D2254" s="412" t="s">
        <v>30223</v>
      </c>
      <c r="E2254" s="413" t="s">
        <v>31665</v>
      </c>
    </row>
    <row r="2255" spans="1:5">
      <c r="A2255" s="412">
        <v>3264</v>
      </c>
      <c r="B2255" s="412" t="s">
        <v>33863</v>
      </c>
      <c r="C2255" s="412" t="s">
        <v>30213</v>
      </c>
      <c r="D2255" s="412" t="s">
        <v>30223</v>
      </c>
      <c r="E2255" s="413" t="s">
        <v>15348</v>
      </c>
    </row>
    <row r="2256" spans="1:5">
      <c r="A2256" s="412">
        <v>3267</v>
      </c>
      <c r="B2256" s="412" t="s">
        <v>33864</v>
      </c>
      <c r="C2256" s="412" t="s">
        <v>30213</v>
      </c>
      <c r="D2256" s="412" t="s">
        <v>30223</v>
      </c>
      <c r="E2256" s="413" t="s">
        <v>33865</v>
      </c>
    </row>
    <row r="2257" spans="1:5">
      <c r="A2257" s="412">
        <v>3266</v>
      </c>
      <c r="B2257" s="412" t="s">
        <v>33866</v>
      </c>
      <c r="C2257" s="412" t="s">
        <v>30213</v>
      </c>
      <c r="D2257" s="412" t="s">
        <v>30223</v>
      </c>
      <c r="E2257" s="413" t="s">
        <v>33867</v>
      </c>
    </row>
    <row r="2258" spans="1:5">
      <c r="A2258" s="412">
        <v>3263</v>
      </c>
      <c r="B2258" s="412" t="s">
        <v>33868</v>
      </c>
      <c r="C2258" s="412" t="s">
        <v>30213</v>
      </c>
      <c r="D2258" s="412" t="s">
        <v>30223</v>
      </c>
      <c r="E2258" s="413" t="s">
        <v>33869</v>
      </c>
    </row>
    <row r="2259" spans="1:5">
      <c r="A2259" s="412">
        <v>3268</v>
      </c>
      <c r="B2259" s="412" t="s">
        <v>33870</v>
      </c>
      <c r="C2259" s="412" t="s">
        <v>30213</v>
      </c>
      <c r="D2259" s="412" t="s">
        <v>30223</v>
      </c>
      <c r="E2259" s="413" t="s">
        <v>33871</v>
      </c>
    </row>
    <row r="2260" spans="1:5">
      <c r="A2260" s="412">
        <v>3271</v>
      </c>
      <c r="B2260" s="412" t="s">
        <v>33872</v>
      </c>
      <c r="C2260" s="412" t="s">
        <v>30213</v>
      </c>
      <c r="D2260" s="412" t="s">
        <v>30223</v>
      </c>
      <c r="E2260" s="413" t="s">
        <v>14511</v>
      </c>
    </row>
    <row r="2261" spans="1:5">
      <c r="A2261" s="412">
        <v>3270</v>
      </c>
      <c r="B2261" s="412" t="s">
        <v>33873</v>
      </c>
      <c r="C2261" s="412" t="s">
        <v>30213</v>
      </c>
      <c r="D2261" s="412" t="s">
        <v>30223</v>
      </c>
      <c r="E2261" s="413" t="s">
        <v>33874</v>
      </c>
    </row>
    <row r="2262" spans="1:5">
      <c r="A2262" s="412">
        <v>3275</v>
      </c>
      <c r="B2262" s="412" t="s">
        <v>33875</v>
      </c>
      <c r="C2262" s="412" t="s">
        <v>30222</v>
      </c>
      <c r="D2262" s="412" t="s">
        <v>30216</v>
      </c>
      <c r="E2262" s="413" t="s">
        <v>14962</v>
      </c>
    </row>
    <row r="2263" spans="1:5">
      <c r="A2263" s="412">
        <v>39512</v>
      </c>
      <c r="B2263" s="412" t="s">
        <v>33876</v>
      </c>
      <c r="C2263" s="412" t="s">
        <v>30222</v>
      </c>
      <c r="D2263" s="412" t="s">
        <v>30223</v>
      </c>
      <c r="E2263" s="413" t="s">
        <v>33877</v>
      </c>
    </row>
    <row r="2264" spans="1:5">
      <c r="A2264" s="412">
        <v>39511</v>
      </c>
      <c r="B2264" s="412" t="s">
        <v>33878</v>
      </c>
      <c r="C2264" s="412" t="s">
        <v>30222</v>
      </c>
      <c r="D2264" s="412" t="s">
        <v>30223</v>
      </c>
      <c r="E2264" s="413" t="s">
        <v>33879</v>
      </c>
    </row>
    <row r="2265" spans="1:5">
      <c r="A2265" s="412">
        <v>39513</v>
      </c>
      <c r="B2265" s="412" t="s">
        <v>33880</v>
      </c>
      <c r="C2265" s="412" t="s">
        <v>30222</v>
      </c>
      <c r="D2265" s="412" t="s">
        <v>30223</v>
      </c>
      <c r="E2265" s="413" t="s">
        <v>33881</v>
      </c>
    </row>
    <row r="2266" spans="1:5">
      <c r="A2266" s="412">
        <v>3286</v>
      </c>
      <c r="B2266" s="412" t="s">
        <v>33882</v>
      </c>
      <c r="C2266" s="412" t="s">
        <v>30222</v>
      </c>
      <c r="D2266" s="412" t="s">
        <v>30223</v>
      </c>
      <c r="E2266" s="413" t="s">
        <v>33883</v>
      </c>
    </row>
    <row r="2267" spans="1:5">
      <c r="A2267" s="412">
        <v>3287</v>
      </c>
      <c r="B2267" s="412" t="s">
        <v>33884</v>
      </c>
      <c r="C2267" s="412" t="s">
        <v>30222</v>
      </c>
      <c r="D2267" s="412" t="s">
        <v>30223</v>
      </c>
      <c r="E2267" s="413" t="s">
        <v>33885</v>
      </c>
    </row>
    <row r="2268" spans="1:5">
      <c r="A2268" s="412">
        <v>3283</v>
      </c>
      <c r="B2268" s="412" t="s">
        <v>33886</v>
      </c>
      <c r="C2268" s="412" t="s">
        <v>30222</v>
      </c>
      <c r="D2268" s="412" t="s">
        <v>30223</v>
      </c>
      <c r="E2268" s="413" t="s">
        <v>14428</v>
      </c>
    </row>
    <row r="2269" spans="1:5">
      <c r="A2269" s="412">
        <v>11587</v>
      </c>
      <c r="B2269" s="412" t="s">
        <v>33887</v>
      </c>
      <c r="C2269" s="412" t="s">
        <v>30222</v>
      </c>
      <c r="D2269" s="412" t="s">
        <v>30216</v>
      </c>
      <c r="E2269" s="413" t="s">
        <v>13363</v>
      </c>
    </row>
    <row r="2270" spans="1:5">
      <c r="A2270" s="412">
        <v>36225</v>
      </c>
      <c r="B2270" s="412" t="s">
        <v>33888</v>
      </c>
      <c r="C2270" s="412" t="s">
        <v>30222</v>
      </c>
      <c r="D2270" s="412" t="s">
        <v>30216</v>
      </c>
      <c r="E2270" s="413" t="s">
        <v>33889</v>
      </c>
    </row>
    <row r="2271" spans="1:5">
      <c r="A2271" s="412">
        <v>36230</v>
      </c>
      <c r="B2271" s="412" t="s">
        <v>33890</v>
      </c>
      <c r="C2271" s="412" t="s">
        <v>30222</v>
      </c>
      <c r="D2271" s="412" t="s">
        <v>30214</v>
      </c>
      <c r="E2271" s="413" t="s">
        <v>32393</v>
      </c>
    </row>
    <row r="2272" spans="1:5">
      <c r="A2272" s="412">
        <v>36238</v>
      </c>
      <c r="B2272" s="412" t="s">
        <v>33891</v>
      </c>
      <c r="C2272" s="412" t="s">
        <v>30222</v>
      </c>
      <c r="D2272" s="412" t="s">
        <v>30216</v>
      </c>
      <c r="E2272" s="413" t="s">
        <v>8064</v>
      </c>
    </row>
    <row r="2273" spans="1:5">
      <c r="A2273" s="412">
        <v>39363</v>
      </c>
      <c r="B2273" s="412" t="s">
        <v>33892</v>
      </c>
      <c r="C2273" s="412" t="s">
        <v>30213</v>
      </c>
      <c r="D2273" s="412" t="s">
        <v>30216</v>
      </c>
      <c r="E2273" s="413" t="s">
        <v>33893</v>
      </c>
    </row>
    <row r="2274" spans="1:5">
      <c r="A2274" s="412">
        <v>39361</v>
      </c>
      <c r="B2274" s="412" t="s">
        <v>33894</v>
      </c>
      <c r="C2274" s="412" t="s">
        <v>30213</v>
      </c>
      <c r="D2274" s="412" t="s">
        <v>30216</v>
      </c>
      <c r="E2274" s="413" t="s">
        <v>33895</v>
      </c>
    </row>
    <row r="2275" spans="1:5">
      <c r="A2275" s="412">
        <v>39362</v>
      </c>
      <c r="B2275" s="412" t="s">
        <v>33896</v>
      </c>
      <c r="C2275" s="412" t="s">
        <v>30213</v>
      </c>
      <c r="D2275" s="412" t="s">
        <v>30216</v>
      </c>
      <c r="E2275" s="413" t="s">
        <v>33897</v>
      </c>
    </row>
    <row r="2276" spans="1:5">
      <c r="A2276" s="412">
        <v>39364</v>
      </c>
      <c r="B2276" s="412" t="s">
        <v>33898</v>
      </c>
      <c r="C2276" s="412" t="s">
        <v>30213</v>
      </c>
      <c r="D2276" s="412" t="s">
        <v>30216</v>
      </c>
      <c r="E2276" s="413" t="s">
        <v>33899</v>
      </c>
    </row>
    <row r="2277" spans="1:5">
      <c r="A2277" s="412">
        <v>14576</v>
      </c>
      <c r="B2277" s="412" t="s">
        <v>33900</v>
      </c>
      <c r="C2277" s="412" t="s">
        <v>30213</v>
      </c>
      <c r="D2277" s="412" t="s">
        <v>30223</v>
      </c>
      <c r="E2277" s="413" t="s">
        <v>33901</v>
      </c>
    </row>
    <row r="2278" spans="1:5">
      <c r="A2278" s="412">
        <v>13877</v>
      </c>
      <c r="B2278" s="412" t="s">
        <v>33902</v>
      </c>
      <c r="C2278" s="412" t="s">
        <v>30213</v>
      </c>
      <c r="D2278" s="412" t="s">
        <v>30223</v>
      </c>
      <c r="E2278" s="413" t="s">
        <v>33903</v>
      </c>
    </row>
    <row r="2279" spans="1:5">
      <c r="A2279" s="412">
        <v>7307</v>
      </c>
      <c r="B2279" s="412" t="s">
        <v>33904</v>
      </c>
      <c r="C2279" s="412" t="s">
        <v>30307</v>
      </c>
      <c r="D2279" s="412" t="s">
        <v>30216</v>
      </c>
      <c r="E2279" s="413" t="s">
        <v>33905</v>
      </c>
    </row>
    <row r="2280" spans="1:5">
      <c r="A2280" s="412">
        <v>38122</v>
      </c>
      <c r="B2280" s="412" t="s">
        <v>33906</v>
      </c>
      <c r="C2280" s="412" t="s">
        <v>30307</v>
      </c>
      <c r="D2280" s="412" t="s">
        <v>30216</v>
      </c>
      <c r="E2280" s="413" t="s">
        <v>15775</v>
      </c>
    </row>
    <row r="2281" spans="1:5">
      <c r="A2281" s="412">
        <v>43653</v>
      </c>
      <c r="B2281" s="412" t="s">
        <v>33907</v>
      </c>
      <c r="C2281" s="412" t="s">
        <v>30307</v>
      </c>
      <c r="D2281" s="412" t="s">
        <v>30216</v>
      </c>
      <c r="E2281" s="413" t="s">
        <v>33908</v>
      </c>
    </row>
    <row r="2282" spans="1:5">
      <c r="A2282" s="412">
        <v>38633</v>
      </c>
      <c r="B2282" s="412" t="s">
        <v>33909</v>
      </c>
      <c r="C2282" s="412" t="s">
        <v>30213</v>
      </c>
      <c r="D2282" s="412" t="s">
        <v>30216</v>
      </c>
      <c r="E2282" s="413" t="s">
        <v>14544</v>
      </c>
    </row>
    <row r="2283" spans="1:5">
      <c r="A2283" s="412">
        <v>12344</v>
      </c>
      <c r="B2283" s="412" t="s">
        <v>33910</v>
      </c>
      <c r="C2283" s="412" t="s">
        <v>30213</v>
      </c>
      <c r="D2283" s="412" t="s">
        <v>30216</v>
      </c>
      <c r="E2283" s="413" t="s">
        <v>33911</v>
      </c>
    </row>
    <row r="2284" spans="1:5">
      <c r="A2284" s="412">
        <v>12343</v>
      </c>
      <c r="B2284" s="412" t="s">
        <v>33912</v>
      </c>
      <c r="C2284" s="412" t="s">
        <v>30213</v>
      </c>
      <c r="D2284" s="412" t="s">
        <v>30216</v>
      </c>
      <c r="E2284" s="413" t="s">
        <v>17007</v>
      </c>
    </row>
    <row r="2285" spans="1:5">
      <c r="A2285" s="412">
        <v>3295</v>
      </c>
      <c r="B2285" s="412" t="s">
        <v>33913</v>
      </c>
      <c r="C2285" s="412" t="s">
        <v>30213</v>
      </c>
      <c r="D2285" s="412" t="s">
        <v>30216</v>
      </c>
      <c r="E2285" s="413" t="s">
        <v>4714</v>
      </c>
    </row>
    <row r="2286" spans="1:5">
      <c r="A2286" s="412">
        <v>3302</v>
      </c>
      <c r="B2286" s="412" t="s">
        <v>33914</v>
      </c>
      <c r="C2286" s="412" t="s">
        <v>30213</v>
      </c>
      <c r="D2286" s="412" t="s">
        <v>30216</v>
      </c>
      <c r="E2286" s="413" t="s">
        <v>33915</v>
      </c>
    </row>
    <row r="2287" spans="1:5">
      <c r="A2287" s="412">
        <v>3297</v>
      </c>
      <c r="B2287" s="412" t="s">
        <v>33916</v>
      </c>
      <c r="C2287" s="412" t="s">
        <v>30213</v>
      </c>
      <c r="D2287" s="412" t="s">
        <v>30216</v>
      </c>
      <c r="E2287" s="413" t="s">
        <v>33917</v>
      </c>
    </row>
    <row r="2288" spans="1:5">
      <c r="A2288" s="412">
        <v>3294</v>
      </c>
      <c r="B2288" s="412" t="s">
        <v>33918</v>
      </c>
      <c r="C2288" s="412" t="s">
        <v>30213</v>
      </c>
      <c r="D2288" s="412" t="s">
        <v>30216</v>
      </c>
      <c r="E2288" s="413" t="s">
        <v>10995</v>
      </c>
    </row>
    <row r="2289" spans="1:5">
      <c r="A2289" s="412">
        <v>3292</v>
      </c>
      <c r="B2289" s="412" t="s">
        <v>33919</v>
      </c>
      <c r="C2289" s="412" t="s">
        <v>30213</v>
      </c>
      <c r="D2289" s="412" t="s">
        <v>30214</v>
      </c>
      <c r="E2289" s="413" t="s">
        <v>4025</v>
      </c>
    </row>
    <row r="2290" spans="1:5">
      <c r="A2290" s="412">
        <v>3298</v>
      </c>
      <c r="B2290" s="412" t="s">
        <v>33920</v>
      </c>
      <c r="C2290" s="412" t="s">
        <v>30213</v>
      </c>
      <c r="D2290" s="412" t="s">
        <v>30216</v>
      </c>
      <c r="E2290" s="413" t="s">
        <v>31119</v>
      </c>
    </row>
    <row r="2291" spans="1:5">
      <c r="A2291" s="412">
        <v>11596</v>
      </c>
      <c r="B2291" s="412" t="s">
        <v>33921</v>
      </c>
      <c r="C2291" s="412" t="s">
        <v>30213</v>
      </c>
      <c r="D2291" s="412" t="s">
        <v>30223</v>
      </c>
      <c r="E2291" s="413" t="s">
        <v>33922</v>
      </c>
    </row>
    <row r="2292" spans="1:5">
      <c r="A2292" s="412">
        <v>34802</v>
      </c>
      <c r="B2292" s="412" t="s">
        <v>33923</v>
      </c>
      <c r="C2292" s="412" t="s">
        <v>30213</v>
      </c>
      <c r="D2292" s="412" t="s">
        <v>30223</v>
      </c>
      <c r="E2292" s="413" t="s">
        <v>33924</v>
      </c>
    </row>
    <row r="2293" spans="1:5">
      <c r="A2293" s="412">
        <v>11588</v>
      </c>
      <c r="B2293" s="412" t="s">
        <v>33925</v>
      </c>
      <c r="C2293" s="412" t="s">
        <v>30213</v>
      </c>
      <c r="D2293" s="412" t="s">
        <v>30223</v>
      </c>
      <c r="E2293" s="413" t="s">
        <v>33926</v>
      </c>
    </row>
    <row r="2294" spans="1:5">
      <c r="A2294" s="412">
        <v>34383</v>
      </c>
      <c r="B2294" s="412" t="s">
        <v>33927</v>
      </c>
      <c r="C2294" s="412" t="s">
        <v>30213</v>
      </c>
      <c r="D2294" s="412" t="s">
        <v>30223</v>
      </c>
      <c r="E2294" s="413" t="s">
        <v>33928</v>
      </c>
    </row>
    <row r="2295" spans="1:5">
      <c r="A2295" s="412">
        <v>40451</v>
      </c>
      <c r="B2295" s="412" t="s">
        <v>33929</v>
      </c>
      <c r="C2295" s="412" t="s">
        <v>30222</v>
      </c>
      <c r="D2295" s="412" t="s">
        <v>30223</v>
      </c>
      <c r="E2295" s="413" t="s">
        <v>33930</v>
      </c>
    </row>
    <row r="2296" spans="1:5">
      <c r="A2296" s="412">
        <v>40453</v>
      </c>
      <c r="B2296" s="412" t="s">
        <v>33931</v>
      </c>
      <c r="C2296" s="412" t="s">
        <v>30222</v>
      </c>
      <c r="D2296" s="412" t="s">
        <v>30223</v>
      </c>
      <c r="E2296" s="413" t="s">
        <v>33932</v>
      </c>
    </row>
    <row r="2297" spans="1:5">
      <c r="A2297" s="412">
        <v>40452</v>
      </c>
      <c r="B2297" s="412" t="s">
        <v>33933</v>
      </c>
      <c r="C2297" s="412" t="s">
        <v>30222</v>
      </c>
      <c r="D2297" s="412" t="s">
        <v>30223</v>
      </c>
      <c r="E2297" s="413" t="s">
        <v>33934</v>
      </c>
    </row>
    <row r="2298" spans="1:5">
      <c r="A2298" s="412">
        <v>11594</v>
      </c>
      <c r="B2298" s="412" t="s">
        <v>33935</v>
      </c>
      <c r="C2298" s="412" t="s">
        <v>30213</v>
      </c>
      <c r="D2298" s="412" t="s">
        <v>30223</v>
      </c>
      <c r="E2298" s="413" t="s">
        <v>33936</v>
      </c>
    </row>
    <row r="2299" spans="1:5">
      <c r="A2299" s="412">
        <v>3311</v>
      </c>
      <c r="B2299" s="412" t="s">
        <v>33937</v>
      </c>
      <c r="C2299" s="412" t="s">
        <v>30481</v>
      </c>
      <c r="D2299" s="412" t="s">
        <v>30223</v>
      </c>
      <c r="E2299" s="413" t="s">
        <v>33936</v>
      </c>
    </row>
    <row r="2300" spans="1:5">
      <c r="A2300" s="412">
        <v>11599</v>
      </c>
      <c r="B2300" s="412" t="s">
        <v>33938</v>
      </c>
      <c r="C2300" s="412" t="s">
        <v>30213</v>
      </c>
      <c r="D2300" s="412" t="s">
        <v>30223</v>
      </c>
      <c r="E2300" s="413" t="s">
        <v>33939</v>
      </c>
    </row>
    <row r="2301" spans="1:5">
      <c r="A2301" s="412">
        <v>11593</v>
      </c>
      <c r="B2301" s="412" t="s">
        <v>33940</v>
      </c>
      <c r="C2301" s="412" t="s">
        <v>30213</v>
      </c>
      <c r="D2301" s="412" t="s">
        <v>30223</v>
      </c>
      <c r="E2301" s="413" t="s">
        <v>33941</v>
      </c>
    </row>
    <row r="2302" spans="1:5">
      <c r="A2302" s="412">
        <v>3314</v>
      </c>
      <c r="B2302" s="412" t="s">
        <v>33942</v>
      </c>
      <c r="C2302" s="412" t="s">
        <v>30481</v>
      </c>
      <c r="D2302" s="412" t="s">
        <v>30223</v>
      </c>
      <c r="E2302" s="413" t="s">
        <v>33943</v>
      </c>
    </row>
    <row r="2303" spans="1:5">
      <c r="A2303" s="412">
        <v>11597</v>
      </c>
      <c r="B2303" s="412" t="s">
        <v>33944</v>
      </c>
      <c r="C2303" s="412" t="s">
        <v>30213</v>
      </c>
      <c r="D2303" s="412" t="s">
        <v>30223</v>
      </c>
      <c r="E2303" s="413" t="s">
        <v>33945</v>
      </c>
    </row>
    <row r="2304" spans="1:5">
      <c r="A2304" s="412">
        <v>3309</v>
      </c>
      <c r="B2304" s="412" t="s">
        <v>33946</v>
      </c>
      <c r="C2304" s="412" t="s">
        <v>30481</v>
      </c>
      <c r="D2304" s="412" t="s">
        <v>30223</v>
      </c>
      <c r="E2304" s="413" t="s">
        <v>33922</v>
      </c>
    </row>
    <row r="2305" spans="1:5">
      <c r="A2305" s="412">
        <v>34612</v>
      </c>
      <c r="B2305" s="412" t="s">
        <v>33947</v>
      </c>
      <c r="C2305" s="412" t="s">
        <v>30213</v>
      </c>
      <c r="D2305" s="412" t="s">
        <v>30223</v>
      </c>
      <c r="E2305" s="413" t="s">
        <v>33948</v>
      </c>
    </row>
    <row r="2306" spans="1:5">
      <c r="A2306" s="412">
        <v>34635</v>
      </c>
      <c r="B2306" s="412" t="s">
        <v>33949</v>
      </c>
      <c r="C2306" s="412" t="s">
        <v>30213</v>
      </c>
      <c r="D2306" s="412" t="s">
        <v>30223</v>
      </c>
      <c r="E2306" s="413" t="s">
        <v>33950</v>
      </c>
    </row>
    <row r="2307" spans="1:5">
      <c r="A2307" s="412">
        <v>34633</v>
      </c>
      <c r="B2307" s="412" t="s">
        <v>33951</v>
      </c>
      <c r="C2307" s="412" t="s">
        <v>30213</v>
      </c>
      <c r="D2307" s="412" t="s">
        <v>30223</v>
      </c>
      <c r="E2307" s="413" t="s">
        <v>33952</v>
      </c>
    </row>
    <row r="2308" spans="1:5">
      <c r="A2308" s="412">
        <v>40440</v>
      </c>
      <c r="B2308" s="412" t="s">
        <v>33953</v>
      </c>
      <c r="C2308" s="412" t="s">
        <v>30481</v>
      </c>
      <c r="D2308" s="412" t="s">
        <v>30223</v>
      </c>
      <c r="E2308" s="413" t="s">
        <v>33954</v>
      </c>
    </row>
    <row r="2309" spans="1:5">
      <c r="A2309" s="412">
        <v>40441</v>
      </c>
      <c r="B2309" s="412" t="s">
        <v>33955</v>
      </c>
      <c r="C2309" s="412" t="s">
        <v>30481</v>
      </c>
      <c r="D2309" s="412" t="s">
        <v>30223</v>
      </c>
      <c r="E2309" s="413" t="s">
        <v>33956</v>
      </c>
    </row>
    <row r="2310" spans="1:5">
      <c r="A2310" s="412">
        <v>40449</v>
      </c>
      <c r="B2310" s="412" t="s">
        <v>33957</v>
      </c>
      <c r="C2310" s="412" t="s">
        <v>30481</v>
      </c>
      <c r="D2310" s="412" t="s">
        <v>30223</v>
      </c>
      <c r="E2310" s="413" t="s">
        <v>33958</v>
      </c>
    </row>
    <row r="2311" spans="1:5">
      <c r="A2311" s="412">
        <v>34800</v>
      </c>
      <c r="B2311" s="412" t="s">
        <v>33959</v>
      </c>
      <c r="C2311" s="412" t="s">
        <v>30481</v>
      </c>
      <c r="D2311" s="412" t="s">
        <v>30223</v>
      </c>
      <c r="E2311" s="413" t="s">
        <v>33960</v>
      </c>
    </row>
    <row r="2312" spans="1:5">
      <c r="A2312" s="412">
        <v>11592</v>
      </c>
      <c r="B2312" s="412" t="s">
        <v>33961</v>
      </c>
      <c r="C2312" s="412" t="s">
        <v>30213</v>
      </c>
      <c r="D2312" s="412" t="s">
        <v>30223</v>
      </c>
      <c r="E2312" s="413" t="s">
        <v>33943</v>
      </c>
    </row>
    <row r="2313" spans="1:5">
      <c r="A2313" s="412">
        <v>40438</v>
      </c>
      <c r="B2313" s="412" t="s">
        <v>33962</v>
      </c>
      <c r="C2313" s="412" t="s">
        <v>30481</v>
      </c>
      <c r="D2313" s="412" t="s">
        <v>30223</v>
      </c>
      <c r="E2313" s="413" t="s">
        <v>33963</v>
      </c>
    </row>
    <row r="2314" spans="1:5">
      <c r="A2314" s="412">
        <v>40436</v>
      </c>
      <c r="B2314" s="412" t="s">
        <v>33964</v>
      </c>
      <c r="C2314" s="412" t="s">
        <v>30481</v>
      </c>
      <c r="D2314" s="412" t="s">
        <v>30223</v>
      </c>
      <c r="E2314" s="413" t="s">
        <v>33965</v>
      </c>
    </row>
    <row r="2315" spans="1:5">
      <c r="A2315" s="412">
        <v>4315</v>
      </c>
      <c r="B2315" s="412" t="s">
        <v>33966</v>
      </c>
      <c r="C2315" s="412" t="s">
        <v>30213</v>
      </c>
      <c r="D2315" s="412" t="s">
        <v>30216</v>
      </c>
      <c r="E2315" s="413" t="s">
        <v>11687</v>
      </c>
    </row>
    <row r="2316" spans="1:5">
      <c r="A2316" s="412">
        <v>402</v>
      </c>
      <c r="B2316" s="412" t="s">
        <v>33967</v>
      </c>
      <c r="C2316" s="412" t="s">
        <v>30213</v>
      </c>
      <c r="D2316" s="412" t="s">
        <v>30216</v>
      </c>
      <c r="E2316" s="413" t="s">
        <v>32454</v>
      </c>
    </row>
    <row r="2317" spans="1:5">
      <c r="A2317" s="412">
        <v>4226</v>
      </c>
      <c r="B2317" s="412" t="s">
        <v>33968</v>
      </c>
      <c r="C2317" s="412" t="s">
        <v>30304</v>
      </c>
      <c r="D2317" s="412" t="s">
        <v>30214</v>
      </c>
      <c r="E2317" s="413" t="s">
        <v>33969</v>
      </c>
    </row>
    <row r="2318" spans="1:5">
      <c r="A2318" s="412">
        <v>4222</v>
      </c>
      <c r="B2318" s="412" t="s">
        <v>33970</v>
      </c>
      <c r="C2318" s="412" t="s">
        <v>30307</v>
      </c>
      <c r="D2318" s="412" t="s">
        <v>30214</v>
      </c>
      <c r="E2318" s="413" t="s">
        <v>31222</v>
      </c>
    </row>
    <row r="2319" spans="1:5">
      <c r="A2319" s="412">
        <v>34804</v>
      </c>
      <c r="B2319" s="412" t="s">
        <v>33971</v>
      </c>
      <c r="C2319" s="412" t="s">
        <v>30222</v>
      </c>
      <c r="D2319" s="412" t="s">
        <v>30223</v>
      </c>
      <c r="E2319" s="413" t="s">
        <v>7296</v>
      </c>
    </row>
    <row r="2320" spans="1:5">
      <c r="A2320" s="412">
        <v>4013</v>
      </c>
      <c r="B2320" s="412" t="s">
        <v>33972</v>
      </c>
      <c r="C2320" s="412" t="s">
        <v>30222</v>
      </c>
      <c r="D2320" s="412" t="s">
        <v>30216</v>
      </c>
      <c r="E2320" s="413" t="s">
        <v>33973</v>
      </c>
    </row>
    <row r="2321" spans="1:5">
      <c r="A2321" s="412">
        <v>4011</v>
      </c>
      <c r="B2321" s="412" t="s">
        <v>33974</v>
      </c>
      <c r="C2321" s="412" t="s">
        <v>30222</v>
      </c>
      <c r="D2321" s="412" t="s">
        <v>30216</v>
      </c>
      <c r="E2321" s="413" t="s">
        <v>16192</v>
      </c>
    </row>
    <row r="2322" spans="1:5">
      <c r="A2322" s="412">
        <v>4021</v>
      </c>
      <c r="B2322" s="412" t="s">
        <v>33975</v>
      </c>
      <c r="C2322" s="412" t="s">
        <v>30222</v>
      </c>
      <c r="D2322" s="412" t="s">
        <v>30216</v>
      </c>
      <c r="E2322" s="413" t="s">
        <v>33976</v>
      </c>
    </row>
    <row r="2323" spans="1:5">
      <c r="A2323" s="412">
        <v>4019</v>
      </c>
      <c r="B2323" s="412" t="s">
        <v>33977</v>
      </c>
      <c r="C2323" s="412" t="s">
        <v>30222</v>
      </c>
      <c r="D2323" s="412" t="s">
        <v>30216</v>
      </c>
      <c r="E2323" s="413" t="s">
        <v>7554</v>
      </c>
    </row>
    <row r="2324" spans="1:5">
      <c r="A2324" s="412">
        <v>4012</v>
      </c>
      <c r="B2324" s="412" t="s">
        <v>33978</v>
      </c>
      <c r="C2324" s="412" t="s">
        <v>30222</v>
      </c>
      <c r="D2324" s="412" t="s">
        <v>30216</v>
      </c>
      <c r="E2324" s="413" t="s">
        <v>31297</v>
      </c>
    </row>
    <row r="2325" spans="1:5">
      <c r="A2325" s="412">
        <v>4020</v>
      </c>
      <c r="B2325" s="412" t="s">
        <v>33979</v>
      </c>
      <c r="C2325" s="412" t="s">
        <v>30222</v>
      </c>
      <c r="D2325" s="412" t="s">
        <v>30216</v>
      </c>
      <c r="E2325" s="413" t="s">
        <v>16268</v>
      </c>
    </row>
    <row r="2326" spans="1:5">
      <c r="A2326" s="412">
        <v>4018</v>
      </c>
      <c r="B2326" s="412" t="s">
        <v>33980</v>
      </c>
      <c r="C2326" s="412" t="s">
        <v>30222</v>
      </c>
      <c r="D2326" s="412" t="s">
        <v>30216</v>
      </c>
      <c r="E2326" s="413" t="s">
        <v>15803</v>
      </c>
    </row>
    <row r="2327" spans="1:5">
      <c r="A2327" s="412">
        <v>36498</v>
      </c>
      <c r="B2327" s="412" t="s">
        <v>33981</v>
      </c>
      <c r="C2327" s="412" t="s">
        <v>30213</v>
      </c>
      <c r="D2327" s="412" t="s">
        <v>30223</v>
      </c>
      <c r="E2327" s="413" t="s">
        <v>33982</v>
      </c>
    </row>
    <row r="2328" spans="1:5">
      <c r="A2328" s="412">
        <v>12872</v>
      </c>
      <c r="B2328" s="412" t="s">
        <v>33983</v>
      </c>
      <c r="C2328" s="412" t="s">
        <v>30484</v>
      </c>
      <c r="D2328" s="412" t="s">
        <v>30216</v>
      </c>
      <c r="E2328" s="413" t="s">
        <v>33984</v>
      </c>
    </row>
    <row r="2329" spans="1:5">
      <c r="A2329" s="412">
        <v>41075</v>
      </c>
      <c r="B2329" s="412" t="s">
        <v>33985</v>
      </c>
      <c r="C2329" s="412" t="s">
        <v>30486</v>
      </c>
      <c r="D2329" s="412" t="s">
        <v>30216</v>
      </c>
      <c r="E2329" s="413" t="s">
        <v>33986</v>
      </c>
    </row>
    <row r="2330" spans="1:5">
      <c r="A2330" s="412">
        <v>44324</v>
      </c>
      <c r="B2330" s="412" t="s">
        <v>33987</v>
      </c>
      <c r="C2330" s="412" t="s">
        <v>30304</v>
      </c>
      <c r="D2330" s="412" t="s">
        <v>30216</v>
      </c>
      <c r="E2330" s="413" t="s">
        <v>5299</v>
      </c>
    </row>
    <row r="2331" spans="1:5">
      <c r="A2331" s="412">
        <v>3315</v>
      </c>
      <c r="B2331" s="412" t="s">
        <v>33988</v>
      </c>
      <c r="C2331" s="412" t="s">
        <v>30304</v>
      </c>
      <c r="D2331" s="412" t="s">
        <v>30216</v>
      </c>
      <c r="E2331" s="413" t="s">
        <v>31212</v>
      </c>
    </row>
    <row r="2332" spans="1:5">
      <c r="A2332" s="412">
        <v>36870</v>
      </c>
      <c r="B2332" s="412" t="s">
        <v>33989</v>
      </c>
      <c r="C2332" s="412" t="s">
        <v>30304</v>
      </c>
      <c r="D2332" s="412" t="s">
        <v>30216</v>
      </c>
      <c r="E2332" s="413" t="s">
        <v>4983</v>
      </c>
    </row>
    <row r="2333" spans="1:5">
      <c r="A2333" s="412">
        <v>5092</v>
      </c>
      <c r="B2333" s="412" t="s">
        <v>33990</v>
      </c>
      <c r="C2333" s="412" t="s">
        <v>30954</v>
      </c>
      <c r="D2333" s="412" t="s">
        <v>30216</v>
      </c>
      <c r="E2333" s="413" t="s">
        <v>8678</v>
      </c>
    </row>
    <row r="2334" spans="1:5">
      <c r="A2334" s="412">
        <v>11462</v>
      </c>
      <c r="B2334" s="412" t="s">
        <v>33991</v>
      </c>
      <c r="C2334" s="412" t="s">
        <v>30954</v>
      </c>
      <c r="D2334" s="412" t="s">
        <v>30216</v>
      </c>
      <c r="E2334" s="413" t="s">
        <v>33992</v>
      </c>
    </row>
    <row r="2335" spans="1:5">
      <c r="A2335" s="412">
        <v>36529</v>
      </c>
      <c r="B2335" s="412" t="s">
        <v>33993</v>
      </c>
      <c r="C2335" s="412" t="s">
        <v>30213</v>
      </c>
      <c r="D2335" s="412" t="s">
        <v>30223</v>
      </c>
      <c r="E2335" s="413" t="s">
        <v>33994</v>
      </c>
    </row>
    <row r="2336" spans="1:5">
      <c r="A2336" s="412">
        <v>3318</v>
      </c>
      <c r="B2336" s="412" t="s">
        <v>33995</v>
      </c>
      <c r="C2336" s="412" t="s">
        <v>30213</v>
      </c>
      <c r="D2336" s="412" t="s">
        <v>30223</v>
      </c>
      <c r="E2336" s="413" t="s">
        <v>33996</v>
      </c>
    </row>
    <row r="2337" spans="1:5">
      <c r="A2337" s="412">
        <v>3324</v>
      </c>
      <c r="B2337" s="412" t="s">
        <v>33997</v>
      </c>
      <c r="C2337" s="412" t="s">
        <v>30222</v>
      </c>
      <c r="D2337" s="412" t="s">
        <v>30216</v>
      </c>
      <c r="E2337" s="413" t="s">
        <v>30420</v>
      </c>
    </row>
    <row r="2338" spans="1:5">
      <c r="A2338" s="412">
        <v>3322</v>
      </c>
      <c r="B2338" s="412" t="s">
        <v>33998</v>
      </c>
      <c r="C2338" s="412" t="s">
        <v>30222</v>
      </c>
      <c r="D2338" s="412" t="s">
        <v>30214</v>
      </c>
      <c r="E2338" s="413" t="s">
        <v>14737</v>
      </c>
    </row>
    <row r="2339" spans="1:5">
      <c r="A2339" s="412">
        <v>5076</v>
      </c>
      <c r="B2339" s="412" t="s">
        <v>33999</v>
      </c>
      <c r="C2339" s="412" t="s">
        <v>30304</v>
      </c>
      <c r="D2339" s="412" t="s">
        <v>30216</v>
      </c>
      <c r="E2339" s="413" t="s">
        <v>34000</v>
      </c>
    </row>
    <row r="2340" spans="1:5">
      <c r="A2340" s="412">
        <v>5077</v>
      </c>
      <c r="B2340" s="412" t="s">
        <v>34001</v>
      </c>
      <c r="C2340" s="412" t="s">
        <v>30304</v>
      </c>
      <c r="D2340" s="412" t="s">
        <v>30216</v>
      </c>
      <c r="E2340" s="413" t="s">
        <v>34002</v>
      </c>
    </row>
    <row r="2341" spans="1:5">
      <c r="A2341" s="412">
        <v>11837</v>
      </c>
      <c r="B2341" s="412" t="s">
        <v>34003</v>
      </c>
      <c r="C2341" s="412" t="s">
        <v>30213</v>
      </c>
      <c r="D2341" s="412" t="s">
        <v>30216</v>
      </c>
      <c r="E2341" s="413" t="s">
        <v>34004</v>
      </c>
    </row>
    <row r="2342" spans="1:5">
      <c r="A2342" s="412">
        <v>38055</v>
      </c>
      <c r="B2342" s="412" t="s">
        <v>34005</v>
      </c>
      <c r="C2342" s="412" t="s">
        <v>30213</v>
      </c>
      <c r="D2342" s="412" t="s">
        <v>30216</v>
      </c>
      <c r="E2342" s="413" t="s">
        <v>12875</v>
      </c>
    </row>
    <row r="2343" spans="1:5">
      <c r="A2343" s="412">
        <v>415</v>
      </c>
      <c r="B2343" s="412" t="s">
        <v>34006</v>
      </c>
      <c r="C2343" s="412" t="s">
        <v>30213</v>
      </c>
      <c r="D2343" s="412" t="s">
        <v>30216</v>
      </c>
      <c r="E2343" s="413" t="s">
        <v>15068</v>
      </c>
    </row>
    <row r="2344" spans="1:5">
      <c r="A2344" s="412">
        <v>416</v>
      </c>
      <c r="B2344" s="412" t="s">
        <v>34007</v>
      </c>
      <c r="C2344" s="412" t="s">
        <v>30213</v>
      </c>
      <c r="D2344" s="412" t="s">
        <v>30216</v>
      </c>
      <c r="E2344" s="413" t="s">
        <v>34008</v>
      </c>
    </row>
    <row r="2345" spans="1:5">
      <c r="A2345" s="412">
        <v>425</v>
      </c>
      <c r="B2345" s="412" t="s">
        <v>34009</v>
      </c>
      <c r="C2345" s="412" t="s">
        <v>30213</v>
      </c>
      <c r="D2345" s="412" t="s">
        <v>30216</v>
      </c>
      <c r="E2345" s="413" t="s">
        <v>4119</v>
      </c>
    </row>
    <row r="2346" spans="1:5">
      <c r="A2346" s="412">
        <v>426</v>
      </c>
      <c r="B2346" s="412" t="s">
        <v>34010</v>
      </c>
      <c r="C2346" s="412" t="s">
        <v>30213</v>
      </c>
      <c r="D2346" s="412" t="s">
        <v>30216</v>
      </c>
      <c r="E2346" s="413" t="s">
        <v>34011</v>
      </c>
    </row>
    <row r="2347" spans="1:5">
      <c r="A2347" s="412">
        <v>38056</v>
      </c>
      <c r="B2347" s="412" t="s">
        <v>34012</v>
      </c>
      <c r="C2347" s="412" t="s">
        <v>30213</v>
      </c>
      <c r="D2347" s="412" t="s">
        <v>30216</v>
      </c>
      <c r="E2347" s="413" t="s">
        <v>16699</v>
      </c>
    </row>
    <row r="2348" spans="1:5">
      <c r="A2348" s="412">
        <v>1564</v>
      </c>
      <c r="B2348" s="412" t="s">
        <v>34013</v>
      </c>
      <c r="C2348" s="412" t="s">
        <v>30213</v>
      </c>
      <c r="D2348" s="412" t="s">
        <v>30216</v>
      </c>
      <c r="E2348" s="413" t="s">
        <v>8519</v>
      </c>
    </row>
    <row r="2349" spans="1:5">
      <c r="A2349" s="412">
        <v>11032</v>
      </c>
      <c r="B2349" s="412" t="s">
        <v>34014</v>
      </c>
      <c r="C2349" s="412" t="s">
        <v>30213</v>
      </c>
      <c r="D2349" s="412" t="s">
        <v>30216</v>
      </c>
      <c r="E2349" s="413" t="s">
        <v>8655</v>
      </c>
    </row>
    <row r="2350" spans="1:5">
      <c r="A2350" s="412">
        <v>36786</v>
      </c>
      <c r="B2350" s="412" t="s">
        <v>34015</v>
      </c>
      <c r="C2350" s="412" t="s">
        <v>34016</v>
      </c>
      <c r="D2350" s="412" t="s">
        <v>30223</v>
      </c>
      <c r="E2350" s="413" t="s">
        <v>34017</v>
      </c>
    </row>
    <row r="2351" spans="1:5">
      <c r="A2351" s="412">
        <v>36785</v>
      </c>
      <c r="B2351" s="412" t="s">
        <v>34018</v>
      </c>
      <c r="C2351" s="412" t="s">
        <v>34016</v>
      </c>
      <c r="D2351" s="412" t="s">
        <v>30223</v>
      </c>
      <c r="E2351" s="413" t="s">
        <v>34019</v>
      </c>
    </row>
    <row r="2352" spans="1:5">
      <c r="A2352" s="412">
        <v>36782</v>
      </c>
      <c r="B2352" s="412" t="s">
        <v>34020</v>
      </c>
      <c r="C2352" s="412" t="s">
        <v>34016</v>
      </c>
      <c r="D2352" s="412" t="s">
        <v>30223</v>
      </c>
      <c r="E2352" s="413" t="s">
        <v>34021</v>
      </c>
    </row>
    <row r="2353" spans="1:5">
      <c r="A2353" s="412">
        <v>44481</v>
      </c>
      <c r="B2353" s="412" t="s">
        <v>34022</v>
      </c>
      <c r="C2353" s="412" t="s">
        <v>34016</v>
      </c>
      <c r="D2353" s="412" t="s">
        <v>30223</v>
      </c>
      <c r="E2353" s="413" t="s">
        <v>34023</v>
      </c>
    </row>
    <row r="2354" spans="1:5">
      <c r="A2354" s="412">
        <v>4824</v>
      </c>
      <c r="B2354" s="412" t="s">
        <v>34024</v>
      </c>
      <c r="C2354" s="412" t="s">
        <v>30304</v>
      </c>
      <c r="D2354" s="412" t="s">
        <v>30216</v>
      </c>
      <c r="E2354" s="413" t="s">
        <v>5114</v>
      </c>
    </row>
    <row r="2355" spans="1:5">
      <c r="A2355" s="412">
        <v>11795</v>
      </c>
      <c r="B2355" s="412" t="s">
        <v>34025</v>
      </c>
      <c r="C2355" s="412" t="s">
        <v>30222</v>
      </c>
      <c r="D2355" s="412" t="s">
        <v>30216</v>
      </c>
      <c r="E2355" s="413" t="s">
        <v>34026</v>
      </c>
    </row>
    <row r="2356" spans="1:5">
      <c r="A2356" s="412">
        <v>134</v>
      </c>
      <c r="B2356" s="412" t="s">
        <v>34027</v>
      </c>
      <c r="C2356" s="412" t="s">
        <v>30304</v>
      </c>
      <c r="D2356" s="412" t="s">
        <v>30216</v>
      </c>
      <c r="E2356" s="413" t="s">
        <v>13452</v>
      </c>
    </row>
    <row r="2357" spans="1:5">
      <c r="A2357" s="412">
        <v>4229</v>
      </c>
      <c r="B2357" s="412" t="s">
        <v>34028</v>
      </c>
      <c r="C2357" s="412" t="s">
        <v>30304</v>
      </c>
      <c r="D2357" s="412" t="s">
        <v>30216</v>
      </c>
      <c r="E2357" s="413" t="s">
        <v>34029</v>
      </c>
    </row>
    <row r="2358" spans="1:5">
      <c r="A2358" s="412">
        <v>11731</v>
      </c>
      <c r="B2358" s="412" t="s">
        <v>34030</v>
      </c>
      <c r="C2358" s="412" t="s">
        <v>30213</v>
      </c>
      <c r="D2358" s="412" t="s">
        <v>30216</v>
      </c>
      <c r="E2358" s="413" t="s">
        <v>8484</v>
      </c>
    </row>
    <row r="2359" spans="1:5">
      <c r="A2359" s="412">
        <v>11732</v>
      </c>
      <c r="B2359" s="412" t="s">
        <v>34031</v>
      </c>
      <c r="C2359" s="412" t="s">
        <v>30213</v>
      </c>
      <c r="D2359" s="412" t="s">
        <v>30216</v>
      </c>
      <c r="E2359" s="413" t="s">
        <v>34032</v>
      </c>
    </row>
    <row r="2360" spans="1:5">
      <c r="A2360" s="412">
        <v>11244</v>
      </c>
      <c r="B2360" s="412" t="s">
        <v>34033</v>
      </c>
      <c r="C2360" s="412" t="s">
        <v>30213</v>
      </c>
      <c r="D2360" s="412" t="s">
        <v>30223</v>
      </c>
      <c r="E2360" s="413" t="s">
        <v>34034</v>
      </c>
    </row>
    <row r="2361" spans="1:5">
      <c r="A2361" s="412">
        <v>11245</v>
      </c>
      <c r="B2361" s="412" t="s">
        <v>34035</v>
      </c>
      <c r="C2361" s="412" t="s">
        <v>30213</v>
      </c>
      <c r="D2361" s="412" t="s">
        <v>30223</v>
      </c>
      <c r="E2361" s="413" t="s">
        <v>34036</v>
      </c>
    </row>
    <row r="2362" spans="1:5">
      <c r="A2362" s="412">
        <v>11235</v>
      </c>
      <c r="B2362" s="412" t="s">
        <v>34037</v>
      </c>
      <c r="C2362" s="412" t="s">
        <v>30213</v>
      </c>
      <c r="D2362" s="412" t="s">
        <v>30223</v>
      </c>
      <c r="E2362" s="413" t="s">
        <v>34038</v>
      </c>
    </row>
    <row r="2363" spans="1:5">
      <c r="A2363" s="412">
        <v>11236</v>
      </c>
      <c r="B2363" s="412" t="s">
        <v>34039</v>
      </c>
      <c r="C2363" s="412" t="s">
        <v>30213</v>
      </c>
      <c r="D2363" s="412" t="s">
        <v>30223</v>
      </c>
      <c r="E2363" s="413" t="s">
        <v>34040</v>
      </c>
    </row>
    <row r="2364" spans="1:5">
      <c r="A2364" s="412">
        <v>36494</v>
      </c>
      <c r="B2364" s="412" t="s">
        <v>34041</v>
      </c>
      <c r="C2364" s="412" t="s">
        <v>30213</v>
      </c>
      <c r="D2364" s="412" t="s">
        <v>30223</v>
      </c>
      <c r="E2364" s="413" t="s">
        <v>34042</v>
      </c>
    </row>
    <row r="2365" spans="1:5">
      <c r="A2365" s="412">
        <v>36493</v>
      </c>
      <c r="B2365" s="412" t="s">
        <v>34043</v>
      </c>
      <c r="C2365" s="412" t="s">
        <v>30213</v>
      </c>
      <c r="D2365" s="412" t="s">
        <v>30223</v>
      </c>
      <c r="E2365" s="413" t="s">
        <v>34044</v>
      </c>
    </row>
    <row r="2366" spans="1:5">
      <c r="A2366" s="412">
        <v>36492</v>
      </c>
      <c r="B2366" s="412" t="s">
        <v>34045</v>
      </c>
      <c r="C2366" s="412" t="s">
        <v>30213</v>
      </c>
      <c r="D2366" s="412" t="s">
        <v>30223</v>
      </c>
      <c r="E2366" s="413" t="s">
        <v>34046</v>
      </c>
    </row>
    <row r="2367" spans="1:5">
      <c r="A2367" s="412">
        <v>13333</v>
      </c>
      <c r="B2367" s="412" t="s">
        <v>34047</v>
      </c>
      <c r="C2367" s="412" t="s">
        <v>30213</v>
      </c>
      <c r="D2367" s="412" t="s">
        <v>30223</v>
      </c>
      <c r="E2367" s="413" t="s">
        <v>34048</v>
      </c>
    </row>
    <row r="2368" spans="1:5">
      <c r="A2368" s="412">
        <v>13533</v>
      </c>
      <c r="B2368" s="412" t="s">
        <v>34049</v>
      </c>
      <c r="C2368" s="412" t="s">
        <v>30213</v>
      </c>
      <c r="D2368" s="412" t="s">
        <v>30223</v>
      </c>
      <c r="E2368" s="413" t="s">
        <v>34050</v>
      </c>
    </row>
    <row r="2369" spans="1:5">
      <c r="A2369" s="412">
        <v>36499</v>
      </c>
      <c r="B2369" s="412" t="s">
        <v>34051</v>
      </c>
      <c r="C2369" s="412" t="s">
        <v>30213</v>
      </c>
      <c r="D2369" s="412" t="s">
        <v>30223</v>
      </c>
      <c r="E2369" s="413" t="s">
        <v>34052</v>
      </c>
    </row>
    <row r="2370" spans="1:5">
      <c r="A2370" s="412">
        <v>39585</v>
      </c>
      <c r="B2370" s="412" t="s">
        <v>34053</v>
      </c>
      <c r="C2370" s="412" t="s">
        <v>30213</v>
      </c>
      <c r="D2370" s="412" t="s">
        <v>30223</v>
      </c>
      <c r="E2370" s="413" t="s">
        <v>34054</v>
      </c>
    </row>
    <row r="2371" spans="1:5">
      <c r="A2371" s="412">
        <v>39586</v>
      </c>
      <c r="B2371" s="412" t="s">
        <v>34055</v>
      </c>
      <c r="C2371" s="412" t="s">
        <v>30213</v>
      </c>
      <c r="D2371" s="412" t="s">
        <v>30223</v>
      </c>
      <c r="E2371" s="413" t="s">
        <v>34056</v>
      </c>
    </row>
    <row r="2372" spans="1:5">
      <c r="A2372" s="412">
        <v>39587</v>
      </c>
      <c r="B2372" s="412" t="s">
        <v>34057</v>
      </c>
      <c r="C2372" s="412" t="s">
        <v>30213</v>
      </c>
      <c r="D2372" s="412" t="s">
        <v>30223</v>
      </c>
      <c r="E2372" s="413" t="s">
        <v>34058</v>
      </c>
    </row>
    <row r="2373" spans="1:5">
      <c r="A2373" s="412">
        <v>39588</v>
      </c>
      <c r="B2373" s="412" t="s">
        <v>34059</v>
      </c>
      <c r="C2373" s="412" t="s">
        <v>30213</v>
      </c>
      <c r="D2373" s="412" t="s">
        <v>30223</v>
      </c>
      <c r="E2373" s="413" t="s">
        <v>34060</v>
      </c>
    </row>
    <row r="2374" spans="1:5">
      <c r="A2374" s="412">
        <v>39584</v>
      </c>
      <c r="B2374" s="412" t="s">
        <v>34061</v>
      </c>
      <c r="C2374" s="412" t="s">
        <v>30213</v>
      </c>
      <c r="D2374" s="412" t="s">
        <v>30223</v>
      </c>
      <c r="E2374" s="413" t="s">
        <v>34062</v>
      </c>
    </row>
    <row r="2375" spans="1:5">
      <c r="A2375" s="412">
        <v>39590</v>
      </c>
      <c r="B2375" s="412" t="s">
        <v>34063</v>
      </c>
      <c r="C2375" s="412" t="s">
        <v>30213</v>
      </c>
      <c r="D2375" s="412" t="s">
        <v>30223</v>
      </c>
      <c r="E2375" s="413" t="s">
        <v>34064</v>
      </c>
    </row>
    <row r="2376" spans="1:5">
      <c r="A2376" s="412">
        <v>39592</v>
      </c>
      <c r="B2376" s="412" t="s">
        <v>34065</v>
      </c>
      <c r="C2376" s="412" t="s">
        <v>30213</v>
      </c>
      <c r="D2376" s="412" t="s">
        <v>30223</v>
      </c>
      <c r="E2376" s="413" t="s">
        <v>34066</v>
      </c>
    </row>
    <row r="2377" spans="1:5">
      <c r="A2377" s="412">
        <v>39593</v>
      </c>
      <c r="B2377" s="412" t="s">
        <v>34067</v>
      </c>
      <c r="C2377" s="412" t="s">
        <v>30213</v>
      </c>
      <c r="D2377" s="412" t="s">
        <v>30223</v>
      </c>
      <c r="E2377" s="413" t="s">
        <v>34058</v>
      </c>
    </row>
    <row r="2378" spans="1:5">
      <c r="A2378" s="412">
        <v>14254</v>
      </c>
      <c r="B2378" s="412" t="s">
        <v>34068</v>
      </c>
      <c r="C2378" s="412" t="s">
        <v>30213</v>
      </c>
      <c r="D2378" s="412" t="s">
        <v>30223</v>
      </c>
      <c r="E2378" s="413" t="s">
        <v>34069</v>
      </c>
    </row>
    <row r="2379" spans="1:5">
      <c r="A2379" s="412">
        <v>44494</v>
      </c>
      <c r="B2379" s="412" t="s">
        <v>34070</v>
      </c>
      <c r="C2379" s="412" t="s">
        <v>30213</v>
      </c>
      <c r="D2379" s="412" t="s">
        <v>30223</v>
      </c>
      <c r="E2379" s="413" t="s">
        <v>34071</v>
      </c>
    </row>
    <row r="2380" spans="1:5">
      <c r="A2380" s="412">
        <v>25019</v>
      </c>
      <c r="B2380" s="412" t="s">
        <v>34072</v>
      </c>
      <c r="C2380" s="412" t="s">
        <v>30213</v>
      </c>
      <c r="D2380" s="412" t="s">
        <v>30223</v>
      </c>
      <c r="E2380" s="413" t="s">
        <v>34073</v>
      </c>
    </row>
    <row r="2381" spans="1:5">
      <c r="A2381" s="412">
        <v>36501</v>
      </c>
      <c r="B2381" s="412" t="s">
        <v>34074</v>
      </c>
      <c r="C2381" s="412" t="s">
        <v>30213</v>
      </c>
      <c r="D2381" s="412" t="s">
        <v>30223</v>
      </c>
      <c r="E2381" s="413" t="s">
        <v>34075</v>
      </c>
    </row>
    <row r="2382" spans="1:5">
      <c r="A2382" s="412">
        <v>44493</v>
      </c>
      <c r="B2382" s="412" t="s">
        <v>34076</v>
      </c>
      <c r="C2382" s="412" t="s">
        <v>30213</v>
      </c>
      <c r="D2382" s="412" t="s">
        <v>30223</v>
      </c>
      <c r="E2382" s="413" t="s">
        <v>34077</v>
      </c>
    </row>
    <row r="2383" spans="1:5">
      <c r="A2383" s="412">
        <v>36500</v>
      </c>
      <c r="B2383" s="412" t="s">
        <v>34078</v>
      </c>
      <c r="C2383" s="412" t="s">
        <v>30213</v>
      </c>
      <c r="D2383" s="412" t="s">
        <v>30223</v>
      </c>
      <c r="E2383" s="413" t="s">
        <v>34079</v>
      </c>
    </row>
    <row r="2384" spans="1:5">
      <c r="A2384" s="412">
        <v>20017</v>
      </c>
      <c r="B2384" s="412" t="s">
        <v>34080</v>
      </c>
      <c r="C2384" s="412" t="s">
        <v>30232</v>
      </c>
      <c r="D2384" s="412" t="s">
        <v>30216</v>
      </c>
      <c r="E2384" s="413" t="s">
        <v>6316</v>
      </c>
    </row>
    <row r="2385" spans="1:5">
      <c r="A2385" s="412">
        <v>20007</v>
      </c>
      <c r="B2385" s="412" t="s">
        <v>34081</v>
      </c>
      <c r="C2385" s="412" t="s">
        <v>30232</v>
      </c>
      <c r="D2385" s="412" t="s">
        <v>30216</v>
      </c>
      <c r="E2385" s="413" t="s">
        <v>13375</v>
      </c>
    </row>
    <row r="2386" spans="1:5">
      <c r="A2386" s="412">
        <v>39831</v>
      </c>
      <c r="B2386" s="412" t="s">
        <v>34082</v>
      </c>
      <c r="C2386" s="412" t="s">
        <v>31012</v>
      </c>
      <c r="D2386" s="412" t="s">
        <v>30223</v>
      </c>
      <c r="E2386" s="413" t="s">
        <v>34083</v>
      </c>
    </row>
    <row r="2387" spans="1:5">
      <c r="A2387" s="412">
        <v>36888</v>
      </c>
      <c r="B2387" s="412" t="s">
        <v>34084</v>
      </c>
      <c r="C2387" s="412" t="s">
        <v>30232</v>
      </c>
      <c r="D2387" s="412" t="s">
        <v>30216</v>
      </c>
      <c r="E2387" s="413" t="s">
        <v>34085</v>
      </c>
    </row>
    <row r="2388" spans="1:5">
      <c r="A2388" s="412">
        <v>39836</v>
      </c>
      <c r="B2388" s="412" t="s">
        <v>34086</v>
      </c>
      <c r="C2388" s="412" t="s">
        <v>31012</v>
      </c>
      <c r="D2388" s="412" t="s">
        <v>30223</v>
      </c>
      <c r="E2388" s="413" t="s">
        <v>34087</v>
      </c>
    </row>
    <row r="2389" spans="1:5">
      <c r="A2389" s="412">
        <v>39830</v>
      </c>
      <c r="B2389" s="412" t="s">
        <v>34088</v>
      </c>
      <c r="C2389" s="412" t="s">
        <v>31012</v>
      </c>
      <c r="D2389" s="412" t="s">
        <v>30223</v>
      </c>
      <c r="E2389" s="413" t="s">
        <v>15060</v>
      </c>
    </row>
    <row r="2390" spans="1:5">
      <c r="A2390" s="412">
        <v>40527</v>
      </c>
      <c r="B2390" s="412" t="s">
        <v>34089</v>
      </c>
      <c r="C2390" s="412" t="s">
        <v>30213</v>
      </c>
      <c r="D2390" s="412" t="s">
        <v>30223</v>
      </c>
      <c r="E2390" s="413" t="s">
        <v>34090</v>
      </c>
    </row>
    <row r="2391" spans="1:5">
      <c r="A2391" s="412">
        <v>36497</v>
      </c>
      <c r="B2391" s="412" t="s">
        <v>34091</v>
      </c>
      <c r="C2391" s="412" t="s">
        <v>30213</v>
      </c>
      <c r="D2391" s="412" t="s">
        <v>30223</v>
      </c>
      <c r="E2391" s="413" t="s">
        <v>34092</v>
      </c>
    </row>
    <row r="2392" spans="1:5">
      <c r="A2392" s="412">
        <v>36487</v>
      </c>
      <c r="B2392" s="412" t="s">
        <v>34093</v>
      </c>
      <c r="C2392" s="412" t="s">
        <v>30213</v>
      </c>
      <c r="D2392" s="412" t="s">
        <v>30223</v>
      </c>
      <c r="E2392" s="413" t="s">
        <v>34094</v>
      </c>
    </row>
    <row r="2393" spans="1:5">
      <c r="A2393" s="412">
        <v>44475</v>
      </c>
      <c r="B2393" s="412" t="s">
        <v>34095</v>
      </c>
      <c r="C2393" s="412" t="s">
        <v>30213</v>
      </c>
      <c r="D2393" s="412" t="s">
        <v>30223</v>
      </c>
      <c r="E2393" s="413" t="s">
        <v>34096</v>
      </c>
    </row>
    <row r="2394" spans="1:5">
      <c r="A2394" s="412">
        <v>44474</v>
      </c>
      <c r="B2394" s="412" t="s">
        <v>34097</v>
      </c>
      <c r="C2394" s="412" t="s">
        <v>30213</v>
      </c>
      <c r="D2394" s="412" t="s">
        <v>30223</v>
      </c>
      <c r="E2394" s="413" t="s">
        <v>34098</v>
      </c>
    </row>
    <row r="2395" spans="1:5">
      <c r="A2395" s="412">
        <v>44490</v>
      </c>
      <c r="B2395" s="412" t="s">
        <v>34099</v>
      </c>
      <c r="C2395" s="412" t="s">
        <v>30213</v>
      </c>
      <c r="D2395" s="412" t="s">
        <v>30223</v>
      </c>
      <c r="E2395" s="413" t="s">
        <v>34100</v>
      </c>
    </row>
    <row r="2396" spans="1:5">
      <c r="A2396" s="412">
        <v>37776</v>
      </c>
      <c r="B2396" s="412" t="s">
        <v>34101</v>
      </c>
      <c r="C2396" s="412" t="s">
        <v>30213</v>
      </c>
      <c r="D2396" s="412" t="s">
        <v>30223</v>
      </c>
      <c r="E2396" s="413" t="s">
        <v>34102</v>
      </c>
    </row>
    <row r="2397" spans="1:5">
      <c r="A2397" s="412">
        <v>37775</v>
      </c>
      <c r="B2397" s="412" t="s">
        <v>34103</v>
      </c>
      <c r="C2397" s="412" t="s">
        <v>30213</v>
      </c>
      <c r="D2397" s="412" t="s">
        <v>30223</v>
      </c>
      <c r="E2397" s="413" t="s">
        <v>34104</v>
      </c>
    </row>
    <row r="2398" spans="1:5">
      <c r="A2398" s="412">
        <v>36491</v>
      </c>
      <c r="B2398" s="412" t="s">
        <v>34105</v>
      </c>
      <c r="C2398" s="412" t="s">
        <v>30213</v>
      </c>
      <c r="D2398" s="412" t="s">
        <v>30223</v>
      </c>
      <c r="E2398" s="413" t="s">
        <v>34106</v>
      </c>
    </row>
    <row r="2399" spans="1:5">
      <c r="A2399" s="412">
        <v>10712</v>
      </c>
      <c r="B2399" s="412" t="s">
        <v>34107</v>
      </c>
      <c r="C2399" s="412" t="s">
        <v>30213</v>
      </c>
      <c r="D2399" s="412" t="s">
        <v>30223</v>
      </c>
      <c r="E2399" s="413" t="s">
        <v>34108</v>
      </c>
    </row>
    <row r="2400" spans="1:5">
      <c r="A2400" s="412">
        <v>3363</v>
      </c>
      <c r="B2400" s="412" t="s">
        <v>34109</v>
      </c>
      <c r="C2400" s="412" t="s">
        <v>30213</v>
      </c>
      <c r="D2400" s="412" t="s">
        <v>30223</v>
      </c>
      <c r="E2400" s="413" t="s">
        <v>34110</v>
      </c>
    </row>
    <row r="2401" spans="1:5">
      <c r="A2401" s="412">
        <v>3365</v>
      </c>
      <c r="B2401" s="412" t="s">
        <v>34111</v>
      </c>
      <c r="C2401" s="412" t="s">
        <v>30213</v>
      </c>
      <c r="D2401" s="412" t="s">
        <v>30223</v>
      </c>
      <c r="E2401" s="413" t="s">
        <v>34112</v>
      </c>
    </row>
    <row r="2402" spans="1:5">
      <c r="A2402" s="412">
        <v>7569</v>
      </c>
      <c r="B2402" s="412" t="s">
        <v>34113</v>
      </c>
      <c r="C2402" s="412" t="s">
        <v>30213</v>
      </c>
      <c r="D2402" s="412" t="s">
        <v>30216</v>
      </c>
      <c r="E2402" s="413" t="s">
        <v>34114</v>
      </c>
    </row>
    <row r="2403" spans="1:5">
      <c r="A2403" s="412">
        <v>34349</v>
      </c>
      <c r="B2403" s="412" t="s">
        <v>34115</v>
      </c>
      <c r="C2403" s="412" t="s">
        <v>30213</v>
      </c>
      <c r="D2403" s="412" t="s">
        <v>30216</v>
      </c>
      <c r="E2403" s="413" t="s">
        <v>34116</v>
      </c>
    </row>
    <row r="2404" spans="1:5">
      <c r="A2404" s="412">
        <v>11991</v>
      </c>
      <c r="B2404" s="412" t="s">
        <v>34117</v>
      </c>
      <c r="C2404" s="412" t="s">
        <v>30213</v>
      </c>
      <c r="D2404" s="412" t="s">
        <v>30216</v>
      </c>
      <c r="E2404" s="413" t="s">
        <v>34118</v>
      </c>
    </row>
    <row r="2405" spans="1:5">
      <c r="A2405" s="412">
        <v>20062</v>
      </c>
      <c r="B2405" s="412" t="s">
        <v>34119</v>
      </c>
      <c r="C2405" s="412" t="s">
        <v>30213</v>
      </c>
      <c r="D2405" s="412" t="s">
        <v>30223</v>
      </c>
      <c r="E2405" s="413" t="s">
        <v>34120</v>
      </c>
    </row>
    <row r="2406" spans="1:5">
      <c r="A2406" s="412">
        <v>11029</v>
      </c>
      <c r="B2406" s="412" t="s">
        <v>34121</v>
      </c>
      <c r="C2406" s="412" t="s">
        <v>32608</v>
      </c>
      <c r="D2406" s="412" t="s">
        <v>30216</v>
      </c>
      <c r="E2406" s="413" t="s">
        <v>13486</v>
      </c>
    </row>
    <row r="2407" spans="1:5">
      <c r="A2407" s="412">
        <v>4316</v>
      </c>
      <c r="B2407" s="412" t="s">
        <v>34122</v>
      </c>
      <c r="C2407" s="412" t="s">
        <v>30213</v>
      </c>
      <c r="D2407" s="412" t="s">
        <v>30216</v>
      </c>
      <c r="E2407" s="413" t="s">
        <v>31480</v>
      </c>
    </row>
    <row r="2408" spans="1:5">
      <c r="A2408" s="412">
        <v>4313</v>
      </c>
      <c r="B2408" s="412" t="s">
        <v>34123</v>
      </c>
      <c r="C2408" s="412" t="s">
        <v>32608</v>
      </c>
      <c r="D2408" s="412" t="s">
        <v>30216</v>
      </c>
      <c r="E2408" s="413" t="s">
        <v>5220</v>
      </c>
    </row>
    <row r="2409" spans="1:5">
      <c r="A2409" s="412">
        <v>4317</v>
      </c>
      <c r="B2409" s="412" t="s">
        <v>34124</v>
      </c>
      <c r="C2409" s="412" t="s">
        <v>30213</v>
      </c>
      <c r="D2409" s="412" t="s">
        <v>30216</v>
      </c>
      <c r="E2409" s="413" t="s">
        <v>15407</v>
      </c>
    </row>
    <row r="2410" spans="1:5">
      <c r="A2410" s="412">
        <v>4314</v>
      </c>
      <c r="B2410" s="412" t="s">
        <v>34125</v>
      </c>
      <c r="C2410" s="412" t="s">
        <v>32608</v>
      </c>
      <c r="D2410" s="412" t="s">
        <v>30216</v>
      </c>
      <c r="E2410" s="413" t="s">
        <v>10141</v>
      </c>
    </row>
    <row r="2411" spans="1:5">
      <c r="A2411" s="412">
        <v>10921</v>
      </c>
      <c r="B2411" s="412" t="s">
        <v>34126</v>
      </c>
      <c r="C2411" s="412" t="s">
        <v>30213</v>
      </c>
      <c r="D2411" s="412" t="s">
        <v>30223</v>
      </c>
      <c r="E2411" s="413" t="s">
        <v>34127</v>
      </c>
    </row>
    <row r="2412" spans="1:5">
      <c r="A2412" s="412">
        <v>10922</v>
      </c>
      <c r="B2412" s="412" t="s">
        <v>34128</v>
      </c>
      <c r="C2412" s="412" t="s">
        <v>30213</v>
      </c>
      <c r="D2412" s="412" t="s">
        <v>30223</v>
      </c>
      <c r="E2412" s="413" t="s">
        <v>34129</v>
      </c>
    </row>
    <row r="2413" spans="1:5">
      <c r="A2413" s="412">
        <v>10923</v>
      </c>
      <c r="B2413" s="412" t="s">
        <v>34130</v>
      </c>
      <c r="C2413" s="412" t="s">
        <v>30213</v>
      </c>
      <c r="D2413" s="412" t="s">
        <v>30223</v>
      </c>
      <c r="E2413" s="413" t="s">
        <v>34131</v>
      </c>
    </row>
    <row r="2414" spans="1:5">
      <c r="A2414" s="412">
        <v>10924</v>
      </c>
      <c r="B2414" s="412" t="s">
        <v>34132</v>
      </c>
      <c r="C2414" s="412" t="s">
        <v>30213</v>
      </c>
      <c r="D2414" s="412" t="s">
        <v>30223</v>
      </c>
      <c r="E2414" s="413" t="s">
        <v>34133</v>
      </c>
    </row>
    <row r="2415" spans="1:5">
      <c r="A2415" s="412">
        <v>37772</v>
      </c>
      <c r="B2415" s="412" t="s">
        <v>34134</v>
      </c>
      <c r="C2415" s="412" t="s">
        <v>30213</v>
      </c>
      <c r="D2415" s="412" t="s">
        <v>30223</v>
      </c>
      <c r="E2415" s="413" t="s">
        <v>34135</v>
      </c>
    </row>
    <row r="2416" spans="1:5">
      <c r="A2416" s="412">
        <v>37771</v>
      </c>
      <c r="B2416" s="412" t="s">
        <v>34136</v>
      </c>
      <c r="C2416" s="412" t="s">
        <v>30213</v>
      </c>
      <c r="D2416" s="412" t="s">
        <v>30223</v>
      </c>
      <c r="E2416" s="413" t="s">
        <v>34137</v>
      </c>
    </row>
    <row r="2417" spans="1:5">
      <c r="A2417" s="412">
        <v>12772</v>
      </c>
      <c r="B2417" s="412" t="s">
        <v>34138</v>
      </c>
      <c r="C2417" s="412" t="s">
        <v>30213</v>
      </c>
      <c r="D2417" s="412" t="s">
        <v>30223</v>
      </c>
      <c r="E2417" s="413" t="s">
        <v>34139</v>
      </c>
    </row>
    <row r="2418" spans="1:5">
      <c r="A2418" s="412">
        <v>12770</v>
      </c>
      <c r="B2418" s="412" t="s">
        <v>34140</v>
      </c>
      <c r="C2418" s="412" t="s">
        <v>30213</v>
      </c>
      <c r="D2418" s="412" t="s">
        <v>30223</v>
      </c>
      <c r="E2418" s="413" t="s">
        <v>34141</v>
      </c>
    </row>
    <row r="2419" spans="1:5">
      <c r="A2419" s="412">
        <v>12775</v>
      </c>
      <c r="B2419" s="412" t="s">
        <v>34142</v>
      </c>
      <c r="C2419" s="412" t="s">
        <v>30213</v>
      </c>
      <c r="D2419" s="412" t="s">
        <v>30223</v>
      </c>
      <c r="E2419" s="413" t="s">
        <v>34143</v>
      </c>
    </row>
    <row r="2420" spans="1:5">
      <c r="A2420" s="412">
        <v>12768</v>
      </c>
      <c r="B2420" s="412" t="s">
        <v>34144</v>
      </c>
      <c r="C2420" s="412" t="s">
        <v>30213</v>
      </c>
      <c r="D2420" s="412" t="s">
        <v>30223</v>
      </c>
      <c r="E2420" s="413" t="s">
        <v>34145</v>
      </c>
    </row>
    <row r="2421" spans="1:5">
      <c r="A2421" s="412">
        <v>12769</v>
      </c>
      <c r="B2421" s="412" t="s">
        <v>34146</v>
      </c>
      <c r="C2421" s="412" t="s">
        <v>30213</v>
      </c>
      <c r="D2421" s="412" t="s">
        <v>30223</v>
      </c>
      <c r="E2421" s="413" t="s">
        <v>34147</v>
      </c>
    </row>
    <row r="2422" spans="1:5">
      <c r="A2422" s="412">
        <v>12773</v>
      </c>
      <c r="B2422" s="412" t="s">
        <v>34148</v>
      </c>
      <c r="C2422" s="412" t="s">
        <v>30213</v>
      </c>
      <c r="D2422" s="412" t="s">
        <v>30223</v>
      </c>
      <c r="E2422" s="413" t="s">
        <v>34149</v>
      </c>
    </row>
    <row r="2423" spans="1:5">
      <c r="A2423" s="412">
        <v>12774</v>
      </c>
      <c r="B2423" s="412" t="s">
        <v>34150</v>
      </c>
      <c r="C2423" s="412" t="s">
        <v>30213</v>
      </c>
      <c r="D2423" s="412" t="s">
        <v>30223</v>
      </c>
      <c r="E2423" s="413" t="s">
        <v>34151</v>
      </c>
    </row>
    <row r="2424" spans="1:5">
      <c r="A2424" s="412">
        <v>12776</v>
      </c>
      <c r="B2424" s="412" t="s">
        <v>34152</v>
      </c>
      <c r="C2424" s="412" t="s">
        <v>30213</v>
      </c>
      <c r="D2424" s="412" t="s">
        <v>30223</v>
      </c>
      <c r="E2424" s="413" t="s">
        <v>34153</v>
      </c>
    </row>
    <row r="2425" spans="1:5">
      <c r="A2425" s="412">
        <v>12777</v>
      </c>
      <c r="B2425" s="412" t="s">
        <v>34154</v>
      </c>
      <c r="C2425" s="412" t="s">
        <v>30213</v>
      </c>
      <c r="D2425" s="412" t="s">
        <v>30223</v>
      </c>
      <c r="E2425" s="413" t="s">
        <v>34155</v>
      </c>
    </row>
    <row r="2426" spans="1:5">
      <c r="A2426" s="412">
        <v>3391</v>
      </c>
      <c r="B2426" s="412" t="s">
        <v>34156</v>
      </c>
      <c r="C2426" s="412" t="s">
        <v>30213</v>
      </c>
      <c r="D2426" s="412" t="s">
        <v>30223</v>
      </c>
      <c r="E2426" s="413" t="s">
        <v>34157</v>
      </c>
    </row>
    <row r="2427" spans="1:5">
      <c r="A2427" s="412">
        <v>3389</v>
      </c>
      <c r="B2427" s="412" t="s">
        <v>34158</v>
      </c>
      <c r="C2427" s="412" t="s">
        <v>30213</v>
      </c>
      <c r="D2427" s="412" t="s">
        <v>30223</v>
      </c>
      <c r="E2427" s="413" t="s">
        <v>34159</v>
      </c>
    </row>
    <row r="2428" spans="1:5">
      <c r="A2428" s="412">
        <v>3390</v>
      </c>
      <c r="B2428" s="412" t="s">
        <v>34160</v>
      </c>
      <c r="C2428" s="412" t="s">
        <v>30213</v>
      </c>
      <c r="D2428" s="412" t="s">
        <v>30223</v>
      </c>
      <c r="E2428" s="413" t="s">
        <v>34161</v>
      </c>
    </row>
    <row r="2429" spans="1:5">
      <c r="A2429" s="412">
        <v>12873</v>
      </c>
      <c r="B2429" s="412" t="s">
        <v>34162</v>
      </c>
      <c r="C2429" s="412" t="s">
        <v>30484</v>
      </c>
      <c r="D2429" s="412" t="s">
        <v>30216</v>
      </c>
      <c r="E2429" s="413" t="s">
        <v>31985</v>
      </c>
    </row>
    <row r="2430" spans="1:5">
      <c r="A2430" s="412">
        <v>41076</v>
      </c>
      <c r="B2430" s="412" t="s">
        <v>34163</v>
      </c>
      <c r="C2430" s="412" t="s">
        <v>30486</v>
      </c>
      <c r="D2430" s="412" t="s">
        <v>30216</v>
      </c>
      <c r="E2430" s="413" t="s">
        <v>34164</v>
      </c>
    </row>
    <row r="2431" spans="1:5">
      <c r="A2431" s="412">
        <v>140</v>
      </c>
      <c r="B2431" s="412" t="s">
        <v>34165</v>
      </c>
      <c r="C2431" s="412" t="s">
        <v>30304</v>
      </c>
      <c r="D2431" s="412" t="s">
        <v>30216</v>
      </c>
      <c r="E2431" s="413" t="s">
        <v>34166</v>
      </c>
    </row>
    <row r="2432" spans="1:5">
      <c r="A2432" s="412">
        <v>151</v>
      </c>
      <c r="B2432" s="412" t="s">
        <v>34167</v>
      </c>
      <c r="C2432" s="412" t="s">
        <v>30307</v>
      </c>
      <c r="D2432" s="412" t="s">
        <v>30216</v>
      </c>
      <c r="E2432" s="413" t="s">
        <v>34168</v>
      </c>
    </row>
    <row r="2433" spans="1:5">
      <c r="A2433" s="412">
        <v>7340</v>
      </c>
      <c r="B2433" s="412" t="s">
        <v>34169</v>
      </c>
      <c r="C2433" s="412" t="s">
        <v>30307</v>
      </c>
      <c r="D2433" s="412" t="s">
        <v>30216</v>
      </c>
      <c r="E2433" s="413" t="s">
        <v>34170</v>
      </c>
    </row>
    <row r="2434" spans="1:5">
      <c r="A2434" s="412">
        <v>2701</v>
      </c>
      <c r="B2434" s="412" t="s">
        <v>34171</v>
      </c>
      <c r="C2434" s="412" t="s">
        <v>30484</v>
      </c>
      <c r="D2434" s="412" t="s">
        <v>30216</v>
      </c>
      <c r="E2434" s="413" t="s">
        <v>34172</v>
      </c>
    </row>
    <row r="2435" spans="1:5">
      <c r="A2435" s="412">
        <v>40929</v>
      </c>
      <c r="B2435" s="412" t="s">
        <v>34173</v>
      </c>
      <c r="C2435" s="412" t="s">
        <v>30486</v>
      </c>
      <c r="D2435" s="412" t="s">
        <v>30216</v>
      </c>
      <c r="E2435" s="413" t="s">
        <v>34174</v>
      </c>
    </row>
    <row r="2436" spans="1:5">
      <c r="A2436" s="412">
        <v>38114</v>
      </c>
      <c r="B2436" s="412" t="s">
        <v>34175</v>
      </c>
      <c r="C2436" s="412" t="s">
        <v>30213</v>
      </c>
      <c r="D2436" s="412" t="s">
        <v>30216</v>
      </c>
      <c r="E2436" s="413" t="s">
        <v>6882</v>
      </c>
    </row>
    <row r="2437" spans="1:5">
      <c r="A2437" s="412">
        <v>38064</v>
      </c>
      <c r="B2437" s="412" t="s">
        <v>34176</v>
      </c>
      <c r="C2437" s="412" t="s">
        <v>30213</v>
      </c>
      <c r="D2437" s="412" t="s">
        <v>30216</v>
      </c>
      <c r="E2437" s="413" t="s">
        <v>8920</v>
      </c>
    </row>
    <row r="2438" spans="1:5">
      <c r="A2438" s="412">
        <v>38115</v>
      </c>
      <c r="B2438" s="412" t="s">
        <v>34177</v>
      </c>
      <c r="C2438" s="412" t="s">
        <v>30213</v>
      </c>
      <c r="D2438" s="412" t="s">
        <v>30216</v>
      </c>
      <c r="E2438" s="413" t="s">
        <v>5928</v>
      </c>
    </row>
    <row r="2439" spans="1:5">
      <c r="A2439" s="412">
        <v>38065</v>
      </c>
      <c r="B2439" s="412" t="s">
        <v>34178</v>
      </c>
      <c r="C2439" s="412" t="s">
        <v>30213</v>
      </c>
      <c r="D2439" s="412" t="s">
        <v>30216</v>
      </c>
      <c r="E2439" s="413" t="s">
        <v>34179</v>
      </c>
    </row>
    <row r="2440" spans="1:5">
      <c r="A2440" s="412">
        <v>38078</v>
      </c>
      <c r="B2440" s="412" t="s">
        <v>34180</v>
      </c>
      <c r="C2440" s="412" t="s">
        <v>30213</v>
      </c>
      <c r="D2440" s="412" t="s">
        <v>30216</v>
      </c>
      <c r="E2440" s="413" t="s">
        <v>34181</v>
      </c>
    </row>
    <row r="2441" spans="1:5">
      <c r="A2441" s="412">
        <v>38113</v>
      </c>
      <c r="B2441" s="412" t="s">
        <v>34182</v>
      </c>
      <c r="C2441" s="412" t="s">
        <v>30213</v>
      </c>
      <c r="D2441" s="412" t="s">
        <v>30216</v>
      </c>
      <c r="E2441" s="413" t="s">
        <v>34183</v>
      </c>
    </row>
    <row r="2442" spans="1:5">
      <c r="A2442" s="412">
        <v>38063</v>
      </c>
      <c r="B2442" s="412" t="s">
        <v>34184</v>
      </c>
      <c r="C2442" s="412" t="s">
        <v>30213</v>
      </c>
      <c r="D2442" s="412" t="s">
        <v>30216</v>
      </c>
      <c r="E2442" s="413" t="s">
        <v>16192</v>
      </c>
    </row>
    <row r="2443" spans="1:5">
      <c r="A2443" s="412">
        <v>38080</v>
      </c>
      <c r="B2443" s="412" t="s">
        <v>34185</v>
      </c>
      <c r="C2443" s="412" t="s">
        <v>30213</v>
      </c>
      <c r="D2443" s="412" t="s">
        <v>30216</v>
      </c>
      <c r="E2443" s="413" t="s">
        <v>14816</v>
      </c>
    </row>
    <row r="2444" spans="1:5">
      <c r="A2444" s="412">
        <v>38069</v>
      </c>
      <c r="B2444" s="412" t="s">
        <v>34186</v>
      </c>
      <c r="C2444" s="412" t="s">
        <v>30213</v>
      </c>
      <c r="D2444" s="412" t="s">
        <v>30216</v>
      </c>
      <c r="E2444" s="413" t="s">
        <v>32109</v>
      </c>
    </row>
    <row r="2445" spans="1:5">
      <c r="A2445" s="412">
        <v>38077</v>
      </c>
      <c r="B2445" s="412" t="s">
        <v>34187</v>
      </c>
      <c r="C2445" s="412" t="s">
        <v>30213</v>
      </c>
      <c r="D2445" s="412" t="s">
        <v>30216</v>
      </c>
      <c r="E2445" s="413" t="s">
        <v>34188</v>
      </c>
    </row>
    <row r="2446" spans="1:5">
      <c r="A2446" s="412">
        <v>38073</v>
      </c>
      <c r="B2446" s="412" t="s">
        <v>34189</v>
      </c>
      <c r="C2446" s="412" t="s">
        <v>30213</v>
      </c>
      <c r="D2446" s="412" t="s">
        <v>30216</v>
      </c>
      <c r="E2446" s="413" t="s">
        <v>34190</v>
      </c>
    </row>
    <row r="2447" spans="1:5">
      <c r="A2447" s="412">
        <v>38112</v>
      </c>
      <c r="B2447" s="412" t="s">
        <v>34191</v>
      </c>
      <c r="C2447" s="412" t="s">
        <v>30213</v>
      </c>
      <c r="D2447" s="412" t="s">
        <v>30216</v>
      </c>
      <c r="E2447" s="413" t="s">
        <v>32835</v>
      </c>
    </row>
    <row r="2448" spans="1:5">
      <c r="A2448" s="412">
        <v>38062</v>
      </c>
      <c r="B2448" s="412" t="s">
        <v>34192</v>
      </c>
      <c r="C2448" s="412" t="s">
        <v>30213</v>
      </c>
      <c r="D2448" s="412" t="s">
        <v>30216</v>
      </c>
      <c r="E2448" s="413" t="s">
        <v>4128</v>
      </c>
    </row>
    <row r="2449" spans="1:5">
      <c r="A2449" s="412">
        <v>12128</v>
      </c>
      <c r="B2449" s="412" t="s">
        <v>34193</v>
      </c>
      <c r="C2449" s="412" t="s">
        <v>30213</v>
      </c>
      <c r="D2449" s="412" t="s">
        <v>30216</v>
      </c>
      <c r="E2449" s="413" t="s">
        <v>34194</v>
      </c>
    </row>
    <row r="2450" spans="1:5">
      <c r="A2450" s="412">
        <v>12129</v>
      </c>
      <c r="B2450" s="412" t="s">
        <v>34195</v>
      </c>
      <c r="C2450" s="412" t="s">
        <v>30213</v>
      </c>
      <c r="D2450" s="412" t="s">
        <v>30216</v>
      </c>
      <c r="E2450" s="413" t="s">
        <v>15309</v>
      </c>
    </row>
    <row r="2451" spans="1:5">
      <c r="A2451" s="412">
        <v>38081</v>
      </c>
      <c r="B2451" s="412" t="s">
        <v>34196</v>
      </c>
      <c r="C2451" s="412" t="s">
        <v>30213</v>
      </c>
      <c r="D2451" s="412" t="s">
        <v>30216</v>
      </c>
      <c r="E2451" s="413" t="s">
        <v>10991</v>
      </c>
    </row>
    <row r="2452" spans="1:5">
      <c r="A2452" s="412">
        <v>38070</v>
      </c>
      <c r="B2452" s="412" t="s">
        <v>34197</v>
      </c>
      <c r="C2452" s="412" t="s">
        <v>30213</v>
      </c>
      <c r="D2452" s="412" t="s">
        <v>30216</v>
      </c>
      <c r="E2452" s="413" t="s">
        <v>16695</v>
      </c>
    </row>
    <row r="2453" spans="1:5">
      <c r="A2453" s="412">
        <v>38074</v>
      </c>
      <c r="B2453" s="412" t="s">
        <v>34198</v>
      </c>
      <c r="C2453" s="412" t="s">
        <v>30213</v>
      </c>
      <c r="D2453" s="412" t="s">
        <v>30216</v>
      </c>
      <c r="E2453" s="413" t="s">
        <v>34199</v>
      </c>
    </row>
    <row r="2454" spans="1:5">
      <c r="A2454" s="412">
        <v>38079</v>
      </c>
      <c r="B2454" s="412" t="s">
        <v>34200</v>
      </c>
      <c r="C2454" s="412" t="s">
        <v>30213</v>
      </c>
      <c r="D2454" s="412" t="s">
        <v>30216</v>
      </c>
      <c r="E2454" s="413" t="s">
        <v>34201</v>
      </c>
    </row>
    <row r="2455" spans="1:5">
      <c r="A2455" s="412">
        <v>38072</v>
      </c>
      <c r="B2455" s="412" t="s">
        <v>34202</v>
      </c>
      <c r="C2455" s="412" t="s">
        <v>30213</v>
      </c>
      <c r="D2455" s="412" t="s">
        <v>30216</v>
      </c>
      <c r="E2455" s="413" t="s">
        <v>34203</v>
      </c>
    </row>
    <row r="2456" spans="1:5">
      <c r="A2456" s="412">
        <v>38068</v>
      </c>
      <c r="B2456" s="412" t="s">
        <v>34204</v>
      </c>
      <c r="C2456" s="412" t="s">
        <v>30213</v>
      </c>
      <c r="D2456" s="412" t="s">
        <v>30216</v>
      </c>
      <c r="E2456" s="413" t="s">
        <v>8550</v>
      </c>
    </row>
    <row r="2457" spans="1:5">
      <c r="A2457" s="412">
        <v>38071</v>
      </c>
      <c r="B2457" s="412" t="s">
        <v>34205</v>
      </c>
      <c r="C2457" s="412" t="s">
        <v>30213</v>
      </c>
      <c r="D2457" s="412" t="s">
        <v>30216</v>
      </c>
      <c r="E2457" s="413" t="s">
        <v>8655</v>
      </c>
    </row>
    <row r="2458" spans="1:5">
      <c r="A2458" s="412">
        <v>38412</v>
      </c>
      <c r="B2458" s="412" t="s">
        <v>34206</v>
      </c>
      <c r="C2458" s="412" t="s">
        <v>30213</v>
      </c>
      <c r="D2458" s="412" t="s">
        <v>30214</v>
      </c>
      <c r="E2458" s="413" t="s">
        <v>34207</v>
      </c>
    </row>
    <row r="2459" spans="1:5">
      <c r="A2459" s="412">
        <v>3405</v>
      </c>
      <c r="B2459" s="412" t="s">
        <v>34208</v>
      </c>
      <c r="C2459" s="412" t="s">
        <v>30213</v>
      </c>
      <c r="D2459" s="412" t="s">
        <v>30216</v>
      </c>
      <c r="E2459" s="413" t="s">
        <v>34209</v>
      </c>
    </row>
    <row r="2460" spans="1:5">
      <c r="A2460" s="412">
        <v>3394</v>
      </c>
      <c r="B2460" s="412" t="s">
        <v>34210</v>
      </c>
      <c r="C2460" s="412" t="s">
        <v>30213</v>
      </c>
      <c r="D2460" s="412" t="s">
        <v>30216</v>
      </c>
      <c r="E2460" s="413" t="s">
        <v>34211</v>
      </c>
    </row>
    <row r="2461" spans="1:5">
      <c r="A2461" s="412">
        <v>3393</v>
      </c>
      <c r="B2461" s="412" t="s">
        <v>34212</v>
      </c>
      <c r="C2461" s="412" t="s">
        <v>30213</v>
      </c>
      <c r="D2461" s="412" t="s">
        <v>30216</v>
      </c>
      <c r="E2461" s="413" t="s">
        <v>34213</v>
      </c>
    </row>
    <row r="2462" spans="1:5">
      <c r="A2462" s="412">
        <v>3406</v>
      </c>
      <c r="B2462" s="412" t="s">
        <v>34214</v>
      </c>
      <c r="C2462" s="412" t="s">
        <v>30213</v>
      </c>
      <c r="D2462" s="412" t="s">
        <v>30214</v>
      </c>
      <c r="E2462" s="413" t="s">
        <v>7403</v>
      </c>
    </row>
    <row r="2463" spans="1:5">
      <c r="A2463" s="412">
        <v>3395</v>
      </c>
      <c r="B2463" s="412" t="s">
        <v>34215</v>
      </c>
      <c r="C2463" s="412" t="s">
        <v>30213</v>
      </c>
      <c r="D2463" s="412" t="s">
        <v>30216</v>
      </c>
      <c r="E2463" s="413" t="s">
        <v>34216</v>
      </c>
    </row>
    <row r="2464" spans="1:5">
      <c r="A2464" s="412">
        <v>3398</v>
      </c>
      <c r="B2464" s="412" t="s">
        <v>34217</v>
      </c>
      <c r="C2464" s="412" t="s">
        <v>30213</v>
      </c>
      <c r="D2464" s="412" t="s">
        <v>30216</v>
      </c>
      <c r="E2464" s="413" t="s">
        <v>34218</v>
      </c>
    </row>
    <row r="2465" spans="1:5">
      <c r="A2465" s="412">
        <v>40662</v>
      </c>
      <c r="B2465" s="412" t="s">
        <v>34219</v>
      </c>
      <c r="C2465" s="412" t="s">
        <v>30213</v>
      </c>
      <c r="D2465" s="412" t="s">
        <v>30223</v>
      </c>
      <c r="E2465" s="413" t="s">
        <v>34220</v>
      </c>
    </row>
    <row r="2466" spans="1:5">
      <c r="A2466" s="412">
        <v>3437</v>
      </c>
      <c r="B2466" s="412" t="s">
        <v>34221</v>
      </c>
      <c r="C2466" s="412" t="s">
        <v>30222</v>
      </c>
      <c r="D2466" s="412" t="s">
        <v>30223</v>
      </c>
      <c r="E2466" s="413" t="s">
        <v>34222</v>
      </c>
    </row>
    <row r="2467" spans="1:5">
      <c r="A2467" s="412">
        <v>11190</v>
      </c>
      <c r="B2467" s="412" t="s">
        <v>34223</v>
      </c>
      <c r="C2467" s="412" t="s">
        <v>30213</v>
      </c>
      <c r="D2467" s="412" t="s">
        <v>30223</v>
      </c>
      <c r="E2467" s="413" t="s">
        <v>34224</v>
      </c>
    </row>
    <row r="2468" spans="1:5">
      <c r="A2468" s="412">
        <v>34377</v>
      </c>
      <c r="B2468" s="412" t="s">
        <v>34225</v>
      </c>
      <c r="C2468" s="412" t="s">
        <v>30213</v>
      </c>
      <c r="D2468" s="412" t="s">
        <v>30216</v>
      </c>
      <c r="E2468" s="413" t="s">
        <v>34226</v>
      </c>
    </row>
    <row r="2469" spans="1:5">
      <c r="A2469" s="412">
        <v>3428</v>
      </c>
      <c r="B2469" s="412" t="s">
        <v>34227</v>
      </c>
      <c r="C2469" s="412" t="s">
        <v>30222</v>
      </c>
      <c r="D2469" s="412" t="s">
        <v>30223</v>
      </c>
      <c r="E2469" s="413" t="s">
        <v>34228</v>
      </c>
    </row>
    <row r="2470" spans="1:5">
      <c r="A2470" s="412">
        <v>3429</v>
      </c>
      <c r="B2470" s="412" t="s">
        <v>34229</v>
      </c>
      <c r="C2470" s="412" t="s">
        <v>30222</v>
      </c>
      <c r="D2470" s="412" t="s">
        <v>30223</v>
      </c>
      <c r="E2470" s="413" t="s">
        <v>34230</v>
      </c>
    </row>
    <row r="2471" spans="1:5">
      <c r="A2471" s="412">
        <v>34364</v>
      </c>
      <c r="B2471" s="412" t="s">
        <v>34231</v>
      </c>
      <c r="C2471" s="412" t="s">
        <v>30213</v>
      </c>
      <c r="D2471" s="412" t="s">
        <v>30216</v>
      </c>
      <c r="E2471" s="413" t="s">
        <v>34232</v>
      </c>
    </row>
    <row r="2472" spans="1:5">
      <c r="A2472" s="412">
        <v>34369</v>
      </c>
      <c r="B2472" s="412" t="s">
        <v>34233</v>
      </c>
      <c r="C2472" s="412" t="s">
        <v>30213</v>
      </c>
      <c r="D2472" s="412" t="s">
        <v>30216</v>
      </c>
      <c r="E2472" s="413" t="s">
        <v>34234</v>
      </c>
    </row>
    <row r="2473" spans="1:5">
      <c r="A2473" s="412">
        <v>36896</v>
      </c>
      <c r="B2473" s="412" t="s">
        <v>34235</v>
      </c>
      <c r="C2473" s="412" t="s">
        <v>30213</v>
      </c>
      <c r="D2473" s="412" t="s">
        <v>30214</v>
      </c>
      <c r="E2473" s="413" t="s">
        <v>34236</v>
      </c>
    </row>
    <row r="2474" spans="1:5">
      <c r="A2474" s="412">
        <v>34367</v>
      </c>
      <c r="B2474" s="412" t="s">
        <v>34237</v>
      </c>
      <c r="C2474" s="412" t="s">
        <v>30213</v>
      </c>
      <c r="D2474" s="412" t="s">
        <v>30216</v>
      </c>
      <c r="E2474" s="413" t="s">
        <v>34238</v>
      </c>
    </row>
    <row r="2475" spans="1:5">
      <c r="A2475" s="412">
        <v>36897</v>
      </c>
      <c r="B2475" s="412" t="s">
        <v>34239</v>
      </c>
      <c r="C2475" s="412" t="s">
        <v>30213</v>
      </c>
      <c r="D2475" s="412" t="s">
        <v>30216</v>
      </c>
      <c r="E2475" s="413" t="s">
        <v>34240</v>
      </c>
    </row>
    <row r="2476" spans="1:5">
      <c r="A2476" s="412">
        <v>40659</v>
      </c>
      <c r="B2476" s="412" t="s">
        <v>34241</v>
      </c>
      <c r="C2476" s="412" t="s">
        <v>30222</v>
      </c>
      <c r="D2476" s="412" t="s">
        <v>30223</v>
      </c>
      <c r="E2476" s="413" t="s">
        <v>34242</v>
      </c>
    </row>
    <row r="2477" spans="1:5">
      <c r="A2477" s="412">
        <v>40660</v>
      </c>
      <c r="B2477" s="412" t="s">
        <v>34243</v>
      </c>
      <c r="C2477" s="412" t="s">
        <v>30222</v>
      </c>
      <c r="D2477" s="412" t="s">
        <v>30223</v>
      </c>
      <c r="E2477" s="413" t="s">
        <v>34244</v>
      </c>
    </row>
    <row r="2478" spans="1:5">
      <c r="A2478" s="412">
        <v>40661</v>
      </c>
      <c r="B2478" s="412" t="s">
        <v>34245</v>
      </c>
      <c r="C2478" s="412" t="s">
        <v>30222</v>
      </c>
      <c r="D2478" s="412" t="s">
        <v>30223</v>
      </c>
      <c r="E2478" s="413" t="s">
        <v>34246</v>
      </c>
    </row>
    <row r="2479" spans="1:5">
      <c r="A2479" s="412">
        <v>3421</v>
      </c>
      <c r="B2479" s="412" t="s">
        <v>34247</v>
      </c>
      <c r="C2479" s="412" t="s">
        <v>30222</v>
      </c>
      <c r="D2479" s="412" t="s">
        <v>30223</v>
      </c>
      <c r="E2479" s="413" t="s">
        <v>34248</v>
      </c>
    </row>
    <row r="2480" spans="1:5">
      <c r="A2480" s="412">
        <v>599</v>
      </c>
      <c r="B2480" s="412" t="s">
        <v>34249</v>
      </c>
      <c r="C2480" s="412" t="s">
        <v>30222</v>
      </c>
      <c r="D2480" s="412" t="s">
        <v>30216</v>
      </c>
      <c r="E2480" s="413" t="s">
        <v>34250</v>
      </c>
    </row>
    <row r="2481" spans="1:5">
      <c r="A2481" s="412">
        <v>44053</v>
      </c>
      <c r="B2481" s="412" t="s">
        <v>34251</v>
      </c>
      <c r="C2481" s="412" t="s">
        <v>30213</v>
      </c>
      <c r="D2481" s="412" t="s">
        <v>30216</v>
      </c>
      <c r="E2481" s="413" t="s">
        <v>34252</v>
      </c>
    </row>
    <row r="2482" spans="1:5">
      <c r="A2482" s="412">
        <v>3423</v>
      </c>
      <c r="B2482" s="412" t="s">
        <v>34253</v>
      </c>
      <c r="C2482" s="412" t="s">
        <v>30222</v>
      </c>
      <c r="D2482" s="412" t="s">
        <v>30223</v>
      </c>
      <c r="E2482" s="413" t="s">
        <v>34254</v>
      </c>
    </row>
    <row r="2483" spans="1:5">
      <c r="A2483" s="412">
        <v>34381</v>
      </c>
      <c r="B2483" s="412" t="s">
        <v>34255</v>
      </c>
      <c r="C2483" s="412" t="s">
        <v>30213</v>
      </c>
      <c r="D2483" s="412" t="s">
        <v>30216</v>
      </c>
      <c r="E2483" s="413" t="s">
        <v>34256</v>
      </c>
    </row>
    <row r="2484" spans="1:5">
      <c r="A2484" s="412">
        <v>34797</v>
      </c>
      <c r="B2484" s="412" t="s">
        <v>34257</v>
      </c>
      <c r="C2484" s="412" t="s">
        <v>30213</v>
      </c>
      <c r="D2484" s="412" t="s">
        <v>30223</v>
      </c>
      <c r="E2484" s="413" t="s">
        <v>34258</v>
      </c>
    </row>
    <row r="2485" spans="1:5">
      <c r="A2485" s="412">
        <v>44054</v>
      </c>
      <c r="B2485" s="412" t="s">
        <v>34259</v>
      </c>
      <c r="C2485" s="412" t="s">
        <v>30213</v>
      </c>
      <c r="D2485" s="412" t="s">
        <v>30216</v>
      </c>
      <c r="E2485" s="413" t="s">
        <v>34260</v>
      </c>
    </row>
    <row r="2486" spans="1:5">
      <c r="A2486" s="412">
        <v>44399</v>
      </c>
      <c r="B2486" s="412" t="s">
        <v>34261</v>
      </c>
      <c r="C2486" s="412" t="s">
        <v>30213</v>
      </c>
      <c r="D2486" s="412" t="s">
        <v>30216</v>
      </c>
      <c r="E2486" s="413" t="s">
        <v>34262</v>
      </c>
    </row>
    <row r="2487" spans="1:5">
      <c r="A2487" s="412">
        <v>44503</v>
      </c>
      <c r="B2487" s="412" t="s">
        <v>34263</v>
      </c>
      <c r="C2487" s="412" t="s">
        <v>30484</v>
      </c>
      <c r="D2487" s="412" t="s">
        <v>30216</v>
      </c>
      <c r="E2487" s="413" t="s">
        <v>6897</v>
      </c>
    </row>
    <row r="2488" spans="1:5">
      <c r="A2488" s="412">
        <v>41077</v>
      </c>
      <c r="B2488" s="412" t="s">
        <v>34264</v>
      </c>
      <c r="C2488" s="412" t="s">
        <v>30486</v>
      </c>
      <c r="D2488" s="412" t="s">
        <v>30216</v>
      </c>
      <c r="E2488" s="413" t="s">
        <v>34265</v>
      </c>
    </row>
    <row r="2489" spans="1:5">
      <c r="A2489" s="412">
        <v>20159</v>
      </c>
      <c r="B2489" s="412" t="s">
        <v>34266</v>
      </c>
      <c r="C2489" s="412" t="s">
        <v>30213</v>
      </c>
      <c r="D2489" s="412" t="s">
        <v>30216</v>
      </c>
      <c r="E2489" s="413" t="s">
        <v>34267</v>
      </c>
    </row>
    <row r="2490" spans="1:5">
      <c r="A2490" s="412">
        <v>37963</v>
      </c>
      <c r="B2490" s="412" t="s">
        <v>34268</v>
      </c>
      <c r="C2490" s="412" t="s">
        <v>30213</v>
      </c>
      <c r="D2490" s="412" t="s">
        <v>30216</v>
      </c>
      <c r="E2490" s="413" t="s">
        <v>34269</v>
      </c>
    </row>
    <row r="2491" spans="1:5">
      <c r="A2491" s="412">
        <v>37964</v>
      </c>
      <c r="B2491" s="412" t="s">
        <v>34270</v>
      </c>
      <c r="C2491" s="412" t="s">
        <v>30213</v>
      </c>
      <c r="D2491" s="412" t="s">
        <v>30216</v>
      </c>
      <c r="E2491" s="413" t="s">
        <v>34271</v>
      </c>
    </row>
    <row r="2492" spans="1:5">
      <c r="A2492" s="412">
        <v>37965</v>
      </c>
      <c r="B2492" s="412" t="s">
        <v>34272</v>
      </c>
      <c r="C2492" s="412" t="s">
        <v>30213</v>
      </c>
      <c r="D2492" s="412" t="s">
        <v>30216</v>
      </c>
      <c r="E2492" s="413" t="s">
        <v>10888</v>
      </c>
    </row>
    <row r="2493" spans="1:5">
      <c r="A2493" s="412">
        <v>37966</v>
      </c>
      <c r="B2493" s="412" t="s">
        <v>34273</v>
      </c>
      <c r="C2493" s="412" t="s">
        <v>30213</v>
      </c>
      <c r="D2493" s="412" t="s">
        <v>30216</v>
      </c>
      <c r="E2493" s="413" t="s">
        <v>34274</v>
      </c>
    </row>
    <row r="2494" spans="1:5">
      <c r="A2494" s="412">
        <v>37967</v>
      </c>
      <c r="B2494" s="412" t="s">
        <v>34275</v>
      </c>
      <c r="C2494" s="412" t="s">
        <v>30213</v>
      </c>
      <c r="D2494" s="412" t="s">
        <v>30216</v>
      </c>
      <c r="E2494" s="413" t="s">
        <v>34276</v>
      </c>
    </row>
    <row r="2495" spans="1:5">
      <c r="A2495" s="412">
        <v>37968</v>
      </c>
      <c r="B2495" s="412" t="s">
        <v>34277</v>
      </c>
      <c r="C2495" s="412" t="s">
        <v>30213</v>
      </c>
      <c r="D2495" s="412" t="s">
        <v>30216</v>
      </c>
      <c r="E2495" s="413" t="s">
        <v>12080</v>
      </c>
    </row>
    <row r="2496" spans="1:5">
      <c r="A2496" s="412">
        <v>37969</v>
      </c>
      <c r="B2496" s="412" t="s">
        <v>34278</v>
      </c>
      <c r="C2496" s="412" t="s">
        <v>30213</v>
      </c>
      <c r="D2496" s="412" t="s">
        <v>30216</v>
      </c>
      <c r="E2496" s="413" t="s">
        <v>34279</v>
      </c>
    </row>
    <row r="2497" spans="1:5">
      <c r="A2497" s="412">
        <v>37970</v>
      </c>
      <c r="B2497" s="412" t="s">
        <v>34280</v>
      </c>
      <c r="C2497" s="412" t="s">
        <v>30213</v>
      </c>
      <c r="D2497" s="412" t="s">
        <v>30216</v>
      </c>
      <c r="E2497" s="413" t="s">
        <v>34281</v>
      </c>
    </row>
    <row r="2498" spans="1:5">
      <c r="A2498" s="412">
        <v>21118</v>
      </c>
      <c r="B2498" s="412" t="s">
        <v>34282</v>
      </c>
      <c r="C2498" s="412" t="s">
        <v>30213</v>
      </c>
      <c r="D2498" s="412" t="s">
        <v>30214</v>
      </c>
      <c r="E2498" s="413" t="s">
        <v>34283</v>
      </c>
    </row>
    <row r="2499" spans="1:5">
      <c r="A2499" s="412">
        <v>37956</v>
      </c>
      <c r="B2499" s="412" t="s">
        <v>34284</v>
      </c>
      <c r="C2499" s="412" t="s">
        <v>30213</v>
      </c>
      <c r="D2499" s="412" t="s">
        <v>30216</v>
      </c>
      <c r="E2499" s="413" t="s">
        <v>17021</v>
      </c>
    </row>
    <row r="2500" spans="1:5">
      <c r="A2500" s="412">
        <v>37957</v>
      </c>
      <c r="B2500" s="412" t="s">
        <v>34285</v>
      </c>
      <c r="C2500" s="412" t="s">
        <v>30213</v>
      </c>
      <c r="D2500" s="412" t="s">
        <v>30216</v>
      </c>
      <c r="E2500" s="413" t="s">
        <v>34286</v>
      </c>
    </row>
    <row r="2501" spans="1:5">
      <c r="A2501" s="412">
        <v>37958</v>
      </c>
      <c r="B2501" s="412" t="s">
        <v>34287</v>
      </c>
      <c r="C2501" s="412" t="s">
        <v>30213</v>
      </c>
      <c r="D2501" s="412" t="s">
        <v>30216</v>
      </c>
      <c r="E2501" s="413" t="s">
        <v>34274</v>
      </c>
    </row>
    <row r="2502" spans="1:5">
      <c r="A2502" s="412">
        <v>37959</v>
      </c>
      <c r="B2502" s="412" t="s">
        <v>34288</v>
      </c>
      <c r="C2502" s="412" t="s">
        <v>30213</v>
      </c>
      <c r="D2502" s="412" t="s">
        <v>30216</v>
      </c>
      <c r="E2502" s="413" t="s">
        <v>34276</v>
      </c>
    </row>
    <row r="2503" spans="1:5">
      <c r="A2503" s="412">
        <v>37960</v>
      </c>
      <c r="B2503" s="412" t="s">
        <v>34289</v>
      </c>
      <c r="C2503" s="412" t="s">
        <v>30213</v>
      </c>
      <c r="D2503" s="412" t="s">
        <v>30216</v>
      </c>
      <c r="E2503" s="413" t="s">
        <v>34290</v>
      </c>
    </row>
    <row r="2504" spans="1:5">
      <c r="A2504" s="412">
        <v>37961</v>
      </c>
      <c r="B2504" s="412" t="s">
        <v>34291</v>
      </c>
      <c r="C2504" s="412" t="s">
        <v>30213</v>
      </c>
      <c r="D2504" s="412" t="s">
        <v>30216</v>
      </c>
      <c r="E2504" s="413" t="s">
        <v>34292</v>
      </c>
    </row>
    <row r="2505" spans="1:5">
      <c r="A2505" s="412">
        <v>37962</v>
      </c>
      <c r="B2505" s="412" t="s">
        <v>34293</v>
      </c>
      <c r="C2505" s="412" t="s">
        <v>30213</v>
      </c>
      <c r="D2505" s="412" t="s">
        <v>30216</v>
      </c>
      <c r="E2505" s="413" t="s">
        <v>34294</v>
      </c>
    </row>
    <row r="2506" spans="1:5">
      <c r="A2506" s="412">
        <v>3533</v>
      </c>
      <c r="B2506" s="412" t="s">
        <v>34295</v>
      </c>
      <c r="C2506" s="412" t="s">
        <v>30213</v>
      </c>
      <c r="D2506" s="412" t="s">
        <v>30216</v>
      </c>
      <c r="E2506" s="413" t="s">
        <v>15175</v>
      </c>
    </row>
    <row r="2507" spans="1:5">
      <c r="A2507" s="412">
        <v>3538</v>
      </c>
      <c r="B2507" s="412" t="s">
        <v>34296</v>
      </c>
      <c r="C2507" s="412" t="s">
        <v>30213</v>
      </c>
      <c r="D2507" s="412" t="s">
        <v>30216</v>
      </c>
      <c r="E2507" s="413" t="s">
        <v>5560</v>
      </c>
    </row>
    <row r="2508" spans="1:5">
      <c r="A2508" s="412">
        <v>3497</v>
      </c>
      <c r="B2508" s="412" t="s">
        <v>34297</v>
      </c>
      <c r="C2508" s="412" t="s">
        <v>30213</v>
      </c>
      <c r="D2508" s="412" t="s">
        <v>30216</v>
      </c>
      <c r="E2508" s="413" t="s">
        <v>34298</v>
      </c>
    </row>
    <row r="2509" spans="1:5">
      <c r="A2509" s="412">
        <v>3498</v>
      </c>
      <c r="B2509" s="412" t="s">
        <v>34299</v>
      </c>
      <c r="C2509" s="412" t="s">
        <v>30213</v>
      </c>
      <c r="D2509" s="412" t="s">
        <v>30216</v>
      </c>
      <c r="E2509" s="413" t="s">
        <v>34300</v>
      </c>
    </row>
    <row r="2510" spans="1:5">
      <c r="A2510" s="412">
        <v>3496</v>
      </c>
      <c r="B2510" s="412" t="s">
        <v>34301</v>
      </c>
      <c r="C2510" s="412" t="s">
        <v>30213</v>
      </c>
      <c r="D2510" s="412" t="s">
        <v>30216</v>
      </c>
      <c r="E2510" s="413" t="s">
        <v>34302</v>
      </c>
    </row>
    <row r="2511" spans="1:5">
      <c r="A2511" s="412">
        <v>38429</v>
      </c>
      <c r="B2511" s="412" t="s">
        <v>34303</v>
      </c>
      <c r="C2511" s="412" t="s">
        <v>30213</v>
      </c>
      <c r="D2511" s="412" t="s">
        <v>30216</v>
      </c>
      <c r="E2511" s="413" t="s">
        <v>15762</v>
      </c>
    </row>
    <row r="2512" spans="1:5">
      <c r="A2512" s="412">
        <v>38431</v>
      </c>
      <c r="B2512" s="412" t="s">
        <v>34304</v>
      </c>
      <c r="C2512" s="412" t="s">
        <v>30213</v>
      </c>
      <c r="D2512" s="412" t="s">
        <v>30216</v>
      </c>
      <c r="E2512" s="413" t="s">
        <v>7195</v>
      </c>
    </row>
    <row r="2513" spans="1:5">
      <c r="A2513" s="412">
        <v>38430</v>
      </c>
      <c r="B2513" s="412" t="s">
        <v>34305</v>
      </c>
      <c r="C2513" s="412" t="s">
        <v>30213</v>
      </c>
      <c r="D2513" s="412" t="s">
        <v>30216</v>
      </c>
      <c r="E2513" s="413" t="s">
        <v>34306</v>
      </c>
    </row>
    <row r="2514" spans="1:5">
      <c r="A2514" s="412">
        <v>36348</v>
      </c>
      <c r="B2514" s="412" t="s">
        <v>34307</v>
      </c>
      <c r="C2514" s="412" t="s">
        <v>30213</v>
      </c>
      <c r="D2514" s="412" t="s">
        <v>30223</v>
      </c>
      <c r="E2514" s="413" t="s">
        <v>16686</v>
      </c>
    </row>
    <row r="2515" spans="1:5">
      <c r="A2515" s="412">
        <v>36349</v>
      </c>
      <c r="B2515" s="412" t="s">
        <v>34308</v>
      </c>
      <c r="C2515" s="412" t="s">
        <v>30213</v>
      </c>
      <c r="D2515" s="412" t="s">
        <v>30223</v>
      </c>
      <c r="E2515" s="413" t="s">
        <v>16244</v>
      </c>
    </row>
    <row r="2516" spans="1:5">
      <c r="A2516" s="412">
        <v>38433</v>
      </c>
      <c r="B2516" s="412" t="s">
        <v>34309</v>
      </c>
      <c r="C2516" s="412" t="s">
        <v>30213</v>
      </c>
      <c r="D2516" s="412" t="s">
        <v>30223</v>
      </c>
      <c r="E2516" s="413" t="s">
        <v>10393</v>
      </c>
    </row>
    <row r="2517" spans="1:5">
      <c r="A2517" s="412">
        <v>38440</v>
      </c>
      <c r="B2517" s="412" t="s">
        <v>34310</v>
      </c>
      <c r="C2517" s="412" t="s">
        <v>30213</v>
      </c>
      <c r="D2517" s="412" t="s">
        <v>30223</v>
      </c>
      <c r="E2517" s="413" t="s">
        <v>34311</v>
      </c>
    </row>
    <row r="2518" spans="1:5">
      <c r="A2518" s="412">
        <v>36359</v>
      </c>
      <c r="B2518" s="412" t="s">
        <v>34312</v>
      </c>
      <c r="C2518" s="412" t="s">
        <v>30213</v>
      </c>
      <c r="D2518" s="412" t="s">
        <v>30223</v>
      </c>
      <c r="E2518" s="413" t="s">
        <v>31874</v>
      </c>
    </row>
    <row r="2519" spans="1:5">
      <c r="A2519" s="412">
        <v>36360</v>
      </c>
      <c r="B2519" s="412" t="s">
        <v>34313</v>
      </c>
      <c r="C2519" s="412" t="s">
        <v>30213</v>
      </c>
      <c r="D2519" s="412" t="s">
        <v>30223</v>
      </c>
      <c r="E2519" s="413" t="s">
        <v>30250</v>
      </c>
    </row>
    <row r="2520" spans="1:5">
      <c r="A2520" s="412">
        <v>38434</v>
      </c>
      <c r="B2520" s="412" t="s">
        <v>34314</v>
      </c>
      <c r="C2520" s="412" t="s">
        <v>30213</v>
      </c>
      <c r="D2520" s="412" t="s">
        <v>30223</v>
      </c>
      <c r="E2520" s="413" t="s">
        <v>16277</v>
      </c>
    </row>
    <row r="2521" spans="1:5">
      <c r="A2521" s="412">
        <v>38435</v>
      </c>
      <c r="B2521" s="412" t="s">
        <v>34315</v>
      </c>
      <c r="C2521" s="412" t="s">
        <v>30213</v>
      </c>
      <c r="D2521" s="412" t="s">
        <v>30223</v>
      </c>
      <c r="E2521" s="413" t="s">
        <v>7409</v>
      </c>
    </row>
    <row r="2522" spans="1:5">
      <c r="A2522" s="412">
        <v>38436</v>
      </c>
      <c r="B2522" s="412" t="s">
        <v>34316</v>
      </c>
      <c r="C2522" s="412" t="s">
        <v>30213</v>
      </c>
      <c r="D2522" s="412" t="s">
        <v>30223</v>
      </c>
      <c r="E2522" s="413" t="s">
        <v>34317</v>
      </c>
    </row>
    <row r="2523" spans="1:5">
      <c r="A2523" s="412">
        <v>38437</v>
      </c>
      <c r="B2523" s="412" t="s">
        <v>34318</v>
      </c>
      <c r="C2523" s="412" t="s">
        <v>30213</v>
      </c>
      <c r="D2523" s="412" t="s">
        <v>30223</v>
      </c>
      <c r="E2523" s="413" t="s">
        <v>15701</v>
      </c>
    </row>
    <row r="2524" spans="1:5">
      <c r="A2524" s="412">
        <v>38438</v>
      </c>
      <c r="B2524" s="412" t="s">
        <v>34319</v>
      </c>
      <c r="C2524" s="412" t="s">
        <v>30213</v>
      </c>
      <c r="D2524" s="412" t="s">
        <v>30223</v>
      </c>
      <c r="E2524" s="413" t="s">
        <v>16239</v>
      </c>
    </row>
    <row r="2525" spans="1:5">
      <c r="A2525" s="412">
        <v>38439</v>
      </c>
      <c r="B2525" s="412" t="s">
        <v>34320</v>
      </c>
      <c r="C2525" s="412" t="s">
        <v>30213</v>
      </c>
      <c r="D2525" s="412" t="s">
        <v>30223</v>
      </c>
      <c r="E2525" s="413" t="s">
        <v>34321</v>
      </c>
    </row>
    <row r="2526" spans="1:5">
      <c r="A2526" s="412">
        <v>10836</v>
      </c>
      <c r="B2526" s="412" t="s">
        <v>34322</v>
      </c>
      <c r="C2526" s="412" t="s">
        <v>30213</v>
      </c>
      <c r="D2526" s="412" t="s">
        <v>30216</v>
      </c>
      <c r="E2526" s="413" t="s">
        <v>12165</v>
      </c>
    </row>
    <row r="2527" spans="1:5">
      <c r="A2527" s="412">
        <v>20128</v>
      </c>
      <c r="B2527" s="412" t="s">
        <v>34323</v>
      </c>
      <c r="C2527" s="412" t="s">
        <v>30213</v>
      </c>
      <c r="D2527" s="412" t="s">
        <v>30216</v>
      </c>
      <c r="E2527" s="413" t="s">
        <v>34324</v>
      </c>
    </row>
    <row r="2528" spans="1:5">
      <c r="A2528" s="412">
        <v>20131</v>
      </c>
      <c r="B2528" s="412" t="s">
        <v>34325</v>
      </c>
      <c r="C2528" s="412" t="s">
        <v>30213</v>
      </c>
      <c r="D2528" s="412" t="s">
        <v>30216</v>
      </c>
      <c r="E2528" s="413" t="s">
        <v>34326</v>
      </c>
    </row>
    <row r="2529" spans="1:5">
      <c r="A2529" s="412">
        <v>3521</v>
      </c>
      <c r="B2529" s="412" t="s">
        <v>34327</v>
      </c>
      <c r="C2529" s="412" t="s">
        <v>30213</v>
      </c>
      <c r="D2529" s="412" t="s">
        <v>30216</v>
      </c>
      <c r="E2529" s="413" t="s">
        <v>34328</v>
      </c>
    </row>
    <row r="2530" spans="1:5">
      <c r="A2530" s="412">
        <v>3531</v>
      </c>
      <c r="B2530" s="412" t="s">
        <v>34329</v>
      </c>
      <c r="C2530" s="412" t="s">
        <v>30213</v>
      </c>
      <c r="D2530" s="412" t="s">
        <v>30216</v>
      </c>
      <c r="E2530" s="413" t="s">
        <v>16245</v>
      </c>
    </row>
    <row r="2531" spans="1:5">
      <c r="A2531" s="412">
        <v>3522</v>
      </c>
      <c r="B2531" s="412" t="s">
        <v>34330</v>
      </c>
      <c r="C2531" s="412" t="s">
        <v>30213</v>
      </c>
      <c r="D2531" s="412" t="s">
        <v>30216</v>
      </c>
      <c r="E2531" s="413" t="s">
        <v>13374</v>
      </c>
    </row>
    <row r="2532" spans="1:5">
      <c r="A2532" s="412">
        <v>3527</v>
      </c>
      <c r="B2532" s="412" t="s">
        <v>34331</v>
      </c>
      <c r="C2532" s="412" t="s">
        <v>30213</v>
      </c>
      <c r="D2532" s="412" t="s">
        <v>30216</v>
      </c>
      <c r="E2532" s="413" t="s">
        <v>13559</v>
      </c>
    </row>
    <row r="2533" spans="1:5">
      <c r="A2533" s="412">
        <v>10835</v>
      </c>
      <c r="B2533" s="412" t="s">
        <v>34332</v>
      </c>
      <c r="C2533" s="412" t="s">
        <v>30213</v>
      </c>
      <c r="D2533" s="412" t="s">
        <v>30216</v>
      </c>
      <c r="E2533" s="413" t="s">
        <v>8564</v>
      </c>
    </row>
    <row r="2534" spans="1:5">
      <c r="A2534" s="412">
        <v>3475</v>
      </c>
      <c r="B2534" s="412" t="s">
        <v>34333</v>
      </c>
      <c r="C2534" s="412" t="s">
        <v>30213</v>
      </c>
      <c r="D2534" s="412" t="s">
        <v>30216</v>
      </c>
      <c r="E2534" s="413" t="s">
        <v>7552</v>
      </c>
    </row>
    <row r="2535" spans="1:5">
      <c r="A2535" s="412">
        <v>3485</v>
      </c>
      <c r="B2535" s="412" t="s">
        <v>34334</v>
      </c>
      <c r="C2535" s="412" t="s">
        <v>30213</v>
      </c>
      <c r="D2535" s="412" t="s">
        <v>30216</v>
      </c>
      <c r="E2535" s="413" t="s">
        <v>10995</v>
      </c>
    </row>
    <row r="2536" spans="1:5">
      <c r="A2536" s="412">
        <v>3534</v>
      </c>
      <c r="B2536" s="412" t="s">
        <v>34335</v>
      </c>
      <c r="C2536" s="412" t="s">
        <v>30213</v>
      </c>
      <c r="D2536" s="412" t="s">
        <v>30216</v>
      </c>
      <c r="E2536" s="413" t="s">
        <v>9796</v>
      </c>
    </row>
    <row r="2537" spans="1:5">
      <c r="A2537" s="412">
        <v>3543</v>
      </c>
      <c r="B2537" s="412" t="s">
        <v>34336</v>
      </c>
      <c r="C2537" s="412" t="s">
        <v>30213</v>
      </c>
      <c r="D2537" s="412" t="s">
        <v>30216</v>
      </c>
      <c r="E2537" s="413" t="s">
        <v>31288</v>
      </c>
    </row>
    <row r="2538" spans="1:5">
      <c r="A2538" s="412">
        <v>3482</v>
      </c>
      <c r="B2538" s="412" t="s">
        <v>34337</v>
      </c>
      <c r="C2538" s="412" t="s">
        <v>30213</v>
      </c>
      <c r="D2538" s="412" t="s">
        <v>30216</v>
      </c>
      <c r="E2538" s="413" t="s">
        <v>7229</v>
      </c>
    </row>
    <row r="2539" spans="1:5">
      <c r="A2539" s="412">
        <v>3505</v>
      </c>
      <c r="B2539" s="412" t="s">
        <v>34338</v>
      </c>
      <c r="C2539" s="412" t="s">
        <v>30213</v>
      </c>
      <c r="D2539" s="412" t="s">
        <v>30216</v>
      </c>
      <c r="E2539" s="413" t="s">
        <v>34339</v>
      </c>
    </row>
    <row r="2540" spans="1:5">
      <c r="A2540" s="412">
        <v>3516</v>
      </c>
      <c r="B2540" s="412" t="s">
        <v>34340</v>
      </c>
      <c r="C2540" s="412" t="s">
        <v>30213</v>
      </c>
      <c r="D2540" s="412" t="s">
        <v>30216</v>
      </c>
      <c r="E2540" s="413" t="s">
        <v>11744</v>
      </c>
    </row>
    <row r="2541" spans="1:5">
      <c r="A2541" s="412">
        <v>3517</v>
      </c>
      <c r="B2541" s="412" t="s">
        <v>34341</v>
      </c>
      <c r="C2541" s="412" t="s">
        <v>30213</v>
      </c>
      <c r="D2541" s="412" t="s">
        <v>30216</v>
      </c>
      <c r="E2541" s="413" t="s">
        <v>33812</v>
      </c>
    </row>
    <row r="2542" spans="1:5">
      <c r="A2542" s="412">
        <v>3515</v>
      </c>
      <c r="B2542" s="412" t="s">
        <v>34342</v>
      </c>
      <c r="C2542" s="412" t="s">
        <v>30213</v>
      </c>
      <c r="D2542" s="412" t="s">
        <v>30216</v>
      </c>
      <c r="E2542" s="413" t="s">
        <v>34343</v>
      </c>
    </row>
    <row r="2543" spans="1:5">
      <c r="A2543" s="412">
        <v>20147</v>
      </c>
      <c r="B2543" s="412" t="s">
        <v>34344</v>
      </c>
      <c r="C2543" s="412" t="s">
        <v>30213</v>
      </c>
      <c r="D2543" s="412" t="s">
        <v>30216</v>
      </c>
      <c r="E2543" s="413" t="s">
        <v>4280</v>
      </c>
    </row>
    <row r="2544" spans="1:5">
      <c r="A2544" s="412">
        <v>3524</v>
      </c>
      <c r="B2544" s="412" t="s">
        <v>34345</v>
      </c>
      <c r="C2544" s="412" t="s">
        <v>30213</v>
      </c>
      <c r="D2544" s="412" t="s">
        <v>30216</v>
      </c>
      <c r="E2544" s="413" t="s">
        <v>14548</v>
      </c>
    </row>
    <row r="2545" spans="1:5">
      <c r="A2545" s="412">
        <v>3532</v>
      </c>
      <c r="B2545" s="412" t="s">
        <v>34346</v>
      </c>
      <c r="C2545" s="412" t="s">
        <v>30213</v>
      </c>
      <c r="D2545" s="412" t="s">
        <v>30216</v>
      </c>
      <c r="E2545" s="413" t="s">
        <v>34347</v>
      </c>
    </row>
    <row r="2546" spans="1:5">
      <c r="A2546" s="412">
        <v>3528</v>
      </c>
      <c r="B2546" s="412" t="s">
        <v>34348</v>
      </c>
      <c r="C2546" s="412" t="s">
        <v>30213</v>
      </c>
      <c r="D2546" s="412" t="s">
        <v>30216</v>
      </c>
      <c r="E2546" s="413" t="s">
        <v>34349</v>
      </c>
    </row>
    <row r="2547" spans="1:5">
      <c r="A2547" s="412">
        <v>37952</v>
      </c>
      <c r="B2547" s="412" t="s">
        <v>34350</v>
      </c>
      <c r="C2547" s="412" t="s">
        <v>30213</v>
      </c>
      <c r="D2547" s="412" t="s">
        <v>30216</v>
      </c>
      <c r="E2547" s="413" t="s">
        <v>31582</v>
      </c>
    </row>
    <row r="2548" spans="1:5">
      <c r="A2548" s="412">
        <v>37951</v>
      </c>
      <c r="B2548" s="412" t="s">
        <v>34351</v>
      </c>
      <c r="C2548" s="412" t="s">
        <v>30213</v>
      </c>
      <c r="D2548" s="412" t="s">
        <v>30216</v>
      </c>
      <c r="E2548" s="413" t="s">
        <v>34352</v>
      </c>
    </row>
    <row r="2549" spans="1:5">
      <c r="A2549" s="412">
        <v>3518</v>
      </c>
      <c r="B2549" s="412" t="s">
        <v>34353</v>
      </c>
      <c r="C2549" s="412" t="s">
        <v>30213</v>
      </c>
      <c r="D2549" s="412" t="s">
        <v>30216</v>
      </c>
      <c r="E2549" s="413" t="s">
        <v>16991</v>
      </c>
    </row>
    <row r="2550" spans="1:5">
      <c r="A2550" s="412">
        <v>3519</v>
      </c>
      <c r="B2550" s="412" t="s">
        <v>34354</v>
      </c>
      <c r="C2550" s="412" t="s">
        <v>30213</v>
      </c>
      <c r="D2550" s="412" t="s">
        <v>30216</v>
      </c>
      <c r="E2550" s="413" t="s">
        <v>34355</v>
      </c>
    </row>
    <row r="2551" spans="1:5">
      <c r="A2551" s="412">
        <v>3520</v>
      </c>
      <c r="B2551" s="412" t="s">
        <v>34356</v>
      </c>
      <c r="C2551" s="412" t="s">
        <v>30213</v>
      </c>
      <c r="D2551" s="412" t="s">
        <v>30216</v>
      </c>
      <c r="E2551" s="413" t="s">
        <v>34357</v>
      </c>
    </row>
    <row r="2552" spans="1:5">
      <c r="A2552" s="412">
        <v>37950</v>
      </c>
      <c r="B2552" s="412" t="s">
        <v>34358</v>
      </c>
      <c r="C2552" s="412" t="s">
        <v>30213</v>
      </c>
      <c r="D2552" s="412" t="s">
        <v>30216</v>
      </c>
      <c r="E2552" s="413" t="s">
        <v>34326</v>
      </c>
    </row>
    <row r="2553" spans="1:5">
      <c r="A2553" s="412">
        <v>37949</v>
      </c>
      <c r="B2553" s="412" t="s">
        <v>34359</v>
      </c>
      <c r="C2553" s="412" t="s">
        <v>30213</v>
      </c>
      <c r="D2553" s="412" t="s">
        <v>30216</v>
      </c>
      <c r="E2553" s="413" t="s">
        <v>33595</v>
      </c>
    </row>
    <row r="2554" spans="1:5">
      <c r="A2554" s="412">
        <v>3526</v>
      </c>
      <c r="B2554" s="412" t="s">
        <v>34360</v>
      </c>
      <c r="C2554" s="412" t="s">
        <v>30213</v>
      </c>
      <c r="D2554" s="412" t="s">
        <v>30216</v>
      </c>
      <c r="E2554" s="413" t="s">
        <v>30554</v>
      </c>
    </row>
    <row r="2555" spans="1:5">
      <c r="A2555" s="412">
        <v>3509</v>
      </c>
      <c r="B2555" s="412" t="s">
        <v>34361</v>
      </c>
      <c r="C2555" s="412" t="s">
        <v>30213</v>
      </c>
      <c r="D2555" s="412" t="s">
        <v>30216</v>
      </c>
      <c r="E2555" s="413" t="s">
        <v>12539</v>
      </c>
    </row>
    <row r="2556" spans="1:5">
      <c r="A2556" s="412">
        <v>3530</v>
      </c>
      <c r="B2556" s="412" t="s">
        <v>34362</v>
      </c>
      <c r="C2556" s="412" t="s">
        <v>30213</v>
      </c>
      <c r="D2556" s="412" t="s">
        <v>30216</v>
      </c>
      <c r="E2556" s="413" t="s">
        <v>34363</v>
      </c>
    </row>
    <row r="2557" spans="1:5">
      <c r="A2557" s="412">
        <v>3542</v>
      </c>
      <c r="B2557" s="412" t="s">
        <v>34364</v>
      </c>
      <c r="C2557" s="412" t="s">
        <v>30213</v>
      </c>
      <c r="D2557" s="412" t="s">
        <v>30216</v>
      </c>
      <c r="E2557" s="413" t="s">
        <v>5607</v>
      </c>
    </row>
    <row r="2558" spans="1:5">
      <c r="A2558" s="412">
        <v>3529</v>
      </c>
      <c r="B2558" s="412" t="s">
        <v>34365</v>
      </c>
      <c r="C2558" s="412" t="s">
        <v>30213</v>
      </c>
      <c r="D2558" s="412" t="s">
        <v>30216</v>
      </c>
      <c r="E2558" s="413" t="s">
        <v>4690</v>
      </c>
    </row>
    <row r="2559" spans="1:5">
      <c r="A2559" s="412">
        <v>3536</v>
      </c>
      <c r="B2559" s="412" t="s">
        <v>34366</v>
      </c>
      <c r="C2559" s="412" t="s">
        <v>30213</v>
      </c>
      <c r="D2559" s="412" t="s">
        <v>30216</v>
      </c>
      <c r="E2559" s="413" t="s">
        <v>34367</v>
      </c>
    </row>
    <row r="2560" spans="1:5">
      <c r="A2560" s="412">
        <v>3535</v>
      </c>
      <c r="B2560" s="412" t="s">
        <v>34368</v>
      </c>
      <c r="C2560" s="412" t="s">
        <v>30213</v>
      </c>
      <c r="D2560" s="412" t="s">
        <v>30216</v>
      </c>
      <c r="E2560" s="413" t="s">
        <v>12562</v>
      </c>
    </row>
    <row r="2561" spans="1:5">
      <c r="A2561" s="412">
        <v>3540</v>
      </c>
      <c r="B2561" s="412" t="s">
        <v>34369</v>
      </c>
      <c r="C2561" s="412" t="s">
        <v>30213</v>
      </c>
      <c r="D2561" s="412" t="s">
        <v>30216</v>
      </c>
      <c r="E2561" s="413" t="s">
        <v>7320</v>
      </c>
    </row>
    <row r="2562" spans="1:5">
      <c r="A2562" s="412">
        <v>3539</v>
      </c>
      <c r="B2562" s="412" t="s">
        <v>34370</v>
      </c>
      <c r="C2562" s="412" t="s">
        <v>30213</v>
      </c>
      <c r="D2562" s="412" t="s">
        <v>30216</v>
      </c>
      <c r="E2562" s="413" t="s">
        <v>34371</v>
      </c>
    </row>
    <row r="2563" spans="1:5">
      <c r="A2563" s="412">
        <v>3513</v>
      </c>
      <c r="B2563" s="412" t="s">
        <v>34372</v>
      </c>
      <c r="C2563" s="412" t="s">
        <v>30213</v>
      </c>
      <c r="D2563" s="412" t="s">
        <v>30216</v>
      </c>
      <c r="E2563" s="413" t="s">
        <v>34373</v>
      </c>
    </row>
    <row r="2564" spans="1:5">
      <c r="A2564" s="412">
        <v>3492</v>
      </c>
      <c r="B2564" s="412" t="s">
        <v>34374</v>
      </c>
      <c r="C2564" s="412" t="s">
        <v>30213</v>
      </c>
      <c r="D2564" s="412" t="s">
        <v>30216</v>
      </c>
      <c r="E2564" s="413" t="s">
        <v>31569</v>
      </c>
    </row>
    <row r="2565" spans="1:5">
      <c r="A2565" s="412">
        <v>3491</v>
      </c>
      <c r="B2565" s="412" t="s">
        <v>34375</v>
      </c>
      <c r="C2565" s="412" t="s">
        <v>30213</v>
      </c>
      <c r="D2565" s="412" t="s">
        <v>30216</v>
      </c>
      <c r="E2565" s="413" t="s">
        <v>34376</v>
      </c>
    </row>
    <row r="2566" spans="1:5">
      <c r="A2566" s="412">
        <v>3493</v>
      </c>
      <c r="B2566" s="412" t="s">
        <v>34377</v>
      </c>
      <c r="C2566" s="412" t="s">
        <v>30213</v>
      </c>
      <c r="D2566" s="412" t="s">
        <v>30216</v>
      </c>
      <c r="E2566" s="413" t="s">
        <v>32870</v>
      </c>
    </row>
    <row r="2567" spans="1:5">
      <c r="A2567" s="412">
        <v>12628</v>
      </c>
      <c r="B2567" s="412" t="s">
        <v>34378</v>
      </c>
      <c r="C2567" s="412" t="s">
        <v>30213</v>
      </c>
      <c r="D2567" s="412" t="s">
        <v>30223</v>
      </c>
      <c r="E2567" s="413" t="s">
        <v>34379</v>
      </c>
    </row>
    <row r="2568" spans="1:5">
      <c r="A2568" s="412">
        <v>12629</v>
      </c>
      <c r="B2568" s="412" t="s">
        <v>34380</v>
      </c>
      <c r="C2568" s="412" t="s">
        <v>30213</v>
      </c>
      <c r="D2568" s="412" t="s">
        <v>30223</v>
      </c>
      <c r="E2568" s="413" t="s">
        <v>34381</v>
      </c>
    </row>
    <row r="2569" spans="1:5">
      <c r="A2569" s="412">
        <v>3481</v>
      </c>
      <c r="B2569" s="412" t="s">
        <v>34382</v>
      </c>
      <c r="C2569" s="412" t="s">
        <v>30213</v>
      </c>
      <c r="D2569" s="412" t="s">
        <v>30216</v>
      </c>
      <c r="E2569" s="413" t="s">
        <v>14841</v>
      </c>
    </row>
    <row r="2570" spans="1:5">
      <c r="A2570" s="412">
        <v>3510</v>
      </c>
      <c r="B2570" s="412" t="s">
        <v>34383</v>
      </c>
      <c r="C2570" s="412" t="s">
        <v>30213</v>
      </c>
      <c r="D2570" s="412" t="s">
        <v>30216</v>
      </c>
      <c r="E2570" s="413" t="s">
        <v>34384</v>
      </c>
    </row>
    <row r="2571" spans="1:5">
      <c r="A2571" s="412">
        <v>3508</v>
      </c>
      <c r="B2571" s="412" t="s">
        <v>34385</v>
      </c>
      <c r="C2571" s="412" t="s">
        <v>30213</v>
      </c>
      <c r="D2571" s="412" t="s">
        <v>30216</v>
      </c>
      <c r="E2571" s="413" t="s">
        <v>34386</v>
      </c>
    </row>
    <row r="2572" spans="1:5">
      <c r="A2572" s="412">
        <v>38939</v>
      </c>
      <c r="B2572" s="412" t="s">
        <v>34387</v>
      </c>
      <c r="C2572" s="412" t="s">
        <v>30213</v>
      </c>
      <c r="D2572" s="412" t="s">
        <v>30223</v>
      </c>
      <c r="E2572" s="413" t="s">
        <v>34388</v>
      </c>
    </row>
    <row r="2573" spans="1:5">
      <c r="A2573" s="412">
        <v>38940</v>
      </c>
      <c r="B2573" s="412" t="s">
        <v>34389</v>
      </c>
      <c r="C2573" s="412" t="s">
        <v>30213</v>
      </c>
      <c r="D2573" s="412" t="s">
        <v>30223</v>
      </c>
      <c r="E2573" s="413" t="s">
        <v>34390</v>
      </c>
    </row>
    <row r="2574" spans="1:5">
      <c r="A2574" s="412">
        <v>38941</v>
      </c>
      <c r="B2574" s="412" t="s">
        <v>34391</v>
      </c>
      <c r="C2574" s="412" t="s">
        <v>30213</v>
      </c>
      <c r="D2574" s="412" t="s">
        <v>30223</v>
      </c>
      <c r="E2574" s="413" t="s">
        <v>34392</v>
      </c>
    </row>
    <row r="2575" spans="1:5">
      <c r="A2575" s="412">
        <v>38942</v>
      </c>
      <c r="B2575" s="412" t="s">
        <v>34393</v>
      </c>
      <c r="C2575" s="412" t="s">
        <v>30213</v>
      </c>
      <c r="D2575" s="412" t="s">
        <v>30223</v>
      </c>
      <c r="E2575" s="413" t="s">
        <v>34394</v>
      </c>
    </row>
    <row r="2576" spans="1:5">
      <c r="A2576" s="412">
        <v>38987</v>
      </c>
      <c r="B2576" s="412" t="s">
        <v>34395</v>
      </c>
      <c r="C2576" s="412" t="s">
        <v>30213</v>
      </c>
      <c r="D2576" s="412" t="s">
        <v>30223</v>
      </c>
      <c r="E2576" s="413" t="s">
        <v>12502</v>
      </c>
    </row>
    <row r="2577" spans="1:5">
      <c r="A2577" s="412">
        <v>38988</v>
      </c>
      <c r="B2577" s="412" t="s">
        <v>34396</v>
      </c>
      <c r="C2577" s="412" t="s">
        <v>30213</v>
      </c>
      <c r="D2577" s="412" t="s">
        <v>30223</v>
      </c>
      <c r="E2577" s="413" t="s">
        <v>34397</v>
      </c>
    </row>
    <row r="2578" spans="1:5">
      <c r="A2578" s="412">
        <v>38989</v>
      </c>
      <c r="B2578" s="412" t="s">
        <v>34398</v>
      </c>
      <c r="C2578" s="412" t="s">
        <v>30213</v>
      </c>
      <c r="D2578" s="412" t="s">
        <v>30223</v>
      </c>
      <c r="E2578" s="413" t="s">
        <v>34399</v>
      </c>
    </row>
    <row r="2579" spans="1:5">
      <c r="A2579" s="412">
        <v>38990</v>
      </c>
      <c r="B2579" s="412" t="s">
        <v>34400</v>
      </c>
      <c r="C2579" s="412" t="s">
        <v>30213</v>
      </c>
      <c r="D2579" s="412" t="s">
        <v>30223</v>
      </c>
      <c r="E2579" s="413" t="s">
        <v>34401</v>
      </c>
    </row>
    <row r="2580" spans="1:5">
      <c r="A2580" s="412">
        <v>38991</v>
      </c>
      <c r="B2580" s="412" t="s">
        <v>34402</v>
      </c>
      <c r="C2580" s="412" t="s">
        <v>30213</v>
      </c>
      <c r="D2580" s="412" t="s">
        <v>30223</v>
      </c>
      <c r="E2580" s="413" t="s">
        <v>34403</v>
      </c>
    </row>
    <row r="2581" spans="1:5">
      <c r="A2581" s="412">
        <v>38913</v>
      </c>
      <c r="B2581" s="412" t="s">
        <v>34404</v>
      </c>
      <c r="C2581" s="412" t="s">
        <v>30213</v>
      </c>
      <c r="D2581" s="412" t="s">
        <v>30223</v>
      </c>
      <c r="E2581" s="413" t="s">
        <v>13557</v>
      </c>
    </row>
    <row r="2582" spans="1:5">
      <c r="A2582" s="412">
        <v>38914</v>
      </c>
      <c r="B2582" s="412" t="s">
        <v>34405</v>
      </c>
      <c r="C2582" s="412" t="s">
        <v>30213</v>
      </c>
      <c r="D2582" s="412" t="s">
        <v>30223</v>
      </c>
      <c r="E2582" s="413" t="s">
        <v>32259</v>
      </c>
    </row>
    <row r="2583" spans="1:5">
      <c r="A2583" s="412">
        <v>38915</v>
      </c>
      <c r="B2583" s="412" t="s">
        <v>34406</v>
      </c>
      <c r="C2583" s="412" t="s">
        <v>30213</v>
      </c>
      <c r="D2583" s="412" t="s">
        <v>30223</v>
      </c>
      <c r="E2583" s="413" t="s">
        <v>34407</v>
      </c>
    </row>
    <row r="2584" spans="1:5">
      <c r="A2584" s="412">
        <v>38916</v>
      </c>
      <c r="B2584" s="412" t="s">
        <v>34408</v>
      </c>
      <c r="C2584" s="412" t="s">
        <v>30213</v>
      </c>
      <c r="D2584" s="412" t="s">
        <v>30223</v>
      </c>
      <c r="E2584" s="413" t="s">
        <v>34409</v>
      </c>
    </row>
    <row r="2585" spans="1:5">
      <c r="A2585" s="412">
        <v>39300</v>
      </c>
      <c r="B2585" s="412" t="s">
        <v>34410</v>
      </c>
      <c r="C2585" s="412" t="s">
        <v>30213</v>
      </c>
      <c r="D2585" s="412" t="s">
        <v>30223</v>
      </c>
      <c r="E2585" s="413" t="s">
        <v>15486</v>
      </c>
    </row>
    <row r="2586" spans="1:5">
      <c r="A2586" s="412">
        <v>39301</v>
      </c>
      <c r="B2586" s="412" t="s">
        <v>34411</v>
      </c>
      <c r="C2586" s="412" t="s">
        <v>30213</v>
      </c>
      <c r="D2586" s="412" t="s">
        <v>30223</v>
      </c>
      <c r="E2586" s="413" t="s">
        <v>10116</v>
      </c>
    </row>
    <row r="2587" spans="1:5">
      <c r="A2587" s="412">
        <v>39302</v>
      </c>
      <c r="B2587" s="412" t="s">
        <v>34412</v>
      </c>
      <c r="C2587" s="412" t="s">
        <v>30213</v>
      </c>
      <c r="D2587" s="412" t="s">
        <v>30223</v>
      </c>
      <c r="E2587" s="413" t="s">
        <v>15843</v>
      </c>
    </row>
    <row r="2588" spans="1:5">
      <c r="A2588" s="412">
        <v>39303</v>
      </c>
      <c r="B2588" s="412" t="s">
        <v>34413</v>
      </c>
      <c r="C2588" s="412" t="s">
        <v>30213</v>
      </c>
      <c r="D2588" s="412" t="s">
        <v>30223</v>
      </c>
      <c r="E2588" s="413" t="s">
        <v>34414</v>
      </c>
    </row>
    <row r="2589" spans="1:5">
      <c r="A2589" s="412">
        <v>38923</v>
      </c>
      <c r="B2589" s="412" t="s">
        <v>34415</v>
      </c>
      <c r="C2589" s="412" t="s">
        <v>30213</v>
      </c>
      <c r="D2589" s="412" t="s">
        <v>30223</v>
      </c>
      <c r="E2589" s="413" t="s">
        <v>5079</v>
      </c>
    </row>
    <row r="2590" spans="1:5">
      <c r="A2590" s="412">
        <v>38925</v>
      </c>
      <c r="B2590" s="412" t="s">
        <v>34416</v>
      </c>
      <c r="C2590" s="412" t="s">
        <v>30213</v>
      </c>
      <c r="D2590" s="412" t="s">
        <v>30223</v>
      </c>
      <c r="E2590" s="413" t="s">
        <v>34417</v>
      </c>
    </row>
    <row r="2591" spans="1:5">
      <c r="A2591" s="412">
        <v>38926</v>
      </c>
      <c r="B2591" s="412" t="s">
        <v>34418</v>
      </c>
      <c r="C2591" s="412" t="s">
        <v>30213</v>
      </c>
      <c r="D2591" s="412" t="s">
        <v>30223</v>
      </c>
      <c r="E2591" s="413" t="s">
        <v>9578</v>
      </c>
    </row>
    <row r="2592" spans="1:5">
      <c r="A2592" s="412">
        <v>38927</v>
      </c>
      <c r="B2592" s="412" t="s">
        <v>34419</v>
      </c>
      <c r="C2592" s="412" t="s">
        <v>30213</v>
      </c>
      <c r="D2592" s="412" t="s">
        <v>30223</v>
      </c>
      <c r="E2592" s="413" t="s">
        <v>4722</v>
      </c>
    </row>
    <row r="2593" spans="1:5">
      <c r="A2593" s="412">
        <v>39304</v>
      </c>
      <c r="B2593" s="412" t="s">
        <v>34420</v>
      </c>
      <c r="C2593" s="412" t="s">
        <v>30213</v>
      </c>
      <c r="D2593" s="412" t="s">
        <v>30223</v>
      </c>
      <c r="E2593" s="413" t="s">
        <v>34421</v>
      </c>
    </row>
    <row r="2594" spans="1:5">
      <c r="A2594" s="412">
        <v>38924</v>
      </c>
      <c r="B2594" s="412" t="s">
        <v>34422</v>
      </c>
      <c r="C2594" s="412" t="s">
        <v>30213</v>
      </c>
      <c r="D2594" s="412" t="s">
        <v>30223</v>
      </c>
      <c r="E2594" s="413" t="s">
        <v>13561</v>
      </c>
    </row>
    <row r="2595" spans="1:5">
      <c r="A2595" s="412">
        <v>39305</v>
      </c>
      <c r="B2595" s="412" t="s">
        <v>34423</v>
      </c>
      <c r="C2595" s="412" t="s">
        <v>30213</v>
      </c>
      <c r="D2595" s="412" t="s">
        <v>30223</v>
      </c>
      <c r="E2595" s="413" t="s">
        <v>34424</v>
      </c>
    </row>
    <row r="2596" spans="1:5">
      <c r="A2596" s="412">
        <v>39306</v>
      </c>
      <c r="B2596" s="412" t="s">
        <v>34425</v>
      </c>
      <c r="C2596" s="412" t="s">
        <v>30213</v>
      </c>
      <c r="D2596" s="412" t="s">
        <v>30223</v>
      </c>
      <c r="E2596" s="413" t="s">
        <v>4500</v>
      </c>
    </row>
    <row r="2597" spans="1:5">
      <c r="A2597" s="412">
        <v>38928</v>
      </c>
      <c r="B2597" s="412" t="s">
        <v>34426</v>
      </c>
      <c r="C2597" s="412" t="s">
        <v>30213</v>
      </c>
      <c r="D2597" s="412" t="s">
        <v>30223</v>
      </c>
      <c r="E2597" s="413" t="s">
        <v>34427</v>
      </c>
    </row>
    <row r="2598" spans="1:5">
      <c r="A2598" s="412">
        <v>38929</v>
      </c>
      <c r="B2598" s="412" t="s">
        <v>34428</v>
      </c>
      <c r="C2598" s="412" t="s">
        <v>30213</v>
      </c>
      <c r="D2598" s="412" t="s">
        <v>30223</v>
      </c>
      <c r="E2598" s="413" t="s">
        <v>15350</v>
      </c>
    </row>
    <row r="2599" spans="1:5">
      <c r="A2599" s="412">
        <v>39307</v>
      </c>
      <c r="B2599" s="412" t="s">
        <v>34429</v>
      </c>
      <c r="C2599" s="412" t="s">
        <v>30213</v>
      </c>
      <c r="D2599" s="412" t="s">
        <v>30223</v>
      </c>
      <c r="E2599" s="413" t="s">
        <v>34430</v>
      </c>
    </row>
    <row r="2600" spans="1:5">
      <c r="A2600" s="412">
        <v>38930</v>
      </c>
      <c r="B2600" s="412" t="s">
        <v>34431</v>
      </c>
      <c r="C2600" s="412" t="s">
        <v>30213</v>
      </c>
      <c r="D2600" s="412" t="s">
        <v>30223</v>
      </c>
      <c r="E2600" s="413" t="s">
        <v>10723</v>
      </c>
    </row>
    <row r="2601" spans="1:5">
      <c r="A2601" s="412">
        <v>38931</v>
      </c>
      <c r="B2601" s="412" t="s">
        <v>34432</v>
      </c>
      <c r="C2601" s="412" t="s">
        <v>30213</v>
      </c>
      <c r="D2601" s="412" t="s">
        <v>30223</v>
      </c>
      <c r="E2601" s="413" t="s">
        <v>14565</v>
      </c>
    </row>
    <row r="2602" spans="1:5">
      <c r="A2602" s="412">
        <v>38932</v>
      </c>
      <c r="B2602" s="412" t="s">
        <v>34433</v>
      </c>
      <c r="C2602" s="412" t="s">
        <v>30213</v>
      </c>
      <c r="D2602" s="412" t="s">
        <v>30223</v>
      </c>
      <c r="E2602" s="413" t="s">
        <v>10266</v>
      </c>
    </row>
    <row r="2603" spans="1:5">
      <c r="A2603" s="412">
        <v>38934</v>
      </c>
      <c r="B2603" s="412" t="s">
        <v>34434</v>
      </c>
      <c r="C2603" s="412" t="s">
        <v>30213</v>
      </c>
      <c r="D2603" s="412" t="s">
        <v>30223</v>
      </c>
      <c r="E2603" s="413" t="s">
        <v>16968</v>
      </c>
    </row>
    <row r="2604" spans="1:5">
      <c r="A2604" s="412">
        <v>38935</v>
      </c>
      <c r="B2604" s="412" t="s">
        <v>34435</v>
      </c>
      <c r="C2604" s="412" t="s">
        <v>30213</v>
      </c>
      <c r="D2604" s="412" t="s">
        <v>30223</v>
      </c>
      <c r="E2604" s="413" t="s">
        <v>13622</v>
      </c>
    </row>
    <row r="2605" spans="1:5">
      <c r="A2605" s="412">
        <v>38936</v>
      </c>
      <c r="B2605" s="412" t="s">
        <v>34436</v>
      </c>
      <c r="C2605" s="412" t="s">
        <v>30213</v>
      </c>
      <c r="D2605" s="412" t="s">
        <v>30223</v>
      </c>
      <c r="E2605" s="413" t="s">
        <v>34437</v>
      </c>
    </row>
    <row r="2606" spans="1:5">
      <c r="A2606" s="412">
        <v>38937</v>
      </c>
      <c r="B2606" s="412" t="s">
        <v>34438</v>
      </c>
      <c r="C2606" s="412" t="s">
        <v>30213</v>
      </c>
      <c r="D2606" s="412" t="s">
        <v>30223</v>
      </c>
      <c r="E2606" s="413" t="s">
        <v>32718</v>
      </c>
    </row>
    <row r="2607" spans="1:5">
      <c r="A2607" s="412">
        <v>38938</v>
      </c>
      <c r="B2607" s="412" t="s">
        <v>34439</v>
      </c>
      <c r="C2607" s="412" t="s">
        <v>30213</v>
      </c>
      <c r="D2607" s="412" t="s">
        <v>30223</v>
      </c>
      <c r="E2607" s="413" t="s">
        <v>34440</v>
      </c>
    </row>
    <row r="2608" spans="1:5">
      <c r="A2608" s="412">
        <v>3489</v>
      </c>
      <c r="B2608" s="412" t="s">
        <v>34441</v>
      </c>
      <c r="C2608" s="412" t="s">
        <v>30213</v>
      </c>
      <c r="D2608" s="412" t="s">
        <v>30216</v>
      </c>
      <c r="E2608" s="413" t="s">
        <v>8254</v>
      </c>
    </row>
    <row r="2609" spans="1:5">
      <c r="A2609" s="412">
        <v>20151</v>
      </c>
      <c r="B2609" s="412" t="s">
        <v>34442</v>
      </c>
      <c r="C2609" s="412" t="s">
        <v>30213</v>
      </c>
      <c r="D2609" s="412" t="s">
        <v>30216</v>
      </c>
      <c r="E2609" s="413" t="s">
        <v>34443</v>
      </c>
    </row>
    <row r="2610" spans="1:5">
      <c r="A2610" s="412">
        <v>20152</v>
      </c>
      <c r="B2610" s="412" t="s">
        <v>34444</v>
      </c>
      <c r="C2610" s="412" t="s">
        <v>30213</v>
      </c>
      <c r="D2610" s="412" t="s">
        <v>30216</v>
      </c>
      <c r="E2610" s="413" t="s">
        <v>34445</v>
      </c>
    </row>
    <row r="2611" spans="1:5">
      <c r="A2611" s="412">
        <v>20148</v>
      </c>
      <c r="B2611" s="412" t="s">
        <v>34446</v>
      </c>
      <c r="C2611" s="412" t="s">
        <v>30213</v>
      </c>
      <c r="D2611" s="412" t="s">
        <v>30216</v>
      </c>
      <c r="E2611" s="413" t="s">
        <v>30856</v>
      </c>
    </row>
    <row r="2612" spans="1:5">
      <c r="A2612" s="412">
        <v>20149</v>
      </c>
      <c r="B2612" s="412" t="s">
        <v>34447</v>
      </c>
      <c r="C2612" s="412" t="s">
        <v>30213</v>
      </c>
      <c r="D2612" s="412" t="s">
        <v>30216</v>
      </c>
      <c r="E2612" s="413" t="s">
        <v>14741</v>
      </c>
    </row>
    <row r="2613" spans="1:5">
      <c r="A2613" s="412">
        <v>20150</v>
      </c>
      <c r="B2613" s="412" t="s">
        <v>34448</v>
      </c>
      <c r="C2613" s="412" t="s">
        <v>30213</v>
      </c>
      <c r="D2613" s="412" t="s">
        <v>30216</v>
      </c>
      <c r="E2613" s="413" t="s">
        <v>16495</v>
      </c>
    </row>
    <row r="2614" spans="1:5">
      <c r="A2614" s="412">
        <v>20157</v>
      </c>
      <c r="B2614" s="412" t="s">
        <v>34449</v>
      </c>
      <c r="C2614" s="412" t="s">
        <v>30213</v>
      </c>
      <c r="D2614" s="412" t="s">
        <v>30216</v>
      </c>
      <c r="E2614" s="413" t="s">
        <v>34440</v>
      </c>
    </row>
    <row r="2615" spans="1:5">
      <c r="A2615" s="412">
        <v>20158</v>
      </c>
      <c r="B2615" s="412" t="s">
        <v>34450</v>
      </c>
      <c r="C2615" s="412" t="s">
        <v>30213</v>
      </c>
      <c r="D2615" s="412" t="s">
        <v>30216</v>
      </c>
      <c r="E2615" s="413" t="s">
        <v>34451</v>
      </c>
    </row>
    <row r="2616" spans="1:5">
      <c r="A2616" s="412">
        <v>20154</v>
      </c>
      <c r="B2616" s="412" t="s">
        <v>34452</v>
      </c>
      <c r="C2616" s="412" t="s">
        <v>30213</v>
      </c>
      <c r="D2616" s="412" t="s">
        <v>30216</v>
      </c>
      <c r="E2616" s="413" t="s">
        <v>34453</v>
      </c>
    </row>
    <row r="2617" spans="1:5">
      <c r="A2617" s="412">
        <v>20155</v>
      </c>
      <c r="B2617" s="412" t="s">
        <v>34454</v>
      </c>
      <c r="C2617" s="412" t="s">
        <v>30213</v>
      </c>
      <c r="D2617" s="412" t="s">
        <v>30216</v>
      </c>
      <c r="E2617" s="413" t="s">
        <v>32452</v>
      </c>
    </row>
    <row r="2618" spans="1:5">
      <c r="A2618" s="412">
        <v>20156</v>
      </c>
      <c r="B2618" s="412" t="s">
        <v>34455</v>
      </c>
      <c r="C2618" s="412" t="s">
        <v>30213</v>
      </c>
      <c r="D2618" s="412" t="s">
        <v>30216</v>
      </c>
      <c r="E2618" s="413" t="s">
        <v>12913</v>
      </c>
    </row>
    <row r="2619" spans="1:5">
      <c r="A2619" s="412">
        <v>3512</v>
      </c>
      <c r="B2619" s="412" t="s">
        <v>34456</v>
      </c>
      <c r="C2619" s="412" t="s">
        <v>30213</v>
      </c>
      <c r="D2619" s="412" t="s">
        <v>30216</v>
      </c>
      <c r="E2619" s="413" t="s">
        <v>34457</v>
      </c>
    </row>
    <row r="2620" spans="1:5">
      <c r="A2620" s="412">
        <v>3499</v>
      </c>
      <c r="B2620" s="412" t="s">
        <v>34458</v>
      </c>
      <c r="C2620" s="412" t="s">
        <v>30213</v>
      </c>
      <c r="D2620" s="412" t="s">
        <v>30216</v>
      </c>
      <c r="E2620" s="413" t="s">
        <v>31511</v>
      </c>
    </row>
    <row r="2621" spans="1:5">
      <c r="A2621" s="412">
        <v>3500</v>
      </c>
      <c r="B2621" s="412" t="s">
        <v>34459</v>
      </c>
      <c r="C2621" s="412" t="s">
        <v>30213</v>
      </c>
      <c r="D2621" s="412" t="s">
        <v>30216</v>
      </c>
      <c r="E2621" s="413" t="s">
        <v>13486</v>
      </c>
    </row>
    <row r="2622" spans="1:5">
      <c r="A2622" s="412">
        <v>3501</v>
      </c>
      <c r="B2622" s="412" t="s">
        <v>34460</v>
      </c>
      <c r="C2622" s="412" t="s">
        <v>30213</v>
      </c>
      <c r="D2622" s="412" t="s">
        <v>30216</v>
      </c>
      <c r="E2622" s="413" t="s">
        <v>16286</v>
      </c>
    </row>
    <row r="2623" spans="1:5">
      <c r="A2623" s="412">
        <v>3502</v>
      </c>
      <c r="B2623" s="412" t="s">
        <v>34461</v>
      </c>
      <c r="C2623" s="412" t="s">
        <v>30213</v>
      </c>
      <c r="D2623" s="412" t="s">
        <v>30216</v>
      </c>
      <c r="E2623" s="413" t="s">
        <v>34462</v>
      </c>
    </row>
    <row r="2624" spans="1:5">
      <c r="A2624" s="412">
        <v>3503</v>
      </c>
      <c r="B2624" s="412" t="s">
        <v>34463</v>
      </c>
      <c r="C2624" s="412" t="s">
        <v>30213</v>
      </c>
      <c r="D2624" s="412" t="s">
        <v>30216</v>
      </c>
      <c r="E2624" s="413" t="s">
        <v>34464</v>
      </c>
    </row>
    <row r="2625" spans="1:5">
      <c r="A2625" s="412">
        <v>3477</v>
      </c>
      <c r="B2625" s="412" t="s">
        <v>34465</v>
      </c>
      <c r="C2625" s="412" t="s">
        <v>30213</v>
      </c>
      <c r="D2625" s="412" t="s">
        <v>30216</v>
      </c>
      <c r="E2625" s="413" t="s">
        <v>34466</v>
      </c>
    </row>
    <row r="2626" spans="1:5">
      <c r="A2626" s="412">
        <v>3478</v>
      </c>
      <c r="B2626" s="412" t="s">
        <v>34467</v>
      </c>
      <c r="C2626" s="412" t="s">
        <v>30213</v>
      </c>
      <c r="D2626" s="412" t="s">
        <v>30216</v>
      </c>
      <c r="E2626" s="413" t="s">
        <v>34468</v>
      </c>
    </row>
    <row r="2627" spans="1:5">
      <c r="A2627" s="412">
        <v>3525</v>
      </c>
      <c r="B2627" s="412" t="s">
        <v>34469</v>
      </c>
      <c r="C2627" s="412" t="s">
        <v>30213</v>
      </c>
      <c r="D2627" s="412" t="s">
        <v>30216</v>
      </c>
      <c r="E2627" s="413" t="s">
        <v>34470</v>
      </c>
    </row>
    <row r="2628" spans="1:5">
      <c r="A2628" s="412">
        <v>3511</v>
      </c>
      <c r="B2628" s="412" t="s">
        <v>34471</v>
      </c>
      <c r="C2628" s="412" t="s">
        <v>30213</v>
      </c>
      <c r="D2628" s="412" t="s">
        <v>30216</v>
      </c>
      <c r="E2628" s="413" t="s">
        <v>34472</v>
      </c>
    </row>
    <row r="2629" spans="1:5">
      <c r="A2629" s="412">
        <v>38917</v>
      </c>
      <c r="B2629" s="412" t="s">
        <v>34473</v>
      </c>
      <c r="C2629" s="412" t="s">
        <v>30213</v>
      </c>
      <c r="D2629" s="412" t="s">
        <v>30223</v>
      </c>
      <c r="E2629" s="413" t="s">
        <v>10282</v>
      </c>
    </row>
    <row r="2630" spans="1:5">
      <c r="A2630" s="412">
        <v>38919</v>
      </c>
      <c r="B2630" s="412" t="s">
        <v>34474</v>
      </c>
      <c r="C2630" s="412" t="s">
        <v>30213</v>
      </c>
      <c r="D2630" s="412" t="s">
        <v>30223</v>
      </c>
      <c r="E2630" s="413" t="s">
        <v>34475</v>
      </c>
    </row>
    <row r="2631" spans="1:5">
      <c r="A2631" s="412">
        <v>38922</v>
      </c>
      <c r="B2631" s="412" t="s">
        <v>34476</v>
      </c>
      <c r="C2631" s="412" t="s">
        <v>30213</v>
      </c>
      <c r="D2631" s="412" t="s">
        <v>30223</v>
      </c>
      <c r="E2631" s="413" t="s">
        <v>33366</v>
      </c>
    </row>
    <row r="2632" spans="1:5">
      <c r="A2632" s="412">
        <v>38921</v>
      </c>
      <c r="B2632" s="412" t="s">
        <v>34477</v>
      </c>
      <c r="C2632" s="412" t="s">
        <v>30213</v>
      </c>
      <c r="D2632" s="412" t="s">
        <v>30223</v>
      </c>
      <c r="E2632" s="413" t="s">
        <v>8922</v>
      </c>
    </row>
    <row r="2633" spans="1:5">
      <c r="A2633" s="412">
        <v>38918</v>
      </c>
      <c r="B2633" s="412" t="s">
        <v>34478</v>
      </c>
      <c r="C2633" s="412" t="s">
        <v>30213</v>
      </c>
      <c r="D2633" s="412" t="s">
        <v>30223</v>
      </c>
      <c r="E2633" s="413" t="s">
        <v>14094</v>
      </c>
    </row>
    <row r="2634" spans="1:5">
      <c r="A2634" s="412">
        <v>38920</v>
      </c>
      <c r="B2634" s="412" t="s">
        <v>34479</v>
      </c>
      <c r="C2634" s="412" t="s">
        <v>30213</v>
      </c>
      <c r="D2634" s="412" t="s">
        <v>30223</v>
      </c>
      <c r="E2634" s="413" t="s">
        <v>34480</v>
      </c>
    </row>
    <row r="2635" spans="1:5">
      <c r="A2635" s="412">
        <v>12032</v>
      </c>
      <c r="B2635" s="412" t="s">
        <v>34481</v>
      </c>
      <c r="C2635" s="412" t="s">
        <v>31012</v>
      </c>
      <c r="D2635" s="412" t="s">
        <v>30216</v>
      </c>
      <c r="E2635" s="413" t="s">
        <v>34482</v>
      </c>
    </row>
    <row r="2636" spans="1:5">
      <c r="A2636" s="412">
        <v>12030</v>
      </c>
      <c r="B2636" s="412" t="s">
        <v>34483</v>
      </c>
      <c r="C2636" s="412" t="s">
        <v>31012</v>
      </c>
      <c r="D2636" s="412" t="s">
        <v>30216</v>
      </c>
      <c r="E2636" s="413" t="s">
        <v>4764</v>
      </c>
    </row>
    <row r="2637" spans="1:5">
      <c r="A2637" s="412">
        <v>10908</v>
      </c>
      <c r="B2637" s="412" t="s">
        <v>34484</v>
      </c>
      <c r="C2637" s="412" t="s">
        <v>30213</v>
      </c>
      <c r="D2637" s="412" t="s">
        <v>30216</v>
      </c>
      <c r="E2637" s="413" t="s">
        <v>16946</v>
      </c>
    </row>
    <row r="2638" spans="1:5">
      <c r="A2638" s="412">
        <v>10909</v>
      </c>
      <c r="B2638" s="412" t="s">
        <v>34485</v>
      </c>
      <c r="C2638" s="412" t="s">
        <v>30213</v>
      </c>
      <c r="D2638" s="412" t="s">
        <v>30216</v>
      </c>
      <c r="E2638" s="413" t="s">
        <v>31131</v>
      </c>
    </row>
    <row r="2639" spans="1:5">
      <c r="A2639" s="412">
        <v>3669</v>
      </c>
      <c r="B2639" s="412" t="s">
        <v>34486</v>
      </c>
      <c r="C2639" s="412" t="s">
        <v>30213</v>
      </c>
      <c r="D2639" s="412" t="s">
        <v>30216</v>
      </c>
      <c r="E2639" s="413" t="s">
        <v>8608</v>
      </c>
    </row>
    <row r="2640" spans="1:5">
      <c r="A2640" s="412">
        <v>20138</v>
      </c>
      <c r="B2640" s="412" t="s">
        <v>34487</v>
      </c>
      <c r="C2640" s="412" t="s">
        <v>30213</v>
      </c>
      <c r="D2640" s="412" t="s">
        <v>30216</v>
      </c>
      <c r="E2640" s="413" t="s">
        <v>34488</v>
      </c>
    </row>
    <row r="2641" spans="1:5">
      <c r="A2641" s="412">
        <v>20139</v>
      </c>
      <c r="B2641" s="412" t="s">
        <v>34489</v>
      </c>
      <c r="C2641" s="412" t="s">
        <v>30213</v>
      </c>
      <c r="D2641" s="412" t="s">
        <v>30216</v>
      </c>
      <c r="E2641" s="413" t="s">
        <v>34490</v>
      </c>
    </row>
    <row r="2642" spans="1:5">
      <c r="A2642" s="412">
        <v>3668</v>
      </c>
      <c r="B2642" s="412" t="s">
        <v>34491</v>
      </c>
      <c r="C2642" s="412" t="s">
        <v>30213</v>
      </c>
      <c r="D2642" s="412" t="s">
        <v>30216</v>
      </c>
      <c r="E2642" s="413" t="s">
        <v>34492</v>
      </c>
    </row>
    <row r="2643" spans="1:5">
      <c r="A2643" s="412">
        <v>3656</v>
      </c>
      <c r="B2643" s="412" t="s">
        <v>34493</v>
      </c>
      <c r="C2643" s="412" t="s">
        <v>30213</v>
      </c>
      <c r="D2643" s="412" t="s">
        <v>30216</v>
      </c>
      <c r="E2643" s="413" t="s">
        <v>12554</v>
      </c>
    </row>
    <row r="2644" spans="1:5">
      <c r="A2644" s="412">
        <v>10911</v>
      </c>
      <c r="B2644" s="412" t="s">
        <v>34494</v>
      </c>
      <c r="C2644" s="412" t="s">
        <v>30213</v>
      </c>
      <c r="D2644" s="412" t="s">
        <v>30216</v>
      </c>
      <c r="E2644" s="413" t="s">
        <v>34392</v>
      </c>
    </row>
    <row r="2645" spans="1:5">
      <c r="A2645" s="412">
        <v>3654</v>
      </c>
      <c r="B2645" s="412" t="s">
        <v>34495</v>
      </c>
      <c r="C2645" s="412" t="s">
        <v>30213</v>
      </c>
      <c r="D2645" s="412" t="s">
        <v>30216</v>
      </c>
      <c r="E2645" s="413" t="s">
        <v>34496</v>
      </c>
    </row>
    <row r="2646" spans="1:5">
      <c r="A2646" s="412">
        <v>3664</v>
      </c>
      <c r="B2646" s="412" t="s">
        <v>34497</v>
      </c>
      <c r="C2646" s="412" t="s">
        <v>30213</v>
      </c>
      <c r="D2646" s="412" t="s">
        <v>30216</v>
      </c>
      <c r="E2646" s="413" t="s">
        <v>16691</v>
      </c>
    </row>
    <row r="2647" spans="1:5">
      <c r="A2647" s="412">
        <v>3657</v>
      </c>
      <c r="B2647" s="412" t="s">
        <v>34498</v>
      </c>
      <c r="C2647" s="412" t="s">
        <v>30213</v>
      </c>
      <c r="D2647" s="412" t="s">
        <v>30216</v>
      </c>
      <c r="E2647" s="413" t="s">
        <v>12502</v>
      </c>
    </row>
    <row r="2648" spans="1:5">
      <c r="A2648" s="412">
        <v>12625</v>
      </c>
      <c r="B2648" s="412" t="s">
        <v>34499</v>
      </c>
      <c r="C2648" s="412" t="s">
        <v>30213</v>
      </c>
      <c r="D2648" s="412" t="s">
        <v>30223</v>
      </c>
      <c r="E2648" s="413" t="s">
        <v>8421</v>
      </c>
    </row>
    <row r="2649" spans="1:5">
      <c r="A2649" s="412">
        <v>20136</v>
      </c>
      <c r="B2649" s="412" t="s">
        <v>34500</v>
      </c>
      <c r="C2649" s="412" t="s">
        <v>30213</v>
      </c>
      <c r="D2649" s="412" t="s">
        <v>30216</v>
      </c>
      <c r="E2649" s="413" t="s">
        <v>34501</v>
      </c>
    </row>
    <row r="2650" spans="1:5">
      <c r="A2650" s="412">
        <v>20144</v>
      </c>
      <c r="B2650" s="412" t="s">
        <v>34502</v>
      </c>
      <c r="C2650" s="412" t="s">
        <v>30213</v>
      </c>
      <c r="D2650" s="412" t="s">
        <v>30216</v>
      </c>
      <c r="E2650" s="413" t="s">
        <v>15540</v>
      </c>
    </row>
    <row r="2651" spans="1:5">
      <c r="A2651" s="412">
        <v>20143</v>
      </c>
      <c r="B2651" s="412" t="s">
        <v>34503</v>
      </c>
      <c r="C2651" s="412" t="s">
        <v>30213</v>
      </c>
      <c r="D2651" s="412" t="s">
        <v>30216</v>
      </c>
      <c r="E2651" s="413" t="s">
        <v>16417</v>
      </c>
    </row>
    <row r="2652" spans="1:5">
      <c r="A2652" s="412">
        <v>20145</v>
      </c>
      <c r="B2652" s="412" t="s">
        <v>34504</v>
      </c>
      <c r="C2652" s="412" t="s">
        <v>30213</v>
      </c>
      <c r="D2652" s="412" t="s">
        <v>30216</v>
      </c>
      <c r="E2652" s="413" t="s">
        <v>34505</v>
      </c>
    </row>
    <row r="2653" spans="1:5">
      <c r="A2653" s="412">
        <v>20146</v>
      </c>
      <c r="B2653" s="412" t="s">
        <v>34506</v>
      </c>
      <c r="C2653" s="412" t="s">
        <v>30213</v>
      </c>
      <c r="D2653" s="412" t="s">
        <v>30216</v>
      </c>
      <c r="E2653" s="413" t="s">
        <v>34507</v>
      </c>
    </row>
    <row r="2654" spans="1:5">
      <c r="A2654" s="412">
        <v>20140</v>
      </c>
      <c r="B2654" s="412" t="s">
        <v>34508</v>
      </c>
      <c r="C2654" s="412" t="s">
        <v>30213</v>
      </c>
      <c r="D2654" s="412" t="s">
        <v>30216</v>
      </c>
      <c r="E2654" s="413" t="s">
        <v>16249</v>
      </c>
    </row>
    <row r="2655" spans="1:5">
      <c r="A2655" s="412">
        <v>20141</v>
      </c>
      <c r="B2655" s="412" t="s">
        <v>34509</v>
      </c>
      <c r="C2655" s="412" t="s">
        <v>30213</v>
      </c>
      <c r="D2655" s="412" t="s">
        <v>30216</v>
      </c>
      <c r="E2655" s="413" t="s">
        <v>34510</v>
      </c>
    </row>
    <row r="2656" spans="1:5">
      <c r="A2656" s="412">
        <v>20142</v>
      </c>
      <c r="B2656" s="412" t="s">
        <v>34511</v>
      </c>
      <c r="C2656" s="412" t="s">
        <v>30213</v>
      </c>
      <c r="D2656" s="412" t="s">
        <v>30216</v>
      </c>
      <c r="E2656" s="413" t="s">
        <v>34512</v>
      </c>
    </row>
    <row r="2657" spans="1:5">
      <c r="A2657" s="412">
        <v>3659</v>
      </c>
      <c r="B2657" s="412" t="s">
        <v>34513</v>
      </c>
      <c r="C2657" s="412" t="s">
        <v>30213</v>
      </c>
      <c r="D2657" s="412" t="s">
        <v>30216</v>
      </c>
      <c r="E2657" s="413" t="s">
        <v>11261</v>
      </c>
    </row>
    <row r="2658" spans="1:5">
      <c r="A2658" s="412">
        <v>3660</v>
      </c>
      <c r="B2658" s="412" t="s">
        <v>34514</v>
      </c>
      <c r="C2658" s="412" t="s">
        <v>30213</v>
      </c>
      <c r="D2658" s="412" t="s">
        <v>30216</v>
      </c>
      <c r="E2658" s="413" t="s">
        <v>14913</v>
      </c>
    </row>
    <row r="2659" spans="1:5">
      <c r="A2659" s="412">
        <v>3662</v>
      </c>
      <c r="B2659" s="412" t="s">
        <v>34515</v>
      </c>
      <c r="C2659" s="412" t="s">
        <v>30213</v>
      </c>
      <c r="D2659" s="412" t="s">
        <v>30216</v>
      </c>
      <c r="E2659" s="413" t="s">
        <v>13669</v>
      </c>
    </row>
    <row r="2660" spans="1:5">
      <c r="A2660" s="412">
        <v>3661</v>
      </c>
      <c r="B2660" s="412" t="s">
        <v>34516</v>
      </c>
      <c r="C2660" s="412" t="s">
        <v>30213</v>
      </c>
      <c r="D2660" s="412" t="s">
        <v>30216</v>
      </c>
      <c r="E2660" s="413" t="s">
        <v>6994</v>
      </c>
    </row>
    <row r="2661" spans="1:5">
      <c r="A2661" s="412">
        <v>3658</v>
      </c>
      <c r="B2661" s="412" t="s">
        <v>34517</v>
      </c>
      <c r="C2661" s="412" t="s">
        <v>30213</v>
      </c>
      <c r="D2661" s="412" t="s">
        <v>30216</v>
      </c>
      <c r="E2661" s="413" t="s">
        <v>34518</v>
      </c>
    </row>
    <row r="2662" spans="1:5">
      <c r="A2662" s="412">
        <v>3670</v>
      </c>
      <c r="B2662" s="412" t="s">
        <v>34519</v>
      </c>
      <c r="C2662" s="412" t="s">
        <v>30213</v>
      </c>
      <c r="D2662" s="412" t="s">
        <v>30216</v>
      </c>
      <c r="E2662" s="413" t="s">
        <v>15366</v>
      </c>
    </row>
    <row r="2663" spans="1:5">
      <c r="A2663" s="412">
        <v>3666</v>
      </c>
      <c r="B2663" s="412" t="s">
        <v>34520</v>
      </c>
      <c r="C2663" s="412" t="s">
        <v>30213</v>
      </c>
      <c r="D2663" s="412" t="s">
        <v>30216</v>
      </c>
      <c r="E2663" s="413" t="s">
        <v>16591</v>
      </c>
    </row>
    <row r="2664" spans="1:5">
      <c r="A2664" s="412">
        <v>14157</v>
      </c>
      <c r="B2664" s="412" t="s">
        <v>34521</v>
      </c>
      <c r="C2664" s="412" t="s">
        <v>30213</v>
      </c>
      <c r="D2664" s="412" t="s">
        <v>30223</v>
      </c>
      <c r="E2664" s="413" t="s">
        <v>4937</v>
      </c>
    </row>
    <row r="2665" spans="1:5">
      <c r="A2665" s="412">
        <v>3653</v>
      </c>
      <c r="B2665" s="412" t="s">
        <v>34522</v>
      </c>
      <c r="C2665" s="412" t="s">
        <v>30213</v>
      </c>
      <c r="D2665" s="412" t="s">
        <v>30223</v>
      </c>
      <c r="E2665" s="413" t="s">
        <v>34523</v>
      </c>
    </row>
    <row r="2666" spans="1:5">
      <c r="A2666" s="412">
        <v>3649</v>
      </c>
      <c r="B2666" s="412" t="s">
        <v>34524</v>
      </c>
      <c r="C2666" s="412" t="s">
        <v>30213</v>
      </c>
      <c r="D2666" s="412" t="s">
        <v>30223</v>
      </c>
      <c r="E2666" s="413" t="s">
        <v>34525</v>
      </c>
    </row>
    <row r="2667" spans="1:5">
      <c r="A2667" s="412">
        <v>42696</v>
      </c>
      <c r="B2667" s="412" t="s">
        <v>34526</v>
      </c>
      <c r="C2667" s="412" t="s">
        <v>30213</v>
      </c>
      <c r="D2667" s="412" t="s">
        <v>30223</v>
      </c>
      <c r="E2667" s="413" t="s">
        <v>34527</v>
      </c>
    </row>
    <row r="2668" spans="1:5">
      <c r="A2668" s="412">
        <v>42697</v>
      </c>
      <c r="B2668" s="412" t="s">
        <v>34528</v>
      </c>
      <c r="C2668" s="412" t="s">
        <v>30213</v>
      </c>
      <c r="D2668" s="412" t="s">
        <v>30223</v>
      </c>
      <c r="E2668" s="413" t="s">
        <v>34529</v>
      </c>
    </row>
    <row r="2669" spans="1:5">
      <c r="A2669" s="412">
        <v>42698</v>
      </c>
      <c r="B2669" s="412" t="s">
        <v>34530</v>
      </c>
      <c r="C2669" s="412" t="s">
        <v>30213</v>
      </c>
      <c r="D2669" s="412" t="s">
        <v>30223</v>
      </c>
      <c r="E2669" s="413" t="s">
        <v>34531</v>
      </c>
    </row>
    <row r="2670" spans="1:5">
      <c r="A2670" s="412">
        <v>39875</v>
      </c>
      <c r="B2670" s="412" t="s">
        <v>34532</v>
      </c>
      <c r="C2670" s="412" t="s">
        <v>30213</v>
      </c>
      <c r="D2670" s="412" t="s">
        <v>30223</v>
      </c>
      <c r="E2670" s="413" t="s">
        <v>34533</v>
      </c>
    </row>
    <row r="2671" spans="1:5">
      <c r="A2671" s="412">
        <v>39876</v>
      </c>
      <c r="B2671" s="412" t="s">
        <v>34534</v>
      </c>
      <c r="C2671" s="412" t="s">
        <v>30213</v>
      </c>
      <c r="D2671" s="412" t="s">
        <v>30223</v>
      </c>
      <c r="E2671" s="413" t="s">
        <v>34535</v>
      </c>
    </row>
    <row r="2672" spans="1:5">
      <c r="A2672" s="412">
        <v>39877</v>
      </c>
      <c r="B2672" s="412" t="s">
        <v>34536</v>
      </c>
      <c r="C2672" s="412" t="s">
        <v>30213</v>
      </c>
      <c r="D2672" s="412" t="s">
        <v>30223</v>
      </c>
      <c r="E2672" s="413" t="s">
        <v>34537</v>
      </c>
    </row>
    <row r="2673" spans="1:5">
      <c r="A2673" s="412">
        <v>39878</v>
      </c>
      <c r="B2673" s="412" t="s">
        <v>34538</v>
      </c>
      <c r="C2673" s="412" t="s">
        <v>30213</v>
      </c>
      <c r="D2673" s="412" t="s">
        <v>30223</v>
      </c>
      <c r="E2673" s="413" t="s">
        <v>34539</v>
      </c>
    </row>
    <row r="2674" spans="1:5">
      <c r="A2674" s="412">
        <v>39872</v>
      </c>
      <c r="B2674" s="412" t="s">
        <v>34540</v>
      </c>
      <c r="C2674" s="412" t="s">
        <v>30213</v>
      </c>
      <c r="D2674" s="412" t="s">
        <v>30223</v>
      </c>
      <c r="E2674" s="413" t="s">
        <v>34541</v>
      </c>
    </row>
    <row r="2675" spans="1:5">
      <c r="A2675" s="412">
        <v>39873</v>
      </c>
      <c r="B2675" s="412" t="s">
        <v>34542</v>
      </c>
      <c r="C2675" s="412" t="s">
        <v>30213</v>
      </c>
      <c r="D2675" s="412" t="s">
        <v>30223</v>
      </c>
      <c r="E2675" s="413" t="s">
        <v>34543</v>
      </c>
    </row>
    <row r="2676" spans="1:5">
      <c r="A2676" s="412">
        <v>39874</v>
      </c>
      <c r="B2676" s="412" t="s">
        <v>34544</v>
      </c>
      <c r="C2676" s="412" t="s">
        <v>30213</v>
      </c>
      <c r="D2676" s="412" t="s">
        <v>30223</v>
      </c>
      <c r="E2676" s="413" t="s">
        <v>34545</v>
      </c>
    </row>
    <row r="2677" spans="1:5">
      <c r="A2677" s="412">
        <v>3674</v>
      </c>
      <c r="B2677" s="412" t="s">
        <v>34546</v>
      </c>
      <c r="C2677" s="412" t="s">
        <v>30232</v>
      </c>
      <c r="D2677" s="412" t="s">
        <v>30223</v>
      </c>
      <c r="E2677" s="413" t="s">
        <v>34547</v>
      </c>
    </row>
    <row r="2678" spans="1:5">
      <c r="A2678" s="412">
        <v>3681</v>
      </c>
      <c r="B2678" s="412" t="s">
        <v>34548</v>
      </c>
      <c r="C2678" s="412" t="s">
        <v>30232</v>
      </c>
      <c r="D2678" s="412" t="s">
        <v>30223</v>
      </c>
      <c r="E2678" s="413" t="s">
        <v>34549</v>
      </c>
    </row>
    <row r="2679" spans="1:5">
      <c r="A2679" s="412">
        <v>3676</v>
      </c>
      <c r="B2679" s="412" t="s">
        <v>34550</v>
      </c>
      <c r="C2679" s="412" t="s">
        <v>30232</v>
      </c>
      <c r="D2679" s="412" t="s">
        <v>30223</v>
      </c>
      <c r="E2679" s="413" t="s">
        <v>34551</v>
      </c>
    </row>
    <row r="2680" spans="1:5">
      <c r="A2680" s="412">
        <v>3679</v>
      </c>
      <c r="B2680" s="412" t="s">
        <v>34552</v>
      </c>
      <c r="C2680" s="412" t="s">
        <v>30232</v>
      </c>
      <c r="D2680" s="412" t="s">
        <v>30223</v>
      </c>
      <c r="E2680" s="413" t="s">
        <v>34553</v>
      </c>
    </row>
    <row r="2681" spans="1:5">
      <c r="A2681" s="412">
        <v>3672</v>
      </c>
      <c r="B2681" s="412" t="s">
        <v>34554</v>
      </c>
      <c r="C2681" s="412" t="s">
        <v>30232</v>
      </c>
      <c r="D2681" s="412" t="s">
        <v>30223</v>
      </c>
      <c r="E2681" s="413" t="s">
        <v>33789</v>
      </c>
    </row>
    <row r="2682" spans="1:5">
      <c r="A2682" s="412">
        <v>3671</v>
      </c>
      <c r="B2682" s="412" t="s">
        <v>34555</v>
      </c>
      <c r="C2682" s="412" t="s">
        <v>30232</v>
      </c>
      <c r="D2682" s="412" t="s">
        <v>30223</v>
      </c>
      <c r="E2682" s="413" t="s">
        <v>30790</v>
      </c>
    </row>
    <row r="2683" spans="1:5">
      <c r="A2683" s="412">
        <v>3673</v>
      </c>
      <c r="B2683" s="412" t="s">
        <v>34556</v>
      </c>
      <c r="C2683" s="412" t="s">
        <v>30232</v>
      </c>
      <c r="D2683" s="412" t="s">
        <v>30223</v>
      </c>
      <c r="E2683" s="413" t="s">
        <v>34557</v>
      </c>
    </row>
    <row r="2684" spans="1:5">
      <c r="A2684" s="412">
        <v>38394</v>
      </c>
      <c r="B2684" s="412" t="s">
        <v>34558</v>
      </c>
      <c r="C2684" s="412" t="s">
        <v>30213</v>
      </c>
      <c r="D2684" s="412" t="s">
        <v>30216</v>
      </c>
      <c r="E2684" s="413" t="s">
        <v>34559</v>
      </c>
    </row>
    <row r="2685" spans="1:5">
      <c r="A2685" s="412">
        <v>3729</v>
      </c>
      <c r="B2685" s="412" t="s">
        <v>34560</v>
      </c>
      <c r="C2685" s="412" t="s">
        <v>30213</v>
      </c>
      <c r="D2685" s="412" t="s">
        <v>30216</v>
      </c>
      <c r="E2685" s="413" t="s">
        <v>34561</v>
      </c>
    </row>
    <row r="2686" spans="1:5">
      <c r="A2686" s="412">
        <v>39357</v>
      </c>
      <c r="B2686" s="412" t="s">
        <v>34562</v>
      </c>
      <c r="C2686" s="412" t="s">
        <v>30213</v>
      </c>
      <c r="D2686" s="412" t="s">
        <v>30223</v>
      </c>
      <c r="E2686" s="413" t="s">
        <v>34563</v>
      </c>
    </row>
    <row r="2687" spans="1:5">
      <c r="A2687" s="412">
        <v>39358</v>
      </c>
      <c r="B2687" s="412" t="s">
        <v>34564</v>
      </c>
      <c r="C2687" s="412" t="s">
        <v>30213</v>
      </c>
      <c r="D2687" s="412" t="s">
        <v>30223</v>
      </c>
      <c r="E2687" s="413" t="s">
        <v>34565</v>
      </c>
    </row>
    <row r="2688" spans="1:5">
      <c r="A2688" s="412">
        <v>39356</v>
      </c>
      <c r="B2688" s="412" t="s">
        <v>34566</v>
      </c>
      <c r="C2688" s="412" t="s">
        <v>30213</v>
      </c>
      <c r="D2688" s="412" t="s">
        <v>30223</v>
      </c>
      <c r="E2688" s="413" t="s">
        <v>34567</v>
      </c>
    </row>
    <row r="2689" spans="1:5">
      <c r="A2689" s="412">
        <v>39355</v>
      </c>
      <c r="B2689" s="412" t="s">
        <v>34568</v>
      </c>
      <c r="C2689" s="412" t="s">
        <v>30213</v>
      </c>
      <c r="D2689" s="412" t="s">
        <v>30223</v>
      </c>
      <c r="E2689" s="413" t="s">
        <v>34569</v>
      </c>
    </row>
    <row r="2690" spans="1:5">
      <c r="A2690" s="412">
        <v>39353</v>
      </c>
      <c r="B2690" s="412" t="s">
        <v>34570</v>
      </c>
      <c r="C2690" s="412" t="s">
        <v>30213</v>
      </c>
      <c r="D2690" s="412" t="s">
        <v>30223</v>
      </c>
      <c r="E2690" s="413" t="s">
        <v>34571</v>
      </c>
    </row>
    <row r="2691" spans="1:5">
      <c r="A2691" s="412">
        <v>39354</v>
      </c>
      <c r="B2691" s="412" t="s">
        <v>34572</v>
      </c>
      <c r="C2691" s="412" t="s">
        <v>30213</v>
      </c>
      <c r="D2691" s="412" t="s">
        <v>30223</v>
      </c>
      <c r="E2691" s="413" t="s">
        <v>34573</v>
      </c>
    </row>
    <row r="2692" spans="1:5">
      <c r="A2692" s="412">
        <v>39398</v>
      </c>
      <c r="B2692" s="412" t="s">
        <v>34574</v>
      </c>
      <c r="C2692" s="412" t="s">
        <v>30213</v>
      </c>
      <c r="D2692" s="412" t="s">
        <v>30216</v>
      </c>
      <c r="E2692" s="413" t="s">
        <v>34575</v>
      </c>
    </row>
    <row r="2693" spans="1:5">
      <c r="A2693" s="412">
        <v>13343</v>
      </c>
      <c r="B2693" s="412" t="s">
        <v>34576</v>
      </c>
      <c r="C2693" s="412" t="s">
        <v>30213</v>
      </c>
      <c r="D2693" s="412" t="s">
        <v>30223</v>
      </c>
      <c r="E2693" s="413" t="s">
        <v>34577</v>
      </c>
    </row>
    <row r="2694" spans="1:5">
      <c r="A2694" s="412">
        <v>12118</v>
      </c>
      <c r="B2694" s="412" t="s">
        <v>34578</v>
      </c>
      <c r="C2694" s="412" t="s">
        <v>30213</v>
      </c>
      <c r="D2694" s="412" t="s">
        <v>30216</v>
      </c>
      <c r="E2694" s="413" t="s">
        <v>34579</v>
      </c>
    </row>
    <row r="2695" spans="1:5">
      <c r="A2695" s="412">
        <v>39482</v>
      </c>
      <c r="B2695" s="412" t="s">
        <v>34580</v>
      </c>
      <c r="C2695" s="412" t="s">
        <v>30213</v>
      </c>
      <c r="D2695" s="412" t="s">
        <v>30216</v>
      </c>
      <c r="E2695" s="413" t="s">
        <v>34581</v>
      </c>
    </row>
    <row r="2696" spans="1:5">
      <c r="A2696" s="412">
        <v>39486</v>
      </c>
      <c r="B2696" s="412" t="s">
        <v>34582</v>
      </c>
      <c r="C2696" s="412" t="s">
        <v>30213</v>
      </c>
      <c r="D2696" s="412" t="s">
        <v>30216</v>
      </c>
      <c r="E2696" s="413" t="s">
        <v>34583</v>
      </c>
    </row>
    <row r="2697" spans="1:5">
      <c r="A2697" s="412">
        <v>39484</v>
      </c>
      <c r="B2697" s="412" t="s">
        <v>34584</v>
      </c>
      <c r="C2697" s="412" t="s">
        <v>30213</v>
      </c>
      <c r="D2697" s="412" t="s">
        <v>30216</v>
      </c>
      <c r="E2697" s="413" t="s">
        <v>34581</v>
      </c>
    </row>
    <row r="2698" spans="1:5">
      <c r="A2698" s="412">
        <v>39488</v>
      </c>
      <c r="B2698" s="412" t="s">
        <v>34585</v>
      </c>
      <c r="C2698" s="412" t="s">
        <v>30213</v>
      </c>
      <c r="D2698" s="412" t="s">
        <v>30216</v>
      </c>
      <c r="E2698" s="413" t="s">
        <v>34586</v>
      </c>
    </row>
    <row r="2699" spans="1:5">
      <c r="A2699" s="412">
        <v>39485</v>
      </c>
      <c r="B2699" s="412" t="s">
        <v>34587</v>
      </c>
      <c r="C2699" s="412" t="s">
        <v>30213</v>
      </c>
      <c r="D2699" s="412" t="s">
        <v>30216</v>
      </c>
      <c r="E2699" s="413" t="s">
        <v>34581</v>
      </c>
    </row>
    <row r="2700" spans="1:5">
      <c r="A2700" s="412">
        <v>39489</v>
      </c>
      <c r="B2700" s="412" t="s">
        <v>34588</v>
      </c>
      <c r="C2700" s="412" t="s">
        <v>30213</v>
      </c>
      <c r="D2700" s="412" t="s">
        <v>30216</v>
      </c>
      <c r="E2700" s="413" t="s">
        <v>34589</v>
      </c>
    </row>
    <row r="2701" spans="1:5">
      <c r="A2701" s="412">
        <v>39490</v>
      </c>
      <c r="B2701" s="412" t="s">
        <v>34590</v>
      </c>
      <c r="C2701" s="412" t="s">
        <v>30213</v>
      </c>
      <c r="D2701" s="412" t="s">
        <v>30216</v>
      </c>
      <c r="E2701" s="413" t="s">
        <v>34591</v>
      </c>
    </row>
    <row r="2702" spans="1:5">
      <c r="A2702" s="412">
        <v>39494</v>
      </c>
      <c r="B2702" s="412" t="s">
        <v>34592</v>
      </c>
      <c r="C2702" s="412" t="s">
        <v>30213</v>
      </c>
      <c r="D2702" s="412" t="s">
        <v>30216</v>
      </c>
      <c r="E2702" s="413" t="s">
        <v>34593</v>
      </c>
    </row>
    <row r="2703" spans="1:5">
      <c r="A2703" s="412">
        <v>39495</v>
      </c>
      <c r="B2703" s="412" t="s">
        <v>34594</v>
      </c>
      <c r="C2703" s="412" t="s">
        <v>30213</v>
      </c>
      <c r="D2703" s="412" t="s">
        <v>30216</v>
      </c>
      <c r="E2703" s="413" t="s">
        <v>34595</v>
      </c>
    </row>
    <row r="2704" spans="1:5">
      <c r="A2704" s="412">
        <v>39496</v>
      </c>
      <c r="B2704" s="412" t="s">
        <v>34596</v>
      </c>
      <c r="C2704" s="412" t="s">
        <v>30213</v>
      </c>
      <c r="D2704" s="412" t="s">
        <v>30216</v>
      </c>
      <c r="E2704" s="413" t="s">
        <v>34597</v>
      </c>
    </row>
    <row r="2705" spans="1:5">
      <c r="A2705" s="412">
        <v>39492</v>
      </c>
      <c r="B2705" s="412" t="s">
        <v>34598</v>
      </c>
      <c r="C2705" s="412" t="s">
        <v>30213</v>
      </c>
      <c r="D2705" s="412" t="s">
        <v>30216</v>
      </c>
      <c r="E2705" s="413" t="s">
        <v>34599</v>
      </c>
    </row>
    <row r="2706" spans="1:5">
      <c r="A2706" s="412">
        <v>39497</v>
      </c>
      <c r="B2706" s="412" t="s">
        <v>34600</v>
      </c>
      <c r="C2706" s="412" t="s">
        <v>30213</v>
      </c>
      <c r="D2706" s="412" t="s">
        <v>30216</v>
      </c>
      <c r="E2706" s="413" t="s">
        <v>34601</v>
      </c>
    </row>
    <row r="2707" spans="1:5">
      <c r="A2707" s="412">
        <v>39493</v>
      </c>
      <c r="B2707" s="412" t="s">
        <v>34602</v>
      </c>
      <c r="C2707" s="412" t="s">
        <v>30213</v>
      </c>
      <c r="D2707" s="412" t="s">
        <v>30216</v>
      </c>
      <c r="E2707" s="413" t="s">
        <v>34603</v>
      </c>
    </row>
    <row r="2708" spans="1:5">
      <c r="A2708" s="412">
        <v>39500</v>
      </c>
      <c r="B2708" s="412" t="s">
        <v>34604</v>
      </c>
      <c r="C2708" s="412" t="s">
        <v>30213</v>
      </c>
      <c r="D2708" s="412" t="s">
        <v>30216</v>
      </c>
      <c r="E2708" s="413" t="s">
        <v>34605</v>
      </c>
    </row>
    <row r="2709" spans="1:5">
      <c r="A2709" s="412">
        <v>39498</v>
      </c>
      <c r="B2709" s="412" t="s">
        <v>34606</v>
      </c>
      <c r="C2709" s="412" t="s">
        <v>30213</v>
      </c>
      <c r="D2709" s="412" t="s">
        <v>30216</v>
      </c>
      <c r="E2709" s="413" t="s">
        <v>34607</v>
      </c>
    </row>
    <row r="2710" spans="1:5">
      <c r="A2710" s="412">
        <v>43628</v>
      </c>
      <c r="B2710" s="412" t="s">
        <v>34608</v>
      </c>
      <c r="C2710" s="412" t="s">
        <v>30213</v>
      </c>
      <c r="D2710" s="412" t="s">
        <v>30216</v>
      </c>
      <c r="E2710" s="413" t="s">
        <v>34609</v>
      </c>
    </row>
    <row r="2711" spans="1:5">
      <c r="A2711" s="412">
        <v>39501</v>
      </c>
      <c r="B2711" s="412" t="s">
        <v>34610</v>
      </c>
      <c r="C2711" s="412" t="s">
        <v>30213</v>
      </c>
      <c r="D2711" s="412" t="s">
        <v>30216</v>
      </c>
      <c r="E2711" s="413" t="s">
        <v>34611</v>
      </c>
    </row>
    <row r="2712" spans="1:5">
      <c r="A2712" s="412">
        <v>39499</v>
      </c>
      <c r="B2712" s="412" t="s">
        <v>34612</v>
      </c>
      <c r="C2712" s="412" t="s">
        <v>30213</v>
      </c>
      <c r="D2712" s="412" t="s">
        <v>30216</v>
      </c>
      <c r="E2712" s="413" t="s">
        <v>34613</v>
      </c>
    </row>
    <row r="2713" spans="1:5">
      <c r="A2713" s="412">
        <v>43621</v>
      </c>
      <c r="B2713" s="412" t="s">
        <v>34614</v>
      </c>
      <c r="C2713" s="412" t="s">
        <v>30213</v>
      </c>
      <c r="D2713" s="412" t="s">
        <v>30216</v>
      </c>
      <c r="E2713" s="413" t="s">
        <v>34615</v>
      </c>
    </row>
    <row r="2714" spans="1:5">
      <c r="A2714" s="412">
        <v>3733</v>
      </c>
      <c r="B2714" s="412" t="s">
        <v>34616</v>
      </c>
      <c r="C2714" s="412" t="s">
        <v>30222</v>
      </c>
      <c r="D2714" s="412" t="s">
        <v>30223</v>
      </c>
      <c r="E2714" s="413" t="s">
        <v>34617</v>
      </c>
    </row>
    <row r="2715" spans="1:5">
      <c r="A2715" s="412">
        <v>3731</v>
      </c>
      <c r="B2715" s="412" t="s">
        <v>34618</v>
      </c>
      <c r="C2715" s="412" t="s">
        <v>30222</v>
      </c>
      <c r="D2715" s="412" t="s">
        <v>30223</v>
      </c>
      <c r="E2715" s="413" t="s">
        <v>34619</v>
      </c>
    </row>
    <row r="2716" spans="1:5">
      <c r="A2716" s="412">
        <v>38137</v>
      </c>
      <c r="B2716" s="412" t="s">
        <v>34620</v>
      </c>
      <c r="C2716" s="412" t="s">
        <v>30222</v>
      </c>
      <c r="D2716" s="412" t="s">
        <v>30223</v>
      </c>
      <c r="E2716" s="413" t="s">
        <v>13518</v>
      </c>
    </row>
    <row r="2717" spans="1:5">
      <c r="A2717" s="412">
        <v>38135</v>
      </c>
      <c r="B2717" s="412" t="s">
        <v>34621</v>
      </c>
      <c r="C2717" s="412" t="s">
        <v>30222</v>
      </c>
      <c r="D2717" s="412" t="s">
        <v>30223</v>
      </c>
      <c r="E2717" s="413" t="s">
        <v>34622</v>
      </c>
    </row>
    <row r="2718" spans="1:5">
      <c r="A2718" s="412">
        <v>38138</v>
      </c>
      <c r="B2718" s="412" t="s">
        <v>34623</v>
      </c>
      <c r="C2718" s="412" t="s">
        <v>30222</v>
      </c>
      <c r="D2718" s="412" t="s">
        <v>30223</v>
      </c>
      <c r="E2718" s="413" t="s">
        <v>7504</v>
      </c>
    </row>
    <row r="2719" spans="1:5">
      <c r="A2719" s="412">
        <v>3736</v>
      </c>
      <c r="B2719" s="412" t="s">
        <v>34624</v>
      </c>
      <c r="C2719" s="412" t="s">
        <v>30222</v>
      </c>
      <c r="D2719" s="412" t="s">
        <v>30214</v>
      </c>
      <c r="E2719" s="413" t="s">
        <v>34625</v>
      </c>
    </row>
    <row r="2720" spans="1:5">
      <c r="A2720" s="412">
        <v>3741</v>
      </c>
      <c r="B2720" s="412" t="s">
        <v>34626</v>
      </c>
      <c r="C2720" s="412" t="s">
        <v>30222</v>
      </c>
      <c r="D2720" s="412" t="s">
        <v>30216</v>
      </c>
      <c r="E2720" s="413" t="s">
        <v>34627</v>
      </c>
    </row>
    <row r="2721" spans="1:5">
      <c r="A2721" s="412">
        <v>3745</v>
      </c>
      <c r="B2721" s="412" t="s">
        <v>34628</v>
      </c>
      <c r="C2721" s="412" t="s">
        <v>30222</v>
      </c>
      <c r="D2721" s="412" t="s">
        <v>30216</v>
      </c>
      <c r="E2721" s="413" t="s">
        <v>34629</v>
      </c>
    </row>
    <row r="2722" spans="1:5">
      <c r="A2722" s="412">
        <v>3743</v>
      </c>
      <c r="B2722" s="412" t="s">
        <v>34630</v>
      </c>
      <c r="C2722" s="412" t="s">
        <v>30222</v>
      </c>
      <c r="D2722" s="412" t="s">
        <v>30216</v>
      </c>
      <c r="E2722" s="413" t="s">
        <v>34631</v>
      </c>
    </row>
    <row r="2723" spans="1:5">
      <c r="A2723" s="412">
        <v>3744</v>
      </c>
      <c r="B2723" s="412" t="s">
        <v>34632</v>
      </c>
      <c r="C2723" s="412" t="s">
        <v>30222</v>
      </c>
      <c r="D2723" s="412" t="s">
        <v>30216</v>
      </c>
      <c r="E2723" s="413" t="s">
        <v>34633</v>
      </c>
    </row>
    <row r="2724" spans="1:5">
      <c r="A2724" s="412">
        <v>3739</v>
      </c>
      <c r="B2724" s="412" t="s">
        <v>34634</v>
      </c>
      <c r="C2724" s="412" t="s">
        <v>30222</v>
      </c>
      <c r="D2724" s="412" t="s">
        <v>30216</v>
      </c>
      <c r="E2724" s="413" t="s">
        <v>34635</v>
      </c>
    </row>
    <row r="2725" spans="1:5">
      <c r="A2725" s="412">
        <v>3737</v>
      </c>
      <c r="B2725" s="412" t="s">
        <v>34636</v>
      </c>
      <c r="C2725" s="412" t="s">
        <v>30222</v>
      </c>
      <c r="D2725" s="412" t="s">
        <v>30216</v>
      </c>
      <c r="E2725" s="413" t="s">
        <v>34637</v>
      </c>
    </row>
    <row r="2726" spans="1:5">
      <c r="A2726" s="412">
        <v>3738</v>
      </c>
      <c r="B2726" s="412" t="s">
        <v>34638</v>
      </c>
      <c r="C2726" s="412" t="s">
        <v>30222</v>
      </c>
      <c r="D2726" s="412" t="s">
        <v>30216</v>
      </c>
      <c r="E2726" s="413" t="s">
        <v>14368</v>
      </c>
    </row>
    <row r="2727" spans="1:5">
      <c r="A2727" s="412">
        <v>3747</v>
      </c>
      <c r="B2727" s="412" t="s">
        <v>34639</v>
      </c>
      <c r="C2727" s="412" t="s">
        <v>30222</v>
      </c>
      <c r="D2727" s="412" t="s">
        <v>30216</v>
      </c>
      <c r="E2727" s="413" t="s">
        <v>34633</v>
      </c>
    </row>
    <row r="2728" spans="1:5">
      <c r="A2728" s="412">
        <v>11649</v>
      </c>
      <c r="B2728" s="412" t="s">
        <v>34640</v>
      </c>
      <c r="C2728" s="412" t="s">
        <v>30213</v>
      </c>
      <c r="D2728" s="412" t="s">
        <v>30216</v>
      </c>
      <c r="E2728" s="413" t="s">
        <v>34641</v>
      </c>
    </row>
    <row r="2729" spans="1:5">
      <c r="A2729" s="412">
        <v>11650</v>
      </c>
      <c r="B2729" s="412" t="s">
        <v>34642</v>
      </c>
      <c r="C2729" s="412" t="s">
        <v>30213</v>
      </c>
      <c r="D2729" s="412" t="s">
        <v>30216</v>
      </c>
      <c r="E2729" s="413" t="s">
        <v>34643</v>
      </c>
    </row>
    <row r="2730" spans="1:5">
      <c r="A2730" s="412">
        <v>3742</v>
      </c>
      <c r="B2730" s="412" t="s">
        <v>34644</v>
      </c>
      <c r="C2730" s="412" t="s">
        <v>30222</v>
      </c>
      <c r="D2730" s="412" t="s">
        <v>30216</v>
      </c>
      <c r="E2730" s="413" t="s">
        <v>34645</v>
      </c>
    </row>
    <row r="2731" spans="1:5">
      <c r="A2731" s="412">
        <v>3746</v>
      </c>
      <c r="B2731" s="412" t="s">
        <v>34646</v>
      </c>
      <c r="C2731" s="412" t="s">
        <v>30222</v>
      </c>
      <c r="D2731" s="412" t="s">
        <v>30216</v>
      </c>
      <c r="E2731" s="413" t="s">
        <v>34647</v>
      </c>
    </row>
    <row r="2732" spans="1:5">
      <c r="A2732" s="412">
        <v>21106</v>
      </c>
      <c r="B2732" s="412" t="s">
        <v>34648</v>
      </c>
      <c r="C2732" s="412" t="s">
        <v>30304</v>
      </c>
      <c r="D2732" s="412" t="s">
        <v>30223</v>
      </c>
      <c r="E2732" s="413" t="s">
        <v>34649</v>
      </c>
    </row>
    <row r="2733" spans="1:5">
      <c r="A2733" s="412">
        <v>3755</v>
      </c>
      <c r="B2733" s="412" t="s">
        <v>34650</v>
      </c>
      <c r="C2733" s="412" t="s">
        <v>30213</v>
      </c>
      <c r="D2733" s="412" t="s">
        <v>30223</v>
      </c>
      <c r="E2733" s="413" t="s">
        <v>16498</v>
      </c>
    </row>
    <row r="2734" spans="1:5">
      <c r="A2734" s="412">
        <v>3750</v>
      </c>
      <c r="B2734" s="412" t="s">
        <v>34651</v>
      </c>
      <c r="C2734" s="412" t="s">
        <v>30213</v>
      </c>
      <c r="D2734" s="412" t="s">
        <v>30223</v>
      </c>
      <c r="E2734" s="413" t="s">
        <v>6648</v>
      </c>
    </row>
    <row r="2735" spans="1:5">
      <c r="A2735" s="412">
        <v>3756</v>
      </c>
      <c r="B2735" s="412" t="s">
        <v>34652</v>
      </c>
      <c r="C2735" s="412" t="s">
        <v>30213</v>
      </c>
      <c r="D2735" s="412" t="s">
        <v>30223</v>
      </c>
      <c r="E2735" s="413" t="s">
        <v>16034</v>
      </c>
    </row>
    <row r="2736" spans="1:5">
      <c r="A2736" s="412">
        <v>39377</v>
      </c>
      <c r="B2736" s="412" t="s">
        <v>34653</v>
      </c>
      <c r="C2736" s="412" t="s">
        <v>30213</v>
      </c>
      <c r="D2736" s="412" t="s">
        <v>30223</v>
      </c>
      <c r="E2736" s="413" t="s">
        <v>34654</v>
      </c>
    </row>
    <row r="2737" spans="1:5">
      <c r="A2737" s="412">
        <v>38191</v>
      </c>
      <c r="B2737" s="412" t="s">
        <v>34655</v>
      </c>
      <c r="C2737" s="412" t="s">
        <v>30213</v>
      </c>
      <c r="D2737" s="412" t="s">
        <v>30223</v>
      </c>
      <c r="E2737" s="413" t="s">
        <v>32450</v>
      </c>
    </row>
    <row r="2738" spans="1:5">
      <c r="A2738" s="412">
        <v>39381</v>
      </c>
      <c r="B2738" s="412" t="s">
        <v>34656</v>
      </c>
      <c r="C2738" s="412" t="s">
        <v>30213</v>
      </c>
      <c r="D2738" s="412" t="s">
        <v>30223</v>
      </c>
      <c r="E2738" s="413" t="s">
        <v>9145</v>
      </c>
    </row>
    <row r="2739" spans="1:5">
      <c r="A2739" s="412">
        <v>38780</v>
      </c>
      <c r="B2739" s="412" t="s">
        <v>34657</v>
      </c>
      <c r="C2739" s="412" t="s">
        <v>30213</v>
      </c>
      <c r="D2739" s="412" t="s">
        <v>30223</v>
      </c>
      <c r="E2739" s="413" t="s">
        <v>13521</v>
      </c>
    </row>
    <row r="2740" spans="1:5">
      <c r="A2740" s="412">
        <v>38781</v>
      </c>
      <c r="B2740" s="412" t="s">
        <v>34658</v>
      </c>
      <c r="C2740" s="412" t="s">
        <v>30213</v>
      </c>
      <c r="D2740" s="412" t="s">
        <v>30223</v>
      </c>
      <c r="E2740" s="413" t="s">
        <v>34659</v>
      </c>
    </row>
    <row r="2741" spans="1:5">
      <c r="A2741" s="412">
        <v>38192</v>
      </c>
      <c r="B2741" s="412" t="s">
        <v>34660</v>
      </c>
      <c r="C2741" s="412" t="s">
        <v>30213</v>
      </c>
      <c r="D2741" s="412" t="s">
        <v>30223</v>
      </c>
      <c r="E2741" s="413" t="s">
        <v>34661</v>
      </c>
    </row>
    <row r="2742" spans="1:5">
      <c r="A2742" s="412">
        <v>3753</v>
      </c>
      <c r="B2742" s="412" t="s">
        <v>34662</v>
      </c>
      <c r="C2742" s="412" t="s">
        <v>30213</v>
      </c>
      <c r="D2742" s="412" t="s">
        <v>30223</v>
      </c>
      <c r="E2742" s="413" t="s">
        <v>16191</v>
      </c>
    </row>
    <row r="2743" spans="1:5">
      <c r="A2743" s="412">
        <v>38782</v>
      </c>
      <c r="B2743" s="412" t="s">
        <v>34663</v>
      </c>
      <c r="C2743" s="412" t="s">
        <v>30213</v>
      </c>
      <c r="D2743" s="412" t="s">
        <v>30223</v>
      </c>
      <c r="E2743" s="413" t="s">
        <v>6838</v>
      </c>
    </row>
    <row r="2744" spans="1:5">
      <c r="A2744" s="412">
        <v>38778</v>
      </c>
      <c r="B2744" s="412" t="s">
        <v>34664</v>
      </c>
      <c r="C2744" s="412" t="s">
        <v>30213</v>
      </c>
      <c r="D2744" s="412" t="s">
        <v>30223</v>
      </c>
      <c r="E2744" s="413" t="s">
        <v>16302</v>
      </c>
    </row>
    <row r="2745" spans="1:5">
      <c r="A2745" s="412">
        <v>38779</v>
      </c>
      <c r="B2745" s="412" t="s">
        <v>34665</v>
      </c>
      <c r="C2745" s="412" t="s">
        <v>30213</v>
      </c>
      <c r="D2745" s="412" t="s">
        <v>30223</v>
      </c>
      <c r="E2745" s="413" t="s">
        <v>16255</v>
      </c>
    </row>
    <row r="2746" spans="1:5">
      <c r="A2746" s="412">
        <v>39388</v>
      </c>
      <c r="B2746" s="412" t="s">
        <v>34666</v>
      </c>
      <c r="C2746" s="412" t="s">
        <v>30213</v>
      </c>
      <c r="D2746" s="412" t="s">
        <v>30216</v>
      </c>
      <c r="E2746" s="413" t="s">
        <v>31388</v>
      </c>
    </row>
    <row r="2747" spans="1:5">
      <c r="A2747" s="412">
        <v>39387</v>
      </c>
      <c r="B2747" s="412" t="s">
        <v>34667</v>
      </c>
      <c r="C2747" s="412" t="s">
        <v>30213</v>
      </c>
      <c r="D2747" s="412" t="s">
        <v>30216</v>
      </c>
      <c r="E2747" s="413" t="s">
        <v>6861</v>
      </c>
    </row>
    <row r="2748" spans="1:5">
      <c r="A2748" s="412">
        <v>39386</v>
      </c>
      <c r="B2748" s="412" t="s">
        <v>34668</v>
      </c>
      <c r="C2748" s="412" t="s">
        <v>30213</v>
      </c>
      <c r="D2748" s="412" t="s">
        <v>30216</v>
      </c>
      <c r="E2748" s="413" t="s">
        <v>14732</v>
      </c>
    </row>
    <row r="2749" spans="1:5">
      <c r="A2749" s="412">
        <v>38194</v>
      </c>
      <c r="B2749" s="412" t="s">
        <v>34669</v>
      </c>
      <c r="C2749" s="412" t="s">
        <v>30213</v>
      </c>
      <c r="D2749" s="412" t="s">
        <v>30214</v>
      </c>
      <c r="E2749" s="413" t="s">
        <v>34670</v>
      </c>
    </row>
    <row r="2750" spans="1:5">
      <c r="A2750" s="412">
        <v>38193</v>
      </c>
      <c r="B2750" s="412" t="s">
        <v>34671</v>
      </c>
      <c r="C2750" s="412" t="s">
        <v>30213</v>
      </c>
      <c r="D2750" s="412" t="s">
        <v>30216</v>
      </c>
      <c r="E2750" s="413" t="s">
        <v>34672</v>
      </c>
    </row>
    <row r="2751" spans="1:5">
      <c r="A2751" s="412">
        <v>12216</v>
      </c>
      <c r="B2751" s="412" t="s">
        <v>34673</v>
      </c>
      <c r="C2751" s="412" t="s">
        <v>30213</v>
      </c>
      <c r="D2751" s="412" t="s">
        <v>30223</v>
      </c>
      <c r="E2751" s="413" t="s">
        <v>7911</v>
      </c>
    </row>
    <row r="2752" spans="1:5">
      <c r="A2752" s="412">
        <v>3757</v>
      </c>
      <c r="B2752" s="412" t="s">
        <v>34674</v>
      </c>
      <c r="C2752" s="412" t="s">
        <v>30213</v>
      </c>
      <c r="D2752" s="412" t="s">
        <v>30223</v>
      </c>
      <c r="E2752" s="413" t="s">
        <v>34675</v>
      </c>
    </row>
    <row r="2753" spans="1:5">
      <c r="A2753" s="412">
        <v>3758</v>
      </c>
      <c r="B2753" s="412" t="s">
        <v>34676</v>
      </c>
      <c r="C2753" s="412" t="s">
        <v>30213</v>
      </c>
      <c r="D2753" s="412" t="s">
        <v>30223</v>
      </c>
      <c r="E2753" s="413" t="s">
        <v>8330</v>
      </c>
    </row>
    <row r="2754" spans="1:5">
      <c r="A2754" s="412">
        <v>12214</v>
      </c>
      <c r="B2754" s="412" t="s">
        <v>34677</v>
      </c>
      <c r="C2754" s="412" t="s">
        <v>30213</v>
      </c>
      <c r="D2754" s="412" t="s">
        <v>30223</v>
      </c>
      <c r="E2754" s="413" t="s">
        <v>34678</v>
      </c>
    </row>
    <row r="2755" spans="1:5">
      <c r="A2755" s="412">
        <v>3749</v>
      </c>
      <c r="B2755" s="412" t="s">
        <v>34679</v>
      </c>
      <c r="C2755" s="412" t="s">
        <v>30213</v>
      </c>
      <c r="D2755" s="412" t="s">
        <v>30223</v>
      </c>
      <c r="E2755" s="413" t="s">
        <v>14845</v>
      </c>
    </row>
    <row r="2756" spans="1:5">
      <c r="A2756" s="412">
        <v>3751</v>
      </c>
      <c r="B2756" s="412" t="s">
        <v>34680</v>
      </c>
      <c r="C2756" s="412" t="s">
        <v>30213</v>
      </c>
      <c r="D2756" s="412" t="s">
        <v>30223</v>
      </c>
      <c r="E2756" s="413" t="s">
        <v>34681</v>
      </c>
    </row>
    <row r="2757" spans="1:5">
      <c r="A2757" s="412">
        <v>39376</v>
      </c>
      <c r="B2757" s="412" t="s">
        <v>34682</v>
      </c>
      <c r="C2757" s="412" t="s">
        <v>30213</v>
      </c>
      <c r="D2757" s="412" t="s">
        <v>30223</v>
      </c>
      <c r="E2757" s="413" t="s">
        <v>13653</v>
      </c>
    </row>
    <row r="2758" spans="1:5">
      <c r="A2758" s="412">
        <v>3752</v>
      </c>
      <c r="B2758" s="412" t="s">
        <v>34683</v>
      </c>
      <c r="C2758" s="412" t="s">
        <v>30213</v>
      </c>
      <c r="D2758" s="412" t="s">
        <v>30223</v>
      </c>
      <c r="E2758" s="413" t="s">
        <v>13721</v>
      </c>
    </row>
    <row r="2759" spans="1:5">
      <c r="A2759" s="412">
        <v>746</v>
      </c>
      <c r="B2759" s="412" t="s">
        <v>34684</v>
      </c>
      <c r="C2759" s="412" t="s">
        <v>30213</v>
      </c>
      <c r="D2759" s="412" t="s">
        <v>30214</v>
      </c>
      <c r="E2759" s="413" t="s">
        <v>34685</v>
      </c>
    </row>
    <row r="2760" spans="1:5">
      <c r="A2760" s="412">
        <v>20269</v>
      </c>
      <c r="B2760" s="412" t="s">
        <v>34686</v>
      </c>
      <c r="C2760" s="412" t="s">
        <v>30213</v>
      </c>
      <c r="D2760" s="412" t="s">
        <v>30216</v>
      </c>
      <c r="E2760" s="413" t="s">
        <v>34687</v>
      </c>
    </row>
    <row r="2761" spans="1:5">
      <c r="A2761" s="412">
        <v>20270</v>
      </c>
      <c r="B2761" s="412" t="s">
        <v>34688</v>
      </c>
      <c r="C2761" s="412" t="s">
        <v>30213</v>
      </c>
      <c r="D2761" s="412" t="s">
        <v>30216</v>
      </c>
      <c r="E2761" s="413" t="s">
        <v>34689</v>
      </c>
    </row>
    <row r="2762" spans="1:5">
      <c r="A2762" s="412">
        <v>11696</v>
      </c>
      <c r="B2762" s="412" t="s">
        <v>34690</v>
      </c>
      <c r="C2762" s="412" t="s">
        <v>30213</v>
      </c>
      <c r="D2762" s="412" t="s">
        <v>30216</v>
      </c>
      <c r="E2762" s="413" t="s">
        <v>34691</v>
      </c>
    </row>
    <row r="2763" spans="1:5">
      <c r="A2763" s="412">
        <v>10427</v>
      </c>
      <c r="B2763" s="412" t="s">
        <v>34692</v>
      </c>
      <c r="C2763" s="412" t="s">
        <v>30213</v>
      </c>
      <c r="D2763" s="412" t="s">
        <v>30216</v>
      </c>
      <c r="E2763" s="413" t="s">
        <v>34693</v>
      </c>
    </row>
    <row r="2764" spans="1:5">
      <c r="A2764" s="412">
        <v>10428</v>
      </c>
      <c r="B2764" s="412" t="s">
        <v>34694</v>
      </c>
      <c r="C2764" s="412" t="s">
        <v>30213</v>
      </c>
      <c r="D2764" s="412" t="s">
        <v>30216</v>
      </c>
      <c r="E2764" s="413" t="s">
        <v>34695</v>
      </c>
    </row>
    <row r="2765" spans="1:5">
      <c r="A2765" s="412">
        <v>36521</v>
      </c>
      <c r="B2765" s="412" t="s">
        <v>34696</v>
      </c>
      <c r="C2765" s="412" t="s">
        <v>30213</v>
      </c>
      <c r="D2765" s="412" t="s">
        <v>30216</v>
      </c>
      <c r="E2765" s="413" t="s">
        <v>15317</v>
      </c>
    </row>
    <row r="2766" spans="1:5">
      <c r="A2766" s="412">
        <v>36794</v>
      </c>
      <c r="B2766" s="412" t="s">
        <v>34697</v>
      </c>
      <c r="C2766" s="412" t="s">
        <v>30213</v>
      </c>
      <c r="D2766" s="412" t="s">
        <v>30216</v>
      </c>
      <c r="E2766" s="413" t="s">
        <v>12941</v>
      </c>
    </row>
    <row r="2767" spans="1:5">
      <c r="A2767" s="412">
        <v>10426</v>
      </c>
      <c r="B2767" s="412" t="s">
        <v>34698</v>
      </c>
      <c r="C2767" s="412" t="s">
        <v>30213</v>
      </c>
      <c r="D2767" s="412" t="s">
        <v>30216</v>
      </c>
      <c r="E2767" s="413" t="s">
        <v>34699</v>
      </c>
    </row>
    <row r="2768" spans="1:5">
      <c r="A2768" s="412">
        <v>10425</v>
      </c>
      <c r="B2768" s="412" t="s">
        <v>34700</v>
      </c>
      <c r="C2768" s="412" t="s">
        <v>30213</v>
      </c>
      <c r="D2768" s="412" t="s">
        <v>30216</v>
      </c>
      <c r="E2768" s="413" t="s">
        <v>34701</v>
      </c>
    </row>
    <row r="2769" spans="1:5">
      <c r="A2769" s="412">
        <v>10431</v>
      </c>
      <c r="B2769" s="412" t="s">
        <v>34702</v>
      </c>
      <c r="C2769" s="412" t="s">
        <v>30213</v>
      </c>
      <c r="D2769" s="412" t="s">
        <v>30216</v>
      </c>
      <c r="E2769" s="413" t="s">
        <v>34703</v>
      </c>
    </row>
    <row r="2770" spans="1:5">
      <c r="A2770" s="412">
        <v>10429</v>
      </c>
      <c r="B2770" s="412" t="s">
        <v>34704</v>
      </c>
      <c r="C2770" s="412" t="s">
        <v>30213</v>
      </c>
      <c r="D2770" s="412" t="s">
        <v>30216</v>
      </c>
      <c r="E2770" s="413" t="s">
        <v>34705</v>
      </c>
    </row>
    <row r="2771" spans="1:5">
      <c r="A2771" s="412">
        <v>2354</v>
      </c>
      <c r="B2771" s="412" t="s">
        <v>34706</v>
      </c>
      <c r="C2771" s="412" t="s">
        <v>30484</v>
      </c>
      <c r="D2771" s="412" t="s">
        <v>30216</v>
      </c>
      <c r="E2771" s="413" t="s">
        <v>15398</v>
      </c>
    </row>
    <row r="2772" spans="1:5">
      <c r="A2772" s="412">
        <v>40932</v>
      </c>
      <c r="B2772" s="412" t="s">
        <v>34707</v>
      </c>
      <c r="C2772" s="412" t="s">
        <v>30486</v>
      </c>
      <c r="D2772" s="412" t="s">
        <v>30216</v>
      </c>
      <c r="E2772" s="413" t="s">
        <v>34708</v>
      </c>
    </row>
    <row r="2773" spans="1:5">
      <c r="A2773" s="412">
        <v>10853</v>
      </c>
      <c r="B2773" s="412" t="s">
        <v>34709</v>
      </c>
      <c r="C2773" s="412" t="s">
        <v>30213</v>
      </c>
      <c r="D2773" s="412" t="s">
        <v>30216</v>
      </c>
      <c r="E2773" s="413" t="s">
        <v>34710</v>
      </c>
    </row>
    <row r="2774" spans="1:5">
      <c r="A2774" s="412">
        <v>5093</v>
      </c>
      <c r="B2774" s="412" t="s">
        <v>34711</v>
      </c>
      <c r="C2774" s="412" t="s">
        <v>30954</v>
      </c>
      <c r="D2774" s="412" t="s">
        <v>30216</v>
      </c>
      <c r="E2774" s="413" t="s">
        <v>34712</v>
      </c>
    </row>
    <row r="2775" spans="1:5">
      <c r="A2775" s="412">
        <v>44331</v>
      </c>
      <c r="B2775" s="412" t="s">
        <v>34713</v>
      </c>
      <c r="C2775" s="412" t="s">
        <v>30307</v>
      </c>
      <c r="D2775" s="412" t="s">
        <v>30216</v>
      </c>
      <c r="E2775" s="413" t="s">
        <v>34714</v>
      </c>
    </row>
    <row r="2776" spans="1:5">
      <c r="A2776" s="412">
        <v>37768</v>
      </c>
      <c r="B2776" s="412" t="s">
        <v>34715</v>
      </c>
      <c r="C2776" s="412" t="s">
        <v>30213</v>
      </c>
      <c r="D2776" s="412" t="s">
        <v>30223</v>
      </c>
      <c r="E2776" s="413" t="s">
        <v>34716</v>
      </c>
    </row>
    <row r="2777" spans="1:5">
      <c r="A2777" s="412">
        <v>37773</v>
      </c>
      <c r="B2777" s="412" t="s">
        <v>34717</v>
      </c>
      <c r="C2777" s="412" t="s">
        <v>30213</v>
      </c>
      <c r="D2777" s="412" t="s">
        <v>30223</v>
      </c>
      <c r="E2777" s="413" t="s">
        <v>34718</v>
      </c>
    </row>
    <row r="2778" spans="1:5">
      <c r="A2778" s="412">
        <v>37769</v>
      </c>
      <c r="B2778" s="412" t="s">
        <v>34719</v>
      </c>
      <c r="C2778" s="412" t="s">
        <v>30213</v>
      </c>
      <c r="D2778" s="412" t="s">
        <v>30223</v>
      </c>
      <c r="E2778" s="413" t="s">
        <v>34720</v>
      </c>
    </row>
    <row r="2779" spans="1:5">
      <c r="A2779" s="412">
        <v>37770</v>
      </c>
      <c r="B2779" s="412" t="s">
        <v>34721</v>
      </c>
      <c r="C2779" s="412" t="s">
        <v>30213</v>
      </c>
      <c r="D2779" s="412" t="s">
        <v>30223</v>
      </c>
      <c r="E2779" s="413" t="s">
        <v>34722</v>
      </c>
    </row>
    <row r="2780" spans="1:5">
      <c r="A2780" s="412">
        <v>38382</v>
      </c>
      <c r="B2780" s="412" t="s">
        <v>34723</v>
      </c>
      <c r="C2780" s="412" t="s">
        <v>30213</v>
      </c>
      <c r="D2780" s="412" t="s">
        <v>30216</v>
      </c>
      <c r="E2780" s="413" t="s">
        <v>8406</v>
      </c>
    </row>
    <row r="2781" spans="1:5">
      <c r="A2781" s="412">
        <v>38383</v>
      </c>
      <c r="B2781" s="412" t="s">
        <v>34724</v>
      </c>
      <c r="C2781" s="412" t="s">
        <v>30213</v>
      </c>
      <c r="D2781" s="412" t="s">
        <v>30216</v>
      </c>
      <c r="E2781" s="413" t="s">
        <v>34725</v>
      </c>
    </row>
    <row r="2782" spans="1:5">
      <c r="A2782" s="412">
        <v>3768</v>
      </c>
      <c r="B2782" s="412" t="s">
        <v>34726</v>
      </c>
      <c r="C2782" s="412" t="s">
        <v>30213</v>
      </c>
      <c r="D2782" s="412" t="s">
        <v>30216</v>
      </c>
      <c r="E2782" s="413" t="s">
        <v>34727</v>
      </c>
    </row>
    <row r="2783" spans="1:5">
      <c r="A2783" s="412">
        <v>3767</v>
      </c>
      <c r="B2783" s="412" t="s">
        <v>34728</v>
      </c>
      <c r="C2783" s="412" t="s">
        <v>30213</v>
      </c>
      <c r="D2783" s="412" t="s">
        <v>30216</v>
      </c>
      <c r="E2783" s="413" t="s">
        <v>34729</v>
      </c>
    </row>
    <row r="2784" spans="1:5">
      <c r="A2784" s="412">
        <v>13192</v>
      </c>
      <c r="B2784" s="412" t="s">
        <v>34730</v>
      </c>
      <c r="C2784" s="412" t="s">
        <v>30213</v>
      </c>
      <c r="D2784" s="412" t="s">
        <v>30216</v>
      </c>
      <c r="E2784" s="413" t="s">
        <v>34731</v>
      </c>
    </row>
    <row r="2785" spans="1:5">
      <c r="A2785" s="412">
        <v>38413</v>
      </c>
      <c r="B2785" s="412" t="s">
        <v>34732</v>
      </c>
      <c r="C2785" s="412" t="s">
        <v>30213</v>
      </c>
      <c r="D2785" s="412" t="s">
        <v>30216</v>
      </c>
      <c r="E2785" s="413" t="s">
        <v>34733</v>
      </c>
    </row>
    <row r="2786" spans="1:5">
      <c r="A2786" s="412">
        <v>42440</v>
      </c>
      <c r="B2786" s="412" t="s">
        <v>34734</v>
      </c>
      <c r="C2786" s="412" t="s">
        <v>30213</v>
      </c>
      <c r="D2786" s="412" t="s">
        <v>30223</v>
      </c>
      <c r="E2786" s="413" t="s">
        <v>34735</v>
      </c>
    </row>
    <row r="2787" spans="1:5">
      <c r="A2787" s="412">
        <v>20193</v>
      </c>
      <c r="B2787" s="412" t="s">
        <v>34736</v>
      </c>
      <c r="C2787" s="412" t="s">
        <v>34737</v>
      </c>
      <c r="D2787" s="412" t="s">
        <v>30216</v>
      </c>
      <c r="E2787" s="413" t="s">
        <v>34738</v>
      </c>
    </row>
    <row r="2788" spans="1:5">
      <c r="A2788" s="412">
        <v>10527</v>
      </c>
      <c r="B2788" s="412" t="s">
        <v>34739</v>
      </c>
      <c r="C2788" s="412" t="s">
        <v>34740</v>
      </c>
      <c r="D2788" s="412" t="s">
        <v>30214</v>
      </c>
      <c r="E2788" s="413" t="s">
        <v>13516</v>
      </c>
    </row>
    <row r="2789" spans="1:5">
      <c r="A2789" s="412">
        <v>41805</v>
      </c>
      <c r="B2789" s="412" t="s">
        <v>34741</v>
      </c>
      <c r="C2789" s="412" t="s">
        <v>30486</v>
      </c>
      <c r="D2789" s="412" t="s">
        <v>30223</v>
      </c>
      <c r="E2789" s="413" t="s">
        <v>34742</v>
      </c>
    </row>
    <row r="2790" spans="1:5">
      <c r="A2790" s="412">
        <v>40271</v>
      </c>
      <c r="B2790" s="412" t="s">
        <v>34743</v>
      </c>
      <c r="C2790" s="412" t="s">
        <v>30486</v>
      </c>
      <c r="D2790" s="412" t="s">
        <v>30216</v>
      </c>
      <c r="E2790" s="413" t="s">
        <v>9510</v>
      </c>
    </row>
    <row r="2791" spans="1:5">
      <c r="A2791" s="412">
        <v>40287</v>
      </c>
      <c r="B2791" s="412" t="s">
        <v>34744</v>
      </c>
      <c r="C2791" s="412" t="s">
        <v>30486</v>
      </c>
      <c r="D2791" s="412" t="s">
        <v>30216</v>
      </c>
      <c r="E2791" s="413" t="s">
        <v>31056</v>
      </c>
    </row>
    <row r="2792" spans="1:5">
      <c r="A2792" s="412">
        <v>4084</v>
      </c>
      <c r="B2792" s="412" t="s">
        <v>34745</v>
      </c>
      <c r="C2792" s="412" t="s">
        <v>30484</v>
      </c>
      <c r="D2792" s="412" t="s">
        <v>30223</v>
      </c>
      <c r="E2792" s="413" t="s">
        <v>11720</v>
      </c>
    </row>
    <row r="2793" spans="1:5">
      <c r="A2793" s="412">
        <v>743</v>
      </c>
      <c r="B2793" s="412" t="s">
        <v>34746</v>
      </c>
      <c r="C2793" s="412" t="s">
        <v>30484</v>
      </c>
      <c r="D2793" s="412" t="s">
        <v>30223</v>
      </c>
      <c r="E2793" s="413" t="s">
        <v>11720</v>
      </c>
    </row>
    <row r="2794" spans="1:5">
      <c r="A2794" s="412">
        <v>40293</v>
      </c>
      <c r="B2794" s="412" t="s">
        <v>34747</v>
      </c>
      <c r="C2794" s="412" t="s">
        <v>30484</v>
      </c>
      <c r="D2794" s="412" t="s">
        <v>30223</v>
      </c>
      <c r="E2794" s="413" t="s">
        <v>31106</v>
      </c>
    </row>
    <row r="2795" spans="1:5">
      <c r="A2795" s="412">
        <v>40294</v>
      </c>
      <c r="B2795" s="412" t="s">
        <v>34748</v>
      </c>
      <c r="C2795" s="412" t="s">
        <v>30484</v>
      </c>
      <c r="D2795" s="412" t="s">
        <v>30223</v>
      </c>
      <c r="E2795" s="413" t="s">
        <v>11720</v>
      </c>
    </row>
    <row r="2796" spans="1:5">
      <c r="A2796" s="412">
        <v>4085</v>
      </c>
      <c r="B2796" s="412" t="s">
        <v>34749</v>
      </c>
      <c r="C2796" s="412" t="s">
        <v>30484</v>
      </c>
      <c r="D2796" s="412" t="s">
        <v>30223</v>
      </c>
      <c r="E2796" s="413" t="s">
        <v>13486</v>
      </c>
    </row>
    <row r="2797" spans="1:5">
      <c r="A2797" s="412">
        <v>10775</v>
      </c>
      <c r="B2797" s="412" t="s">
        <v>34750</v>
      </c>
      <c r="C2797" s="412" t="s">
        <v>30486</v>
      </c>
      <c r="D2797" s="412" t="s">
        <v>30214</v>
      </c>
      <c r="E2797" s="413" t="s">
        <v>34751</v>
      </c>
    </row>
    <row r="2798" spans="1:5">
      <c r="A2798" s="412">
        <v>10776</v>
      </c>
      <c r="B2798" s="412" t="s">
        <v>34752</v>
      </c>
      <c r="C2798" s="412" t="s">
        <v>30486</v>
      </c>
      <c r="D2798" s="412" t="s">
        <v>30216</v>
      </c>
      <c r="E2798" s="413" t="s">
        <v>34753</v>
      </c>
    </row>
    <row r="2799" spans="1:5">
      <c r="A2799" s="412">
        <v>10779</v>
      </c>
      <c r="B2799" s="412" t="s">
        <v>34754</v>
      </c>
      <c r="C2799" s="412" t="s">
        <v>30486</v>
      </c>
      <c r="D2799" s="412" t="s">
        <v>30216</v>
      </c>
      <c r="E2799" s="413" t="s">
        <v>34755</v>
      </c>
    </row>
    <row r="2800" spans="1:5">
      <c r="A2800" s="412">
        <v>10777</v>
      </c>
      <c r="B2800" s="412" t="s">
        <v>34756</v>
      </c>
      <c r="C2800" s="412" t="s">
        <v>30486</v>
      </c>
      <c r="D2800" s="412" t="s">
        <v>30216</v>
      </c>
      <c r="E2800" s="413" t="s">
        <v>34757</v>
      </c>
    </row>
    <row r="2801" spans="1:5">
      <c r="A2801" s="412">
        <v>10778</v>
      </c>
      <c r="B2801" s="412" t="s">
        <v>34758</v>
      </c>
      <c r="C2801" s="412" t="s">
        <v>30486</v>
      </c>
      <c r="D2801" s="412" t="s">
        <v>30216</v>
      </c>
      <c r="E2801" s="413" t="s">
        <v>34755</v>
      </c>
    </row>
    <row r="2802" spans="1:5">
      <c r="A2802" s="412">
        <v>40339</v>
      </c>
      <c r="B2802" s="412" t="s">
        <v>34759</v>
      </c>
      <c r="C2802" s="412" t="s">
        <v>30486</v>
      </c>
      <c r="D2802" s="412" t="s">
        <v>30216</v>
      </c>
      <c r="E2802" s="413" t="s">
        <v>31056</v>
      </c>
    </row>
    <row r="2803" spans="1:5">
      <c r="A2803" s="412">
        <v>10749</v>
      </c>
      <c r="B2803" s="412" t="s">
        <v>34760</v>
      </c>
      <c r="C2803" s="412" t="s">
        <v>30486</v>
      </c>
      <c r="D2803" s="412" t="s">
        <v>30216</v>
      </c>
      <c r="E2803" s="413" t="s">
        <v>34761</v>
      </c>
    </row>
    <row r="2804" spans="1:5">
      <c r="A2804" s="412">
        <v>40290</v>
      </c>
      <c r="B2804" s="412" t="s">
        <v>34762</v>
      </c>
      <c r="C2804" s="412" t="s">
        <v>30486</v>
      </c>
      <c r="D2804" s="412" t="s">
        <v>30216</v>
      </c>
      <c r="E2804" s="413" t="s">
        <v>32974</v>
      </c>
    </row>
    <row r="2805" spans="1:5">
      <c r="A2805" s="412">
        <v>3346</v>
      </c>
      <c r="B2805" s="412" t="s">
        <v>34763</v>
      </c>
      <c r="C2805" s="412" t="s">
        <v>30484</v>
      </c>
      <c r="D2805" s="412" t="s">
        <v>30223</v>
      </c>
      <c r="E2805" s="413" t="s">
        <v>34764</v>
      </c>
    </row>
    <row r="2806" spans="1:5">
      <c r="A2806" s="412">
        <v>3348</v>
      </c>
      <c r="B2806" s="412" t="s">
        <v>34765</v>
      </c>
      <c r="C2806" s="412" t="s">
        <v>30484</v>
      </c>
      <c r="D2806" s="412" t="s">
        <v>30223</v>
      </c>
      <c r="E2806" s="413" t="s">
        <v>8608</v>
      </c>
    </row>
    <row r="2807" spans="1:5">
      <c r="A2807" s="412">
        <v>39833</v>
      </c>
      <c r="B2807" s="412" t="s">
        <v>34766</v>
      </c>
      <c r="C2807" s="412" t="s">
        <v>30484</v>
      </c>
      <c r="D2807" s="412" t="s">
        <v>30223</v>
      </c>
      <c r="E2807" s="413" t="s">
        <v>12098</v>
      </c>
    </row>
    <row r="2808" spans="1:5">
      <c r="A2808" s="412">
        <v>7252</v>
      </c>
      <c r="B2808" s="412" t="s">
        <v>34767</v>
      </c>
      <c r="C2808" s="412" t="s">
        <v>30484</v>
      </c>
      <c r="D2808" s="412" t="s">
        <v>30223</v>
      </c>
      <c r="E2808" s="413" t="s">
        <v>34768</v>
      </c>
    </row>
    <row r="2809" spans="1:5">
      <c r="A2809" s="412">
        <v>7247</v>
      </c>
      <c r="B2809" s="412" t="s">
        <v>34769</v>
      </c>
      <c r="C2809" s="412" t="s">
        <v>30484</v>
      </c>
      <c r="D2809" s="412" t="s">
        <v>30223</v>
      </c>
      <c r="E2809" s="413" t="s">
        <v>34768</v>
      </c>
    </row>
    <row r="2810" spans="1:5">
      <c r="A2810" s="412">
        <v>40291</v>
      </c>
      <c r="B2810" s="412" t="s">
        <v>34770</v>
      </c>
      <c r="C2810" s="412" t="s">
        <v>30486</v>
      </c>
      <c r="D2810" s="412" t="s">
        <v>30216</v>
      </c>
      <c r="E2810" s="413" t="s">
        <v>34771</v>
      </c>
    </row>
    <row r="2811" spans="1:5">
      <c r="A2811" s="412">
        <v>40275</v>
      </c>
      <c r="B2811" s="412" t="s">
        <v>34772</v>
      </c>
      <c r="C2811" s="412" t="s">
        <v>30486</v>
      </c>
      <c r="D2811" s="412" t="s">
        <v>30216</v>
      </c>
      <c r="E2811" s="413" t="s">
        <v>13516</v>
      </c>
    </row>
    <row r="2812" spans="1:5">
      <c r="A2812" s="412">
        <v>42408</v>
      </c>
      <c r="B2812" s="412" t="s">
        <v>34773</v>
      </c>
      <c r="C2812" s="412" t="s">
        <v>30222</v>
      </c>
      <c r="D2812" s="412" t="s">
        <v>30216</v>
      </c>
      <c r="E2812" s="413" t="s">
        <v>34774</v>
      </c>
    </row>
    <row r="2813" spans="1:5">
      <c r="A2813" s="412">
        <v>3777</v>
      </c>
      <c r="B2813" s="412" t="s">
        <v>34775</v>
      </c>
      <c r="C2813" s="412" t="s">
        <v>30222</v>
      </c>
      <c r="D2813" s="412" t="s">
        <v>30214</v>
      </c>
      <c r="E2813" s="413" t="s">
        <v>5291</v>
      </c>
    </row>
    <row r="2814" spans="1:5">
      <c r="A2814" s="412">
        <v>3798</v>
      </c>
      <c r="B2814" s="412" t="s">
        <v>34776</v>
      </c>
      <c r="C2814" s="412" t="s">
        <v>30213</v>
      </c>
      <c r="D2814" s="412" t="s">
        <v>30223</v>
      </c>
      <c r="E2814" s="413" t="s">
        <v>15637</v>
      </c>
    </row>
    <row r="2815" spans="1:5">
      <c r="A2815" s="412">
        <v>38769</v>
      </c>
      <c r="B2815" s="412" t="s">
        <v>34777</v>
      </c>
      <c r="C2815" s="412" t="s">
        <v>30213</v>
      </c>
      <c r="D2815" s="412" t="s">
        <v>30223</v>
      </c>
      <c r="E2815" s="413" t="s">
        <v>34778</v>
      </c>
    </row>
    <row r="2816" spans="1:5">
      <c r="A2816" s="412">
        <v>39510</v>
      </c>
      <c r="B2816" s="412" t="s">
        <v>34779</v>
      </c>
      <c r="C2816" s="412" t="s">
        <v>30213</v>
      </c>
      <c r="D2816" s="412" t="s">
        <v>30223</v>
      </c>
      <c r="E2816" s="413" t="s">
        <v>34780</v>
      </c>
    </row>
    <row r="2817" spans="1:5">
      <c r="A2817" s="412">
        <v>38776</v>
      </c>
      <c r="B2817" s="412" t="s">
        <v>34781</v>
      </c>
      <c r="C2817" s="412" t="s">
        <v>30213</v>
      </c>
      <c r="D2817" s="412" t="s">
        <v>30223</v>
      </c>
      <c r="E2817" s="413" t="s">
        <v>34782</v>
      </c>
    </row>
    <row r="2818" spans="1:5">
      <c r="A2818" s="412">
        <v>38774</v>
      </c>
      <c r="B2818" s="412" t="s">
        <v>34783</v>
      </c>
      <c r="C2818" s="412" t="s">
        <v>30213</v>
      </c>
      <c r="D2818" s="412" t="s">
        <v>30216</v>
      </c>
      <c r="E2818" s="413" t="s">
        <v>6501</v>
      </c>
    </row>
    <row r="2819" spans="1:5">
      <c r="A2819" s="412">
        <v>42247</v>
      </c>
      <c r="B2819" s="412" t="s">
        <v>34784</v>
      </c>
      <c r="C2819" s="412" t="s">
        <v>30213</v>
      </c>
      <c r="D2819" s="412" t="s">
        <v>30216</v>
      </c>
      <c r="E2819" s="413" t="s">
        <v>34785</v>
      </c>
    </row>
    <row r="2820" spans="1:5">
      <c r="A2820" s="412">
        <v>42248</v>
      </c>
      <c r="B2820" s="412" t="s">
        <v>34786</v>
      </c>
      <c r="C2820" s="412" t="s">
        <v>30213</v>
      </c>
      <c r="D2820" s="412" t="s">
        <v>30216</v>
      </c>
      <c r="E2820" s="413" t="s">
        <v>34787</v>
      </c>
    </row>
    <row r="2821" spans="1:5">
      <c r="A2821" s="412">
        <v>42249</v>
      </c>
      <c r="B2821" s="412" t="s">
        <v>34788</v>
      </c>
      <c r="C2821" s="412" t="s">
        <v>30213</v>
      </c>
      <c r="D2821" s="412" t="s">
        <v>30216</v>
      </c>
      <c r="E2821" s="413" t="s">
        <v>34789</v>
      </c>
    </row>
    <row r="2822" spans="1:5">
      <c r="A2822" s="412">
        <v>42244</v>
      </c>
      <c r="B2822" s="412" t="s">
        <v>34790</v>
      </c>
      <c r="C2822" s="412" t="s">
        <v>30213</v>
      </c>
      <c r="D2822" s="412" t="s">
        <v>30216</v>
      </c>
      <c r="E2822" s="413" t="s">
        <v>34791</v>
      </c>
    </row>
    <row r="2823" spans="1:5">
      <c r="A2823" s="412">
        <v>42245</v>
      </c>
      <c r="B2823" s="412" t="s">
        <v>34792</v>
      </c>
      <c r="C2823" s="412" t="s">
        <v>30213</v>
      </c>
      <c r="D2823" s="412" t="s">
        <v>30216</v>
      </c>
      <c r="E2823" s="413" t="s">
        <v>34793</v>
      </c>
    </row>
    <row r="2824" spans="1:5">
      <c r="A2824" s="412">
        <v>42246</v>
      </c>
      <c r="B2824" s="412" t="s">
        <v>34794</v>
      </c>
      <c r="C2824" s="412" t="s">
        <v>30213</v>
      </c>
      <c r="D2824" s="412" t="s">
        <v>30216</v>
      </c>
      <c r="E2824" s="413" t="s">
        <v>34795</v>
      </c>
    </row>
    <row r="2825" spans="1:5">
      <c r="A2825" s="412">
        <v>42243</v>
      </c>
      <c r="B2825" s="412" t="s">
        <v>34796</v>
      </c>
      <c r="C2825" s="412" t="s">
        <v>30213</v>
      </c>
      <c r="D2825" s="412" t="s">
        <v>30216</v>
      </c>
      <c r="E2825" s="413" t="s">
        <v>34797</v>
      </c>
    </row>
    <row r="2826" spans="1:5">
      <c r="A2826" s="412">
        <v>38889</v>
      </c>
      <c r="B2826" s="412" t="s">
        <v>34798</v>
      </c>
      <c r="C2826" s="412" t="s">
        <v>30213</v>
      </c>
      <c r="D2826" s="412" t="s">
        <v>30223</v>
      </c>
      <c r="E2826" s="413" t="s">
        <v>34799</v>
      </c>
    </row>
    <row r="2827" spans="1:5">
      <c r="A2827" s="412">
        <v>38784</v>
      </c>
      <c r="B2827" s="412" t="s">
        <v>34800</v>
      </c>
      <c r="C2827" s="412" t="s">
        <v>30213</v>
      </c>
      <c r="D2827" s="412" t="s">
        <v>30223</v>
      </c>
      <c r="E2827" s="413" t="s">
        <v>34801</v>
      </c>
    </row>
    <row r="2828" spans="1:5">
      <c r="A2828" s="412">
        <v>3788</v>
      </c>
      <c r="B2828" s="412" t="s">
        <v>34802</v>
      </c>
      <c r="C2828" s="412" t="s">
        <v>30213</v>
      </c>
      <c r="D2828" s="412" t="s">
        <v>30223</v>
      </c>
      <c r="E2828" s="413" t="s">
        <v>10600</v>
      </c>
    </row>
    <row r="2829" spans="1:5">
      <c r="A2829" s="412">
        <v>12230</v>
      </c>
      <c r="B2829" s="412" t="s">
        <v>34803</v>
      </c>
      <c r="C2829" s="412" t="s">
        <v>30213</v>
      </c>
      <c r="D2829" s="412" t="s">
        <v>30223</v>
      </c>
      <c r="E2829" s="413" t="s">
        <v>12218</v>
      </c>
    </row>
    <row r="2830" spans="1:5">
      <c r="A2830" s="412">
        <v>3780</v>
      </c>
      <c r="B2830" s="412" t="s">
        <v>34804</v>
      </c>
      <c r="C2830" s="412" t="s">
        <v>30213</v>
      </c>
      <c r="D2830" s="412" t="s">
        <v>30223</v>
      </c>
      <c r="E2830" s="413" t="s">
        <v>14693</v>
      </c>
    </row>
    <row r="2831" spans="1:5">
      <c r="A2831" s="412">
        <v>12231</v>
      </c>
      <c r="B2831" s="412" t="s">
        <v>34805</v>
      </c>
      <c r="C2831" s="412" t="s">
        <v>30213</v>
      </c>
      <c r="D2831" s="412" t="s">
        <v>30223</v>
      </c>
      <c r="E2831" s="413" t="s">
        <v>34806</v>
      </c>
    </row>
    <row r="2832" spans="1:5">
      <c r="A2832" s="412">
        <v>3811</v>
      </c>
      <c r="B2832" s="412" t="s">
        <v>34807</v>
      </c>
      <c r="C2832" s="412" t="s">
        <v>30213</v>
      </c>
      <c r="D2832" s="412" t="s">
        <v>30223</v>
      </c>
      <c r="E2832" s="413" t="s">
        <v>34808</v>
      </c>
    </row>
    <row r="2833" spans="1:5">
      <c r="A2833" s="412">
        <v>12232</v>
      </c>
      <c r="B2833" s="412" t="s">
        <v>34809</v>
      </c>
      <c r="C2833" s="412" t="s">
        <v>30213</v>
      </c>
      <c r="D2833" s="412" t="s">
        <v>30223</v>
      </c>
      <c r="E2833" s="413" t="s">
        <v>34810</v>
      </c>
    </row>
    <row r="2834" spans="1:5">
      <c r="A2834" s="412">
        <v>3799</v>
      </c>
      <c r="B2834" s="412" t="s">
        <v>34811</v>
      </c>
      <c r="C2834" s="412" t="s">
        <v>30213</v>
      </c>
      <c r="D2834" s="412" t="s">
        <v>30223</v>
      </c>
      <c r="E2834" s="413" t="s">
        <v>34812</v>
      </c>
    </row>
    <row r="2835" spans="1:5">
      <c r="A2835" s="412">
        <v>12239</v>
      </c>
      <c r="B2835" s="412" t="s">
        <v>34813</v>
      </c>
      <c r="C2835" s="412" t="s">
        <v>30213</v>
      </c>
      <c r="D2835" s="412" t="s">
        <v>30223</v>
      </c>
      <c r="E2835" s="413" t="s">
        <v>34814</v>
      </c>
    </row>
    <row r="2836" spans="1:5">
      <c r="A2836" s="412">
        <v>38773</v>
      </c>
      <c r="B2836" s="412" t="s">
        <v>34815</v>
      </c>
      <c r="C2836" s="412" t="s">
        <v>30213</v>
      </c>
      <c r="D2836" s="412" t="s">
        <v>30223</v>
      </c>
      <c r="E2836" s="413" t="s">
        <v>33323</v>
      </c>
    </row>
    <row r="2837" spans="1:5">
      <c r="A2837" s="412">
        <v>12271</v>
      </c>
      <c r="B2837" s="412" t="s">
        <v>34816</v>
      </c>
      <c r="C2837" s="412" t="s">
        <v>30213</v>
      </c>
      <c r="D2837" s="412" t="s">
        <v>30223</v>
      </c>
      <c r="E2837" s="413" t="s">
        <v>34817</v>
      </c>
    </row>
    <row r="2838" spans="1:5">
      <c r="A2838" s="412">
        <v>38785</v>
      </c>
      <c r="B2838" s="412" t="s">
        <v>34818</v>
      </c>
      <c r="C2838" s="412" t="s">
        <v>30213</v>
      </c>
      <c r="D2838" s="412" t="s">
        <v>30223</v>
      </c>
      <c r="E2838" s="413" t="s">
        <v>34819</v>
      </c>
    </row>
    <row r="2839" spans="1:5">
      <c r="A2839" s="412">
        <v>38786</v>
      </c>
      <c r="B2839" s="412" t="s">
        <v>34820</v>
      </c>
      <c r="C2839" s="412" t="s">
        <v>30213</v>
      </c>
      <c r="D2839" s="412" t="s">
        <v>30223</v>
      </c>
      <c r="E2839" s="413" t="s">
        <v>34821</v>
      </c>
    </row>
    <row r="2840" spans="1:5">
      <c r="A2840" s="412">
        <v>39385</v>
      </c>
      <c r="B2840" s="412" t="s">
        <v>34822</v>
      </c>
      <c r="C2840" s="412" t="s">
        <v>30213</v>
      </c>
      <c r="D2840" s="412" t="s">
        <v>30216</v>
      </c>
      <c r="E2840" s="413" t="s">
        <v>14558</v>
      </c>
    </row>
    <row r="2841" spans="1:5">
      <c r="A2841" s="412">
        <v>39389</v>
      </c>
      <c r="B2841" s="412" t="s">
        <v>34823</v>
      </c>
      <c r="C2841" s="412" t="s">
        <v>30213</v>
      </c>
      <c r="D2841" s="412" t="s">
        <v>30216</v>
      </c>
      <c r="E2841" s="413" t="s">
        <v>15822</v>
      </c>
    </row>
    <row r="2842" spans="1:5">
      <c r="A2842" s="412">
        <v>39390</v>
      </c>
      <c r="B2842" s="412" t="s">
        <v>34824</v>
      </c>
      <c r="C2842" s="412" t="s">
        <v>30213</v>
      </c>
      <c r="D2842" s="412" t="s">
        <v>30216</v>
      </c>
      <c r="E2842" s="413" t="s">
        <v>34825</v>
      </c>
    </row>
    <row r="2843" spans="1:5">
      <c r="A2843" s="412">
        <v>39391</v>
      </c>
      <c r="B2843" s="412" t="s">
        <v>34826</v>
      </c>
      <c r="C2843" s="412" t="s">
        <v>30213</v>
      </c>
      <c r="D2843" s="412" t="s">
        <v>30216</v>
      </c>
      <c r="E2843" s="413" t="s">
        <v>30414</v>
      </c>
    </row>
    <row r="2844" spans="1:5">
      <c r="A2844" s="412">
        <v>3803</v>
      </c>
      <c r="B2844" s="412" t="s">
        <v>34827</v>
      </c>
      <c r="C2844" s="412" t="s">
        <v>30213</v>
      </c>
      <c r="D2844" s="412" t="s">
        <v>30223</v>
      </c>
      <c r="E2844" s="413" t="s">
        <v>34828</v>
      </c>
    </row>
    <row r="2845" spans="1:5">
      <c r="A2845" s="412">
        <v>38770</v>
      </c>
      <c r="B2845" s="412" t="s">
        <v>34829</v>
      </c>
      <c r="C2845" s="412" t="s">
        <v>30213</v>
      </c>
      <c r="D2845" s="412" t="s">
        <v>30223</v>
      </c>
      <c r="E2845" s="413" t="s">
        <v>34830</v>
      </c>
    </row>
    <row r="2846" spans="1:5">
      <c r="A2846" s="412">
        <v>12267</v>
      </c>
      <c r="B2846" s="412" t="s">
        <v>34831</v>
      </c>
      <c r="C2846" s="412" t="s">
        <v>30213</v>
      </c>
      <c r="D2846" s="412" t="s">
        <v>30223</v>
      </c>
      <c r="E2846" s="413" t="s">
        <v>34832</v>
      </c>
    </row>
    <row r="2847" spans="1:5">
      <c r="A2847" s="412">
        <v>43265</v>
      </c>
      <c r="B2847" s="412" t="s">
        <v>34833</v>
      </c>
      <c r="C2847" s="412" t="s">
        <v>30213</v>
      </c>
      <c r="D2847" s="412" t="s">
        <v>30216</v>
      </c>
      <c r="E2847" s="413" t="s">
        <v>34834</v>
      </c>
    </row>
    <row r="2848" spans="1:5">
      <c r="A2848" s="412">
        <v>12266</v>
      </c>
      <c r="B2848" s="412" t="s">
        <v>34835</v>
      </c>
      <c r="C2848" s="412" t="s">
        <v>30213</v>
      </c>
      <c r="D2848" s="412" t="s">
        <v>30223</v>
      </c>
      <c r="E2848" s="413" t="s">
        <v>34836</v>
      </c>
    </row>
    <row r="2849" spans="1:5">
      <c r="A2849" s="412">
        <v>39378</v>
      </c>
      <c r="B2849" s="412" t="s">
        <v>34837</v>
      </c>
      <c r="C2849" s="412" t="s">
        <v>30213</v>
      </c>
      <c r="D2849" s="412" t="s">
        <v>30223</v>
      </c>
      <c r="E2849" s="413" t="s">
        <v>34838</v>
      </c>
    </row>
    <row r="2850" spans="1:5">
      <c r="A2850" s="412">
        <v>43543</v>
      </c>
      <c r="B2850" s="412" t="s">
        <v>34839</v>
      </c>
      <c r="C2850" s="412" t="s">
        <v>30213</v>
      </c>
      <c r="D2850" s="412" t="s">
        <v>30223</v>
      </c>
      <c r="E2850" s="413" t="s">
        <v>34840</v>
      </c>
    </row>
    <row r="2851" spans="1:5">
      <c r="A2851" s="412">
        <v>38775</v>
      </c>
      <c r="B2851" s="412" t="s">
        <v>34841</v>
      </c>
      <c r="C2851" s="412" t="s">
        <v>30213</v>
      </c>
      <c r="D2851" s="412" t="s">
        <v>30223</v>
      </c>
      <c r="E2851" s="413" t="s">
        <v>34842</v>
      </c>
    </row>
    <row r="2852" spans="1:5">
      <c r="A2852" s="412">
        <v>21119</v>
      </c>
      <c r="B2852" s="412" t="s">
        <v>34843</v>
      </c>
      <c r="C2852" s="412" t="s">
        <v>30213</v>
      </c>
      <c r="D2852" s="412" t="s">
        <v>30216</v>
      </c>
      <c r="E2852" s="413" t="s">
        <v>5109</v>
      </c>
    </row>
    <row r="2853" spans="1:5">
      <c r="A2853" s="412">
        <v>37974</v>
      </c>
      <c r="B2853" s="412" t="s">
        <v>34844</v>
      </c>
      <c r="C2853" s="412" t="s">
        <v>30213</v>
      </c>
      <c r="D2853" s="412" t="s">
        <v>30216</v>
      </c>
      <c r="E2853" s="413" t="s">
        <v>13481</v>
      </c>
    </row>
    <row r="2854" spans="1:5">
      <c r="A2854" s="412">
        <v>37975</v>
      </c>
      <c r="B2854" s="412" t="s">
        <v>34845</v>
      </c>
      <c r="C2854" s="412" t="s">
        <v>30213</v>
      </c>
      <c r="D2854" s="412" t="s">
        <v>30216</v>
      </c>
      <c r="E2854" s="413" t="s">
        <v>34846</v>
      </c>
    </row>
    <row r="2855" spans="1:5">
      <c r="A2855" s="412">
        <v>37976</v>
      </c>
      <c r="B2855" s="412" t="s">
        <v>34847</v>
      </c>
      <c r="C2855" s="412" t="s">
        <v>30213</v>
      </c>
      <c r="D2855" s="412" t="s">
        <v>30216</v>
      </c>
      <c r="E2855" s="413" t="s">
        <v>34848</v>
      </c>
    </row>
    <row r="2856" spans="1:5">
      <c r="A2856" s="412">
        <v>37977</v>
      </c>
      <c r="B2856" s="412" t="s">
        <v>34849</v>
      </c>
      <c r="C2856" s="412" t="s">
        <v>30213</v>
      </c>
      <c r="D2856" s="412" t="s">
        <v>30216</v>
      </c>
      <c r="E2856" s="413" t="s">
        <v>34203</v>
      </c>
    </row>
    <row r="2857" spans="1:5">
      <c r="A2857" s="412">
        <v>37978</v>
      </c>
      <c r="B2857" s="412" t="s">
        <v>34850</v>
      </c>
      <c r="C2857" s="412" t="s">
        <v>30213</v>
      </c>
      <c r="D2857" s="412" t="s">
        <v>30216</v>
      </c>
      <c r="E2857" s="413" t="s">
        <v>13324</v>
      </c>
    </row>
    <row r="2858" spans="1:5">
      <c r="A2858" s="412">
        <v>37979</v>
      </c>
      <c r="B2858" s="412" t="s">
        <v>34851</v>
      </c>
      <c r="C2858" s="412" t="s">
        <v>30213</v>
      </c>
      <c r="D2858" s="412" t="s">
        <v>30216</v>
      </c>
      <c r="E2858" s="413" t="s">
        <v>34852</v>
      </c>
    </row>
    <row r="2859" spans="1:5">
      <c r="A2859" s="412">
        <v>37980</v>
      </c>
      <c r="B2859" s="412" t="s">
        <v>34853</v>
      </c>
      <c r="C2859" s="412" t="s">
        <v>30213</v>
      </c>
      <c r="D2859" s="412" t="s">
        <v>30216</v>
      </c>
      <c r="E2859" s="413" t="s">
        <v>34854</v>
      </c>
    </row>
    <row r="2860" spans="1:5">
      <c r="A2860" s="412">
        <v>36147</v>
      </c>
      <c r="B2860" s="412" t="s">
        <v>34855</v>
      </c>
      <c r="C2860" s="412" t="s">
        <v>30954</v>
      </c>
      <c r="D2860" s="412" t="s">
        <v>30216</v>
      </c>
      <c r="E2860" s="413" t="s">
        <v>34856</v>
      </c>
    </row>
    <row r="2861" spans="1:5">
      <c r="A2861" s="412">
        <v>12731</v>
      </c>
      <c r="B2861" s="412" t="s">
        <v>34857</v>
      </c>
      <c r="C2861" s="412" t="s">
        <v>30213</v>
      </c>
      <c r="D2861" s="412" t="s">
        <v>30223</v>
      </c>
      <c r="E2861" s="413" t="s">
        <v>34858</v>
      </c>
    </row>
    <row r="2862" spans="1:5">
      <c r="A2862" s="412">
        <v>12723</v>
      </c>
      <c r="B2862" s="412" t="s">
        <v>34859</v>
      </c>
      <c r="C2862" s="412" t="s">
        <v>30213</v>
      </c>
      <c r="D2862" s="412" t="s">
        <v>30223</v>
      </c>
      <c r="E2862" s="413" t="s">
        <v>31801</v>
      </c>
    </row>
    <row r="2863" spans="1:5">
      <c r="A2863" s="412">
        <v>12724</v>
      </c>
      <c r="B2863" s="412" t="s">
        <v>34860</v>
      </c>
      <c r="C2863" s="412" t="s">
        <v>30213</v>
      </c>
      <c r="D2863" s="412" t="s">
        <v>30223</v>
      </c>
      <c r="E2863" s="413" t="s">
        <v>7238</v>
      </c>
    </row>
    <row r="2864" spans="1:5">
      <c r="A2864" s="412">
        <v>12725</v>
      </c>
      <c r="B2864" s="412" t="s">
        <v>34861</v>
      </c>
      <c r="C2864" s="412" t="s">
        <v>30213</v>
      </c>
      <c r="D2864" s="412" t="s">
        <v>30223</v>
      </c>
      <c r="E2864" s="413" t="s">
        <v>4263</v>
      </c>
    </row>
    <row r="2865" spans="1:5">
      <c r="A2865" s="412">
        <v>12726</v>
      </c>
      <c r="B2865" s="412" t="s">
        <v>34862</v>
      </c>
      <c r="C2865" s="412" t="s">
        <v>30213</v>
      </c>
      <c r="D2865" s="412" t="s">
        <v>30223</v>
      </c>
      <c r="E2865" s="413" t="s">
        <v>30436</v>
      </c>
    </row>
    <row r="2866" spans="1:5">
      <c r="A2866" s="412">
        <v>12727</v>
      </c>
      <c r="B2866" s="412" t="s">
        <v>34863</v>
      </c>
      <c r="C2866" s="412" t="s">
        <v>30213</v>
      </c>
      <c r="D2866" s="412" t="s">
        <v>30223</v>
      </c>
      <c r="E2866" s="413" t="s">
        <v>34864</v>
      </c>
    </row>
    <row r="2867" spans="1:5">
      <c r="A2867" s="412">
        <v>12728</v>
      </c>
      <c r="B2867" s="412" t="s">
        <v>34865</v>
      </c>
      <c r="C2867" s="412" t="s">
        <v>30213</v>
      </c>
      <c r="D2867" s="412" t="s">
        <v>30223</v>
      </c>
      <c r="E2867" s="413" t="s">
        <v>34866</v>
      </c>
    </row>
    <row r="2868" spans="1:5">
      <c r="A2868" s="412">
        <v>12729</v>
      </c>
      <c r="B2868" s="412" t="s">
        <v>34867</v>
      </c>
      <c r="C2868" s="412" t="s">
        <v>30213</v>
      </c>
      <c r="D2868" s="412" t="s">
        <v>30223</v>
      </c>
      <c r="E2868" s="413" t="s">
        <v>34868</v>
      </c>
    </row>
    <row r="2869" spans="1:5">
      <c r="A2869" s="412">
        <v>12730</v>
      </c>
      <c r="B2869" s="412" t="s">
        <v>34869</v>
      </c>
      <c r="C2869" s="412" t="s">
        <v>30213</v>
      </c>
      <c r="D2869" s="412" t="s">
        <v>30223</v>
      </c>
      <c r="E2869" s="413" t="s">
        <v>34870</v>
      </c>
    </row>
    <row r="2870" spans="1:5">
      <c r="A2870" s="412">
        <v>3840</v>
      </c>
      <c r="B2870" s="412" t="s">
        <v>34871</v>
      </c>
      <c r="C2870" s="412" t="s">
        <v>30213</v>
      </c>
      <c r="D2870" s="412" t="s">
        <v>30223</v>
      </c>
      <c r="E2870" s="413" t="s">
        <v>34872</v>
      </c>
    </row>
    <row r="2871" spans="1:5">
      <c r="A2871" s="412">
        <v>3838</v>
      </c>
      <c r="B2871" s="412" t="s">
        <v>34873</v>
      </c>
      <c r="C2871" s="412" t="s">
        <v>30213</v>
      </c>
      <c r="D2871" s="412" t="s">
        <v>30223</v>
      </c>
      <c r="E2871" s="413" t="s">
        <v>34874</v>
      </c>
    </row>
    <row r="2872" spans="1:5">
      <c r="A2872" s="412">
        <v>3844</v>
      </c>
      <c r="B2872" s="412" t="s">
        <v>34875</v>
      </c>
      <c r="C2872" s="412" t="s">
        <v>30213</v>
      </c>
      <c r="D2872" s="412" t="s">
        <v>30223</v>
      </c>
      <c r="E2872" s="413" t="s">
        <v>34876</v>
      </c>
    </row>
    <row r="2873" spans="1:5">
      <c r="A2873" s="412">
        <v>3839</v>
      </c>
      <c r="B2873" s="412" t="s">
        <v>34877</v>
      </c>
      <c r="C2873" s="412" t="s">
        <v>30213</v>
      </c>
      <c r="D2873" s="412" t="s">
        <v>30223</v>
      </c>
      <c r="E2873" s="413" t="s">
        <v>34878</v>
      </c>
    </row>
    <row r="2874" spans="1:5">
      <c r="A2874" s="412">
        <v>3843</v>
      </c>
      <c r="B2874" s="412" t="s">
        <v>34879</v>
      </c>
      <c r="C2874" s="412" t="s">
        <v>30213</v>
      </c>
      <c r="D2874" s="412" t="s">
        <v>30223</v>
      </c>
      <c r="E2874" s="413" t="s">
        <v>34880</v>
      </c>
    </row>
    <row r="2875" spans="1:5">
      <c r="A2875" s="412">
        <v>3900</v>
      </c>
      <c r="B2875" s="412" t="s">
        <v>34881</v>
      </c>
      <c r="C2875" s="412" t="s">
        <v>30213</v>
      </c>
      <c r="D2875" s="412" t="s">
        <v>30216</v>
      </c>
      <c r="E2875" s="413" t="s">
        <v>34882</v>
      </c>
    </row>
    <row r="2876" spans="1:5">
      <c r="A2876" s="412">
        <v>3846</v>
      </c>
      <c r="B2876" s="412" t="s">
        <v>34883</v>
      </c>
      <c r="C2876" s="412" t="s">
        <v>30213</v>
      </c>
      <c r="D2876" s="412" t="s">
        <v>30216</v>
      </c>
      <c r="E2876" s="413" t="s">
        <v>14545</v>
      </c>
    </row>
    <row r="2877" spans="1:5">
      <c r="A2877" s="412">
        <v>3886</v>
      </c>
      <c r="B2877" s="412" t="s">
        <v>34884</v>
      </c>
      <c r="C2877" s="412" t="s">
        <v>30213</v>
      </c>
      <c r="D2877" s="412" t="s">
        <v>30216</v>
      </c>
      <c r="E2877" s="413" t="s">
        <v>32209</v>
      </c>
    </row>
    <row r="2878" spans="1:5">
      <c r="A2878" s="412">
        <v>3854</v>
      </c>
      <c r="B2878" s="412" t="s">
        <v>34885</v>
      </c>
      <c r="C2878" s="412" t="s">
        <v>30213</v>
      </c>
      <c r="D2878" s="412" t="s">
        <v>30216</v>
      </c>
      <c r="E2878" s="413" t="s">
        <v>34886</v>
      </c>
    </row>
    <row r="2879" spans="1:5">
      <c r="A2879" s="412">
        <v>3873</v>
      </c>
      <c r="B2879" s="412" t="s">
        <v>34887</v>
      </c>
      <c r="C2879" s="412" t="s">
        <v>30213</v>
      </c>
      <c r="D2879" s="412" t="s">
        <v>30216</v>
      </c>
      <c r="E2879" s="413" t="s">
        <v>6996</v>
      </c>
    </row>
    <row r="2880" spans="1:5">
      <c r="A2880" s="412">
        <v>38021</v>
      </c>
      <c r="B2880" s="412" t="s">
        <v>34888</v>
      </c>
      <c r="C2880" s="412" t="s">
        <v>30213</v>
      </c>
      <c r="D2880" s="412" t="s">
        <v>30216</v>
      </c>
      <c r="E2880" s="413" t="s">
        <v>34889</v>
      </c>
    </row>
    <row r="2881" spans="1:5">
      <c r="A2881" s="412">
        <v>3847</v>
      </c>
      <c r="B2881" s="412" t="s">
        <v>34890</v>
      </c>
      <c r="C2881" s="412" t="s">
        <v>30213</v>
      </c>
      <c r="D2881" s="412" t="s">
        <v>30216</v>
      </c>
      <c r="E2881" s="413" t="s">
        <v>34891</v>
      </c>
    </row>
    <row r="2882" spans="1:5">
      <c r="A2882" s="412">
        <v>38022</v>
      </c>
      <c r="B2882" s="412" t="s">
        <v>34892</v>
      </c>
      <c r="C2882" s="412" t="s">
        <v>30213</v>
      </c>
      <c r="D2882" s="412" t="s">
        <v>30216</v>
      </c>
      <c r="E2882" s="413" t="s">
        <v>34893</v>
      </c>
    </row>
    <row r="2883" spans="1:5">
      <c r="A2883" s="412">
        <v>3833</v>
      </c>
      <c r="B2883" s="412" t="s">
        <v>34894</v>
      </c>
      <c r="C2883" s="412" t="s">
        <v>30213</v>
      </c>
      <c r="D2883" s="412" t="s">
        <v>30223</v>
      </c>
      <c r="E2883" s="413" t="s">
        <v>34895</v>
      </c>
    </row>
    <row r="2884" spans="1:5">
      <c r="A2884" s="412">
        <v>3835</v>
      </c>
      <c r="B2884" s="412" t="s">
        <v>34896</v>
      </c>
      <c r="C2884" s="412" t="s">
        <v>30213</v>
      </c>
      <c r="D2884" s="412" t="s">
        <v>30223</v>
      </c>
      <c r="E2884" s="413" t="s">
        <v>34897</v>
      </c>
    </row>
    <row r="2885" spans="1:5">
      <c r="A2885" s="412">
        <v>3836</v>
      </c>
      <c r="B2885" s="412" t="s">
        <v>34898</v>
      </c>
      <c r="C2885" s="412" t="s">
        <v>30213</v>
      </c>
      <c r="D2885" s="412" t="s">
        <v>30223</v>
      </c>
      <c r="E2885" s="413" t="s">
        <v>34899</v>
      </c>
    </row>
    <row r="2886" spans="1:5">
      <c r="A2886" s="412">
        <v>3830</v>
      </c>
      <c r="B2886" s="412" t="s">
        <v>34900</v>
      </c>
      <c r="C2886" s="412" t="s">
        <v>30213</v>
      </c>
      <c r="D2886" s="412" t="s">
        <v>30223</v>
      </c>
      <c r="E2886" s="413" t="s">
        <v>34901</v>
      </c>
    </row>
    <row r="2887" spans="1:5">
      <c r="A2887" s="412">
        <v>3831</v>
      </c>
      <c r="B2887" s="412" t="s">
        <v>34902</v>
      </c>
      <c r="C2887" s="412" t="s">
        <v>30213</v>
      </c>
      <c r="D2887" s="412" t="s">
        <v>30223</v>
      </c>
      <c r="E2887" s="413" t="s">
        <v>34903</v>
      </c>
    </row>
    <row r="2888" spans="1:5">
      <c r="A2888" s="412">
        <v>37981</v>
      </c>
      <c r="B2888" s="412" t="s">
        <v>34904</v>
      </c>
      <c r="C2888" s="412" t="s">
        <v>30213</v>
      </c>
      <c r="D2888" s="412" t="s">
        <v>30216</v>
      </c>
      <c r="E2888" s="413" t="s">
        <v>4996</v>
      </c>
    </row>
    <row r="2889" spans="1:5">
      <c r="A2889" s="412">
        <v>37982</v>
      </c>
      <c r="B2889" s="412" t="s">
        <v>34905</v>
      </c>
      <c r="C2889" s="412" t="s">
        <v>30213</v>
      </c>
      <c r="D2889" s="412" t="s">
        <v>30216</v>
      </c>
      <c r="E2889" s="413" t="s">
        <v>13364</v>
      </c>
    </row>
    <row r="2890" spans="1:5">
      <c r="A2890" s="412">
        <v>37983</v>
      </c>
      <c r="B2890" s="412" t="s">
        <v>34906</v>
      </c>
      <c r="C2890" s="412" t="s">
        <v>30213</v>
      </c>
      <c r="D2890" s="412" t="s">
        <v>30216</v>
      </c>
      <c r="E2890" s="413" t="s">
        <v>6859</v>
      </c>
    </row>
    <row r="2891" spans="1:5">
      <c r="A2891" s="412">
        <v>37984</v>
      </c>
      <c r="B2891" s="412" t="s">
        <v>34907</v>
      </c>
      <c r="C2891" s="412" t="s">
        <v>30213</v>
      </c>
      <c r="D2891" s="412" t="s">
        <v>30216</v>
      </c>
      <c r="E2891" s="413" t="s">
        <v>5683</v>
      </c>
    </row>
    <row r="2892" spans="1:5">
      <c r="A2892" s="412">
        <v>37985</v>
      </c>
      <c r="B2892" s="412" t="s">
        <v>34908</v>
      </c>
      <c r="C2892" s="412" t="s">
        <v>30213</v>
      </c>
      <c r="D2892" s="412" t="s">
        <v>30216</v>
      </c>
      <c r="E2892" s="413" t="s">
        <v>34909</v>
      </c>
    </row>
    <row r="2893" spans="1:5">
      <c r="A2893" s="412">
        <v>3826</v>
      </c>
      <c r="B2893" s="412" t="s">
        <v>34910</v>
      </c>
      <c r="C2893" s="412" t="s">
        <v>30213</v>
      </c>
      <c r="D2893" s="412" t="s">
        <v>30223</v>
      </c>
      <c r="E2893" s="413" t="s">
        <v>34911</v>
      </c>
    </row>
    <row r="2894" spans="1:5">
      <c r="A2894" s="412">
        <v>3825</v>
      </c>
      <c r="B2894" s="412" t="s">
        <v>34912</v>
      </c>
      <c r="C2894" s="412" t="s">
        <v>30213</v>
      </c>
      <c r="D2894" s="412" t="s">
        <v>30223</v>
      </c>
      <c r="E2894" s="413" t="s">
        <v>34913</v>
      </c>
    </row>
    <row r="2895" spans="1:5">
      <c r="A2895" s="412">
        <v>3827</v>
      </c>
      <c r="B2895" s="412" t="s">
        <v>34914</v>
      </c>
      <c r="C2895" s="412" t="s">
        <v>30213</v>
      </c>
      <c r="D2895" s="412" t="s">
        <v>30223</v>
      </c>
      <c r="E2895" s="413" t="s">
        <v>31119</v>
      </c>
    </row>
    <row r="2896" spans="1:5">
      <c r="A2896" s="412">
        <v>20165</v>
      </c>
      <c r="B2896" s="412" t="s">
        <v>34915</v>
      </c>
      <c r="C2896" s="412" t="s">
        <v>30213</v>
      </c>
      <c r="D2896" s="412" t="s">
        <v>30216</v>
      </c>
      <c r="E2896" s="413" t="s">
        <v>34916</v>
      </c>
    </row>
    <row r="2897" spans="1:5">
      <c r="A2897" s="412">
        <v>20166</v>
      </c>
      <c r="B2897" s="412" t="s">
        <v>34917</v>
      </c>
      <c r="C2897" s="412" t="s">
        <v>30213</v>
      </c>
      <c r="D2897" s="412" t="s">
        <v>30216</v>
      </c>
      <c r="E2897" s="413" t="s">
        <v>34918</v>
      </c>
    </row>
    <row r="2898" spans="1:5">
      <c r="A2898" s="412">
        <v>20164</v>
      </c>
      <c r="B2898" s="412" t="s">
        <v>34919</v>
      </c>
      <c r="C2898" s="412" t="s">
        <v>30213</v>
      </c>
      <c r="D2898" s="412" t="s">
        <v>30216</v>
      </c>
      <c r="E2898" s="413" t="s">
        <v>15814</v>
      </c>
    </row>
    <row r="2899" spans="1:5">
      <c r="A2899" s="412">
        <v>3893</v>
      </c>
      <c r="B2899" s="412" t="s">
        <v>34920</v>
      </c>
      <c r="C2899" s="412" t="s">
        <v>30213</v>
      </c>
      <c r="D2899" s="412" t="s">
        <v>30216</v>
      </c>
      <c r="E2899" s="413" t="s">
        <v>12497</v>
      </c>
    </row>
    <row r="2900" spans="1:5">
      <c r="A2900" s="412">
        <v>3848</v>
      </c>
      <c r="B2900" s="412" t="s">
        <v>34921</v>
      </c>
      <c r="C2900" s="412" t="s">
        <v>30213</v>
      </c>
      <c r="D2900" s="412" t="s">
        <v>30216</v>
      </c>
      <c r="E2900" s="413" t="s">
        <v>14309</v>
      </c>
    </row>
    <row r="2901" spans="1:5">
      <c r="A2901" s="412">
        <v>3895</v>
      </c>
      <c r="B2901" s="412" t="s">
        <v>34922</v>
      </c>
      <c r="C2901" s="412" t="s">
        <v>30213</v>
      </c>
      <c r="D2901" s="412" t="s">
        <v>30216</v>
      </c>
      <c r="E2901" s="413" t="s">
        <v>12103</v>
      </c>
    </row>
    <row r="2902" spans="1:5">
      <c r="A2902" s="412">
        <v>12404</v>
      </c>
      <c r="B2902" s="412" t="s">
        <v>34923</v>
      </c>
      <c r="C2902" s="412" t="s">
        <v>30213</v>
      </c>
      <c r="D2902" s="412" t="s">
        <v>30223</v>
      </c>
      <c r="E2902" s="413" t="s">
        <v>10524</v>
      </c>
    </row>
    <row r="2903" spans="1:5">
      <c r="A2903" s="412">
        <v>3939</v>
      </c>
      <c r="B2903" s="412" t="s">
        <v>34924</v>
      </c>
      <c r="C2903" s="412" t="s">
        <v>30213</v>
      </c>
      <c r="D2903" s="412" t="s">
        <v>30223</v>
      </c>
      <c r="E2903" s="413" t="s">
        <v>14563</v>
      </c>
    </row>
    <row r="2904" spans="1:5">
      <c r="A2904" s="412">
        <v>3911</v>
      </c>
      <c r="B2904" s="412" t="s">
        <v>34925</v>
      </c>
      <c r="C2904" s="412" t="s">
        <v>30213</v>
      </c>
      <c r="D2904" s="412" t="s">
        <v>30223</v>
      </c>
      <c r="E2904" s="413" t="s">
        <v>34926</v>
      </c>
    </row>
    <row r="2905" spans="1:5">
      <c r="A2905" s="412">
        <v>3908</v>
      </c>
      <c r="B2905" s="412" t="s">
        <v>34927</v>
      </c>
      <c r="C2905" s="412" t="s">
        <v>30213</v>
      </c>
      <c r="D2905" s="412" t="s">
        <v>30223</v>
      </c>
      <c r="E2905" s="413" t="s">
        <v>33125</v>
      </c>
    </row>
    <row r="2906" spans="1:5">
      <c r="A2906" s="412">
        <v>3910</v>
      </c>
      <c r="B2906" s="412" t="s">
        <v>34928</v>
      </c>
      <c r="C2906" s="412" t="s">
        <v>30213</v>
      </c>
      <c r="D2906" s="412" t="s">
        <v>30223</v>
      </c>
      <c r="E2906" s="413" t="s">
        <v>10456</v>
      </c>
    </row>
    <row r="2907" spans="1:5">
      <c r="A2907" s="412">
        <v>3913</v>
      </c>
      <c r="B2907" s="412" t="s">
        <v>34929</v>
      </c>
      <c r="C2907" s="412" t="s">
        <v>30213</v>
      </c>
      <c r="D2907" s="412" t="s">
        <v>30223</v>
      </c>
      <c r="E2907" s="413" t="s">
        <v>34930</v>
      </c>
    </row>
    <row r="2908" spans="1:5">
      <c r="A2908" s="412">
        <v>3912</v>
      </c>
      <c r="B2908" s="412" t="s">
        <v>239</v>
      </c>
      <c r="C2908" s="412" t="s">
        <v>30213</v>
      </c>
      <c r="D2908" s="412" t="s">
        <v>30223</v>
      </c>
      <c r="E2908" s="413" t="s">
        <v>15600</v>
      </c>
    </row>
    <row r="2909" spans="1:5">
      <c r="A2909" s="412">
        <v>3909</v>
      </c>
      <c r="B2909" s="412" t="s">
        <v>34931</v>
      </c>
      <c r="C2909" s="412" t="s">
        <v>30213</v>
      </c>
      <c r="D2909" s="412" t="s">
        <v>30223</v>
      </c>
      <c r="E2909" s="413" t="s">
        <v>13443</v>
      </c>
    </row>
    <row r="2910" spans="1:5">
      <c r="A2910" s="412">
        <v>3914</v>
      </c>
      <c r="B2910" s="412" t="s">
        <v>34932</v>
      </c>
      <c r="C2910" s="412" t="s">
        <v>30213</v>
      </c>
      <c r="D2910" s="412" t="s">
        <v>30223</v>
      </c>
      <c r="E2910" s="413" t="s">
        <v>34933</v>
      </c>
    </row>
    <row r="2911" spans="1:5">
      <c r="A2911" s="412">
        <v>3915</v>
      </c>
      <c r="B2911" s="412" t="s">
        <v>34934</v>
      </c>
      <c r="C2911" s="412" t="s">
        <v>30213</v>
      </c>
      <c r="D2911" s="412" t="s">
        <v>30223</v>
      </c>
      <c r="E2911" s="413" t="s">
        <v>34935</v>
      </c>
    </row>
    <row r="2912" spans="1:5">
      <c r="A2912" s="412">
        <v>3916</v>
      </c>
      <c r="B2912" s="412" t="s">
        <v>34936</v>
      </c>
      <c r="C2912" s="412" t="s">
        <v>30213</v>
      </c>
      <c r="D2912" s="412" t="s">
        <v>30223</v>
      </c>
      <c r="E2912" s="413" t="s">
        <v>34937</v>
      </c>
    </row>
    <row r="2913" spans="1:5">
      <c r="A2913" s="412">
        <v>3917</v>
      </c>
      <c r="B2913" s="412" t="s">
        <v>34938</v>
      </c>
      <c r="C2913" s="412" t="s">
        <v>30213</v>
      </c>
      <c r="D2913" s="412" t="s">
        <v>30223</v>
      </c>
      <c r="E2913" s="413" t="s">
        <v>34939</v>
      </c>
    </row>
    <row r="2914" spans="1:5">
      <c r="A2914" s="412">
        <v>1904</v>
      </c>
      <c r="B2914" s="412" t="s">
        <v>34940</v>
      </c>
      <c r="C2914" s="412" t="s">
        <v>30213</v>
      </c>
      <c r="D2914" s="412" t="s">
        <v>30216</v>
      </c>
      <c r="E2914" s="413" t="s">
        <v>11873</v>
      </c>
    </row>
    <row r="2915" spans="1:5">
      <c r="A2915" s="412">
        <v>1899</v>
      </c>
      <c r="B2915" s="412" t="s">
        <v>34941</v>
      </c>
      <c r="C2915" s="412" t="s">
        <v>30213</v>
      </c>
      <c r="D2915" s="412" t="s">
        <v>30216</v>
      </c>
      <c r="E2915" s="413" t="s">
        <v>13452</v>
      </c>
    </row>
    <row r="2916" spans="1:5">
      <c r="A2916" s="412">
        <v>1900</v>
      </c>
      <c r="B2916" s="412" t="s">
        <v>34942</v>
      </c>
      <c r="C2916" s="412" t="s">
        <v>30213</v>
      </c>
      <c r="D2916" s="412" t="s">
        <v>30216</v>
      </c>
      <c r="E2916" s="413" t="s">
        <v>4450</v>
      </c>
    </row>
    <row r="2917" spans="1:5">
      <c r="A2917" s="412">
        <v>12407</v>
      </c>
      <c r="B2917" s="412" t="s">
        <v>34943</v>
      </c>
      <c r="C2917" s="412" t="s">
        <v>30213</v>
      </c>
      <c r="D2917" s="412" t="s">
        <v>30223</v>
      </c>
      <c r="E2917" s="413" t="s">
        <v>34944</v>
      </c>
    </row>
    <row r="2918" spans="1:5">
      <c r="A2918" s="412">
        <v>12408</v>
      </c>
      <c r="B2918" s="412" t="s">
        <v>34945</v>
      </c>
      <c r="C2918" s="412" t="s">
        <v>30213</v>
      </c>
      <c r="D2918" s="412" t="s">
        <v>30223</v>
      </c>
      <c r="E2918" s="413" t="s">
        <v>6209</v>
      </c>
    </row>
    <row r="2919" spans="1:5">
      <c r="A2919" s="412">
        <v>12409</v>
      </c>
      <c r="B2919" s="412" t="s">
        <v>34946</v>
      </c>
      <c r="C2919" s="412" t="s">
        <v>30213</v>
      </c>
      <c r="D2919" s="412" t="s">
        <v>30223</v>
      </c>
      <c r="E2919" s="413" t="s">
        <v>6209</v>
      </c>
    </row>
    <row r="2920" spans="1:5">
      <c r="A2920" s="412">
        <v>12410</v>
      </c>
      <c r="B2920" s="412" t="s">
        <v>34947</v>
      </c>
      <c r="C2920" s="412" t="s">
        <v>30213</v>
      </c>
      <c r="D2920" s="412" t="s">
        <v>30223</v>
      </c>
      <c r="E2920" s="413" t="s">
        <v>34948</v>
      </c>
    </row>
    <row r="2921" spans="1:5">
      <c r="A2921" s="412">
        <v>3936</v>
      </c>
      <c r="B2921" s="412" t="s">
        <v>34949</v>
      </c>
      <c r="C2921" s="412" t="s">
        <v>30213</v>
      </c>
      <c r="D2921" s="412" t="s">
        <v>30223</v>
      </c>
      <c r="E2921" s="413" t="s">
        <v>13627</v>
      </c>
    </row>
    <row r="2922" spans="1:5">
      <c r="A2922" s="412">
        <v>3922</v>
      </c>
      <c r="B2922" s="412" t="s">
        <v>34950</v>
      </c>
      <c r="C2922" s="412" t="s">
        <v>30213</v>
      </c>
      <c r="D2922" s="412" t="s">
        <v>30223</v>
      </c>
      <c r="E2922" s="413" t="s">
        <v>5805</v>
      </c>
    </row>
    <row r="2923" spans="1:5">
      <c r="A2923" s="412">
        <v>3924</v>
      </c>
      <c r="B2923" s="412" t="s">
        <v>34951</v>
      </c>
      <c r="C2923" s="412" t="s">
        <v>30213</v>
      </c>
      <c r="D2923" s="412" t="s">
        <v>30223</v>
      </c>
      <c r="E2923" s="413" t="s">
        <v>13627</v>
      </c>
    </row>
    <row r="2924" spans="1:5">
      <c r="A2924" s="412">
        <v>3923</v>
      </c>
      <c r="B2924" s="412" t="s">
        <v>34952</v>
      </c>
      <c r="C2924" s="412" t="s">
        <v>30213</v>
      </c>
      <c r="D2924" s="412" t="s">
        <v>30223</v>
      </c>
      <c r="E2924" s="413" t="s">
        <v>13627</v>
      </c>
    </row>
    <row r="2925" spans="1:5">
      <c r="A2925" s="412">
        <v>3937</v>
      </c>
      <c r="B2925" s="412" t="s">
        <v>34953</v>
      </c>
      <c r="C2925" s="412" t="s">
        <v>30213</v>
      </c>
      <c r="D2925" s="412" t="s">
        <v>30223</v>
      </c>
      <c r="E2925" s="413" t="s">
        <v>16575</v>
      </c>
    </row>
    <row r="2926" spans="1:5">
      <c r="A2926" s="412">
        <v>3921</v>
      </c>
      <c r="B2926" s="412" t="s">
        <v>34954</v>
      </c>
      <c r="C2926" s="412" t="s">
        <v>30213</v>
      </c>
      <c r="D2926" s="412" t="s">
        <v>30223</v>
      </c>
      <c r="E2926" s="413" t="s">
        <v>34955</v>
      </c>
    </row>
    <row r="2927" spans="1:5">
      <c r="A2927" s="412">
        <v>3920</v>
      </c>
      <c r="B2927" s="412" t="s">
        <v>34956</v>
      </c>
      <c r="C2927" s="412" t="s">
        <v>30213</v>
      </c>
      <c r="D2927" s="412" t="s">
        <v>30223</v>
      </c>
      <c r="E2927" s="413" t="s">
        <v>16575</v>
      </c>
    </row>
    <row r="2928" spans="1:5">
      <c r="A2928" s="412">
        <v>3938</v>
      </c>
      <c r="B2928" s="412" t="s">
        <v>34957</v>
      </c>
      <c r="C2928" s="412" t="s">
        <v>30213</v>
      </c>
      <c r="D2928" s="412" t="s">
        <v>30223</v>
      </c>
      <c r="E2928" s="413" t="s">
        <v>10182</v>
      </c>
    </row>
    <row r="2929" spans="1:5">
      <c r="A2929" s="412">
        <v>3919</v>
      </c>
      <c r="B2929" s="412" t="s">
        <v>34958</v>
      </c>
      <c r="C2929" s="412" t="s">
        <v>30213</v>
      </c>
      <c r="D2929" s="412" t="s">
        <v>30223</v>
      </c>
      <c r="E2929" s="413" t="s">
        <v>17096</v>
      </c>
    </row>
    <row r="2930" spans="1:5">
      <c r="A2930" s="412">
        <v>3927</v>
      </c>
      <c r="B2930" s="412" t="s">
        <v>34959</v>
      </c>
      <c r="C2930" s="412" t="s">
        <v>30213</v>
      </c>
      <c r="D2930" s="412" t="s">
        <v>30223</v>
      </c>
      <c r="E2930" s="413" t="s">
        <v>34960</v>
      </c>
    </row>
    <row r="2931" spans="1:5">
      <c r="A2931" s="412">
        <v>3928</v>
      </c>
      <c r="B2931" s="412" t="s">
        <v>34961</v>
      </c>
      <c r="C2931" s="412" t="s">
        <v>30213</v>
      </c>
      <c r="D2931" s="412" t="s">
        <v>30223</v>
      </c>
      <c r="E2931" s="413" t="s">
        <v>34960</v>
      </c>
    </row>
    <row r="2932" spans="1:5">
      <c r="A2932" s="412">
        <v>3926</v>
      </c>
      <c r="B2932" s="412" t="s">
        <v>34962</v>
      </c>
      <c r="C2932" s="412" t="s">
        <v>30213</v>
      </c>
      <c r="D2932" s="412" t="s">
        <v>30223</v>
      </c>
      <c r="E2932" s="413" t="s">
        <v>4788</v>
      </c>
    </row>
    <row r="2933" spans="1:5">
      <c r="A2933" s="412">
        <v>3935</v>
      </c>
      <c r="B2933" s="412" t="s">
        <v>34963</v>
      </c>
      <c r="C2933" s="412" t="s">
        <v>30213</v>
      </c>
      <c r="D2933" s="412" t="s">
        <v>30223</v>
      </c>
      <c r="E2933" s="413" t="s">
        <v>4788</v>
      </c>
    </row>
    <row r="2934" spans="1:5">
      <c r="A2934" s="412">
        <v>3925</v>
      </c>
      <c r="B2934" s="412" t="s">
        <v>34964</v>
      </c>
      <c r="C2934" s="412" t="s">
        <v>30213</v>
      </c>
      <c r="D2934" s="412" t="s">
        <v>30223</v>
      </c>
      <c r="E2934" s="413" t="s">
        <v>4788</v>
      </c>
    </row>
    <row r="2935" spans="1:5">
      <c r="A2935" s="412">
        <v>12406</v>
      </c>
      <c r="B2935" s="412" t="s">
        <v>34965</v>
      </c>
      <c r="C2935" s="412" t="s">
        <v>30213</v>
      </c>
      <c r="D2935" s="412" t="s">
        <v>30223</v>
      </c>
      <c r="E2935" s="413" t="s">
        <v>34966</v>
      </c>
    </row>
    <row r="2936" spans="1:5">
      <c r="A2936" s="412">
        <v>3929</v>
      </c>
      <c r="B2936" s="412" t="s">
        <v>34967</v>
      </c>
      <c r="C2936" s="412" t="s">
        <v>30213</v>
      </c>
      <c r="D2936" s="412" t="s">
        <v>30223</v>
      </c>
      <c r="E2936" s="413" t="s">
        <v>34968</v>
      </c>
    </row>
    <row r="2937" spans="1:5">
      <c r="A2937" s="412">
        <v>3931</v>
      </c>
      <c r="B2937" s="412" t="s">
        <v>34969</v>
      </c>
      <c r="C2937" s="412" t="s">
        <v>30213</v>
      </c>
      <c r="D2937" s="412" t="s">
        <v>30223</v>
      </c>
      <c r="E2937" s="413" t="s">
        <v>34968</v>
      </c>
    </row>
    <row r="2938" spans="1:5">
      <c r="A2938" s="412">
        <v>3930</v>
      </c>
      <c r="B2938" s="412" t="s">
        <v>34970</v>
      </c>
      <c r="C2938" s="412" t="s">
        <v>30213</v>
      </c>
      <c r="D2938" s="412" t="s">
        <v>30223</v>
      </c>
      <c r="E2938" s="413" t="s">
        <v>34968</v>
      </c>
    </row>
    <row r="2939" spans="1:5">
      <c r="A2939" s="412">
        <v>3932</v>
      </c>
      <c r="B2939" s="412" t="s">
        <v>34971</v>
      </c>
      <c r="C2939" s="412" t="s">
        <v>30213</v>
      </c>
      <c r="D2939" s="412" t="s">
        <v>30223</v>
      </c>
      <c r="E2939" s="413" t="s">
        <v>34972</v>
      </c>
    </row>
    <row r="2940" spans="1:5">
      <c r="A2940" s="412">
        <v>3933</v>
      </c>
      <c r="B2940" s="412" t="s">
        <v>34973</v>
      </c>
      <c r="C2940" s="412" t="s">
        <v>30213</v>
      </c>
      <c r="D2940" s="412" t="s">
        <v>30223</v>
      </c>
      <c r="E2940" s="413" t="s">
        <v>34972</v>
      </c>
    </row>
    <row r="2941" spans="1:5">
      <c r="A2941" s="412">
        <v>3934</v>
      </c>
      <c r="B2941" s="412" t="s">
        <v>34974</v>
      </c>
      <c r="C2941" s="412" t="s">
        <v>30213</v>
      </c>
      <c r="D2941" s="412" t="s">
        <v>30223</v>
      </c>
      <c r="E2941" s="413" t="s">
        <v>34972</v>
      </c>
    </row>
    <row r="2942" spans="1:5">
      <c r="A2942" s="412">
        <v>40355</v>
      </c>
      <c r="B2942" s="412" t="s">
        <v>34975</v>
      </c>
      <c r="C2942" s="412" t="s">
        <v>30213</v>
      </c>
      <c r="D2942" s="412" t="s">
        <v>30216</v>
      </c>
      <c r="E2942" s="413" t="s">
        <v>4048</v>
      </c>
    </row>
    <row r="2943" spans="1:5">
      <c r="A2943" s="412">
        <v>40364</v>
      </c>
      <c r="B2943" s="412" t="s">
        <v>34976</v>
      </c>
      <c r="C2943" s="412" t="s">
        <v>30213</v>
      </c>
      <c r="D2943" s="412" t="s">
        <v>30216</v>
      </c>
      <c r="E2943" s="413" t="s">
        <v>34977</v>
      </c>
    </row>
    <row r="2944" spans="1:5">
      <c r="A2944" s="412">
        <v>40361</v>
      </c>
      <c r="B2944" s="412" t="s">
        <v>34978</v>
      </c>
      <c r="C2944" s="412" t="s">
        <v>30213</v>
      </c>
      <c r="D2944" s="412" t="s">
        <v>30216</v>
      </c>
      <c r="E2944" s="413" t="s">
        <v>34979</v>
      </c>
    </row>
    <row r="2945" spans="1:5">
      <c r="A2945" s="412">
        <v>40358</v>
      </c>
      <c r="B2945" s="412" t="s">
        <v>34980</v>
      </c>
      <c r="C2945" s="412" t="s">
        <v>30213</v>
      </c>
      <c r="D2945" s="412" t="s">
        <v>30216</v>
      </c>
      <c r="E2945" s="413" t="s">
        <v>10891</v>
      </c>
    </row>
    <row r="2946" spans="1:5">
      <c r="A2946" s="412">
        <v>40370</v>
      </c>
      <c r="B2946" s="412" t="s">
        <v>34981</v>
      </c>
      <c r="C2946" s="412" t="s">
        <v>30213</v>
      </c>
      <c r="D2946" s="412" t="s">
        <v>30216</v>
      </c>
      <c r="E2946" s="413" t="s">
        <v>34982</v>
      </c>
    </row>
    <row r="2947" spans="1:5">
      <c r="A2947" s="412">
        <v>40367</v>
      </c>
      <c r="B2947" s="412" t="s">
        <v>34983</v>
      </c>
      <c r="C2947" s="412" t="s">
        <v>30213</v>
      </c>
      <c r="D2947" s="412" t="s">
        <v>30216</v>
      </c>
      <c r="E2947" s="413" t="s">
        <v>34984</v>
      </c>
    </row>
    <row r="2948" spans="1:5">
      <c r="A2948" s="412">
        <v>40373</v>
      </c>
      <c r="B2948" s="412" t="s">
        <v>34985</v>
      </c>
      <c r="C2948" s="412" t="s">
        <v>30213</v>
      </c>
      <c r="D2948" s="412" t="s">
        <v>30216</v>
      </c>
      <c r="E2948" s="413" t="s">
        <v>34986</v>
      </c>
    </row>
    <row r="2949" spans="1:5">
      <c r="A2949" s="412">
        <v>38947</v>
      </c>
      <c r="B2949" s="412" t="s">
        <v>34987</v>
      </c>
      <c r="C2949" s="412" t="s">
        <v>30213</v>
      </c>
      <c r="D2949" s="412" t="s">
        <v>30223</v>
      </c>
      <c r="E2949" s="413" t="s">
        <v>34988</v>
      </c>
    </row>
    <row r="2950" spans="1:5">
      <c r="A2950" s="412">
        <v>38948</v>
      </c>
      <c r="B2950" s="412" t="s">
        <v>34989</v>
      </c>
      <c r="C2950" s="412" t="s">
        <v>30213</v>
      </c>
      <c r="D2950" s="412" t="s">
        <v>30223</v>
      </c>
      <c r="E2950" s="413" t="s">
        <v>14550</v>
      </c>
    </row>
    <row r="2951" spans="1:5">
      <c r="A2951" s="412">
        <v>38949</v>
      </c>
      <c r="B2951" s="412" t="s">
        <v>34990</v>
      </c>
      <c r="C2951" s="412" t="s">
        <v>30213</v>
      </c>
      <c r="D2951" s="412" t="s">
        <v>30223</v>
      </c>
      <c r="E2951" s="413" t="s">
        <v>10333</v>
      </c>
    </row>
    <row r="2952" spans="1:5">
      <c r="A2952" s="412">
        <v>38951</v>
      </c>
      <c r="B2952" s="412" t="s">
        <v>34991</v>
      </c>
      <c r="C2952" s="412" t="s">
        <v>30213</v>
      </c>
      <c r="D2952" s="412" t="s">
        <v>30223</v>
      </c>
      <c r="E2952" s="413" t="s">
        <v>34992</v>
      </c>
    </row>
    <row r="2953" spans="1:5">
      <c r="A2953" s="412">
        <v>39312</v>
      </c>
      <c r="B2953" s="412" t="s">
        <v>34993</v>
      </c>
      <c r="C2953" s="412" t="s">
        <v>30213</v>
      </c>
      <c r="D2953" s="412" t="s">
        <v>30223</v>
      </c>
      <c r="E2953" s="413" t="s">
        <v>34994</v>
      </c>
    </row>
    <row r="2954" spans="1:5">
      <c r="A2954" s="412">
        <v>39313</v>
      </c>
      <c r="B2954" s="412" t="s">
        <v>34995</v>
      </c>
      <c r="C2954" s="412" t="s">
        <v>30213</v>
      </c>
      <c r="D2954" s="412" t="s">
        <v>30223</v>
      </c>
      <c r="E2954" s="413" t="s">
        <v>13422</v>
      </c>
    </row>
    <row r="2955" spans="1:5">
      <c r="A2955" s="412">
        <v>38950</v>
      </c>
      <c r="B2955" s="412" t="s">
        <v>34996</v>
      </c>
      <c r="C2955" s="412" t="s">
        <v>30213</v>
      </c>
      <c r="D2955" s="412" t="s">
        <v>30223</v>
      </c>
      <c r="E2955" s="413" t="s">
        <v>34997</v>
      </c>
    </row>
    <row r="2956" spans="1:5">
      <c r="A2956" s="412">
        <v>39314</v>
      </c>
      <c r="B2956" s="412" t="s">
        <v>34998</v>
      </c>
      <c r="C2956" s="412" t="s">
        <v>30213</v>
      </c>
      <c r="D2956" s="412" t="s">
        <v>30223</v>
      </c>
      <c r="E2956" s="413" t="s">
        <v>14843</v>
      </c>
    </row>
    <row r="2957" spans="1:5">
      <c r="A2957" s="412">
        <v>3907</v>
      </c>
      <c r="B2957" s="412" t="s">
        <v>34999</v>
      </c>
      <c r="C2957" s="412" t="s">
        <v>30213</v>
      </c>
      <c r="D2957" s="412" t="s">
        <v>30216</v>
      </c>
      <c r="E2957" s="413" t="s">
        <v>16286</v>
      </c>
    </row>
    <row r="2958" spans="1:5">
      <c r="A2958" s="412">
        <v>3889</v>
      </c>
      <c r="B2958" s="412" t="s">
        <v>35000</v>
      </c>
      <c r="C2958" s="412" t="s">
        <v>30213</v>
      </c>
      <c r="D2958" s="412" t="s">
        <v>30216</v>
      </c>
      <c r="E2958" s="413" t="s">
        <v>15400</v>
      </c>
    </row>
    <row r="2959" spans="1:5">
      <c r="A2959" s="412">
        <v>3868</v>
      </c>
      <c r="B2959" s="412" t="s">
        <v>35001</v>
      </c>
      <c r="C2959" s="412" t="s">
        <v>30213</v>
      </c>
      <c r="D2959" s="412" t="s">
        <v>30216</v>
      </c>
      <c r="E2959" s="413" t="s">
        <v>31106</v>
      </c>
    </row>
    <row r="2960" spans="1:5">
      <c r="A2960" s="412">
        <v>3869</v>
      </c>
      <c r="B2960" s="412" t="s">
        <v>35002</v>
      </c>
      <c r="C2960" s="412" t="s">
        <v>30213</v>
      </c>
      <c r="D2960" s="412" t="s">
        <v>30216</v>
      </c>
      <c r="E2960" s="413" t="s">
        <v>35003</v>
      </c>
    </row>
    <row r="2961" spans="1:5">
      <c r="A2961" s="412">
        <v>3872</v>
      </c>
      <c r="B2961" s="412" t="s">
        <v>35004</v>
      </c>
      <c r="C2961" s="412" t="s">
        <v>30213</v>
      </c>
      <c r="D2961" s="412" t="s">
        <v>30216</v>
      </c>
      <c r="E2961" s="413" t="s">
        <v>14788</v>
      </c>
    </row>
    <row r="2962" spans="1:5">
      <c r="A2962" s="412">
        <v>3850</v>
      </c>
      <c r="B2962" s="412" t="s">
        <v>35005</v>
      </c>
      <c r="C2962" s="412" t="s">
        <v>30213</v>
      </c>
      <c r="D2962" s="412" t="s">
        <v>30216</v>
      </c>
      <c r="E2962" s="413" t="s">
        <v>15361</v>
      </c>
    </row>
    <row r="2963" spans="1:5">
      <c r="A2963" s="412">
        <v>38023</v>
      </c>
      <c r="B2963" s="412" t="s">
        <v>35006</v>
      </c>
      <c r="C2963" s="412" t="s">
        <v>30213</v>
      </c>
      <c r="D2963" s="412" t="s">
        <v>30216</v>
      </c>
      <c r="E2963" s="413" t="s">
        <v>35007</v>
      </c>
    </row>
    <row r="2964" spans="1:5">
      <c r="A2964" s="412">
        <v>37986</v>
      </c>
      <c r="B2964" s="412" t="s">
        <v>35008</v>
      </c>
      <c r="C2964" s="412" t="s">
        <v>30213</v>
      </c>
      <c r="D2964" s="412" t="s">
        <v>30216</v>
      </c>
      <c r="E2964" s="413" t="s">
        <v>35009</v>
      </c>
    </row>
    <row r="2965" spans="1:5">
      <c r="A2965" s="412">
        <v>37987</v>
      </c>
      <c r="B2965" s="412" t="s">
        <v>35010</v>
      </c>
      <c r="C2965" s="412" t="s">
        <v>30213</v>
      </c>
      <c r="D2965" s="412" t="s">
        <v>30216</v>
      </c>
      <c r="E2965" s="413" t="s">
        <v>35011</v>
      </c>
    </row>
    <row r="2966" spans="1:5">
      <c r="A2966" s="412">
        <v>37988</v>
      </c>
      <c r="B2966" s="412" t="s">
        <v>35012</v>
      </c>
      <c r="C2966" s="412" t="s">
        <v>30213</v>
      </c>
      <c r="D2966" s="412" t="s">
        <v>30216</v>
      </c>
      <c r="E2966" s="413" t="s">
        <v>35013</v>
      </c>
    </row>
    <row r="2967" spans="1:5">
      <c r="A2967" s="412">
        <v>21120</v>
      </c>
      <c r="B2967" s="412" t="s">
        <v>35014</v>
      </c>
      <c r="C2967" s="412" t="s">
        <v>30213</v>
      </c>
      <c r="D2967" s="412" t="s">
        <v>30216</v>
      </c>
      <c r="E2967" s="413" t="s">
        <v>16256</v>
      </c>
    </row>
    <row r="2968" spans="1:5">
      <c r="A2968" s="412">
        <v>39318</v>
      </c>
      <c r="B2968" s="412" t="s">
        <v>35015</v>
      </c>
      <c r="C2968" s="412" t="s">
        <v>30213</v>
      </c>
      <c r="D2968" s="412" t="s">
        <v>30216</v>
      </c>
      <c r="E2968" s="413" t="s">
        <v>13639</v>
      </c>
    </row>
    <row r="2969" spans="1:5">
      <c r="A2969" s="412">
        <v>20162</v>
      </c>
      <c r="B2969" s="412" t="s">
        <v>35016</v>
      </c>
      <c r="C2969" s="412" t="s">
        <v>30213</v>
      </c>
      <c r="D2969" s="412" t="s">
        <v>30216</v>
      </c>
      <c r="E2969" s="413" t="s">
        <v>17011</v>
      </c>
    </row>
    <row r="2970" spans="1:5">
      <c r="A2970" s="412">
        <v>40366</v>
      </c>
      <c r="B2970" s="412" t="s">
        <v>35017</v>
      </c>
      <c r="C2970" s="412" t="s">
        <v>30213</v>
      </c>
      <c r="D2970" s="412" t="s">
        <v>30216</v>
      </c>
      <c r="E2970" s="413" t="s">
        <v>35018</v>
      </c>
    </row>
    <row r="2971" spans="1:5">
      <c r="A2971" s="412">
        <v>40363</v>
      </c>
      <c r="B2971" s="412" t="s">
        <v>35019</v>
      </c>
      <c r="C2971" s="412" t="s">
        <v>30213</v>
      </c>
      <c r="D2971" s="412" t="s">
        <v>30216</v>
      </c>
      <c r="E2971" s="413" t="s">
        <v>35020</v>
      </c>
    </row>
    <row r="2972" spans="1:5">
      <c r="A2972" s="412">
        <v>40354</v>
      </c>
      <c r="B2972" s="412" t="s">
        <v>35021</v>
      </c>
      <c r="C2972" s="412" t="s">
        <v>30213</v>
      </c>
      <c r="D2972" s="412" t="s">
        <v>30214</v>
      </c>
      <c r="E2972" s="413" t="s">
        <v>14737</v>
      </c>
    </row>
    <row r="2973" spans="1:5">
      <c r="A2973" s="412">
        <v>40360</v>
      </c>
      <c r="B2973" s="412" t="s">
        <v>35022</v>
      </c>
      <c r="C2973" s="412" t="s">
        <v>30213</v>
      </c>
      <c r="D2973" s="412" t="s">
        <v>30216</v>
      </c>
      <c r="E2973" s="413" t="s">
        <v>13266</v>
      </c>
    </row>
    <row r="2974" spans="1:5">
      <c r="A2974" s="412">
        <v>40372</v>
      </c>
      <c r="B2974" s="412" t="s">
        <v>35023</v>
      </c>
      <c r="C2974" s="412" t="s">
        <v>30213</v>
      </c>
      <c r="D2974" s="412" t="s">
        <v>30216</v>
      </c>
      <c r="E2974" s="413" t="s">
        <v>35024</v>
      </c>
    </row>
    <row r="2975" spans="1:5">
      <c r="A2975" s="412">
        <v>40369</v>
      </c>
      <c r="B2975" s="412" t="s">
        <v>35025</v>
      </c>
      <c r="C2975" s="412" t="s">
        <v>30213</v>
      </c>
      <c r="D2975" s="412" t="s">
        <v>30216</v>
      </c>
      <c r="E2975" s="413" t="s">
        <v>35026</v>
      </c>
    </row>
    <row r="2976" spans="1:5">
      <c r="A2976" s="412">
        <v>40357</v>
      </c>
      <c r="B2976" s="412" t="s">
        <v>35027</v>
      </c>
      <c r="C2976" s="412" t="s">
        <v>30213</v>
      </c>
      <c r="D2976" s="412" t="s">
        <v>30216</v>
      </c>
      <c r="E2976" s="413" t="s">
        <v>10891</v>
      </c>
    </row>
    <row r="2977" spans="1:5">
      <c r="A2977" s="412">
        <v>40375</v>
      </c>
      <c r="B2977" s="412" t="s">
        <v>35028</v>
      </c>
      <c r="C2977" s="412" t="s">
        <v>30213</v>
      </c>
      <c r="D2977" s="412" t="s">
        <v>30216</v>
      </c>
      <c r="E2977" s="413" t="s">
        <v>35029</v>
      </c>
    </row>
    <row r="2978" spans="1:5">
      <c r="A2978" s="412">
        <v>1893</v>
      </c>
      <c r="B2978" s="412" t="s">
        <v>35030</v>
      </c>
      <c r="C2978" s="412" t="s">
        <v>30213</v>
      </c>
      <c r="D2978" s="412" t="s">
        <v>30216</v>
      </c>
      <c r="E2978" s="413" t="s">
        <v>35031</v>
      </c>
    </row>
    <row r="2979" spans="1:5">
      <c r="A2979" s="412">
        <v>1902</v>
      </c>
      <c r="B2979" s="412" t="s">
        <v>35032</v>
      </c>
      <c r="C2979" s="412" t="s">
        <v>30213</v>
      </c>
      <c r="D2979" s="412" t="s">
        <v>30216</v>
      </c>
      <c r="E2979" s="413" t="s">
        <v>13296</v>
      </c>
    </row>
    <row r="2980" spans="1:5">
      <c r="A2980" s="412">
        <v>1901</v>
      </c>
      <c r="B2980" s="412" t="s">
        <v>35033</v>
      </c>
      <c r="C2980" s="412" t="s">
        <v>30213</v>
      </c>
      <c r="D2980" s="412" t="s">
        <v>30216</v>
      </c>
      <c r="E2980" s="413" t="s">
        <v>13527</v>
      </c>
    </row>
    <row r="2981" spans="1:5">
      <c r="A2981" s="412">
        <v>1892</v>
      </c>
      <c r="B2981" s="412" t="s">
        <v>35034</v>
      </c>
      <c r="C2981" s="412" t="s">
        <v>30213</v>
      </c>
      <c r="D2981" s="412" t="s">
        <v>30216</v>
      </c>
      <c r="E2981" s="413" t="s">
        <v>5255</v>
      </c>
    </row>
    <row r="2982" spans="1:5">
      <c r="A2982" s="412">
        <v>1907</v>
      </c>
      <c r="B2982" s="412" t="s">
        <v>35035</v>
      </c>
      <c r="C2982" s="412" t="s">
        <v>30213</v>
      </c>
      <c r="D2982" s="412" t="s">
        <v>30216</v>
      </c>
      <c r="E2982" s="413" t="s">
        <v>9145</v>
      </c>
    </row>
    <row r="2983" spans="1:5">
      <c r="A2983" s="412">
        <v>1894</v>
      </c>
      <c r="B2983" s="412" t="s">
        <v>35036</v>
      </c>
      <c r="C2983" s="412" t="s">
        <v>30213</v>
      </c>
      <c r="D2983" s="412" t="s">
        <v>30216</v>
      </c>
      <c r="E2983" s="413" t="s">
        <v>4130</v>
      </c>
    </row>
    <row r="2984" spans="1:5">
      <c r="A2984" s="412">
        <v>1891</v>
      </c>
      <c r="B2984" s="412" t="s">
        <v>35037</v>
      </c>
      <c r="C2984" s="412" t="s">
        <v>30213</v>
      </c>
      <c r="D2984" s="412" t="s">
        <v>30216</v>
      </c>
      <c r="E2984" s="413" t="s">
        <v>11602</v>
      </c>
    </row>
    <row r="2985" spans="1:5">
      <c r="A2985" s="412">
        <v>1896</v>
      </c>
      <c r="B2985" s="412" t="s">
        <v>35038</v>
      </c>
      <c r="C2985" s="412" t="s">
        <v>30213</v>
      </c>
      <c r="D2985" s="412" t="s">
        <v>30216</v>
      </c>
      <c r="E2985" s="413" t="s">
        <v>35039</v>
      </c>
    </row>
    <row r="2986" spans="1:5">
      <c r="A2986" s="412">
        <v>1895</v>
      </c>
      <c r="B2986" s="412" t="s">
        <v>35040</v>
      </c>
      <c r="C2986" s="412" t="s">
        <v>30213</v>
      </c>
      <c r="D2986" s="412" t="s">
        <v>30216</v>
      </c>
      <c r="E2986" s="413" t="s">
        <v>11298</v>
      </c>
    </row>
    <row r="2987" spans="1:5">
      <c r="A2987" s="412">
        <v>2641</v>
      </c>
      <c r="B2987" s="412" t="s">
        <v>35041</v>
      </c>
      <c r="C2987" s="412" t="s">
        <v>30213</v>
      </c>
      <c r="D2987" s="412" t="s">
        <v>30223</v>
      </c>
      <c r="E2987" s="413" t="s">
        <v>14933</v>
      </c>
    </row>
    <row r="2988" spans="1:5">
      <c r="A2988" s="412">
        <v>2636</v>
      </c>
      <c r="B2988" s="412" t="s">
        <v>35042</v>
      </c>
      <c r="C2988" s="412" t="s">
        <v>30213</v>
      </c>
      <c r="D2988" s="412" t="s">
        <v>30223</v>
      </c>
      <c r="E2988" s="413" t="s">
        <v>5550</v>
      </c>
    </row>
    <row r="2989" spans="1:5">
      <c r="A2989" s="412">
        <v>2637</v>
      </c>
      <c r="B2989" s="412" t="s">
        <v>35043</v>
      </c>
      <c r="C2989" s="412" t="s">
        <v>30213</v>
      </c>
      <c r="D2989" s="412" t="s">
        <v>30223</v>
      </c>
      <c r="E2989" s="413" t="s">
        <v>5255</v>
      </c>
    </row>
    <row r="2990" spans="1:5">
      <c r="A2990" s="412">
        <v>2638</v>
      </c>
      <c r="B2990" s="412" t="s">
        <v>35044</v>
      </c>
      <c r="C2990" s="412" t="s">
        <v>30213</v>
      </c>
      <c r="D2990" s="412" t="s">
        <v>30223</v>
      </c>
      <c r="E2990" s="413" t="s">
        <v>33612</v>
      </c>
    </row>
    <row r="2991" spans="1:5">
      <c r="A2991" s="412">
        <v>2639</v>
      </c>
      <c r="B2991" s="412" t="s">
        <v>35045</v>
      </c>
      <c r="C2991" s="412" t="s">
        <v>30213</v>
      </c>
      <c r="D2991" s="412" t="s">
        <v>30223</v>
      </c>
      <c r="E2991" s="413" t="s">
        <v>35046</v>
      </c>
    </row>
    <row r="2992" spans="1:5">
      <c r="A2992" s="412">
        <v>2644</v>
      </c>
      <c r="B2992" s="412" t="s">
        <v>35047</v>
      </c>
      <c r="C2992" s="412" t="s">
        <v>30213</v>
      </c>
      <c r="D2992" s="412" t="s">
        <v>30223</v>
      </c>
      <c r="E2992" s="413" t="s">
        <v>35048</v>
      </c>
    </row>
    <row r="2993" spans="1:5">
      <c r="A2993" s="412">
        <v>2643</v>
      </c>
      <c r="B2993" s="412" t="s">
        <v>35049</v>
      </c>
      <c r="C2993" s="412" t="s">
        <v>30213</v>
      </c>
      <c r="D2993" s="412" t="s">
        <v>30223</v>
      </c>
      <c r="E2993" s="413" t="s">
        <v>11024</v>
      </c>
    </row>
    <row r="2994" spans="1:5">
      <c r="A2994" s="412">
        <v>2640</v>
      </c>
      <c r="B2994" s="412" t="s">
        <v>35050</v>
      </c>
      <c r="C2994" s="412" t="s">
        <v>30213</v>
      </c>
      <c r="D2994" s="412" t="s">
        <v>30223</v>
      </c>
      <c r="E2994" s="413" t="s">
        <v>9187</v>
      </c>
    </row>
    <row r="2995" spans="1:5">
      <c r="A2995" s="412">
        <v>2642</v>
      </c>
      <c r="B2995" s="412" t="s">
        <v>35051</v>
      </c>
      <c r="C2995" s="412" t="s">
        <v>30213</v>
      </c>
      <c r="D2995" s="412" t="s">
        <v>30223</v>
      </c>
      <c r="E2995" s="413" t="s">
        <v>35052</v>
      </c>
    </row>
    <row r="2996" spans="1:5">
      <c r="A2996" s="412">
        <v>38943</v>
      </c>
      <c r="B2996" s="412" t="s">
        <v>35053</v>
      </c>
      <c r="C2996" s="412" t="s">
        <v>30213</v>
      </c>
      <c r="D2996" s="412" t="s">
        <v>30223</v>
      </c>
      <c r="E2996" s="413" t="s">
        <v>9792</v>
      </c>
    </row>
    <row r="2997" spans="1:5">
      <c r="A2997" s="412">
        <v>38944</v>
      </c>
      <c r="B2997" s="412" t="s">
        <v>35054</v>
      </c>
      <c r="C2997" s="412" t="s">
        <v>30213</v>
      </c>
      <c r="D2997" s="412" t="s">
        <v>30223</v>
      </c>
      <c r="E2997" s="413" t="s">
        <v>35055</v>
      </c>
    </row>
    <row r="2998" spans="1:5">
      <c r="A2998" s="412">
        <v>38945</v>
      </c>
      <c r="B2998" s="412" t="s">
        <v>35056</v>
      </c>
      <c r="C2998" s="412" t="s">
        <v>30213</v>
      </c>
      <c r="D2998" s="412" t="s">
        <v>30223</v>
      </c>
      <c r="E2998" s="413" t="s">
        <v>31919</v>
      </c>
    </row>
    <row r="2999" spans="1:5">
      <c r="A2999" s="412">
        <v>38946</v>
      </c>
      <c r="B2999" s="412" t="s">
        <v>35057</v>
      </c>
      <c r="C2999" s="412" t="s">
        <v>30213</v>
      </c>
      <c r="D2999" s="412" t="s">
        <v>30223</v>
      </c>
      <c r="E2999" s="413" t="s">
        <v>13014</v>
      </c>
    </row>
    <row r="3000" spans="1:5">
      <c r="A3000" s="412">
        <v>39308</v>
      </c>
      <c r="B3000" s="412" t="s">
        <v>35058</v>
      </c>
      <c r="C3000" s="412" t="s">
        <v>30213</v>
      </c>
      <c r="D3000" s="412" t="s">
        <v>30223</v>
      </c>
      <c r="E3000" s="413" t="s">
        <v>6206</v>
      </c>
    </row>
    <row r="3001" spans="1:5">
      <c r="A3001" s="412">
        <v>39309</v>
      </c>
      <c r="B3001" s="412" t="s">
        <v>35059</v>
      </c>
      <c r="C3001" s="412" t="s">
        <v>30213</v>
      </c>
      <c r="D3001" s="412" t="s">
        <v>30223</v>
      </c>
      <c r="E3001" s="413" t="s">
        <v>35060</v>
      </c>
    </row>
    <row r="3002" spans="1:5">
      <c r="A3002" s="412">
        <v>39310</v>
      </c>
      <c r="B3002" s="412" t="s">
        <v>35061</v>
      </c>
      <c r="C3002" s="412" t="s">
        <v>30213</v>
      </c>
      <c r="D3002" s="412" t="s">
        <v>30223</v>
      </c>
      <c r="E3002" s="413" t="s">
        <v>35062</v>
      </c>
    </row>
    <row r="3003" spans="1:5">
      <c r="A3003" s="412">
        <v>39311</v>
      </c>
      <c r="B3003" s="412" t="s">
        <v>35063</v>
      </c>
      <c r="C3003" s="412" t="s">
        <v>30213</v>
      </c>
      <c r="D3003" s="412" t="s">
        <v>30223</v>
      </c>
      <c r="E3003" s="413" t="s">
        <v>35064</v>
      </c>
    </row>
    <row r="3004" spans="1:5">
      <c r="A3004" s="412">
        <v>39855</v>
      </c>
      <c r="B3004" s="412" t="s">
        <v>35065</v>
      </c>
      <c r="C3004" s="412" t="s">
        <v>30213</v>
      </c>
      <c r="D3004" s="412" t="s">
        <v>30223</v>
      </c>
      <c r="E3004" s="413" t="s">
        <v>35066</v>
      </c>
    </row>
    <row r="3005" spans="1:5">
      <c r="A3005" s="412">
        <v>39856</v>
      </c>
      <c r="B3005" s="412" t="s">
        <v>35067</v>
      </c>
      <c r="C3005" s="412" t="s">
        <v>30213</v>
      </c>
      <c r="D3005" s="412" t="s">
        <v>30223</v>
      </c>
      <c r="E3005" s="413" t="s">
        <v>5139</v>
      </c>
    </row>
    <row r="3006" spans="1:5">
      <c r="A3006" s="412">
        <v>39857</v>
      </c>
      <c r="B3006" s="412" t="s">
        <v>35068</v>
      </c>
      <c r="C3006" s="412" t="s">
        <v>30213</v>
      </c>
      <c r="D3006" s="412" t="s">
        <v>30223</v>
      </c>
      <c r="E3006" s="413" t="s">
        <v>4263</v>
      </c>
    </row>
    <row r="3007" spans="1:5">
      <c r="A3007" s="412">
        <v>39858</v>
      </c>
      <c r="B3007" s="412" t="s">
        <v>35069</v>
      </c>
      <c r="C3007" s="412" t="s">
        <v>30213</v>
      </c>
      <c r="D3007" s="412" t="s">
        <v>30223</v>
      </c>
      <c r="E3007" s="413" t="s">
        <v>34390</v>
      </c>
    </row>
    <row r="3008" spans="1:5">
      <c r="A3008" s="412">
        <v>39859</v>
      </c>
      <c r="B3008" s="412" t="s">
        <v>35070</v>
      </c>
      <c r="C3008" s="412" t="s">
        <v>30213</v>
      </c>
      <c r="D3008" s="412" t="s">
        <v>30223</v>
      </c>
      <c r="E3008" s="413" t="s">
        <v>15367</v>
      </c>
    </row>
    <row r="3009" spans="1:5">
      <c r="A3009" s="412">
        <v>39860</v>
      </c>
      <c r="B3009" s="412" t="s">
        <v>35071</v>
      </c>
      <c r="C3009" s="412" t="s">
        <v>30213</v>
      </c>
      <c r="D3009" s="412" t="s">
        <v>30223</v>
      </c>
      <c r="E3009" s="413" t="s">
        <v>35072</v>
      </c>
    </row>
    <row r="3010" spans="1:5">
      <c r="A3010" s="412">
        <v>39861</v>
      </c>
      <c r="B3010" s="412" t="s">
        <v>35073</v>
      </c>
      <c r="C3010" s="412" t="s">
        <v>30213</v>
      </c>
      <c r="D3010" s="412" t="s">
        <v>30223</v>
      </c>
      <c r="E3010" s="413" t="s">
        <v>34868</v>
      </c>
    </row>
    <row r="3011" spans="1:5">
      <c r="A3011" s="412">
        <v>38447</v>
      </c>
      <c r="B3011" s="412" t="s">
        <v>35074</v>
      </c>
      <c r="C3011" s="412" t="s">
        <v>30213</v>
      </c>
      <c r="D3011" s="412" t="s">
        <v>30223</v>
      </c>
      <c r="E3011" s="413" t="s">
        <v>35075</v>
      </c>
    </row>
    <row r="3012" spans="1:5">
      <c r="A3012" s="412">
        <v>36320</v>
      </c>
      <c r="B3012" s="412" t="s">
        <v>35076</v>
      </c>
      <c r="C3012" s="412" t="s">
        <v>30213</v>
      </c>
      <c r="D3012" s="412" t="s">
        <v>30223</v>
      </c>
      <c r="E3012" s="413" t="s">
        <v>16686</v>
      </c>
    </row>
    <row r="3013" spans="1:5">
      <c r="A3013" s="412">
        <v>36324</v>
      </c>
      <c r="B3013" s="412" t="s">
        <v>35077</v>
      </c>
      <c r="C3013" s="412" t="s">
        <v>30213</v>
      </c>
      <c r="D3013" s="412" t="s">
        <v>30223</v>
      </c>
      <c r="E3013" s="413" t="s">
        <v>35078</v>
      </c>
    </row>
    <row r="3014" spans="1:5">
      <c r="A3014" s="412">
        <v>38441</v>
      </c>
      <c r="B3014" s="412" t="s">
        <v>35079</v>
      </c>
      <c r="C3014" s="412" t="s">
        <v>30213</v>
      </c>
      <c r="D3014" s="412" t="s">
        <v>30223</v>
      </c>
      <c r="E3014" s="413" t="s">
        <v>35080</v>
      </c>
    </row>
    <row r="3015" spans="1:5">
      <c r="A3015" s="412">
        <v>38442</v>
      </c>
      <c r="B3015" s="412" t="s">
        <v>35081</v>
      </c>
      <c r="C3015" s="412" t="s">
        <v>30213</v>
      </c>
      <c r="D3015" s="412" t="s">
        <v>30223</v>
      </c>
      <c r="E3015" s="413" t="s">
        <v>8500</v>
      </c>
    </row>
    <row r="3016" spans="1:5">
      <c r="A3016" s="412">
        <v>38443</v>
      </c>
      <c r="B3016" s="412" t="s">
        <v>35082</v>
      </c>
      <c r="C3016" s="412" t="s">
        <v>30213</v>
      </c>
      <c r="D3016" s="412" t="s">
        <v>30223</v>
      </c>
      <c r="E3016" s="413" t="s">
        <v>35083</v>
      </c>
    </row>
    <row r="3017" spans="1:5">
      <c r="A3017" s="412">
        <v>38444</v>
      </c>
      <c r="B3017" s="412" t="s">
        <v>35084</v>
      </c>
      <c r="C3017" s="412" t="s">
        <v>30213</v>
      </c>
      <c r="D3017" s="412" t="s">
        <v>30223</v>
      </c>
      <c r="E3017" s="413" t="s">
        <v>9578</v>
      </c>
    </row>
    <row r="3018" spans="1:5">
      <c r="A3018" s="412">
        <v>38445</v>
      </c>
      <c r="B3018" s="412" t="s">
        <v>35085</v>
      </c>
      <c r="C3018" s="412" t="s">
        <v>30213</v>
      </c>
      <c r="D3018" s="412" t="s">
        <v>30223</v>
      </c>
      <c r="E3018" s="413" t="s">
        <v>35086</v>
      </c>
    </row>
    <row r="3019" spans="1:5">
      <c r="A3019" s="412">
        <v>38446</v>
      </c>
      <c r="B3019" s="412" t="s">
        <v>35087</v>
      </c>
      <c r="C3019" s="412" t="s">
        <v>30213</v>
      </c>
      <c r="D3019" s="412" t="s">
        <v>30223</v>
      </c>
      <c r="E3019" s="413" t="s">
        <v>9852</v>
      </c>
    </row>
    <row r="3020" spans="1:5">
      <c r="A3020" s="412">
        <v>3867</v>
      </c>
      <c r="B3020" s="412" t="s">
        <v>35088</v>
      </c>
      <c r="C3020" s="412" t="s">
        <v>30213</v>
      </c>
      <c r="D3020" s="412" t="s">
        <v>30216</v>
      </c>
      <c r="E3020" s="413" t="s">
        <v>35089</v>
      </c>
    </row>
    <row r="3021" spans="1:5">
      <c r="A3021" s="412">
        <v>3861</v>
      </c>
      <c r="B3021" s="412" t="s">
        <v>35090</v>
      </c>
      <c r="C3021" s="412" t="s">
        <v>30213</v>
      </c>
      <c r="D3021" s="412" t="s">
        <v>30216</v>
      </c>
      <c r="E3021" s="413" t="s">
        <v>5466</v>
      </c>
    </row>
    <row r="3022" spans="1:5">
      <c r="A3022" s="412">
        <v>3904</v>
      </c>
      <c r="B3022" s="412" t="s">
        <v>35091</v>
      </c>
      <c r="C3022" s="412" t="s">
        <v>30213</v>
      </c>
      <c r="D3022" s="412" t="s">
        <v>30216</v>
      </c>
      <c r="E3022" s="413" t="s">
        <v>13402</v>
      </c>
    </row>
    <row r="3023" spans="1:5">
      <c r="A3023" s="412">
        <v>3903</v>
      </c>
      <c r="B3023" s="412" t="s">
        <v>35092</v>
      </c>
      <c r="C3023" s="412" t="s">
        <v>30213</v>
      </c>
      <c r="D3023" s="412" t="s">
        <v>30216</v>
      </c>
      <c r="E3023" s="413" t="s">
        <v>30546</v>
      </c>
    </row>
    <row r="3024" spans="1:5">
      <c r="A3024" s="412">
        <v>3862</v>
      </c>
      <c r="B3024" s="412" t="s">
        <v>35093</v>
      </c>
      <c r="C3024" s="412" t="s">
        <v>30213</v>
      </c>
      <c r="D3024" s="412" t="s">
        <v>30216</v>
      </c>
      <c r="E3024" s="413" t="s">
        <v>9792</v>
      </c>
    </row>
    <row r="3025" spans="1:5">
      <c r="A3025" s="412">
        <v>3863</v>
      </c>
      <c r="B3025" s="412" t="s">
        <v>35094</v>
      </c>
      <c r="C3025" s="412" t="s">
        <v>30213</v>
      </c>
      <c r="D3025" s="412" t="s">
        <v>30216</v>
      </c>
      <c r="E3025" s="413" t="s">
        <v>11944</v>
      </c>
    </row>
    <row r="3026" spans="1:5">
      <c r="A3026" s="412">
        <v>3864</v>
      </c>
      <c r="B3026" s="412" t="s">
        <v>35095</v>
      </c>
      <c r="C3026" s="412" t="s">
        <v>30213</v>
      </c>
      <c r="D3026" s="412" t="s">
        <v>30216</v>
      </c>
      <c r="E3026" s="413" t="s">
        <v>11233</v>
      </c>
    </row>
    <row r="3027" spans="1:5">
      <c r="A3027" s="412">
        <v>3865</v>
      </c>
      <c r="B3027" s="412" t="s">
        <v>35096</v>
      </c>
      <c r="C3027" s="412" t="s">
        <v>30213</v>
      </c>
      <c r="D3027" s="412" t="s">
        <v>30216</v>
      </c>
      <c r="E3027" s="413" t="s">
        <v>16612</v>
      </c>
    </row>
    <row r="3028" spans="1:5">
      <c r="A3028" s="412">
        <v>3866</v>
      </c>
      <c r="B3028" s="412" t="s">
        <v>35097</v>
      </c>
      <c r="C3028" s="412" t="s">
        <v>30213</v>
      </c>
      <c r="D3028" s="412" t="s">
        <v>30216</v>
      </c>
      <c r="E3028" s="413" t="s">
        <v>16649</v>
      </c>
    </row>
    <row r="3029" spans="1:5">
      <c r="A3029" s="412">
        <v>3902</v>
      </c>
      <c r="B3029" s="412" t="s">
        <v>35098</v>
      </c>
      <c r="C3029" s="412" t="s">
        <v>30213</v>
      </c>
      <c r="D3029" s="412" t="s">
        <v>30216</v>
      </c>
      <c r="E3029" s="413" t="s">
        <v>35099</v>
      </c>
    </row>
    <row r="3030" spans="1:5">
      <c r="A3030" s="412">
        <v>3878</v>
      </c>
      <c r="B3030" s="412" t="s">
        <v>35100</v>
      </c>
      <c r="C3030" s="412" t="s">
        <v>30213</v>
      </c>
      <c r="D3030" s="412" t="s">
        <v>30216</v>
      </c>
      <c r="E3030" s="413" t="s">
        <v>14534</v>
      </c>
    </row>
    <row r="3031" spans="1:5">
      <c r="A3031" s="412">
        <v>3877</v>
      </c>
      <c r="B3031" s="412" t="s">
        <v>35101</v>
      </c>
      <c r="C3031" s="412" t="s">
        <v>30213</v>
      </c>
      <c r="D3031" s="412" t="s">
        <v>30216</v>
      </c>
      <c r="E3031" s="413" t="s">
        <v>35102</v>
      </c>
    </row>
    <row r="3032" spans="1:5">
      <c r="A3032" s="412">
        <v>3879</v>
      </c>
      <c r="B3032" s="412" t="s">
        <v>35103</v>
      </c>
      <c r="C3032" s="412" t="s">
        <v>30213</v>
      </c>
      <c r="D3032" s="412" t="s">
        <v>30216</v>
      </c>
      <c r="E3032" s="413" t="s">
        <v>15473</v>
      </c>
    </row>
    <row r="3033" spans="1:5">
      <c r="A3033" s="412">
        <v>3880</v>
      </c>
      <c r="B3033" s="412" t="s">
        <v>35104</v>
      </c>
      <c r="C3033" s="412" t="s">
        <v>30213</v>
      </c>
      <c r="D3033" s="412" t="s">
        <v>30216</v>
      </c>
      <c r="E3033" s="413" t="s">
        <v>13446</v>
      </c>
    </row>
    <row r="3034" spans="1:5">
      <c r="A3034" s="412">
        <v>12892</v>
      </c>
      <c r="B3034" s="412" t="s">
        <v>35105</v>
      </c>
      <c r="C3034" s="412" t="s">
        <v>30954</v>
      </c>
      <c r="D3034" s="412" t="s">
        <v>30216</v>
      </c>
      <c r="E3034" s="413" t="s">
        <v>8502</v>
      </c>
    </row>
    <row r="3035" spans="1:5">
      <c r="A3035" s="412">
        <v>3883</v>
      </c>
      <c r="B3035" s="412" t="s">
        <v>35106</v>
      </c>
      <c r="C3035" s="412" t="s">
        <v>30213</v>
      </c>
      <c r="D3035" s="412" t="s">
        <v>30216</v>
      </c>
      <c r="E3035" s="413" t="s">
        <v>5695</v>
      </c>
    </row>
    <row r="3036" spans="1:5">
      <c r="A3036" s="412">
        <v>3876</v>
      </c>
      <c r="B3036" s="412" t="s">
        <v>35107</v>
      </c>
      <c r="C3036" s="412" t="s">
        <v>30213</v>
      </c>
      <c r="D3036" s="412" t="s">
        <v>30216</v>
      </c>
      <c r="E3036" s="413" t="s">
        <v>13304</v>
      </c>
    </row>
    <row r="3037" spans="1:5">
      <c r="A3037" s="412">
        <v>3884</v>
      </c>
      <c r="B3037" s="412" t="s">
        <v>35108</v>
      </c>
      <c r="C3037" s="412" t="s">
        <v>30213</v>
      </c>
      <c r="D3037" s="412" t="s">
        <v>30216</v>
      </c>
      <c r="E3037" s="413" t="s">
        <v>9779</v>
      </c>
    </row>
    <row r="3038" spans="1:5">
      <c r="A3038" s="412">
        <v>3837</v>
      </c>
      <c r="B3038" s="412" t="s">
        <v>35109</v>
      </c>
      <c r="C3038" s="412" t="s">
        <v>30213</v>
      </c>
      <c r="D3038" s="412" t="s">
        <v>30223</v>
      </c>
      <c r="E3038" s="413" t="s">
        <v>35110</v>
      </c>
    </row>
    <row r="3039" spans="1:5">
      <c r="A3039" s="412">
        <v>3845</v>
      </c>
      <c r="B3039" s="412" t="s">
        <v>35111</v>
      </c>
      <c r="C3039" s="412" t="s">
        <v>30213</v>
      </c>
      <c r="D3039" s="412" t="s">
        <v>30223</v>
      </c>
      <c r="E3039" s="413" t="s">
        <v>4599</v>
      </c>
    </row>
    <row r="3040" spans="1:5">
      <c r="A3040" s="412">
        <v>11045</v>
      </c>
      <c r="B3040" s="412" t="s">
        <v>35112</v>
      </c>
      <c r="C3040" s="412" t="s">
        <v>30213</v>
      </c>
      <c r="D3040" s="412" t="s">
        <v>30223</v>
      </c>
      <c r="E3040" s="413" t="s">
        <v>35113</v>
      </c>
    </row>
    <row r="3041" spans="1:5">
      <c r="A3041" s="412">
        <v>20170</v>
      </c>
      <c r="B3041" s="412" t="s">
        <v>35114</v>
      </c>
      <c r="C3041" s="412" t="s">
        <v>30213</v>
      </c>
      <c r="D3041" s="412" t="s">
        <v>30216</v>
      </c>
      <c r="E3041" s="413" t="s">
        <v>32571</v>
      </c>
    </row>
    <row r="3042" spans="1:5">
      <c r="A3042" s="412">
        <v>20171</v>
      </c>
      <c r="B3042" s="412" t="s">
        <v>35115</v>
      </c>
      <c r="C3042" s="412" t="s">
        <v>30213</v>
      </c>
      <c r="D3042" s="412" t="s">
        <v>30216</v>
      </c>
      <c r="E3042" s="413" t="s">
        <v>35116</v>
      </c>
    </row>
    <row r="3043" spans="1:5">
      <c r="A3043" s="412">
        <v>20167</v>
      </c>
      <c r="B3043" s="412" t="s">
        <v>35117</v>
      </c>
      <c r="C3043" s="412" t="s">
        <v>30213</v>
      </c>
      <c r="D3043" s="412" t="s">
        <v>30216</v>
      </c>
      <c r="E3043" s="413" t="s">
        <v>7251</v>
      </c>
    </row>
    <row r="3044" spans="1:5">
      <c r="A3044" s="412">
        <v>20168</v>
      </c>
      <c r="B3044" s="412" t="s">
        <v>35118</v>
      </c>
      <c r="C3044" s="412" t="s">
        <v>30213</v>
      </c>
      <c r="D3044" s="412" t="s">
        <v>30216</v>
      </c>
      <c r="E3044" s="413" t="s">
        <v>15505</v>
      </c>
    </row>
    <row r="3045" spans="1:5">
      <c r="A3045" s="412">
        <v>20169</v>
      </c>
      <c r="B3045" s="412" t="s">
        <v>35119</v>
      </c>
      <c r="C3045" s="412" t="s">
        <v>30213</v>
      </c>
      <c r="D3045" s="412" t="s">
        <v>30216</v>
      </c>
      <c r="E3045" s="413" t="s">
        <v>4542</v>
      </c>
    </row>
    <row r="3046" spans="1:5">
      <c r="A3046" s="412">
        <v>3899</v>
      </c>
      <c r="B3046" s="412" t="s">
        <v>35120</v>
      </c>
      <c r="C3046" s="412" t="s">
        <v>30213</v>
      </c>
      <c r="D3046" s="412" t="s">
        <v>30216</v>
      </c>
      <c r="E3046" s="413" t="s">
        <v>34008</v>
      </c>
    </row>
    <row r="3047" spans="1:5">
      <c r="A3047" s="412">
        <v>38676</v>
      </c>
      <c r="B3047" s="412" t="s">
        <v>35121</v>
      </c>
      <c r="C3047" s="412" t="s">
        <v>30213</v>
      </c>
      <c r="D3047" s="412" t="s">
        <v>30216</v>
      </c>
      <c r="E3047" s="413" t="s">
        <v>35122</v>
      </c>
    </row>
    <row r="3048" spans="1:5">
      <c r="A3048" s="412">
        <v>3897</v>
      </c>
      <c r="B3048" s="412" t="s">
        <v>35123</v>
      </c>
      <c r="C3048" s="412" t="s">
        <v>30213</v>
      </c>
      <c r="D3048" s="412" t="s">
        <v>30216</v>
      </c>
      <c r="E3048" s="413" t="s">
        <v>35124</v>
      </c>
    </row>
    <row r="3049" spans="1:5">
      <c r="A3049" s="412">
        <v>3875</v>
      </c>
      <c r="B3049" s="412" t="s">
        <v>35125</v>
      </c>
      <c r="C3049" s="412" t="s">
        <v>30213</v>
      </c>
      <c r="D3049" s="412" t="s">
        <v>30216</v>
      </c>
      <c r="E3049" s="413" t="s">
        <v>13424</v>
      </c>
    </row>
    <row r="3050" spans="1:5">
      <c r="A3050" s="412">
        <v>3898</v>
      </c>
      <c r="B3050" s="412" t="s">
        <v>35126</v>
      </c>
      <c r="C3050" s="412" t="s">
        <v>30213</v>
      </c>
      <c r="D3050" s="412" t="s">
        <v>30216</v>
      </c>
      <c r="E3050" s="413" t="s">
        <v>35127</v>
      </c>
    </row>
    <row r="3051" spans="1:5">
      <c r="A3051" s="412">
        <v>3855</v>
      </c>
      <c r="B3051" s="412" t="s">
        <v>35128</v>
      </c>
      <c r="C3051" s="412" t="s">
        <v>30213</v>
      </c>
      <c r="D3051" s="412" t="s">
        <v>30216</v>
      </c>
      <c r="E3051" s="413" t="s">
        <v>35129</v>
      </c>
    </row>
    <row r="3052" spans="1:5">
      <c r="A3052" s="412">
        <v>3874</v>
      </c>
      <c r="B3052" s="412" t="s">
        <v>35130</v>
      </c>
      <c r="C3052" s="412" t="s">
        <v>30213</v>
      </c>
      <c r="D3052" s="412" t="s">
        <v>30216</v>
      </c>
      <c r="E3052" s="413" t="s">
        <v>14759</v>
      </c>
    </row>
    <row r="3053" spans="1:5">
      <c r="A3053" s="412">
        <v>3870</v>
      </c>
      <c r="B3053" s="412" t="s">
        <v>35131</v>
      </c>
      <c r="C3053" s="412" t="s">
        <v>30213</v>
      </c>
      <c r="D3053" s="412" t="s">
        <v>30216</v>
      </c>
      <c r="E3053" s="413" t="s">
        <v>10114</v>
      </c>
    </row>
    <row r="3054" spans="1:5">
      <c r="A3054" s="412">
        <v>38678</v>
      </c>
      <c r="B3054" s="412" t="s">
        <v>35132</v>
      </c>
      <c r="C3054" s="412" t="s">
        <v>30213</v>
      </c>
      <c r="D3054" s="412" t="s">
        <v>30216</v>
      </c>
      <c r="E3054" s="413" t="s">
        <v>34032</v>
      </c>
    </row>
    <row r="3055" spans="1:5">
      <c r="A3055" s="412">
        <v>3859</v>
      </c>
      <c r="B3055" s="412" t="s">
        <v>35133</v>
      </c>
      <c r="C3055" s="412" t="s">
        <v>30213</v>
      </c>
      <c r="D3055" s="412" t="s">
        <v>30216</v>
      </c>
      <c r="E3055" s="413" t="s">
        <v>5616</v>
      </c>
    </row>
    <row r="3056" spans="1:5">
      <c r="A3056" s="412">
        <v>3856</v>
      </c>
      <c r="B3056" s="412" t="s">
        <v>35134</v>
      </c>
      <c r="C3056" s="412" t="s">
        <v>30213</v>
      </c>
      <c r="D3056" s="412" t="s">
        <v>30216</v>
      </c>
      <c r="E3056" s="413" t="s">
        <v>7381</v>
      </c>
    </row>
    <row r="3057" spans="1:5">
      <c r="A3057" s="412">
        <v>3906</v>
      </c>
      <c r="B3057" s="412" t="s">
        <v>35135</v>
      </c>
      <c r="C3057" s="412" t="s">
        <v>30213</v>
      </c>
      <c r="D3057" s="412" t="s">
        <v>30216</v>
      </c>
      <c r="E3057" s="413" t="s">
        <v>35009</v>
      </c>
    </row>
    <row r="3058" spans="1:5">
      <c r="A3058" s="412">
        <v>3860</v>
      </c>
      <c r="B3058" s="412" t="s">
        <v>35136</v>
      </c>
      <c r="C3058" s="412" t="s">
        <v>30213</v>
      </c>
      <c r="D3058" s="412" t="s">
        <v>30216</v>
      </c>
      <c r="E3058" s="413" t="s">
        <v>35137</v>
      </c>
    </row>
    <row r="3059" spans="1:5">
      <c r="A3059" s="412">
        <v>3905</v>
      </c>
      <c r="B3059" s="412" t="s">
        <v>35138</v>
      </c>
      <c r="C3059" s="412" t="s">
        <v>30213</v>
      </c>
      <c r="D3059" s="412" t="s">
        <v>30216</v>
      </c>
      <c r="E3059" s="413" t="s">
        <v>15469</v>
      </c>
    </row>
    <row r="3060" spans="1:5">
      <c r="A3060" s="412">
        <v>3871</v>
      </c>
      <c r="B3060" s="412" t="s">
        <v>35139</v>
      </c>
      <c r="C3060" s="412" t="s">
        <v>30213</v>
      </c>
      <c r="D3060" s="412" t="s">
        <v>30216</v>
      </c>
      <c r="E3060" s="413" t="s">
        <v>35140</v>
      </c>
    </row>
    <row r="3061" spans="1:5">
      <c r="A3061" s="412">
        <v>37429</v>
      </c>
      <c r="B3061" s="412" t="s">
        <v>35141</v>
      </c>
      <c r="C3061" s="412" t="s">
        <v>30213</v>
      </c>
      <c r="D3061" s="412" t="s">
        <v>30223</v>
      </c>
      <c r="E3061" s="413" t="s">
        <v>35142</v>
      </c>
    </row>
    <row r="3062" spans="1:5">
      <c r="A3062" s="412">
        <v>37426</v>
      </c>
      <c r="B3062" s="412" t="s">
        <v>35143</v>
      </c>
      <c r="C3062" s="412" t="s">
        <v>30213</v>
      </c>
      <c r="D3062" s="412" t="s">
        <v>30223</v>
      </c>
      <c r="E3062" s="413" t="s">
        <v>35144</v>
      </c>
    </row>
    <row r="3063" spans="1:5">
      <c r="A3063" s="412">
        <v>37427</v>
      </c>
      <c r="B3063" s="412" t="s">
        <v>35145</v>
      </c>
      <c r="C3063" s="412" t="s">
        <v>30213</v>
      </c>
      <c r="D3063" s="412" t="s">
        <v>30223</v>
      </c>
      <c r="E3063" s="413" t="s">
        <v>30994</v>
      </c>
    </row>
    <row r="3064" spans="1:5">
      <c r="A3064" s="412">
        <v>37424</v>
      </c>
      <c r="B3064" s="412" t="s">
        <v>35146</v>
      </c>
      <c r="C3064" s="412" t="s">
        <v>30213</v>
      </c>
      <c r="D3064" s="412" t="s">
        <v>30223</v>
      </c>
      <c r="E3064" s="413" t="s">
        <v>7019</v>
      </c>
    </row>
    <row r="3065" spans="1:5">
      <c r="A3065" s="412">
        <v>37428</v>
      </c>
      <c r="B3065" s="412" t="s">
        <v>35147</v>
      </c>
      <c r="C3065" s="412" t="s">
        <v>30213</v>
      </c>
      <c r="D3065" s="412" t="s">
        <v>30223</v>
      </c>
      <c r="E3065" s="413" t="s">
        <v>14380</v>
      </c>
    </row>
    <row r="3066" spans="1:5">
      <c r="A3066" s="412">
        <v>37425</v>
      </c>
      <c r="B3066" s="412" t="s">
        <v>35148</v>
      </c>
      <c r="C3066" s="412" t="s">
        <v>30213</v>
      </c>
      <c r="D3066" s="412" t="s">
        <v>30223</v>
      </c>
      <c r="E3066" s="413" t="s">
        <v>10163</v>
      </c>
    </row>
    <row r="3067" spans="1:5">
      <c r="A3067" s="412">
        <v>11519</v>
      </c>
      <c r="B3067" s="412" t="s">
        <v>35149</v>
      </c>
      <c r="C3067" s="412" t="s">
        <v>30954</v>
      </c>
      <c r="D3067" s="412" t="s">
        <v>30216</v>
      </c>
      <c r="E3067" s="413" t="s">
        <v>35150</v>
      </c>
    </row>
    <row r="3068" spans="1:5">
      <c r="A3068" s="412">
        <v>11520</v>
      </c>
      <c r="B3068" s="412" t="s">
        <v>35151</v>
      </c>
      <c r="C3068" s="412" t="s">
        <v>30954</v>
      </c>
      <c r="D3068" s="412" t="s">
        <v>30216</v>
      </c>
      <c r="E3068" s="413" t="s">
        <v>31233</v>
      </c>
    </row>
    <row r="3069" spans="1:5">
      <c r="A3069" s="412">
        <v>11518</v>
      </c>
      <c r="B3069" s="412" t="s">
        <v>35152</v>
      </c>
      <c r="C3069" s="412" t="s">
        <v>30954</v>
      </c>
      <c r="D3069" s="412" t="s">
        <v>30216</v>
      </c>
      <c r="E3069" s="413" t="s">
        <v>35153</v>
      </c>
    </row>
    <row r="3070" spans="1:5">
      <c r="A3070" s="412">
        <v>38473</v>
      </c>
      <c r="B3070" s="412" t="s">
        <v>35154</v>
      </c>
      <c r="C3070" s="412" t="s">
        <v>30213</v>
      </c>
      <c r="D3070" s="412" t="s">
        <v>30216</v>
      </c>
      <c r="E3070" s="413" t="s">
        <v>35155</v>
      </c>
    </row>
    <row r="3071" spans="1:5">
      <c r="A3071" s="412">
        <v>4244</v>
      </c>
      <c r="B3071" s="412" t="s">
        <v>35156</v>
      </c>
      <c r="C3071" s="412" t="s">
        <v>30484</v>
      </c>
      <c r="D3071" s="412" t="s">
        <v>30216</v>
      </c>
      <c r="E3071" s="413" t="s">
        <v>15518</v>
      </c>
    </row>
    <row r="3072" spans="1:5">
      <c r="A3072" s="412">
        <v>40977</v>
      </c>
      <c r="B3072" s="412" t="s">
        <v>35157</v>
      </c>
      <c r="C3072" s="412" t="s">
        <v>30486</v>
      </c>
      <c r="D3072" s="412" t="s">
        <v>30216</v>
      </c>
      <c r="E3072" s="413" t="s">
        <v>35158</v>
      </c>
    </row>
    <row r="3073" spans="1:5">
      <c r="A3073" s="412">
        <v>4115</v>
      </c>
      <c r="B3073" s="412" t="s">
        <v>35159</v>
      </c>
      <c r="C3073" s="412" t="s">
        <v>30232</v>
      </c>
      <c r="D3073" s="412" t="s">
        <v>30223</v>
      </c>
      <c r="E3073" s="413" t="s">
        <v>15151</v>
      </c>
    </row>
    <row r="3074" spans="1:5">
      <c r="A3074" s="412">
        <v>4119</v>
      </c>
      <c r="B3074" s="412" t="s">
        <v>35160</v>
      </c>
      <c r="C3074" s="412" t="s">
        <v>30232</v>
      </c>
      <c r="D3074" s="412" t="s">
        <v>30223</v>
      </c>
      <c r="E3074" s="413" t="s">
        <v>35161</v>
      </c>
    </row>
    <row r="3075" spans="1:5">
      <c r="A3075" s="412">
        <v>2794</v>
      </c>
      <c r="B3075" s="412" t="s">
        <v>35162</v>
      </c>
      <c r="C3075" s="412" t="s">
        <v>30232</v>
      </c>
      <c r="D3075" s="412" t="s">
        <v>30223</v>
      </c>
      <c r="E3075" s="413" t="s">
        <v>35163</v>
      </c>
    </row>
    <row r="3076" spans="1:5">
      <c r="A3076" s="412">
        <v>2788</v>
      </c>
      <c r="B3076" s="412" t="s">
        <v>35164</v>
      </c>
      <c r="C3076" s="412" t="s">
        <v>30232</v>
      </c>
      <c r="D3076" s="412" t="s">
        <v>30223</v>
      </c>
      <c r="E3076" s="413" t="s">
        <v>35165</v>
      </c>
    </row>
    <row r="3077" spans="1:5">
      <c r="A3077" s="412">
        <v>4006</v>
      </c>
      <c r="B3077" s="412" t="s">
        <v>35166</v>
      </c>
      <c r="C3077" s="412" t="s">
        <v>30481</v>
      </c>
      <c r="D3077" s="412" t="s">
        <v>30216</v>
      </c>
      <c r="E3077" s="413" t="s">
        <v>35167</v>
      </c>
    </row>
    <row r="3078" spans="1:5">
      <c r="A3078" s="412">
        <v>36151</v>
      </c>
      <c r="B3078" s="412" t="s">
        <v>35168</v>
      </c>
      <c r="C3078" s="412" t="s">
        <v>30213</v>
      </c>
      <c r="D3078" s="412" t="s">
        <v>30216</v>
      </c>
      <c r="E3078" s="413" t="s">
        <v>35169</v>
      </c>
    </row>
    <row r="3079" spans="1:5">
      <c r="A3079" s="412">
        <v>37457</v>
      </c>
      <c r="B3079" s="412" t="s">
        <v>35170</v>
      </c>
      <c r="C3079" s="412" t="s">
        <v>30232</v>
      </c>
      <c r="D3079" s="412" t="s">
        <v>30216</v>
      </c>
      <c r="E3079" s="413" t="s">
        <v>31288</v>
      </c>
    </row>
    <row r="3080" spans="1:5">
      <c r="A3080" s="412">
        <v>37456</v>
      </c>
      <c r="B3080" s="412" t="s">
        <v>35171</v>
      </c>
      <c r="C3080" s="412" t="s">
        <v>30232</v>
      </c>
      <c r="D3080" s="412" t="s">
        <v>30216</v>
      </c>
      <c r="E3080" s="413" t="s">
        <v>30269</v>
      </c>
    </row>
    <row r="3081" spans="1:5">
      <c r="A3081" s="412">
        <v>37461</v>
      </c>
      <c r="B3081" s="412" t="s">
        <v>35172</v>
      </c>
      <c r="C3081" s="412" t="s">
        <v>30232</v>
      </c>
      <c r="D3081" s="412" t="s">
        <v>30216</v>
      </c>
      <c r="E3081" s="413" t="s">
        <v>35173</v>
      </c>
    </row>
    <row r="3082" spans="1:5">
      <c r="A3082" s="412">
        <v>37460</v>
      </c>
      <c r="B3082" s="412" t="s">
        <v>35174</v>
      </c>
      <c r="C3082" s="412" t="s">
        <v>30232</v>
      </c>
      <c r="D3082" s="412" t="s">
        <v>30216</v>
      </c>
      <c r="E3082" s="413" t="s">
        <v>34913</v>
      </c>
    </row>
    <row r="3083" spans="1:5">
      <c r="A3083" s="412">
        <v>37458</v>
      </c>
      <c r="B3083" s="412" t="s">
        <v>35175</v>
      </c>
      <c r="C3083" s="412" t="s">
        <v>30232</v>
      </c>
      <c r="D3083" s="412" t="s">
        <v>30214</v>
      </c>
      <c r="E3083" s="413" t="s">
        <v>34761</v>
      </c>
    </row>
    <row r="3084" spans="1:5">
      <c r="A3084" s="412">
        <v>37454</v>
      </c>
      <c r="B3084" s="412" t="s">
        <v>35176</v>
      </c>
      <c r="C3084" s="412" t="s">
        <v>30232</v>
      </c>
      <c r="D3084" s="412" t="s">
        <v>30216</v>
      </c>
      <c r="E3084" s="413" t="s">
        <v>34774</v>
      </c>
    </row>
    <row r="3085" spans="1:5">
      <c r="A3085" s="412">
        <v>37455</v>
      </c>
      <c r="B3085" s="412" t="s">
        <v>35177</v>
      </c>
      <c r="C3085" s="412" t="s">
        <v>30232</v>
      </c>
      <c r="D3085" s="412" t="s">
        <v>30216</v>
      </c>
      <c r="E3085" s="413" t="s">
        <v>31103</v>
      </c>
    </row>
    <row r="3086" spans="1:5">
      <c r="A3086" s="412">
        <v>37459</v>
      </c>
      <c r="B3086" s="412" t="s">
        <v>35178</v>
      </c>
      <c r="C3086" s="412" t="s">
        <v>30232</v>
      </c>
      <c r="D3086" s="412" t="s">
        <v>30216</v>
      </c>
      <c r="E3086" s="413" t="s">
        <v>14733</v>
      </c>
    </row>
    <row r="3087" spans="1:5">
      <c r="A3087" s="412">
        <v>21029</v>
      </c>
      <c r="B3087" s="412" t="s">
        <v>35179</v>
      </c>
      <c r="C3087" s="412" t="s">
        <v>30213</v>
      </c>
      <c r="D3087" s="412" t="s">
        <v>30214</v>
      </c>
      <c r="E3087" s="413" t="s">
        <v>35180</v>
      </c>
    </row>
    <row r="3088" spans="1:5">
      <c r="A3088" s="412">
        <v>21030</v>
      </c>
      <c r="B3088" s="412" t="s">
        <v>35181</v>
      </c>
      <c r="C3088" s="412" t="s">
        <v>30213</v>
      </c>
      <c r="D3088" s="412" t="s">
        <v>30216</v>
      </c>
      <c r="E3088" s="413" t="s">
        <v>35182</v>
      </c>
    </row>
    <row r="3089" spans="1:5">
      <c r="A3089" s="412">
        <v>21031</v>
      </c>
      <c r="B3089" s="412" t="s">
        <v>35183</v>
      </c>
      <c r="C3089" s="412" t="s">
        <v>30213</v>
      </c>
      <c r="D3089" s="412" t="s">
        <v>30216</v>
      </c>
      <c r="E3089" s="413" t="s">
        <v>35184</v>
      </c>
    </row>
    <row r="3090" spans="1:5">
      <c r="A3090" s="412">
        <v>21032</v>
      </c>
      <c r="B3090" s="412" t="s">
        <v>35185</v>
      </c>
      <c r="C3090" s="412" t="s">
        <v>30213</v>
      </c>
      <c r="D3090" s="412" t="s">
        <v>30216</v>
      </c>
      <c r="E3090" s="413" t="s">
        <v>35186</v>
      </c>
    </row>
    <row r="3091" spans="1:5">
      <c r="A3091" s="412">
        <v>37527</v>
      </c>
      <c r="B3091" s="412" t="s">
        <v>35187</v>
      </c>
      <c r="C3091" s="412" t="s">
        <v>30213</v>
      </c>
      <c r="D3091" s="412" t="s">
        <v>30216</v>
      </c>
      <c r="E3091" s="413" t="s">
        <v>35188</v>
      </c>
    </row>
    <row r="3092" spans="1:5">
      <c r="A3092" s="412">
        <v>37528</v>
      </c>
      <c r="B3092" s="412" t="s">
        <v>35189</v>
      </c>
      <c r="C3092" s="412" t="s">
        <v>30213</v>
      </c>
      <c r="D3092" s="412" t="s">
        <v>30216</v>
      </c>
      <c r="E3092" s="413" t="s">
        <v>35190</v>
      </c>
    </row>
    <row r="3093" spans="1:5">
      <c r="A3093" s="412">
        <v>37529</v>
      </c>
      <c r="B3093" s="412" t="s">
        <v>35191</v>
      </c>
      <c r="C3093" s="412" t="s">
        <v>30213</v>
      </c>
      <c r="D3093" s="412" t="s">
        <v>30216</v>
      </c>
      <c r="E3093" s="413" t="s">
        <v>35192</v>
      </c>
    </row>
    <row r="3094" spans="1:5">
      <c r="A3094" s="412">
        <v>37530</v>
      </c>
      <c r="B3094" s="412" t="s">
        <v>35193</v>
      </c>
      <c r="C3094" s="412" t="s">
        <v>30213</v>
      </c>
      <c r="D3094" s="412" t="s">
        <v>30216</v>
      </c>
      <c r="E3094" s="413" t="s">
        <v>35194</v>
      </c>
    </row>
    <row r="3095" spans="1:5">
      <c r="A3095" s="412">
        <v>21034</v>
      </c>
      <c r="B3095" s="412" t="s">
        <v>35195</v>
      </c>
      <c r="C3095" s="412" t="s">
        <v>30213</v>
      </c>
      <c r="D3095" s="412" t="s">
        <v>30216</v>
      </c>
      <c r="E3095" s="413" t="s">
        <v>35196</v>
      </c>
    </row>
    <row r="3096" spans="1:5">
      <c r="A3096" s="412">
        <v>37531</v>
      </c>
      <c r="B3096" s="412" t="s">
        <v>35197</v>
      </c>
      <c r="C3096" s="412" t="s">
        <v>30213</v>
      </c>
      <c r="D3096" s="412" t="s">
        <v>30216</v>
      </c>
      <c r="E3096" s="413" t="s">
        <v>35198</v>
      </c>
    </row>
    <row r="3097" spans="1:5">
      <c r="A3097" s="412">
        <v>21036</v>
      </c>
      <c r="B3097" s="412" t="s">
        <v>35199</v>
      </c>
      <c r="C3097" s="412" t="s">
        <v>30213</v>
      </c>
      <c r="D3097" s="412" t="s">
        <v>30216</v>
      </c>
      <c r="E3097" s="413" t="s">
        <v>35200</v>
      </c>
    </row>
    <row r="3098" spans="1:5">
      <c r="A3098" s="412">
        <v>21037</v>
      </c>
      <c r="B3098" s="412" t="s">
        <v>35201</v>
      </c>
      <c r="C3098" s="412" t="s">
        <v>30213</v>
      </c>
      <c r="D3098" s="412" t="s">
        <v>30216</v>
      </c>
      <c r="E3098" s="413" t="s">
        <v>35202</v>
      </c>
    </row>
    <row r="3099" spans="1:5">
      <c r="A3099" s="412">
        <v>20185</v>
      </c>
      <c r="B3099" s="412" t="s">
        <v>35203</v>
      </c>
      <c r="C3099" s="412" t="s">
        <v>30232</v>
      </c>
      <c r="D3099" s="412" t="s">
        <v>30216</v>
      </c>
      <c r="E3099" s="413" t="s">
        <v>8064</v>
      </c>
    </row>
    <row r="3100" spans="1:5">
      <c r="A3100" s="412">
        <v>20260</v>
      </c>
      <c r="B3100" s="412" t="s">
        <v>35204</v>
      </c>
      <c r="C3100" s="412" t="s">
        <v>30213</v>
      </c>
      <c r="D3100" s="412" t="s">
        <v>30216</v>
      </c>
      <c r="E3100" s="413" t="s">
        <v>35205</v>
      </c>
    </row>
    <row r="3101" spans="1:5">
      <c r="A3101" s="412">
        <v>37523</v>
      </c>
      <c r="B3101" s="412" t="s">
        <v>35206</v>
      </c>
      <c r="C3101" s="412" t="s">
        <v>30213</v>
      </c>
      <c r="D3101" s="412" t="s">
        <v>30223</v>
      </c>
      <c r="E3101" s="413" t="s">
        <v>35207</v>
      </c>
    </row>
    <row r="3102" spans="1:5">
      <c r="A3102" s="412">
        <v>37515</v>
      </c>
      <c r="B3102" s="412" t="s">
        <v>35208</v>
      </c>
      <c r="C3102" s="412" t="s">
        <v>30213</v>
      </c>
      <c r="D3102" s="412" t="s">
        <v>30223</v>
      </c>
      <c r="E3102" s="413" t="s">
        <v>35209</v>
      </c>
    </row>
    <row r="3103" spans="1:5">
      <c r="A3103" s="412">
        <v>12899</v>
      </c>
      <c r="B3103" s="412" t="s">
        <v>35210</v>
      </c>
      <c r="C3103" s="412" t="s">
        <v>30213</v>
      </c>
      <c r="D3103" s="412" t="s">
        <v>30223</v>
      </c>
      <c r="E3103" s="413" t="s">
        <v>35211</v>
      </c>
    </row>
    <row r="3104" spans="1:5">
      <c r="A3104" s="412">
        <v>12898</v>
      </c>
      <c r="B3104" s="412" t="s">
        <v>35212</v>
      </c>
      <c r="C3104" s="412" t="s">
        <v>30213</v>
      </c>
      <c r="D3104" s="412" t="s">
        <v>30223</v>
      </c>
      <c r="E3104" s="413" t="s">
        <v>35213</v>
      </c>
    </row>
    <row r="3105" spans="1:5">
      <c r="A3105" s="412">
        <v>42528</v>
      </c>
      <c r="B3105" s="412" t="s">
        <v>35214</v>
      </c>
      <c r="C3105" s="412" t="s">
        <v>30222</v>
      </c>
      <c r="D3105" s="412" t="s">
        <v>30216</v>
      </c>
      <c r="E3105" s="413" t="s">
        <v>13178</v>
      </c>
    </row>
    <row r="3106" spans="1:5">
      <c r="A3106" s="412">
        <v>39696</v>
      </c>
      <c r="B3106" s="412" t="s">
        <v>35215</v>
      </c>
      <c r="C3106" s="412" t="s">
        <v>30222</v>
      </c>
      <c r="D3106" s="412" t="s">
        <v>30214</v>
      </c>
      <c r="E3106" s="413" t="s">
        <v>5445</v>
      </c>
    </row>
    <row r="3107" spans="1:5">
      <c r="A3107" s="412">
        <v>39700</v>
      </c>
      <c r="B3107" s="412" t="s">
        <v>35216</v>
      </c>
      <c r="C3107" s="412" t="s">
        <v>30222</v>
      </c>
      <c r="D3107" s="412" t="s">
        <v>30216</v>
      </c>
      <c r="E3107" s="413" t="s">
        <v>35217</v>
      </c>
    </row>
    <row r="3108" spans="1:5">
      <c r="A3108" s="412">
        <v>11621</v>
      </c>
      <c r="B3108" s="412" t="s">
        <v>35218</v>
      </c>
      <c r="C3108" s="412" t="s">
        <v>30222</v>
      </c>
      <c r="D3108" s="412" t="s">
        <v>30216</v>
      </c>
      <c r="E3108" s="413" t="s">
        <v>35219</v>
      </c>
    </row>
    <row r="3109" spans="1:5">
      <c r="A3109" s="412">
        <v>4014</v>
      </c>
      <c r="B3109" s="412" t="s">
        <v>35220</v>
      </c>
      <c r="C3109" s="412" t="s">
        <v>30222</v>
      </c>
      <c r="D3109" s="412" t="s">
        <v>30216</v>
      </c>
      <c r="E3109" s="413" t="s">
        <v>30424</v>
      </c>
    </row>
    <row r="3110" spans="1:5">
      <c r="A3110" s="412">
        <v>4015</v>
      </c>
      <c r="B3110" s="412" t="s">
        <v>35221</v>
      </c>
      <c r="C3110" s="412" t="s">
        <v>30222</v>
      </c>
      <c r="D3110" s="412" t="s">
        <v>30216</v>
      </c>
      <c r="E3110" s="413" t="s">
        <v>35222</v>
      </c>
    </row>
    <row r="3111" spans="1:5">
      <c r="A3111" s="412">
        <v>4017</v>
      </c>
      <c r="B3111" s="412" t="s">
        <v>35223</v>
      </c>
      <c r="C3111" s="412" t="s">
        <v>30222</v>
      </c>
      <c r="D3111" s="412" t="s">
        <v>30216</v>
      </c>
      <c r="E3111" s="413" t="s">
        <v>35224</v>
      </c>
    </row>
    <row r="3112" spans="1:5">
      <c r="A3112" s="412">
        <v>4016</v>
      </c>
      <c r="B3112" s="412" t="s">
        <v>35225</v>
      </c>
      <c r="C3112" s="412" t="s">
        <v>30222</v>
      </c>
      <c r="D3112" s="412" t="s">
        <v>30214</v>
      </c>
      <c r="E3112" s="413" t="s">
        <v>35226</v>
      </c>
    </row>
    <row r="3113" spans="1:5">
      <c r="A3113" s="412">
        <v>39699</v>
      </c>
      <c r="B3113" s="412" t="s">
        <v>35227</v>
      </c>
      <c r="C3113" s="412" t="s">
        <v>30222</v>
      </c>
      <c r="D3113" s="412" t="s">
        <v>30216</v>
      </c>
      <c r="E3113" s="413" t="s">
        <v>15533</v>
      </c>
    </row>
    <row r="3114" spans="1:5">
      <c r="A3114" s="412">
        <v>38544</v>
      </c>
      <c r="B3114" s="412" t="s">
        <v>35228</v>
      </c>
      <c r="C3114" s="412" t="s">
        <v>30222</v>
      </c>
      <c r="D3114" s="412" t="s">
        <v>30216</v>
      </c>
      <c r="E3114" s="413" t="s">
        <v>6933</v>
      </c>
    </row>
    <row r="3115" spans="1:5">
      <c r="A3115" s="412">
        <v>38545</v>
      </c>
      <c r="B3115" s="412" t="s">
        <v>35229</v>
      </c>
      <c r="C3115" s="412" t="s">
        <v>30222</v>
      </c>
      <c r="D3115" s="412" t="s">
        <v>30216</v>
      </c>
      <c r="E3115" s="413" t="s">
        <v>14788</v>
      </c>
    </row>
    <row r="3116" spans="1:5">
      <c r="A3116" s="412">
        <v>42527</v>
      </c>
      <c r="B3116" s="412" t="s">
        <v>35230</v>
      </c>
      <c r="C3116" s="412" t="s">
        <v>30222</v>
      </c>
      <c r="D3116" s="412" t="s">
        <v>30216</v>
      </c>
      <c r="E3116" s="413" t="s">
        <v>15551</v>
      </c>
    </row>
    <row r="3117" spans="1:5">
      <c r="A3117" s="412">
        <v>39323</v>
      </c>
      <c r="B3117" s="412" t="s">
        <v>35231</v>
      </c>
      <c r="C3117" s="412" t="s">
        <v>30222</v>
      </c>
      <c r="D3117" s="412" t="s">
        <v>30216</v>
      </c>
      <c r="E3117" s="413" t="s">
        <v>35232</v>
      </c>
    </row>
    <row r="3118" spans="1:5">
      <c r="A3118" s="412">
        <v>626</v>
      </c>
      <c r="B3118" s="412" t="s">
        <v>35233</v>
      </c>
      <c r="C3118" s="412" t="s">
        <v>30304</v>
      </c>
      <c r="D3118" s="412" t="s">
        <v>30214</v>
      </c>
      <c r="E3118" s="413" t="s">
        <v>35234</v>
      </c>
    </row>
    <row r="3119" spans="1:5">
      <c r="A3119" s="412">
        <v>44504</v>
      </c>
      <c r="B3119" s="412" t="s">
        <v>35235</v>
      </c>
      <c r="C3119" s="412" t="s">
        <v>30222</v>
      </c>
      <c r="D3119" s="412" t="s">
        <v>30223</v>
      </c>
      <c r="E3119" s="413" t="s">
        <v>10282</v>
      </c>
    </row>
    <row r="3120" spans="1:5">
      <c r="A3120" s="412">
        <v>44505</v>
      </c>
      <c r="B3120" s="412" t="s">
        <v>35236</v>
      </c>
      <c r="C3120" s="412" t="s">
        <v>30222</v>
      </c>
      <c r="D3120" s="412" t="s">
        <v>30223</v>
      </c>
      <c r="E3120" s="413" t="s">
        <v>7794</v>
      </c>
    </row>
    <row r="3121" spans="1:5">
      <c r="A3121" s="412">
        <v>44506</v>
      </c>
      <c r="B3121" s="412" t="s">
        <v>35237</v>
      </c>
      <c r="C3121" s="412" t="s">
        <v>30222</v>
      </c>
      <c r="D3121" s="412" t="s">
        <v>30223</v>
      </c>
      <c r="E3121" s="413" t="s">
        <v>5637</v>
      </c>
    </row>
    <row r="3122" spans="1:5">
      <c r="A3122" s="412">
        <v>44507</v>
      </c>
      <c r="B3122" s="412" t="s">
        <v>35238</v>
      </c>
      <c r="C3122" s="412" t="s">
        <v>30222</v>
      </c>
      <c r="D3122" s="412" t="s">
        <v>30223</v>
      </c>
      <c r="E3122" s="413" t="s">
        <v>35239</v>
      </c>
    </row>
    <row r="3123" spans="1:5">
      <c r="A3123" s="412">
        <v>44508</v>
      </c>
      <c r="B3123" s="412" t="s">
        <v>35240</v>
      </c>
      <c r="C3123" s="412" t="s">
        <v>30222</v>
      </c>
      <c r="D3123" s="412" t="s">
        <v>30223</v>
      </c>
      <c r="E3123" s="413" t="s">
        <v>31119</v>
      </c>
    </row>
    <row r="3124" spans="1:5">
      <c r="A3124" s="412">
        <v>44509</v>
      </c>
      <c r="B3124" s="412" t="s">
        <v>35241</v>
      </c>
      <c r="C3124" s="412" t="s">
        <v>30222</v>
      </c>
      <c r="D3124" s="412" t="s">
        <v>30223</v>
      </c>
      <c r="E3124" s="413" t="s">
        <v>31950</v>
      </c>
    </row>
    <row r="3125" spans="1:5">
      <c r="A3125" s="412">
        <v>44510</v>
      </c>
      <c r="B3125" s="412" t="s">
        <v>35242</v>
      </c>
      <c r="C3125" s="412" t="s">
        <v>30222</v>
      </c>
      <c r="D3125" s="412" t="s">
        <v>30223</v>
      </c>
      <c r="E3125" s="413" t="s">
        <v>35243</v>
      </c>
    </row>
    <row r="3126" spans="1:5">
      <c r="A3126" s="412">
        <v>44512</v>
      </c>
      <c r="B3126" s="412" t="s">
        <v>35244</v>
      </c>
      <c r="C3126" s="412" t="s">
        <v>30222</v>
      </c>
      <c r="D3126" s="412" t="s">
        <v>30223</v>
      </c>
      <c r="E3126" s="413" t="s">
        <v>6882</v>
      </c>
    </row>
    <row r="3127" spans="1:5">
      <c r="A3127" s="412">
        <v>44513</v>
      </c>
      <c r="B3127" s="412" t="s">
        <v>35245</v>
      </c>
      <c r="C3127" s="412" t="s">
        <v>30222</v>
      </c>
      <c r="D3127" s="412" t="s">
        <v>30223</v>
      </c>
      <c r="E3127" s="413" t="s">
        <v>14840</v>
      </c>
    </row>
    <row r="3128" spans="1:5">
      <c r="A3128" s="412">
        <v>44514</v>
      </c>
      <c r="B3128" s="412" t="s">
        <v>35246</v>
      </c>
      <c r="C3128" s="412" t="s">
        <v>30222</v>
      </c>
      <c r="D3128" s="412" t="s">
        <v>30223</v>
      </c>
      <c r="E3128" s="413" t="s">
        <v>35247</v>
      </c>
    </row>
    <row r="3129" spans="1:5">
      <c r="A3129" s="412">
        <v>44515</v>
      </c>
      <c r="B3129" s="412" t="s">
        <v>35248</v>
      </c>
      <c r="C3129" s="412" t="s">
        <v>30222</v>
      </c>
      <c r="D3129" s="412" t="s">
        <v>30223</v>
      </c>
      <c r="E3129" s="413" t="s">
        <v>13397</v>
      </c>
    </row>
    <row r="3130" spans="1:5">
      <c r="A3130" s="412">
        <v>44511</v>
      </c>
      <c r="B3130" s="412" t="s">
        <v>35249</v>
      </c>
      <c r="C3130" s="412" t="s">
        <v>30222</v>
      </c>
      <c r="D3130" s="412" t="s">
        <v>30223</v>
      </c>
      <c r="E3130" s="413" t="s">
        <v>35250</v>
      </c>
    </row>
    <row r="3131" spans="1:5">
      <c r="A3131" s="412">
        <v>44516</v>
      </c>
      <c r="B3131" s="412" t="s">
        <v>35251</v>
      </c>
      <c r="C3131" s="412" t="s">
        <v>30222</v>
      </c>
      <c r="D3131" s="412" t="s">
        <v>30223</v>
      </c>
      <c r="E3131" s="413" t="s">
        <v>33693</v>
      </c>
    </row>
    <row r="3132" spans="1:5">
      <c r="A3132" s="412">
        <v>44517</v>
      </c>
      <c r="B3132" s="412" t="s">
        <v>35252</v>
      </c>
      <c r="C3132" s="412" t="s">
        <v>30222</v>
      </c>
      <c r="D3132" s="412" t="s">
        <v>30223</v>
      </c>
      <c r="E3132" s="413" t="s">
        <v>35253</v>
      </c>
    </row>
    <row r="3133" spans="1:5">
      <c r="A3133" s="412">
        <v>11479</v>
      </c>
      <c r="B3133" s="412" t="s">
        <v>35254</v>
      </c>
      <c r="C3133" s="412" t="s">
        <v>30213</v>
      </c>
      <c r="D3133" s="412" t="s">
        <v>30216</v>
      </c>
      <c r="E3133" s="413" t="s">
        <v>17014</v>
      </c>
    </row>
    <row r="3134" spans="1:5">
      <c r="A3134" s="412">
        <v>11481</v>
      </c>
      <c r="B3134" s="412" t="s">
        <v>35255</v>
      </c>
      <c r="C3134" s="412" t="s">
        <v>30213</v>
      </c>
      <c r="D3134" s="412" t="s">
        <v>30216</v>
      </c>
      <c r="E3134" s="413" t="s">
        <v>8615</v>
      </c>
    </row>
    <row r="3135" spans="1:5">
      <c r="A3135" s="412">
        <v>43609</v>
      </c>
      <c r="B3135" s="412" t="s">
        <v>35256</v>
      </c>
      <c r="C3135" s="412" t="s">
        <v>30213</v>
      </c>
      <c r="D3135" s="412" t="s">
        <v>30216</v>
      </c>
      <c r="E3135" s="413" t="s">
        <v>8615</v>
      </c>
    </row>
    <row r="3136" spans="1:5">
      <c r="A3136" s="412">
        <v>11478</v>
      </c>
      <c r="B3136" s="412" t="s">
        <v>35257</v>
      </c>
      <c r="C3136" s="412" t="s">
        <v>30213</v>
      </c>
      <c r="D3136" s="412" t="s">
        <v>30216</v>
      </c>
      <c r="E3136" s="413" t="s">
        <v>35258</v>
      </c>
    </row>
    <row r="3137" spans="1:5">
      <c r="A3137" s="412">
        <v>43608</v>
      </c>
      <c r="B3137" s="412" t="s">
        <v>35259</v>
      </c>
      <c r="C3137" s="412" t="s">
        <v>30213</v>
      </c>
      <c r="D3137" s="412" t="s">
        <v>30216</v>
      </c>
      <c r="E3137" s="413" t="s">
        <v>35260</v>
      </c>
    </row>
    <row r="3138" spans="1:5">
      <c r="A3138" s="412">
        <v>11476</v>
      </c>
      <c r="B3138" s="412" t="s">
        <v>35261</v>
      </c>
      <c r="C3138" s="412" t="s">
        <v>30213</v>
      </c>
      <c r="D3138" s="412" t="s">
        <v>30216</v>
      </c>
      <c r="E3138" s="413" t="s">
        <v>35260</v>
      </c>
    </row>
    <row r="3139" spans="1:5">
      <c r="A3139" s="412">
        <v>40637</v>
      </c>
      <c r="B3139" s="412" t="s">
        <v>35262</v>
      </c>
      <c r="C3139" s="412" t="s">
        <v>30213</v>
      </c>
      <c r="D3139" s="412" t="s">
        <v>30223</v>
      </c>
      <c r="E3139" s="413" t="s">
        <v>35263</v>
      </c>
    </row>
    <row r="3140" spans="1:5">
      <c r="A3140" s="412">
        <v>13836</v>
      </c>
      <c r="B3140" s="412" t="s">
        <v>35264</v>
      </c>
      <c r="C3140" s="412" t="s">
        <v>30213</v>
      </c>
      <c r="D3140" s="412" t="s">
        <v>30223</v>
      </c>
      <c r="E3140" s="413" t="s">
        <v>35265</v>
      </c>
    </row>
    <row r="3141" spans="1:5">
      <c r="A3141" s="412">
        <v>14534</v>
      </c>
      <c r="B3141" s="412" t="s">
        <v>35266</v>
      </c>
      <c r="C3141" s="412" t="s">
        <v>30213</v>
      </c>
      <c r="D3141" s="412" t="s">
        <v>30223</v>
      </c>
      <c r="E3141" s="413" t="s">
        <v>35267</v>
      </c>
    </row>
    <row r="3142" spans="1:5">
      <c r="A3142" s="412">
        <v>14619</v>
      </c>
      <c r="B3142" s="412" t="s">
        <v>35268</v>
      </c>
      <c r="C3142" s="412" t="s">
        <v>30213</v>
      </c>
      <c r="D3142" s="412" t="s">
        <v>30216</v>
      </c>
      <c r="E3142" s="413" t="s">
        <v>35269</v>
      </c>
    </row>
    <row r="3143" spans="1:5">
      <c r="A3143" s="412">
        <v>14535</v>
      </c>
      <c r="B3143" s="412" t="s">
        <v>35270</v>
      </c>
      <c r="C3143" s="412" t="s">
        <v>30213</v>
      </c>
      <c r="D3143" s="412" t="s">
        <v>30223</v>
      </c>
      <c r="E3143" s="413" t="s">
        <v>35271</v>
      </c>
    </row>
    <row r="3144" spans="1:5">
      <c r="A3144" s="412">
        <v>39813</v>
      </c>
      <c r="B3144" s="412" t="s">
        <v>35272</v>
      </c>
      <c r="C3144" s="412" t="s">
        <v>30213</v>
      </c>
      <c r="D3144" s="412" t="s">
        <v>30223</v>
      </c>
      <c r="E3144" s="413" t="s">
        <v>35273</v>
      </c>
    </row>
    <row r="3145" spans="1:5">
      <c r="A3145" s="412">
        <v>40403</v>
      </c>
      <c r="B3145" s="412" t="s">
        <v>35274</v>
      </c>
      <c r="C3145" s="412" t="s">
        <v>30213</v>
      </c>
      <c r="D3145" s="412" t="s">
        <v>30216</v>
      </c>
      <c r="E3145" s="413" t="s">
        <v>35275</v>
      </c>
    </row>
    <row r="3146" spans="1:5">
      <c r="A3146" s="412">
        <v>12868</v>
      </c>
      <c r="B3146" s="412" t="s">
        <v>35276</v>
      </c>
      <c r="C3146" s="412" t="s">
        <v>30484</v>
      </c>
      <c r="D3146" s="412" t="s">
        <v>30216</v>
      </c>
      <c r="E3146" s="413" t="s">
        <v>14537</v>
      </c>
    </row>
    <row r="3147" spans="1:5">
      <c r="A3147" s="412">
        <v>40916</v>
      </c>
      <c r="B3147" s="412" t="s">
        <v>35277</v>
      </c>
      <c r="C3147" s="412" t="s">
        <v>30486</v>
      </c>
      <c r="D3147" s="412" t="s">
        <v>30216</v>
      </c>
      <c r="E3147" s="413" t="s">
        <v>35278</v>
      </c>
    </row>
    <row r="3148" spans="1:5">
      <c r="A3148" s="412">
        <v>4755</v>
      </c>
      <c r="B3148" s="412" t="s">
        <v>35279</v>
      </c>
      <c r="C3148" s="412" t="s">
        <v>30484</v>
      </c>
      <c r="D3148" s="412" t="s">
        <v>30216</v>
      </c>
      <c r="E3148" s="413" t="s">
        <v>32470</v>
      </c>
    </row>
    <row r="3149" spans="1:5">
      <c r="A3149" s="412">
        <v>41067</v>
      </c>
      <c r="B3149" s="412" t="s">
        <v>35280</v>
      </c>
      <c r="C3149" s="412" t="s">
        <v>30486</v>
      </c>
      <c r="D3149" s="412" t="s">
        <v>30216</v>
      </c>
      <c r="E3149" s="413" t="s">
        <v>35281</v>
      </c>
    </row>
    <row r="3150" spans="1:5">
      <c r="A3150" s="412">
        <v>38463</v>
      </c>
      <c r="B3150" s="412" t="s">
        <v>35282</v>
      </c>
      <c r="C3150" s="412" t="s">
        <v>30213</v>
      </c>
      <c r="D3150" s="412" t="s">
        <v>30216</v>
      </c>
      <c r="E3150" s="413" t="s">
        <v>35283</v>
      </c>
    </row>
    <row r="3151" spans="1:5">
      <c r="A3151" s="412">
        <v>40703</v>
      </c>
      <c r="B3151" s="412" t="s">
        <v>35284</v>
      </c>
      <c r="C3151" s="412" t="s">
        <v>30213</v>
      </c>
      <c r="D3151" s="412" t="s">
        <v>30223</v>
      </c>
      <c r="E3151" s="413" t="s">
        <v>35285</v>
      </c>
    </row>
    <row r="3152" spans="1:5">
      <c r="A3152" s="412">
        <v>14531</v>
      </c>
      <c r="B3152" s="412" t="s">
        <v>35286</v>
      </c>
      <c r="C3152" s="412" t="s">
        <v>30213</v>
      </c>
      <c r="D3152" s="412" t="s">
        <v>30223</v>
      </c>
      <c r="E3152" s="413" t="s">
        <v>35287</v>
      </c>
    </row>
    <row r="3153" spans="1:5">
      <c r="A3153" s="412">
        <v>36533</v>
      </c>
      <c r="B3153" s="412" t="s">
        <v>35288</v>
      </c>
      <c r="C3153" s="412" t="s">
        <v>30213</v>
      </c>
      <c r="D3153" s="412" t="s">
        <v>30223</v>
      </c>
      <c r="E3153" s="413" t="s">
        <v>35289</v>
      </c>
    </row>
    <row r="3154" spans="1:5">
      <c r="A3154" s="412">
        <v>11616</v>
      </c>
      <c r="B3154" s="412" t="s">
        <v>35290</v>
      </c>
      <c r="C3154" s="412" t="s">
        <v>30213</v>
      </c>
      <c r="D3154" s="412" t="s">
        <v>30223</v>
      </c>
      <c r="E3154" s="413" t="s">
        <v>35291</v>
      </c>
    </row>
    <row r="3155" spans="1:5">
      <c r="A3155" s="412">
        <v>41898</v>
      </c>
      <c r="B3155" s="412" t="s">
        <v>35292</v>
      </c>
      <c r="C3155" s="412" t="s">
        <v>30213</v>
      </c>
      <c r="D3155" s="412" t="s">
        <v>30223</v>
      </c>
      <c r="E3155" s="413" t="s">
        <v>35293</v>
      </c>
    </row>
    <row r="3156" spans="1:5">
      <c r="A3156" s="412">
        <v>13447</v>
      </c>
      <c r="B3156" s="412" t="s">
        <v>35294</v>
      </c>
      <c r="C3156" s="412" t="s">
        <v>30213</v>
      </c>
      <c r="D3156" s="412" t="s">
        <v>30223</v>
      </c>
      <c r="E3156" s="413" t="s">
        <v>35295</v>
      </c>
    </row>
    <row r="3157" spans="1:5">
      <c r="A3157" s="412">
        <v>14529</v>
      </c>
      <c r="B3157" s="412" t="s">
        <v>35296</v>
      </c>
      <c r="C3157" s="412" t="s">
        <v>30213</v>
      </c>
      <c r="D3157" s="412" t="s">
        <v>30223</v>
      </c>
      <c r="E3157" s="413" t="s">
        <v>35297</v>
      </c>
    </row>
    <row r="3158" spans="1:5">
      <c r="A3158" s="412">
        <v>10747</v>
      </c>
      <c r="B3158" s="412" t="s">
        <v>35298</v>
      </c>
      <c r="C3158" s="412" t="s">
        <v>30213</v>
      </c>
      <c r="D3158" s="412" t="s">
        <v>30223</v>
      </c>
      <c r="E3158" s="413" t="s">
        <v>35299</v>
      </c>
    </row>
    <row r="3159" spans="1:5">
      <c r="A3159" s="412">
        <v>36141</v>
      </c>
      <c r="B3159" s="412" t="s">
        <v>35300</v>
      </c>
      <c r="C3159" s="412" t="s">
        <v>30213</v>
      </c>
      <c r="D3159" s="412" t="s">
        <v>30216</v>
      </c>
      <c r="E3159" s="413" t="s">
        <v>16462</v>
      </c>
    </row>
    <row r="3160" spans="1:5">
      <c r="A3160" s="412">
        <v>43651</v>
      </c>
      <c r="B3160" s="412" t="s">
        <v>35301</v>
      </c>
      <c r="C3160" s="412" t="s">
        <v>30304</v>
      </c>
      <c r="D3160" s="412" t="s">
        <v>30216</v>
      </c>
      <c r="E3160" s="413" t="s">
        <v>35302</v>
      </c>
    </row>
    <row r="3161" spans="1:5">
      <c r="A3161" s="412">
        <v>43626</v>
      </c>
      <c r="B3161" s="412" t="s">
        <v>35303</v>
      </c>
      <c r="C3161" s="412" t="s">
        <v>30304</v>
      </c>
      <c r="D3161" s="412" t="s">
        <v>30214</v>
      </c>
      <c r="E3161" s="413" t="s">
        <v>4671</v>
      </c>
    </row>
    <row r="3162" spans="1:5">
      <c r="A3162" s="412">
        <v>39434</v>
      </c>
      <c r="B3162" s="412" t="s">
        <v>35304</v>
      </c>
      <c r="C3162" s="412" t="s">
        <v>30304</v>
      </c>
      <c r="D3162" s="412" t="s">
        <v>30216</v>
      </c>
      <c r="E3162" s="413" t="s">
        <v>16587</v>
      </c>
    </row>
    <row r="3163" spans="1:5">
      <c r="A3163" s="412">
        <v>39433</v>
      </c>
      <c r="B3163" s="412" t="s">
        <v>35305</v>
      </c>
      <c r="C3163" s="412" t="s">
        <v>30304</v>
      </c>
      <c r="D3163" s="412" t="s">
        <v>30216</v>
      </c>
      <c r="E3163" s="413" t="s">
        <v>13214</v>
      </c>
    </row>
    <row r="3164" spans="1:5">
      <c r="A3164" s="412">
        <v>4049</v>
      </c>
      <c r="B3164" s="412" t="s">
        <v>35306</v>
      </c>
      <c r="C3164" s="412" t="s">
        <v>30307</v>
      </c>
      <c r="D3164" s="412" t="s">
        <v>30216</v>
      </c>
      <c r="E3164" s="413" t="s">
        <v>35307</v>
      </c>
    </row>
    <row r="3165" spans="1:5">
      <c r="A3165" s="412">
        <v>38120</v>
      </c>
      <c r="B3165" s="412" t="s">
        <v>35308</v>
      </c>
      <c r="C3165" s="412" t="s">
        <v>30304</v>
      </c>
      <c r="D3165" s="412" t="s">
        <v>30216</v>
      </c>
      <c r="E3165" s="413" t="s">
        <v>35309</v>
      </c>
    </row>
    <row r="3166" spans="1:5">
      <c r="A3166" s="412">
        <v>43652</v>
      </c>
      <c r="B3166" s="412" t="s">
        <v>35310</v>
      </c>
      <c r="C3166" s="412" t="s">
        <v>30304</v>
      </c>
      <c r="D3166" s="412" t="s">
        <v>30216</v>
      </c>
      <c r="E3166" s="413" t="s">
        <v>35311</v>
      </c>
    </row>
    <row r="3167" spans="1:5">
      <c r="A3167" s="412">
        <v>10498</v>
      </c>
      <c r="B3167" s="412" t="s">
        <v>35312</v>
      </c>
      <c r="C3167" s="412" t="s">
        <v>30304</v>
      </c>
      <c r="D3167" s="412" t="s">
        <v>30216</v>
      </c>
      <c r="E3167" s="413" t="s">
        <v>16270</v>
      </c>
    </row>
    <row r="3168" spans="1:5">
      <c r="A3168" s="412">
        <v>4823</v>
      </c>
      <c r="B3168" s="412" t="s">
        <v>35313</v>
      </c>
      <c r="C3168" s="412" t="s">
        <v>30304</v>
      </c>
      <c r="D3168" s="412" t="s">
        <v>30216</v>
      </c>
      <c r="E3168" s="413" t="s">
        <v>16462</v>
      </c>
    </row>
    <row r="3169" spans="1:5">
      <c r="A3169" s="412">
        <v>38877</v>
      </c>
      <c r="B3169" s="412" t="s">
        <v>35314</v>
      </c>
      <c r="C3169" s="412" t="s">
        <v>30304</v>
      </c>
      <c r="D3169" s="412" t="s">
        <v>30216</v>
      </c>
      <c r="E3169" s="413" t="s">
        <v>35315</v>
      </c>
    </row>
    <row r="3170" spans="1:5">
      <c r="A3170" s="412">
        <v>34546</v>
      </c>
      <c r="B3170" s="412" t="s">
        <v>35316</v>
      </c>
      <c r="C3170" s="412" t="s">
        <v>30304</v>
      </c>
      <c r="D3170" s="412" t="s">
        <v>30216</v>
      </c>
      <c r="E3170" s="413" t="s">
        <v>9784</v>
      </c>
    </row>
    <row r="3171" spans="1:5">
      <c r="A3171" s="412">
        <v>41387</v>
      </c>
      <c r="B3171" s="412" t="s">
        <v>35317</v>
      </c>
      <c r="C3171" s="412" t="s">
        <v>30232</v>
      </c>
      <c r="D3171" s="412" t="s">
        <v>30216</v>
      </c>
      <c r="E3171" s="413" t="s">
        <v>12472</v>
      </c>
    </row>
    <row r="3172" spans="1:5">
      <c r="A3172" s="412">
        <v>41388</v>
      </c>
      <c r="B3172" s="412" t="s">
        <v>35318</v>
      </c>
      <c r="C3172" s="412" t="s">
        <v>30232</v>
      </c>
      <c r="D3172" s="412" t="s">
        <v>30216</v>
      </c>
      <c r="E3172" s="413" t="s">
        <v>15702</v>
      </c>
    </row>
    <row r="3173" spans="1:5">
      <c r="A3173" s="412">
        <v>41380</v>
      </c>
      <c r="B3173" s="412" t="s">
        <v>35319</v>
      </c>
      <c r="C3173" s="412" t="s">
        <v>30213</v>
      </c>
      <c r="D3173" s="412" t="s">
        <v>30216</v>
      </c>
      <c r="E3173" s="413" t="s">
        <v>35320</v>
      </c>
    </row>
    <row r="3174" spans="1:5">
      <c r="A3174" s="412">
        <v>41381</v>
      </c>
      <c r="B3174" s="412" t="s">
        <v>35321</v>
      </c>
      <c r="C3174" s="412" t="s">
        <v>30213</v>
      </c>
      <c r="D3174" s="412" t="s">
        <v>30216</v>
      </c>
      <c r="E3174" s="413" t="s">
        <v>35322</v>
      </c>
    </row>
    <row r="3175" spans="1:5">
      <c r="A3175" s="412">
        <v>41382</v>
      </c>
      <c r="B3175" s="412" t="s">
        <v>35323</v>
      </c>
      <c r="C3175" s="412" t="s">
        <v>30213</v>
      </c>
      <c r="D3175" s="412" t="s">
        <v>30216</v>
      </c>
      <c r="E3175" s="413" t="s">
        <v>35324</v>
      </c>
    </row>
    <row r="3176" spans="1:5">
      <c r="A3176" s="412">
        <v>41383</v>
      </c>
      <c r="B3176" s="412" t="s">
        <v>35325</v>
      </c>
      <c r="C3176" s="412" t="s">
        <v>30213</v>
      </c>
      <c r="D3176" s="412" t="s">
        <v>30216</v>
      </c>
      <c r="E3176" s="413" t="s">
        <v>35326</v>
      </c>
    </row>
    <row r="3177" spans="1:5">
      <c r="A3177" s="412">
        <v>41385</v>
      </c>
      <c r="B3177" s="412" t="s">
        <v>35327</v>
      </c>
      <c r="C3177" s="412" t="s">
        <v>30213</v>
      </c>
      <c r="D3177" s="412" t="s">
        <v>30216</v>
      </c>
      <c r="E3177" s="413" t="s">
        <v>35328</v>
      </c>
    </row>
    <row r="3178" spans="1:5">
      <c r="A3178" s="412">
        <v>11079</v>
      </c>
      <c r="B3178" s="412" t="s">
        <v>35329</v>
      </c>
      <c r="C3178" s="412" t="s">
        <v>30481</v>
      </c>
      <c r="D3178" s="412" t="s">
        <v>30216</v>
      </c>
      <c r="E3178" s="413" t="s">
        <v>35330</v>
      </c>
    </row>
    <row r="3179" spans="1:5">
      <c r="A3179" s="412">
        <v>11082</v>
      </c>
      <c r="B3179" s="412" t="s">
        <v>35331</v>
      </c>
      <c r="C3179" s="412" t="s">
        <v>30481</v>
      </c>
      <c r="D3179" s="412" t="s">
        <v>30216</v>
      </c>
      <c r="E3179" s="413" t="s">
        <v>35330</v>
      </c>
    </row>
    <row r="3180" spans="1:5">
      <c r="A3180" s="412">
        <v>4058</v>
      </c>
      <c r="B3180" s="412" t="s">
        <v>35332</v>
      </c>
      <c r="C3180" s="412" t="s">
        <v>30484</v>
      </c>
      <c r="D3180" s="412" t="s">
        <v>30216</v>
      </c>
      <c r="E3180" s="413" t="s">
        <v>35333</v>
      </c>
    </row>
    <row r="3181" spans="1:5">
      <c r="A3181" s="412">
        <v>40974</v>
      </c>
      <c r="B3181" s="412" t="s">
        <v>35334</v>
      </c>
      <c r="C3181" s="412" t="s">
        <v>30486</v>
      </c>
      <c r="D3181" s="412" t="s">
        <v>30216</v>
      </c>
      <c r="E3181" s="413" t="s">
        <v>35335</v>
      </c>
    </row>
    <row r="3182" spans="1:5">
      <c r="A3182" s="412">
        <v>34794</v>
      </c>
      <c r="B3182" s="412" t="s">
        <v>35336</v>
      </c>
      <c r="C3182" s="412" t="s">
        <v>30484</v>
      </c>
      <c r="D3182" s="412" t="s">
        <v>30216</v>
      </c>
      <c r="E3182" s="413" t="s">
        <v>12967</v>
      </c>
    </row>
    <row r="3183" spans="1:5">
      <c r="A3183" s="412">
        <v>40925</v>
      </c>
      <c r="B3183" s="412" t="s">
        <v>35337</v>
      </c>
      <c r="C3183" s="412" t="s">
        <v>30486</v>
      </c>
      <c r="D3183" s="412" t="s">
        <v>30216</v>
      </c>
      <c r="E3183" s="413" t="s">
        <v>35338</v>
      </c>
    </row>
    <row r="3184" spans="1:5">
      <c r="A3184" s="412">
        <v>13741</v>
      </c>
      <c r="B3184" s="412" t="s">
        <v>35339</v>
      </c>
      <c r="C3184" s="412" t="s">
        <v>30213</v>
      </c>
      <c r="D3184" s="412" t="s">
        <v>30216</v>
      </c>
      <c r="E3184" s="413" t="s">
        <v>35340</v>
      </c>
    </row>
    <row r="3185" spans="1:5">
      <c r="A3185" s="412">
        <v>3288</v>
      </c>
      <c r="B3185" s="412" t="s">
        <v>35341</v>
      </c>
      <c r="C3185" s="412" t="s">
        <v>30232</v>
      </c>
      <c r="D3185" s="412" t="s">
        <v>30223</v>
      </c>
      <c r="E3185" s="413" t="s">
        <v>5153</v>
      </c>
    </row>
    <row r="3186" spans="1:5">
      <c r="A3186" s="412">
        <v>13587</v>
      </c>
      <c r="B3186" s="412" t="s">
        <v>35342</v>
      </c>
      <c r="C3186" s="412" t="s">
        <v>30232</v>
      </c>
      <c r="D3186" s="412" t="s">
        <v>30223</v>
      </c>
      <c r="E3186" s="413" t="s">
        <v>4925</v>
      </c>
    </row>
    <row r="3187" spans="1:5">
      <c r="A3187" s="412">
        <v>38598</v>
      </c>
      <c r="B3187" s="412" t="s">
        <v>35343</v>
      </c>
      <c r="C3187" s="412" t="s">
        <v>30213</v>
      </c>
      <c r="D3187" s="412" t="s">
        <v>30216</v>
      </c>
      <c r="E3187" s="413" t="s">
        <v>5479</v>
      </c>
    </row>
    <row r="3188" spans="1:5">
      <c r="A3188" s="412">
        <v>38595</v>
      </c>
      <c r="B3188" s="412" t="s">
        <v>35344</v>
      </c>
      <c r="C3188" s="412" t="s">
        <v>30213</v>
      </c>
      <c r="D3188" s="412" t="s">
        <v>30216</v>
      </c>
      <c r="E3188" s="413" t="s">
        <v>34725</v>
      </c>
    </row>
    <row r="3189" spans="1:5">
      <c r="A3189" s="412">
        <v>38592</v>
      </c>
      <c r="B3189" s="412" t="s">
        <v>35345</v>
      </c>
      <c r="C3189" s="412" t="s">
        <v>30213</v>
      </c>
      <c r="D3189" s="412" t="s">
        <v>30216</v>
      </c>
      <c r="E3189" s="413" t="s">
        <v>16686</v>
      </c>
    </row>
    <row r="3190" spans="1:5">
      <c r="A3190" s="412">
        <v>38588</v>
      </c>
      <c r="B3190" s="412" t="s">
        <v>35346</v>
      </c>
      <c r="C3190" s="412" t="s">
        <v>30213</v>
      </c>
      <c r="D3190" s="412" t="s">
        <v>30216</v>
      </c>
      <c r="E3190" s="413" t="s">
        <v>35347</v>
      </c>
    </row>
    <row r="3191" spans="1:5">
      <c r="A3191" s="412">
        <v>38593</v>
      </c>
      <c r="B3191" s="412" t="s">
        <v>35348</v>
      </c>
      <c r="C3191" s="412" t="s">
        <v>30213</v>
      </c>
      <c r="D3191" s="412" t="s">
        <v>30216</v>
      </c>
      <c r="E3191" s="413" t="s">
        <v>34768</v>
      </c>
    </row>
    <row r="3192" spans="1:5">
      <c r="A3192" s="412">
        <v>38589</v>
      </c>
      <c r="B3192" s="412" t="s">
        <v>35349</v>
      </c>
      <c r="C3192" s="412" t="s">
        <v>30213</v>
      </c>
      <c r="D3192" s="412" t="s">
        <v>30216</v>
      </c>
      <c r="E3192" s="413" t="s">
        <v>12360</v>
      </c>
    </row>
    <row r="3193" spans="1:5">
      <c r="A3193" s="412">
        <v>38594</v>
      </c>
      <c r="B3193" s="412" t="s">
        <v>35350</v>
      </c>
      <c r="C3193" s="412" t="s">
        <v>30213</v>
      </c>
      <c r="D3193" s="412" t="s">
        <v>30216</v>
      </c>
      <c r="E3193" s="413" t="s">
        <v>35351</v>
      </c>
    </row>
    <row r="3194" spans="1:5">
      <c r="A3194" s="412">
        <v>34773</v>
      </c>
      <c r="B3194" s="412" t="s">
        <v>35352</v>
      </c>
      <c r="C3194" s="412" t="s">
        <v>30213</v>
      </c>
      <c r="D3194" s="412" t="s">
        <v>30216</v>
      </c>
      <c r="E3194" s="413" t="s">
        <v>12888</v>
      </c>
    </row>
    <row r="3195" spans="1:5">
      <c r="A3195" s="412">
        <v>34769</v>
      </c>
      <c r="B3195" s="412" t="s">
        <v>35353</v>
      </c>
      <c r="C3195" s="412" t="s">
        <v>30213</v>
      </c>
      <c r="D3195" s="412" t="s">
        <v>30216</v>
      </c>
      <c r="E3195" s="413" t="s">
        <v>31083</v>
      </c>
    </row>
    <row r="3196" spans="1:5">
      <c r="A3196" s="412">
        <v>34763</v>
      </c>
      <c r="B3196" s="412" t="s">
        <v>35354</v>
      </c>
      <c r="C3196" s="412" t="s">
        <v>30213</v>
      </c>
      <c r="D3196" s="412" t="s">
        <v>30216</v>
      </c>
      <c r="E3196" s="413" t="s">
        <v>13402</v>
      </c>
    </row>
    <row r="3197" spans="1:5">
      <c r="A3197" s="412">
        <v>34774</v>
      </c>
      <c r="B3197" s="412" t="s">
        <v>35355</v>
      </c>
      <c r="C3197" s="412" t="s">
        <v>30213</v>
      </c>
      <c r="D3197" s="412" t="s">
        <v>30216</v>
      </c>
      <c r="E3197" s="413" t="s">
        <v>13311</v>
      </c>
    </row>
    <row r="3198" spans="1:5">
      <c r="A3198" s="412">
        <v>34771</v>
      </c>
      <c r="B3198" s="412" t="s">
        <v>35356</v>
      </c>
      <c r="C3198" s="412" t="s">
        <v>30213</v>
      </c>
      <c r="D3198" s="412" t="s">
        <v>30216</v>
      </c>
      <c r="E3198" s="413" t="s">
        <v>35357</v>
      </c>
    </row>
    <row r="3199" spans="1:5">
      <c r="A3199" s="412">
        <v>34764</v>
      </c>
      <c r="B3199" s="412" t="s">
        <v>35358</v>
      </c>
      <c r="C3199" s="412" t="s">
        <v>30213</v>
      </c>
      <c r="D3199" s="412" t="s">
        <v>30216</v>
      </c>
      <c r="E3199" s="413" t="s">
        <v>4937</v>
      </c>
    </row>
    <row r="3200" spans="1:5">
      <c r="A3200" s="412">
        <v>34788</v>
      </c>
      <c r="B3200" s="412" t="s">
        <v>35359</v>
      </c>
      <c r="C3200" s="412" t="s">
        <v>30213</v>
      </c>
      <c r="D3200" s="412" t="s">
        <v>30216</v>
      </c>
      <c r="E3200" s="413" t="s">
        <v>30285</v>
      </c>
    </row>
    <row r="3201" spans="1:5">
      <c r="A3201" s="412">
        <v>34781</v>
      </c>
      <c r="B3201" s="412" t="s">
        <v>35360</v>
      </c>
      <c r="C3201" s="412" t="s">
        <v>30213</v>
      </c>
      <c r="D3201" s="412" t="s">
        <v>30216</v>
      </c>
      <c r="E3201" s="413" t="s">
        <v>4704</v>
      </c>
    </row>
    <row r="3202" spans="1:5">
      <c r="A3202" s="412">
        <v>41682</v>
      </c>
      <c r="B3202" s="412" t="s">
        <v>35361</v>
      </c>
      <c r="C3202" s="412" t="s">
        <v>30213</v>
      </c>
      <c r="D3202" s="412" t="s">
        <v>30216</v>
      </c>
      <c r="E3202" s="413" t="s">
        <v>35362</v>
      </c>
    </row>
    <row r="3203" spans="1:5">
      <c r="A3203" s="412">
        <v>41683</v>
      </c>
      <c r="B3203" s="412" t="s">
        <v>35363</v>
      </c>
      <c r="C3203" s="412" t="s">
        <v>30213</v>
      </c>
      <c r="D3203" s="412" t="s">
        <v>30216</v>
      </c>
      <c r="E3203" s="413" t="s">
        <v>13551</v>
      </c>
    </row>
    <row r="3204" spans="1:5">
      <c r="A3204" s="412">
        <v>41680</v>
      </c>
      <c r="B3204" s="412" t="s">
        <v>35364</v>
      </c>
      <c r="C3204" s="412" t="s">
        <v>30213</v>
      </c>
      <c r="D3204" s="412" t="s">
        <v>30216</v>
      </c>
      <c r="E3204" s="413" t="s">
        <v>30326</v>
      </c>
    </row>
    <row r="3205" spans="1:5">
      <c r="A3205" s="412">
        <v>41679</v>
      </c>
      <c r="B3205" s="412" t="s">
        <v>35365</v>
      </c>
      <c r="C3205" s="412" t="s">
        <v>30213</v>
      </c>
      <c r="D3205" s="412" t="s">
        <v>30216</v>
      </c>
      <c r="E3205" s="413" t="s">
        <v>35366</v>
      </c>
    </row>
    <row r="3206" spans="1:5">
      <c r="A3206" s="412">
        <v>41681</v>
      </c>
      <c r="B3206" s="412" t="s">
        <v>35367</v>
      </c>
      <c r="C3206" s="412" t="s">
        <v>30213</v>
      </c>
      <c r="D3206" s="412" t="s">
        <v>30216</v>
      </c>
      <c r="E3206" s="413" t="s">
        <v>35368</v>
      </c>
    </row>
    <row r="3207" spans="1:5">
      <c r="A3207" s="412">
        <v>43386</v>
      </c>
      <c r="B3207" s="412" t="s">
        <v>35369</v>
      </c>
      <c r="C3207" s="412" t="s">
        <v>30213</v>
      </c>
      <c r="D3207" s="412" t="s">
        <v>30216</v>
      </c>
      <c r="E3207" s="413" t="s">
        <v>35370</v>
      </c>
    </row>
    <row r="3208" spans="1:5">
      <c r="A3208" s="412">
        <v>4059</v>
      </c>
      <c r="B3208" s="412" t="s">
        <v>35371</v>
      </c>
      <c r="C3208" s="412" t="s">
        <v>30232</v>
      </c>
      <c r="D3208" s="412" t="s">
        <v>30216</v>
      </c>
      <c r="E3208" s="413" t="s">
        <v>35362</v>
      </c>
    </row>
    <row r="3209" spans="1:5">
      <c r="A3209" s="412">
        <v>4062</v>
      </c>
      <c r="B3209" s="412" t="s">
        <v>35372</v>
      </c>
      <c r="C3209" s="412" t="s">
        <v>30213</v>
      </c>
      <c r="D3209" s="412" t="s">
        <v>30216</v>
      </c>
      <c r="E3209" s="413" t="s">
        <v>35362</v>
      </c>
    </row>
    <row r="3210" spans="1:5">
      <c r="A3210" s="412">
        <v>4061</v>
      </c>
      <c r="B3210" s="412" t="s">
        <v>35373</v>
      </c>
      <c r="C3210" s="412" t="s">
        <v>30213</v>
      </c>
      <c r="D3210" s="412" t="s">
        <v>30216</v>
      </c>
      <c r="E3210" s="413" t="s">
        <v>13514</v>
      </c>
    </row>
    <row r="3211" spans="1:5">
      <c r="A3211" s="412">
        <v>41315</v>
      </c>
      <c r="B3211" s="412" t="s">
        <v>35374</v>
      </c>
      <c r="C3211" s="412" t="s">
        <v>30304</v>
      </c>
      <c r="D3211" s="412" t="s">
        <v>30216</v>
      </c>
      <c r="E3211" s="413" t="s">
        <v>35375</v>
      </c>
    </row>
    <row r="3212" spans="1:5">
      <c r="A3212" s="412">
        <v>43148</v>
      </c>
      <c r="B3212" s="412" t="s">
        <v>35376</v>
      </c>
      <c r="C3212" s="412" t="s">
        <v>30304</v>
      </c>
      <c r="D3212" s="412" t="s">
        <v>30216</v>
      </c>
      <c r="E3212" s="413" t="s">
        <v>31609</v>
      </c>
    </row>
    <row r="3213" spans="1:5">
      <c r="A3213" s="412">
        <v>43147</v>
      </c>
      <c r="B3213" s="412" t="s">
        <v>35377</v>
      </c>
      <c r="C3213" s="412" t="s">
        <v>30304</v>
      </c>
      <c r="D3213" s="412" t="s">
        <v>30216</v>
      </c>
      <c r="E3213" s="413" t="s">
        <v>8857</v>
      </c>
    </row>
    <row r="3214" spans="1:5">
      <c r="A3214" s="412">
        <v>10608</v>
      </c>
      <c r="B3214" s="412" t="s">
        <v>35378</v>
      </c>
      <c r="C3214" s="412" t="s">
        <v>30213</v>
      </c>
      <c r="D3214" s="412" t="s">
        <v>30223</v>
      </c>
      <c r="E3214" s="413" t="s">
        <v>35379</v>
      </c>
    </row>
    <row r="3215" spans="1:5">
      <c r="A3215" s="412">
        <v>4069</v>
      </c>
      <c r="B3215" s="412" t="s">
        <v>35380</v>
      </c>
      <c r="C3215" s="412" t="s">
        <v>30484</v>
      </c>
      <c r="D3215" s="412" t="s">
        <v>30216</v>
      </c>
      <c r="E3215" s="413" t="s">
        <v>35381</v>
      </c>
    </row>
    <row r="3216" spans="1:5">
      <c r="A3216" s="412">
        <v>40819</v>
      </c>
      <c r="B3216" s="412" t="s">
        <v>35382</v>
      </c>
      <c r="C3216" s="412" t="s">
        <v>30486</v>
      </c>
      <c r="D3216" s="412" t="s">
        <v>30216</v>
      </c>
      <c r="E3216" s="413" t="s">
        <v>35383</v>
      </c>
    </row>
    <row r="3217" spans="1:5">
      <c r="A3217" s="412">
        <v>34361</v>
      </c>
      <c r="B3217" s="412" t="s">
        <v>35384</v>
      </c>
      <c r="C3217" s="412" t="s">
        <v>30304</v>
      </c>
      <c r="D3217" s="412" t="s">
        <v>30216</v>
      </c>
      <c r="E3217" s="413" t="s">
        <v>14555</v>
      </c>
    </row>
    <row r="3218" spans="1:5">
      <c r="A3218" s="412">
        <v>36512</v>
      </c>
      <c r="B3218" s="412" t="s">
        <v>35385</v>
      </c>
      <c r="C3218" s="412" t="s">
        <v>30213</v>
      </c>
      <c r="D3218" s="412" t="s">
        <v>30223</v>
      </c>
      <c r="E3218" s="413" t="s">
        <v>35386</v>
      </c>
    </row>
    <row r="3219" spans="1:5">
      <c r="A3219" s="412">
        <v>44478</v>
      </c>
      <c r="B3219" s="412" t="s">
        <v>35387</v>
      </c>
      <c r="C3219" s="412" t="s">
        <v>30304</v>
      </c>
      <c r="D3219" s="412" t="s">
        <v>30216</v>
      </c>
      <c r="E3219" s="413" t="s">
        <v>10250</v>
      </c>
    </row>
    <row r="3220" spans="1:5">
      <c r="A3220" s="412">
        <v>44477</v>
      </c>
      <c r="B3220" s="412" t="s">
        <v>35388</v>
      </c>
      <c r="C3220" s="412" t="s">
        <v>30304</v>
      </c>
      <c r="D3220" s="412" t="s">
        <v>30216</v>
      </c>
      <c r="E3220" s="413" t="s">
        <v>10250</v>
      </c>
    </row>
    <row r="3221" spans="1:5">
      <c r="A3221" s="412">
        <v>11697</v>
      </c>
      <c r="B3221" s="412" t="s">
        <v>35389</v>
      </c>
      <c r="C3221" s="412" t="s">
        <v>30213</v>
      </c>
      <c r="D3221" s="412" t="s">
        <v>30216</v>
      </c>
      <c r="E3221" s="413" t="s">
        <v>35390</v>
      </c>
    </row>
    <row r="3222" spans="1:5">
      <c r="A3222" s="412">
        <v>11698</v>
      </c>
      <c r="B3222" s="412" t="s">
        <v>35391</v>
      </c>
      <c r="C3222" s="412" t="s">
        <v>30213</v>
      </c>
      <c r="D3222" s="412" t="s">
        <v>30216</v>
      </c>
      <c r="E3222" s="413" t="s">
        <v>35392</v>
      </c>
    </row>
    <row r="3223" spans="1:5">
      <c r="A3223" s="412">
        <v>10432</v>
      </c>
      <c r="B3223" s="412" t="s">
        <v>35393</v>
      </c>
      <c r="C3223" s="412" t="s">
        <v>30213</v>
      </c>
      <c r="D3223" s="412" t="s">
        <v>30216</v>
      </c>
      <c r="E3223" s="413" t="s">
        <v>35394</v>
      </c>
    </row>
    <row r="3224" spans="1:5">
      <c r="A3224" s="412">
        <v>11699</v>
      </c>
      <c r="B3224" s="412" t="s">
        <v>35395</v>
      </c>
      <c r="C3224" s="412" t="s">
        <v>30213</v>
      </c>
      <c r="D3224" s="412" t="s">
        <v>30216</v>
      </c>
      <c r="E3224" s="413" t="s">
        <v>35396</v>
      </c>
    </row>
    <row r="3225" spans="1:5">
      <c r="A3225" s="412">
        <v>44020</v>
      </c>
      <c r="B3225" s="412" t="s">
        <v>35397</v>
      </c>
      <c r="C3225" s="412" t="s">
        <v>30213</v>
      </c>
      <c r="D3225" s="412" t="s">
        <v>30216</v>
      </c>
      <c r="E3225" s="413" t="s">
        <v>35398</v>
      </c>
    </row>
    <row r="3226" spans="1:5">
      <c r="A3226" s="412">
        <v>41420</v>
      </c>
      <c r="B3226" s="412" t="s">
        <v>35399</v>
      </c>
      <c r="C3226" s="412" t="s">
        <v>30213</v>
      </c>
      <c r="D3226" s="412" t="s">
        <v>30216</v>
      </c>
      <c r="E3226" s="413" t="s">
        <v>11209</v>
      </c>
    </row>
    <row r="3227" spans="1:5">
      <c r="A3227" s="412">
        <v>41422</v>
      </c>
      <c r="B3227" s="412" t="s">
        <v>35400</v>
      </c>
      <c r="C3227" s="412" t="s">
        <v>30213</v>
      </c>
      <c r="D3227" s="412" t="s">
        <v>30216</v>
      </c>
      <c r="E3227" s="413" t="s">
        <v>33037</v>
      </c>
    </row>
    <row r="3228" spans="1:5">
      <c r="A3228" s="412">
        <v>41425</v>
      </c>
      <c r="B3228" s="412" t="s">
        <v>35401</v>
      </c>
      <c r="C3228" s="412" t="s">
        <v>30213</v>
      </c>
      <c r="D3228" s="412" t="s">
        <v>30216</v>
      </c>
      <c r="E3228" s="413" t="s">
        <v>35402</v>
      </c>
    </row>
    <row r="3229" spans="1:5">
      <c r="A3229" s="412">
        <v>41426</v>
      </c>
      <c r="B3229" s="412" t="s">
        <v>35403</v>
      </c>
      <c r="C3229" s="412" t="s">
        <v>30213</v>
      </c>
      <c r="D3229" s="412" t="s">
        <v>30216</v>
      </c>
      <c r="E3229" s="413" t="s">
        <v>4261</v>
      </c>
    </row>
    <row r="3230" spans="1:5">
      <c r="A3230" s="412">
        <v>41419</v>
      </c>
      <c r="B3230" s="412" t="s">
        <v>35404</v>
      </c>
      <c r="C3230" s="412" t="s">
        <v>30213</v>
      </c>
      <c r="D3230" s="412" t="s">
        <v>30216</v>
      </c>
      <c r="E3230" s="413" t="s">
        <v>35003</v>
      </c>
    </row>
    <row r="3231" spans="1:5">
      <c r="A3231" s="412">
        <v>41421</v>
      </c>
      <c r="B3231" s="412" t="s">
        <v>35405</v>
      </c>
      <c r="C3231" s="412" t="s">
        <v>30213</v>
      </c>
      <c r="D3231" s="412" t="s">
        <v>30216</v>
      </c>
      <c r="E3231" s="413" t="s">
        <v>10289</v>
      </c>
    </row>
    <row r="3232" spans="1:5">
      <c r="A3232" s="412">
        <v>41414</v>
      </c>
      <c r="B3232" s="412" t="s">
        <v>35406</v>
      </c>
      <c r="C3232" s="412" t="s">
        <v>30213</v>
      </c>
      <c r="D3232" s="412" t="s">
        <v>30216</v>
      </c>
      <c r="E3232" s="413" t="s">
        <v>14535</v>
      </c>
    </row>
    <row r="3233" spans="1:5">
      <c r="A3233" s="412">
        <v>41415</v>
      </c>
      <c r="B3233" s="412" t="s">
        <v>35407</v>
      </c>
      <c r="C3233" s="412" t="s">
        <v>30213</v>
      </c>
      <c r="D3233" s="412" t="s">
        <v>30216</v>
      </c>
      <c r="E3233" s="413" t="s">
        <v>35408</v>
      </c>
    </row>
    <row r="3234" spans="1:5">
      <c r="A3234" s="412">
        <v>37514</v>
      </c>
      <c r="B3234" s="412" t="s">
        <v>35409</v>
      </c>
      <c r="C3234" s="412" t="s">
        <v>30213</v>
      </c>
      <c r="D3234" s="412" t="s">
        <v>30223</v>
      </c>
      <c r="E3234" s="413" t="s">
        <v>35410</v>
      </c>
    </row>
    <row r="3235" spans="1:5">
      <c r="A3235" s="412">
        <v>37519</v>
      </c>
      <c r="B3235" s="412" t="s">
        <v>35411</v>
      </c>
      <c r="C3235" s="412" t="s">
        <v>30213</v>
      </c>
      <c r="D3235" s="412" t="s">
        <v>30223</v>
      </c>
      <c r="E3235" s="413" t="s">
        <v>35412</v>
      </c>
    </row>
    <row r="3236" spans="1:5">
      <c r="A3236" s="412">
        <v>37520</v>
      </c>
      <c r="B3236" s="412" t="s">
        <v>35413</v>
      </c>
      <c r="C3236" s="412" t="s">
        <v>30213</v>
      </c>
      <c r="D3236" s="412" t="s">
        <v>30223</v>
      </c>
      <c r="E3236" s="413" t="s">
        <v>35414</v>
      </c>
    </row>
    <row r="3237" spans="1:5">
      <c r="A3237" s="412">
        <v>37521</v>
      </c>
      <c r="B3237" s="412" t="s">
        <v>35415</v>
      </c>
      <c r="C3237" s="412" t="s">
        <v>30213</v>
      </c>
      <c r="D3237" s="412" t="s">
        <v>30223</v>
      </c>
      <c r="E3237" s="413" t="s">
        <v>35416</v>
      </c>
    </row>
    <row r="3238" spans="1:5">
      <c r="A3238" s="412">
        <v>37522</v>
      </c>
      <c r="B3238" s="412" t="s">
        <v>35417</v>
      </c>
      <c r="C3238" s="412" t="s">
        <v>30213</v>
      </c>
      <c r="D3238" s="412" t="s">
        <v>30223</v>
      </c>
      <c r="E3238" s="413" t="s">
        <v>35418</v>
      </c>
    </row>
    <row r="3239" spans="1:5">
      <c r="A3239" s="412">
        <v>21109</v>
      </c>
      <c r="B3239" s="412" t="s">
        <v>35419</v>
      </c>
      <c r="C3239" s="412" t="s">
        <v>30213</v>
      </c>
      <c r="D3239" s="412" t="s">
        <v>30223</v>
      </c>
      <c r="E3239" s="413" t="s">
        <v>4774</v>
      </c>
    </row>
    <row r="3240" spans="1:5">
      <c r="A3240" s="412">
        <v>37546</v>
      </c>
      <c r="B3240" s="412" t="s">
        <v>35420</v>
      </c>
      <c r="C3240" s="412" t="s">
        <v>30213</v>
      </c>
      <c r="D3240" s="412" t="s">
        <v>30223</v>
      </c>
      <c r="E3240" s="413" t="s">
        <v>35421</v>
      </c>
    </row>
    <row r="3241" spans="1:5">
      <c r="A3241" s="412">
        <v>37544</v>
      </c>
      <c r="B3241" s="412" t="s">
        <v>35422</v>
      </c>
      <c r="C3241" s="412" t="s">
        <v>30213</v>
      </c>
      <c r="D3241" s="412" t="s">
        <v>30223</v>
      </c>
      <c r="E3241" s="413" t="s">
        <v>35423</v>
      </c>
    </row>
    <row r="3242" spans="1:5">
      <c r="A3242" s="412">
        <v>37545</v>
      </c>
      <c r="B3242" s="412" t="s">
        <v>35424</v>
      </c>
      <c r="C3242" s="412" t="s">
        <v>30213</v>
      </c>
      <c r="D3242" s="412" t="s">
        <v>30223</v>
      </c>
      <c r="E3242" s="413" t="s">
        <v>35425</v>
      </c>
    </row>
    <row r="3243" spans="1:5">
      <c r="A3243" s="412">
        <v>36793</v>
      </c>
      <c r="B3243" s="412" t="s">
        <v>35426</v>
      </c>
      <c r="C3243" s="412" t="s">
        <v>30213</v>
      </c>
      <c r="D3243" s="412" t="s">
        <v>30216</v>
      </c>
      <c r="E3243" s="413" t="s">
        <v>35427</v>
      </c>
    </row>
    <row r="3244" spans="1:5">
      <c r="A3244" s="412">
        <v>11769</v>
      </c>
      <c r="B3244" s="412" t="s">
        <v>35428</v>
      </c>
      <c r="C3244" s="412" t="s">
        <v>30213</v>
      </c>
      <c r="D3244" s="412" t="s">
        <v>30216</v>
      </c>
      <c r="E3244" s="413" t="s">
        <v>35429</v>
      </c>
    </row>
    <row r="3245" spans="1:5">
      <c r="A3245" s="412">
        <v>11771</v>
      </c>
      <c r="B3245" s="412" t="s">
        <v>35430</v>
      </c>
      <c r="C3245" s="412" t="s">
        <v>30213</v>
      </c>
      <c r="D3245" s="412" t="s">
        <v>30216</v>
      </c>
      <c r="E3245" s="413" t="s">
        <v>35431</v>
      </c>
    </row>
    <row r="3246" spans="1:5">
      <c r="A3246" s="412">
        <v>39919</v>
      </c>
      <c r="B3246" s="412" t="s">
        <v>35432</v>
      </c>
      <c r="C3246" s="412" t="s">
        <v>30213</v>
      </c>
      <c r="D3246" s="412" t="s">
        <v>30223</v>
      </c>
      <c r="E3246" s="413" t="s">
        <v>35433</v>
      </c>
    </row>
    <row r="3247" spans="1:5">
      <c r="A3247" s="412">
        <v>38385</v>
      </c>
      <c r="B3247" s="412" t="s">
        <v>35434</v>
      </c>
      <c r="C3247" s="412" t="s">
        <v>30213</v>
      </c>
      <c r="D3247" s="412" t="s">
        <v>30216</v>
      </c>
      <c r="E3247" s="413" t="s">
        <v>35435</v>
      </c>
    </row>
    <row r="3248" spans="1:5">
      <c r="A3248" s="412">
        <v>36800</v>
      </c>
      <c r="B3248" s="412" t="s">
        <v>35436</v>
      </c>
      <c r="C3248" s="412" t="s">
        <v>30213</v>
      </c>
      <c r="D3248" s="412" t="s">
        <v>30216</v>
      </c>
      <c r="E3248" s="413" t="s">
        <v>35437</v>
      </c>
    </row>
    <row r="3249" spans="1:5">
      <c r="A3249" s="412">
        <v>37587</v>
      </c>
      <c r="B3249" s="412" t="s">
        <v>35438</v>
      </c>
      <c r="C3249" s="412" t="s">
        <v>30213</v>
      </c>
      <c r="D3249" s="412" t="s">
        <v>30216</v>
      </c>
      <c r="E3249" s="413" t="s">
        <v>35439</v>
      </c>
    </row>
    <row r="3250" spans="1:5">
      <c r="A3250" s="412">
        <v>11561</v>
      </c>
      <c r="B3250" s="412" t="s">
        <v>35440</v>
      </c>
      <c r="C3250" s="412" t="s">
        <v>30213</v>
      </c>
      <c r="D3250" s="412" t="s">
        <v>30216</v>
      </c>
      <c r="E3250" s="413" t="s">
        <v>35441</v>
      </c>
    </row>
    <row r="3251" spans="1:5">
      <c r="A3251" s="412">
        <v>43604</v>
      </c>
      <c r="B3251" s="412" t="s">
        <v>35442</v>
      </c>
      <c r="C3251" s="412" t="s">
        <v>30213</v>
      </c>
      <c r="D3251" s="412" t="s">
        <v>30216</v>
      </c>
      <c r="E3251" s="413" t="s">
        <v>8326</v>
      </c>
    </row>
    <row r="3252" spans="1:5">
      <c r="A3252" s="412">
        <v>11560</v>
      </c>
      <c r="B3252" s="412" t="s">
        <v>35443</v>
      </c>
      <c r="C3252" s="412" t="s">
        <v>30213</v>
      </c>
      <c r="D3252" s="412" t="s">
        <v>30216</v>
      </c>
      <c r="E3252" s="413" t="s">
        <v>35444</v>
      </c>
    </row>
    <row r="3253" spans="1:5">
      <c r="A3253" s="412">
        <v>11499</v>
      </c>
      <c r="B3253" s="412" t="s">
        <v>35445</v>
      </c>
      <c r="C3253" s="412" t="s">
        <v>30213</v>
      </c>
      <c r="D3253" s="412" t="s">
        <v>30216</v>
      </c>
      <c r="E3253" s="413" t="s">
        <v>35446</v>
      </c>
    </row>
    <row r="3254" spans="1:5">
      <c r="A3254" s="412">
        <v>34761</v>
      </c>
      <c r="B3254" s="412" t="s">
        <v>35447</v>
      </c>
      <c r="C3254" s="412" t="s">
        <v>30484</v>
      </c>
      <c r="D3254" s="412" t="s">
        <v>30216</v>
      </c>
      <c r="E3254" s="413" t="s">
        <v>16267</v>
      </c>
    </row>
    <row r="3255" spans="1:5">
      <c r="A3255" s="412">
        <v>40924</v>
      </c>
      <c r="B3255" s="412" t="s">
        <v>35448</v>
      </c>
      <c r="C3255" s="412" t="s">
        <v>30486</v>
      </c>
      <c r="D3255" s="412" t="s">
        <v>30216</v>
      </c>
      <c r="E3255" s="413" t="s">
        <v>35449</v>
      </c>
    </row>
    <row r="3256" spans="1:5">
      <c r="A3256" s="412">
        <v>40983</v>
      </c>
      <c r="B3256" s="412" t="s">
        <v>35450</v>
      </c>
      <c r="C3256" s="412" t="s">
        <v>30486</v>
      </c>
      <c r="D3256" s="412" t="s">
        <v>30216</v>
      </c>
      <c r="E3256" s="413" t="s">
        <v>35451</v>
      </c>
    </row>
    <row r="3257" spans="1:5">
      <c r="A3257" s="412">
        <v>44497</v>
      </c>
      <c r="B3257" s="412" t="s">
        <v>35452</v>
      </c>
      <c r="C3257" s="412" t="s">
        <v>30484</v>
      </c>
      <c r="D3257" s="412" t="s">
        <v>30216</v>
      </c>
      <c r="E3257" s="413" t="s">
        <v>35453</v>
      </c>
    </row>
    <row r="3258" spans="1:5">
      <c r="A3258" s="412">
        <v>2437</v>
      </c>
      <c r="B3258" s="412" t="s">
        <v>35454</v>
      </c>
      <c r="C3258" s="412" t="s">
        <v>30484</v>
      </c>
      <c r="D3258" s="412" t="s">
        <v>30216</v>
      </c>
      <c r="E3258" s="413" t="s">
        <v>35455</v>
      </c>
    </row>
    <row r="3259" spans="1:5">
      <c r="A3259" s="412">
        <v>40921</v>
      </c>
      <c r="B3259" s="412" t="s">
        <v>35456</v>
      </c>
      <c r="C3259" s="412" t="s">
        <v>30486</v>
      </c>
      <c r="D3259" s="412" t="s">
        <v>30216</v>
      </c>
      <c r="E3259" s="413" t="s">
        <v>35457</v>
      </c>
    </row>
    <row r="3260" spans="1:5">
      <c r="A3260" s="412">
        <v>14252</v>
      </c>
      <c r="B3260" s="412" t="s">
        <v>35458</v>
      </c>
      <c r="C3260" s="412" t="s">
        <v>30213</v>
      </c>
      <c r="D3260" s="412" t="s">
        <v>30216</v>
      </c>
      <c r="E3260" s="413" t="s">
        <v>35459</v>
      </c>
    </row>
    <row r="3261" spans="1:5">
      <c r="A3261" s="412">
        <v>730</v>
      </c>
      <c r="B3261" s="412" t="s">
        <v>35460</v>
      </c>
      <c r="C3261" s="412" t="s">
        <v>30213</v>
      </c>
      <c r="D3261" s="412" t="s">
        <v>30216</v>
      </c>
      <c r="E3261" s="413" t="s">
        <v>35461</v>
      </c>
    </row>
    <row r="3262" spans="1:5">
      <c r="A3262" s="412">
        <v>723</v>
      </c>
      <c r="B3262" s="412" t="s">
        <v>35462</v>
      </c>
      <c r="C3262" s="412" t="s">
        <v>30213</v>
      </c>
      <c r="D3262" s="412" t="s">
        <v>30216</v>
      </c>
      <c r="E3262" s="413" t="s">
        <v>35463</v>
      </c>
    </row>
    <row r="3263" spans="1:5">
      <c r="A3263" s="412">
        <v>36502</v>
      </c>
      <c r="B3263" s="412" t="s">
        <v>35464</v>
      </c>
      <c r="C3263" s="412" t="s">
        <v>30213</v>
      </c>
      <c r="D3263" s="412" t="s">
        <v>30216</v>
      </c>
      <c r="E3263" s="413" t="s">
        <v>35465</v>
      </c>
    </row>
    <row r="3264" spans="1:5">
      <c r="A3264" s="412">
        <v>36503</v>
      </c>
      <c r="B3264" s="412" t="s">
        <v>35466</v>
      </c>
      <c r="C3264" s="412" t="s">
        <v>30213</v>
      </c>
      <c r="D3264" s="412" t="s">
        <v>30216</v>
      </c>
      <c r="E3264" s="413" t="s">
        <v>35467</v>
      </c>
    </row>
    <row r="3265" spans="1:5">
      <c r="A3265" s="412">
        <v>4090</v>
      </c>
      <c r="B3265" s="412" t="s">
        <v>35468</v>
      </c>
      <c r="C3265" s="412" t="s">
        <v>30213</v>
      </c>
      <c r="D3265" s="412" t="s">
        <v>30214</v>
      </c>
      <c r="E3265" s="413" t="s">
        <v>35469</v>
      </c>
    </row>
    <row r="3266" spans="1:5">
      <c r="A3266" s="412">
        <v>13227</v>
      </c>
      <c r="B3266" s="412" t="s">
        <v>35470</v>
      </c>
      <c r="C3266" s="412" t="s">
        <v>30213</v>
      </c>
      <c r="D3266" s="412" t="s">
        <v>30216</v>
      </c>
      <c r="E3266" s="413" t="s">
        <v>35471</v>
      </c>
    </row>
    <row r="3267" spans="1:5">
      <c r="A3267" s="412">
        <v>10597</v>
      </c>
      <c r="B3267" s="412" t="s">
        <v>35472</v>
      </c>
      <c r="C3267" s="412" t="s">
        <v>30213</v>
      </c>
      <c r="D3267" s="412" t="s">
        <v>30216</v>
      </c>
      <c r="E3267" s="413" t="s">
        <v>35473</v>
      </c>
    </row>
    <row r="3268" spans="1:5">
      <c r="A3268" s="412">
        <v>39628</v>
      </c>
      <c r="B3268" s="412" t="s">
        <v>35474</v>
      </c>
      <c r="C3268" s="412" t="s">
        <v>30213</v>
      </c>
      <c r="D3268" s="412" t="s">
        <v>30223</v>
      </c>
      <c r="E3268" s="413" t="s">
        <v>35475</v>
      </c>
    </row>
    <row r="3269" spans="1:5">
      <c r="A3269" s="412">
        <v>39404</v>
      </c>
      <c r="B3269" s="412" t="s">
        <v>35476</v>
      </c>
      <c r="C3269" s="412" t="s">
        <v>30213</v>
      </c>
      <c r="D3269" s="412" t="s">
        <v>30223</v>
      </c>
      <c r="E3269" s="413" t="s">
        <v>35477</v>
      </c>
    </row>
    <row r="3270" spans="1:5">
      <c r="A3270" s="412">
        <v>39402</v>
      </c>
      <c r="B3270" s="412" t="s">
        <v>35478</v>
      </c>
      <c r="C3270" s="412" t="s">
        <v>30213</v>
      </c>
      <c r="D3270" s="412" t="s">
        <v>30223</v>
      </c>
      <c r="E3270" s="413" t="s">
        <v>35479</v>
      </c>
    </row>
    <row r="3271" spans="1:5">
      <c r="A3271" s="412">
        <v>39403</v>
      </c>
      <c r="B3271" s="412" t="s">
        <v>35480</v>
      </c>
      <c r="C3271" s="412" t="s">
        <v>30213</v>
      </c>
      <c r="D3271" s="412" t="s">
        <v>30223</v>
      </c>
      <c r="E3271" s="413" t="s">
        <v>35481</v>
      </c>
    </row>
    <row r="3272" spans="1:5">
      <c r="A3272" s="412">
        <v>4093</v>
      </c>
      <c r="B3272" s="412" t="s">
        <v>35482</v>
      </c>
      <c r="C3272" s="412" t="s">
        <v>30484</v>
      </c>
      <c r="D3272" s="412" t="s">
        <v>30216</v>
      </c>
      <c r="E3272" s="413" t="s">
        <v>35483</v>
      </c>
    </row>
    <row r="3273" spans="1:5">
      <c r="A3273" s="412">
        <v>10512</v>
      </c>
      <c r="B3273" s="412" t="s">
        <v>35484</v>
      </c>
      <c r="C3273" s="412" t="s">
        <v>30486</v>
      </c>
      <c r="D3273" s="412" t="s">
        <v>30216</v>
      </c>
      <c r="E3273" s="413" t="s">
        <v>35485</v>
      </c>
    </row>
    <row r="3274" spans="1:5">
      <c r="A3274" s="412">
        <v>20020</v>
      </c>
      <c r="B3274" s="412" t="s">
        <v>35486</v>
      </c>
      <c r="C3274" s="412" t="s">
        <v>30484</v>
      </c>
      <c r="D3274" s="412" t="s">
        <v>30216</v>
      </c>
      <c r="E3274" s="413" t="s">
        <v>14558</v>
      </c>
    </row>
    <row r="3275" spans="1:5">
      <c r="A3275" s="412">
        <v>41038</v>
      </c>
      <c r="B3275" s="412" t="s">
        <v>35487</v>
      </c>
      <c r="C3275" s="412" t="s">
        <v>30486</v>
      </c>
      <c r="D3275" s="412" t="s">
        <v>30216</v>
      </c>
      <c r="E3275" s="413" t="s">
        <v>35488</v>
      </c>
    </row>
    <row r="3276" spans="1:5">
      <c r="A3276" s="412">
        <v>4094</v>
      </c>
      <c r="B3276" s="412" t="s">
        <v>35489</v>
      </c>
      <c r="C3276" s="412" t="s">
        <v>30484</v>
      </c>
      <c r="D3276" s="412" t="s">
        <v>30216</v>
      </c>
      <c r="E3276" s="413" t="s">
        <v>35490</v>
      </c>
    </row>
    <row r="3277" spans="1:5">
      <c r="A3277" s="412">
        <v>40988</v>
      </c>
      <c r="B3277" s="412" t="s">
        <v>35491</v>
      </c>
      <c r="C3277" s="412" t="s">
        <v>30486</v>
      </c>
      <c r="D3277" s="412" t="s">
        <v>30216</v>
      </c>
      <c r="E3277" s="413" t="s">
        <v>35492</v>
      </c>
    </row>
    <row r="3278" spans="1:5">
      <c r="A3278" s="412">
        <v>4095</v>
      </c>
      <c r="B3278" s="412" t="s">
        <v>35493</v>
      </c>
      <c r="C3278" s="412" t="s">
        <v>30484</v>
      </c>
      <c r="D3278" s="412" t="s">
        <v>30216</v>
      </c>
      <c r="E3278" s="413" t="s">
        <v>35494</v>
      </c>
    </row>
    <row r="3279" spans="1:5">
      <c r="A3279" s="412">
        <v>40990</v>
      </c>
      <c r="B3279" s="412" t="s">
        <v>35495</v>
      </c>
      <c r="C3279" s="412" t="s">
        <v>30486</v>
      </c>
      <c r="D3279" s="412" t="s">
        <v>30216</v>
      </c>
      <c r="E3279" s="413" t="s">
        <v>35496</v>
      </c>
    </row>
    <row r="3280" spans="1:5">
      <c r="A3280" s="412">
        <v>4097</v>
      </c>
      <c r="B3280" s="412" t="s">
        <v>35497</v>
      </c>
      <c r="C3280" s="412" t="s">
        <v>30484</v>
      </c>
      <c r="D3280" s="412" t="s">
        <v>30216</v>
      </c>
      <c r="E3280" s="413" t="s">
        <v>30860</v>
      </c>
    </row>
    <row r="3281" spans="1:5">
      <c r="A3281" s="412">
        <v>40994</v>
      </c>
      <c r="B3281" s="412" t="s">
        <v>35498</v>
      </c>
      <c r="C3281" s="412" t="s">
        <v>30486</v>
      </c>
      <c r="D3281" s="412" t="s">
        <v>30216</v>
      </c>
      <c r="E3281" s="413" t="s">
        <v>35499</v>
      </c>
    </row>
    <row r="3282" spans="1:5">
      <c r="A3282" s="412">
        <v>4096</v>
      </c>
      <c r="B3282" s="412" t="s">
        <v>35500</v>
      </c>
      <c r="C3282" s="412" t="s">
        <v>30484</v>
      </c>
      <c r="D3282" s="412" t="s">
        <v>30216</v>
      </c>
      <c r="E3282" s="413" t="s">
        <v>10131</v>
      </c>
    </row>
    <row r="3283" spans="1:5">
      <c r="A3283" s="412">
        <v>40992</v>
      </c>
      <c r="B3283" s="412" t="s">
        <v>35501</v>
      </c>
      <c r="C3283" s="412" t="s">
        <v>30486</v>
      </c>
      <c r="D3283" s="412" t="s">
        <v>30216</v>
      </c>
      <c r="E3283" s="413" t="s">
        <v>35502</v>
      </c>
    </row>
    <row r="3284" spans="1:5">
      <c r="A3284" s="412">
        <v>4114</v>
      </c>
      <c r="B3284" s="412" t="s">
        <v>35503</v>
      </c>
      <c r="C3284" s="412" t="s">
        <v>30213</v>
      </c>
      <c r="D3284" s="412" t="s">
        <v>30216</v>
      </c>
      <c r="E3284" s="413" t="s">
        <v>35504</v>
      </c>
    </row>
    <row r="3285" spans="1:5">
      <c r="A3285" s="412">
        <v>36797</v>
      </c>
      <c r="B3285" s="412" t="s">
        <v>35505</v>
      </c>
      <c r="C3285" s="412" t="s">
        <v>30213</v>
      </c>
      <c r="D3285" s="412" t="s">
        <v>30216</v>
      </c>
      <c r="E3285" s="413" t="s">
        <v>35506</v>
      </c>
    </row>
    <row r="3286" spans="1:5">
      <c r="A3286" s="412">
        <v>4107</v>
      </c>
      <c r="B3286" s="412" t="s">
        <v>35507</v>
      </c>
      <c r="C3286" s="412" t="s">
        <v>30213</v>
      </c>
      <c r="D3286" s="412" t="s">
        <v>30216</v>
      </c>
      <c r="E3286" s="413" t="s">
        <v>31125</v>
      </c>
    </row>
    <row r="3287" spans="1:5">
      <c r="A3287" s="412">
        <v>4102</v>
      </c>
      <c r="B3287" s="412" t="s">
        <v>35508</v>
      </c>
      <c r="C3287" s="412" t="s">
        <v>30213</v>
      </c>
      <c r="D3287" s="412" t="s">
        <v>30214</v>
      </c>
      <c r="E3287" s="413" t="s">
        <v>35509</v>
      </c>
    </row>
    <row r="3288" spans="1:5">
      <c r="A3288" s="412">
        <v>36799</v>
      </c>
      <c r="B3288" s="412" t="s">
        <v>35510</v>
      </c>
      <c r="C3288" s="412" t="s">
        <v>30213</v>
      </c>
      <c r="D3288" s="412" t="s">
        <v>30216</v>
      </c>
      <c r="E3288" s="413" t="s">
        <v>35511</v>
      </c>
    </row>
    <row r="3289" spans="1:5">
      <c r="A3289" s="412">
        <v>2747</v>
      </c>
      <c r="B3289" s="412" t="s">
        <v>35512</v>
      </c>
      <c r="C3289" s="412" t="s">
        <v>30232</v>
      </c>
      <c r="D3289" s="412" t="s">
        <v>30223</v>
      </c>
      <c r="E3289" s="413" t="s">
        <v>35513</v>
      </c>
    </row>
    <row r="3290" spans="1:5">
      <c r="A3290" s="412">
        <v>21138</v>
      </c>
      <c r="B3290" s="412" t="s">
        <v>35514</v>
      </c>
      <c r="C3290" s="412" t="s">
        <v>30232</v>
      </c>
      <c r="D3290" s="412" t="s">
        <v>30223</v>
      </c>
      <c r="E3290" s="413" t="s">
        <v>35515</v>
      </c>
    </row>
    <row r="3291" spans="1:5">
      <c r="A3291" s="412">
        <v>10826</v>
      </c>
      <c r="B3291" s="412" t="s">
        <v>35516</v>
      </c>
      <c r="C3291" s="412" t="s">
        <v>30213</v>
      </c>
      <c r="D3291" s="412" t="s">
        <v>30216</v>
      </c>
      <c r="E3291" s="413" t="s">
        <v>35517</v>
      </c>
    </row>
    <row r="3292" spans="1:5">
      <c r="A3292" s="412">
        <v>365</v>
      </c>
      <c r="B3292" s="412" t="s">
        <v>35518</v>
      </c>
      <c r="C3292" s="412" t="s">
        <v>30213</v>
      </c>
      <c r="D3292" s="412" t="s">
        <v>30216</v>
      </c>
      <c r="E3292" s="413" t="s">
        <v>4898</v>
      </c>
    </row>
    <row r="3293" spans="1:5">
      <c r="A3293" s="412">
        <v>38639</v>
      </c>
      <c r="B3293" s="412" t="s">
        <v>35519</v>
      </c>
      <c r="C3293" s="412" t="s">
        <v>30213</v>
      </c>
      <c r="D3293" s="412" t="s">
        <v>30216</v>
      </c>
      <c r="E3293" s="413" t="s">
        <v>35520</v>
      </c>
    </row>
    <row r="3294" spans="1:5">
      <c r="A3294" s="412">
        <v>38640</v>
      </c>
      <c r="B3294" s="412" t="s">
        <v>35521</v>
      </c>
      <c r="C3294" s="412" t="s">
        <v>30213</v>
      </c>
      <c r="D3294" s="412" t="s">
        <v>30216</v>
      </c>
      <c r="E3294" s="413" t="s">
        <v>11445</v>
      </c>
    </row>
    <row r="3295" spans="1:5">
      <c r="A3295" s="412">
        <v>358</v>
      </c>
      <c r="B3295" s="412" t="s">
        <v>35522</v>
      </c>
      <c r="C3295" s="412" t="s">
        <v>30213</v>
      </c>
      <c r="D3295" s="412" t="s">
        <v>30216</v>
      </c>
      <c r="E3295" s="413" t="s">
        <v>14833</v>
      </c>
    </row>
    <row r="3296" spans="1:5">
      <c r="A3296" s="412">
        <v>359</v>
      </c>
      <c r="B3296" s="412" t="s">
        <v>35523</v>
      </c>
      <c r="C3296" s="412" t="s">
        <v>30213</v>
      </c>
      <c r="D3296" s="412" t="s">
        <v>30216</v>
      </c>
      <c r="E3296" s="413" t="s">
        <v>35524</v>
      </c>
    </row>
    <row r="3297" spans="1:5">
      <c r="A3297" s="412">
        <v>38641</v>
      </c>
      <c r="B3297" s="412" t="s">
        <v>35525</v>
      </c>
      <c r="C3297" s="412" t="s">
        <v>30213</v>
      </c>
      <c r="D3297" s="412" t="s">
        <v>30216</v>
      </c>
      <c r="E3297" s="413" t="s">
        <v>35526</v>
      </c>
    </row>
    <row r="3298" spans="1:5">
      <c r="A3298" s="412">
        <v>360</v>
      </c>
      <c r="B3298" s="412" t="s">
        <v>35527</v>
      </c>
      <c r="C3298" s="412" t="s">
        <v>30213</v>
      </c>
      <c r="D3298" s="412" t="s">
        <v>30214</v>
      </c>
      <c r="E3298" s="413" t="s">
        <v>16949</v>
      </c>
    </row>
    <row r="3299" spans="1:5">
      <c r="A3299" s="412">
        <v>42430</v>
      </c>
      <c r="B3299" s="412" t="s">
        <v>35528</v>
      </c>
      <c r="C3299" s="412" t="s">
        <v>30213</v>
      </c>
      <c r="D3299" s="412" t="s">
        <v>30223</v>
      </c>
      <c r="E3299" s="413" t="s">
        <v>35529</v>
      </c>
    </row>
    <row r="3300" spans="1:5">
      <c r="A3300" s="412">
        <v>4214</v>
      </c>
      <c r="B3300" s="412" t="s">
        <v>35530</v>
      </c>
      <c r="C3300" s="412" t="s">
        <v>30213</v>
      </c>
      <c r="D3300" s="412" t="s">
        <v>30216</v>
      </c>
      <c r="E3300" s="413" t="s">
        <v>7772</v>
      </c>
    </row>
    <row r="3301" spans="1:5">
      <c r="A3301" s="412">
        <v>4215</v>
      </c>
      <c r="B3301" s="412" t="s">
        <v>35531</v>
      </c>
      <c r="C3301" s="412" t="s">
        <v>30213</v>
      </c>
      <c r="D3301" s="412" t="s">
        <v>30216</v>
      </c>
      <c r="E3301" s="413" t="s">
        <v>4132</v>
      </c>
    </row>
    <row r="3302" spans="1:5">
      <c r="A3302" s="412">
        <v>4210</v>
      </c>
      <c r="B3302" s="412" t="s">
        <v>35532</v>
      </c>
      <c r="C3302" s="412" t="s">
        <v>30213</v>
      </c>
      <c r="D3302" s="412" t="s">
        <v>30216</v>
      </c>
      <c r="E3302" s="413" t="s">
        <v>11602</v>
      </c>
    </row>
    <row r="3303" spans="1:5">
      <c r="A3303" s="412">
        <v>4212</v>
      </c>
      <c r="B3303" s="412" t="s">
        <v>35533</v>
      </c>
      <c r="C3303" s="412" t="s">
        <v>30213</v>
      </c>
      <c r="D3303" s="412" t="s">
        <v>30216</v>
      </c>
      <c r="E3303" s="413" t="s">
        <v>12871</v>
      </c>
    </row>
    <row r="3304" spans="1:5">
      <c r="A3304" s="412">
        <v>4213</v>
      </c>
      <c r="B3304" s="412" t="s">
        <v>35534</v>
      </c>
      <c r="C3304" s="412" t="s">
        <v>30213</v>
      </c>
      <c r="D3304" s="412" t="s">
        <v>30216</v>
      </c>
      <c r="E3304" s="413" t="s">
        <v>30438</v>
      </c>
    </row>
    <row r="3305" spans="1:5">
      <c r="A3305" s="412">
        <v>4211</v>
      </c>
      <c r="B3305" s="412" t="s">
        <v>35535</v>
      </c>
      <c r="C3305" s="412" t="s">
        <v>30213</v>
      </c>
      <c r="D3305" s="412" t="s">
        <v>30216</v>
      </c>
      <c r="E3305" s="413" t="s">
        <v>4272</v>
      </c>
    </row>
    <row r="3306" spans="1:5">
      <c r="A3306" s="412">
        <v>4209</v>
      </c>
      <c r="B3306" s="412" t="s">
        <v>35536</v>
      </c>
      <c r="C3306" s="412" t="s">
        <v>30213</v>
      </c>
      <c r="D3306" s="412" t="s">
        <v>30223</v>
      </c>
      <c r="E3306" s="413" t="s">
        <v>9259</v>
      </c>
    </row>
    <row r="3307" spans="1:5">
      <c r="A3307" s="412">
        <v>4180</v>
      </c>
      <c r="B3307" s="412" t="s">
        <v>35537</v>
      </c>
      <c r="C3307" s="412" t="s">
        <v>30213</v>
      </c>
      <c r="D3307" s="412" t="s">
        <v>30223</v>
      </c>
      <c r="E3307" s="413" t="s">
        <v>10310</v>
      </c>
    </row>
    <row r="3308" spans="1:5">
      <c r="A3308" s="412">
        <v>4177</v>
      </c>
      <c r="B3308" s="412" t="s">
        <v>35538</v>
      </c>
      <c r="C3308" s="412" t="s">
        <v>30213</v>
      </c>
      <c r="D3308" s="412" t="s">
        <v>30223</v>
      </c>
      <c r="E3308" s="413" t="s">
        <v>4041</v>
      </c>
    </row>
    <row r="3309" spans="1:5">
      <c r="A3309" s="412">
        <v>4179</v>
      </c>
      <c r="B3309" s="412" t="s">
        <v>35539</v>
      </c>
      <c r="C3309" s="412" t="s">
        <v>30213</v>
      </c>
      <c r="D3309" s="412" t="s">
        <v>30223</v>
      </c>
      <c r="E3309" s="413" t="s">
        <v>10425</v>
      </c>
    </row>
    <row r="3310" spans="1:5">
      <c r="A3310" s="412">
        <v>4208</v>
      </c>
      <c r="B3310" s="412" t="s">
        <v>35540</v>
      </c>
      <c r="C3310" s="412" t="s">
        <v>30213</v>
      </c>
      <c r="D3310" s="412" t="s">
        <v>30223</v>
      </c>
      <c r="E3310" s="413" t="s">
        <v>35541</v>
      </c>
    </row>
    <row r="3311" spans="1:5">
      <c r="A3311" s="412">
        <v>4181</v>
      </c>
      <c r="B3311" s="412" t="s">
        <v>35542</v>
      </c>
      <c r="C3311" s="412" t="s">
        <v>30213</v>
      </c>
      <c r="D3311" s="412" t="s">
        <v>30223</v>
      </c>
      <c r="E3311" s="413" t="s">
        <v>8970</v>
      </c>
    </row>
    <row r="3312" spans="1:5">
      <c r="A3312" s="412">
        <v>4178</v>
      </c>
      <c r="B3312" s="412" t="s">
        <v>35543</v>
      </c>
      <c r="C3312" s="412" t="s">
        <v>30213</v>
      </c>
      <c r="D3312" s="412" t="s">
        <v>30223</v>
      </c>
      <c r="E3312" s="413" t="s">
        <v>13267</v>
      </c>
    </row>
    <row r="3313" spans="1:5">
      <c r="A3313" s="412">
        <v>4182</v>
      </c>
      <c r="B3313" s="412" t="s">
        <v>35544</v>
      </c>
      <c r="C3313" s="412" t="s">
        <v>30213</v>
      </c>
      <c r="D3313" s="412" t="s">
        <v>30223</v>
      </c>
      <c r="E3313" s="413" t="s">
        <v>35545</v>
      </c>
    </row>
    <row r="3314" spans="1:5">
      <c r="A3314" s="412">
        <v>4183</v>
      </c>
      <c r="B3314" s="412" t="s">
        <v>35546</v>
      </c>
      <c r="C3314" s="412" t="s">
        <v>30213</v>
      </c>
      <c r="D3314" s="412" t="s">
        <v>30223</v>
      </c>
      <c r="E3314" s="413" t="s">
        <v>35547</v>
      </c>
    </row>
    <row r="3315" spans="1:5">
      <c r="A3315" s="412">
        <v>4184</v>
      </c>
      <c r="B3315" s="412" t="s">
        <v>35548</v>
      </c>
      <c r="C3315" s="412" t="s">
        <v>30213</v>
      </c>
      <c r="D3315" s="412" t="s">
        <v>30223</v>
      </c>
      <c r="E3315" s="413" t="s">
        <v>35549</v>
      </c>
    </row>
    <row r="3316" spans="1:5">
      <c r="A3316" s="412">
        <v>4185</v>
      </c>
      <c r="B3316" s="412" t="s">
        <v>35550</v>
      </c>
      <c r="C3316" s="412" t="s">
        <v>30213</v>
      </c>
      <c r="D3316" s="412" t="s">
        <v>30223</v>
      </c>
      <c r="E3316" s="413" t="s">
        <v>35551</v>
      </c>
    </row>
    <row r="3317" spans="1:5">
      <c r="A3317" s="412">
        <v>4205</v>
      </c>
      <c r="B3317" s="412" t="s">
        <v>35552</v>
      </c>
      <c r="C3317" s="412" t="s">
        <v>30213</v>
      </c>
      <c r="D3317" s="412" t="s">
        <v>30223</v>
      </c>
      <c r="E3317" s="413" t="s">
        <v>35553</v>
      </c>
    </row>
    <row r="3318" spans="1:5">
      <c r="A3318" s="412">
        <v>4192</v>
      </c>
      <c r="B3318" s="412" t="s">
        <v>35554</v>
      </c>
      <c r="C3318" s="412" t="s">
        <v>30213</v>
      </c>
      <c r="D3318" s="412" t="s">
        <v>30223</v>
      </c>
      <c r="E3318" s="413" t="s">
        <v>35553</v>
      </c>
    </row>
    <row r="3319" spans="1:5">
      <c r="A3319" s="412">
        <v>4191</v>
      </c>
      <c r="B3319" s="412" t="s">
        <v>35555</v>
      </c>
      <c r="C3319" s="412" t="s">
        <v>30213</v>
      </c>
      <c r="D3319" s="412" t="s">
        <v>30223</v>
      </c>
      <c r="E3319" s="413" t="s">
        <v>35553</v>
      </c>
    </row>
    <row r="3320" spans="1:5">
      <c r="A3320" s="412">
        <v>4207</v>
      </c>
      <c r="B3320" s="412" t="s">
        <v>35556</v>
      </c>
      <c r="C3320" s="412" t="s">
        <v>30213</v>
      </c>
      <c r="D3320" s="412" t="s">
        <v>30223</v>
      </c>
      <c r="E3320" s="413" t="s">
        <v>34190</v>
      </c>
    </row>
    <row r="3321" spans="1:5">
      <c r="A3321" s="412">
        <v>4206</v>
      </c>
      <c r="B3321" s="412" t="s">
        <v>35557</v>
      </c>
      <c r="C3321" s="412" t="s">
        <v>30213</v>
      </c>
      <c r="D3321" s="412" t="s">
        <v>30223</v>
      </c>
      <c r="E3321" s="413" t="s">
        <v>6555</v>
      </c>
    </row>
    <row r="3322" spans="1:5">
      <c r="A3322" s="412">
        <v>4190</v>
      </c>
      <c r="B3322" s="412" t="s">
        <v>35558</v>
      </c>
      <c r="C3322" s="412" t="s">
        <v>30213</v>
      </c>
      <c r="D3322" s="412" t="s">
        <v>30223</v>
      </c>
      <c r="E3322" s="413" t="s">
        <v>6555</v>
      </c>
    </row>
    <row r="3323" spans="1:5">
      <c r="A3323" s="412">
        <v>4186</v>
      </c>
      <c r="B3323" s="412" t="s">
        <v>35559</v>
      </c>
      <c r="C3323" s="412" t="s">
        <v>30213</v>
      </c>
      <c r="D3323" s="412" t="s">
        <v>30223</v>
      </c>
      <c r="E3323" s="413" t="s">
        <v>35560</v>
      </c>
    </row>
    <row r="3324" spans="1:5">
      <c r="A3324" s="412">
        <v>4188</v>
      </c>
      <c r="B3324" s="412" t="s">
        <v>35561</v>
      </c>
      <c r="C3324" s="412" t="s">
        <v>30213</v>
      </c>
      <c r="D3324" s="412" t="s">
        <v>30223</v>
      </c>
      <c r="E3324" s="413" t="s">
        <v>34886</v>
      </c>
    </row>
    <row r="3325" spans="1:5">
      <c r="A3325" s="412">
        <v>4189</v>
      </c>
      <c r="B3325" s="412" t="s">
        <v>35562</v>
      </c>
      <c r="C3325" s="412" t="s">
        <v>30213</v>
      </c>
      <c r="D3325" s="412" t="s">
        <v>30223</v>
      </c>
      <c r="E3325" s="413" t="s">
        <v>34886</v>
      </c>
    </row>
    <row r="3326" spans="1:5">
      <c r="A3326" s="412">
        <v>4197</v>
      </c>
      <c r="B3326" s="412" t="s">
        <v>35563</v>
      </c>
      <c r="C3326" s="412" t="s">
        <v>30213</v>
      </c>
      <c r="D3326" s="412" t="s">
        <v>30223</v>
      </c>
      <c r="E3326" s="413" t="s">
        <v>35564</v>
      </c>
    </row>
    <row r="3327" spans="1:5">
      <c r="A3327" s="412">
        <v>4194</v>
      </c>
      <c r="B3327" s="412" t="s">
        <v>35565</v>
      </c>
      <c r="C3327" s="412" t="s">
        <v>30213</v>
      </c>
      <c r="D3327" s="412" t="s">
        <v>30223</v>
      </c>
      <c r="E3327" s="413" t="s">
        <v>13392</v>
      </c>
    </row>
    <row r="3328" spans="1:5">
      <c r="A3328" s="412">
        <v>4193</v>
      </c>
      <c r="B3328" s="412" t="s">
        <v>35566</v>
      </c>
      <c r="C3328" s="412" t="s">
        <v>30213</v>
      </c>
      <c r="D3328" s="412" t="s">
        <v>30223</v>
      </c>
      <c r="E3328" s="413" t="s">
        <v>13392</v>
      </c>
    </row>
    <row r="3329" spans="1:5">
      <c r="A3329" s="412">
        <v>4204</v>
      </c>
      <c r="B3329" s="412" t="s">
        <v>35567</v>
      </c>
      <c r="C3329" s="412" t="s">
        <v>30213</v>
      </c>
      <c r="D3329" s="412" t="s">
        <v>30223</v>
      </c>
      <c r="E3329" s="413" t="s">
        <v>13392</v>
      </c>
    </row>
    <row r="3330" spans="1:5">
      <c r="A3330" s="412">
        <v>4187</v>
      </c>
      <c r="B3330" s="412" t="s">
        <v>35568</v>
      </c>
      <c r="C3330" s="412" t="s">
        <v>30213</v>
      </c>
      <c r="D3330" s="412" t="s">
        <v>30223</v>
      </c>
      <c r="E3330" s="413" t="s">
        <v>7961</v>
      </c>
    </row>
    <row r="3331" spans="1:5">
      <c r="A3331" s="412">
        <v>4202</v>
      </c>
      <c r="B3331" s="412" t="s">
        <v>35569</v>
      </c>
      <c r="C3331" s="412" t="s">
        <v>30213</v>
      </c>
      <c r="D3331" s="412" t="s">
        <v>30223</v>
      </c>
      <c r="E3331" s="413" t="s">
        <v>35570</v>
      </c>
    </row>
    <row r="3332" spans="1:5">
      <c r="A3332" s="412">
        <v>4203</v>
      </c>
      <c r="B3332" s="412" t="s">
        <v>35571</v>
      </c>
      <c r="C3332" s="412" t="s">
        <v>30213</v>
      </c>
      <c r="D3332" s="412" t="s">
        <v>30223</v>
      </c>
      <c r="E3332" s="413" t="s">
        <v>35572</v>
      </c>
    </row>
    <row r="3333" spans="1:5">
      <c r="A3333" s="412">
        <v>40368</v>
      </c>
      <c r="B3333" s="412" t="s">
        <v>35573</v>
      </c>
      <c r="C3333" s="412" t="s">
        <v>30213</v>
      </c>
      <c r="D3333" s="412" t="s">
        <v>30216</v>
      </c>
      <c r="E3333" s="413" t="s">
        <v>35574</v>
      </c>
    </row>
    <row r="3334" spans="1:5">
      <c r="A3334" s="412">
        <v>40365</v>
      </c>
      <c r="B3334" s="412" t="s">
        <v>35575</v>
      </c>
      <c r="C3334" s="412" t="s">
        <v>30213</v>
      </c>
      <c r="D3334" s="412" t="s">
        <v>30216</v>
      </c>
      <c r="E3334" s="413" t="s">
        <v>9515</v>
      </c>
    </row>
    <row r="3335" spans="1:5">
      <c r="A3335" s="412">
        <v>40356</v>
      </c>
      <c r="B3335" s="412" t="s">
        <v>35576</v>
      </c>
      <c r="C3335" s="412" t="s">
        <v>30213</v>
      </c>
      <c r="D3335" s="412" t="s">
        <v>30216</v>
      </c>
      <c r="E3335" s="413" t="s">
        <v>35577</v>
      </c>
    </row>
    <row r="3336" spans="1:5">
      <c r="A3336" s="412">
        <v>40362</v>
      </c>
      <c r="B3336" s="412" t="s">
        <v>35578</v>
      </c>
      <c r="C3336" s="412" t="s">
        <v>30213</v>
      </c>
      <c r="D3336" s="412" t="s">
        <v>30216</v>
      </c>
      <c r="E3336" s="413" t="s">
        <v>35368</v>
      </c>
    </row>
    <row r="3337" spans="1:5">
      <c r="A3337" s="412">
        <v>40374</v>
      </c>
      <c r="B3337" s="412" t="s">
        <v>35579</v>
      </c>
      <c r="C3337" s="412" t="s">
        <v>30213</v>
      </c>
      <c r="D3337" s="412" t="s">
        <v>30216</v>
      </c>
      <c r="E3337" s="413" t="s">
        <v>35580</v>
      </c>
    </row>
    <row r="3338" spans="1:5">
      <c r="A3338" s="412">
        <v>40371</v>
      </c>
      <c r="B3338" s="412" t="s">
        <v>35581</v>
      </c>
      <c r="C3338" s="412" t="s">
        <v>30213</v>
      </c>
      <c r="D3338" s="412" t="s">
        <v>30216</v>
      </c>
      <c r="E3338" s="413" t="s">
        <v>35582</v>
      </c>
    </row>
    <row r="3339" spans="1:5">
      <c r="A3339" s="412">
        <v>40359</v>
      </c>
      <c r="B3339" s="412" t="s">
        <v>35583</v>
      </c>
      <c r="C3339" s="412" t="s">
        <v>30213</v>
      </c>
      <c r="D3339" s="412" t="s">
        <v>30216</v>
      </c>
      <c r="E3339" s="413" t="s">
        <v>8550</v>
      </c>
    </row>
    <row r="3340" spans="1:5">
      <c r="A3340" s="412">
        <v>7595</v>
      </c>
      <c r="B3340" s="412" t="s">
        <v>35584</v>
      </c>
      <c r="C3340" s="412" t="s">
        <v>30484</v>
      </c>
      <c r="D3340" s="412" t="s">
        <v>30216</v>
      </c>
      <c r="E3340" s="413" t="s">
        <v>14026</v>
      </c>
    </row>
    <row r="3341" spans="1:5">
      <c r="A3341" s="412">
        <v>41094</v>
      </c>
      <c r="B3341" s="412" t="s">
        <v>35585</v>
      </c>
      <c r="C3341" s="412" t="s">
        <v>30486</v>
      </c>
      <c r="D3341" s="412" t="s">
        <v>30216</v>
      </c>
      <c r="E3341" s="413" t="s">
        <v>35586</v>
      </c>
    </row>
    <row r="3342" spans="1:5">
      <c r="A3342" s="412">
        <v>39609</v>
      </c>
      <c r="B3342" s="412" t="s">
        <v>35587</v>
      </c>
      <c r="C3342" s="412" t="s">
        <v>30213</v>
      </c>
      <c r="D3342" s="412" t="s">
        <v>30223</v>
      </c>
      <c r="E3342" s="413" t="s">
        <v>35588</v>
      </c>
    </row>
    <row r="3343" spans="1:5">
      <c r="A3343" s="412">
        <v>39610</v>
      </c>
      <c r="B3343" s="412" t="s">
        <v>35589</v>
      </c>
      <c r="C3343" s="412" t="s">
        <v>30213</v>
      </c>
      <c r="D3343" s="412" t="s">
        <v>30223</v>
      </c>
      <c r="E3343" s="413" t="s">
        <v>35590</v>
      </c>
    </row>
    <row r="3344" spans="1:5">
      <c r="A3344" s="412">
        <v>39611</v>
      </c>
      <c r="B3344" s="412" t="s">
        <v>35591</v>
      </c>
      <c r="C3344" s="412" t="s">
        <v>30213</v>
      </c>
      <c r="D3344" s="412" t="s">
        <v>30223</v>
      </c>
      <c r="E3344" s="413" t="s">
        <v>35592</v>
      </c>
    </row>
    <row r="3345" spans="1:5">
      <c r="A3345" s="412">
        <v>39612</v>
      </c>
      <c r="B3345" s="412" t="s">
        <v>35593</v>
      </c>
      <c r="C3345" s="412" t="s">
        <v>30213</v>
      </c>
      <c r="D3345" s="412" t="s">
        <v>30223</v>
      </c>
      <c r="E3345" s="413" t="s">
        <v>35594</v>
      </c>
    </row>
    <row r="3346" spans="1:5">
      <c r="A3346" s="412">
        <v>39608</v>
      </c>
      <c r="B3346" s="412" t="s">
        <v>35595</v>
      </c>
      <c r="C3346" s="412" t="s">
        <v>30213</v>
      </c>
      <c r="D3346" s="412" t="s">
        <v>30223</v>
      </c>
      <c r="E3346" s="413" t="s">
        <v>35596</v>
      </c>
    </row>
    <row r="3347" spans="1:5">
      <c r="A3347" s="412">
        <v>38175</v>
      </c>
      <c r="B3347" s="412" t="s">
        <v>35597</v>
      </c>
      <c r="C3347" s="412" t="s">
        <v>30213</v>
      </c>
      <c r="D3347" s="412" t="s">
        <v>30216</v>
      </c>
      <c r="E3347" s="413" t="s">
        <v>4834</v>
      </c>
    </row>
    <row r="3348" spans="1:5">
      <c r="A3348" s="412">
        <v>38176</v>
      </c>
      <c r="B3348" s="412" t="s">
        <v>35598</v>
      </c>
      <c r="C3348" s="412" t="s">
        <v>30213</v>
      </c>
      <c r="D3348" s="412" t="s">
        <v>30216</v>
      </c>
      <c r="E3348" s="413" t="s">
        <v>4263</v>
      </c>
    </row>
    <row r="3349" spans="1:5">
      <c r="A3349" s="412">
        <v>36152</v>
      </c>
      <c r="B3349" s="412" t="s">
        <v>35599</v>
      </c>
      <c r="C3349" s="412" t="s">
        <v>30213</v>
      </c>
      <c r="D3349" s="412" t="s">
        <v>30216</v>
      </c>
      <c r="E3349" s="413" t="s">
        <v>5107</v>
      </c>
    </row>
    <row r="3350" spans="1:5">
      <c r="A3350" s="412">
        <v>11138</v>
      </c>
      <c r="B3350" s="412" t="s">
        <v>35600</v>
      </c>
      <c r="C3350" s="412" t="s">
        <v>30307</v>
      </c>
      <c r="D3350" s="412" t="s">
        <v>30216</v>
      </c>
      <c r="E3350" s="413" t="s">
        <v>5333</v>
      </c>
    </row>
    <row r="3351" spans="1:5">
      <c r="A3351" s="412">
        <v>4221</v>
      </c>
      <c r="B3351" s="412" t="s">
        <v>35601</v>
      </c>
      <c r="C3351" s="412" t="s">
        <v>30307</v>
      </c>
      <c r="D3351" s="412" t="s">
        <v>30214</v>
      </c>
      <c r="E3351" s="413" t="s">
        <v>35602</v>
      </c>
    </row>
    <row r="3352" spans="1:5">
      <c r="A3352" s="412">
        <v>4227</v>
      </c>
      <c r="B3352" s="412" t="s">
        <v>35603</v>
      </c>
      <c r="C3352" s="412" t="s">
        <v>30307</v>
      </c>
      <c r="D3352" s="412" t="s">
        <v>30214</v>
      </c>
      <c r="E3352" s="413" t="s">
        <v>35604</v>
      </c>
    </row>
    <row r="3353" spans="1:5">
      <c r="A3353" s="412">
        <v>38170</v>
      </c>
      <c r="B3353" s="412" t="s">
        <v>35605</v>
      </c>
      <c r="C3353" s="412" t="s">
        <v>30213</v>
      </c>
      <c r="D3353" s="412" t="s">
        <v>30216</v>
      </c>
      <c r="E3353" s="413" t="s">
        <v>12110</v>
      </c>
    </row>
    <row r="3354" spans="1:5">
      <c r="A3354" s="412">
        <v>4252</v>
      </c>
      <c r="B3354" s="412" t="s">
        <v>35606</v>
      </c>
      <c r="C3354" s="412" t="s">
        <v>30484</v>
      </c>
      <c r="D3354" s="412" t="s">
        <v>30216</v>
      </c>
      <c r="E3354" s="413" t="s">
        <v>8275</v>
      </c>
    </row>
    <row r="3355" spans="1:5">
      <c r="A3355" s="412">
        <v>40980</v>
      </c>
      <c r="B3355" s="412" t="s">
        <v>35607</v>
      </c>
      <c r="C3355" s="412" t="s">
        <v>30486</v>
      </c>
      <c r="D3355" s="412" t="s">
        <v>30216</v>
      </c>
      <c r="E3355" s="413" t="s">
        <v>35608</v>
      </c>
    </row>
    <row r="3356" spans="1:5">
      <c r="A3356" s="412">
        <v>4243</v>
      </c>
      <c r="B3356" s="412" t="s">
        <v>35609</v>
      </c>
      <c r="C3356" s="412" t="s">
        <v>30484</v>
      </c>
      <c r="D3356" s="412" t="s">
        <v>30216</v>
      </c>
      <c r="E3356" s="413" t="s">
        <v>8854</v>
      </c>
    </row>
    <row r="3357" spans="1:5">
      <c r="A3357" s="412">
        <v>41031</v>
      </c>
      <c r="B3357" s="412" t="s">
        <v>35610</v>
      </c>
      <c r="C3357" s="412" t="s">
        <v>30486</v>
      </c>
      <c r="D3357" s="412" t="s">
        <v>30216</v>
      </c>
      <c r="E3357" s="413" t="s">
        <v>35611</v>
      </c>
    </row>
    <row r="3358" spans="1:5">
      <c r="A3358" s="412">
        <v>37666</v>
      </c>
      <c r="B3358" s="412" t="s">
        <v>35612</v>
      </c>
      <c r="C3358" s="412" t="s">
        <v>30484</v>
      </c>
      <c r="D3358" s="412" t="s">
        <v>30216</v>
      </c>
      <c r="E3358" s="413" t="s">
        <v>7684</v>
      </c>
    </row>
    <row r="3359" spans="1:5">
      <c r="A3359" s="412">
        <v>40986</v>
      </c>
      <c r="B3359" s="412" t="s">
        <v>35613</v>
      </c>
      <c r="C3359" s="412" t="s">
        <v>30486</v>
      </c>
      <c r="D3359" s="412" t="s">
        <v>30216</v>
      </c>
      <c r="E3359" s="413" t="s">
        <v>35614</v>
      </c>
    </row>
    <row r="3360" spans="1:5">
      <c r="A3360" s="412">
        <v>4250</v>
      </c>
      <c r="B3360" s="412" t="s">
        <v>35615</v>
      </c>
      <c r="C3360" s="412" t="s">
        <v>30484</v>
      </c>
      <c r="D3360" s="412" t="s">
        <v>30216</v>
      </c>
      <c r="E3360" s="413" t="s">
        <v>35616</v>
      </c>
    </row>
    <row r="3361" spans="1:5">
      <c r="A3361" s="412">
        <v>40978</v>
      </c>
      <c r="B3361" s="412" t="s">
        <v>35617</v>
      </c>
      <c r="C3361" s="412" t="s">
        <v>30486</v>
      </c>
      <c r="D3361" s="412" t="s">
        <v>30216</v>
      </c>
      <c r="E3361" s="413" t="s">
        <v>35618</v>
      </c>
    </row>
    <row r="3362" spans="1:5">
      <c r="A3362" s="412">
        <v>41043</v>
      </c>
      <c r="B3362" s="412" t="s">
        <v>35619</v>
      </c>
      <c r="C3362" s="412" t="s">
        <v>30486</v>
      </c>
      <c r="D3362" s="412" t="s">
        <v>30216</v>
      </c>
      <c r="E3362" s="413" t="s">
        <v>35620</v>
      </c>
    </row>
    <row r="3363" spans="1:5">
      <c r="A3363" s="412">
        <v>44501</v>
      </c>
      <c r="B3363" s="412" t="s">
        <v>35621</v>
      </c>
      <c r="C3363" s="412" t="s">
        <v>30484</v>
      </c>
      <c r="D3363" s="412" t="s">
        <v>30216</v>
      </c>
      <c r="E3363" s="413" t="s">
        <v>35622</v>
      </c>
    </row>
    <row r="3364" spans="1:5">
      <c r="A3364" s="412">
        <v>4234</v>
      </c>
      <c r="B3364" s="412" t="s">
        <v>35623</v>
      </c>
      <c r="C3364" s="412" t="s">
        <v>30484</v>
      </c>
      <c r="D3364" s="412" t="s">
        <v>30214</v>
      </c>
      <c r="E3364" s="413" t="s">
        <v>34298</v>
      </c>
    </row>
    <row r="3365" spans="1:5">
      <c r="A3365" s="412">
        <v>40987</v>
      </c>
      <c r="B3365" s="412" t="s">
        <v>35624</v>
      </c>
      <c r="C3365" s="412" t="s">
        <v>30486</v>
      </c>
      <c r="D3365" s="412" t="s">
        <v>30216</v>
      </c>
      <c r="E3365" s="413" t="s">
        <v>35625</v>
      </c>
    </row>
    <row r="3366" spans="1:5">
      <c r="A3366" s="412">
        <v>4253</v>
      </c>
      <c r="B3366" s="412" t="s">
        <v>35626</v>
      </c>
      <c r="C3366" s="412" t="s">
        <v>30484</v>
      </c>
      <c r="D3366" s="412" t="s">
        <v>30216</v>
      </c>
      <c r="E3366" s="413" t="s">
        <v>35494</v>
      </c>
    </row>
    <row r="3367" spans="1:5">
      <c r="A3367" s="412">
        <v>40981</v>
      </c>
      <c r="B3367" s="412" t="s">
        <v>35627</v>
      </c>
      <c r="C3367" s="412" t="s">
        <v>30486</v>
      </c>
      <c r="D3367" s="412" t="s">
        <v>30216</v>
      </c>
      <c r="E3367" s="413" t="s">
        <v>35496</v>
      </c>
    </row>
    <row r="3368" spans="1:5">
      <c r="A3368" s="412">
        <v>4254</v>
      </c>
      <c r="B3368" s="412" t="s">
        <v>35628</v>
      </c>
      <c r="C3368" s="412" t="s">
        <v>30484</v>
      </c>
      <c r="D3368" s="412" t="s">
        <v>30216</v>
      </c>
      <c r="E3368" s="413" t="s">
        <v>35629</v>
      </c>
    </row>
    <row r="3369" spans="1:5">
      <c r="A3369" s="412">
        <v>41036</v>
      </c>
      <c r="B3369" s="412" t="s">
        <v>35630</v>
      </c>
      <c r="C3369" s="412" t="s">
        <v>30486</v>
      </c>
      <c r="D3369" s="412" t="s">
        <v>30216</v>
      </c>
      <c r="E3369" s="413" t="s">
        <v>35631</v>
      </c>
    </row>
    <row r="3370" spans="1:5">
      <c r="A3370" s="412">
        <v>4251</v>
      </c>
      <c r="B3370" s="412" t="s">
        <v>35632</v>
      </c>
      <c r="C3370" s="412" t="s">
        <v>30484</v>
      </c>
      <c r="D3370" s="412" t="s">
        <v>30216</v>
      </c>
      <c r="E3370" s="413" t="s">
        <v>32229</v>
      </c>
    </row>
    <row r="3371" spans="1:5">
      <c r="A3371" s="412">
        <v>40979</v>
      </c>
      <c r="B3371" s="412" t="s">
        <v>35633</v>
      </c>
      <c r="C3371" s="412" t="s">
        <v>30486</v>
      </c>
      <c r="D3371" s="412" t="s">
        <v>30216</v>
      </c>
      <c r="E3371" s="413" t="s">
        <v>35634</v>
      </c>
    </row>
    <row r="3372" spans="1:5">
      <c r="A3372" s="412">
        <v>4230</v>
      </c>
      <c r="B3372" s="412" t="s">
        <v>35635</v>
      </c>
      <c r="C3372" s="412" t="s">
        <v>30484</v>
      </c>
      <c r="D3372" s="412" t="s">
        <v>30216</v>
      </c>
      <c r="E3372" s="413" t="s">
        <v>32209</v>
      </c>
    </row>
    <row r="3373" spans="1:5">
      <c r="A3373" s="412">
        <v>40998</v>
      </c>
      <c r="B3373" s="412" t="s">
        <v>35636</v>
      </c>
      <c r="C3373" s="412" t="s">
        <v>30486</v>
      </c>
      <c r="D3373" s="412" t="s">
        <v>30216</v>
      </c>
      <c r="E3373" s="413" t="s">
        <v>35637</v>
      </c>
    </row>
    <row r="3374" spans="1:5">
      <c r="A3374" s="412">
        <v>4257</v>
      </c>
      <c r="B3374" s="412" t="s">
        <v>35638</v>
      </c>
      <c r="C3374" s="412" t="s">
        <v>30484</v>
      </c>
      <c r="D3374" s="412" t="s">
        <v>30216</v>
      </c>
      <c r="E3374" s="413" t="s">
        <v>33037</v>
      </c>
    </row>
    <row r="3375" spans="1:5">
      <c r="A3375" s="412">
        <v>40982</v>
      </c>
      <c r="B3375" s="412" t="s">
        <v>35639</v>
      </c>
      <c r="C3375" s="412" t="s">
        <v>30486</v>
      </c>
      <c r="D3375" s="412" t="s">
        <v>30216</v>
      </c>
      <c r="E3375" s="413" t="s">
        <v>35640</v>
      </c>
    </row>
    <row r="3376" spans="1:5">
      <c r="A3376" s="412">
        <v>4240</v>
      </c>
      <c r="B3376" s="412" t="s">
        <v>35641</v>
      </c>
      <c r="C3376" s="412" t="s">
        <v>30484</v>
      </c>
      <c r="D3376" s="412" t="s">
        <v>30216</v>
      </c>
      <c r="E3376" s="413" t="s">
        <v>16268</v>
      </c>
    </row>
    <row r="3377" spans="1:5">
      <c r="A3377" s="412">
        <v>41026</v>
      </c>
      <c r="B3377" s="412" t="s">
        <v>35642</v>
      </c>
      <c r="C3377" s="412" t="s">
        <v>30486</v>
      </c>
      <c r="D3377" s="412" t="s">
        <v>30216</v>
      </c>
      <c r="E3377" s="413" t="s">
        <v>35643</v>
      </c>
    </row>
    <row r="3378" spans="1:5">
      <c r="A3378" s="412">
        <v>4239</v>
      </c>
      <c r="B3378" s="412" t="s">
        <v>35644</v>
      </c>
      <c r="C3378" s="412" t="s">
        <v>30484</v>
      </c>
      <c r="D3378" s="412" t="s">
        <v>30216</v>
      </c>
      <c r="E3378" s="413" t="s">
        <v>6592</v>
      </c>
    </row>
    <row r="3379" spans="1:5">
      <c r="A3379" s="412">
        <v>41024</v>
      </c>
      <c r="B3379" s="412" t="s">
        <v>35645</v>
      </c>
      <c r="C3379" s="412" t="s">
        <v>30486</v>
      </c>
      <c r="D3379" s="412" t="s">
        <v>30216</v>
      </c>
      <c r="E3379" s="413" t="s">
        <v>35646</v>
      </c>
    </row>
    <row r="3380" spans="1:5">
      <c r="A3380" s="412">
        <v>4248</v>
      </c>
      <c r="B3380" s="412" t="s">
        <v>35647</v>
      </c>
      <c r="C3380" s="412" t="s">
        <v>30484</v>
      </c>
      <c r="D3380" s="412" t="s">
        <v>30216</v>
      </c>
      <c r="E3380" s="413" t="s">
        <v>32229</v>
      </c>
    </row>
    <row r="3381" spans="1:5">
      <c r="A3381" s="412">
        <v>41033</v>
      </c>
      <c r="B3381" s="412" t="s">
        <v>35648</v>
      </c>
      <c r="C3381" s="412" t="s">
        <v>30486</v>
      </c>
      <c r="D3381" s="412" t="s">
        <v>30216</v>
      </c>
      <c r="E3381" s="413" t="s">
        <v>35649</v>
      </c>
    </row>
    <row r="3382" spans="1:5">
      <c r="A3382" s="412">
        <v>41040</v>
      </c>
      <c r="B3382" s="412" t="s">
        <v>35650</v>
      </c>
      <c r="C3382" s="412" t="s">
        <v>30486</v>
      </c>
      <c r="D3382" s="412" t="s">
        <v>30216</v>
      </c>
      <c r="E3382" s="413" t="s">
        <v>35651</v>
      </c>
    </row>
    <row r="3383" spans="1:5">
      <c r="A3383" s="412">
        <v>44500</v>
      </c>
      <c r="B3383" s="412" t="s">
        <v>35652</v>
      </c>
      <c r="C3383" s="412" t="s">
        <v>30484</v>
      </c>
      <c r="D3383" s="412" t="s">
        <v>30216</v>
      </c>
      <c r="E3383" s="413" t="s">
        <v>35653</v>
      </c>
    </row>
    <row r="3384" spans="1:5">
      <c r="A3384" s="412">
        <v>4238</v>
      </c>
      <c r="B3384" s="412" t="s">
        <v>35654</v>
      </c>
      <c r="C3384" s="412" t="s">
        <v>30484</v>
      </c>
      <c r="D3384" s="412" t="s">
        <v>30216</v>
      </c>
      <c r="E3384" s="413" t="s">
        <v>8968</v>
      </c>
    </row>
    <row r="3385" spans="1:5">
      <c r="A3385" s="412">
        <v>41012</v>
      </c>
      <c r="B3385" s="412" t="s">
        <v>35655</v>
      </c>
      <c r="C3385" s="412" t="s">
        <v>30486</v>
      </c>
      <c r="D3385" s="412" t="s">
        <v>30216</v>
      </c>
      <c r="E3385" s="413" t="s">
        <v>35656</v>
      </c>
    </row>
    <row r="3386" spans="1:5">
      <c r="A3386" s="412">
        <v>4237</v>
      </c>
      <c r="B3386" s="412" t="s">
        <v>35657</v>
      </c>
      <c r="C3386" s="412" t="s">
        <v>30484</v>
      </c>
      <c r="D3386" s="412" t="s">
        <v>30216</v>
      </c>
      <c r="E3386" s="413" t="s">
        <v>12098</v>
      </c>
    </row>
    <row r="3387" spans="1:5">
      <c r="A3387" s="412">
        <v>41002</v>
      </c>
      <c r="B3387" s="412" t="s">
        <v>35658</v>
      </c>
      <c r="C3387" s="412" t="s">
        <v>30486</v>
      </c>
      <c r="D3387" s="412" t="s">
        <v>30216</v>
      </c>
      <c r="E3387" s="413" t="s">
        <v>35659</v>
      </c>
    </row>
    <row r="3388" spans="1:5">
      <c r="A3388" s="412">
        <v>4233</v>
      </c>
      <c r="B3388" s="412" t="s">
        <v>35660</v>
      </c>
      <c r="C3388" s="412" t="s">
        <v>30484</v>
      </c>
      <c r="D3388" s="412" t="s">
        <v>30216</v>
      </c>
      <c r="E3388" s="413" t="s">
        <v>35483</v>
      </c>
    </row>
    <row r="3389" spans="1:5">
      <c r="A3389" s="412">
        <v>41001</v>
      </c>
      <c r="B3389" s="412" t="s">
        <v>35661</v>
      </c>
      <c r="C3389" s="412" t="s">
        <v>30486</v>
      </c>
      <c r="D3389" s="412" t="s">
        <v>30216</v>
      </c>
      <c r="E3389" s="413" t="s">
        <v>35662</v>
      </c>
    </row>
    <row r="3390" spans="1:5">
      <c r="A3390" s="412">
        <v>2</v>
      </c>
      <c r="B3390" s="412" t="s">
        <v>35663</v>
      </c>
      <c r="C3390" s="412" t="s">
        <v>30481</v>
      </c>
      <c r="D3390" s="412" t="s">
        <v>30216</v>
      </c>
      <c r="E3390" s="413" t="s">
        <v>8902</v>
      </c>
    </row>
    <row r="3391" spans="1:5">
      <c r="A3391" s="412">
        <v>36517</v>
      </c>
      <c r="B3391" s="412" t="s">
        <v>35664</v>
      </c>
      <c r="C3391" s="412" t="s">
        <v>30213</v>
      </c>
      <c r="D3391" s="412" t="s">
        <v>30216</v>
      </c>
      <c r="E3391" s="413" t="s">
        <v>35665</v>
      </c>
    </row>
    <row r="3392" spans="1:5">
      <c r="A3392" s="412">
        <v>4262</v>
      </c>
      <c r="B3392" s="412" t="s">
        <v>35666</v>
      </c>
      <c r="C3392" s="412" t="s">
        <v>30213</v>
      </c>
      <c r="D3392" s="412" t="s">
        <v>30214</v>
      </c>
      <c r="E3392" s="413" t="s">
        <v>35667</v>
      </c>
    </row>
    <row r="3393" spans="1:5">
      <c r="A3393" s="412">
        <v>4263</v>
      </c>
      <c r="B3393" s="412" t="s">
        <v>35668</v>
      </c>
      <c r="C3393" s="412" t="s">
        <v>30213</v>
      </c>
      <c r="D3393" s="412" t="s">
        <v>30216</v>
      </c>
      <c r="E3393" s="413" t="s">
        <v>35669</v>
      </c>
    </row>
    <row r="3394" spans="1:5">
      <c r="A3394" s="412">
        <v>36518</v>
      </c>
      <c r="B3394" s="412" t="s">
        <v>35670</v>
      </c>
      <c r="C3394" s="412" t="s">
        <v>30213</v>
      </c>
      <c r="D3394" s="412" t="s">
        <v>30216</v>
      </c>
      <c r="E3394" s="413" t="s">
        <v>35671</v>
      </c>
    </row>
    <row r="3395" spans="1:5">
      <c r="A3395" s="412">
        <v>14221</v>
      </c>
      <c r="B3395" s="412" t="s">
        <v>35672</v>
      </c>
      <c r="C3395" s="412" t="s">
        <v>30213</v>
      </c>
      <c r="D3395" s="412" t="s">
        <v>30216</v>
      </c>
      <c r="E3395" s="413" t="s">
        <v>35673</v>
      </c>
    </row>
    <row r="3396" spans="1:5">
      <c r="A3396" s="412">
        <v>38402</v>
      </c>
      <c r="B3396" s="412" t="s">
        <v>35674</v>
      </c>
      <c r="C3396" s="412" t="s">
        <v>30213</v>
      </c>
      <c r="D3396" s="412" t="s">
        <v>30216</v>
      </c>
      <c r="E3396" s="413" t="s">
        <v>9796</v>
      </c>
    </row>
    <row r="3397" spans="1:5">
      <c r="A3397" s="412">
        <v>3412</v>
      </c>
      <c r="B3397" s="412" t="s">
        <v>35675</v>
      </c>
      <c r="C3397" s="412" t="s">
        <v>30222</v>
      </c>
      <c r="D3397" s="412" t="s">
        <v>30216</v>
      </c>
      <c r="E3397" s="413" t="s">
        <v>35676</v>
      </c>
    </row>
    <row r="3398" spans="1:5">
      <c r="A3398" s="412">
        <v>3413</v>
      </c>
      <c r="B3398" s="412" t="s">
        <v>35677</v>
      </c>
      <c r="C3398" s="412" t="s">
        <v>30222</v>
      </c>
      <c r="D3398" s="412" t="s">
        <v>30216</v>
      </c>
      <c r="E3398" s="413" t="s">
        <v>35678</v>
      </c>
    </row>
    <row r="3399" spans="1:5">
      <c r="A3399" s="412">
        <v>39744</v>
      </c>
      <c r="B3399" s="412" t="s">
        <v>35679</v>
      </c>
      <c r="C3399" s="412" t="s">
        <v>30222</v>
      </c>
      <c r="D3399" s="412" t="s">
        <v>30216</v>
      </c>
      <c r="E3399" s="413" t="s">
        <v>15347</v>
      </c>
    </row>
    <row r="3400" spans="1:5">
      <c r="A3400" s="412">
        <v>39745</v>
      </c>
      <c r="B3400" s="412" t="s">
        <v>35680</v>
      </c>
      <c r="C3400" s="412" t="s">
        <v>30222</v>
      </c>
      <c r="D3400" s="412" t="s">
        <v>30216</v>
      </c>
      <c r="E3400" s="413" t="s">
        <v>15737</v>
      </c>
    </row>
    <row r="3401" spans="1:5">
      <c r="A3401" s="412">
        <v>39637</v>
      </c>
      <c r="B3401" s="412" t="s">
        <v>35681</v>
      </c>
      <c r="C3401" s="412" t="s">
        <v>30222</v>
      </c>
      <c r="D3401" s="412" t="s">
        <v>30216</v>
      </c>
      <c r="E3401" s="413" t="s">
        <v>35682</v>
      </c>
    </row>
    <row r="3402" spans="1:5">
      <c r="A3402" s="412">
        <v>39638</v>
      </c>
      <c r="B3402" s="412" t="s">
        <v>35683</v>
      </c>
      <c r="C3402" s="412" t="s">
        <v>30222</v>
      </c>
      <c r="D3402" s="412" t="s">
        <v>30216</v>
      </c>
      <c r="E3402" s="413" t="s">
        <v>35684</v>
      </c>
    </row>
    <row r="3403" spans="1:5">
      <c r="A3403" s="412">
        <v>39639</v>
      </c>
      <c r="B3403" s="412" t="s">
        <v>35685</v>
      </c>
      <c r="C3403" s="412" t="s">
        <v>30222</v>
      </c>
      <c r="D3403" s="412" t="s">
        <v>30216</v>
      </c>
      <c r="E3403" s="413" t="s">
        <v>35686</v>
      </c>
    </row>
    <row r="3404" spans="1:5">
      <c r="A3404" s="412">
        <v>39517</v>
      </c>
      <c r="B3404" s="412" t="s">
        <v>35687</v>
      </c>
      <c r="C3404" s="412" t="s">
        <v>30222</v>
      </c>
      <c r="D3404" s="412" t="s">
        <v>30223</v>
      </c>
      <c r="E3404" s="413" t="s">
        <v>35688</v>
      </c>
    </row>
    <row r="3405" spans="1:5">
      <c r="A3405" s="412">
        <v>39518</v>
      </c>
      <c r="B3405" s="412" t="s">
        <v>35689</v>
      </c>
      <c r="C3405" s="412" t="s">
        <v>30222</v>
      </c>
      <c r="D3405" s="412" t="s">
        <v>30223</v>
      </c>
      <c r="E3405" s="413" t="s">
        <v>35690</v>
      </c>
    </row>
    <row r="3406" spans="1:5">
      <c r="A3406" s="412">
        <v>38366</v>
      </c>
      <c r="B3406" s="412" t="s">
        <v>35691</v>
      </c>
      <c r="C3406" s="412" t="s">
        <v>30222</v>
      </c>
      <c r="D3406" s="412" t="s">
        <v>30216</v>
      </c>
      <c r="E3406" s="413" t="s">
        <v>10467</v>
      </c>
    </row>
    <row r="3407" spans="1:5">
      <c r="A3407" s="412">
        <v>11703</v>
      </c>
      <c r="B3407" s="412" t="s">
        <v>35692</v>
      </c>
      <c r="C3407" s="412" t="s">
        <v>30213</v>
      </c>
      <c r="D3407" s="412" t="s">
        <v>30216</v>
      </c>
      <c r="E3407" s="413" t="s">
        <v>8510</v>
      </c>
    </row>
    <row r="3408" spans="1:5">
      <c r="A3408" s="412">
        <v>37400</v>
      </c>
      <c r="B3408" s="412" t="s">
        <v>35693</v>
      </c>
      <c r="C3408" s="412" t="s">
        <v>30213</v>
      </c>
      <c r="D3408" s="412" t="s">
        <v>30216</v>
      </c>
      <c r="E3408" s="413" t="s">
        <v>35694</v>
      </c>
    </row>
    <row r="3409" spans="1:5">
      <c r="A3409" s="412">
        <v>25400</v>
      </c>
      <c r="B3409" s="412" t="s">
        <v>35695</v>
      </c>
      <c r="C3409" s="412" t="s">
        <v>30213</v>
      </c>
      <c r="D3409" s="412" t="s">
        <v>30216</v>
      </c>
      <c r="E3409" s="413" t="s">
        <v>35696</v>
      </c>
    </row>
    <row r="3410" spans="1:5">
      <c r="A3410" s="412">
        <v>4276</v>
      </c>
      <c r="B3410" s="412" t="s">
        <v>35697</v>
      </c>
      <c r="C3410" s="412" t="s">
        <v>30213</v>
      </c>
      <c r="D3410" s="412" t="s">
        <v>30216</v>
      </c>
      <c r="E3410" s="413" t="s">
        <v>35698</v>
      </c>
    </row>
    <row r="3411" spans="1:5">
      <c r="A3411" s="412">
        <v>4273</v>
      </c>
      <c r="B3411" s="412" t="s">
        <v>35699</v>
      </c>
      <c r="C3411" s="412" t="s">
        <v>30213</v>
      </c>
      <c r="D3411" s="412" t="s">
        <v>30216</v>
      </c>
      <c r="E3411" s="413" t="s">
        <v>35700</v>
      </c>
    </row>
    <row r="3412" spans="1:5">
      <c r="A3412" s="412">
        <v>4274</v>
      </c>
      <c r="B3412" s="412" t="s">
        <v>35701</v>
      </c>
      <c r="C3412" s="412" t="s">
        <v>30213</v>
      </c>
      <c r="D3412" s="412" t="s">
        <v>30214</v>
      </c>
      <c r="E3412" s="413" t="s">
        <v>32021</v>
      </c>
    </row>
    <row r="3413" spans="1:5">
      <c r="A3413" s="412">
        <v>39438</v>
      </c>
      <c r="B3413" s="412" t="s">
        <v>35702</v>
      </c>
      <c r="C3413" s="412" t="s">
        <v>30213</v>
      </c>
      <c r="D3413" s="412" t="s">
        <v>30223</v>
      </c>
      <c r="E3413" s="413" t="s">
        <v>4711</v>
      </c>
    </row>
    <row r="3414" spans="1:5">
      <c r="A3414" s="412">
        <v>11963</v>
      </c>
      <c r="B3414" s="412" t="s">
        <v>35703</v>
      </c>
      <c r="C3414" s="412" t="s">
        <v>30213</v>
      </c>
      <c r="D3414" s="412" t="s">
        <v>30223</v>
      </c>
      <c r="E3414" s="413" t="s">
        <v>16955</v>
      </c>
    </row>
    <row r="3415" spans="1:5">
      <c r="A3415" s="412">
        <v>11964</v>
      </c>
      <c r="B3415" s="412" t="s">
        <v>35704</v>
      </c>
      <c r="C3415" s="412" t="s">
        <v>30213</v>
      </c>
      <c r="D3415" s="412" t="s">
        <v>30223</v>
      </c>
      <c r="E3415" s="413" t="s">
        <v>31480</v>
      </c>
    </row>
    <row r="3416" spans="1:5">
      <c r="A3416" s="412">
        <v>4379</v>
      </c>
      <c r="B3416" s="412" t="s">
        <v>35705</v>
      </c>
      <c r="C3416" s="412" t="s">
        <v>30213</v>
      </c>
      <c r="D3416" s="412" t="s">
        <v>30223</v>
      </c>
      <c r="E3416" s="413" t="s">
        <v>4923</v>
      </c>
    </row>
    <row r="3417" spans="1:5">
      <c r="A3417" s="412">
        <v>4377</v>
      </c>
      <c r="B3417" s="412" t="s">
        <v>35706</v>
      </c>
      <c r="C3417" s="412" t="s">
        <v>30213</v>
      </c>
      <c r="D3417" s="412" t="s">
        <v>30223</v>
      </c>
      <c r="E3417" s="413" t="s">
        <v>12298</v>
      </c>
    </row>
    <row r="3418" spans="1:5">
      <c r="A3418" s="412">
        <v>4356</v>
      </c>
      <c r="B3418" s="412" t="s">
        <v>35707</v>
      </c>
      <c r="C3418" s="412" t="s">
        <v>30213</v>
      </c>
      <c r="D3418" s="412" t="s">
        <v>30223</v>
      </c>
      <c r="E3418" s="413" t="s">
        <v>4711</v>
      </c>
    </row>
    <row r="3419" spans="1:5">
      <c r="A3419" s="412">
        <v>13246</v>
      </c>
      <c r="B3419" s="412" t="s">
        <v>35708</v>
      </c>
      <c r="C3419" s="412" t="s">
        <v>30213</v>
      </c>
      <c r="D3419" s="412" t="s">
        <v>30223</v>
      </c>
      <c r="E3419" s="413" t="s">
        <v>5149</v>
      </c>
    </row>
    <row r="3420" spans="1:5">
      <c r="A3420" s="412">
        <v>4346</v>
      </c>
      <c r="B3420" s="412" t="s">
        <v>35709</v>
      </c>
      <c r="C3420" s="412" t="s">
        <v>30213</v>
      </c>
      <c r="D3420" s="412" t="s">
        <v>30223</v>
      </c>
      <c r="E3420" s="413" t="s">
        <v>14735</v>
      </c>
    </row>
    <row r="3421" spans="1:5">
      <c r="A3421" s="412">
        <v>11955</v>
      </c>
      <c r="B3421" s="412" t="s">
        <v>35710</v>
      </c>
      <c r="C3421" s="412" t="s">
        <v>30213</v>
      </c>
      <c r="D3421" s="412" t="s">
        <v>30223</v>
      </c>
      <c r="E3421" s="413" t="s">
        <v>5196</v>
      </c>
    </row>
    <row r="3422" spans="1:5">
      <c r="A3422" s="412">
        <v>11960</v>
      </c>
      <c r="B3422" s="412" t="s">
        <v>35711</v>
      </c>
      <c r="C3422" s="412" t="s">
        <v>30213</v>
      </c>
      <c r="D3422" s="412" t="s">
        <v>30223</v>
      </c>
      <c r="E3422" s="413" t="s">
        <v>5039</v>
      </c>
    </row>
    <row r="3423" spans="1:5">
      <c r="A3423" s="412">
        <v>4333</v>
      </c>
      <c r="B3423" s="412" t="s">
        <v>35712</v>
      </c>
      <c r="C3423" s="412" t="s">
        <v>30213</v>
      </c>
      <c r="D3423" s="412" t="s">
        <v>30223</v>
      </c>
      <c r="E3423" s="413" t="s">
        <v>4711</v>
      </c>
    </row>
    <row r="3424" spans="1:5">
      <c r="A3424" s="412">
        <v>4358</v>
      </c>
      <c r="B3424" s="412" t="s">
        <v>35713</v>
      </c>
      <c r="C3424" s="412" t="s">
        <v>30213</v>
      </c>
      <c r="D3424" s="412" t="s">
        <v>30223</v>
      </c>
      <c r="E3424" s="413" t="s">
        <v>30269</v>
      </c>
    </row>
    <row r="3425" spans="1:5">
      <c r="A3425" s="412">
        <v>39435</v>
      </c>
      <c r="B3425" s="412" t="s">
        <v>35714</v>
      </c>
      <c r="C3425" s="412" t="s">
        <v>30213</v>
      </c>
      <c r="D3425" s="412" t="s">
        <v>30223</v>
      </c>
      <c r="E3425" s="413" t="s">
        <v>4929</v>
      </c>
    </row>
    <row r="3426" spans="1:5">
      <c r="A3426" s="412">
        <v>39436</v>
      </c>
      <c r="B3426" s="412" t="s">
        <v>35715</v>
      </c>
      <c r="C3426" s="412" t="s">
        <v>30213</v>
      </c>
      <c r="D3426" s="412" t="s">
        <v>30223</v>
      </c>
      <c r="E3426" s="413" t="s">
        <v>5093</v>
      </c>
    </row>
    <row r="3427" spans="1:5">
      <c r="A3427" s="412">
        <v>39437</v>
      </c>
      <c r="B3427" s="412" t="s">
        <v>35716</v>
      </c>
      <c r="C3427" s="412" t="s">
        <v>30213</v>
      </c>
      <c r="D3427" s="412" t="s">
        <v>30223</v>
      </c>
      <c r="E3427" s="413" t="s">
        <v>4506</v>
      </c>
    </row>
    <row r="3428" spans="1:5">
      <c r="A3428" s="412">
        <v>39439</v>
      </c>
      <c r="B3428" s="412" t="s">
        <v>35717</v>
      </c>
      <c r="C3428" s="412" t="s">
        <v>30213</v>
      </c>
      <c r="D3428" s="412" t="s">
        <v>30223</v>
      </c>
      <c r="E3428" s="413" t="s">
        <v>4768</v>
      </c>
    </row>
    <row r="3429" spans="1:5">
      <c r="A3429" s="412">
        <v>39440</v>
      </c>
      <c r="B3429" s="412" t="s">
        <v>35718</v>
      </c>
      <c r="C3429" s="412" t="s">
        <v>30213</v>
      </c>
      <c r="D3429" s="412" t="s">
        <v>30223</v>
      </c>
      <c r="E3429" s="413" t="s">
        <v>4978</v>
      </c>
    </row>
    <row r="3430" spans="1:5">
      <c r="A3430" s="412">
        <v>39441</v>
      </c>
      <c r="B3430" s="412" t="s">
        <v>35719</v>
      </c>
      <c r="C3430" s="412" t="s">
        <v>30213</v>
      </c>
      <c r="D3430" s="412" t="s">
        <v>30223</v>
      </c>
      <c r="E3430" s="413" t="s">
        <v>4849</v>
      </c>
    </row>
    <row r="3431" spans="1:5">
      <c r="A3431" s="412">
        <v>39442</v>
      </c>
      <c r="B3431" s="412" t="s">
        <v>35720</v>
      </c>
      <c r="C3431" s="412" t="s">
        <v>30213</v>
      </c>
      <c r="D3431" s="412" t="s">
        <v>30223</v>
      </c>
      <c r="E3431" s="413" t="s">
        <v>12298</v>
      </c>
    </row>
    <row r="3432" spans="1:5">
      <c r="A3432" s="412">
        <v>39443</v>
      </c>
      <c r="B3432" s="412" t="s">
        <v>35721</v>
      </c>
      <c r="C3432" s="412" t="s">
        <v>30213</v>
      </c>
      <c r="D3432" s="412" t="s">
        <v>30223</v>
      </c>
      <c r="E3432" s="413" t="s">
        <v>5348</v>
      </c>
    </row>
    <row r="3433" spans="1:5">
      <c r="A3433" s="412">
        <v>4329</v>
      </c>
      <c r="B3433" s="412" t="s">
        <v>35722</v>
      </c>
      <c r="C3433" s="412" t="s">
        <v>30213</v>
      </c>
      <c r="D3433" s="412" t="s">
        <v>30223</v>
      </c>
      <c r="E3433" s="413" t="s">
        <v>34768</v>
      </c>
    </row>
    <row r="3434" spans="1:5">
      <c r="A3434" s="412">
        <v>4383</v>
      </c>
      <c r="B3434" s="412" t="s">
        <v>35723</v>
      </c>
      <c r="C3434" s="412" t="s">
        <v>30213</v>
      </c>
      <c r="D3434" s="412" t="s">
        <v>30223</v>
      </c>
      <c r="E3434" s="413" t="s">
        <v>12108</v>
      </c>
    </row>
    <row r="3435" spans="1:5">
      <c r="A3435" s="412">
        <v>4344</v>
      </c>
      <c r="B3435" s="412" t="s">
        <v>35724</v>
      </c>
      <c r="C3435" s="412" t="s">
        <v>30213</v>
      </c>
      <c r="D3435" s="412" t="s">
        <v>30223</v>
      </c>
      <c r="E3435" s="413" t="s">
        <v>6889</v>
      </c>
    </row>
    <row r="3436" spans="1:5">
      <c r="A3436" s="412">
        <v>436</v>
      </c>
      <c r="B3436" s="412" t="s">
        <v>35725</v>
      </c>
      <c r="C3436" s="412" t="s">
        <v>30213</v>
      </c>
      <c r="D3436" s="412" t="s">
        <v>30223</v>
      </c>
      <c r="E3436" s="413" t="s">
        <v>11194</v>
      </c>
    </row>
    <row r="3437" spans="1:5">
      <c r="A3437" s="412">
        <v>442</v>
      </c>
      <c r="B3437" s="412" t="s">
        <v>35726</v>
      </c>
      <c r="C3437" s="412" t="s">
        <v>30213</v>
      </c>
      <c r="D3437" s="412" t="s">
        <v>30223</v>
      </c>
      <c r="E3437" s="413" t="s">
        <v>15407</v>
      </c>
    </row>
    <row r="3438" spans="1:5">
      <c r="A3438" s="412">
        <v>11953</v>
      </c>
      <c r="B3438" s="412" t="s">
        <v>35727</v>
      </c>
      <c r="C3438" s="412" t="s">
        <v>30213</v>
      </c>
      <c r="D3438" s="412" t="s">
        <v>30223</v>
      </c>
      <c r="E3438" s="413" t="s">
        <v>35728</v>
      </c>
    </row>
    <row r="3439" spans="1:5">
      <c r="A3439" s="412">
        <v>4335</v>
      </c>
      <c r="B3439" s="412" t="s">
        <v>35729</v>
      </c>
      <c r="C3439" s="412" t="s">
        <v>30213</v>
      </c>
      <c r="D3439" s="412" t="s">
        <v>30223</v>
      </c>
      <c r="E3439" s="413" t="s">
        <v>14358</v>
      </c>
    </row>
    <row r="3440" spans="1:5">
      <c r="A3440" s="412">
        <v>4334</v>
      </c>
      <c r="B3440" s="412" t="s">
        <v>35730</v>
      </c>
      <c r="C3440" s="412" t="s">
        <v>30213</v>
      </c>
      <c r="D3440" s="412" t="s">
        <v>30223</v>
      </c>
      <c r="E3440" s="413" t="s">
        <v>30365</v>
      </c>
    </row>
    <row r="3441" spans="1:5">
      <c r="A3441" s="412">
        <v>4343</v>
      </c>
      <c r="B3441" s="412" t="s">
        <v>35731</v>
      </c>
      <c r="C3441" s="412" t="s">
        <v>30213</v>
      </c>
      <c r="D3441" s="412" t="s">
        <v>30223</v>
      </c>
      <c r="E3441" s="413" t="s">
        <v>13209</v>
      </c>
    </row>
    <row r="3442" spans="1:5">
      <c r="A3442" s="412">
        <v>430</v>
      </c>
      <c r="B3442" s="412" t="s">
        <v>35732</v>
      </c>
      <c r="C3442" s="412" t="s">
        <v>30213</v>
      </c>
      <c r="D3442" s="412" t="s">
        <v>30223</v>
      </c>
      <c r="E3442" s="413" t="s">
        <v>17008</v>
      </c>
    </row>
    <row r="3443" spans="1:5">
      <c r="A3443" s="412">
        <v>441</v>
      </c>
      <c r="B3443" s="412" t="s">
        <v>35733</v>
      </c>
      <c r="C3443" s="412" t="s">
        <v>30213</v>
      </c>
      <c r="D3443" s="412" t="s">
        <v>30223</v>
      </c>
      <c r="E3443" s="413" t="s">
        <v>11093</v>
      </c>
    </row>
    <row r="3444" spans="1:5">
      <c r="A3444" s="412">
        <v>431</v>
      </c>
      <c r="B3444" s="412" t="s">
        <v>35734</v>
      </c>
      <c r="C3444" s="412" t="s">
        <v>30213</v>
      </c>
      <c r="D3444" s="412" t="s">
        <v>30223</v>
      </c>
      <c r="E3444" s="413" t="s">
        <v>35735</v>
      </c>
    </row>
    <row r="3445" spans="1:5">
      <c r="A3445" s="412">
        <v>432</v>
      </c>
      <c r="B3445" s="412" t="s">
        <v>35736</v>
      </c>
      <c r="C3445" s="412" t="s">
        <v>30213</v>
      </c>
      <c r="D3445" s="412" t="s">
        <v>30223</v>
      </c>
      <c r="E3445" s="413" t="s">
        <v>35737</v>
      </c>
    </row>
    <row r="3446" spans="1:5">
      <c r="A3446" s="412">
        <v>429</v>
      </c>
      <c r="B3446" s="412" t="s">
        <v>35738</v>
      </c>
      <c r="C3446" s="412" t="s">
        <v>30213</v>
      </c>
      <c r="D3446" s="412" t="s">
        <v>30223</v>
      </c>
      <c r="E3446" s="413" t="s">
        <v>30317</v>
      </c>
    </row>
    <row r="3447" spans="1:5">
      <c r="A3447" s="412">
        <v>439</v>
      </c>
      <c r="B3447" s="412" t="s">
        <v>35739</v>
      </c>
      <c r="C3447" s="412" t="s">
        <v>30213</v>
      </c>
      <c r="D3447" s="412" t="s">
        <v>30223</v>
      </c>
      <c r="E3447" s="413" t="s">
        <v>16190</v>
      </c>
    </row>
    <row r="3448" spans="1:5">
      <c r="A3448" s="412">
        <v>433</v>
      </c>
      <c r="B3448" s="412" t="s">
        <v>35740</v>
      </c>
      <c r="C3448" s="412" t="s">
        <v>30213</v>
      </c>
      <c r="D3448" s="412" t="s">
        <v>30223</v>
      </c>
      <c r="E3448" s="413" t="s">
        <v>35741</v>
      </c>
    </row>
    <row r="3449" spans="1:5">
      <c r="A3449" s="412">
        <v>437</v>
      </c>
      <c r="B3449" s="412" t="s">
        <v>35742</v>
      </c>
      <c r="C3449" s="412" t="s">
        <v>30213</v>
      </c>
      <c r="D3449" s="412" t="s">
        <v>30223</v>
      </c>
      <c r="E3449" s="413" t="s">
        <v>8655</v>
      </c>
    </row>
    <row r="3450" spans="1:5">
      <c r="A3450" s="412">
        <v>11790</v>
      </c>
      <c r="B3450" s="412" t="s">
        <v>35743</v>
      </c>
      <c r="C3450" s="412" t="s">
        <v>30213</v>
      </c>
      <c r="D3450" s="412" t="s">
        <v>30223</v>
      </c>
      <c r="E3450" s="413" t="s">
        <v>35744</v>
      </c>
    </row>
    <row r="3451" spans="1:5">
      <c r="A3451" s="412">
        <v>428</v>
      </c>
      <c r="B3451" s="412" t="s">
        <v>35745</v>
      </c>
      <c r="C3451" s="412" t="s">
        <v>30213</v>
      </c>
      <c r="D3451" s="412" t="s">
        <v>30223</v>
      </c>
      <c r="E3451" s="413" t="s">
        <v>15388</v>
      </c>
    </row>
    <row r="3452" spans="1:5">
      <c r="A3452" s="412">
        <v>4384</v>
      </c>
      <c r="B3452" s="412" t="s">
        <v>35746</v>
      </c>
      <c r="C3452" s="412" t="s">
        <v>30213</v>
      </c>
      <c r="D3452" s="412" t="s">
        <v>30223</v>
      </c>
      <c r="E3452" s="413" t="s">
        <v>10328</v>
      </c>
    </row>
    <row r="3453" spans="1:5">
      <c r="A3453" s="412">
        <v>4351</v>
      </c>
      <c r="B3453" s="412" t="s">
        <v>35747</v>
      </c>
      <c r="C3453" s="412" t="s">
        <v>30213</v>
      </c>
      <c r="D3453" s="412" t="s">
        <v>30223</v>
      </c>
      <c r="E3453" s="413" t="s">
        <v>8968</v>
      </c>
    </row>
    <row r="3454" spans="1:5">
      <c r="A3454" s="412">
        <v>11054</v>
      </c>
      <c r="B3454" s="412" t="s">
        <v>35748</v>
      </c>
      <c r="C3454" s="412" t="s">
        <v>30213</v>
      </c>
      <c r="D3454" s="412" t="s">
        <v>30216</v>
      </c>
      <c r="E3454" s="413" t="s">
        <v>4532</v>
      </c>
    </row>
    <row r="3455" spans="1:5">
      <c r="A3455" s="412">
        <v>11055</v>
      </c>
      <c r="B3455" s="412" t="s">
        <v>35749</v>
      </c>
      <c r="C3455" s="412" t="s">
        <v>30213</v>
      </c>
      <c r="D3455" s="412" t="s">
        <v>30216</v>
      </c>
      <c r="E3455" s="413" t="s">
        <v>4929</v>
      </c>
    </row>
    <row r="3456" spans="1:5">
      <c r="A3456" s="412">
        <v>11056</v>
      </c>
      <c r="B3456" s="412" t="s">
        <v>35750</v>
      </c>
      <c r="C3456" s="412" t="s">
        <v>30213</v>
      </c>
      <c r="D3456" s="412" t="s">
        <v>30216</v>
      </c>
      <c r="E3456" s="413" t="s">
        <v>4706</v>
      </c>
    </row>
    <row r="3457" spans="1:5">
      <c r="A3457" s="412">
        <v>11057</v>
      </c>
      <c r="B3457" s="412" t="s">
        <v>35751</v>
      </c>
      <c r="C3457" s="412" t="s">
        <v>30213</v>
      </c>
      <c r="D3457" s="412" t="s">
        <v>30216</v>
      </c>
      <c r="E3457" s="413" t="s">
        <v>12311</v>
      </c>
    </row>
    <row r="3458" spans="1:5">
      <c r="A3458" s="412">
        <v>11059</v>
      </c>
      <c r="B3458" s="412" t="s">
        <v>35752</v>
      </c>
      <c r="C3458" s="412" t="s">
        <v>30213</v>
      </c>
      <c r="D3458" s="412" t="s">
        <v>30216</v>
      </c>
      <c r="E3458" s="413" t="s">
        <v>5472</v>
      </c>
    </row>
    <row r="3459" spans="1:5">
      <c r="A3459" s="412">
        <v>11058</v>
      </c>
      <c r="B3459" s="412" t="s">
        <v>35753</v>
      </c>
      <c r="C3459" s="412" t="s">
        <v>30213</v>
      </c>
      <c r="D3459" s="412" t="s">
        <v>30216</v>
      </c>
      <c r="E3459" s="413" t="s">
        <v>5408</v>
      </c>
    </row>
    <row r="3460" spans="1:5">
      <c r="A3460" s="412">
        <v>4380</v>
      </c>
      <c r="B3460" s="412" t="s">
        <v>35754</v>
      </c>
      <c r="C3460" s="412" t="s">
        <v>30213</v>
      </c>
      <c r="D3460" s="412" t="s">
        <v>30216</v>
      </c>
      <c r="E3460" s="413" t="s">
        <v>13495</v>
      </c>
    </row>
    <row r="3461" spans="1:5">
      <c r="A3461" s="412">
        <v>4299</v>
      </c>
      <c r="B3461" s="412" t="s">
        <v>35755</v>
      </c>
      <c r="C3461" s="412" t="s">
        <v>30213</v>
      </c>
      <c r="D3461" s="412" t="s">
        <v>30214</v>
      </c>
      <c r="E3461" s="413" t="s">
        <v>11705</v>
      </c>
    </row>
    <row r="3462" spans="1:5">
      <c r="A3462" s="412">
        <v>4304</v>
      </c>
      <c r="B3462" s="412" t="s">
        <v>35756</v>
      </c>
      <c r="C3462" s="412" t="s">
        <v>30213</v>
      </c>
      <c r="D3462" s="412" t="s">
        <v>30216</v>
      </c>
      <c r="E3462" s="413" t="s">
        <v>13558</v>
      </c>
    </row>
    <row r="3463" spans="1:5">
      <c r="A3463" s="412">
        <v>4305</v>
      </c>
      <c r="B3463" s="412" t="s">
        <v>35757</v>
      </c>
      <c r="C3463" s="412" t="s">
        <v>30213</v>
      </c>
      <c r="D3463" s="412" t="s">
        <v>30216</v>
      </c>
      <c r="E3463" s="413" t="s">
        <v>31369</v>
      </c>
    </row>
    <row r="3464" spans="1:5">
      <c r="A3464" s="412">
        <v>4306</v>
      </c>
      <c r="B3464" s="412" t="s">
        <v>35758</v>
      </c>
      <c r="C3464" s="412" t="s">
        <v>30213</v>
      </c>
      <c r="D3464" s="412" t="s">
        <v>30216</v>
      </c>
      <c r="E3464" s="413" t="s">
        <v>35759</v>
      </c>
    </row>
    <row r="3465" spans="1:5">
      <c r="A3465" s="412">
        <v>4308</v>
      </c>
      <c r="B3465" s="412" t="s">
        <v>35760</v>
      </c>
      <c r="C3465" s="412" t="s">
        <v>30213</v>
      </c>
      <c r="D3465" s="412" t="s">
        <v>30216</v>
      </c>
      <c r="E3465" s="413" t="s">
        <v>32890</v>
      </c>
    </row>
    <row r="3466" spans="1:5">
      <c r="A3466" s="412">
        <v>4302</v>
      </c>
      <c r="B3466" s="412" t="s">
        <v>35761</v>
      </c>
      <c r="C3466" s="412" t="s">
        <v>30213</v>
      </c>
      <c r="D3466" s="412" t="s">
        <v>30216</v>
      </c>
      <c r="E3466" s="413" t="s">
        <v>35762</v>
      </c>
    </row>
    <row r="3467" spans="1:5">
      <c r="A3467" s="412">
        <v>4300</v>
      </c>
      <c r="B3467" s="412" t="s">
        <v>35763</v>
      </c>
      <c r="C3467" s="412" t="s">
        <v>30213</v>
      </c>
      <c r="D3467" s="412" t="s">
        <v>30216</v>
      </c>
      <c r="E3467" s="413" t="s">
        <v>4920</v>
      </c>
    </row>
    <row r="3468" spans="1:5">
      <c r="A3468" s="412">
        <v>4301</v>
      </c>
      <c r="B3468" s="412" t="s">
        <v>35764</v>
      </c>
      <c r="C3468" s="412" t="s">
        <v>30213</v>
      </c>
      <c r="D3468" s="412" t="s">
        <v>30216</v>
      </c>
      <c r="E3468" s="413" t="s">
        <v>13503</v>
      </c>
    </row>
    <row r="3469" spans="1:5">
      <c r="A3469" s="412">
        <v>4320</v>
      </c>
      <c r="B3469" s="412" t="s">
        <v>35765</v>
      </c>
      <c r="C3469" s="412" t="s">
        <v>30213</v>
      </c>
      <c r="D3469" s="412" t="s">
        <v>30216</v>
      </c>
      <c r="E3469" s="413" t="s">
        <v>4904</v>
      </c>
    </row>
    <row r="3470" spans="1:5">
      <c r="A3470" s="412">
        <v>4318</v>
      </c>
      <c r="B3470" s="412" t="s">
        <v>35766</v>
      </c>
      <c r="C3470" s="412" t="s">
        <v>30213</v>
      </c>
      <c r="D3470" s="412" t="s">
        <v>30216</v>
      </c>
      <c r="E3470" s="413" t="s">
        <v>31092</v>
      </c>
    </row>
    <row r="3471" spans="1:5">
      <c r="A3471" s="412">
        <v>40547</v>
      </c>
      <c r="B3471" s="412" t="s">
        <v>35767</v>
      </c>
      <c r="C3471" s="412" t="s">
        <v>33798</v>
      </c>
      <c r="D3471" s="412" t="s">
        <v>30223</v>
      </c>
      <c r="E3471" s="413" t="s">
        <v>4335</v>
      </c>
    </row>
    <row r="3472" spans="1:5">
      <c r="A3472" s="412">
        <v>11962</v>
      </c>
      <c r="B3472" s="412" t="s">
        <v>35768</v>
      </c>
      <c r="C3472" s="412" t="s">
        <v>30213</v>
      </c>
      <c r="D3472" s="412" t="s">
        <v>30223</v>
      </c>
      <c r="E3472" s="413" t="s">
        <v>4574</v>
      </c>
    </row>
    <row r="3473" spans="1:5">
      <c r="A3473" s="412">
        <v>4332</v>
      </c>
      <c r="B3473" s="412" t="s">
        <v>35769</v>
      </c>
      <c r="C3473" s="412" t="s">
        <v>30213</v>
      </c>
      <c r="D3473" s="412" t="s">
        <v>30223</v>
      </c>
      <c r="E3473" s="413" t="s">
        <v>5291</v>
      </c>
    </row>
    <row r="3474" spans="1:5">
      <c r="A3474" s="412">
        <v>4331</v>
      </c>
      <c r="B3474" s="412" t="s">
        <v>35770</v>
      </c>
      <c r="C3474" s="412" t="s">
        <v>30213</v>
      </c>
      <c r="D3474" s="412" t="s">
        <v>30223</v>
      </c>
      <c r="E3474" s="413" t="s">
        <v>5151</v>
      </c>
    </row>
    <row r="3475" spans="1:5">
      <c r="A3475" s="412">
        <v>4336</v>
      </c>
      <c r="B3475" s="412" t="s">
        <v>35771</v>
      </c>
      <c r="C3475" s="412" t="s">
        <v>30213</v>
      </c>
      <c r="D3475" s="412" t="s">
        <v>30223</v>
      </c>
      <c r="E3475" s="413" t="s">
        <v>9474</v>
      </c>
    </row>
    <row r="3476" spans="1:5">
      <c r="A3476" s="412">
        <v>13294</v>
      </c>
      <c r="B3476" s="412" t="s">
        <v>35772</v>
      </c>
      <c r="C3476" s="412" t="s">
        <v>30213</v>
      </c>
      <c r="D3476" s="412" t="s">
        <v>30223</v>
      </c>
      <c r="E3476" s="413" t="s">
        <v>34774</v>
      </c>
    </row>
    <row r="3477" spans="1:5">
      <c r="A3477" s="412">
        <v>11948</v>
      </c>
      <c r="B3477" s="412" t="s">
        <v>35773</v>
      </c>
      <c r="C3477" s="412" t="s">
        <v>30213</v>
      </c>
      <c r="D3477" s="412" t="s">
        <v>30223</v>
      </c>
      <c r="E3477" s="413" t="s">
        <v>11852</v>
      </c>
    </row>
    <row r="3478" spans="1:5">
      <c r="A3478" s="412">
        <v>4382</v>
      </c>
      <c r="B3478" s="412" t="s">
        <v>35774</v>
      </c>
      <c r="C3478" s="412" t="s">
        <v>30213</v>
      </c>
      <c r="D3478" s="412" t="s">
        <v>30223</v>
      </c>
      <c r="E3478" s="413" t="s">
        <v>30357</v>
      </c>
    </row>
    <row r="3479" spans="1:5">
      <c r="A3479" s="412">
        <v>4354</v>
      </c>
      <c r="B3479" s="412" t="s">
        <v>35775</v>
      </c>
      <c r="C3479" s="412" t="s">
        <v>30213</v>
      </c>
      <c r="D3479" s="412" t="s">
        <v>30223</v>
      </c>
      <c r="E3479" s="413" t="s">
        <v>35776</v>
      </c>
    </row>
    <row r="3480" spans="1:5">
      <c r="A3480" s="412">
        <v>40839</v>
      </c>
      <c r="B3480" s="412" t="s">
        <v>35777</v>
      </c>
      <c r="C3480" s="412" t="s">
        <v>33798</v>
      </c>
      <c r="D3480" s="412" t="s">
        <v>30223</v>
      </c>
      <c r="E3480" s="413" t="s">
        <v>35778</v>
      </c>
    </row>
    <row r="3481" spans="1:5">
      <c r="A3481" s="412">
        <v>40552</v>
      </c>
      <c r="B3481" s="412" t="s">
        <v>35779</v>
      </c>
      <c r="C3481" s="412" t="s">
        <v>33798</v>
      </c>
      <c r="D3481" s="412" t="s">
        <v>30223</v>
      </c>
      <c r="E3481" s="413" t="s">
        <v>35780</v>
      </c>
    </row>
    <row r="3482" spans="1:5">
      <c r="A3482" s="412">
        <v>40549</v>
      </c>
      <c r="B3482" s="412" t="s">
        <v>35781</v>
      </c>
      <c r="C3482" s="412" t="s">
        <v>33798</v>
      </c>
      <c r="D3482" s="412" t="s">
        <v>30223</v>
      </c>
      <c r="E3482" s="413" t="s">
        <v>35782</v>
      </c>
    </row>
    <row r="3483" spans="1:5">
      <c r="A3483" s="412">
        <v>4385</v>
      </c>
      <c r="B3483" s="412" t="s">
        <v>35783</v>
      </c>
      <c r="C3483" s="412" t="s">
        <v>31052</v>
      </c>
      <c r="D3483" s="412" t="s">
        <v>30216</v>
      </c>
      <c r="E3483" s="413" t="s">
        <v>35784</v>
      </c>
    </row>
    <row r="3484" spans="1:5">
      <c r="A3484" s="412">
        <v>20078</v>
      </c>
      <c r="B3484" s="412" t="s">
        <v>35785</v>
      </c>
      <c r="C3484" s="412" t="s">
        <v>30213</v>
      </c>
      <c r="D3484" s="412" t="s">
        <v>30216</v>
      </c>
      <c r="E3484" s="413" t="s">
        <v>15717</v>
      </c>
    </row>
    <row r="3485" spans="1:5">
      <c r="A3485" s="412">
        <v>39897</v>
      </c>
      <c r="B3485" s="412" t="s">
        <v>35786</v>
      </c>
      <c r="C3485" s="412" t="s">
        <v>30213</v>
      </c>
      <c r="D3485" s="412" t="s">
        <v>30223</v>
      </c>
      <c r="E3485" s="413" t="s">
        <v>32855</v>
      </c>
    </row>
    <row r="3486" spans="1:5">
      <c r="A3486" s="412">
        <v>118</v>
      </c>
      <c r="B3486" s="412" t="s">
        <v>35787</v>
      </c>
      <c r="C3486" s="412" t="s">
        <v>30213</v>
      </c>
      <c r="D3486" s="412" t="s">
        <v>30216</v>
      </c>
      <c r="E3486" s="413" t="s">
        <v>35788</v>
      </c>
    </row>
    <row r="3487" spans="1:5">
      <c r="A3487" s="412">
        <v>4396</v>
      </c>
      <c r="B3487" s="412" t="s">
        <v>35789</v>
      </c>
      <c r="C3487" s="412" t="s">
        <v>30222</v>
      </c>
      <c r="D3487" s="412" t="s">
        <v>30216</v>
      </c>
      <c r="E3487" s="413" t="s">
        <v>35790</v>
      </c>
    </row>
    <row r="3488" spans="1:5">
      <c r="A3488" s="412">
        <v>36881</v>
      </c>
      <c r="B3488" s="412" t="s">
        <v>35791</v>
      </c>
      <c r="C3488" s="412" t="s">
        <v>30222</v>
      </c>
      <c r="D3488" s="412" t="s">
        <v>30216</v>
      </c>
      <c r="E3488" s="413" t="s">
        <v>15851</v>
      </c>
    </row>
    <row r="3489" spans="1:5">
      <c r="A3489" s="412">
        <v>4397</v>
      </c>
      <c r="B3489" s="412" t="s">
        <v>35792</v>
      </c>
      <c r="C3489" s="412" t="s">
        <v>30222</v>
      </c>
      <c r="D3489" s="412" t="s">
        <v>30216</v>
      </c>
      <c r="E3489" s="413" t="s">
        <v>15861</v>
      </c>
    </row>
    <row r="3490" spans="1:5">
      <c r="A3490" s="412">
        <v>36882</v>
      </c>
      <c r="B3490" s="412" t="s">
        <v>35793</v>
      </c>
      <c r="C3490" s="412" t="s">
        <v>30222</v>
      </c>
      <c r="D3490" s="412" t="s">
        <v>30216</v>
      </c>
      <c r="E3490" s="413" t="s">
        <v>35794</v>
      </c>
    </row>
    <row r="3491" spans="1:5">
      <c r="A3491" s="412">
        <v>4751</v>
      </c>
      <c r="B3491" s="412" t="s">
        <v>35795</v>
      </c>
      <c r="C3491" s="412" t="s">
        <v>30484</v>
      </c>
      <c r="D3491" s="412" t="s">
        <v>30216</v>
      </c>
      <c r="E3491" s="413" t="s">
        <v>5693</v>
      </c>
    </row>
    <row r="3492" spans="1:5">
      <c r="A3492" s="412">
        <v>41066</v>
      </c>
      <c r="B3492" s="412" t="s">
        <v>35796</v>
      </c>
      <c r="C3492" s="412" t="s">
        <v>30486</v>
      </c>
      <c r="D3492" s="412" t="s">
        <v>30216</v>
      </c>
      <c r="E3492" s="413" t="s">
        <v>30904</v>
      </c>
    </row>
    <row r="3493" spans="1:5">
      <c r="A3493" s="412">
        <v>39604</v>
      </c>
      <c r="B3493" s="412" t="s">
        <v>35797</v>
      </c>
      <c r="C3493" s="412" t="s">
        <v>30213</v>
      </c>
      <c r="D3493" s="412" t="s">
        <v>30216</v>
      </c>
      <c r="E3493" s="413" t="s">
        <v>16652</v>
      </c>
    </row>
    <row r="3494" spans="1:5">
      <c r="A3494" s="412">
        <v>39605</v>
      </c>
      <c r="B3494" s="412" t="s">
        <v>35798</v>
      </c>
      <c r="C3494" s="412" t="s">
        <v>30213</v>
      </c>
      <c r="D3494" s="412" t="s">
        <v>30216</v>
      </c>
      <c r="E3494" s="413" t="s">
        <v>32003</v>
      </c>
    </row>
    <row r="3495" spans="1:5">
      <c r="A3495" s="412">
        <v>39606</v>
      </c>
      <c r="B3495" s="412" t="s">
        <v>35799</v>
      </c>
      <c r="C3495" s="412" t="s">
        <v>30213</v>
      </c>
      <c r="D3495" s="412" t="s">
        <v>30216</v>
      </c>
      <c r="E3495" s="413" t="s">
        <v>35800</v>
      </c>
    </row>
    <row r="3496" spans="1:5">
      <c r="A3496" s="412">
        <v>39607</v>
      </c>
      <c r="B3496" s="412" t="s">
        <v>35801</v>
      </c>
      <c r="C3496" s="412" t="s">
        <v>30213</v>
      </c>
      <c r="D3496" s="412" t="s">
        <v>30216</v>
      </c>
      <c r="E3496" s="413" t="s">
        <v>35802</v>
      </c>
    </row>
    <row r="3497" spans="1:5">
      <c r="A3497" s="412">
        <v>39594</v>
      </c>
      <c r="B3497" s="412" t="s">
        <v>35803</v>
      </c>
      <c r="C3497" s="412" t="s">
        <v>30213</v>
      </c>
      <c r="D3497" s="412" t="s">
        <v>30214</v>
      </c>
      <c r="E3497" s="413" t="s">
        <v>35804</v>
      </c>
    </row>
    <row r="3498" spans="1:5">
      <c r="A3498" s="412">
        <v>39596</v>
      </c>
      <c r="B3498" s="412" t="s">
        <v>35805</v>
      </c>
      <c r="C3498" s="412" t="s">
        <v>30213</v>
      </c>
      <c r="D3498" s="412" t="s">
        <v>30216</v>
      </c>
      <c r="E3498" s="413" t="s">
        <v>35806</v>
      </c>
    </row>
    <row r="3499" spans="1:5">
      <c r="A3499" s="412">
        <v>39595</v>
      </c>
      <c r="B3499" s="412" t="s">
        <v>35807</v>
      </c>
      <c r="C3499" s="412" t="s">
        <v>30213</v>
      </c>
      <c r="D3499" s="412" t="s">
        <v>30216</v>
      </c>
      <c r="E3499" s="413" t="s">
        <v>35808</v>
      </c>
    </row>
    <row r="3500" spans="1:5">
      <c r="A3500" s="412">
        <v>39597</v>
      </c>
      <c r="B3500" s="412" t="s">
        <v>35809</v>
      </c>
      <c r="C3500" s="412" t="s">
        <v>30213</v>
      </c>
      <c r="D3500" s="412" t="s">
        <v>30216</v>
      </c>
      <c r="E3500" s="413" t="s">
        <v>35810</v>
      </c>
    </row>
    <row r="3501" spans="1:5">
      <c r="A3501" s="412">
        <v>10731</v>
      </c>
      <c r="B3501" s="412" t="s">
        <v>35811</v>
      </c>
      <c r="C3501" s="412" t="s">
        <v>30222</v>
      </c>
      <c r="D3501" s="412" t="s">
        <v>30214</v>
      </c>
      <c r="E3501" s="413" t="s">
        <v>35812</v>
      </c>
    </row>
    <row r="3502" spans="1:5">
      <c r="A3502" s="412">
        <v>4704</v>
      </c>
      <c r="B3502" s="412" t="s">
        <v>35813</v>
      </c>
      <c r="C3502" s="412" t="s">
        <v>30222</v>
      </c>
      <c r="D3502" s="412" t="s">
        <v>30216</v>
      </c>
      <c r="E3502" s="413" t="s">
        <v>35814</v>
      </c>
    </row>
    <row r="3503" spans="1:5">
      <c r="A3503" s="412">
        <v>10730</v>
      </c>
      <c r="B3503" s="412" t="s">
        <v>35815</v>
      </c>
      <c r="C3503" s="412" t="s">
        <v>30222</v>
      </c>
      <c r="D3503" s="412" t="s">
        <v>30216</v>
      </c>
      <c r="E3503" s="413" t="s">
        <v>35816</v>
      </c>
    </row>
    <row r="3504" spans="1:5">
      <c r="A3504" s="412">
        <v>4729</v>
      </c>
      <c r="B3504" s="412" t="s">
        <v>35817</v>
      </c>
      <c r="C3504" s="412" t="s">
        <v>30481</v>
      </c>
      <c r="D3504" s="412" t="s">
        <v>30216</v>
      </c>
      <c r="E3504" s="413" t="s">
        <v>35818</v>
      </c>
    </row>
    <row r="3505" spans="1:5">
      <c r="A3505" s="412">
        <v>4720</v>
      </c>
      <c r="B3505" s="412" t="s">
        <v>35819</v>
      </c>
      <c r="C3505" s="412" t="s">
        <v>30481</v>
      </c>
      <c r="D3505" s="412" t="s">
        <v>30216</v>
      </c>
      <c r="E3505" s="413" t="s">
        <v>35820</v>
      </c>
    </row>
    <row r="3506" spans="1:5">
      <c r="A3506" s="412">
        <v>4721</v>
      </c>
      <c r="B3506" s="412" t="s">
        <v>35821</v>
      </c>
      <c r="C3506" s="412" t="s">
        <v>30481</v>
      </c>
      <c r="D3506" s="412" t="s">
        <v>30216</v>
      </c>
      <c r="E3506" s="413" t="s">
        <v>13388</v>
      </c>
    </row>
    <row r="3507" spans="1:5">
      <c r="A3507" s="412">
        <v>4718</v>
      </c>
      <c r="B3507" s="412" t="s">
        <v>35822</v>
      </c>
      <c r="C3507" s="412" t="s">
        <v>30481</v>
      </c>
      <c r="D3507" s="412" t="s">
        <v>30214</v>
      </c>
      <c r="E3507" s="413" t="s">
        <v>35823</v>
      </c>
    </row>
    <row r="3508" spans="1:5">
      <c r="A3508" s="412">
        <v>4722</v>
      </c>
      <c r="B3508" s="412" t="s">
        <v>35824</v>
      </c>
      <c r="C3508" s="412" t="s">
        <v>30481</v>
      </c>
      <c r="D3508" s="412" t="s">
        <v>30216</v>
      </c>
      <c r="E3508" s="413" t="s">
        <v>35825</v>
      </c>
    </row>
    <row r="3509" spans="1:5">
      <c r="A3509" s="412">
        <v>4723</v>
      </c>
      <c r="B3509" s="412" t="s">
        <v>35826</v>
      </c>
      <c r="C3509" s="412" t="s">
        <v>30481</v>
      </c>
      <c r="D3509" s="412" t="s">
        <v>30216</v>
      </c>
      <c r="E3509" s="413" t="s">
        <v>35827</v>
      </c>
    </row>
    <row r="3510" spans="1:5">
      <c r="A3510" s="412">
        <v>4727</v>
      </c>
      <c r="B3510" s="412" t="s">
        <v>35828</v>
      </c>
      <c r="C3510" s="412" t="s">
        <v>30481</v>
      </c>
      <c r="D3510" s="412" t="s">
        <v>30216</v>
      </c>
      <c r="E3510" s="413" t="s">
        <v>35829</v>
      </c>
    </row>
    <row r="3511" spans="1:5">
      <c r="A3511" s="412">
        <v>4748</v>
      </c>
      <c r="B3511" s="412" t="s">
        <v>35830</v>
      </c>
      <c r="C3511" s="412" t="s">
        <v>30481</v>
      </c>
      <c r="D3511" s="412" t="s">
        <v>30216</v>
      </c>
      <c r="E3511" s="413" t="s">
        <v>35831</v>
      </c>
    </row>
    <row r="3512" spans="1:5">
      <c r="A3512" s="412">
        <v>4730</v>
      </c>
      <c r="B3512" s="412" t="s">
        <v>35832</v>
      </c>
      <c r="C3512" s="412" t="s">
        <v>30481</v>
      </c>
      <c r="D3512" s="412" t="s">
        <v>30216</v>
      </c>
      <c r="E3512" s="413" t="s">
        <v>35833</v>
      </c>
    </row>
    <row r="3513" spans="1:5">
      <c r="A3513" s="412">
        <v>13186</v>
      </c>
      <c r="B3513" s="412" t="s">
        <v>35834</v>
      </c>
      <c r="C3513" s="412" t="s">
        <v>30481</v>
      </c>
      <c r="D3513" s="412" t="s">
        <v>30216</v>
      </c>
      <c r="E3513" s="413" t="s">
        <v>35835</v>
      </c>
    </row>
    <row r="3514" spans="1:5">
      <c r="A3514" s="412">
        <v>10737</v>
      </c>
      <c r="B3514" s="412" t="s">
        <v>35836</v>
      </c>
      <c r="C3514" s="412" t="s">
        <v>30222</v>
      </c>
      <c r="D3514" s="412" t="s">
        <v>30216</v>
      </c>
      <c r="E3514" s="413" t="s">
        <v>35837</v>
      </c>
    </row>
    <row r="3515" spans="1:5">
      <c r="A3515" s="412">
        <v>10734</v>
      </c>
      <c r="B3515" s="412" t="s">
        <v>35838</v>
      </c>
      <c r="C3515" s="412" t="s">
        <v>30222</v>
      </c>
      <c r="D3515" s="412" t="s">
        <v>30216</v>
      </c>
      <c r="E3515" s="413" t="s">
        <v>35839</v>
      </c>
    </row>
    <row r="3516" spans="1:5">
      <c r="A3516" s="412">
        <v>4708</v>
      </c>
      <c r="B3516" s="412" t="s">
        <v>35840</v>
      </c>
      <c r="C3516" s="412" t="s">
        <v>30222</v>
      </c>
      <c r="D3516" s="412" t="s">
        <v>30216</v>
      </c>
      <c r="E3516" s="413" t="s">
        <v>35841</v>
      </c>
    </row>
    <row r="3517" spans="1:5">
      <c r="A3517" s="412">
        <v>4712</v>
      </c>
      <c r="B3517" s="412" t="s">
        <v>35842</v>
      </c>
      <c r="C3517" s="412" t="s">
        <v>30222</v>
      </c>
      <c r="D3517" s="412" t="s">
        <v>30216</v>
      </c>
      <c r="E3517" s="413" t="s">
        <v>35843</v>
      </c>
    </row>
    <row r="3518" spans="1:5">
      <c r="A3518" s="412">
        <v>4710</v>
      </c>
      <c r="B3518" s="412" t="s">
        <v>35844</v>
      </c>
      <c r="C3518" s="412" t="s">
        <v>30222</v>
      </c>
      <c r="D3518" s="412" t="s">
        <v>30216</v>
      </c>
      <c r="E3518" s="413" t="s">
        <v>35845</v>
      </c>
    </row>
    <row r="3519" spans="1:5">
      <c r="A3519" s="412">
        <v>4746</v>
      </c>
      <c r="B3519" s="412" t="s">
        <v>35846</v>
      </c>
      <c r="C3519" s="412" t="s">
        <v>30481</v>
      </c>
      <c r="D3519" s="412" t="s">
        <v>30216</v>
      </c>
      <c r="E3519" s="413" t="s">
        <v>35847</v>
      </c>
    </row>
    <row r="3520" spans="1:5">
      <c r="A3520" s="412">
        <v>4750</v>
      </c>
      <c r="B3520" s="412" t="s">
        <v>35848</v>
      </c>
      <c r="C3520" s="412" t="s">
        <v>30484</v>
      </c>
      <c r="D3520" s="412" t="s">
        <v>30214</v>
      </c>
      <c r="E3520" s="413" t="s">
        <v>5693</v>
      </c>
    </row>
    <row r="3521" spans="1:5">
      <c r="A3521" s="412">
        <v>41065</v>
      </c>
      <c r="B3521" s="412" t="s">
        <v>35849</v>
      </c>
      <c r="C3521" s="412" t="s">
        <v>30486</v>
      </c>
      <c r="D3521" s="412" t="s">
        <v>30216</v>
      </c>
      <c r="E3521" s="413" t="s">
        <v>30825</v>
      </c>
    </row>
    <row r="3522" spans="1:5">
      <c r="A3522" s="412">
        <v>34747</v>
      </c>
      <c r="B3522" s="412" t="s">
        <v>35850</v>
      </c>
      <c r="C3522" s="412" t="s">
        <v>30232</v>
      </c>
      <c r="D3522" s="412" t="s">
        <v>30216</v>
      </c>
      <c r="E3522" s="413" t="s">
        <v>35517</v>
      </c>
    </row>
    <row r="3523" spans="1:5">
      <c r="A3523" s="412">
        <v>4826</v>
      </c>
      <c r="B3523" s="412" t="s">
        <v>35851</v>
      </c>
      <c r="C3523" s="412" t="s">
        <v>30232</v>
      </c>
      <c r="D3523" s="412" t="s">
        <v>30216</v>
      </c>
      <c r="E3523" s="413" t="s">
        <v>13359</v>
      </c>
    </row>
    <row r="3524" spans="1:5">
      <c r="A3524" s="412">
        <v>41975</v>
      </c>
      <c r="B3524" s="412" t="s">
        <v>35852</v>
      </c>
      <c r="C3524" s="412" t="s">
        <v>30222</v>
      </c>
      <c r="D3524" s="412" t="s">
        <v>30223</v>
      </c>
      <c r="E3524" s="413" t="s">
        <v>11145</v>
      </c>
    </row>
    <row r="3525" spans="1:5">
      <c r="A3525" s="412">
        <v>4825</v>
      </c>
      <c r="B3525" s="412" t="s">
        <v>35853</v>
      </c>
      <c r="C3525" s="412" t="s">
        <v>30232</v>
      </c>
      <c r="D3525" s="412" t="s">
        <v>30216</v>
      </c>
      <c r="E3525" s="413" t="s">
        <v>35854</v>
      </c>
    </row>
    <row r="3526" spans="1:5">
      <c r="A3526" s="412">
        <v>34744</v>
      </c>
      <c r="B3526" s="412" t="s">
        <v>35855</v>
      </c>
      <c r="C3526" s="412" t="s">
        <v>30222</v>
      </c>
      <c r="D3526" s="412" t="s">
        <v>30223</v>
      </c>
      <c r="E3526" s="413" t="s">
        <v>34579</v>
      </c>
    </row>
    <row r="3527" spans="1:5">
      <c r="A3527" s="412">
        <v>39430</v>
      </c>
      <c r="B3527" s="412" t="s">
        <v>35856</v>
      </c>
      <c r="C3527" s="412" t="s">
        <v>30213</v>
      </c>
      <c r="D3527" s="412" t="s">
        <v>30216</v>
      </c>
      <c r="E3527" s="413" t="s">
        <v>35857</v>
      </c>
    </row>
    <row r="3528" spans="1:5">
      <c r="A3528" s="412">
        <v>39573</v>
      </c>
      <c r="B3528" s="412" t="s">
        <v>35858</v>
      </c>
      <c r="C3528" s="412" t="s">
        <v>30213</v>
      </c>
      <c r="D3528" s="412" t="s">
        <v>30216</v>
      </c>
      <c r="E3528" s="413" t="s">
        <v>7979</v>
      </c>
    </row>
    <row r="3529" spans="1:5">
      <c r="A3529" s="412">
        <v>38410</v>
      </c>
      <c r="B3529" s="412" t="s">
        <v>35859</v>
      </c>
      <c r="C3529" s="412" t="s">
        <v>30213</v>
      </c>
      <c r="D3529" s="412" t="s">
        <v>30223</v>
      </c>
      <c r="E3529" s="413" t="s">
        <v>35860</v>
      </c>
    </row>
    <row r="3530" spans="1:5">
      <c r="A3530" s="412">
        <v>41596</v>
      </c>
      <c r="B3530" s="412" t="s">
        <v>35861</v>
      </c>
      <c r="C3530" s="412" t="s">
        <v>30304</v>
      </c>
      <c r="D3530" s="412" t="s">
        <v>30223</v>
      </c>
      <c r="E3530" s="413" t="s">
        <v>32109</v>
      </c>
    </row>
    <row r="3531" spans="1:5">
      <c r="A3531" s="412">
        <v>41598</v>
      </c>
      <c r="B3531" s="412" t="s">
        <v>35862</v>
      </c>
      <c r="C3531" s="412" t="s">
        <v>30304</v>
      </c>
      <c r="D3531" s="412" t="s">
        <v>30223</v>
      </c>
      <c r="E3531" s="413" t="s">
        <v>32109</v>
      </c>
    </row>
    <row r="3532" spans="1:5">
      <c r="A3532" s="412">
        <v>41594</v>
      </c>
      <c r="B3532" s="412" t="s">
        <v>35863</v>
      </c>
      <c r="C3532" s="412" t="s">
        <v>30304</v>
      </c>
      <c r="D3532" s="412" t="s">
        <v>30223</v>
      </c>
      <c r="E3532" s="413" t="s">
        <v>5934</v>
      </c>
    </row>
    <row r="3533" spans="1:5">
      <c r="A3533" s="412">
        <v>43663</v>
      </c>
      <c r="B3533" s="412" t="s">
        <v>35864</v>
      </c>
      <c r="C3533" s="412" t="s">
        <v>30304</v>
      </c>
      <c r="D3533" s="412" t="s">
        <v>30223</v>
      </c>
      <c r="E3533" s="413" t="s">
        <v>17096</v>
      </c>
    </row>
    <row r="3534" spans="1:5">
      <c r="A3534" s="412">
        <v>4766</v>
      </c>
      <c r="B3534" s="412" t="s">
        <v>35865</v>
      </c>
      <c r="C3534" s="412" t="s">
        <v>30304</v>
      </c>
      <c r="D3534" s="412" t="s">
        <v>30223</v>
      </c>
      <c r="E3534" s="413" t="s">
        <v>34355</v>
      </c>
    </row>
    <row r="3535" spans="1:5">
      <c r="A3535" s="412">
        <v>43664</v>
      </c>
      <c r="B3535" s="412" t="s">
        <v>35866</v>
      </c>
      <c r="C3535" s="412" t="s">
        <v>30304</v>
      </c>
      <c r="D3535" s="412" t="s">
        <v>30223</v>
      </c>
      <c r="E3535" s="413" t="s">
        <v>35867</v>
      </c>
    </row>
    <row r="3536" spans="1:5">
      <c r="A3536" s="412">
        <v>43082</v>
      </c>
      <c r="B3536" s="412" t="s">
        <v>35868</v>
      </c>
      <c r="C3536" s="412" t="s">
        <v>30304</v>
      </c>
      <c r="D3536" s="412" t="s">
        <v>30223</v>
      </c>
      <c r="E3536" s="413" t="s">
        <v>8652</v>
      </c>
    </row>
    <row r="3537" spans="1:5">
      <c r="A3537" s="412">
        <v>43665</v>
      </c>
      <c r="B3537" s="412" t="s">
        <v>35869</v>
      </c>
      <c r="C3537" s="412" t="s">
        <v>30304</v>
      </c>
      <c r="D3537" s="412" t="s">
        <v>30223</v>
      </c>
      <c r="E3537" s="413" t="s">
        <v>34355</v>
      </c>
    </row>
    <row r="3538" spans="1:5">
      <c r="A3538" s="412">
        <v>10966</v>
      </c>
      <c r="B3538" s="412" t="s">
        <v>35870</v>
      </c>
      <c r="C3538" s="412" t="s">
        <v>30304</v>
      </c>
      <c r="D3538" s="412" t="s">
        <v>30223</v>
      </c>
      <c r="E3538" s="413" t="s">
        <v>17096</v>
      </c>
    </row>
    <row r="3539" spans="1:5">
      <c r="A3539" s="412">
        <v>43692</v>
      </c>
      <c r="B3539" s="412" t="s">
        <v>35871</v>
      </c>
      <c r="C3539" s="412" t="s">
        <v>30304</v>
      </c>
      <c r="D3539" s="412" t="s">
        <v>30223</v>
      </c>
      <c r="E3539" s="413" t="s">
        <v>17096</v>
      </c>
    </row>
    <row r="3540" spans="1:5">
      <c r="A3540" s="412">
        <v>43083</v>
      </c>
      <c r="B3540" s="412" t="s">
        <v>35872</v>
      </c>
      <c r="C3540" s="412" t="s">
        <v>30304</v>
      </c>
      <c r="D3540" s="412" t="s">
        <v>30223</v>
      </c>
      <c r="E3540" s="413" t="s">
        <v>35873</v>
      </c>
    </row>
    <row r="3541" spans="1:5">
      <c r="A3541" s="412">
        <v>40535</v>
      </c>
      <c r="B3541" s="412" t="s">
        <v>35874</v>
      </c>
      <c r="C3541" s="412" t="s">
        <v>30304</v>
      </c>
      <c r="D3541" s="412" t="s">
        <v>30223</v>
      </c>
      <c r="E3541" s="413" t="s">
        <v>35873</v>
      </c>
    </row>
    <row r="3542" spans="1:5">
      <c r="A3542" s="412">
        <v>39427</v>
      </c>
      <c r="B3542" s="412" t="s">
        <v>35875</v>
      </c>
      <c r="C3542" s="412" t="s">
        <v>30232</v>
      </c>
      <c r="D3542" s="412" t="s">
        <v>30216</v>
      </c>
      <c r="E3542" s="413" t="s">
        <v>16286</v>
      </c>
    </row>
    <row r="3543" spans="1:5">
      <c r="A3543" s="412">
        <v>39424</v>
      </c>
      <c r="B3543" s="412" t="s">
        <v>35876</v>
      </c>
      <c r="C3543" s="412" t="s">
        <v>30232</v>
      </c>
      <c r="D3543" s="412" t="s">
        <v>30216</v>
      </c>
      <c r="E3543" s="413" t="s">
        <v>13483</v>
      </c>
    </row>
    <row r="3544" spans="1:5">
      <c r="A3544" s="412">
        <v>39425</v>
      </c>
      <c r="B3544" s="412" t="s">
        <v>35877</v>
      </c>
      <c r="C3544" s="412" t="s">
        <v>30232</v>
      </c>
      <c r="D3544" s="412" t="s">
        <v>30216</v>
      </c>
      <c r="E3544" s="413" t="s">
        <v>35878</v>
      </c>
    </row>
    <row r="3545" spans="1:5">
      <c r="A3545" s="412">
        <v>40664</v>
      </c>
      <c r="B3545" s="412" t="s">
        <v>35879</v>
      </c>
      <c r="C3545" s="412" t="s">
        <v>30304</v>
      </c>
      <c r="D3545" s="412" t="s">
        <v>30223</v>
      </c>
      <c r="E3545" s="413" t="s">
        <v>34397</v>
      </c>
    </row>
    <row r="3546" spans="1:5">
      <c r="A3546" s="412">
        <v>34360</v>
      </c>
      <c r="B3546" s="412" t="s">
        <v>35880</v>
      </c>
      <c r="C3546" s="412" t="s">
        <v>30304</v>
      </c>
      <c r="D3546" s="412" t="s">
        <v>30223</v>
      </c>
      <c r="E3546" s="413" t="s">
        <v>32003</v>
      </c>
    </row>
    <row r="3547" spans="1:5">
      <c r="A3547" s="412">
        <v>20259</v>
      </c>
      <c r="B3547" s="412" t="s">
        <v>35881</v>
      </c>
      <c r="C3547" s="412" t="s">
        <v>30232</v>
      </c>
      <c r="D3547" s="412" t="s">
        <v>30223</v>
      </c>
      <c r="E3547" s="413" t="s">
        <v>15424</v>
      </c>
    </row>
    <row r="3548" spans="1:5">
      <c r="A3548" s="412">
        <v>14077</v>
      </c>
      <c r="B3548" s="412" t="s">
        <v>35882</v>
      </c>
      <c r="C3548" s="412" t="s">
        <v>30232</v>
      </c>
      <c r="D3548" s="412" t="s">
        <v>30223</v>
      </c>
      <c r="E3548" s="413" t="s">
        <v>35883</v>
      </c>
    </row>
    <row r="3549" spans="1:5">
      <c r="A3549" s="412">
        <v>3678</v>
      </c>
      <c r="B3549" s="412" t="s">
        <v>35884</v>
      </c>
      <c r="C3549" s="412" t="s">
        <v>30232</v>
      </c>
      <c r="D3549" s="412" t="s">
        <v>30223</v>
      </c>
      <c r="E3549" s="413" t="s">
        <v>5809</v>
      </c>
    </row>
    <row r="3550" spans="1:5">
      <c r="A3550" s="412">
        <v>39418</v>
      </c>
      <c r="B3550" s="412" t="s">
        <v>35885</v>
      </c>
      <c r="C3550" s="412" t="s">
        <v>30232</v>
      </c>
      <c r="D3550" s="412" t="s">
        <v>30216</v>
      </c>
      <c r="E3550" s="413" t="s">
        <v>35886</v>
      </c>
    </row>
    <row r="3551" spans="1:5">
      <c r="A3551" s="412">
        <v>39419</v>
      </c>
      <c r="B3551" s="412" t="s">
        <v>35887</v>
      </c>
      <c r="C3551" s="412" t="s">
        <v>30232</v>
      </c>
      <c r="D3551" s="412" t="s">
        <v>30216</v>
      </c>
      <c r="E3551" s="413" t="s">
        <v>13722</v>
      </c>
    </row>
    <row r="3552" spans="1:5">
      <c r="A3552" s="412">
        <v>39420</v>
      </c>
      <c r="B3552" s="412" t="s">
        <v>35888</v>
      </c>
      <c r="C3552" s="412" t="s">
        <v>30232</v>
      </c>
      <c r="D3552" s="412" t="s">
        <v>30216</v>
      </c>
      <c r="E3552" s="413" t="s">
        <v>9486</v>
      </c>
    </row>
    <row r="3553" spans="1:5">
      <c r="A3553" s="412">
        <v>39571</v>
      </c>
      <c r="B3553" s="412" t="s">
        <v>35889</v>
      </c>
      <c r="C3553" s="412" t="s">
        <v>30232</v>
      </c>
      <c r="D3553" s="412" t="s">
        <v>30216</v>
      </c>
      <c r="E3553" s="413" t="s">
        <v>10432</v>
      </c>
    </row>
    <row r="3554" spans="1:5">
      <c r="A3554" s="412">
        <v>39421</v>
      </c>
      <c r="B3554" s="412" t="s">
        <v>35890</v>
      </c>
      <c r="C3554" s="412" t="s">
        <v>30232</v>
      </c>
      <c r="D3554" s="412" t="s">
        <v>30216</v>
      </c>
      <c r="E3554" s="413" t="s">
        <v>31611</v>
      </c>
    </row>
    <row r="3555" spans="1:5">
      <c r="A3555" s="412">
        <v>39422</v>
      </c>
      <c r="B3555" s="412" t="s">
        <v>35891</v>
      </c>
      <c r="C3555" s="412" t="s">
        <v>30232</v>
      </c>
      <c r="D3555" s="412" t="s">
        <v>30214</v>
      </c>
      <c r="E3555" s="413" t="s">
        <v>10138</v>
      </c>
    </row>
    <row r="3556" spans="1:5">
      <c r="A3556" s="412">
        <v>39423</v>
      </c>
      <c r="B3556" s="412" t="s">
        <v>35892</v>
      </c>
      <c r="C3556" s="412" t="s">
        <v>30232</v>
      </c>
      <c r="D3556" s="412" t="s">
        <v>30216</v>
      </c>
      <c r="E3556" s="413" t="s">
        <v>9396</v>
      </c>
    </row>
    <row r="3557" spans="1:5">
      <c r="A3557" s="412">
        <v>39426</v>
      </c>
      <c r="B3557" s="412" t="s">
        <v>35893</v>
      </c>
      <c r="C3557" s="412" t="s">
        <v>30232</v>
      </c>
      <c r="D3557" s="412" t="s">
        <v>30216</v>
      </c>
      <c r="E3557" s="413" t="s">
        <v>30367</v>
      </c>
    </row>
    <row r="3558" spans="1:5">
      <c r="A3558" s="412">
        <v>39429</v>
      </c>
      <c r="B3558" s="412" t="s">
        <v>35894</v>
      </c>
      <c r="C3558" s="412" t="s">
        <v>30232</v>
      </c>
      <c r="D3558" s="412" t="s">
        <v>30216</v>
      </c>
      <c r="E3558" s="413" t="s">
        <v>16573</v>
      </c>
    </row>
    <row r="3559" spans="1:5">
      <c r="A3559" s="412">
        <v>39428</v>
      </c>
      <c r="B3559" s="412" t="s">
        <v>35895</v>
      </c>
      <c r="C3559" s="412" t="s">
        <v>30232</v>
      </c>
      <c r="D3559" s="412" t="s">
        <v>30216</v>
      </c>
      <c r="E3559" s="413" t="s">
        <v>34846</v>
      </c>
    </row>
    <row r="3560" spans="1:5">
      <c r="A3560" s="412">
        <v>39572</v>
      </c>
      <c r="B3560" s="412" t="s">
        <v>35896</v>
      </c>
      <c r="C3560" s="412" t="s">
        <v>30232</v>
      </c>
      <c r="D3560" s="412" t="s">
        <v>30216</v>
      </c>
      <c r="E3560" s="413" t="s">
        <v>4876</v>
      </c>
    </row>
    <row r="3561" spans="1:5">
      <c r="A3561" s="412">
        <v>39570</v>
      </c>
      <c r="B3561" s="412" t="s">
        <v>35897</v>
      </c>
      <c r="C3561" s="412" t="s">
        <v>30232</v>
      </c>
      <c r="D3561" s="412" t="s">
        <v>30216</v>
      </c>
      <c r="E3561" s="413" t="s">
        <v>13304</v>
      </c>
    </row>
    <row r="3562" spans="1:5">
      <c r="A3562" s="412">
        <v>39569</v>
      </c>
      <c r="B3562" s="412" t="s">
        <v>35898</v>
      </c>
      <c r="C3562" s="412" t="s">
        <v>30232</v>
      </c>
      <c r="D3562" s="412" t="s">
        <v>30216</v>
      </c>
      <c r="E3562" s="413" t="s">
        <v>35899</v>
      </c>
    </row>
    <row r="3563" spans="1:5">
      <c r="A3563" s="412">
        <v>11552</v>
      </c>
      <c r="B3563" s="412" t="s">
        <v>35900</v>
      </c>
      <c r="C3563" s="412" t="s">
        <v>30232</v>
      </c>
      <c r="D3563" s="412" t="s">
        <v>30216</v>
      </c>
      <c r="E3563" s="413" t="s">
        <v>35901</v>
      </c>
    </row>
    <row r="3564" spans="1:5">
      <c r="A3564" s="412">
        <v>40598</v>
      </c>
      <c r="B3564" s="412" t="s">
        <v>35902</v>
      </c>
      <c r="C3564" s="412" t="s">
        <v>30304</v>
      </c>
      <c r="D3564" s="412" t="s">
        <v>30223</v>
      </c>
      <c r="E3564" s="413" t="s">
        <v>16248</v>
      </c>
    </row>
    <row r="3565" spans="1:5">
      <c r="A3565" s="412">
        <v>39029</v>
      </c>
      <c r="B3565" s="412" t="s">
        <v>35903</v>
      </c>
      <c r="C3565" s="412" t="s">
        <v>30232</v>
      </c>
      <c r="D3565" s="412" t="s">
        <v>30216</v>
      </c>
      <c r="E3565" s="413" t="s">
        <v>5552</v>
      </c>
    </row>
    <row r="3566" spans="1:5">
      <c r="A3566" s="412">
        <v>39028</v>
      </c>
      <c r="B3566" s="412" t="s">
        <v>35904</v>
      </c>
      <c r="C3566" s="412" t="s">
        <v>30232</v>
      </c>
      <c r="D3566" s="412" t="s">
        <v>30216</v>
      </c>
      <c r="E3566" s="413" t="s">
        <v>5207</v>
      </c>
    </row>
    <row r="3567" spans="1:5">
      <c r="A3567" s="412">
        <v>39328</v>
      </c>
      <c r="B3567" s="412" t="s">
        <v>35905</v>
      </c>
      <c r="C3567" s="412" t="s">
        <v>30232</v>
      </c>
      <c r="D3567" s="412" t="s">
        <v>30216</v>
      </c>
      <c r="E3567" s="413" t="s">
        <v>10467</v>
      </c>
    </row>
    <row r="3568" spans="1:5">
      <c r="A3568" s="412">
        <v>38541</v>
      </c>
      <c r="B3568" s="412" t="s">
        <v>35906</v>
      </c>
      <c r="C3568" s="412" t="s">
        <v>30213</v>
      </c>
      <c r="D3568" s="412" t="s">
        <v>30216</v>
      </c>
      <c r="E3568" s="413" t="s">
        <v>35907</v>
      </c>
    </row>
    <row r="3569" spans="1:5">
      <c r="A3569" s="412">
        <v>38542</v>
      </c>
      <c r="B3569" s="412" t="s">
        <v>35908</v>
      </c>
      <c r="C3569" s="412" t="s">
        <v>30213</v>
      </c>
      <c r="D3569" s="412" t="s">
        <v>30216</v>
      </c>
      <c r="E3569" s="413" t="s">
        <v>35909</v>
      </c>
    </row>
    <row r="3570" spans="1:5">
      <c r="A3570" s="412">
        <v>38543</v>
      </c>
      <c r="B3570" s="412" t="s">
        <v>35910</v>
      </c>
      <c r="C3570" s="412" t="s">
        <v>30213</v>
      </c>
      <c r="D3570" s="412" t="s">
        <v>30216</v>
      </c>
      <c r="E3570" s="413" t="s">
        <v>35911</v>
      </c>
    </row>
    <row r="3571" spans="1:5">
      <c r="A3571" s="412">
        <v>40406</v>
      </c>
      <c r="B3571" s="412" t="s">
        <v>35912</v>
      </c>
      <c r="C3571" s="412" t="s">
        <v>30213</v>
      </c>
      <c r="D3571" s="412" t="s">
        <v>30223</v>
      </c>
      <c r="E3571" s="413" t="s">
        <v>35913</v>
      </c>
    </row>
    <row r="3572" spans="1:5">
      <c r="A3572" s="412">
        <v>40789</v>
      </c>
      <c r="B3572" s="412" t="s">
        <v>35914</v>
      </c>
      <c r="C3572" s="412" t="s">
        <v>30213</v>
      </c>
      <c r="D3572" s="412" t="s">
        <v>30223</v>
      </c>
      <c r="E3572" s="413" t="s">
        <v>35915</v>
      </c>
    </row>
    <row r="3573" spans="1:5">
      <c r="A3573" s="412">
        <v>40791</v>
      </c>
      <c r="B3573" s="412" t="s">
        <v>35916</v>
      </c>
      <c r="C3573" s="412" t="s">
        <v>30213</v>
      </c>
      <c r="D3573" s="412" t="s">
        <v>30223</v>
      </c>
      <c r="E3573" s="413" t="s">
        <v>35917</v>
      </c>
    </row>
    <row r="3574" spans="1:5">
      <c r="A3574" s="412">
        <v>11651</v>
      </c>
      <c r="B3574" s="412" t="s">
        <v>35918</v>
      </c>
      <c r="C3574" s="412" t="s">
        <v>30213</v>
      </c>
      <c r="D3574" s="412" t="s">
        <v>30223</v>
      </c>
      <c r="E3574" s="413" t="s">
        <v>35919</v>
      </c>
    </row>
    <row r="3575" spans="1:5">
      <c r="A3575" s="412">
        <v>40435</v>
      </c>
      <c r="B3575" s="412" t="s">
        <v>35920</v>
      </c>
      <c r="C3575" s="412" t="s">
        <v>30213</v>
      </c>
      <c r="D3575" s="412" t="s">
        <v>30216</v>
      </c>
      <c r="E3575" s="413" t="s">
        <v>35921</v>
      </c>
    </row>
    <row r="3576" spans="1:5">
      <c r="A3576" s="412">
        <v>39012</v>
      </c>
      <c r="B3576" s="412" t="s">
        <v>35922</v>
      </c>
      <c r="C3576" s="412" t="s">
        <v>30213</v>
      </c>
      <c r="D3576" s="412" t="s">
        <v>30216</v>
      </c>
      <c r="E3576" s="413" t="s">
        <v>35923</v>
      </c>
    </row>
    <row r="3577" spans="1:5">
      <c r="A3577" s="412">
        <v>13617</v>
      </c>
      <c r="B3577" s="412" t="s">
        <v>35924</v>
      </c>
      <c r="C3577" s="412" t="s">
        <v>30213</v>
      </c>
      <c r="D3577" s="412" t="s">
        <v>30216</v>
      </c>
      <c r="E3577" s="413" t="s">
        <v>35925</v>
      </c>
    </row>
    <row r="3578" spans="1:5">
      <c r="A3578" s="412">
        <v>35274</v>
      </c>
      <c r="B3578" s="412" t="s">
        <v>35926</v>
      </c>
      <c r="C3578" s="412" t="s">
        <v>30232</v>
      </c>
      <c r="D3578" s="412" t="s">
        <v>30216</v>
      </c>
      <c r="E3578" s="413" t="s">
        <v>35927</v>
      </c>
    </row>
    <row r="3579" spans="1:5">
      <c r="A3579" s="412">
        <v>35275</v>
      </c>
      <c r="B3579" s="412" t="s">
        <v>35928</v>
      </c>
      <c r="C3579" s="412" t="s">
        <v>30232</v>
      </c>
      <c r="D3579" s="412" t="s">
        <v>30216</v>
      </c>
      <c r="E3579" s="413" t="s">
        <v>35929</v>
      </c>
    </row>
    <row r="3580" spans="1:5">
      <c r="A3580" s="412">
        <v>35276</v>
      </c>
      <c r="B3580" s="412" t="s">
        <v>35930</v>
      </c>
      <c r="C3580" s="412" t="s">
        <v>30232</v>
      </c>
      <c r="D3580" s="412" t="s">
        <v>30216</v>
      </c>
      <c r="E3580" s="413" t="s">
        <v>35931</v>
      </c>
    </row>
    <row r="3581" spans="1:5">
      <c r="A3581" s="412">
        <v>38386</v>
      </c>
      <c r="B3581" s="412" t="s">
        <v>35932</v>
      </c>
      <c r="C3581" s="412" t="s">
        <v>30213</v>
      </c>
      <c r="D3581" s="412" t="s">
        <v>30216</v>
      </c>
      <c r="E3581" s="413" t="s">
        <v>11954</v>
      </c>
    </row>
    <row r="3582" spans="1:5">
      <c r="A3582" s="412">
        <v>11091</v>
      </c>
      <c r="B3582" s="412" t="s">
        <v>35933</v>
      </c>
      <c r="C3582" s="412" t="s">
        <v>30213</v>
      </c>
      <c r="D3582" s="412" t="s">
        <v>30216</v>
      </c>
      <c r="E3582" s="413" t="s">
        <v>11844</v>
      </c>
    </row>
    <row r="3583" spans="1:5">
      <c r="A3583" s="412">
        <v>37586</v>
      </c>
      <c r="B3583" s="412" t="s">
        <v>35934</v>
      </c>
      <c r="C3583" s="412" t="s">
        <v>33798</v>
      </c>
      <c r="D3583" s="412" t="s">
        <v>30223</v>
      </c>
      <c r="E3583" s="413" t="s">
        <v>35935</v>
      </c>
    </row>
    <row r="3584" spans="1:5">
      <c r="A3584" s="412">
        <v>37395</v>
      </c>
      <c r="B3584" s="412" t="s">
        <v>35936</v>
      </c>
      <c r="C3584" s="412" t="s">
        <v>33798</v>
      </c>
      <c r="D3584" s="412" t="s">
        <v>30223</v>
      </c>
      <c r="E3584" s="413" t="s">
        <v>30430</v>
      </c>
    </row>
    <row r="3585" spans="1:5">
      <c r="A3585" s="412">
        <v>14147</v>
      </c>
      <c r="B3585" s="412" t="s">
        <v>35937</v>
      </c>
      <c r="C3585" s="412" t="s">
        <v>33798</v>
      </c>
      <c r="D3585" s="412" t="s">
        <v>30223</v>
      </c>
      <c r="E3585" s="413" t="s">
        <v>35938</v>
      </c>
    </row>
    <row r="3586" spans="1:5">
      <c r="A3586" s="412">
        <v>37396</v>
      </c>
      <c r="B3586" s="412" t="s">
        <v>35939</v>
      </c>
      <c r="C3586" s="412" t="s">
        <v>33798</v>
      </c>
      <c r="D3586" s="412" t="s">
        <v>30223</v>
      </c>
      <c r="E3586" s="413" t="s">
        <v>35940</v>
      </c>
    </row>
    <row r="3587" spans="1:5">
      <c r="A3587" s="412">
        <v>37397</v>
      </c>
      <c r="B3587" s="412" t="s">
        <v>35941</v>
      </c>
      <c r="C3587" s="412" t="s">
        <v>33798</v>
      </c>
      <c r="D3587" s="412" t="s">
        <v>30223</v>
      </c>
      <c r="E3587" s="413" t="s">
        <v>35942</v>
      </c>
    </row>
    <row r="3588" spans="1:5">
      <c r="A3588" s="412">
        <v>43606</v>
      </c>
      <c r="B3588" s="412" t="s">
        <v>35943</v>
      </c>
      <c r="C3588" s="412" t="s">
        <v>30213</v>
      </c>
      <c r="D3588" s="412" t="s">
        <v>30216</v>
      </c>
      <c r="E3588" s="413" t="s">
        <v>5589</v>
      </c>
    </row>
    <row r="3589" spans="1:5">
      <c r="A3589" s="412">
        <v>444</v>
      </c>
      <c r="B3589" s="412" t="s">
        <v>35944</v>
      </c>
      <c r="C3589" s="412" t="s">
        <v>30213</v>
      </c>
      <c r="D3589" s="412" t="s">
        <v>30216</v>
      </c>
      <c r="E3589" s="413" t="s">
        <v>34306</v>
      </c>
    </row>
    <row r="3590" spans="1:5">
      <c r="A3590" s="412">
        <v>445</v>
      </c>
      <c r="B3590" s="412" t="s">
        <v>35945</v>
      </c>
      <c r="C3590" s="412" t="s">
        <v>30213</v>
      </c>
      <c r="D3590" s="412" t="s">
        <v>30216</v>
      </c>
      <c r="E3590" s="413" t="s">
        <v>15239</v>
      </c>
    </row>
    <row r="3591" spans="1:5">
      <c r="A3591" s="412">
        <v>4783</v>
      </c>
      <c r="B3591" s="412" t="s">
        <v>35946</v>
      </c>
      <c r="C3591" s="412" t="s">
        <v>30484</v>
      </c>
      <c r="D3591" s="412" t="s">
        <v>30214</v>
      </c>
      <c r="E3591" s="413" t="s">
        <v>5713</v>
      </c>
    </row>
    <row r="3592" spans="1:5">
      <c r="A3592" s="412">
        <v>41079</v>
      </c>
      <c r="B3592" s="412" t="s">
        <v>35947</v>
      </c>
      <c r="C3592" s="412" t="s">
        <v>30486</v>
      </c>
      <c r="D3592" s="412" t="s">
        <v>30216</v>
      </c>
      <c r="E3592" s="413" t="s">
        <v>35948</v>
      </c>
    </row>
    <row r="3593" spans="1:5">
      <c r="A3593" s="412">
        <v>12874</v>
      </c>
      <c r="B3593" s="412" t="s">
        <v>35949</v>
      </c>
      <c r="C3593" s="412" t="s">
        <v>30484</v>
      </c>
      <c r="D3593" s="412" t="s">
        <v>30216</v>
      </c>
      <c r="E3593" s="413" t="s">
        <v>13633</v>
      </c>
    </row>
    <row r="3594" spans="1:5">
      <c r="A3594" s="412">
        <v>41082</v>
      </c>
      <c r="B3594" s="412" t="s">
        <v>35950</v>
      </c>
      <c r="C3594" s="412" t="s">
        <v>30486</v>
      </c>
      <c r="D3594" s="412" t="s">
        <v>30216</v>
      </c>
      <c r="E3594" s="413" t="s">
        <v>35951</v>
      </c>
    </row>
    <row r="3595" spans="1:5">
      <c r="A3595" s="412">
        <v>4785</v>
      </c>
      <c r="B3595" s="412" t="s">
        <v>35952</v>
      </c>
      <c r="C3595" s="412" t="s">
        <v>30484</v>
      </c>
      <c r="D3595" s="412" t="s">
        <v>30216</v>
      </c>
      <c r="E3595" s="413" t="s">
        <v>32398</v>
      </c>
    </row>
    <row r="3596" spans="1:5">
      <c r="A3596" s="412">
        <v>41081</v>
      </c>
      <c r="B3596" s="412" t="s">
        <v>35953</v>
      </c>
      <c r="C3596" s="412" t="s">
        <v>30486</v>
      </c>
      <c r="D3596" s="412" t="s">
        <v>30216</v>
      </c>
      <c r="E3596" s="413" t="s">
        <v>35954</v>
      </c>
    </row>
    <row r="3597" spans="1:5">
      <c r="A3597" s="412">
        <v>4801</v>
      </c>
      <c r="B3597" s="412" t="s">
        <v>35955</v>
      </c>
      <c r="C3597" s="412" t="s">
        <v>30222</v>
      </c>
      <c r="D3597" s="412" t="s">
        <v>30216</v>
      </c>
      <c r="E3597" s="413" t="s">
        <v>35956</v>
      </c>
    </row>
    <row r="3598" spans="1:5">
      <c r="A3598" s="412">
        <v>4794</v>
      </c>
      <c r="B3598" s="412" t="s">
        <v>35957</v>
      </c>
      <c r="C3598" s="412" t="s">
        <v>30222</v>
      </c>
      <c r="D3598" s="412" t="s">
        <v>30216</v>
      </c>
      <c r="E3598" s="413" t="s">
        <v>35958</v>
      </c>
    </row>
    <row r="3599" spans="1:5">
      <c r="A3599" s="412">
        <v>4796</v>
      </c>
      <c r="B3599" s="412" t="s">
        <v>35959</v>
      </c>
      <c r="C3599" s="412" t="s">
        <v>30222</v>
      </c>
      <c r="D3599" s="412" t="s">
        <v>30216</v>
      </c>
      <c r="E3599" s="413" t="s">
        <v>35960</v>
      </c>
    </row>
    <row r="3600" spans="1:5">
      <c r="A3600" s="412">
        <v>4800</v>
      </c>
      <c r="B3600" s="412" t="s">
        <v>35961</v>
      </c>
      <c r="C3600" s="412" t="s">
        <v>30222</v>
      </c>
      <c r="D3600" s="412" t="s">
        <v>30216</v>
      </c>
      <c r="E3600" s="413" t="s">
        <v>35962</v>
      </c>
    </row>
    <row r="3601" spans="1:5">
      <c r="A3601" s="412">
        <v>4795</v>
      </c>
      <c r="B3601" s="412" t="s">
        <v>35963</v>
      </c>
      <c r="C3601" s="412" t="s">
        <v>30222</v>
      </c>
      <c r="D3601" s="412" t="s">
        <v>30216</v>
      </c>
      <c r="E3601" s="413" t="s">
        <v>35964</v>
      </c>
    </row>
    <row r="3602" spans="1:5">
      <c r="A3602" s="412">
        <v>39694</v>
      </c>
      <c r="B3602" s="412" t="s">
        <v>35965</v>
      </c>
      <c r="C3602" s="412" t="s">
        <v>30222</v>
      </c>
      <c r="D3602" s="412" t="s">
        <v>30216</v>
      </c>
      <c r="E3602" s="413" t="s">
        <v>35966</v>
      </c>
    </row>
    <row r="3603" spans="1:5">
      <c r="A3603" s="412">
        <v>1292</v>
      </c>
      <c r="B3603" s="412" t="s">
        <v>35967</v>
      </c>
      <c r="C3603" s="412" t="s">
        <v>30222</v>
      </c>
      <c r="D3603" s="412" t="s">
        <v>30216</v>
      </c>
      <c r="E3603" s="413" t="s">
        <v>35968</v>
      </c>
    </row>
    <row r="3604" spans="1:5">
      <c r="A3604" s="412">
        <v>1287</v>
      </c>
      <c r="B3604" s="412" t="s">
        <v>35969</v>
      </c>
      <c r="C3604" s="412" t="s">
        <v>30222</v>
      </c>
      <c r="D3604" s="412" t="s">
        <v>30214</v>
      </c>
      <c r="E3604" s="413" t="s">
        <v>4788</v>
      </c>
    </row>
    <row r="3605" spans="1:5">
      <c r="A3605" s="412">
        <v>1297</v>
      </c>
      <c r="B3605" s="412" t="s">
        <v>35970</v>
      </c>
      <c r="C3605" s="412" t="s">
        <v>30222</v>
      </c>
      <c r="D3605" s="412" t="s">
        <v>30216</v>
      </c>
      <c r="E3605" s="413" t="s">
        <v>35971</v>
      </c>
    </row>
    <row r="3606" spans="1:5">
      <c r="A3606" s="412">
        <v>4786</v>
      </c>
      <c r="B3606" s="412" t="s">
        <v>35972</v>
      </c>
      <c r="C3606" s="412" t="s">
        <v>30222</v>
      </c>
      <c r="D3606" s="412" t="s">
        <v>30223</v>
      </c>
      <c r="E3606" s="413" t="s">
        <v>35973</v>
      </c>
    </row>
    <row r="3607" spans="1:5">
      <c r="A3607" s="412">
        <v>10840</v>
      </c>
      <c r="B3607" s="412" t="s">
        <v>35974</v>
      </c>
      <c r="C3607" s="412" t="s">
        <v>30222</v>
      </c>
      <c r="D3607" s="412" t="s">
        <v>30214</v>
      </c>
      <c r="E3607" s="413" t="s">
        <v>35975</v>
      </c>
    </row>
    <row r="3608" spans="1:5">
      <c r="A3608" s="412">
        <v>10841</v>
      </c>
      <c r="B3608" s="412" t="s">
        <v>35976</v>
      </c>
      <c r="C3608" s="412" t="s">
        <v>30222</v>
      </c>
      <c r="D3608" s="412" t="s">
        <v>30216</v>
      </c>
      <c r="E3608" s="413" t="s">
        <v>35977</v>
      </c>
    </row>
    <row r="3609" spans="1:5">
      <c r="A3609" s="412">
        <v>44540</v>
      </c>
      <c r="B3609" s="412" t="s">
        <v>35978</v>
      </c>
      <c r="C3609" s="412" t="s">
        <v>30222</v>
      </c>
      <c r="D3609" s="412" t="s">
        <v>30216</v>
      </c>
      <c r="E3609" s="413" t="s">
        <v>35979</v>
      </c>
    </row>
    <row r="3610" spans="1:5">
      <c r="A3610" s="412">
        <v>10842</v>
      </c>
      <c r="B3610" s="412" t="s">
        <v>35980</v>
      </c>
      <c r="C3610" s="412" t="s">
        <v>30222</v>
      </c>
      <c r="D3610" s="412" t="s">
        <v>30216</v>
      </c>
      <c r="E3610" s="413" t="s">
        <v>35981</v>
      </c>
    </row>
    <row r="3611" spans="1:5">
      <c r="A3611" s="412">
        <v>21108</v>
      </c>
      <c r="B3611" s="412" t="s">
        <v>35982</v>
      </c>
      <c r="C3611" s="412" t="s">
        <v>30222</v>
      </c>
      <c r="D3611" s="412" t="s">
        <v>30216</v>
      </c>
      <c r="E3611" s="413" t="s">
        <v>35983</v>
      </c>
    </row>
    <row r="3612" spans="1:5">
      <c r="A3612" s="412">
        <v>38180</v>
      </c>
      <c r="B3612" s="412" t="s">
        <v>35984</v>
      </c>
      <c r="C3612" s="412" t="s">
        <v>30222</v>
      </c>
      <c r="D3612" s="412" t="s">
        <v>30216</v>
      </c>
      <c r="E3612" s="413" t="s">
        <v>35985</v>
      </c>
    </row>
    <row r="3613" spans="1:5">
      <c r="A3613" s="412">
        <v>40648</v>
      </c>
      <c r="B3613" s="412" t="s">
        <v>35986</v>
      </c>
      <c r="C3613" s="412" t="s">
        <v>30222</v>
      </c>
      <c r="D3613" s="412" t="s">
        <v>30223</v>
      </c>
      <c r="E3613" s="413" t="s">
        <v>35987</v>
      </c>
    </row>
    <row r="3614" spans="1:5">
      <c r="A3614" s="412">
        <v>40649</v>
      </c>
      <c r="B3614" s="412" t="s">
        <v>35988</v>
      </c>
      <c r="C3614" s="412" t="s">
        <v>30222</v>
      </c>
      <c r="D3614" s="412" t="s">
        <v>30223</v>
      </c>
      <c r="E3614" s="413" t="s">
        <v>35989</v>
      </c>
    </row>
    <row r="3615" spans="1:5">
      <c r="A3615" s="412">
        <v>40650</v>
      </c>
      <c r="B3615" s="412" t="s">
        <v>35990</v>
      </c>
      <c r="C3615" s="412" t="s">
        <v>30222</v>
      </c>
      <c r="D3615" s="412" t="s">
        <v>30223</v>
      </c>
      <c r="E3615" s="413" t="s">
        <v>12385</v>
      </c>
    </row>
    <row r="3616" spans="1:5">
      <c r="A3616" s="412">
        <v>40651</v>
      </c>
      <c r="B3616" s="412" t="s">
        <v>35991</v>
      </c>
      <c r="C3616" s="412" t="s">
        <v>30222</v>
      </c>
      <c r="D3616" s="412" t="s">
        <v>30223</v>
      </c>
      <c r="E3616" s="413" t="s">
        <v>35960</v>
      </c>
    </row>
    <row r="3617" spans="1:5">
      <c r="A3617" s="412">
        <v>40652</v>
      </c>
      <c r="B3617" s="412" t="s">
        <v>35992</v>
      </c>
      <c r="C3617" s="412" t="s">
        <v>30222</v>
      </c>
      <c r="D3617" s="412" t="s">
        <v>30223</v>
      </c>
      <c r="E3617" s="413" t="s">
        <v>35993</v>
      </c>
    </row>
    <row r="3618" spans="1:5">
      <c r="A3618" s="412">
        <v>40647</v>
      </c>
      <c r="B3618" s="412" t="s">
        <v>35994</v>
      </c>
      <c r="C3618" s="412" t="s">
        <v>30222</v>
      </c>
      <c r="D3618" s="412" t="s">
        <v>30223</v>
      </c>
      <c r="E3618" s="413" t="s">
        <v>35995</v>
      </c>
    </row>
    <row r="3619" spans="1:5">
      <c r="A3619" s="412">
        <v>40653</v>
      </c>
      <c r="B3619" s="412" t="s">
        <v>35996</v>
      </c>
      <c r="C3619" s="412" t="s">
        <v>30222</v>
      </c>
      <c r="D3619" s="412" t="s">
        <v>30223</v>
      </c>
      <c r="E3619" s="413" t="s">
        <v>35997</v>
      </c>
    </row>
    <row r="3620" spans="1:5">
      <c r="A3620" s="412">
        <v>36178</v>
      </c>
      <c r="B3620" s="412" t="s">
        <v>35998</v>
      </c>
      <c r="C3620" s="412" t="s">
        <v>30213</v>
      </c>
      <c r="D3620" s="412" t="s">
        <v>30216</v>
      </c>
      <c r="E3620" s="413" t="s">
        <v>5253</v>
      </c>
    </row>
    <row r="3621" spans="1:5">
      <c r="A3621" s="412">
        <v>38195</v>
      </c>
      <c r="B3621" s="412" t="s">
        <v>35999</v>
      </c>
      <c r="C3621" s="412" t="s">
        <v>30222</v>
      </c>
      <c r="D3621" s="412" t="s">
        <v>30216</v>
      </c>
      <c r="E3621" s="413" t="s">
        <v>36000</v>
      </c>
    </row>
    <row r="3622" spans="1:5">
      <c r="A3622" s="412">
        <v>38181</v>
      </c>
      <c r="B3622" s="412" t="s">
        <v>36001</v>
      </c>
      <c r="C3622" s="412" t="s">
        <v>30222</v>
      </c>
      <c r="D3622" s="412" t="s">
        <v>30216</v>
      </c>
      <c r="E3622" s="413" t="s">
        <v>36002</v>
      </c>
    </row>
    <row r="3623" spans="1:5">
      <c r="A3623" s="412">
        <v>38182</v>
      </c>
      <c r="B3623" s="412" t="s">
        <v>36003</v>
      </c>
      <c r="C3623" s="412" t="s">
        <v>30222</v>
      </c>
      <c r="D3623" s="412" t="s">
        <v>30216</v>
      </c>
      <c r="E3623" s="413" t="s">
        <v>36004</v>
      </c>
    </row>
    <row r="3624" spans="1:5">
      <c r="A3624" s="412">
        <v>38186</v>
      </c>
      <c r="B3624" s="412" t="s">
        <v>36005</v>
      </c>
      <c r="C3624" s="412" t="s">
        <v>30222</v>
      </c>
      <c r="D3624" s="412" t="s">
        <v>30216</v>
      </c>
      <c r="E3624" s="413" t="s">
        <v>36006</v>
      </c>
    </row>
    <row r="3625" spans="1:5">
      <c r="A3625" s="412">
        <v>38185</v>
      </c>
      <c r="B3625" s="412" t="s">
        <v>36007</v>
      </c>
      <c r="C3625" s="412" t="s">
        <v>30222</v>
      </c>
      <c r="D3625" s="412" t="s">
        <v>30216</v>
      </c>
      <c r="E3625" s="413" t="s">
        <v>36008</v>
      </c>
    </row>
    <row r="3626" spans="1:5">
      <c r="A3626" s="412">
        <v>40654</v>
      </c>
      <c r="B3626" s="412" t="s">
        <v>36009</v>
      </c>
      <c r="C3626" s="412" t="s">
        <v>30222</v>
      </c>
      <c r="D3626" s="412" t="s">
        <v>30223</v>
      </c>
      <c r="E3626" s="413" t="s">
        <v>15268</v>
      </c>
    </row>
    <row r="3627" spans="1:5">
      <c r="A3627" s="412">
        <v>44541</v>
      </c>
      <c r="B3627" s="412" t="s">
        <v>36010</v>
      </c>
      <c r="C3627" s="412" t="s">
        <v>30222</v>
      </c>
      <c r="D3627" s="412" t="s">
        <v>30216</v>
      </c>
      <c r="E3627" s="413" t="s">
        <v>36011</v>
      </c>
    </row>
    <row r="3628" spans="1:5">
      <c r="A3628" s="412">
        <v>4822</v>
      </c>
      <c r="B3628" s="412" t="s">
        <v>36012</v>
      </c>
      <c r="C3628" s="412" t="s">
        <v>30222</v>
      </c>
      <c r="D3628" s="412" t="s">
        <v>30216</v>
      </c>
      <c r="E3628" s="413" t="s">
        <v>36013</v>
      </c>
    </row>
    <row r="3629" spans="1:5">
      <c r="A3629" s="412">
        <v>4818</v>
      </c>
      <c r="B3629" s="412" t="s">
        <v>36014</v>
      </c>
      <c r="C3629" s="412" t="s">
        <v>30222</v>
      </c>
      <c r="D3629" s="412" t="s">
        <v>30214</v>
      </c>
      <c r="E3629" s="413" t="s">
        <v>36015</v>
      </c>
    </row>
    <row r="3630" spans="1:5">
      <c r="A3630" s="412">
        <v>39567</v>
      </c>
      <c r="B3630" s="412" t="s">
        <v>36016</v>
      </c>
      <c r="C3630" s="412" t="s">
        <v>30222</v>
      </c>
      <c r="D3630" s="412" t="s">
        <v>30216</v>
      </c>
      <c r="E3630" s="413" t="s">
        <v>13480</v>
      </c>
    </row>
    <row r="3631" spans="1:5">
      <c r="A3631" s="412">
        <v>39566</v>
      </c>
      <c r="B3631" s="412" t="s">
        <v>36017</v>
      </c>
      <c r="C3631" s="412" t="s">
        <v>30222</v>
      </c>
      <c r="D3631" s="412" t="s">
        <v>30216</v>
      </c>
      <c r="E3631" s="413" t="s">
        <v>36018</v>
      </c>
    </row>
    <row r="3632" spans="1:5">
      <c r="A3632" s="412">
        <v>39416</v>
      </c>
      <c r="B3632" s="412" t="s">
        <v>36019</v>
      </c>
      <c r="C3632" s="412" t="s">
        <v>30222</v>
      </c>
      <c r="D3632" s="412" t="s">
        <v>30216</v>
      </c>
      <c r="E3632" s="413" t="s">
        <v>7193</v>
      </c>
    </row>
    <row r="3633" spans="1:5">
      <c r="A3633" s="412">
        <v>39417</v>
      </c>
      <c r="B3633" s="412" t="s">
        <v>36020</v>
      </c>
      <c r="C3633" s="412" t="s">
        <v>30222</v>
      </c>
      <c r="D3633" s="412" t="s">
        <v>30216</v>
      </c>
      <c r="E3633" s="413" t="s">
        <v>36021</v>
      </c>
    </row>
    <row r="3634" spans="1:5">
      <c r="A3634" s="412">
        <v>43742</v>
      </c>
      <c r="B3634" s="412" t="s">
        <v>36022</v>
      </c>
      <c r="C3634" s="412" t="s">
        <v>30222</v>
      </c>
      <c r="D3634" s="412" t="s">
        <v>30216</v>
      </c>
      <c r="E3634" s="413" t="s">
        <v>36023</v>
      </c>
    </row>
    <row r="3635" spans="1:5">
      <c r="A3635" s="412">
        <v>39414</v>
      </c>
      <c r="B3635" s="412" t="s">
        <v>36024</v>
      </c>
      <c r="C3635" s="412" t="s">
        <v>30222</v>
      </c>
      <c r="D3635" s="412" t="s">
        <v>30216</v>
      </c>
      <c r="E3635" s="413" t="s">
        <v>36025</v>
      </c>
    </row>
    <row r="3636" spans="1:5">
      <c r="A3636" s="412">
        <v>39415</v>
      </c>
      <c r="B3636" s="412" t="s">
        <v>36026</v>
      </c>
      <c r="C3636" s="412" t="s">
        <v>30222</v>
      </c>
      <c r="D3636" s="412" t="s">
        <v>30216</v>
      </c>
      <c r="E3636" s="413" t="s">
        <v>12832</v>
      </c>
    </row>
    <row r="3637" spans="1:5">
      <c r="A3637" s="412">
        <v>43740</v>
      </c>
      <c r="B3637" s="412" t="s">
        <v>36027</v>
      </c>
      <c r="C3637" s="412" t="s">
        <v>30222</v>
      </c>
      <c r="D3637" s="412" t="s">
        <v>30216</v>
      </c>
      <c r="E3637" s="413" t="s">
        <v>33374</v>
      </c>
    </row>
    <row r="3638" spans="1:5">
      <c r="A3638" s="412">
        <v>39412</v>
      </c>
      <c r="B3638" s="412" t="s">
        <v>36028</v>
      </c>
      <c r="C3638" s="412" t="s">
        <v>30222</v>
      </c>
      <c r="D3638" s="412" t="s">
        <v>30214</v>
      </c>
      <c r="E3638" s="413" t="s">
        <v>15763</v>
      </c>
    </row>
    <row r="3639" spans="1:5">
      <c r="A3639" s="412">
        <v>39413</v>
      </c>
      <c r="B3639" s="412" t="s">
        <v>36029</v>
      </c>
      <c r="C3639" s="412" t="s">
        <v>30222</v>
      </c>
      <c r="D3639" s="412" t="s">
        <v>30216</v>
      </c>
      <c r="E3639" s="413" t="s">
        <v>36030</v>
      </c>
    </row>
    <row r="3640" spans="1:5">
      <c r="A3640" s="412">
        <v>43741</v>
      </c>
      <c r="B3640" s="412" t="s">
        <v>36031</v>
      </c>
      <c r="C3640" s="412" t="s">
        <v>30222</v>
      </c>
      <c r="D3640" s="412" t="s">
        <v>30216</v>
      </c>
      <c r="E3640" s="413" t="s">
        <v>15388</v>
      </c>
    </row>
    <row r="3641" spans="1:5">
      <c r="A3641" s="412">
        <v>11062</v>
      </c>
      <c r="B3641" s="412" t="s">
        <v>36032</v>
      </c>
      <c r="C3641" s="412" t="s">
        <v>30222</v>
      </c>
      <c r="D3641" s="412" t="s">
        <v>30216</v>
      </c>
      <c r="E3641" s="413" t="s">
        <v>36033</v>
      </c>
    </row>
    <row r="3642" spans="1:5">
      <c r="A3642" s="412">
        <v>11063</v>
      </c>
      <c r="B3642" s="412" t="s">
        <v>36034</v>
      </c>
      <c r="C3642" s="412" t="s">
        <v>30222</v>
      </c>
      <c r="D3642" s="412" t="s">
        <v>30216</v>
      </c>
      <c r="E3642" s="413" t="s">
        <v>15335</v>
      </c>
    </row>
    <row r="3643" spans="1:5">
      <c r="A3643" s="412">
        <v>13521</v>
      </c>
      <c r="B3643" s="412" t="s">
        <v>36035</v>
      </c>
      <c r="C3643" s="412" t="s">
        <v>30213</v>
      </c>
      <c r="D3643" s="412" t="s">
        <v>30223</v>
      </c>
      <c r="E3643" s="413" t="s">
        <v>36036</v>
      </c>
    </row>
    <row r="3644" spans="1:5">
      <c r="A3644" s="412">
        <v>10851</v>
      </c>
      <c r="B3644" s="412" t="s">
        <v>36037</v>
      </c>
      <c r="C3644" s="412" t="s">
        <v>30213</v>
      </c>
      <c r="D3644" s="412" t="s">
        <v>30223</v>
      </c>
      <c r="E3644" s="413" t="s">
        <v>36038</v>
      </c>
    </row>
    <row r="3645" spans="1:5">
      <c r="A3645" s="412">
        <v>39515</v>
      </c>
      <c r="B3645" s="412" t="s">
        <v>36039</v>
      </c>
      <c r="C3645" s="412" t="s">
        <v>30213</v>
      </c>
      <c r="D3645" s="412" t="s">
        <v>30223</v>
      </c>
      <c r="E3645" s="413" t="s">
        <v>36040</v>
      </c>
    </row>
    <row r="3646" spans="1:5">
      <c r="A3646" s="412">
        <v>39516</v>
      </c>
      <c r="B3646" s="412" t="s">
        <v>36041</v>
      </c>
      <c r="C3646" s="412" t="s">
        <v>30213</v>
      </c>
      <c r="D3646" s="412" t="s">
        <v>30223</v>
      </c>
      <c r="E3646" s="413" t="s">
        <v>36042</v>
      </c>
    </row>
    <row r="3647" spans="1:5">
      <c r="A3647" s="412">
        <v>39514</v>
      </c>
      <c r="B3647" s="412" t="s">
        <v>36043</v>
      </c>
      <c r="C3647" s="412" t="s">
        <v>30213</v>
      </c>
      <c r="D3647" s="412" t="s">
        <v>30223</v>
      </c>
      <c r="E3647" s="413" t="s">
        <v>36044</v>
      </c>
    </row>
    <row r="3648" spans="1:5">
      <c r="A3648" s="412">
        <v>4812</v>
      </c>
      <c r="B3648" s="412" t="s">
        <v>36045</v>
      </c>
      <c r="C3648" s="412" t="s">
        <v>30222</v>
      </c>
      <c r="D3648" s="412" t="s">
        <v>30216</v>
      </c>
      <c r="E3648" s="413" t="s">
        <v>7397</v>
      </c>
    </row>
    <row r="3649" spans="1:5">
      <c r="A3649" s="412">
        <v>10849</v>
      </c>
      <c r="B3649" s="412" t="s">
        <v>36046</v>
      </c>
      <c r="C3649" s="412" t="s">
        <v>30213</v>
      </c>
      <c r="D3649" s="412" t="s">
        <v>30223</v>
      </c>
      <c r="E3649" s="413" t="s">
        <v>36047</v>
      </c>
    </row>
    <row r="3650" spans="1:5">
      <c r="A3650" s="412">
        <v>10848</v>
      </c>
      <c r="B3650" s="412" t="s">
        <v>36048</v>
      </c>
      <c r="C3650" s="412" t="s">
        <v>30213</v>
      </c>
      <c r="D3650" s="412" t="s">
        <v>30223</v>
      </c>
      <c r="E3650" s="413" t="s">
        <v>36049</v>
      </c>
    </row>
    <row r="3651" spans="1:5">
      <c r="A3651" s="412">
        <v>4813</v>
      </c>
      <c r="B3651" s="412" t="s">
        <v>36050</v>
      </c>
      <c r="C3651" s="412" t="s">
        <v>30222</v>
      </c>
      <c r="D3651" s="412" t="s">
        <v>30223</v>
      </c>
      <c r="E3651" s="413" t="s">
        <v>36051</v>
      </c>
    </row>
    <row r="3652" spans="1:5">
      <c r="A3652" s="412">
        <v>37560</v>
      </c>
      <c r="B3652" s="412" t="s">
        <v>36052</v>
      </c>
      <c r="C3652" s="412" t="s">
        <v>30213</v>
      </c>
      <c r="D3652" s="412" t="s">
        <v>30216</v>
      </c>
      <c r="E3652" s="413" t="s">
        <v>16036</v>
      </c>
    </row>
    <row r="3653" spans="1:5">
      <c r="A3653" s="412">
        <v>37557</v>
      </c>
      <c r="B3653" s="412" t="s">
        <v>36053</v>
      </c>
      <c r="C3653" s="412" t="s">
        <v>30213</v>
      </c>
      <c r="D3653" s="412" t="s">
        <v>30216</v>
      </c>
      <c r="E3653" s="413" t="s">
        <v>36054</v>
      </c>
    </row>
    <row r="3654" spans="1:5">
      <c r="A3654" s="412">
        <v>37556</v>
      </c>
      <c r="B3654" s="412" t="s">
        <v>36055</v>
      </c>
      <c r="C3654" s="412" t="s">
        <v>30213</v>
      </c>
      <c r="D3654" s="412" t="s">
        <v>30216</v>
      </c>
      <c r="E3654" s="413" t="s">
        <v>13618</v>
      </c>
    </row>
    <row r="3655" spans="1:5">
      <c r="A3655" s="412">
        <v>37559</v>
      </c>
      <c r="B3655" s="412" t="s">
        <v>36056</v>
      </c>
      <c r="C3655" s="412" t="s">
        <v>30213</v>
      </c>
      <c r="D3655" s="412" t="s">
        <v>30216</v>
      </c>
      <c r="E3655" s="413" t="s">
        <v>14842</v>
      </c>
    </row>
    <row r="3656" spans="1:5">
      <c r="A3656" s="412">
        <v>37539</v>
      </c>
      <c r="B3656" s="412" t="s">
        <v>36057</v>
      </c>
      <c r="C3656" s="412" t="s">
        <v>30213</v>
      </c>
      <c r="D3656" s="412" t="s">
        <v>30214</v>
      </c>
      <c r="E3656" s="413" t="s">
        <v>36058</v>
      </c>
    </row>
    <row r="3657" spans="1:5">
      <c r="A3657" s="412">
        <v>37558</v>
      </c>
      <c r="B3657" s="412" t="s">
        <v>36059</v>
      </c>
      <c r="C3657" s="412" t="s">
        <v>30213</v>
      </c>
      <c r="D3657" s="412" t="s">
        <v>30216</v>
      </c>
      <c r="E3657" s="413" t="s">
        <v>34889</v>
      </c>
    </row>
    <row r="3658" spans="1:5">
      <c r="A3658" s="412">
        <v>34723</v>
      </c>
      <c r="B3658" s="412" t="s">
        <v>36060</v>
      </c>
      <c r="C3658" s="412" t="s">
        <v>30222</v>
      </c>
      <c r="D3658" s="412" t="s">
        <v>30223</v>
      </c>
      <c r="E3658" s="413" t="s">
        <v>36061</v>
      </c>
    </row>
    <row r="3659" spans="1:5">
      <c r="A3659" s="412">
        <v>34721</v>
      </c>
      <c r="B3659" s="412" t="s">
        <v>36062</v>
      </c>
      <c r="C3659" s="412" t="s">
        <v>30222</v>
      </c>
      <c r="D3659" s="412" t="s">
        <v>30223</v>
      </c>
      <c r="E3659" s="413" t="s">
        <v>36063</v>
      </c>
    </row>
    <row r="3660" spans="1:5">
      <c r="A3660" s="412">
        <v>4309</v>
      </c>
      <c r="B3660" s="412" t="s">
        <v>36064</v>
      </c>
      <c r="C3660" s="412" t="s">
        <v>30213</v>
      </c>
      <c r="D3660" s="412" t="s">
        <v>30216</v>
      </c>
      <c r="E3660" s="413" t="s">
        <v>14739</v>
      </c>
    </row>
    <row r="3661" spans="1:5">
      <c r="A3661" s="412">
        <v>4307</v>
      </c>
      <c r="B3661" s="412" t="s">
        <v>36065</v>
      </c>
      <c r="C3661" s="412" t="s">
        <v>30213</v>
      </c>
      <c r="D3661" s="412" t="s">
        <v>30216</v>
      </c>
      <c r="E3661" s="413" t="s">
        <v>6961</v>
      </c>
    </row>
    <row r="3662" spans="1:5">
      <c r="A3662" s="412">
        <v>10850</v>
      </c>
      <c r="B3662" s="412" t="s">
        <v>36066</v>
      </c>
      <c r="C3662" s="412" t="s">
        <v>30213</v>
      </c>
      <c r="D3662" s="412" t="s">
        <v>30223</v>
      </c>
      <c r="E3662" s="413" t="s">
        <v>36067</v>
      </c>
    </row>
    <row r="3663" spans="1:5">
      <c r="A3663" s="412">
        <v>42438</v>
      </c>
      <c r="B3663" s="412" t="s">
        <v>36068</v>
      </c>
      <c r="C3663" s="412" t="s">
        <v>30213</v>
      </c>
      <c r="D3663" s="412" t="s">
        <v>30223</v>
      </c>
      <c r="E3663" s="413" t="s">
        <v>36069</v>
      </c>
    </row>
    <row r="3664" spans="1:5">
      <c r="A3664" s="412">
        <v>4792</v>
      </c>
      <c r="B3664" s="412" t="s">
        <v>36070</v>
      </c>
      <c r="C3664" s="412" t="s">
        <v>30222</v>
      </c>
      <c r="D3664" s="412" t="s">
        <v>30216</v>
      </c>
      <c r="E3664" s="413" t="s">
        <v>33239</v>
      </c>
    </row>
    <row r="3665" spans="1:5">
      <c r="A3665" s="412">
        <v>4790</v>
      </c>
      <c r="B3665" s="412" t="s">
        <v>36071</v>
      </c>
      <c r="C3665" s="412" t="s">
        <v>30222</v>
      </c>
      <c r="D3665" s="412" t="s">
        <v>30214</v>
      </c>
      <c r="E3665" s="413" t="s">
        <v>36072</v>
      </c>
    </row>
    <row r="3666" spans="1:5">
      <c r="A3666" s="412">
        <v>40671</v>
      </c>
      <c r="B3666" s="412" t="s">
        <v>36073</v>
      </c>
      <c r="C3666" s="412" t="s">
        <v>30222</v>
      </c>
      <c r="D3666" s="412" t="s">
        <v>30216</v>
      </c>
      <c r="E3666" s="413" t="s">
        <v>36074</v>
      </c>
    </row>
    <row r="3667" spans="1:5">
      <c r="A3667" s="412">
        <v>7552</v>
      </c>
      <c r="B3667" s="412" t="s">
        <v>36075</v>
      </c>
      <c r="C3667" s="412" t="s">
        <v>30213</v>
      </c>
      <c r="D3667" s="412" t="s">
        <v>30223</v>
      </c>
      <c r="E3667" s="413" t="s">
        <v>36076</v>
      </c>
    </row>
    <row r="3668" spans="1:5">
      <c r="A3668" s="412">
        <v>4893</v>
      </c>
      <c r="B3668" s="412" t="s">
        <v>36077</v>
      </c>
      <c r="C3668" s="412" t="s">
        <v>30213</v>
      </c>
      <c r="D3668" s="412" t="s">
        <v>30223</v>
      </c>
      <c r="E3668" s="413" t="s">
        <v>36078</v>
      </c>
    </row>
    <row r="3669" spans="1:5">
      <c r="A3669" s="412">
        <v>4894</v>
      </c>
      <c r="B3669" s="412" t="s">
        <v>36079</v>
      </c>
      <c r="C3669" s="412" t="s">
        <v>30213</v>
      </c>
      <c r="D3669" s="412" t="s">
        <v>30223</v>
      </c>
      <c r="E3669" s="413" t="s">
        <v>14732</v>
      </c>
    </row>
    <row r="3670" spans="1:5">
      <c r="A3670" s="412">
        <v>4888</v>
      </c>
      <c r="B3670" s="412" t="s">
        <v>36080</v>
      </c>
      <c r="C3670" s="412" t="s">
        <v>30213</v>
      </c>
      <c r="D3670" s="412" t="s">
        <v>30223</v>
      </c>
      <c r="E3670" s="413" t="s">
        <v>11961</v>
      </c>
    </row>
    <row r="3671" spans="1:5">
      <c r="A3671" s="412">
        <v>4890</v>
      </c>
      <c r="B3671" s="412" t="s">
        <v>36081</v>
      </c>
      <c r="C3671" s="412" t="s">
        <v>30213</v>
      </c>
      <c r="D3671" s="412" t="s">
        <v>30223</v>
      </c>
      <c r="E3671" s="413" t="s">
        <v>31292</v>
      </c>
    </row>
    <row r="3672" spans="1:5">
      <c r="A3672" s="412">
        <v>12411</v>
      </c>
      <c r="B3672" s="412" t="s">
        <v>36082</v>
      </c>
      <c r="C3672" s="412" t="s">
        <v>30213</v>
      </c>
      <c r="D3672" s="412" t="s">
        <v>30223</v>
      </c>
      <c r="E3672" s="413" t="s">
        <v>36083</v>
      </c>
    </row>
    <row r="3673" spans="1:5">
      <c r="A3673" s="412">
        <v>4891</v>
      </c>
      <c r="B3673" s="412" t="s">
        <v>36084</v>
      </c>
      <c r="C3673" s="412" t="s">
        <v>30213</v>
      </c>
      <c r="D3673" s="412" t="s">
        <v>30223</v>
      </c>
      <c r="E3673" s="413" t="s">
        <v>14538</v>
      </c>
    </row>
    <row r="3674" spans="1:5">
      <c r="A3674" s="412">
        <v>4889</v>
      </c>
      <c r="B3674" s="412" t="s">
        <v>36085</v>
      </c>
      <c r="C3674" s="412" t="s">
        <v>30213</v>
      </c>
      <c r="D3674" s="412" t="s">
        <v>30223</v>
      </c>
      <c r="E3674" s="413" t="s">
        <v>9781</v>
      </c>
    </row>
    <row r="3675" spans="1:5">
      <c r="A3675" s="412">
        <v>4892</v>
      </c>
      <c r="B3675" s="412" t="s">
        <v>36086</v>
      </c>
      <c r="C3675" s="412" t="s">
        <v>30213</v>
      </c>
      <c r="D3675" s="412" t="s">
        <v>30223</v>
      </c>
      <c r="E3675" s="413" t="s">
        <v>12868</v>
      </c>
    </row>
    <row r="3676" spans="1:5">
      <c r="A3676" s="412">
        <v>12412</v>
      </c>
      <c r="B3676" s="412" t="s">
        <v>36087</v>
      </c>
      <c r="C3676" s="412" t="s">
        <v>30213</v>
      </c>
      <c r="D3676" s="412" t="s">
        <v>30223</v>
      </c>
      <c r="E3676" s="413" t="s">
        <v>36088</v>
      </c>
    </row>
    <row r="3677" spans="1:5">
      <c r="A3677" s="412">
        <v>11073</v>
      </c>
      <c r="B3677" s="412" t="s">
        <v>36089</v>
      </c>
      <c r="C3677" s="412" t="s">
        <v>30213</v>
      </c>
      <c r="D3677" s="412" t="s">
        <v>30216</v>
      </c>
      <c r="E3677" s="413" t="s">
        <v>36090</v>
      </c>
    </row>
    <row r="3678" spans="1:5">
      <c r="A3678" s="412">
        <v>11071</v>
      </c>
      <c r="B3678" s="412" t="s">
        <v>36091</v>
      </c>
      <c r="C3678" s="412" t="s">
        <v>30213</v>
      </c>
      <c r="D3678" s="412" t="s">
        <v>30216</v>
      </c>
      <c r="E3678" s="413" t="s">
        <v>32452</v>
      </c>
    </row>
    <row r="3679" spans="1:5">
      <c r="A3679" s="412">
        <v>11072</v>
      </c>
      <c r="B3679" s="412" t="s">
        <v>36092</v>
      </c>
      <c r="C3679" s="412" t="s">
        <v>30213</v>
      </c>
      <c r="D3679" s="412" t="s">
        <v>30216</v>
      </c>
      <c r="E3679" s="413" t="s">
        <v>11954</v>
      </c>
    </row>
    <row r="3680" spans="1:5">
      <c r="A3680" s="412">
        <v>4895</v>
      </c>
      <c r="B3680" s="412" t="s">
        <v>36093</v>
      </c>
      <c r="C3680" s="412" t="s">
        <v>30213</v>
      </c>
      <c r="D3680" s="412" t="s">
        <v>30216</v>
      </c>
      <c r="E3680" s="413" t="s">
        <v>5257</v>
      </c>
    </row>
    <row r="3681" spans="1:5">
      <c r="A3681" s="412">
        <v>4907</v>
      </c>
      <c r="B3681" s="412" t="s">
        <v>36094</v>
      </c>
      <c r="C3681" s="412" t="s">
        <v>30213</v>
      </c>
      <c r="D3681" s="412" t="s">
        <v>30223</v>
      </c>
      <c r="E3681" s="413" t="s">
        <v>36095</v>
      </c>
    </row>
    <row r="3682" spans="1:5">
      <c r="A3682" s="412">
        <v>4902</v>
      </c>
      <c r="B3682" s="412" t="s">
        <v>36096</v>
      </c>
      <c r="C3682" s="412" t="s">
        <v>30213</v>
      </c>
      <c r="D3682" s="412" t="s">
        <v>30223</v>
      </c>
      <c r="E3682" s="413" t="s">
        <v>36097</v>
      </c>
    </row>
    <row r="3683" spans="1:5">
      <c r="A3683" s="412">
        <v>4908</v>
      </c>
      <c r="B3683" s="412" t="s">
        <v>36098</v>
      </c>
      <c r="C3683" s="412" t="s">
        <v>30213</v>
      </c>
      <c r="D3683" s="412" t="s">
        <v>30223</v>
      </c>
      <c r="E3683" s="413" t="s">
        <v>36099</v>
      </c>
    </row>
    <row r="3684" spans="1:5">
      <c r="A3684" s="412">
        <v>4909</v>
      </c>
      <c r="B3684" s="412" t="s">
        <v>36100</v>
      </c>
      <c r="C3684" s="412" t="s">
        <v>30213</v>
      </c>
      <c r="D3684" s="412" t="s">
        <v>30223</v>
      </c>
      <c r="E3684" s="413" t="s">
        <v>36101</v>
      </c>
    </row>
    <row r="3685" spans="1:5">
      <c r="A3685" s="412">
        <v>4903</v>
      </c>
      <c r="B3685" s="412" t="s">
        <v>36102</v>
      </c>
      <c r="C3685" s="412" t="s">
        <v>30213</v>
      </c>
      <c r="D3685" s="412" t="s">
        <v>30223</v>
      </c>
      <c r="E3685" s="413" t="s">
        <v>36103</v>
      </c>
    </row>
    <row r="3686" spans="1:5">
      <c r="A3686" s="412">
        <v>4897</v>
      </c>
      <c r="B3686" s="412" t="s">
        <v>36104</v>
      </c>
      <c r="C3686" s="412" t="s">
        <v>30213</v>
      </c>
      <c r="D3686" s="412" t="s">
        <v>30216</v>
      </c>
      <c r="E3686" s="413" t="s">
        <v>13472</v>
      </c>
    </row>
    <row r="3687" spans="1:5">
      <c r="A3687" s="412">
        <v>4896</v>
      </c>
      <c r="B3687" s="412" t="s">
        <v>36105</v>
      </c>
      <c r="C3687" s="412" t="s">
        <v>30213</v>
      </c>
      <c r="D3687" s="412" t="s">
        <v>30216</v>
      </c>
      <c r="E3687" s="413" t="s">
        <v>12442</v>
      </c>
    </row>
    <row r="3688" spans="1:5">
      <c r="A3688" s="412">
        <v>4900</v>
      </c>
      <c r="B3688" s="412" t="s">
        <v>36106</v>
      </c>
      <c r="C3688" s="412" t="s">
        <v>30213</v>
      </c>
      <c r="D3688" s="412" t="s">
        <v>30216</v>
      </c>
      <c r="E3688" s="413" t="s">
        <v>36107</v>
      </c>
    </row>
    <row r="3689" spans="1:5">
      <c r="A3689" s="412">
        <v>4898</v>
      </c>
      <c r="B3689" s="412" t="s">
        <v>36108</v>
      </c>
      <c r="C3689" s="412" t="s">
        <v>30213</v>
      </c>
      <c r="D3689" s="412" t="s">
        <v>30216</v>
      </c>
      <c r="E3689" s="413" t="s">
        <v>13483</v>
      </c>
    </row>
    <row r="3690" spans="1:5">
      <c r="A3690" s="412">
        <v>4899</v>
      </c>
      <c r="B3690" s="412" t="s">
        <v>36109</v>
      </c>
      <c r="C3690" s="412" t="s">
        <v>30213</v>
      </c>
      <c r="D3690" s="412" t="s">
        <v>30216</v>
      </c>
      <c r="E3690" s="413" t="s">
        <v>16695</v>
      </c>
    </row>
    <row r="3691" spans="1:5">
      <c r="A3691" s="412">
        <v>11096</v>
      </c>
      <c r="B3691" s="412" t="s">
        <v>36110</v>
      </c>
      <c r="C3691" s="412" t="s">
        <v>30304</v>
      </c>
      <c r="D3691" s="412" t="s">
        <v>30216</v>
      </c>
      <c r="E3691" s="413" t="s">
        <v>5222</v>
      </c>
    </row>
    <row r="3692" spans="1:5">
      <c r="A3692" s="412">
        <v>4741</v>
      </c>
      <c r="B3692" s="412" t="s">
        <v>36111</v>
      </c>
      <c r="C3692" s="412" t="s">
        <v>30481</v>
      </c>
      <c r="D3692" s="412" t="s">
        <v>30216</v>
      </c>
      <c r="E3692" s="413" t="s">
        <v>35825</v>
      </c>
    </row>
    <row r="3693" spans="1:5">
      <c r="A3693" s="412">
        <v>4752</v>
      </c>
      <c r="B3693" s="412" t="s">
        <v>36112</v>
      </c>
      <c r="C3693" s="412" t="s">
        <v>30484</v>
      </c>
      <c r="D3693" s="412" t="s">
        <v>30216</v>
      </c>
      <c r="E3693" s="413" t="s">
        <v>36113</v>
      </c>
    </row>
    <row r="3694" spans="1:5">
      <c r="A3694" s="412">
        <v>41091</v>
      </c>
      <c r="B3694" s="412" t="s">
        <v>36114</v>
      </c>
      <c r="C3694" s="412" t="s">
        <v>30486</v>
      </c>
      <c r="D3694" s="412" t="s">
        <v>30216</v>
      </c>
      <c r="E3694" s="413" t="s">
        <v>36115</v>
      </c>
    </row>
    <row r="3695" spans="1:5">
      <c r="A3695" s="412">
        <v>13954</v>
      </c>
      <c r="B3695" s="412" t="s">
        <v>36116</v>
      </c>
      <c r="C3695" s="412" t="s">
        <v>30213</v>
      </c>
      <c r="D3695" s="412" t="s">
        <v>30223</v>
      </c>
      <c r="E3695" s="413" t="s">
        <v>36117</v>
      </c>
    </row>
    <row r="3696" spans="1:5">
      <c r="A3696" s="412">
        <v>3411</v>
      </c>
      <c r="B3696" s="412" t="s">
        <v>36118</v>
      </c>
      <c r="C3696" s="412" t="s">
        <v>30304</v>
      </c>
      <c r="D3696" s="412" t="s">
        <v>30216</v>
      </c>
      <c r="E3696" s="413" t="s">
        <v>36119</v>
      </c>
    </row>
    <row r="3697" spans="1:5">
      <c r="A3697" s="412">
        <v>39995</v>
      </c>
      <c r="B3697" s="412" t="s">
        <v>36120</v>
      </c>
      <c r="C3697" s="412" t="s">
        <v>30481</v>
      </c>
      <c r="D3697" s="412" t="s">
        <v>30216</v>
      </c>
      <c r="E3697" s="413" t="s">
        <v>36121</v>
      </c>
    </row>
    <row r="3698" spans="1:5">
      <c r="A3698" s="412">
        <v>11615</v>
      </c>
      <c r="B3698" s="412" t="s">
        <v>36122</v>
      </c>
      <c r="C3698" s="412" t="s">
        <v>30222</v>
      </c>
      <c r="D3698" s="412" t="s">
        <v>30216</v>
      </c>
      <c r="E3698" s="413" t="s">
        <v>11017</v>
      </c>
    </row>
    <row r="3699" spans="1:5">
      <c r="A3699" s="412">
        <v>3408</v>
      </c>
      <c r="B3699" s="412" t="s">
        <v>36123</v>
      </c>
      <c r="C3699" s="412" t="s">
        <v>30222</v>
      </c>
      <c r="D3699" s="412" t="s">
        <v>30214</v>
      </c>
      <c r="E3699" s="413" t="s">
        <v>17001</v>
      </c>
    </row>
    <row r="3700" spans="1:5">
      <c r="A3700" s="412">
        <v>3409</v>
      </c>
      <c r="B3700" s="412" t="s">
        <v>36124</v>
      </c>
      <c r="C3700" s="412" t="s">
        <v>30222</v>
      </c>
      <c r="D3700" s="412" t="s">
        <v>30216</v>
      </c>
      <c r="E3700" s="413" t="s">
        <v>36125</v>
      </c>
    </row>
    <row r="3701" spans="1:5">
      <c r="A3701" s="412">
        <v>11427</v>
      </c>
      <c r="B3701" s="412" t="s">
        <v>36126</v>
      </c>
      <c r="C3701" s="412" t="s">
        <v>30304</v>
      </c>
      <c r="D3701" s="412" t="s">
        <v>30223</v>
      </c>
      <c r="E3701" s="413" t="s">
        <v>16024</v>
      </c>
    </row>
    <row r="3702" spans="1:5">
      <c r="A3702" s="412">
        <v>4491</v>
      </c>
      <c r="B3702" s="412" t="s">
        <v>36127</v>
      </c>
      <c r="C3702" s="412" t="s">
        <v>30232</v>
      </c>
      <c r="D3702" s="412" t="s">
        <v>30216</v>
      </c>
      <c r="E3702" s="413" t="s">
        <v>34300</v>
      </c>
    </row>
    <row r="3703" spans="1:5">
      <c r="A3703" s="412">
        <v>2745</v>
      </c>
      <c r="B3703" s="412" t="s">
        <v>36128</v>
      </c>
      <c r="C3703" s="412" t="s">
        <v>30232</v>
      </c>
      <c r="D3703" s="412" t="s">
        <v>30223</v>
      </c>
      <c r="E3703" s="413" t="s">
        <v>7381</v>
      </c>
    </row>
    <row r="3704" spans="1:5">
      <c r="A3704" s="412">
        <v>14439</v>
      </c>
      <c r="B3704" s="412" t="s">
        <v>36129</v>
      </c>
      <c r="C3704" s="412" t="s">
        <v>30232</v>
      </c>
      <c r="D3704" s="412" t="s">
        <v>30223</v>
      </c>
      <c r="E3704" s="413" t="s">
        <v>36130</v>
      </c>
    </row>
    <row r="3705" spans="1:5">
      <c r="A3705" s="412">
        <v>44496</v>
      </c>
      <c r="B3705" s="412" t="s">
        <v>36131</v>
      </c>
      <c r="C3705" s="412" t="s">
        <v>30213</v>
      </c>
      <c r="D3705" s="412" t="s">
        <v>30216</v>
      </c>
      <c r="E3705" s="413" t="s">
        <v>36132</v>
      </c>
    </row>
    <row r="3706" spans="1:5">
      <c r="A3706" s="412">
        <v>12362</v>
      </c>
      <c r="B3706" s="412" t="s">
        <v>36133</v>
      </c>
      <c r="C3706" s="412" t="s">
        <v>30213</v>
      </c>
      <c r="D3706" s="412" t="s">
        <v>30216</v>
      </c>
      <c r="E3706" s="413" t="s">
        <v>5267</v>
      </c>
    </row>
    <row r="3707" spans="1:5">
      <c r="A3707" s="412">
        <v>421</v>
      </c>
      <c r="B3707" s="412" t="s">
        <v>36134</v>
      </c>
      <c r="C3707" s="412" t="s">
        <v>30213</v>
      </c>
      <c r="D3707" s="412" t="s">
        <v>30223</v>
      </c>
      <c r="E3707" s="413" t="s">
        <v>13083</v>
      </c>
    </row>
    <row r="3708" spans="1:5">
      <c r="A3708" s="412">
        <v>14148</v>
      </c>
      <c r="B3708" s="412" t="s">
        <v>36135</v>
      </c>
      <c r="C3708" s="412" t="s">
        <v>30213</v>
      </c>
      <c r="D3708" s="412" t="s">
        <v>30223</v>
      </c>
      <c r="E3708" s="413" t="s">
        <v>5257</v>
      </c>
    </row>
    <row r="3709" spans="1:5">
      <c r="A3709" s="412">
        <v>4341</v>
      </c>
      <c r="B3709" s="412" t="s">
        <v>36136</v>
      </c>
      <c r="C3709" s="412" t="s">
        <v>30213</v>
      </c>
      <c r="D3709" s="412" t="s">
        <v>30223</v>
      </c>
      <c r="E3709" s="413" t="s">
        <v>5466</v>
      </c>
    </row>
    <row r="3710" spans="1:5">
      <c r="A3710" s="412">
        <v>4337</v>
      </c>
      <c r="B3710" s="412" t="s">
        <v>36137</v>
      </c>
      <c r="C3710" s="412" t="s">
        <v>30213</v>
      </c>
      <c r="D3710" s="412" t="s">
        <v>30223</v>
      </c>
      <c r="E3710" s="413" t="s">
        <v>35009</v>
      </c>
    </row>
    <row r="3711" spans="1:5">
      <c r="A3711" s="412">
        <v>4339</v>
      </c>
      <c r="B3711" s="412" t="s">
        <v>36138</v>
      </c>
      <c r="C3711" s="412" t="s">
        <v>30213</v>
      </c>
      <c r="D3711" s="412" t="s">
        <v>30223</v>
      </c>
      <c r="E3711" s="413" t="s">
        <v>13409</v>
      </c>
    </row>
    <row r="3712" spans="1:5">
      <c r="A3712" s="412">
        <v>39997</v>
      </c>
      <c r="B3712" s="412" t="s">
        <v>36139</v>
      </c>
      <c r="C3712" s="412" t="s">
        <v>30213</v>
      </c>
      <c r="D3712" s="412" t="s">
        <v>30223</v>
      </c>
      <c r="E3712" s="413" t="s">
        <v>4640</v>
      </c>
    </row>
    <row r="3713" spans="1:5">
      <c r="A3713" s="412">
        <v>11971</v>
      </c>
      <c r="B3713" s="412" t="s">
        <v>36140</v>
      </c>
      <c r="C3713" s="412" t="s">
        <v>30213</v>
      </c>
      <c r="D3713" s="412" t="s">
        <v>30223</v>
      </c>
      <c r="E3713" s="413" t="s">
        <v>34727</v>
      </c>
    </row>
    <row r="3714" spans="1:5">
      <c r="A3714" s="412">
        <v>4342</v>
      </c>
      <c r="B3714" s="412" t="s">
        <v>36141</v>
      </c>
      <c r="C3714" s="412" t="s">
        <v>30213</v>
      </c>
      <c r="D3714" s="412" t="s">
        <v>30223</v>
      </c>
      <c r="E3714" s="413" t="s">
        <v>4574</v>
      </c>
    </row>
    <row r="3715" spans="1:5">
      <c r="A3715" s="412">
        <v>4330</v>
      </c>
      <c r="B3715" s="412" t="s">
        <v>36142</v>
      </c>
      <c r="C3715" s="412" t="s">
        <v>30213</v>
      </c>
      <c r="D3715" s="412" t="s">
        <v>30223</v>
      </c>
      <c r="E3715" s="413" t="s">
        <v>5039</v>
      </c>
    </row>
    <row r="3716" spans="1:5">
      <c r="A3716" s="412">
        <v>4340</v>
      </c>
      <c r="B3716" s="412" t="s">
        <v>36143</v>
      </c>
      <c r="C3716" s="412" t="s">
        <v>30213</v>
      </c>
      <c r="D3716" s="412" t="s">
        <v>30223</v>
      </c>
      <c r="E3716" s="413" t="s">
        <v>10773</v>
      </c>
    </row>
    <row r="3717" spans="1:5">
      <c r="A3717" s="412">
        <v>5088</v>
      </c>
      <c r="B3717" s="412" t="s">
        <v>36144</v>
      </c>
      <c r="C3717" s="412" t="s">
        <v>30213</v>
      </c>
      <c r="D3717" s="412" t="s">
        <v>30216</v>
      </c>
      <c r="E3717" s="413" t="s">
        <v>10434</v>
      </c>
    </row>
    <row r="3718" spans="1:5">
      <c r="A3718" s="412">
        <v>11154</v>
      </c>
      <c r="B3718" s="412" t="s">
        <v>36145</v>
      </c>
      <c r="C3718" s="412" t="s">
        <v>30213</v>
      </c>
      <c r="D3718" s="412" t="s">
        <v>30223</v>
      </c>
      <c r="E3718" s="413" t="s">
        <v>36146</v>
      </c>
    </row>
    <row r="3719" spans="1:5">
      <c r="A3719" s="412">
        <v>4989</v>
      </c>
      <c r="B3719" s="412" t="s">
        <v>36147</v>
      </c>
      <c r="C3719" s="412" t="s">
        <v>30213</v>
      </c>
      <c r="D3719" s="412" t="s">
        <v>30216</v>
      </c>
      <c r="E3719" s="413" t="s">
        <v>36148</v>
      </c>
    </row>
    <row r="3720" spans="1:5">
      <c r="A3720" s="412">
        <v>4982</v>
      </c>
      <c r="B3720" s="412" t="s">
        <v>36149</v>
      </c>
      <c r="C3720" s="412" t="s">
        <v>30213</v>
      </c>
      <c r="D3720" s="412" t="s">
        <v>30216</v>
      </c>
      <c r="E3720" s="413" t="s">
        <v>36150</v>
      </c>
    </row>
    <row r="3721" spans="1:5">
      <c r="A3721" s="412">
        <v>4962</v>
      </c>
      <c r="B3721" s="412" t="s">
        <v>36151</v>
      </c>
      <c r="C3721" s="412" t="s">
        <v>30213</v>
      </c>
      <c r="D3721" s="412" t="s">
        <v>30216</v>
      </c>
      <c r="E3721" s="413" t="s">
        <v>36152</v>
      </c>
    </row>
    <row r="3722" spans="1:5">
      <c r="A3722" s="412">
        <v>4981</v>
      </c>
      <c r="B3722" s="412" t="s">
        <v>36153</v>
      </c>
      <c r="C3722" s="412" t="s">
        <v>30213</v>
      </c>
      <c r="D3722" s="412" t="s">
        <v>30214</v>
      </c>
      <c r="E3722" s="413" t="s">
        <v>36154</v>
      </c>
    </row>
    <row r="3723" spans="1:5">
      <c r="A3723" s="412">
        <v>4964</v>
      </c>
      <c r="B3723" s="412" t="s">
        <v>36155</v>
      </c>
      <c r="C3723" s="412" t="s">
        <v>30213</v>
      </c>
      <c r="D3723" s="412" t="s">
        <v>30216</v>
      </c>
      <c r="E3723" s="413" t="s">
        <v>36156</v>
      </c>
    </row>
    <row r="3724" spans="1:5">
      <c r="A3724" s="412">
        <v>4992</v>
      </c>
      <c r="B3724" s="412" t="s">
        <v>36157</v>
      </c>
      <c r="C3724" s="412" t="s">
        <v>30213</v>
      </c>
      <c r="D3724" s="412" t="s">
        <v>30216</v>
      </c>
      <c r="E3724" s="413" t="s">
        <v>36158</v>
      </c>
    </row>
    <row r="3725" spans="1:5">
      <c r="A3725" s="412">
        <v>4987</v>
      </c>
      <c r="B3725" s="412" t="s">
        <v>36159</v>
      </c>
      <c r="C3725" s="412" t="s">
        <v>30213</v>
      </c>
      <c r="D3725" s="412" t="s">
        <v>30216</v>
      </c>
      <c r="E3725" s="413" t="s">
        <v>36160</v>
      </c>
    </row>
    <row r="3726" spans="1:5">
      <c r="A3726" s="412">
        <v>4930</v>
      </c>
      <c r="B3726" s="412" t="s">
        <v>36161</v>
      </c>
      <c r="C3726" s="412" t="s">
        <v>30222</v>
      </c>
      <c r="D3726" s="412" t="s">
        <v>30223</v>
      </c>
      <c r="E3726" s="413" t="s">
        <v>36162</v>
      </c>
    </row>
    <row r="3727" spans="1:5">
      <c r="A3727" s="412">
        <v>39021</v>
      </c>
      <c r="B3727" s="412" t="s">
        <v>36163</v>
      </c>
      <c r="C3727" s="412" t="s">
        <v>30213</v>
      </c>
      <c r="D3727" s="412" t="s">
        <v>30223</v>
      </c>
      <c r="E3727" s="413" t="s">
        <v>36164</v>
      </c>
    </row>
    <row r="3728" spans="1:5">
      <c r="A3728" s="412">
        <v>39022</v>
      </c>
      <c r="B3728" s="412" t="s">
        <v>36165</v>
      </c>
      <c r="C3728" s="412" t="s">
        <v>30213</v>
      </c>
      <c r="D3728" s="412" t="s">
        <v>30223</v>
      </c>
      <c r="E3728" s="413" t="s">
        <v>36166</v>
      </c>
    </row>
    <row r="3729" spans="1:5">
      <c r="A3729" s="412">
        <v>39024</v>
      </c>
      <c r="B3729" s="412" t="s">
        <v>36167</v>
      </c>
      <c r="C3729" s="412" t="s">
        <v>30213</v>
      </c>
      <c r="D3729" s="412" t="s">
        <v>30223</v>
      </c>
      <c r="E3729" s="413" t="s">
        <v>36168</v>
      </c>
    </row>
    <row r="3730" spans="1:5">
      <c r="A3730" s="412">
        <v>4914</v>
      </c>
      <c r="B3730" s="412" t="s">
        <v>36169</v>
      </c>
      <c r="C3730" s="412" t="s">
        <v>30222</v>
      </c>
      <c r="D3730" s="412" t="s">
        <v>30223</v>
      </c>
      <c r="E3730" s="413" t="s">
        <v>36170</v>
      </c>
    </row>
    <row r="3731" spans="1:5">
      <c r="A3731" s="412">
        <v>4917</v>
      </c>
      <c r="B3731" s="412" t="s">
        <v>36171</v>
      </c>
      <c r="C3731" s="412" t="s">
        <v>30222</v>
      </c>
      <c r="D3731" s="412" t="s">
        <v>30223</v>
      </c>
      <c r="E3731" s="413" t="s">
        <v>36172</v>
      </c>
    </row>
    <row r="3732" spans="1:5">
      <c r="A3732" s="412">
        <v>39025</v>
      </c>
      <c r="B3732" s="412" t="s">
        <v>36173</v>
      </c>
      <c r="C3732" s="412" t="s">
        <v>30213</v>
      </c>
      <c r="D3732" s="412" t="s">
        <v>30223</v>
      </c>
      <c r="E3732" s="413" t="s">
        <v>36174</v>
      </c>
    </row>
    <row r="3733" spans="1:5">
      <c r="A3733" s="412">
        <v>4922</v>
      </c>
      <c r="B3733" s="412" t="s">
        <v>36175</v>
      </c>
      <c r="C3733" s="412" t="s">
        <v>30222</v>
      </c>
      <c r="D3733" s="412" t="s">
        <v>30223</v>
      </c>
      <c r="E3733" s="413" t="s">
        <v>36176</v>
      </c>
    </row>
    <row r="3734" spans="1:5">
      <c r="A3734" s="412">
        <v>4911</v>
      </c>
      <c r="B3734" s="412" t="s">
        <v>36177</v>
      </c>
      <c r="C3734" s="412" t="s">
        <v>30222</v>
      </c>
      <c r="D3734" s="412" t="s">
        <v>30216</v>
      </c>
      <c r="E3734" s="413" t="s">
        <v>14634</v>
      </c>
    </row>
    <row r="3735" spans="1:5">
      <c r="A3735" s="412">
        <v>37518</v>
      </c>
      <c r="B3735" s="412" t="s">
        <v>36178</v>
      </c>
      <c r="C3735" s="412" t="s">
        <v>30222</v>
      </c>
      <c r="D3735" s="412" t="s">
        <v>30216</v>
      </c>
      <c r="E3735" s="413" t="s">
        <v>36179</v>
      </c>
    </row>
    <row r="3736" spans="1:5">
      <c r="A3736" s="412">
        <v>4910</v>
      </c>
      <c r="B3736" s="412" t="s">
        <v>36180</v>
      </c>
      <c r="C3736" s="412" t="s">
        <v>30222</v>
      </c>
      <c r="D3736" s="412" t="s">
        <v>30216</v>
      </c>
      <c r="E3736" s="413" t="s">
        <v>36181</v>
      </c>
    </row>
    <row r="3737" spans="1:5">
      <c r="A3737" s="412">
        <v>4943</v>
      </c>
      <c r="B3737" s="412" t="s">
        <v>36182</v>
      </c>
      <c r="C3737" s="412" t="s">
        <v>30222</v>
      </c>
      <c r="D3737" s="412" t="s">
        <v>30216</v>
      </c>
      <c r="E3737" s="413" t="s">
        <v>36183</v>
      </c>
    </row>
    <row r="3738" spans="1:5">
      <c r="A3738" s="412">
        <v>5002</v>
      </c>
      <c r="B3738" s="412" t="s">
        <v>36184</v>
      </c>
      <c r="C3738" s="412" t="s">
        <v>30222</v>
      </c>
      <c r="D3738" s="412" t="s">
        <v>30216</v>
      </c>
      <c r="E3738" s="413" t="s">
        <v>36185</v>
      </c>
    </row>
    <row r="3739" spans="1:5">
      <c r="A3739" s="412">
        <v>4977</v>
      </c>
      <c r="B3739" s="412" t="s">
        <v>36186</v>
      </c>
      <c r="C3739" s="412" t="s">
        <v>30222</v>
      </c>
      <c r="D3739" s="412" t="s">
        <v>30216</v>
      </c>
      <c r="E3739" s="413" t="s">
        <v>36187</v>
      </c>
    </row>
    <row r="3740" spans="1:5">
      <c r="A3740" s="412">
        <v>5028</v>
      </c>
      <c r="B3740" s="412" t="s">
        <v>36188</v>
      </c>
      <c r="C3740" s="412" t="s">
        <v>30222</v>
      </c>
      <c r="D3740" s="412" t="s">
        <v>30216</v>
      </c>
      <c r="E3740" s="413" t="s">
        <v>36189</v>
      </c>
    </row>
    <row r="3741" spans="1:5">
      <c r="A3741" s="412">
        <v>4998</v>
      </c>
      <c r="B3741" s="412" t="s">
        <v>36190</v>
      </c>
      <c r="C3741" s="412" t="s">
        <v>30222</v>
      </c>
      <c r="D3741" s="412" t="s">
        <v>30216</v>
      </c>
      <c r="E3741" s="413" t="s">
        <v>36191</v>
      </c>
    </row>
    <row r="3742" spans="1:5">
      <c r="A3742" s="412">
        <v>4969</v>
      </c>
      <c r="B3742" s="412" t="s">
        <v>36192</v>
      </c>
      <c r="C3742" s="412" t="s">
        <v>30222</v>
      </c>
      <c r="D3742" s="412" t="s">
        <v>30214</v>
      </c>
      <c r="E3742" s="413" t="s">
        <v>36193</v>
      </c>
    </row>
    <row r="3743" spans="1:5">
      <c r="A3743" s="412">
        <v>11364</v>
      </c>
      <c r="B3743" s="412" t="s">
        <v>36194</v>
      </c>
      <c r="C3743" s="412" t="s">
        <v>30213</v>
      </c>
      <c r="D3743" s="412" t="s">
        <v>30216</v>
      </c>
      <c r="E3743" s="413" t="s">
        <v>36195</v>
      </c>
    </row>
    <row r="3744" spans="1:5">
      <c r="A3744" s="412">
        <v>11365</v>
      </c>
      <c r="B3744" s="412" t="s">
        <v>36196</v>
      </c>
      <c r="C3744" s="412" t="s">
        <v>30213</v>
      </c>
      <c r="D3744" s="412" t="s">
        <v>30216</v>
      </c>
      <c r="E3744" s="413" t="s">
        <v>36197</v>
      </c>
    </row>
    <row r="3745" spans="1:5">
      <c r="A3745" s="412">
        <v>11366</v>
      </c>
      <c r="B3745" s="412" t="s">
        <v>36198</v>
      </c>
      <c r="C3745" s="412" t="s">
        <v>30213</v>
      </c>
      <c r="D3745" s="412" t="s">
        <v>30216</v>
      </c>
      <c r="E3745" s="413" t="s">
        <v>36199</v>
      </c>
    </row>
    <row r="3746" spans="1:5">
      <c r="A3746" s="412">
        <v>43777</v>
      </c>
      <c r="B3746" s="412" t="s">
        <v>36200</v>
      </c>
      <c r="C3746" s="412" t="s">
        <v>30213</v>
      </c>
      <c r="D3746" s="412" t="s">
        <v>30216</v>
      </c>
      <c r="E3746" s="413" t="s">
        <v>36201</v>
      </c>
    </row>
    <row r="3747" spans="1:5">
      <c r="A3747" s="412">
        <v>20322</v>
      </c>
      <c r="B3747" s="412" t="s">
        <v>36202</v>
      </c>
      <c r="C3747" s="412" t="s">
        <v>30213</v>
      </c>
      <c r="D3747" s="412" t="s">
        <v>30216</v>
      </c>
      <c r="E3747" s="413" t="s">
        <v>36203</v>
      </c>
    </row>
    <row r="3748" spans="1:5">
      <c r="A3748" s="412">
        <v>10553</v>
      </c>
      <c r="B3748" s="412" t="s">
        <v>36204</v>
      </c>
      <c r="C3748" s="412" t="s">
        <v>30213</v>
      </c>
      <c r="D3748" s="412" t="s">
        <v>30216</v>
      </c>
      <c r="E3748" s="413" t="s">
        <v>36205</v>
      </c>
    </row>
    <row r="3749" spans="1:5">
      <c r="A3749" s="412">
        <v>5020</v>
      </c>
      <c r="B3749" s="412" t="s">
        <v>36206</v>
      </c>
      <c r="C3749" s="412" t="s">
        <v>30213</v>
      </c>
      <c r="D3749" s="412" t="s">
        <v>30216</v>
      </c>
      <c r="E3749" s="413" t="s">
        <v>36207</v>
      </c>
    </row>
    <row r="3750" spans="1:5">
      <c r="A3750" s="412">
        <v>10554</v>
      </c>
      <c r="B3750" s="412" t="s">
        <v>36208</v>
      </c>
      <c r="C3750" s="412" t="s">
        <v>30213</v>
      </c>
      <c r="D3750" s="412" t="s">
        <v>30216</v>
      </c>
      <c r="E3750" s="413" t="s">
        <v>36209</v>
      </c>
    </row>
    <row r="3751" spans="1:5">
      <c r="A3751" s="412">
        <v>10555</v>
      </c>
      <c r="B3751" s="412" t="s">
        <v>36210</v>
      </c>
      <c r="C3751" s="412" t="s">
        <v>30213</v>
      </c>
      <c r="D3751" s="412" t="s">
        <v>30216</v>
      </c>
      <c r="E3751" s="413" t="s">
        <v>36211</v>
      </c>
    </row>
    <row r="3752" spans="1:5">
      <c r="A3752" s="412">
        <v>10556</v>
      </c>
      <c r="B3752" s="412" t="s">
        <v>36212</v>
      </c>
      <c r="C3752" s="412" t="s">
        <v>30213</v>
      </c>
      <c r="D3752" s="412" t="s">
        <v>30216</v>
      </c>
      <c r="E3752" s="413" t="s">
        <v>36213</v>
      </c>
    </row>
    <row r="3753" spans="1:5">
      <c r="A3753" s="412">
        <v>39502</v>
      </c>
      <c r="B3753" s="412" t="s">
        <v>36214</v>
      </c>
      <c r="C3753" s="412" t="s">
        <v>30213</v>
      </c>
      <c r="D3753" s="412" t="s">
        <v>30216</v>
      </c>
      <c r="E3753" s="413" t="s">
        <v>36215</v>
      </c>
    </row>
    <row r="3754" spans="1:5">
      <c r="A3754" s="412">
        <v>39504</v>
      </c>
      <c r="B3754" s="412" t="s">
        <v>36216</v>
      </c>
      <c r="C3754" s="412" t="s">
        <v>30213</v>
      </c>
      <c r="D3754" s="412" t="s">
        <v>30216</v>
      </c>
      <c r="E3754" s="413" t="s">
        <v>36217</v>
      </c>
    </row>
    <row r="3755" spans="1:5">
      <c r="A3755" s="412">
        <v>39503</v>
      </c>
      <c r="B3755" s="412" t="s">
        <v>36218</v>
      </c>
      <c r="C3755" s="412" t="s">
        <v>30213</v>
      </c>
      <c r="D3755" s="412" t="s">
        <v>30216</v>
      </c>
      <c r="E3755" s="413" t="s">
        <v>36219</v>
      </c>
    </row>
    <row r="3756" spans="1:5">
      <c r="A3756" s="412">
        <v>39505</v>
      </c>
      <c r="B3756" s="412" t="s">
        <v>36220</v>
      </c>
      <c r="C3756" s="412" t="s">
        <v>30213</v>
      </c>
      <c r="D3756" s="412" t="s">
        <v>30216</v>
      </c>
      <c r="E3756" s="413" t="s">
        <v>36221</v>
      </c>
    </row>
    <row r="3757" spans="1:5">
      <c r="A3757" s="412">
        <v>44471</v>
      </c>
      <c r="B3757" s="412" t="s">
        <v>36222</v>
      </c>
      <c r="C3757" s="412" t="s">
        <v>30213</v>
      </c>
      <c r="D3757" s="412" t="s">
        <v>30223</v>
      </c>
      <c r="E3757" s="413" t="s">
        <v>36223</v>
      </c>
    </row>
    <row r="3758" spans="1:5">
      <c r="A3758" s="412">
        <v>4944</v>
      </c>
      <c r="B3758" s="412" t="s">
        <v>36224</v>
      </c>
      <c r="C3758" s="412" t="s">
        <v>30222</v>
      </c>
      <c r="D3758" s="412" t="s">
        <v>30216</v>
      </c>
      <c r="E3758" s="413" t="s">
        <v>36225</v>
      </c>
    </row>
    <row r="3759" spans="1:5">
      <c r="A3759" s="412">
        <v>21102</v>
      </c>
      <c r="B3759" s="412" t="s">
        <v>36226</v>
      </c>
      <c r="C3759" s="412" t="s">
        <v>30213</v>
      </c>
      <c r="D3759" s="412" t="s">
        <v>30216</v>
      </c>
      <c r="E3759" s="413" t="s">
        <v>36227</v>
      </c>
    </row>
    <row r="3760" spans="1:5">
      <c r="A3760" s="412">
        <v>21101</v>
      </c>
      <c r="B3760" s="412" t="s">
        <v>36228</v>
      </c>
      <c r="C3760" s="412" t="s">
        <v>30213</v>
      </c>
      <c r="D3760" s="412" t="s">
        <v>30216</v>
      </c>
      <c r="E3760" s="413" t="s">
        <v>15365</v>
      </c>
    </row>
    <row r="3761" spans="1:5">
      <c r="A3761" s="412">
        <v>34713</v>
      </c>
      <c r="B3761" s="412" t="s">
        <v>36229</v>
      </c>
      <c r="C3761" s="412" t="s">
        <v>30222</v>
      </c>
      <c r="D3761" s="412" t="s">
        <v>30216</v>
      </c>
      <c r="E3761" s="413" t="s">
        <v>36230</v>
      </c>
    </row>
    <row r="3762" spans="1:5">
      <c r="A3762" s="412">
        <v>37563</v>
      </c>
      <c r="B3762" s="412" t="s">
        <v>36231</v>
      </c>
      <c r="C3762" s="412" t="s">
        <v>30222</v>
      </c>
      <c r="D3762" s="412" t="s">
        <v>30223</v>
      </c>
      <c r="E3762" s="413" t="s">
        <v>36232</v>
      </c>
    </row>
    <row r="3763" spans="1:5">
      <c r="A3763" s="412">
        <v>4948</v>
      </c>
      <c r="B3763" s="412" t="s">
        <v>36233</v>
      </c>
      <c r="C3763" s="412" t="s">
        <v>30222</v>
      </c>
      <c r="D3763" s="412" t="s">
        <v>30223</v>
      </c>
      <c r="E3763" s="413" t="s">
        <v>36234</v>
      </c>
    </row>
    <row r="3764" spans="1:5">
      <c r="A3764" s="412">
        <v>37561</v>
      </c>
      <c r="B3764" s="412" t="s">
        <v>36235</v>
      </c>
      <c r="C3764" s="412" t="s">
        <v>30222</v>
      </c>
      <c r="D3764" s="412" t="s">
        <v>30223</v>
      </c>
      <c r="E3764" s="413" t="s">
        <v>36236</v>
      </c>
    </row>
    <row r="3765" spans="1:5">
      <c r="A3765" s="412">
        <v>37562</v>
      </c>
      <c r="B3765" s="412" t="s">
        <v>36237</v>
      </c>
      <c r="C3765" s="412" t="s">
        <v>30222</v>
      </c>
      <c r="D3765" s="412" t="s">
        <v>30223</v>
      </c>
      <c r="E3765" s="413" t="s">
        <v>36238</v>
      </c>
    </row>
    <row r="3766" spans="1:5">
      <c r="A3766" s="412">
        <v>14164</v>
      </c>
      <c r="B3766" s="412" t="s">
        <v>36239</v>
      </c>
      <c r="C3766" s="412" t="s">
        <v>30213</v>
      </c>
      <c r="D3766" s="412" t="s">
        <v>30223</v>
      </c>
      <c r="E3766" s="413" t="s">
        <v>36240</v>
      </c>
    </row>
    <row r="3767" spans="1:5">
      <c r="A3767" s="412">
        <v>14163</v>
      </c>
      <c r="B3767" s="412" t="s">
        <v>36241</v>
      </c>
      <c r="C3767" s="412" t="s">
        <v>30213</v>
      </c>
      <c r="D3767" s="412" t="s">
        <v>30223</v>
      </c>
      <c r="E3767" s="413" t="s">
        <v>36242</v>
      </c>
    </row>
    <row r="3768" spans="1:5">
      <c r="A3768" s="412">
        <v>5051</v>
      </c>
      <c r="B3768" s="412" t="s">
        <v>36243</v>
      </c>
      <c r="C3768" s="412" t="s">
        <v>30213</v>
      </c>
      <c r="D3768" s="412" t="s">
        <v>30223</v>
      </c>
      <c r="E3768" s="413" t="s">
        <v>36244</v>
      </c>
    </row>
    <row r="3769" spans="1:5">
      <c r="A3769" s="412">
        <v>14162</v>
      </c>
      <c r="B3769" s="412" t="s">
        <v>36245</v>
      </c>
      <c r="C3769" s="412" t="s">
        <v>30213</v>
      </c>
      <c r="D3769" s="412" t="s">
        <v>30223</v>
      </c>
      <c r="E3769" s="413" t="s">
        <v>36246</v>
      </c>
    </row>
    <row r="3770" spans="1:5">
      <c r="A3770" s="412">
        <v>5052</v>
      </c>
      <c r="B3770" s="412" t="s">
        <v>36247</v>
      </c>
      <c r="C3770" s="412" t="s">
        <v>30213</v>
      </c>
      <c r="D3770" s="412" t="s">
        <v>30223</v>
      </c>
      <c r="E3770" s="413" t="s">
        <v>36248</v>
      </c>
    </row>
    <row r="3771" spans="1:5">
      <c r="A3771" s="412">
        <v>14166</v>
      </c>
      <c r="B3771" s="412" t="s">
        <v>36249</v>
      </c>
      <c r="C3771" s="412" t="s">
        <v>30213</v>
      </c>
      <c r="D3771" s="412" t="s">
        <v>30223</v>
      </c>
      <c r="E3771" s="413" t="s">
        <v>36250</v>
      </c>
    </row>
    <row r="3772" spans="1:5">
      <c r="A3772" s="412">
        <v>14165</v>
      </c>
      <c r="B3772" s="412" t="s">
        <v>36251</v>
      </c>
      <c r="C3772" s="412" t="s">
        <v>30213</v>
      </c>
      <c r="D3772" s="412" t="s">
        <v>30223</v>
      </c>
      <c r="E3772" s="413" t="s">
        <v>36252</v>
      </c>
    </row>
    <row r="3773" spans="1:5">
      <c r="A3773" s="412">
        <v>5050</v>
      </c>
      <c r="B3773" s="412" t="s">
        <v>36253</v>
      </c>
      <c r="C3773" s="412" t="s">
        <v>30213</v>
      </c>
      <c r="D3773" s="412" t="s">
        <v>30223</v>
      </c>
      <c r="E3773" s="413" t="s">
        <v>36254</v>
      </c>
    </row>
    <row r="3774" spans="1:5">
      <c r="A3774" s="412">
        <v>12366</v>
      </c>
      <c r="B3774" s="412" t="s">
        <v>36255</v>
      </c>
      <c r="C3774" s="412" t="s">
        <v>30213</v>
      </c>
      <c r="D3774" s="412" t="s">
        <v>30223</v>
      </c>
      <c r="E3774" s="413" t="s">
        <v>36256</v>
      </c>
    </row>
    <row r="3775" spans="1:5">
      <c r="A3775" s="412">
        <v>5045</v>
      </c>
      <c r="B3775" s="412" t="s">
        <v>36257</v>
      </c>
      <c r="C3775" s="412" t="s">
        <v>30213</v>
      </c>
      <c r="D3775" s="412" t="s">
        <v>30223</v>
      </c>
      <c r="E3775" s="413" t="s">
        <v>36258</v>
      </c>
    </row>
    <row r="3776" spans="1:5">
      <c r="A3776" s="412">
        <v>5035</v>
      </c>
      <c r="B3776" s="412" t="s">
        <v>36259</v>
      </c>
      <c r="C3776" s="412" t="s">
        <v>30213</v>
      </c>
      <c r="D3776" s="412" t="s">
        <v>30223</v>
      </c>
      <c r="E3776" s="413" t="s">
        <v>36260</v>
      </c>
    </row>
    <row r="3777" spans="1:5">
      <c r="A3777" s="412">
        <v>41180</v>
      </c>
      <c r="B3777" s="412" t="s">
        <v>36261</v>
      </c>
      <c r="C3777" s="412" t="s">
        <v>30213</v>
      </c>
      <c r="D3777" s="412" t="s">
        <v>30223</v>
      </c>
      <c r="E3777" s="413" t="s">
        <v>36262</v>
      </c>
    </row>
    <row r="3778" spans="1:5">
      <c r="A3778" s="412">
        <v>41181</v>
      </c>
      <c r="B3778" s="412" t="s">
        <v>36263</v>
      </c>
      <c r="C3778" s="412" t="s">
        <v>30213</v>
      </c>
      <c r="D3778" s="412" t="s">
        <v>30223</v>
      </c>
      <c r="E3778" s="413" t="s">
        <v>36264</v>
      </c>
    </row>
    <row r="3779" spans="1:5">
      <c r="A3779" s="412">
        <v>41182</v>
      </c>
      <c r="B3779" s="412" t="s">
        <v>36265</v>
      </c>
      <c r="C3779" s="412" t="s">
        <v>30213</v>
      </c>
      <c r="D3779" s="412" t="s">
        <v>30223</v>
      </c>
      <c r="E3779" s="413" t="s">
        <v>36266</v>
      </c>
    </row>
    <row r="3780" spans="1:5">
      <c r="A3780" s="412">
        <v>41183</v>
      </c>
      <c r="B3780" s="412" t="s">
        <v>36267</v>
      </c>
      <c r="C3780" s="412" t="s">
        <v>30213</v>
      </c>
      <c r="D3780" s="412" t="s">
        <v>30223</v>
      </c>
      <c r="E3780" s="413" t="s">
        <v>36268</v>
      </c>
    </row>
    <row r="3781" spans="1:5">
      <c r="A3781" s="412">
        <v>41184</v>
      </c>
      <c r="B3781" s="412" t="s">
        <v>36269</v>
      </c>
      <c r="C3781" s="412" t="s">
        <v>30213</v>
      </c>
      <c r="D3781" s="412" t="s">
        <v>30223</v>
      </c>
      <c r="E3781" s="413" t="s">
        <v>36270</v>
      </c>
    </row>
    <row r="3782" spans="1:5">
      <c r="A3782" s="412">
        <v>41185</v>
      </c>
      <c r="B3782" s="412" t="s">
        <v>36271</v>
      </c>
      <c r="C3782" s="412" t="s">
        <v>30213</v>
      </c>
      <c r="D3782" s="412" t="s">
        <v>30223</v>
      </c>
      <c r="E3782" s="413" t="s">
        <v>36272</v>
      </c>
    </row>
    <row r="3783" spans="1:5">
      <c r="A3783" s="412">
        <v>41186</v>
      </c>
      <c r="B3783" s="412" t="s">
        <v>36273</v>
      </c>
      <c r="C3783" s="412" t="s">
        <v>30213</v>
      </c>
      <c r="D3783" s="412" t="s">
        <v>30223</v>
      </c>
      <c r="E3783" s="413" t="s">
        <v>36274</v>
      </c>
    </row>
    <row r="3784" spans="1:5">
      <c r="A3784" s="412">
        <v>41187</v>
      </c>
      <c r="B3784" s="412" t="s">
        <v>36275</v>
      </c>
      <c r="C3784" s="412" t="s">
        <v>30213</v>
      </c>
      <c r="D3784" s="412" t="s">
        <v>30223</v>
      </c>
      <c r="E3784" s="413" t="s">
        <v>36276</v>
      </c>
    </row>
    <row r="3785" spans="1:5">
      <c r="A3785" s="412">
        <v>41188</v>
      </c>
      <c r="B3785" s="412" t="s">
        <v>36277</v>
      </c>
      <c r="C3785" s="412" t="s">
        <v>30213</v>
      </c>
      <c r="D3785" s="412" t="s">
        <v>30223</v>
      </c>
      <c r="E3785" s="413" t="s">
        <v>36278</v>
      </c>
    </row>
    <row r="3786" spans="1:5">
      <c r="A3786" s="412">
        <v>5036</v>
      </c>
      <c r="B3786" s="412" t="s">
        <v>36279</v>
      </c>
      <c r="C3786" s="412" t="s">
        <v>30213</v>
      </c>
      <c r="D3786" s="412" t="s">
        <v>30223</v>
      </c>
      <c r="E3786" s="413" t="s">
        <v>36280</v>
      </c>
    </row>
    <row r="3787" spans="1:5">
      <c r="A3787" s="412">
        <v>41189</v>
      </c>
      <c r="B3787" s="412" t="s">
        <v>36281</v>
      </c>
      <c r="C3787" s="412" t="s">
        <v>30213</v>
      </c>
      <c r="D3787" s="412" t="s">
        <v>30223</v>
      </c>
      <c r="E3787" s="413" t="s">
        <v>36282</v>
      </c>
    </row>
    <row r="3788" spans="1:5">
      <c r="A3788" s="412">
        <v>41190</v>
      </c>
      <c r="B3788" s="412" t="s">
        <v>36283</v>
      </c>
      <c r="C3788" s="412" t="s">
        <v>30213</v>
      </c>
      <c r="D3788" s="412" t="s">
        <v>30223</v>
      </c>
      <c r="E3788" s="413" t="s">
        <v>36284</v>
      </c>
    </row>
    <row r="3789" spans="1:5">
      <c r="A3789" s="412">
        <v>41191</v>
      </c>
      <c r="B3789" s="412" t="s">
        <v>36285</v>
      </c>
      <c r="C3789" s="412" t="s">
        <v>30213</v>
      </c>
      <c r="D3789" s="412" t="s">
        <v>30223</v>
      </c>
      <c r="E3789" s="413" t="s">
        <v>36286</v>
      </c>
    </row>
    <row r="3790" spans="1:5">
      <c r="A3790" s="412">
        <v>41192</v>
      </c>
      <c r="B3790" s="412" t="s">
        <v>36287</v>
      </c>
      <c r="C3790" s="412" t="s">
        <v>30213</v>
      </c>
      <c r="D3790" s="412" t="s">
        <v>30223</v>
      </c>
      <c r="E3790" s="413" t="s">
        <v>36288</v>
      </c>
    </row>
    <row r="3791" spans="1:5">
      <c r="A3791" s="412">
        <v>41193</v>
      </c>
      <c r="B3791" s="412" t="s">
        <v>36289</v>
      </c>
      <c r="C3791" s="412" t="s">
        <v>30213</v>
      </c>
      <c r="D3791" s="412" t="s">
        <v>30223</v>
      </c>
      <c r="E3791" s="413" t="s">
        <v>36290</v>
      </c>
    </row>
    <row r="3792" spans="1:5">
      <c r="A3792" s="412">
        <v>41194</v>
      </c>
      <c r="B3792" s="412" t="s">
        <v>36291</v>
      </c>
      <c r="C3792" s="412" t="s">
        <v>30213</v>
      </c>
      <c r="D3792" s="412" t="s">
        <v>30223</v>
      </c>
      <c r="E3792" s="413" t="s">
        <v>36292</v>
      </c>
    </row>
    <row r="3793" spans="1:5">
      <c r="A3793" s="412">
        <v>5044</v>
      </c>
      <c r="B3793" s="412" t="s">
        <v>36293</v>
      </c>
      <c r="C3793" s="412" t="s">
        <v>30213</v>
      </c>
      <c r="D3793" s="412" t="s">
        <v>30223</v>
      </c>
      <c r="E3793" s="413" t="s">
        <v>36294</v>
      </c>
    </row>
    <row r="3794" spans="1:5">
      <c r="A3794" s="412">
        <v>5059</v>
      </c>
      <c r="B3794" s="412" t="s">
        <v>36295</v>
      </c>
      <c r="C3794" s="412" t="s">
        <v>30213</v>
      </c>
      <c r="D3794" s="412" t="s">
        <v>30223</v>
      </c>
      <c r="E3794" s="413" t="s">
        <v>36296</v>
      </c>
    </row>
    <row r="3795" spans="1:5">
      <c r="A3795" s="412">
        <v>41201</v>
      </c>
      <c r="B3795" s="412" t="s">
        <v>36297</v>
      </c>
      <c r="C3795" s="412" t="s">
        <v>30213</v>
      </c>
      <c r="D3795" s="412" t="s">
        <v>30223</v>
      </c>
      <c r="E3795" s="413" t="s">
        <v>36298</v>
      </c>
    </row>
    <row r="3796" spans="1:5">
      <c r="A3796" s="412">
        <v>41199</v>
      </c>
      <c r="B3796" s="412" t="s">
        <v>36299</v>
      </c>
      <c r="C3796" s="412" t="s">
        <v>30213</v>
      </c>
      <c r="D3796" s="412" t="s">
        <v>30223</v>
      </c>
      <c r="E3796" s="413" t="s">
        <v>36300</v>
      </c>
    </row>
    <row r="3797" spans="1:5">
      <c r="A3797" s="412">
        <v>5057</v>
      </c>
      <c r="B3797" s="412" t="s">
        <v>36301</v>
      </c>
      <c r="C3797" s="412" t="s">
        <v>30213</v>
      </c>
      <c r="D3797" s="412" t="s">
        <v>30223</v>
      </c>
      <c r="E3797" s="413" t="s">
        <v>36302</v>
      </c>
    </row>
    <row r="3798" spans="1:5">
      <c r="A3798" s="412">
        <v>41200</v>
      </c>
      <c r="B3798" s="412" t="s">
        <v>36303</v>
      </c>
      <c r="C3798" s="412" t="s">
        <v>30213</v>
      </c>
      <c r="D3798" s="412" t="s">
        <v>30223</v>
      </c>
      <c r="E3798" s="413" t="s">
        <v>36304</v>
      </c>
    </row>
    <row r="3799" spans="1:5">
      <c r="A3799" s="412">
        <v>41205</v>
      </c>
      <c r="B3799" s="412" t="s">
        <v>36305</v>
      </c>
      <c r="C3799" s="412" t="s">
        <v>30213</v>
      </c>
      <c r="D3799" s="412" t="s">
        <v>30223</v>
      </c>
      <c r="E3799" s="413" t="s">
        <v>36306</v>
      </c>
    </row>
    <row r="3800" spans="1:5">
      <c r="A3800" s="412">
        <v>41202</v>
      </c>
      <c r="B3800" s="412" t="s">
        <v>36307</v>
      </c>
      <c r="C3800" s="412" t="s">
        <v>30213</v>
      </c>
      <c r="D3800" s="412" t="s">
        <v>30223</v>
      </c>
      <c r="E3800" s="413" t="s">
        <v>36308</v>
      </c>
    </row>
    <row r="3801" spans="1:5">
      <c r="A3801" s="412">
        <v>41206</v>
      </c>
      <c r="B3801" s="412" t="s">
        <v>36309</v>
      </c>
      <c r="C3801" s="412" t="s">
        <v>30213</v>
      </c>
      <c r="D3801" s="412" t="s">
        <v>30223</v>
      </c>
      <c r="E3801" s="413" t="s">
        <v>36310</v>
      </c>
    </row>
    <row r="3802" spans="1:5">
      <c r="A3802" s="412">
        <v>12372</v>
      </c>
      <c r="B3802" s="412" t="s">
        <v>36311</v>
      </c>
      <c r="C3802" s="412" t="s">
        <v>30213</v>
      </c>
      <c r="D3802" s="412" t="s">
        <v>30223</v>
      </c>
      <c r="E3802" s="413" t="s">
        <v>36312</v>
      </c>
    </row>
    <row r="3803" spans="1:5">
      <c r="A3803" s="412">
        <v>41207</v>
      </c>
      <c r="B3803" s="412" t="s">
        <v>36313</v>
      </c>
      <c r="C3803" s="412" t="s">
        <v>30213</v>
      </c>
      <c r="D3803" s="412" t="s">
        <v>30223</v>
      </c>
      <c r="E3803" s="413" t="s">
        <v>36314</v>
      </c>
    </row>
    <row r="3804" spans="1:5">
      <c r="A3804" s="412">
        <v>41203</v>
      </c>
      <c r="B3804" s="412" t="s">
        <v>36315</v>
      </c>
      <c r="C3804" s="412" t="s">
        <v>30213</v>
      </c>
      <c r="D3804" s="412" t="s">
        <v>30223</v>
      </c>
      <c r="E3804" s="413" t="s">
        <v>36316</v>
      </c>
    </row>
    <row r="3805" spans="1:5">
      <c r="A3805" s="412">
        <v>41204</v>
      </c>
      <c r="B3805" s="412" t="s">
        <v>36317</v>
      </c>
      <c r="C3805" s="412" t="s">
        <v>30213</v>
      </c>
      <c r="D3805" s="412" t="s">
        <v>30223</v>
      </c>
      <c r="E3805" s="413" t="s">
        <v>36318</v>
      </c>
    </row>
    <row r="3806" spans="1:5">
      <c r="A3806" s="412">
        <v>41210</v>
      </c>
      <c r="B3806" s="412" t="s">
        <v>36319</v>
      </c>
      <c r="C3806" s="412" t="s">
        <v>30213</v>
      </c>
      <c r="D3806" s="412" t="s">
        <v>30223</v>
      </c>
      <c r="E3806" s="413" t="s">
        <v>36320</v>
      </c>
    </row>
    <row r="3807" spans="1:5">
      <c r="A3807" s="412">
        <v>41208</v>
      </c>
      <c r="B3807" s="412" t="s">
        <v>36321</v>
      </c>
      <c r="C3807" s="412" t="s">
        <v>30213</v>
      </c>
      <c r="D3807" s="412" t="s">
        <v>30223</v>
      </c>
      <c r="E3807" s="413" t="s">
        <v>36322</v>
      </c>
    </row>
    <row r="3808" spans="1:5">
      <c r="A3808" s="412">
        <v>41211</v>
      </c>
      <c r="B3808" s="412" t="s">
        <v>36323</v>
      </c>
      <c r="C3808" s="412" t="s">
        <v>30213</v>
      </c>
      <c r="D3808" s="412" t="s">
        <v>30223</v>
      </c>
      <c r="E3808" s="413" t="s">
        <v>36324</v>
      </c>
    </row>
    <row r="3809" spans="1:5">
      <c r="A3809" s="412">
        <v>13339</v>
      </c>
      <c r="B3809" s="412" t="s">
        <v>36325</v>
      </c>
      <c r="C3809" s="412" t="s">
        <v>30213</v>
      </c>
      <c r="D3809" s="412" t="s">
        <v>30223</v>
      </c>
      <c r="E3809" s="413" t="s">
        <v>36326</v>
      </c>
    </row>
    <row r="3810" spans="1:5">
      <c r="A3810" s="412">
        <v>41213</v>
      </c>
      <c r="B3810" s="412" t="s">
        <v>36327</v>
      </c>
      <c r="C3810" s="412" t="s">
        <v>30213</v>
      </c>
      <c r="D3810" s="412" t="s">
        <v>30223</v>
      </c>
      <c r="E3810" s="413" t="s">
        <v>36328</v>
      </c>
    </row>
    <row r="3811" spans="1:5">
      <c r="A3811" s="412">
        <v>41209</v>
      </c>
      <c r="B3811" s="412" t="s">
        <v>36329</v>
      </c>
      <c r="C3811" s="412" t="s">
        <v>30213</v>
      </c>
      <c r="D3811" s="412" t="s">
        <v>30223</v>
      </c>
      <c r="E3811" s="413" t="s">
        <v>36330</v>
      </c>
    </row>
    <row r="3812" spans="1:5">
      <c r="A3812" s="412">
        <v>41216</v>
      </c>
      <c r="B3812" s="412" t="s">
        <v>36331</v>
      </c>
      <c r="C3812" s="412" t="s">
        <v>30213</v>
      </c>
      <c r="D3812" s="412" t="s">
        <v>30223</v>
      </c>
      <c r="E3812" s="413" t="s">
        <v>36332</v>
      </c>
    </row>
    <row r="3813" spans="1:5">
      <c r="A3813" s="412">
        <v>41217</v>
      </c>
      <c r="B3813" s="412" t="s">
        <v>36333</v>
      </c>
      <c r="C3813" s="412" t="s">
        <v>30213</v>
      </c>
      <c r="D3813" s="412" t="s">
        <v>30223</v>
      </c>
      <c r="E3813" s="413" t="s">
        <v>36334</v>
      </c>
    </row>
    <row r="3814" spans="1:5">
      <c r="A3814" s="412">
        <v>41218</v>
      </c>
      <c r="B3814" s="412" t="s">
        <v>36335</v>
      </c>
      <c r="C3814" s="412" t="s">
        <v>30213</v>
      </c>
      <c r="D3814" s="412" t="s">
        <v>30223</v>
      </c>
      <c r="E3814" s="413" t="s">
        <v>36336</v>
      </c>
    </row>
    <row r="3815" spans="1:5">
      <c r="A3815" s="412">
        <v>41214</v>
      </c>
      <c r="B3815" s="412" t="s">
        <v>36337</v>
      </c>
      <c r="C3815" s="412" t="s">
        <v>30213</v>
      </c>
      <c r="D3815" s="412" t="s">
        <v>30223</v>
      </c>
      <c r="E3815" s="413" t="s">
        <v>36338</v>
      </c>
    </row>
    <row r="3816" spans="1:5">
      <c r="A3816" s="412">
        <v>41215</v>
      </c>
      <c r="B3816" s="412" t="s">
        <v>36339</v>
      </c>
      <c r="C3816" s="412" t="s">
        <v>30213</v>
      </c>
      <c r="D3816" s="412" t="s">
        <v>30223</v>
      </c>
      <c r="E3816" s="413" t="s">
        <v>36340</v>
      </c>
    </row>
    <row r="3817" spans="1:5">
      <c r="A3817" s="412">
        <v>41221</v>
      </c>
      <c r="B3817" s="412" t="s">
        <v>36341</v>
      </c>
      <c r="C3817" s="412" t="s">
        <v>30213</v>
      </c>
      <c r="D3817" s="412" t="s">
        <v>30223</v>
      </c>
      <c r="E3817" s="413" t="s">
        <v>36342</v>
      </c>
    </row>
    <row r="3818" spans="1:5">
      <c r="A3818" s="412">
        <v>41222</v>
      </c>
      <c r="B3818" s="412" t="s">
        <v>36343</v>
      </c>
      <c r="C3818" s="412" t="s">
        <v>30213</v>
      </c>
      <c r="D3818" s="412" t="s">
        <v>30223</v>
      </c>
      <c r="E3818" s="413" t="s">
        <v>36344</v>
      </c>
    </row>
    <row r="3819" spans="1:5">
      <c r="A3819" s="412">
        <v>41195</v>
      </c>
      <c r="B3819" s="412" t="s">
        <v>36345</v>
      </c>
      <c r="C3819" s="412" t="s">
        <v>30213</v>
      </c>
      <c r="D3819" s="412" t="s">
        <v>30223</v>
      </c>
      <c r="E3819" s="413" t="s">
        <v>36346</v>
      </c>
    </row>
    <row r="3820" spans="1:5">
      <c r="A3820" s="412">
        <v>41198</v>
      </c>
      <c r="B3820" s="412" t="s">
        <v>36347</v>
      </c>
      <c r="C3820" s="412" t="s">
        <v>30213</v>
      </c>
      <c r="D3820" s="412" t="s">
        <v>30223</v>
      </c>
      <c r="E3820" s="413" t="s">
        <v>36348</v>
      </c>
    </row>
    <row r="3821" spans="1:5">
      <c r="A3821" s="412">
        <v>41196</v>
      </c>
      <c r="B3821" s="412" t="s">
        <v>36349</v>
      </c>
      <c r="C3821" s="412" t="s">
        <v>30213</v>
      </c>
      <c r="D3821" s="412" t="s">
        <v>30223</v>
      </c>
      <c r="E3821" s="413" t="s">
        <v>36350</v>
      </c>
    </row>
    <row r="3822" spans="1:5">
      <c r="A3822" s="412">
        <v>5033</v>
      </c>
      <c r="B3822" s="412" t="s">
        <v>36351</v>
      </c>
      <c r="C3822" s="412" t="s">
        <v>30213</v>
      </c>
      <c r="D3822" s="412" t="s">
        <v>30223</v>
      </c>
      <c r="E3822" s="413" t="s">
        <v>36352</v>
      </c>
    </row>
    <row r="3823" spans="1:5">
      <c r="A3823" s="412">
        <v>41197</v>
      </c>
      <c r="B3823" s="412" t="s">
        <v>36353</v>
      </c>
      <c r="C3823" s="412" t="s">
        <v>30213</v>
      </c>
      <c r="D3823" s="412" t="s">
        <v>30223</v>
      </c>
      <c r="E3823" s="413" t="s">
        <v>36354</v>
      </c>
    </row>
    <row r="3824" spans="1:5">
      <c r="A3824" s="412">
        <v>12388</v>
      </c>
      <c r="B3824" s="412" t="s">
        <v>36355</v>
      </c>
      <c r="C3824" s="412" t="s">
        <v>30213</v>
      </c>
      <c r="D3824" s="412" t="s">
        <v>30223</v>
      </c>
      <c r="E3824" s="413" t="s">
        <v>36356</v>
      </c>
    </row>
    <row r="3825" spans="1:5">
      <c r="A3825" s="412">
        <v>2731</v>
      </c>
      <c r="B3825" s="412" t="s">
        <v>36357</v>
      </c>
      <c r="C3825" s="412" t="s">
        <v>30232</v>
      </c>
      <c r="D3825" s="412" t="s">
        <v>30223</v>
      </c>
      <c r="E3825" s="413" t="s">
        <v>8120</v>
      </c>
    </row>
    <row r="3826" spans="1:5">
      <c r="A3826" s="412">
        <v>41457</v>
      </c>
      <c r="B3826" s="412" t="s">
        <v>36358</v>
      </c>
      <c r="C3826" s="412" t="s">
        <v>30213</v>
      </c>
      <c r="D3826" s="412" t="s">
        <v>30216</v>
      </c>
      <c r="E3826" s="413" t="s">
        <v>36359</v>
      </c>
    </row>
    <row r="3827" spans="1:5">
      <c r="A3827" s="412">
        <v>41458</v>
      </c>
      <c r="B3827" s="412" t="s">
        <v>36360</v>
      </c>
      <c r="C3827" s="412" t="s">
        <v>30213</v>
      </c>
      <c r="D3827" s="412" t="s">
        <v>30216</v>
      </c>
      <c r="E3827" s="413" t="s">
        <v>36361</v>
      </c>
    </row>
    <row r="3828" spans="1:5">
      <c r="A3828" s="412">
        <v>41459</v>
      </c>
      <c r="B3828" s="412" t="s">
        <v>36362</v>
      </c>
      <c r="C3828" s="412" t="s">
        <v>30213</v>
      </c>
      <c r="D3828" s="412" t="s">
        <v>30216</v>
      </c>
      <c r="E3828" s="413" t="s">
        <v>36363</v>
      </c>
    </row>
    <row r="3829" spans="1:5">
      <c r="A3829" s="412">
        <v>41461</v>
      </c>
      <c r="B3829" s="412" t="s">
        <v>36364</v>
      </c>
      <c r="C3829" s="412" t="s">
        <v>30213</v>
      </c>
      <c r="D3829" s="412" t="s">
        <v>30216</v>
      </c>
      <c r="E3829" s="413" t="s">
        <v>36365</v>
      </c>
    </row>
    <row r="3830" spans="1:5">
      <c r="A3830" s="412">
        <v>44537</v>
      </c>
      <c r="B3830" s="412" t="s">
        <v>36366</v>
      </c>
      <c r="C3830" s="412" t="s">
        <v>32063</v>
      </c>
      <c r="D3830" s="412" t="s">
        <v>30216</v>
      </c>
      <c r="E3830" s="413" t="s">
        <v>36367</v>
      </c>
    </row>
    <row r="3831" spans="1:5">
      <c r="A3831" s="412">
        <v>11844</v>
      </c>
      <c r="B3831" s="412" t="s">
        <v>36368</v>
      </c>
      <c r="C3831" s="412" t="s">
        <v>30232</v>
      </c>
      <c r="D3831" s="412" t="s">
        <v>30216</v>
      </c>
      <c r="E3831" s="413" t="s">
        <v>15688</v>
      </c>
    </row>
    <row r="3832" spans="1:5">
      <c r="A3832" s="412">
        <v>4465</v>
      </c>
      <c r="B3832" s="412" t="s">
        <v>36369</v>
      </c>
      <c r="C3832" s="412" t="s">
        <v>30232</v>
      </c>
      <c r="D3832" s="412" t="s">
        <v>30216</v>
      </c>
      <c r="E3832" s="413" t="s">
        <v>36370</v>
      </c>
    </row>
    <row r="3833" spans="1:5">
      <c r="A3833" s="412">
        <v>35273</v>
      </c>
      <c r="B3833" s="412" t="s">
        <v>36371</v>
      </c>
      <c r="C3833" s="412" t="s">
        <v>30232</v>
      </c>
      <c r="D3833" s="412" t="s">
        <v>30216</v>
      </c>
      <c r="E3833" s="413" t="s">
        <v>33206</v>
      </c>
    </row>
    <row r="3834" spans="1:5">
      <c r="A3834" s="412">
        <v>4470</v>
      </c>
      <c r="B3834" s="412" t="s">
        <v>36372</v>
      </c>
      <c r="C3834" s="412" t="s">
        <v>30232</v>
      </c>
      <c r="D3834" s="412" t="s">
        <v>30216</v>
      </c>
      <c r="E3834" s="413" t="s">
        <v>36373</v>
      </c>
    </row>
    <row r="3835" spans="1:5">
      <c r="A3835" s="412">
        <v>20208</v>
      </c>
      <c r="B3835" s="412" t="s">
        <v>36374</v>
      </c>
      <c r="C3835" s="412" t="s">
        <v>30232</v>
      </c>
      <c r="D3835" s="412" t="s">
        <v>30216</v>
      </c>
      <c r="E3835" s="413" t="s">
        <v>36375</v>
      </c>
    </row>
    <row r="3836" spans="1:5">
      <c r="A3836" s="412">
        <v>20204</v>
      </c>
      <c r="B3836" s="412" t="s">
        <v>36376</v>
      </c>
      <c r="C3836" s="412" t="s">
        <v>30232</v>
      </c>
      <c r="D3836" s="412" t="s">
        <v>30216</v>
      </c>
      <c r="E3836" s="413" t="s">
        <v>11366</v>
      </c>
    </row>
    <row r="3837" spans="1:5">
      <c r="A3837" s="412">
        <v>4437</v>
      </c>
      <c r="B3837" s="412" t="s">
        <v>36377</v>
      </c>
      <c r="C3837" s="412" t="s">
        <v>30232</v>
      </c>
      <c r="D3837" s="412" t="s">
        <v>30216</v>
      </c>
      <c r="E3837" s="413" t="s">
        <v>36378</v>
      </c>
    </row>
    <row r="3838" spans="1:5">
      <c r="A3838" s="412">
        <v>14580</v>
      </c>
      <c r="B3838" s="412" t="s">
        <v>36379</v>
      </c>
      <c r="C3838" s="412" t="s">
        <v>30232</v>
      </c>
      <c r="D3838" s="412" t="s">
        <v>30216</v>
      </c>
      <c r="E3838" s="413" t="s">
        <v>36378</v>
      </c>
    </row>
    <row r="3839" spans="1:5">
      <c r="A3839" s="412">
        <v>40304</v>
      </c>
      <c r="B3839" s="412" t="s">
        <v>36380</v>
      </c>
      <c r="C3839" s="412" t="s">
        <v>30304</v>
      </c>
      <c r="D3839" s="412" t="s">
        <v>30216</v>
      </c>
      <c r="E3839" s="413" t="s">
        <v>36381</v>
      </c>
    </row>
    <row r="3840" spans="1:5">
      <c r="A3840" s="412">
        <v>5065</v>
      </c>
      <c r="B3840" s="412" t="s">
        <v>36382</v>
      </c>
      <c r="C3840" s="412" t="s">
        <v>30304</v>
      </c>
      <c r="D3840" s="412" t="s">
        <v>30216</v>
      </c>
      <c r="E3840" s="413" t="s">
        <v>36383</v>
      </c>
    </row>
    <row r="3841" spans="1:5">
      <c r="A3841" s="412">
        <v>5072</v>
      </c>
      <c r="B3841" s="412" t="s">
        <v>36384</v>
      </c>
      <c r="C3841" s="412" t="s">
        <v>30304</v>
      </c>
      <c r="D3841" s="412" t="s">
        <v>30216</v>
      </c>
      <c r="E3841" s="413" t="s">
        <v>15811</v>
      </c>
    </row>
    <row r="3842" spans="1:5">
      <c r="A3842" s="412">
        <v>5066</v>
      </c>
      <c r="B3842" s="412" t="s">
        <v>36385</v>
      </c>
      <c r="C3842" s="412" t="s">
        <v>30304</v>
      </c>
      <c r="D3842" s="412" t="s">
        <v>30216</v>
      </c>
      <c r="E3842" s="413" t="s">
        <v>11064</v>
      </c>
    </row>
    <row r="3843" spans="1:5">
      <c r="A3843" s="412">
        <v>5063</v>
      </c>
      <c r="B3843" s="412" t="s">
        <v>36386</v>
      </c>
      <c r="C3843" s="412" t="s">
        <v>30304</v>
      </c>
      <c r="D3843" s="412" t="s">
        <v>30216</v>
      </c>
      <c r="E3843" s="413" t="s">
        <v>36387</v>
      </c>
    </row>
    <row r="3844" spans="1:5">
      <c r="A3844" s="412">
        <v>20247</v>
      </c>
      <c r="B3844" s="412" t="s">
        <v>36388</v>
      </c>
      <c r="C3844" s="412" t="s">
        <v>30304</v>
      </c>
      <c r="D3844" s="412" t="s">
        <v>30216</v>
      </c>
      <c r="E3844" s="413" t="s">
        <v>12913</v>
      </c>
    </row>
    <row r="3845" spans="1:5">
      <c r="A3845" s="412">
        <v>5074</v>
      </c>
      <c r="B3845" s="412" t="s">
        <v>36389</v>
      </c>
      <c r="C3845" s="412" t="s">
        <v>30304</v>
      </c>
      <c r="D3845" s="412" t="s">
        <v>30216</v>
      </c>
      <c r="E3845" s="413" t="s">
        <v>36390</v>
      </c>
    </row>
    <row r="3846" spans="1:5">
      <c r="A3846" s="412">
        <v>5067</v>
      </c>
      <c r="B3846" s="412" t="s">
        <v>36391</v>
      </c>
      <c r="C3846" s="412" t="s">
        <v>30304</v>
      </c>
      <c r="D3846" s="412" t="s">
        <v>30216</v>
      </c>
      <c r="E3846" s="413" t="s">
        <v>36392</v>
      </c>
    </row>
    <row r="3847" spans="1:5">
      <c r="A3847" s="412">
        <v>5078</v>
      </c>
      <c r="B3847" s="412" t="s">
        <v>36393</v>
      </c>
      <c r="C3847" s="412" t="s">
        <v>30304</v>
      </c>
      <c r="D3847" s="412" t="s">
        <v>30216</v>
      </c>
      <c r="E3847" s="413" t="s">
        <v>36394</v>
      </c>
    </row>
    <row r="3848" spans="1:5">
      <c r="A3848" s="412">
        <v>5068</v>
      </c>
      <c r="B3848" s="412" t="s">
        <v>36395</v>
      </c>
      <c r="C3848" s="412" t="s">
        <v>30304</v>
      </c>
      <c r="D3848" s="412" t="s">
        <v>30216</v>
      </c>
      <c r="E3848" s="413" t="s">
        <v>36396</v>
      </c>
    </row>
    <row r="3849" spans="1:5">
      <c r="A3849" s="412">
        <v>5073</v>
      </c>
      <c r="B3849" s="412" t="s">
        <v>36397</v>
      </c>
      <c r="C3849" s="412" t="s">
        <v>30304</v>
      </c>
      <c r="D3849" s="412" t="s">
        <v>30216</v>
      </c>
      <c r="E3849" s="413" t="s">
        <v>9251</v>
      </c>
    </row>
    <row r="3850" spans="1:5">
      <c r="A3850" s="412">
        <v>5069</v>
      </c>
      <c r="B3850" s="412" t="s">
        <v>36398</v>
      </c>
      <c r="C3850" s="412" t="s">
        <v>30304</v>
      </c>
      <c r="D3850" s="412" t="s">
        <v>30216</v>
      </c>
      <c r="E3850" s="413" t="s">
        <v>9251</v>
      </c>
    </row>
    <row r="3851" spans="1:5">
      <c r="A3851" s="412">
        <v>5070</v>
      </c>
      <c r="B3851" s="412" t="s">
        <v>36399</v>
      </c>
      <c r="C3851" s="412" t="s">
        <v>30304</v>
      </c>
      <c r="D3851" s="412" t="s">
        <v>30216</v>
      </c>
      <c r="E3851" s="413" t="s">
        <v>36400</v>
      </c>
    </row>
    <row r="3852" spans="1:5">
      <c r="A3852" s="412">
        <v>5071</v>
      </c>
      <c r="B3852" s="412" t="s">
        <v>36401</v>
      </c>
      <c r="C3852" s="412" t="s">
        <v>30304</v>
      </c>
      <c r="D3852" s="412" t="s">
        <v>30216</v>
      </c>
      <c r="E3852" s="413" t="s">
        <v>36396</v>
      </c>
    </row>
    <row r="3853" spans="1:5">
      <c r="A3853" s="412">
        <v>5061</v>
      </c>
      <c r="B3853" s="412" t="s">
        <v>36402</v>
      </c>
      <c r="C3853" s="412" t="s">
        <v>30304</v>
      </c>
      <c r="D3853" s="412" t="s">
        <v>30214</v>
      </c>
      <c r="E3853" s="413" t="s">
        <v>32708</v>
      </c>
    </row>
    <row r="3854" spans="1:5">
      <c r="A3854" s="412">
        <v>5075</v>
      </c>
      <c r="B3854" s="412" t="s">
        <v>36403</v>
      </c>
      <c r="C3854" s="412" t="s">
        <v>30304</v>
      </c>
      <c r="D3854" s="412" t="s">
        <v>30216</v>
      </c>
      <c r="E3854" s="413" t="s">
        <v>36396</v>
      </c>
    </row>
    <row r="3855" spans="1:5">
      <c r="A3855" s="412">
        <v>39027</v>
      </c>
      <c r="B3855" s="412" t="s">
        <v>36404</v>
      </c>
      <c r="C3855" s="412" t="s">
        <v>30304</v>
      </c>
      <c r="D3855" s="412" t="s">
        <v>30216</v>
      </c>
      <c r="E3855" s="413" t="s">
        <v>36405</v>
      </c>
    </row>
    <row r="3856" spans="1:5">
      <c r="A3856" s="412">
        <v>5062</v>
      </c>
      <c r="B3856" s="412" t="s">
        <v>36406</v>
      </c>
      <c r="C3856" s="412" t="s">
        <v>30304</v>
      </c>
      <c r="D3856" s="412" t="s">
        <v>30216</v>
      </c>
      <c r="E3856" s="413" t="s">
        <v>36407</v>
      </c>
    </row>
    <row r="3857" spans="1:5">
      <c r="A3857" s="412">
        <v>40568</v>
      </c>
      <c r="B3857" s="412" t="s">
        <v>36408</v>
      </c>
      <c r="C3857" s="412" t="s">
        <v>30304</v>
      </c>
      <c r="D3857" s="412" t="s">
        <v>30216</v>
      </c>
      <c r="E3857" s="413" t="s">
        <v>7698</v>
      </c>
    </row>
    <row r="3858" spans="1:5">
      <c r="A3858" s="412">
        <v>39026</v>
      </c>
      <c r="B3858" s="412" t="s">
        <v>36409</v>
      </c>
      <c r="C3858" s="412" t="s">
        <v>30304</v>
      </c>
      <c r="D3858" s="412" t="s">
        <v>30216</v>
      </c>
      <c r="E3858" s="413" t="s">
        <v>36410</v>
      </c>
    </row>
    <row r="3859" spans="1:5">
      <c r="A3859" s="412">
        <v>42431</v>
      </c>
      <c r="B3859" s="412" t="s">
        <v>36411</v>
      </c>
      <c r="C3859" s="412" t="s">
        <v>30213</v>
      </c>
      <c r="D3859" s="412" t="s">
        <v>30223</v>
      </c>
      <c r="E3859" s="413" t="s">
        <v>36412</v>
      </c>
    </row>
    <row r="3860" spans="1:5">
      <c r="A3860" s="412">
        <v>44074</v>
      </c>
      <c r="B3860" s="412" t="s">
        <v>36413</v>
      </c>
      <c r="C3860" s="412" t="s">
        <v>30307</v>
      </c>
      <c r="D3860" s="412" t="s">
        <v>30216</v>
      </c>
      <c r="E3860" s="413" t="s">
        <v>36414</v>
      </c>
    </row>
    <row r="3861" spans="1:5">
      <c r="A3861" s="412">
        <v>44072</v>
      </c>
      <c r="B3861" s="412" t="s">
        <v>36415</v>
      </c>
      <c r="C3861" s="412" t="s">
        <v>30307</v>
      </c>
      <c r="D3861" s="412" t="s">
        <v>30216</v>
      </c>
      <c r="E3861" s="413" t="s">
        <v>31872</v>
      </c>
    </row>
    <row r="3862" spans="1:5">
      <c r="A3862" s="412">
        <v>511</v>
      </c>
      <c r="B3862" s="412" t="s">
        <v>36416</v>
      </c>
      <c r="C3862" s="412" t="s">
        <v>30307</v>
      </c>
      <c r="D3862" s="412" t="s">
        <v>30214</v>
      </c>
      <c r="E3862" s="413" t="s">
        <v>4261</v>
      </c>
    </row>
    <row r="3863" spans="1:5">
      <c r="A3863" s="412">
        <v>37540</v>
      </c>
      <c r="B3863" s="412" t="s">
        <v>36417</v>
      </c>
      <c r="C3863" s="412" t="s">
        <v>30213</v>
      </c>
      <c r="D3863" s="412" t="s">
        <v>30223</v>
      </c>
      <c r="E3863" s="413" t="s">
        <v>36418</v>
      </c>
    </row>
    <row r="3864" spans="1:5">
      <c r="A3864" s="412">
        <v>37548</v>
      </c>
      <c r="B3864" s="412" t="s">
        <v>36419</v>
      </c>
      <c r="C3864" s="412" t="s">
        <v>30213</v>
      </c>
      <c r="D3864" s="412" t="s">
        <v>30223</v>
      </c>
      <c r="E3864" s="413" t="s">
        <v>36420</v>
      </c>
    </row>
    <row r="3865" spans="1:5">
      <c r="A3865" s="412">
        <v>39828</v>
      </c>
      <c r="B3865" s="412" t="s">
        <v>36421</v>
      </c>
      <c r="C3865" s="412" t="s">
        <v>30213</v>
      </c>
      <c r="D3865" s="412" t="s">
        <v>30223</v>
      </c>
      <c r="E3865" s="413" t="s">
        <v>36422</v>
      </c>
    </row>
    <row r="3866" spans="1:5">
      <c r="A3866" s="412">
        <v>12273</v>
      </c>
      <c r="B3866" s="412" t="s">
        <v>36423</v>
      </c>
      <c r="C3866" s="412" t="s">
        <v>30213</v>
      </c>
      <c r="D3866" s="412" t="s">
        <v>30223</v>
      </c>
      <c r="E3866" s="413" t="s">
        <v>15480</v>
      </c>
    </row>
    <row r="3867" spans="1:5">
      <c r="A3867" s="412">
        <v>38392</v>
      </c>
      <c r="B3867" s="412" t="s">
        <v>36424</v>
      </c>
      <c r="C3867" s="412" t="s">
        <v>30213</v>
      </c>
      <c r="D3867" s="412" t="s">
        <v>30216</v>
      </c>
      <c r="E3867" s="413" t="s">
        <v>36425</v>
      </c>
    </row>
    <row r="3868" spans="1:5">
      <c r="A3868" s="412">
        <v>11735</v>
      </c>
      <c r="B3868" s="412" t="s">
        <v>36426</v>
      </c>
      <c r="C3868" s="412" t="s">
        <v>30213</v>
      </c>
      <c r="D3868" s="412" t="s">
        <v>30216</v>
      </c>
      <c r="E3868" s="413" t="s">
        <v>4809</v>
      </c>
    </row>
    <row r="3869" spans="1:5">
      <c r="A3869" s="412">
        <v>11737</v>
      </c>
      <c r="B3869" s="412" t="s">
        <v>36427</v>
      </c>
      <c r="C3869" s="412" t="s">
        <v>30213</v>
      </c>
      <c r="D3869" s="412" t="s">
        <v>30216</v>
      </c>
      <c r="E3869" s="413" t="s">
        <v>32601</v>
      </c>
    </row>
    <row r="3870" spans="1:5">
      <c r="A3870" s="412">
        <v>11738</v>
      </c>
      <c r="B3870" s="412" t="s">
        <v>36428</v>
      </c>
      <c r="C3870" s="412" t="s">
        <v>30213</v>
      </c>
      <c r="D3870" s="412" t="s">
        <v>30216</v>
      </c>
      <c r="E3870" s="413" t="s">
        <v>36429</v>
      </c>
    </row>
    <row r="3871" spans="1:5">
      <c r="A3871" s="412">
        <v>36143</v>
      </c>
      <c r="B3871" s="412" t="s">
        <v>36430</v>
      </c>
      <c r="C3871" s="412" t="s">
        <v>30213</v>
      </c>
      <c r="D3871" s="412" t="s">
        <v>30216</v>
      </c>
      <c r="E3871" s="413" t="s">
        <v>36431</v>
      </c>
    </row>
    <row r="3872" spans="1:5">
      <c r="A3872" s="412">
        <v>36142</v>
      </c>
      <c r="B3872" s="412" t="s">
        <v>36432</v>
      </c>
      <c r="C3872" s="412" t="s">
        <v>30213</v>
      </c>
      <c r="D3872" s="412" t="s">
        <v>30216</v>
      </c>
      <c r="E3872" s="413" t="s">
        <v>5616</v>
      </c>
    </row>
    <row r="3873" spans="1:5">
      <c r="A3873" s="412">
        <v>36146</v>
      </c>
      <c r="B3873" s="412" t="s">
        <v>36433</v>
      </c>
      <c r="C3873" s="412" t="s">
        <v>30213</v>
      </c>
      <c r="D3873" s="412" t="s">
        <v>30216</v>
      </c>
      <c r="E3873" s="413" t="s">
        <v>36434</v>
      </c>
    </row>
    <row r="3874" spans="1:5">
      <c r="A3874" s="412">
        <v>39015</v>
      </c>
      <c r="B3874" s="412" t="s">
        <v>36435</v>
      </c>
      <c r="C3874" s="412" t="s">
        <v>30213</v>
      </c>
      <c r="D3874" s="412" t="s">
        <v>30214</v>
      </c>
      <c r="E3874" s="413" t="s">
        <v>5459</v>
      </c>
    </row>
    <row r="3875" spans="1:5">
      <c r="A3875" s="412">
        <v>38377</v>
      </c>
      <c r="B3875" s="412" t="s">
        <v>36436</v>
      </c>
      <c r="C3875" s="412" t="s">
        <v>30213</v>
      </c>
      <c r="D3875" s="412" t="s">
        <v>30216</v>
      </c>
      <c r="E3875" s="413" t="s">
        <v>31640</v>
      </c>
    </row>
    <row r="3876" spans="1:5">
      <c r="A3876" s="412">
        <v>38376</v>
      </c>
      <c r="B3876" s="412" t="s">
        <v>36437</v>
      </c>
      <c r="C3876" s="412" t="s">
        <v>30213</v>
      </c>
      <c r="D3876" s="412" t="s">
        <v>30216</v>
      </c>
      <c r="E3876" s="413" t="s">
        <v>36438</v>
      </c>
    </row>
    <row r="3877" spans="1:5">
      <c r="A3877" s="412">
        <v>38116</v>
      </c>
      <c r="B3877" s="412" t="s">
        <v>36439</v>
      </c>
      <c r="C3877" s="412" t="s">
        <v>30213</v>
      </c>
      <c r="D3877" s="412" t="s">
        <v>30216</v>
      </c>
      <c r="E3877" s="413" t="s">
        <v>36440</v>
      </c>
    </row>
    <row r="3878" spans="1:5">
      <c r="A3878" s="412">
        <v>38066</v>
      </c>
      <c r="B3878" s="412" t="s">
        <v>36441</v>
      </c>
      <c r="C3878" s="412" t="s">
        <v>30213</v>
      </c>
      <c r="D3878" s="412" t="s">
        <v>30216</v>
      </c>
      <c r="E3878" s="413" t="s">
        <v>15785</v>
      </c>
    </row>
    <row r="3879" spans="1:5">
      <c r="A3879" s="412">
        <v>38117</v>
      </c>
      <c r="B3879" s="412" t="s">
        <v>36442</v>
      </c>
      <c r="C3879" s="412" t="s">
        <v>30213</v>
      </c>
      <c r="D3879" s="412" t="s">
        <v>30216</v>
      </c>
      <c r="E3879" s="413" t="s">
        <v>16261</v>
      </c>
    </row>
    <row r="3880" spans="1:5">
      <c r="A3880" s="412">
        <v>38067</v>
      </c>
      <c r="B3880" s="412" t="s">
        <v>36443</v>
      </c>
      <c r="C3880" s="412" t="s">
        <v>30213</v>
      </c>
      <c r="D3880" s="412" t="s">
        <v>30216</v>
      </c>
      <c r="E3880" s="413" t="s">
        <v>16270</v>
      </c>
    </row>
    <row r="3881" spans="1:5">
      <c r="A3881" s="412">
        <v>11522</v>
      </c>
      <c r="B3881" s="412" t="s">
        <v>36444</v>
      </c>
      <c r="C3881" s="412" t="s">
        <v>30213</v>
      </c>
      <c r="D3881" s="412" t="s">
        <v>30216</v>
      </c>
      <c r="E3881" s="413" t="s">
        <v>34464</v>
      </c>
    </row>
    <row r="3882" spans="1:5">
      <c r="A3882" s="412">
        <v>43600</v>
      </c>
      <c r="B3882" s="412" t="s">
        <v>36445</v>
      </c>
      <c r="C3882" s="412" t="s">
        <v>30213</v>
      </c>
      <c r="D3882" s="412" t="s">
        <v>30216</v>
      </c>
      <c r="E3882" s="413" t="s">
        <v>36446</v>
      </c>
    </row>
    <row r="3883" spans="1:5">
      <c r="A3883" s="412">
        <v>5080</v>
      </c>
      <c r="B3883" s="412" t="s">
        <v>36447</v>
      </c>
      <c r="C3883" s="412" t="s">
        <v>30213</v>
      </c>
      <c r="D3883" s="412" t="s">
        <v>30216</v>
      </c>
      <c r="E3883" s="413" t="s">
        <v>34994</v>
      </c>
    </row>
    <row r="3884" spans="1:5">
      <c r="A3884" s="412">
        <v>38168</v>
      </c>
      <c r="B3884" s="412" t="s">
        <v>36448</v>
      </c>
      <c r="C3884" s="412" t="s">
        <v>30213</v>
      </c>
      <c r="D3884" s="412" t="s">
        <v>30216</v>
      </c>
      <c r="E3884" s="413" t="s">
        <v>36449</v>
      </c>
    </row>
    <row r="3885" spans="1:5">
      <c r="A3885" s="412">
        <v>43601</v>
      </c>
      <c r="B3885" s="412" t="s">
        <v>36450</v>
      </c>
      <c r="C3885" s="412" t="s">
        <v>30213</v>
      </c>
      <c r="D3885" s="412" t="s">
        <v>30216</v>
      </c>
      <c r="E3885" s="413" t="s">
        <v>36451</v>
      </c>
    </row>
    <row r="3886" spans="1:5">
      <c r="A3886" s="412">
        <v>13393</v>
      </c>
      <c r="B3886" s="412" t="s">
        <v>36452</v>
      </c>
      <c r="C3886" s="412" t="s">
        <v>30213</v>
      </c>
      <c r="D3886" s="412" t="s">
        <v>30216</v>
      </c>
      <c r="E3886" s="413" t="s">
        <v>36453</v>
      </c>
    </row>
    <row r="3887" spans="1:5">
      <c r="A3887" s="412">
        <v>13395</v>
      </c>
      <c r="B3887" s="412" t="s">
        <v>36454</v>
      </c>
      <c r="C3887" s="412" t="s">
        <v>30213</v>
      </c>
      <c r="D3887" s="412" t="s">
        <v>30216</v>
      </c>
      <c r="E3887" s="413" t="s">
        <v>36455</v>
      </c>
    </row>
    <row r="3888" spans="1:5">
      <c r="A3888" s="412">
        <v>12039</v>
      </c>
      <c r="B3888" s="412" t="s">
        <v>36456</v>
      </c>
      <c r="C3888" s="412" t="s">
        <v>30213</v>
      </c>
      <c r="D3888" s="412" t="s">
        <v>30216</v>
      </c>
      <c r="E3888" s="413" t="s">
        <v>36457</v>
      </c>
    </row>
    <row r="3889" spans="1:5">
      <c r="A3889" s="412">
        <v>13396</v>
      </c>
      <c r="B3889" s="412" t="s">
        <v>36458</v>
      </c>
      <c r="C3889" s="412" t="s">
        <v>30213</v>
      </c>
      <c r="D3889" s="412" t="s">
        <v>30216</v>
      </c>
      <c r="E3889" s="413" t="s">
        <v>36459</v>
      </c>
    </row>
    <row r="3890" spans="1:5">
      <c r="A3890" s="412">
        <v>12041</v>
      </c>
      <c r="B3890" s="412" t="s">
        <v>36460</v>
      </c>
      <c r="C3890" s="412" t="s">
        <v>30213</v>
      </c>
      <c r="D3890" s="412" t="s">
        <v>30216</v>
      </c>
      <c r="E3890" s="413" t="s">
        <v>36461</v>
      </c>
    </row>
    <row r="3891" spans="1:5">
      <c r="A3891" s="412">
        <v>12043</v>
      </c>
      <c r="B3891" s="412" t="s">
        <v>36462</v>
      </c>
      <c r="C3891" s="412" t="s">
        <v>30213</v>
      </c>
      <c r="D3891" s="412" t="s">
        <v>30216</v>
      </c>
      <c r="E3891" s="413" t="s">
        <v>36463</v>
      </c>
    </row>
    <row r="3892" spans="1:5">
      <c r="A3892" s="412">
        <v>39762</v>
      </c>
      <c r="B3892" s="412" t="s">
        <v>36464</v>
      </c>
      <c r="C3892" s="412" t="s">
        <v>30213</v>
      </c>
      <c r="D3892" s="412" t="s">
        <v>30216</v>
      </c>
      <c r="E3892" s="413" t="s">
        <v>36465</v>
      </c>
    </row>
    <row r="3893" spans="1:5">
      <c r="A3893" s="412">
        <v>12042</v>
      </c>
      <c r="B3893" s="412" t="s">
        <v>36466</v>
      </c>
      <c r="C3893" s="412" t="s">
        <v>30213</v>
      </c>
      <c r="D3893" s="412" t="s">
        <v>30216</v>
      </c>
      <c r="E3893" s="413" t="s">
        <v>36467</v>
      </c>
    </row>
    <row r="3894" spans="1:5">
      <c r="A3894" s="412">
        <v>39763</v>
      </c>
      <c r="B3894" s="412" t="s">
        <v>36468</v>
      </c>
      <c r="C3894" s="412" t="s">
        <v>30213</v>
      </c>
      <c r="D3894" s="412" t="s">
        <v>30216</v>
      </c>
      <c r="E3894" s="413" t="s">
        <v>36469</v>
      </c>
    </row>
    <row r="3895" spans="1:5">
      <c r="A3895" s="412">
        <v>39760</v>
      </c>
      <c r="B3895" s="412" t="s">
        <v>36470</v>
      </c>
      <c r="C3895" s="412" t="s">
        <v>30213</v>
      </c>
      <c r="D3895" s="412" t="s">
        <v>30216</v>
      </c>
      <c r="E3895" s="413" t="s">
        <v>36471</v>
      </c>
    </row>
    <row r="3896" spans="1:5">
      <c r="A3896" s="412">
        <v>39756</v>
      </c>
      <c r="B3896" s="412" t="s">
        <v>36472</v>
      </c>
      <c r="C3896" s="412" t="s">
        <v>30213</v>
      </c>
      <c r="D3896" s="412" t="s">
        <v>30216</v>
      </c>
      <c r="E3896" s="413" t="s">
        <v>36473</v>
      </c>
    </row>
    <row r="3897" spans="1:5">
      <c r="A3897" s="412">
        <v>12038</v>
      </c>
      <c r="B3897" s="412" t="s">
        <v>36474</v>
      </c>
      <c r="C3897" s="412" t="s">
        <v>30213</v>
      </c>
      <c r="D3897" s="412" t="s">
        <v>30216</v>
      </c>
      <c r="E3897" s="413" t="s">
        <v>36475</v>
      </c>
    </row>
    <row r="3898" spans="1:5">
      <c r="A3898" s="412">
        <v>39757</v>
      </c>
      <c r="B3898" s="412" t="s">
        <v>36476</v>
      </c>
      <c r="C3898" s="412" t="s">
        <v>30213</v>
      </c>
      <c r="D3898" s="412" t="s">
        <v>30216</v>
      </c>
      <c r="E3898" s="413" t="s">
        <v>36477</v>
      </c>
    </row>
    <row r="3899" spans="1:5">
      <c r="A3899" s="412">
        <v>39758</v>
      </c>
      <c r="B3899" s="412" t="s">
        <v>36478</v>
      </c>
      <c r="C3899" s="412" t="s">
        <v>30213</v>
      </c>
      <c r="D3899" s="412" t="s">
        <v>30216</v>
      </c>
      <c r="E3899" s="413" t="s">
        <v>36479</v>
      </c>
    </row>
    <row r="3900" spans="1:5">
      <c r="A3900" s="412">
        <v>39759</v>
      </c>
      <c r="B3900" s="412" t="s">
        <v>36480</v>
      </c>
      <c r="C3900" s="412" t="s">
        <v>30213</v>
      </c>
      <c r="D3900" s="412" t="s">
        <v>30216</v>
      </c>
      <c r="E3900" s="413" t="s">
        <v>36481</v>
      </c>
    </row>
    <row r="3901" spans="1:5">
      <c r="A3901" s="412">
        <v>39761</v>
      </c>
      <c r="B3901" s="412" t="s">
        <v>36482</v>
      </c>
      <c r="C3901" s="412" t="s">
        <v>30213</v>
      </c>
      <c r="D3901" s="412" t="s">
        <v>30216</v>
      </c>
      <c r="E3901" s="413" t="s">
        <v>36483</v>
      </c>
    </row>
    <row r="3902" spans="1:5">
      <c r="A3902" s="412">
        <v>39805</v>
      </c>
      <c r="B3902" s="412" t="s">
        <v>36484</v>
      </c>
      <c r="C3902" s="412" t="s">
        <v>30213</v>
      </c>
      <c r="D3902" s="412" t="s">
        <v>30216</v>
      </c>
      <c r="E3902" s="413" t="s">
        <v>36485</v>
      </c>
    </row>
    <row r="3903" spans="1:5">
      <c r="A3903" s="412">
        <v>39806</v>
      </c>
      <c r="B3903" s="412" t="s">
        <v>36486</v>
      </c>
      <c r="C3903" s="412" t="s">
        <v>30213</v>
      </c>
      <c r="D3903" s="412" t="s">
        <v>30216</v>
      </c>
      <c r="E3903" s="413" t="s">
        <v>36487</v>
      </c>
    </row>
    <row r="3904" spans="1:5">
      <c r="A3904" s="412">
        <v>39807</v>
      </c>
      <c r="B3904" s="412" t="s">
        <v>36488</v>
      </c>
      <c r="C3904" s="412" t="s">
        <v>30213</v>
      </c>
      <c r="D3904" s="412" t="s">
        <v>30216</v>
      </c>
      <c r="E3904" s="413" t="s">
        <v>36489</v>
      </c>
    </row>
    <row r="3905" spans="1:5">
      <c r="A3905" s="412">
        <v>43100</v>
      </c>
      <c r="B3905" s="412" t="s">
        <v>36490</v>
      </c>
      <c r="C3905" s="412" t="s">
        <v>30213</v>
      </c>
      <c r="D3905" s="412" t="s">
        <v>30216</v>
      </c>
      <c r="E3905" s="413" t="s">
        <v>36491</v>
      </c>
    </row>
    <row r="3906" spans="1:5">
      <c r="A3906" s="412">
        <v>39804</v>
      </c>
      <c r="B3906" s="412" t="s">
        <v>36492</v>
      </c>
      <c r="C3906" s="412" t="s">
        <v>30213</v>
      </c>
      <c r="D3906" s="412" t="s">
        <v>30216</v>
      </c>
      <c r="E3906" s="413" t="s">
        <v>36493</v>
      </c>
    </row>
    <row r="3907" spans="1:5">
      <c r="A3907" s="412">
        <v>39796</v>
      </c>
      <c r="B3907" s="412" t="s">
        <v>36494</v>
      </c>
      <c r="C3907" s="412" t="s">
        <v>30213</v>
      </c>
      <c r="D3907" s="412" t="s">
        <v>30216</v>
      </c>
      <c r="E3907" s="413" t="s">
        <v>36495</v>
      </c>
    </row>
    <row r="3908" spans="1:5">
      <c r="A3908" s="412">
        <v>39797</v>
      </c>
      <c r="B3908" s="412" t="s">
        <v>36496</v>
      </c>
      <c r="C3908" s="412" t="s">
        <v>30213</v>
      </c>
      <c r="D3908" s="412" t="s">
        <v>30214</v>
      </c>
      <c r="E3908" s="413" t="s">
        <v>36497</v>
      </c>
    </row>
    <row r="3909" spans="1:5">
      <c r="A3909" s="412">
        <v>39798</v>
      </c>
      <c r="B3909" s="412" t="s">
        <v>36498</v>
      </c>
      <c r="C3909" s="412" t="s">
        <v>30213</v>
      </c>
      <c r="D3909" s="412" t="s">
        <v>30216</v>
      </c>
      <c r="E3909" s="413" t="s">
        <v>36499</v>
      </c>
    </row>
    <row r="3910" spans="1:5">
      <c r="A3910" s="412">
        <v>39794</v>
      </c>
      <c r="B3910" s="412" t="s">
        <v>36500</v>
      </c>
      <c r="C3910" s="412" t="s">
        <v>30213</v>
      </c>
      <c r="D3910" s="412" t="s">
        <v>30216</v>
      </c>
      <c r="E3910" s="413" t="s">
        <v>8922</v>
      </c>
    </row>
    <row r="3911" spans="1:5">
      <c r="A3911" s="412">
        <v>39795</v>
      </c>
      <c r="B3911" s="412" t="s">
        <v>36501</v>
      </c>
      <c r="C3911" s="412" t="s">
        <v>30213</v>
      </c>
      <c r="D3911" s="412" t="s">
        <v>30216</v>
      </c>
      <c r="E3911" s="413" t="s">
        <v>36502</v>
      </c>
    </row>
    <row r="3912" spans="1:5">
      <c r="A3912" s="412">
        <v>39799</v>
      </c>
      <c r="B3912" s="412" t="s">
        <v>36503</v>
      </c>
      <c r="C3912" s="412" t="s">
        <v>30213</v>
      </c>
      <c r="D3912" s="412" t="s">
        <v>30216</v>
      </c>
      <c r="E3912" s="413" t="s">
        <v>5264</v>
      </c>
    </row>
    <row r="3913" spans="1:5">
      <c r="A3913" s="412">
        <v>39801</v>
      </c>
      <c r="B3913" s="412" t="s">
        <v>36504</v>
      </c>
      <c r="C3913" s="412" t="s">
        <v>30213</v>
      </c>
      <c r="D3913" s="412" t="s">
        <v>30216</v>
      </c>
      <c r="E3913" s="413" t="s">
        <v>36505</v>
      </c>
    </row>
    <row r="3914" spans="1:5">
      <c r="A3914" s="412">
        <v>39802</v>
      </c>
      <c r="B3914" s="412" t="s">
        <v>36506</v>
      </c>
      <c r="C3914" s="412" t="s">
        <v>30213</v>
      </c>
      <c r="D3914" s="412" t="s">
        <v>30216</v>
      </c>
      <c r="E3914" s="413" t="s">
        <v>13181</v>
      </c>
    </row>
    <row r="3915" spans="1:5">
      <c r="A3915" s="412">
        <v>39803</v>
      </c>
      <c r="B3915" s="412" t="s">
        <v>36507</v>
      </c>
      <c r="C3915" s="412" t="s">
        <v>30213</v>
      </c>
      <c r="D3915" s="412" t="s">
        <v>30216</v>
      </c>
      <c r="E3915" s="413" t="s">
        <v>36508</v>
      </c>
    </row>
    <row r="3916" spans="1:5">
      <c r="A3916" s="412">
        <v>39800</v>
      </c>
      <c r="B3916" s="412" t="s">
        <v>36509</v>
      </c>
      <c r="C3916" s="412" t="s">
        <v>30213</v>
      </c>
      <c r="D3916" s="412" t="s">
        <v>30216</v>
      </c>
      <c r="E3916" s="413" t="s">
        <v>36510</v>
      </c>
    </row>
    <row r="3917" spans="1:5">
      <c r="A3917" s="412">
        <v>21059</v>
      </c>
      <c r="B3917" s="412" t="s">
        <v>36511</v>
      </c>
      <c r="C3917" s="412" t="s">
        <v>30213</v>
      </c>
      <c r="D3917" s="412" t="s">
        <v>30223</v>
      </c>
      <c r="E3917" s="413" t="s">
        <v>36512</v>
      </c>
    </row>
    <row r="3918" spans="1:5">
      <c r="A3918" s="412">
        <v>11234</v>
      </c>
      <c r="B3918" s="412" t="s">
        <v>36513</v>
      </c>
      <c r="C3918" s="412" t="s">
        <v>30213</v>
      </c>
      <c r="D3918" s="412" t="s">
        <v>30223</v>
      </c>
      <c r="E3918" s="413" t="s">
        <v>36514</v>
      </c>
    </row>
    <row r="3919" spans="1:5">
      <c r="A3919" s="412">
        <v>21060</v>
      </c>
      <c r="B3919" s="412" t="s">
        <v>36515</v>
      </c>
      <c r="C3919" s="412" t="s">
        <v>30213</v>
      </c>
      <c r="D3919" s="412" t="s">
        <v>30223</v>
      </c>
      <c r="E3919" s="413" t="s">
        <v>36516</v>
      </c>
    </row>
    <row r="3920" spans="1:5">
      <c r="A3920" s="412">
        <v>21061</v>
      </c>
      <c r="B3920" s="412" t="s">
        <v>36517</v>
      </c>
      <c r="C3920" s="412" t="s">
        <v>30213</v>
      </c>
      <c r="D3920" s="412" t="s">
        <v>30223</v>
      </c>
      <c r="E3920" s="413" t="s">
        <v>36518</v>
      </c>
    </row>
    <row r="3921" spans="1:5">
      <c r="A3921" s="412">
        <v>21062</v>
      </c>
      <c r="B3921" s="412" t="s">
        <v>36519</v>
      </c>
      <c r="C3921" s="412" t="s">
        <v>30213</v>
      </c>
      <c r="D3921" s="412" t="s">
        <v>30223</v>
      </c>
      <c r="E3921" s="413" t="s">
        <v>36520</v>
      </c>
    </row>
    <row r="3922" spans="1:5">
      <c r="A3922" s="412">
        <v>11708</v>
      </c>
      <c r="B3922" s="412" t="s">
        <v>36521</v>
      </c>
      <c r="C3922" s="412" t="s">
        <v>30213</v>
      </c>
      <c r="D3922" s="412" t="s">
        <v>30223</v>
      </c>
      <c r="E3922" s="413" t="s">
        <v>15725</v>
      </c>
    </row>
    <row r="3923" spans="1:5">
      <c r="A3923" s="412">
        <v>11709</v>
      </c>
      <c r="B3923" s="412" t="s">
        <v>36522</v>
      </c>
      <c r="C3923" s="412" t="s">
        <v>30213</v>
      </c>
      <c r="D3923" s="412" t="s">
        <v>30223</v>
      </c>
      <c r="E3923" s="413" t="s">
        <v>36523</v>
      </c>
    </row>
    <row r="3924" spans="1:5">
      <c r="A3924" s="412">
        <v>11710</v>
      </c>
      <c r="B3924" s="412" t="s">
        <v>36524</v>
      </c>
      <c r="C3924" s="412" t="s">
        <v>30213</v>
      </c>
      <c r="D3924" s="412" t="s">
        <v>30223</v>
      </c>
      <c r="E3924" s="413" t="s">
        <v>36525</v>
      </c>
    </row>
    <row r="3925" spans="1:5">
      <c r="A3925" s="412">
        <v>11707</v>
      </c>
      <c r="B3925" s="412" t="s">
        <v>36526</v>
      </c>
      <c r="C3925" s="412" t="s">
        <v>30213</v>
      </c>
      <c r="D3925" s="412" t="s">
        <v>30223</v>
      </c>
      <c r="E3925" s="413" t="s">
        <v>36527</v>
      </c>
    </row>
    <row r="3926" spans="1:5">
      <c r="A3926" s="412">
        <v>5102</v>
      </c>
      <c r="B3926" s="412" t="s">
        <v>36528</v>
      </c>
      <c r="C3926" s="412" t="s">
        <v>30213</v>
      </c>
      <c r="D3926" s="412" t="s">
        <v>30216</v>
      </c>
      <c r="E3926" s="413" t="s">
        <v>14555</v>
      </c>
    </row>
    <row r="3927" spans="1:5">
      <c r="A3927" s="412">
        <v>11739</v>
      </c>
      <c r="B3927" s="412" t="s">
        <v>36529</v>
      </c>
      <c r="C3927" s="412" t="s">
        <v>30213</v>
      </c>
      <c r="D3927" s="412" t="s">
        <v>30216</v>
      </c>
      <c r="E3927" s="413" t="s">
        <v>13513</v>
      </c>
    </row>
    <row r="3928" spans="1:5">
      <c r="A3928" s="412">
        <v>11711</v>
      </c>
      <c r="B3928" s="412" t="s">
        <v>36530</v>
      </c>
      <c r="C3928" s="412" t="s">
        <v>30213</v>
      </c>
      <c r="D3928" s="412" t="s">
        <v>30216</v>
      </c>
      <c r="E3928" s="413" t="s">
        <v>16270</v>
      </c>
    </row>
    <row r="3929" spans="1:5">
      <c r="A3929" s="412">
        <v>11741</v>
      </c>
      <c r="B3929" s="412" t="s">
        <v>36531</v>
      </c>
      <c r="C3929" s="412" t="s">
        <v>30213</v>
      </c>
      <c r="D3929" s="412" t="s">
        <v>30216</v>
      </c>
      <c r="E3929" s="413" t="s">
        <v>33424</v>
      </c>
    </row>
    <row r="3930" spans="1:5">
      <c r="A3930" s="412">
        <v>11745</v>
      </c>
      <c r="B3930" s="412" t="s">
        <v>36532</v>
      </c>
      <c r="C3930" s="412" t="s">
        <v>30213</v>
      </c>
      <c r="D3930" s="412" t="s">
        <v>30216</v>
      </c>
      <c r="E3930" s="413" t="s">
        <v>8831</v>
      </c>
    </row>
    <row r="3931" spans="1:5">
      <c r="A3931" s="412">
        <v>11743</v>
      </c>
      <c r="B3931" s="412" t="s">
        <v>36533</v>
      </c>
      <c r="C3931" s="412" t="s">
        <v>30213</v>
      </c>
      <c r="D3931" s="412" t="s">
        <v>30216</v>
      </c>
      <c r="E3931" s="413" t="s">
        <v>16951</v>
      </c>
    </row>
    <row r="3932" spans="1:5">
      <c r="A3932" s="412">
        <v>40985</v>
      </c>
      <c r="B3932" s="412" t="s">
        <v>36534</v>
      </c>
      <c r="C3932" s="412" t="s">
        <v>30486</v>
      </c>
      <c r="D3932" s="412" t="s">
        <v>30216</v>
      </c>
      <c r="E3932" s="413" t="s">
        <v>30886</v>
      </c>
    </row>
    <row r="3933" spans="1:5">
      <c r="A3933" s="412">
        <v>44502</v>
      </c>
      <c r="B3933" s="412" t="s">
        <v>36535</v>
      </c>
      <c r="C3933" s="412" t="s">
        <v>30484</v>
      </c>
      <c r="D3933" s="412" t="s">
        <v>30216</v>
      </c>
      <c r="E3933" s="413" t="s">
        <v>6861</v>
      </c>
    </row>
    <row r="3934" spans="1:5">
      <c r="A3934" s="412">
        <v>1088</v>
      </c>
      <c r="B3934" s="412" t="s">
        <v>36536</v>
      </c>
      <c r="C3934" s="412" t="s">
        <v>30213</v>
      </c>
      <c r="D3934" s="412" t="s">
        <v>30223</v>
      </c>
      <c r="E3934" s="413" t="s">
        <v>36537</v>
      </c>
    </row>
    <row r="3935" spans="1:5">
      <c r="A3935" s="412">
        <v>1087</v>
      </c>
      <c r="B3935" s="412" t="s">
        <v>36538</v>
      </c>
      <c r="C3935" s="412" t="s">
        <v>30213</v>
      </c>
      <c r="D3935" s="412" t="s">
        <v>30223</v>
      </c>
      <c r="E3935" s="413" t="s">
        <v>36539</v>
      </c>
    </row>
    <row r="3936" spans="1:5">
      <c r="A3936" s="412">
        <v>38777</v>
      </c>
      <c r="B3936" s="412" t="s">
        <v>36540</v>
      </c>
      <c r="C3936" s="412" t="s">
        <v>30213</v>
      </c>
      <c r="D3936" s="412" t="s">
        <v>30223</v>
      </c>
      <c r="E3936" s="413" t="s">
        <v>36541</v>
      </c>
    </row>
    <row r="3937" spans="1:5">
      <c r="A3937" s="412">
        <v>1086</v>
      </c>
      <c r="B3937" s="412" t="s">
        <v>36542</v>
      </c>
      <c r="C3937" s="412" t="s">
        <v>30213</v>
      </c>
      <c r="D3937" s="412" t="s">
        <v>30223</v>
      </c>
      <c r="E3937" s="413" t="s">
        <v>36543</v>
      </c>
    </row>
    <row r="3938" spans="1:5">
      <c r="A3938" s="412">
        <v>1079</v>
      </c>
      <c r="B3938" s="412" t="s">
        <v>36544</v>
      </c>
      <c r="C3938" s="412" t="s">
        <v>30213</v>
      </c>
      <c r="D3938" s="412" t="s">
        <v>30223</v>
      </c>
      <c r="E3938" s="413" t="s">
        <v>36545</v>
      </c>
    </row>
    <row r="3939" spans="1:5">
      <c r="A3939" s="412">
        <v>39374</v>
      </c>
      <c r="B3939" s="412" t="s">
        <v>36546</v>
      </c>
      <c r="C3939" s="412" t="s">
        <v>30213</v>
      </c>
      <c r="D3939" s="412" t="s">
        <v>30214</v>
      </c>
      <c r="E3939" s="413" t="s">
        <v>36547</v>
      </c>
    </row>
    <row r="3940" spans="1:5">
      <c r="A3940" s="412">
        <v>1082</v>
      </c>
      <c r="B3940" s="412" t="s">
        <v>36548</v>
      </c>
      <c r="C3940" s="412" t="s">
        <v>30213</v>
      </c>
      <c r="D3940" s="412" t="s">
        <v>30223</v>
      </c>
      <c r="E3940" s="413" t="s">
        <v>36549</v>
      </c>
    </row>
    <row r="3941" spans="1:5">
      <c r="A3941" s="412">
        <v>12316</v>
      </c>
      <c r="B3941" s="412" t="s">
        <v>36550</v>
      </c>
      <c r="C3941" s="412" t="s">
        <v>30213</v>
      </c>
      <c r="D3941" s="412" t="s">
        <v>30223</v>
      </c>
      <c r="E3941" s="413" t="s">
        <v>36551</v>
      </c>
    </row>
    <row r="3942" spans="1:5">
      <c r="A3942" s="412">
        <v>12317</v>
      </c>
      <c r="B3942" s="412" t="s">
        <v>36552</v>
      </c>
      <c r="C3942" s="412" t="s">
        <v>30213</v>
      </c>
      <c r="D3942" s="412" t="s">
        <v>30223</v>
      </c>
      <c r="E3942" s="413" t="s">
        <v>36553</v>
      </c>
    </row>
    <row r="3943" spans="1:5">
      <c r="A3943" s="412">
        <v>12318</v>
      </c>
      <c r="B3943" s="412" t="s">
        <v>36554</v>
      </c>
      <c r="C3943" s="412" t="s">
        <v>30213</v>
      </c>
      <c r="D3943" s="412" t="s">
        <v>30223</v>
      </c>
      <c r="E3943" s="413" t="s">
        <v>36555</v>
      </c>
    </row>
    <row r="3944" spans="1:5">
      <c r="A3944" s="412">
        <v>5104</v>
      </c>
      <c r="B3944" s="412" t="s">
        <v>36556</v>
      </c>
      <c r="C3944" s="412" t="s">
        <v>30304</v>
      </c>
      <c r="D3944" s="412" t="s">
        <v>30223</v>
      </c>
      <c r="E3944" s="413" t="s">
        <v>35694</v>
      </c>
    </row>
    <row r="3945" spans="1:5">
      <c r="A3945" s="412">
        <v>44530</v>
      </c>
      <c r="B3945" s="412" t="s">
        <v>36557</v>
      </c>
      <c r="C3945" s="412" t="s">
        <v>30213</v>
      </c>
      <c r="D3945" s="412" t="s">
        <v>30216</v>
      </c>
      <c r="E3945" s="413" t="s">
        <v>36558</v>
      </c>
    </row>
    <row r="3946" spans="1:5">
      <c r="A3946" s="412">
        <v>2710</v>
      </c>
      <c r="B3946" s="412" t="s">
        <v>36559</v>
      </c>
      <c r="C3946" s="412" t="s">
        <v>30213</v>
      </c>
      <c r="D3946" s="412" t="s">
        <v>30216</v>
      </c>
      <c r="E3946" s="413" t="s">
        <v>15439</v>
      </c>
    </row>
    <row r="3947" spans="1:5">
      <c r="A3947" s="412">
        <v>14575</v>
      </c>
      <c r="B3947" s="412" t="s">
        <v>36560</v>
      </c>
      <c r="C3947" s="412" t="s">
        <v>30213</v>
      </c>
      <c r="D3947" s="412" t="s">
        <v>30223</v>
      </c>
      <c r="E3947" s="413" t="s">
        <v>36561</v>
      </c>
    </row>
    <row r="3948" spans="1:5">
      <c r="A3948" s="412">
        <v>20034</v>
      </c>
      <c r="B3948" s="412" t="s">
        <v>36562</v>
      </c>
      <c r="C3948" s="412" t="s">
        <v>30213</v>
      </c>
      <c r="D3948" s="412" t="s">
        <v>30223</v>
      </c>
      <c r="E3948" s="413" t="s">
        <v>36563</v>
      </c>
    </row>
    <row r="3949" spans="1:5">
      <c r="A3949" s="412">
        <v>20036</v>
      </c>
      <c r="B3949" s="412" t="s">
        <v>36564</v>
      </c>
      <c r="C3949" s="412" t="s">
        <v>30213</v>
      </c>
      <c r="D3949" s="412" t="s">
        <v>30223</v>
      </c>
      <c r="E3949" s="413" t="s">
        <v>36565</v>
      </c>
    </row>
    <row r="3950" spans="1:5">
      <c r="A3950" s="412">
        <v>20037</v>
      </c>
      <c r="B3950" s="412" t="s">
        <v>36566</v>
      </c>
      <c r="C3950" s="412" t="s">
        <v>30213</v>
      </c>
      <c r="D3950" s="412" t="s">
        <v>30223</v>
      </c>
      <c r="E3950" s="413" t="s">
        <v>36567</v>
      </c>
    </row>
    <row r="3951" spans="1:5">
      <c r="A3951" s="412">
        <v>20043</v>
      </c>
      <c r="B3951" s="412" t="s">
        <v>36568</v>
      </c>
      <c r="C3951" s="412" t="s">
        <v>30213</v>
      </c>
      <c r="D3951" s="412" t="s">
        <v>30216</v>
      </c>
      <c r="E3951" s="413" t="s">
        <v>34355</v>
      </c>
    </row>
    <row r="3952" spans="1:5">
      <c r="A3952" s="412">
        <v>20044</v>
      </c>
      <c r="B3952" s="412" t="s">
        <v>36569</v>
      </c>
      <c r="C3952" s="412" t="s">
        <v>30213</v>
      </c>
      <c r="D3952" s="412" t="s">
        <v>30216</v>
      </c>
      <c r="E3952" s="413" t="s">
        <v>15699</v>
      </c>
    </row>
    <row r="3953" spans="1:5">
      <c r="A3953" s="412">
        <v>20042</v>
      </c>
      <c r="B3953" s="412" t="s">
        <v>36570</v>
      </c>
      <c r="C3953" s="412" t="s">
        <v>30213</v>
      </c>
      <c r="D3953" s="412" t="s">
        <v>30216</v>
      </c>
      <c r="E3953" s="413" t="s">
        <v>36571</v>
      </c>
    </row>
    <row r="3954" spans="1:5">
      <c r="A3954" s="412">
        <v>20046</v>
      </c>
      <c r="B3954" s="412" t="s">
        <v>36572</v>
      </c>
      <c r="C3954" s="412" t="s">
        <v>30213</v>
      </c>
      <c r="D3954" s="412" t="s">
        <v>30216</v>
      </c>
      <c r="E3954" s="413" t="s">
        <v>13322</v>
      </c>
    </row>
    <row r="3955" spans="1:5">
      <c r="A3955" s="412">
        <v>20047</v>
      </c>
      <c r="B3955" s="412" t="s">
        <v>36573</v>
      </c>
      <c r="C3955" s="412" t="s">
        <v>30213</v>
      </c>
      <c r="D3955" s="412" t="s">
        <v>30216</v>
      </c>
      <c r="E3955" s="413" t="s">
        <v>36574</v>
      </c>
    </row>
    <row r="3956" spans="1:5">
      <c r="A3956" s="412">
        <v>20045</v>
      </c>
      <c r="B3956" s="412" t="s">
        <v>36575</v>
      </c>
      <c r="C3956" s="412" t="s">
        <v>30213</v>
      </c>
      <c r="D3956" s="412" t="s">
        <v>30216</v>
      </c>
      <c r="E3956" s="413" t="s">
        <v>12831</v>
      </c>
    </row>
    <row r="3957" spans="1:5">
      <c r="A3957" s="412">
        <v>20972</v>
      </c>
      <c r="B3957" s="412" t="s">
        <v>36576</v>
      </c>
      <c r="C3957" s="412" t="s">
        <v>30213</v>
      </c>
      <c r="D3957" s="412" t="s">
        <v>30216</v>
      </c>
      <c r="E3957" s="413" t="s">
        <v>36577</v>
      </c>
    </row>
    <row r="3958" spans="1:5">
      <c r="A3958" s="412">
        <v>20032</v>
      </c>
      <c r="B3958" s="412" t="s">
        <v>36578</v>
      </c>
      <c r="C3958" s="412" t="s">
        <v>30213</v>
      </c>
      <c r="D3958" s="412" t="s">
        <v>30223</v>
      </c>
      <c r="E3958" s="413" t="s">
        <v>36579</v>
      </c>
    </row>
    <row r="3959" spans="1:5">
      <c r="A3959" s="412">
        <v>11321</v>
      </c>
      <c r="B3959" s="412" t="s">
        <v>36580</v>
      </c>
      <c r="C3959" s="412" t="s">
        <v>30213</v>
      </c>
      <c r="D3959" s="412" t="s">
        <v>30223</v>
      </c>
      <c r="E3959" s="413" t="s">
        <v>36581</v>
      </c>
    </row>
    <row r="3960" spans="1:5">
      <c r="A3960" s="412">
        <v>11323</v>
      </c>
      <c r="B3960" s="412" t="s">
        <v>36582</v>
      </c>
      <c r="C3960" s="412" t="s">
        <v>30213</v>
      </c>
      <c r="D3960" s="412" t="s">
        <v>30223</v>
      </c>
      <c r="E3960" s="413" t="s">
        <v>36583</v>
      </c>
    </row>
    <row r="3961" spans="1:5">
      <c r="A3961" s="412">
        <v>20327</v>
      </c>
      <c r="B3961" s="412" t="s">
        <v>36584</v>
      </c>
      <c r="C3961" s="412" t="s">
        <v>30213</v>
      </c>
      <c r="D3961" s="412" t="s">
        <v>30223</v>
      </c>
      <c r="E3961" s="413" t="s">
        <v>12497</v>
      </c>
    </row>
    <row r="3962" spans="1:5">
      <c r="A3962" s="412">
        <v>13390</v>
      </c>
      <c r="B3962" s="412" t="s">
        <v>36585</v>
      </c>
      <c r="C3962" s="412" t="s">
        <v>30213</v>
      </c>
      <c r="D3962" s="412" t="s">
        <v>30223</v>
      </c>
      <c r="E3962" s="413" t="s">
        <v>36586</v>
      </c>
    </row>
    <row r="3963" spans="1:5">
      <c r="A3963" s="412">
        <v>6034</v>
      </c>
      <c r="B3963" s="412" t="s">
        <v>36587</v>
      </c>
      <c r="C3963" s="412" t="s">
        <v>30213</v>
      </c>
      <c r="D3963" s="412" t="s">
        <v>30216</v>
      </c>
      <c r="E3963" s="413" t="s">
        <v>36588</v>
      </c>
    </row>
    <row r="3964" spans="1:5">
      <c r="A3964" s="412">
        <v>6036</v>
      </c>
      <c r="B3964" s="412" t="s">
        <v>36589</v>
      </c>
      <c r="C3964" s="412" t="s">
        <v>30213</v>
      </c>
      <c r="D3964" s="412" t="s">
        <v>30216</v>
      </c>
      <c r="E3964" s="413" t="s">
        <v>12207</v>
      </c>
    </row>
    <row r="3965" spans="1:5">
      <c r="A3965" s="412">
        <v>6031</v>
      </c>
      <c r="B3965" s="412" t="s">
        <v>36590</v>
      </c>
      <c r="C3965" s="412" t="s">
        <v>30213</v>
      </c>
      <c r="D3965" s="412" t="s">
        <v>30214</v>
      </c>
      <c r="E3965" s="413" t="s">
        <v>7460</v>
      </c>
    </row>
    <row r="3966" spans="1:5">
      <c r="A3966" s="412">
        <v>6029</v>
      </c>
      <c r="B3966" s="412" t="s">
        <v>36591</v>
      </c>
      <c r="C3966" s="412" t="s">
        <v>30213</v>
      </c>
      <c r="D3966" s="412" t="s">
        <v>30216</v>
      </c>
      <c r="E3966" s="413" t="s">
        <v>35333</v>
      </c>
    </row>
    <row r="3967" spans="1:5">
      <c r="A3967" s="412">
        <v>6033</v>
      </c>
      <c r="B3967" s="412" t="s">
        <v>36592</v>
      </c>
      <c r="C3967" s="412" t="s">
        <v>30213</v>
      </c>
      <c r="D3967" s="412" t="s">
        <v>30216</v>
      </c>
      <c r="E3967" s="413" t="s">
        <v>36593</v>
      </c>
    </row>
    <row r="3968" spans="1:5">
      <c r="A3968" s="412">
        <v>11672</v>
      </c>
      <c r="B3968" s="412" t="s">
        <v>36594</v>
      </c>
      <c r="C3968" s="412" t="s">
        <v>30213</v>
      </c>
      <c r="D3968" s="412" t="s">
        <v>30216</v>
      </c>
      <c r="E3968" s="413" t="s">
        <v>36595</v>
      </c>
    </row>
    <row r="3969" spans="1:5">
      <c r="A3969" s="412">
        <v>11669</v>
      </c>
      <c r="B3969" s="412" t="s">
        <v>36596</v>
      </c>
      <c r="C3969" s="412" t="s">
        <v>30213</v>
      </c>
      <c r="D3969" s="412" t="s">
        <v>30216</v>
      </c>
      <c r="E3969" s="413" t="s">
        <v>16798</v>
      </c>
    </row>
    <row r="3970" spans="1:5">
      <c r="A3970" s="412">
        <v>11670</v>
      </c>
      <c r="B3970" s="412" t="s">
        <v>36597</v>
      </c>
      <c r="C3970" s="412" t="s">
        <v>30213</v>
      </c>
      <c r="D3970" s="412" t="s">
        <v>30216</v>
      </c>
      <c r="E3970" s="413" t="s">
        <v>10911</v>
      </c>
    </row>
    <row r="3971" spans="1:5">
      <c r="A3971" s="412">
        <v>20055</v>
      </c>
      <c r="B3971" s="412" t="s">
        <v>36598</v>
      </c>
      <c r="C3971" s="412" t="s">
        <v>30213</v>
      </c>
      <c r="D3971" s="412" t="s">
        <v>30216</v>
      </c>
      <c r="E3971" s="413" t="s">
        <v>36599</v>
      </c>
    </row>
    <row r="3972" spans="1:5">
      <c r="A3972" s="412">
        <v>11671</v>
      </c>
      <c r="B3972" s="412" t="s">
        <v>36600</v>
      </c>
      <c r="C3972" s="412" t="s">
        <v>30213</v>
      </c>
      <c r="D3972" s="412" t="s">
        <v>30216</v>
      </c>
      <c r="E3972" s="413" t="s">
        <v>14686</v>
      </c>
    </row>
    <row r="3973" spans="1:5">
      <c r="A3973" s="412">
        <v>6032</v>
      </c>
      <c r="B3973" s="412" t="s">
        <v>36601</v>
      </c>
      <c r="C3973" s="412" t="s">
        <v>30213</v>
      </c>
      <c r="D3973" s="412" t="s">
        <v>30216</v>
      </c>
      <c r="E3973" s="413" t="s">
        <v>36602</v>
      </c>
    </row>
    <row r="3974" spans="1:5">
      <c r="A3974" s="412">
        <v>11673</v>
      </c>
      <c r="B3974" s="412" t="s">
        <v>36603</v>
      </c>
      <c r="C3974" s="412" t="s">
        <v>30213</v>
      </c>
      <c r="D3974" s="412" t="s">
        <v>30216</v>
      </c>
      <c r="E3974" s="413" t="s">
        <v>36604</v>
      </c>
    </row>
    <row r="3975" spans="1:5">
      <c r="A3975" s="412">
        <v>11674</v>
      </c>
      <c r="B3975" s="412" t="s">
        <v>36605</v>
      </c>
      <c r="C3975" s="412" t="s">
        <v>30213</v>
      </c>
      <c r="D3975" s="412" t="s">
        <v>30216</v>
      </c>
      <c r="E3975" s="413" t="s">
        <v>36606</v>
      </c>
    </row>
    <row r="3976" spans="1:5">
      <c r="A3976" s="412">
        <v>11675</v>
      </c>
      <c r="B3976" s="412" t="s">
        <v>36607</v>
      </c>
      <c r="C3976" s="412" t="s">
        <v>30213</v>
      </c>
      <c r="D3976" s="412" t="s">
        <v>30216</v>
      </c>
      <c r="E3976" s="413" t="s">
        <v>36608</v>
      </c>
    </row>
    <row r="3977" spans="1:5">
      <c r="A3977" s="412">
        <v>11676</v>
      </c>
      <c r="B3977" s="412" t="s">
        <v>36609</v>
      </c>
      <c r="C3977" s="412" t="s">
        <v>30213</v>
      </c>
      <c r="D3977" s="412" t="s">
        <v>30216</v>
      </c>
      <c r="E3977" s="413" t="s">
        <v>36610</v>
      </c>
    </row>
    <row r="3978" spans="1:5">
      <c r="A3978" s="412">
        <v>11677</v>
      </c>
      <c r="B3978" s="412" t="s">
        <v>36611</v>
      </c>
      <c r="C3978" s="412" t="s">
        <v>30213</v>
      </c>
      <c r="D3978" s="412" t="s">
        <v>30216</v>
      </c>
      <c r="E3978" s="413" t="s">
        <v>36612</v>
      </c>
    </row>
    <row r="3979" spans="1:5">
      <c r="A3979" s="412">
        <v>11678</v>
      </c>
      <c r="B3979" s="412" t="s">
        <v>36613</v>
      </c>
      <c r="C3979" s="412" t="s">
        <v>30213</v>
      </c>
      <c r="D3979" s="412" t="s">
        <v>30216</v>
      </c>
      <c r="E3979" s="413" t="s">
        <v>36614</v>
      </c>
    </row>
    <row r="3980" spans="1:5">
      <c r="A3980" s="412">
        <v>6038</v>
      </c>
      <c r="B3980" s="412" t="s">
        <v>36615</v>
      </c>
      <c r="C3980" s="412" t="s">
        <v>30213</v>
      </c>
      <c r="D3980" s="412" t="s">
        <v>30216</v>
      </c>
      <c r="E3980" s="413" t="s">
        <v>36616</v>
      </c>
    </row>
    <row r="3981" spans="1:5">
      <c r="A3981" s="412">
        <v>11718</v>
      </c>
      <c r="B3981" s="412" t="s">
        <v>36617</v>
      </c>
      <c r="C3981" s="412" t="s">
        <v>30213</v>
      </c>
      <c r="D3981" s="412" t="s">
        <v>30216</v>
      </c>
      <c r="E3981" s="413" t="s">
        <v>8617</v>
      </c>
    </row>
    <row r="3982" spans="1:5">
      <c r="A3982" s="412">
        <v>6037</v>
      </c>
      <c r="B3982" s="412" t="s">
        <v>36618</v>
      </c>
      <c r="C3982" s="412" t="s">
        <v>30213</v>
      </c>
      <c r="D3982" s="412" t="s">
        <v>30216</v>
      </c>
      <c r="E3982" s="413" t="s">
        <v>36619</v>
      </c>
    </row>
    <row r="3983" spans="1:5">
      <c r="A3983" s="412">
        <v>11719</v>
      </c>
      <c r="B3983" s="412" t="s">
        <v>36620</v>
      </c>
      <c r="C3983" s="412" t="s">
        <v>30213</v>
      </c>
      <c r="D3983" s="412" t="s">
        <v>30216</v>
      </c>
      <c r="E3983" s="413" t="s">
        <v>6501</v>
      </c>
    </row>
    <row r="3984" spans="1:5">
      <c r="A3984" s="412">
        <v>6019</v>
      </c>
      <c r="B3984" s="412" t="s">
        <v>36621</v>
      </c>
      <c r="C3984" s="412" t="s">
        <v>30213</v>
      </c>
      <c r="D3984" s="412" t="s">
        <v>30216</v>
      </c>
      <c r="E3984" s="413" t="s">
        <v>36622</v>
      </c>
    </row>
    <row r="3985" spans="1:5">
      <c r="A3985" s="412">
        <v>6010</v>
      </c>
      <c r="B3985" s="412" t="s">
        <v>36623</v>
      </c>
      <c r="C3985" s="412" t="s">
        <v>30213</v>
      </c>
      <c r="D3985" s="412" t="s">
        <v>30216</v>
      </c>
      <c r="E3985" s="413" t="s">
        <v>36624</v>
      </c>
    </row>
    <row r="3986" spans="1:5">
      <c r="A3986" s="412">
        <v>6017</v>
      </c>
      <c r="B3986" s="412" t="s">
        <v>36625</v>
      </c>
      <c r="C3986" s="412" t="s">
        <v>30213</v>
      </c>
      <c r="D3986" s="412" t="s">
        <v>30216</v>
      </c>
      <c r="E3986" s="413" t="s">
        <v>36626</v>
      </c>
    </row>
    <row r="3987" spans="1:5">
      <c r="A3987" s="412">
        <v>6020</v>
      </c>
      <c r="B3987" s="412" t="s">
        <v>36627</v>
      </c>
      <c r="C3987" s="412" t="s">
        <v>30213</v>
      </c>
      <c r="D3987" s="412" t="s">
        <v>30216</v>
      </c>
      <c r="E3987" s="413" t="s">
        <v>36628</v>
      </c>
    </row>
    <row r="3988" spans="1:5">
      <c r="A3988" s="412">
        <v>6028</v>
      </c>
      <c r="B3988" s="412" t="s">
        <v>36629</v>
      </c>
      <c r="C3988" s="412" t="s">
        <v>30213</v>
      </c>
      <c r="D3988" s="412" t="s">
        <v>30216</v>
      </c>
      <c r="E3988" s="413" t="s">
        <v>36630</v>
      </c>
    </row>
    <row r="3989" spans="1:5">
      <c r="A3989" s="412">
        <v>6011</v>
      </c>
      <c r="B3989" s="412" t="s">
        <v>36631</v>
      </c>
      <c r="C3989" s="412" t="s">
        <v>30213</v>
      </c>
      <c r="D3989" s="412" t="s">
        <v>30216</v>
      </c>
      <c r="E3989" s="413" t="s">
        <v>36632</v>
      </c>
    </row>
    <row r="3990" spans="1:5">
      <c r="A3990" s="412">
        <v>6012</v>
      </c>
      <c r="B3990" s="412" t="s">
        <v>36633</v>
      </c>
      <c r="C3990" s="412" t="s">
        <v>30213</v>
      </c>
      <c r="D3990" s="412" t="s">
        <v>30216</v>
      </c>
      <c r="E3990" s="413" t="s">
        <v>36634</v>
      </c>
    </row>
    <row r="3991" spans="1:5">
      <c r="A3991" s="412">
        <v>6016</v>
      </c>
      <c r="B3991" s="412" t="s">
        <v>36635</v>
      </c>
      <c r="C3991" s="412" t="s">
        <v>30213</v>
      </c>
      <c r="D3991" s="412" t="s">
        <v>30216</v>
      </c>
      <c r="E3991" s="413" t="s">
        <v>7404</v>
      </c>
    </row>
    <row r="3992" spans="1:5">
      <c r="A3992" s="412">
        <v>6027</v>
      </c>
      <c r="B3992" s="412" t="s">
        <v>36636</v>
      </c>
      <c r="C3992" s="412" t="s">
        <v>30213</v>
      </c>
      <c r="D3992" s="412" t="s">
        <v>30216</v>
      </c>
      <c r="E3992" s="413" t="s">
        <v>36637</v>
      </c>
    </row>
    <row r="3993" spans="1:5">
      <c r="A3993" s="412">
        <v>6013</v>
      </c>
      <c r="B3993" s="412" t="s">
        <v>36638</v>
      </c>
      <c r="C3993" s="412" t="s">
        <v>30213</v>
      </c>
      <c r="D3993" s="412" t="s">
        <v>30216</v>
      </c>
      <c r="E3993" s="413" t="s">
        <v>36639</v>
      </c>
    </row>
    <row r="3994" spans="1:5">
      <c r="A3994" s="412">
        <v>6015</v>
      </c>
      <c r="B3994" s="412" t="s">
        <v>36640</v>
      </c>
      <c r="C3994" s="412" t="s">
        <v>30213</v>
      </c>
      <c r="D3994" s="412" t="s">
        <v>30216</v>
      </c>
      <c r="E3994" s="413" t="s">
        <v>36641</v>
      </c>
    </row>
    <row r="3995" spans="1:5">
      <c r="A3995" s="412">
        <v>6014</v>
      </c>
      <c r="B3995" s="412" t="s">
        <v>36642</v>
      </c>
      <c r="C3995" s="412" t="s">
        <v>30213</v>
      </c>
      <c r="D3995" s="412" t="s">
        <v>30216</v>
      </c>
      <c r="E3995" s="413" t="s">
        <v>36643</v>
      </c>
    </row>
    <row r="3996" spans="1:5">
      <c r="A3996" s="412">
        <v>6006</v>
      </c>
      <c r="B3996" s="412" t="s">
        <v>36644</v>
      </c>
      <c r="C3996" s="412" t="s">
        <v>30213</v>
      </c>
      <c r="D3996" s="412" t="s">
        <v>30216</v>
      </c>
      <c r="E3996" s="413" t="s">
        <v>36645</v>
      </c>
    </row>
    <row r="3997" spans="1:5">
      <c r="A3997" s="412">
        <v>6005</v>
      </c>
      <c r="B3997" s="412" t="s">
        <v>36646</v>
      </c>
      <c r="C3997" s="412" t="s">
        <v>30213</v>
      </c>
      <c r="D3997" s="412" t="s">
        <v>30214</v>
      </c>
      <c r="E3997" s="413" t="s">
        <v>36647</v>
      </c>
    </row>
    <row r="3998" spans="1:5">
      <c r="A3998" s="412">
        <v>11756</v>
      </c>
      <c r="B3998" s="412" t="s">
        <v>36648</v>
      </c>
      <c r="C3998" s="412" t="s">
        <v>30213</v>
      </c>
      <c r="D3998" s="412" t="s">
        <v>30216</v>
      </c>
      <c r="E3998" s="413" t="s">
        <v>36649</v>
      </c>
    </row>
    <row r="3999" spans="1:5">
      <c r="A3999" s="412">
        <v>10904</v>
      </c>
      <c r="B3999" s="412" t="s">
        <v>36650</v>
      </c>
      <c r="C3999" s="412" t="s">
        <v>30213</v>
      </c>
      <c r="D3999" s="412" t="s">
        <v>30214</v>
      </c>
      <c r="E3999" s="413" t="s">
        <v>36651</v>
      </c>
    </row>
    <row r="4000" spans="1:5">
      <c r="A4000" s="412">
        <v>11752</v>
      </c>
      <c r="B4000" s="412" t="s">
        <v>36652</v>
      </c>
      <c r="C4000" s="412" t="s">
        <v>30213</v>
      </c>
      <c r="D4000" s="412" t="s">
        <v>30216</v>
      </c>
      <c r="E4000" s="413" t="s">
        <v>12167</v>
      </c>
    </row>
    <row r="4001" spans="1:5">
      <c r="A4001" s="412">
        <v>11753</v>
      </c>
      <c r="B4001" s="412" t="s">
        <v>36653</v>
      </c>
      <c r="C4001" s="412" t="s">
        <v>30213</v>
      </c>
      <c r="D4001" s="412" t="s">
        <v>30216</v>
      </c>
      <c r="E4001" s="413" t="s">
        <v>36654</v>
      </c>
    </row>
    <row r="4002" spans="1:5">
      <c r="A4002" s="412">
        <v>6021</v>
      </c>
      <c r="B4002" s="412" t="s">
        <v>36655</v>
      </c>
      <c r="C4002" s="412" t="s">
        <v>30213</v>
      </c>
      <c r="D4002" s="412" t="s">
        <v>30216</v>
      </c>
      <c r="E4002" s="413" t="s">
        <v>36656</v>
      </c>
    </row>
    <row r="4003" spans="1:5">
      <c r="A4003" s="412">
        <v>6024</v>
      </c>
      <c r="B4003" s="412" t="s">
        <v>36657</v>
      </c>
      <c r="C4003" s="412" t="s">
        <v>30213</v>
      </c>
      <c r="D4003" s="412" t="s">
        <v>30216</v>
      </c>
      <c r="E4003" s="413" t="s">
        <v>36658</v>
      </c>
    </row>
    <row r="4004" spans="1:5">
      <c r="A4004" s="412">
        <v>38379</v>
      </c>
      <c r="B4004" s="412" t="s">
        <v>36659</v>
      </c>
      <c r="C4004" s="412" t="s">
        <v>30232</v>
      </c>
      <c r="D4004" s="412" t="s">
        <v>30216</v>
      </c>
      <c r="E4004" s="413" t="s">
        <v>36660</v>
      </c>
    </row>
    <row r="4005" spans="1:5">
      <c r="A4005" s="412">
        <v>13897</v>
      </c>
      <c r="B4005" s="412" t="s">
        <v>36661</v>
      </c>
      <c r="C4005" s="412" t="s">
        <v>30213</v>
      </c>
      <c r="D4005" s="412" t="s">
        <v>30223</v>
      </c>
      <c r="E4005" s="413" t="s">
        <v>36662</v>
      </c>
    </row>
    <row r="4006" spans="1:5">
      <c r="A4006" s="412">
        <v>10640</v>
      </c>
      <c r="B4006" s="412" t="s">
        <v>36663</v>
      </c>
      <c r="C4006" s="412" t="s">
        <v>30213</v>
      </c>
      <c r="D4006" s="412" t="s">
        <v>30223</v>
      </c>
      <c r="E4006" s="413" t="s">
        <v>36664</v>
      </c>
    </row>
    <row r="4007" spans="1:5">
      <c r="A4007" s="412">
        <v>34357</v>
      </c>
      <c r="B4007" s="412" t="s">
        <v>36665</v>
      </c>
      <c r="C4007" s="412" t="s">
        <v>30304</v>
      </c>
      <c r="D4007" s="412" t="s">
        <v>30216</v>
      </c>
      <c r="E4007" s="413" t="s">
        <v>36666</v>
      </c>
    </row>
    <row r="4008" spans="1:5">
      <c r="A4008" s="412">
        <v>37329</v>
      </c>
      <c r="B4008" s="412" t="s">
        <v>36667</v>
      </c>
      <c r="C4008" s="412" t="s">
        <v>30304</v>
      </c>
      <c r="D4008" s="412" t="s">
        <v>30216</v>
      </c>
      <c r="E4008" s="413" t="s">
        <v>35072</v>
      </c>
    </row>
    <row r="4009" spans="1:5">
      <c r="A4009" s="412">
        <v>2510</v>
      </c>
      <c r="B4009" s="412" t="s">
        <v>36668</v>
      </c>
      <c r="C4009" s="412" t="s">
        <v>30213</v>
      </c>
      <c r="D4009" s="412" t="s">
        <v>30223</v>
      </c>
      <c r="E4009" s="413" t="s">
        <v>13377</v>
      </c>
    </row>
    <row r="4010" spans="1:5">
      <c r="A4010" s="412">
        <v>12359</v>
      </c>
      <c r="B4010" s="412" t="s">
        <v>36669</v>
      </c>
      <c r="C4010" s="412" t="s">
        <v>30213</v>
      </c>
      <c r="D4010" s="412" t="s">
        <v>30216</v>
      </c>
      <c r="E4010" s="413" t="s">
        <v>36670</v>
      </c>
    </row>
    <row r="4011" spans="1:5">
      <c r="A4011" s="412">
        <v>7353</v>
      </c>
      <c r="B4011" s="412" t="s">
        <v>36671</v>
      </c>
      <c r="C4011" s="412" t="s">
        <v>30307</v>
      </c>
      <c r="D4011" s="412" t="s">
        <v>30216</v>
      </c>
      <c r="E4011" s="413" t="s">
        <v>13618</v>
      </c>
    </row>
    <row r="4012" spans="1:5">
      <c r="A4012" s="412">
        <v>36144</v>
      </c>
      <c r="B4012" s="412" t="s">
        <v>36672</v>
      </c>
      <c r="C4012" s="412" t="s">
        <v>30213</v>
      </c>
      <c r="D4012" s="412" t="s">
        <v>30216</v>
      </c>
      <c r="E4012" s="413" t="s">
        <v>11602</v>
      </c>
    </row>
    <row r="4013" spans="1:5">
      <c r="A4013" s="412">
        <v>10518</v>
      </c>
      <c r="B4013" s="412" t="s">
        <v>36673</v>
      </c>
      <c r="C4013" s="412" t="s">
        <v>30213</v>
      </c>
      <c r="D4013" s="412" t="s">
        <v>30223</v>
      </c>
      <c r="E4013" s="413" t="s">
        <v>36674</v>
      </c>
    </row>
    <row r="4014" spans="1:5">
      <c r="A4014" s="412">
        <v>36530</v>
      </c>
      <c r="B4014" s="412" t="s">
        <v>36675</v>
      </c>
      <c r="C4014" s="412" t="s">
        <v>30213</v>
      </c>
      <c r="D4014" s="412" t="s">
        <v>30216</v>
      </c>
      <c r="E4014" s="413" t="s">
        <v>36676</v>
      </c>
    </row>
    <row r="4015" spans="1:5">
      <c r="A4015" s="412">
        <v>6046</v>
      </c>
      <c r="B4015" s="412" t="s">
        <v>36677</v>
      </c>
      <c r="C4015" s="412" t="s">
        <v>30213</v>
      </c>
      <c r="D4015" s="412" t="s">
        <v>30214</v>
      </c>
      <c r="E4015" s="413" t="s">
        <v>36678</v>
      </c>
    </row>
    <row r="4016" spans="1:5">
      <c r="A4016" s="412">
        <v>36531</v>
      </c>
      <c r="B4016" s="412" t="s">
        <v>36679</v>
      </c>
      <c r="C4016" s="412" t="s">
        <v>30213</v>
      </c>
      <c r="D4016" s="412" t="s">
        <v>30216</v>
      </c>
      <c r="E4016" s="413" t="s">
        <v>36680</v>
      </c>
    </row>
    <row r="4017" spans="1:5">
      <c r="A4017" s="412">
        <v>34684</v>
      </c>
      <c r="B4017" s="412" t="s">
        <v>36681</v>
      </c>
      <c r="C4017" s="412" t="s">
        <v>30222</v>
      </c>
      <c r="D4017" s="412" t="s">
        <v>30223</v>
      </c>
      <c r="E4017" s="413" t="s">
        <v>36682</v>
      </c>
    </row>
    <row r="4018" spans="1:5">
      <c r="A4018" s="412">
        <v>34683</v>
      </c>
      <c r="B4018" s="412" t="s">
        <v>36683</v>
      </c>
      <c r="C4018" s="412" t="s">
        <v>30222</v>
      </c>
      <c r="D4018" s="412" t="s">
        <v>30223</v>
      </c>
      <c r="E4018" s="413" t="s">
        <v>36684</v>
      </c>
    </row>
    <row r="4019" spans="1:5">
      <c r="A4019" s="412">
        <v>533</v>
      </c>
      <c r="B4019" s="412" t="s">
        <v>36685</v>
      </c>
      <c r="C4019" s="412" t="s">
        <v>30222</v>
      </c>
      <c r="D4019" s="412" t="s">
        <v>30216</v>
      </c>
      <c r="E4019" s="413" t="s">
        <v>36686</v>
      </c>
    </row>
    <row r="4020" spans="1:5">
      <c r="A4020" s="412">
        <v>10515</v>
      </c>
      <c r="B4020" s="412" t="s">
        <v>36687</v>
      </c>
      <c r="C4020" s="412" t="s">
        <v>30222</v>
      </c>
      <c r="D4020" s="412" t="s">
        <v>30216</v>
      </c>
      <c r="E4020" s="413" t="s">
        <v>32792</v>
      </c>
    </row>
    <row r="4021" spans="1:5">
      <c r="A4021" s="412">
        <v>536</v>
      </c>
      <c r="B4021" s="412" t="s">
        <v>36688</v>
      </c>
      <c r="C4021" s="412" t="s">
        <v>30222</v>
      </c>
      <c r="D4021" s="412" t="s">
        <v>30214</v>
      </c>
      <c r="E4021" s="413" t="s">
        <v>15985</v>
      </c>
    </row>
    <row r="4022" spans="1:5">
      <c r="A4022" s="412">
        <v>153</v>
      </c>
      <c r="B4022" s="412" t="s">
        <v>36689</v>
      </c>
      <c r="C4022" s="412" t="s">
        <v>30307</v>
      </c>
      <c r="D4022" s="412" t="s">
        <v>30216</v>
      </c>
      <c r="E4022" s="413" t="s">
        <v>36690</v>
      </c>
    </row>
    <row r="4023" spans="1:5">
      <c r="A4023" s="412">
        <v>34682</v>
      </c>
      <c r="B4023" s="412" t="s">
        <v>36691</v>
      </c>
      <c r="C4023" s="412" t="s">
        <v>30222</v>
      </c>
      <c r="D4023" s="412" t="s">
        <v>30223</v>
      </c>
      <c r="E4023" s="413" t="s">
        <v>36692</v>
      </c>
    </row>
    <row r="4024" spans="1:5">
      <c r="A4024" s="412">
        <v>20205</v>
      </c>
      <c r="B4024" s="412" t="s">
        <v>36693</v>
      </c>
      <c r="C4024" s="412" t="s">
        <v>30232</v>
      </c>
      <c r="D4024" s="412" t="s">
        <v>30216</v>
      </c>
      <c r="E4024" s="413" t="s">
        <v>31073</v>
      </c>
    </row>
    <row r="4025" spans="1:5">
      <c r="A4025" s="412">
        <v>4412</v>
      </c>
      <c r="B4025" s="412" t="s">
        <v>36694</v>
      </c>
      <c r="C4025" s="412" t="s">
        <v>30232</v>
      </c>
      <c r="D4025" s="412" t="s">
        <v>30216</v>
      </c>
      <c r="E4025" s="413" t="s">
        <v>36695</v>
      </c>
    </row>
    <row r="4026" spans="1:5">
      <c r="A4026" s="412">
        <v>4408</v>
      </c>
      <c r="B4026" s="412" t="s">
        <v>36696</v>
      </c>
      <c r="C4026" s="412" t="s">
        <v>30232</v>
      </c>
      <c r="D4026" s="412" t="s">
        <v>30216</v>
      </c>
      <c r="E4026" s="413" t="s">
        <v>36697</v>
      </c>
    </row>
    <row r="4027" spans="1:5">
      <c r="A4027" s="412">
        <v>36250</v>
      </c>
      <c r="B4027" s="412" t="s">
        <v>36698</v>
      </c>
      <c r="C4027" s="412" t="s">
        <v>30232</v>
      </c>
      <c r="D4027" s="412" t="s">
        <v>30216</v>
      </c>
      <c r="E4027" s="413" t="s">
        <v>33831</v>
      </c>
    </row>
    <row r="4028" spans="1:5">
      <c r="A4028" s="412">
        <v>10857</v>
      </c>
      <c r="B4028" s="412" t="s">
        <v>36699</v>
      </c>
      <c r="C4028" s="412" t="s">
        <v>30232</v>
      </c>
      <c r="D4028" s="412" t="s">
        <v>30216</v>
      </c>
      <c r="E4028" s="413" t="s">
        <v>14549</v>
      </c>
    </row>
    <row r="4029" spans="1:5">
      <c r="A4029" s="412">
        <v>4803</v>
      </c>
      <c r="B4029" s="412" t="s">
        <v>36700</v>
      </c>
      <c r="C4029" s="412" t="s">
        <v>30232</v>
      </c>
      <c r="D4029" s="412" t="s">
        <v>30216</v>
      </c>
      <c r="E4029" s="413" t="s">
        <v>36701</v>
      </c>
    </row>
    <row r="4030" spans="1:5">
      <c r="A4030" s="412">
        <v>6186</v>
      </c>
      <c r="B4030" s="412" t="s">
        <v>36702</v>
      </c>
      <c r="C4030" s="412" t="s">
        <v>30232</v>
      </c>
      <c r="D4030" s="412" t="s">
        <v>30216</v>
      </c>
      <c r="E4030" s="413" t="s">
        <v>14553</v>
      </c>
    </row>
    <row r="4031" spans="1:5">
      <c r="A4031" s="412">
        <v>4829</v>
      </c>
      <c r="B4031" s="412" t="s">
        <v>36703</v>
      </c>
      <c r="C4031" s="412" t="s">
        <v>30232</v>
      </c>
      <c r="D4031" s="412" t="s">
        <v>30216</v>
      </c>
      <c r="E4031" s="413" t="s">
        <v>12176</v>
      </c>
    </row>
    <row r="4032" spans="1:5">
      <c r="A4032" s="412">
        <v>39829</v>
      </c>
      <c r="B4032" s="412" t="s">
        <v>36704</v>
      </c>
      <c r="C4032" s="412" t="s">
        <v>30232</v>
      </c>
      <c r="D4032" s="412" t="s">
        <v>30223</v>
      </c>
      <c r="E4032" s="413" t="s">
        <v>36705</v>
      </c>
    </row>
    <row r="4033" spans="1:5">
      <c r="A4033" s="412">
        <v>20231</v>
      </c>
      <c r="B4033" s="412" t="s">
        <v>36706</v>
      </c>
      <c r="C4033" s="412" t="s">
        <v>30232</v>
      </c>
      <c r="D4033" s="412" t="s">
        <v>30216</v>
      </c>
      <c r="E4033" s="413" t="s">
        <v>36707</v>
      </c>
    </row>
    <row r="4034" spans="1:5">
      <c r="A4034" s="412">
        <v>4804</v>
      </c>
      <c r="B4034" s="412" t="s">
        <v>36708</v>
      </c>
      <c r="C4034" s="412" t="s">
        <v>30232</v>
      </c>
      <c r="D4034" s="412" t="s">
        <v>30216</v>
      </c>
      <c r="E4034" s="413" t="s">
        <v>17078</v>
      </c>
    </row>
    <row r="4035" spans="1:5">
      <c r="A4035" s="412">
        <v>34680</v>
      </c>
      <c r="B4035" s="412" t="s">
        <v>36709</v>
      </c>
      <c r="C4035" s="412" t="s">
        <v>30232</v>
      </c>
      <c r="D4035" s="412" t="s">
        <v>30223</v>
      </c>
      <c r="E4035" s="413" t="s">
        <v>15249</v>
      </c>
    </row>
    <row r="4036" spans="1:5">
      <c r="A4036" s="412">
        <v>11573</v>
      </c>
      <c r="B4036" s="412" t="s">
        <v>36710</v>
      </c>
      <c r="C4036" s="412" t="s">
        <v>30213</v>
      </c>
      <c r="D4036" s="412" t="s">
        <v>30216</v>
      </c>
      <c r="E4036" s="413" t="s">
        <v>12872</v>
      </c>
    </row>
    <row r="4037" spans="1:5">
      <c r="A4037" s="412">
        <v>38401</v>
      </c>
      <c r="B4037" s="412" t="s">
        <v>36711</v>
      </c>
      <c r="C4037" s="412" t="s">
        <v>30213</v>
      </c>
      <c r="D4037" s="412" t="s">
        <v>30216</v>
      </c>
      <c r="E4037" s="413" t="s">
        <v>36712</v>
      </c>
    </row>
    <row r="4038" spans="1:5">
      <c r="A4038" s="412">
        <v>11575</v>
      </c>
      <c r="B4038" s="412" t="s">
        <v>36713</v>
      </c>
      <c r="C4038" s="412" t="s">
        <v>30213</v>
      </c>
      <c r="D4038" s="412" t="s">
        <v>30216</v>
      </c>
      <c r="E4038" s="413" t="s">
        <v>14203</v>
      </c>
    </row>
    <row r="4039" spans="1:5">
      <c r="A4039" s="412">
        <v>38179</v>
      </c>
      <c r="B4039" s="412" t="s">
        <v>36714</v>
      </c>
      <c r="C4039" s="412" t="s">
        <v>30213</v>
      </c>
      <c r="D4039" s="412" t="s">
        <v>30216</v>
      </c>
      <c r="E4039" s="413" t="s">
        <v>31849</v>
      </c>
    </row>
    <row r="4040" spans="1:5">
      <c r="A4040" s="412">
        <v>20256</v>
      </c>
      <c r="B4040" s="412" t="s">
        <v>36715</v>
      </c>
      <c r="C4040" s="412" t="s">
        <v>30213</v>
      </c>
      <c r="D4040" s="412" t="s">
        <v>30216</v>
      </c>
      <c r="E4040" s="413" t="s">
        <v>11631</v>
      </c>
    </row>
    <row r="4041" spans="1:5">
      <c r="A4041" s="412">
        <v>14511</v>
      </c>
      <c r="B4041" s="412" t="s">
        <v>36716</v>
      </c>
      <c r="C4041" s="412" t="s">
        <v>30213</v>
      </c>
      <c r="D4041" s="412" t="s">
        <v>30223</v>
      </c>
      <c r="E4041" s="413" t="s">
        <v>36717</v>
      </c>
    </row>
    <row r="4042" spans="1:5">
      <c r="A4042" s="412">
        <v>10642</v>
      </c>
      <c r="B4042" s="412" t="s">
        <v>36718</v>
      </c>
      <c r="C4042" s="412" t="s">
        <v>30213</v>
      </c>
      <c r="D4042" s="412" t="s">
        <v>30223</v>
      </c>
      <c r="E4042" s="413" t="s">
        <v>36719</v>
      </c>
    </row>
    <row r="4043" spans="1:5">
      <c r="A4043" s="412">
        <v>14489</v>
      </c>
      <c r="B4043" s="412" t="s">
        <v>36720</v>
      </c>
      <c r="C4043" s="412" t="s">
        <v>30213</v>
      </c>
      <c r="D4043" s="412" t="s">
        <v>30223</v>
      </c>
      <c r="E4043" s="413" t="s">
        <v>36721</v>
      </c>
    </row>
    <row r="4044" spans="1:5">
      <c r="A4044" s="412">
        <v>14513</v>
      </c>
      <c r="B4044" s="412" t="s">
        <v>36722</v>
      </c>
      <c r="C4044" s="412" t="s">
        <v>30213</v>
      </c>
      <c r="D4044" s="412" t="s">
        <v>30223</v>
      </c>
      <c r="E4044" s="413" t="s">
        <v>36723</v>
      </c>
    </row>
    <row r="4045" spans="1:5">
      <c r="A4045" s="412">
        <v>13600</v>
      </c>
      <c r="B4045" s="412" t="s">
        <v>36724</v>
      </c>
      <c r="C4045" s="412" t="s">
        <v>30213</v>
      </c>
      <c r="D4045" s="412" t="s">
        <v>30223</v>
      </c>
      <c r="E4045" s="413" t="s">
        <v>36725</v>
      </c>
    </row>
    <row r="4046" spans="1:5">
      <c r="A4046" s="412">
        <v>10646</v>
      </c>
      <c r="B4046" s="412" t="s">
        <v>36726</v>
      </c>
      <c r="C4046" s="412" t="s">
        <v>30213</v>
      </c>
      <c r="D4046" s="412" t="s">
        <v>30223</v>
      </c>
      <c r="E4046" s="413" t="s">
        <v>36727</v>
      </c>
    </row>
    <row r="4047" spans="1:5">
      <c r="A4047" s="412">
        <v>6070</v>
      </c>
      <c r="B4047" s="412" t="s">
        <v>36728</v>
      </c>
      <c r="C4047" s="412" t="s">
        <v>30213</v>
      </c>
      <c r="D4047" s="412" t="s">
        <v>30223</v>
      </c>
      <c r="E4047" s="413" t="s">
        <v>36729</v>
      </c>
    </row>
    <row r="4048" spans="1:5">
      <c r="A4048" s="412">
        <v>6069</v>
      </c>
      <c r="B4048" s="412" t="s">
        <v>36730</v>
      </c>
      <c r="C4048" s="412" t="s">
        <v>30213</v>
      </c>
      <c r="D4048" s="412" t="s">
        <v>30223</v>
      </c>
      <c r="E4048" s="413" t="s">
        <v>36731</v>
      </c>
    </row>
    <row r="4049" spans="1:5">
      <c r="A4049" s="412">
        <v>14626</v>
      </c>
      <c r="B4049" s="412" t="s">
        <v>36732</v>
      </c>
      <c r="C4049" s="412" t="s">
        <v>30213</v>
      </c>
      <c r="D4049" s="412" t="s">
        <v>30223</v>
      </c>
      <c r="E4049" s="413" t="s">
        <v>36733</v>
      </c>
    </row>
    <row r="4050" spans="1:5">
      <c r="A4050" s="412">
        <v>6067</v>
      </c>
      <c r="B4050" s="412" t="s">
        <v>36734</v>
      </c>
      <c r="C4050" s="412" t="s">
        <v>30213</v>
      </c>
      <c r="D4050" s="412" t="s">
        <v>30223</v>
      </c>
      <c r="E4050" s="413" t="s">
        <v>36735</v>
      </c>
    </row>
    <row r="4051" spans="1:5">
      <c r="A4051" s="412">
        <v>38393</v>
      </c>
      <c r="B4051" s="412" t="s">
        <v>36736</v>
      </c>
      <c r="C4051" s="412" t="s">
        <v>30213</v>
      </c>
      <c r="D4051" s="412" t="s">
        <v>30214</v>
      </c>
      <c r="E4051" s="413" t="s">
        <v>8426</v>
      </c>
    </row>
    <row r="4052" spans="1:5">
      <c r="A4052" s="412">
        <v>38390</v>
      </c>
      <c r="B4052" s="412" t="s">
        <v>36737</v>
      </c>
      <c r="C4052" s="412" t="s">
        <v>30213</v>
      </c>
      <c r="D4052" s="412" t="s">
        <v>30216</v>
      </c>
      <c r="E4052" s="413" t="s">
        <v>15335</v>
      </c>
    </row>
    <row r="4053" spans="1:5">
      <c r="A4053" s="412">
        <v>36532</v>
      </c>
      <c r="B4053" s="412" t="s">
        <v>36738</v>
      </c>
      <c r="C4053" s="412" t="s">
        <v>30213</v>
      </c>
      <c r="D4053" s="412" t="s">
        <v>30223</v>
      </c>
      <c r="E4053" s="413" t="s">
        <v>36739</v>
      </c>
    </row>
    <row r="4054" spans="1:5">
      <c r="A4054" s="412">
        <v>11578</v>
      </c>
      <c r="B4054" s="412" t="s">
        <v>36740</v>
      </c>
      <c r="C4054" s="412" t="s">
        <v>30213</v>
      </c>
      <c r="D4054" s="412" t="s">
        <v>30216</v>
      </c>
      <c r="E4054" s="413" t="s">
        <v>36741</v>
      </c>
    </row>
    <row r="4055" spans="1:5">
      <c r="A4055" s="412">
        <v>11577</v>
      </c>
      <c r="B4055" s="412" t="s">
        <v>36742</v>
      </c>
      <c r="C4055" s="412" t="s">
        <v>30213</v>
      </c>
      <c r="D4055" s="412" t="s">
        <v>30216</v>
      </c>
      <c r="E4055" s="413" t="s">
        <v>36743</v>
      </c>
    </row>
    <row r="4056" spans="1:5">
      <c r="A4056" s="412">
        <v>42432</v>
      </c>
      <c r="B4056" s="412" t="s">
        <v>36744</v>
      </c>
      <c r="C4056" s="412" t="s">
        <v>30213</v>
      </c>
      <c r="D4056" s="412" t="s">
        <v>30223</v>
      </c>
      <c r="E4056" s="413" t="s">
        <v>36745</v>
      </c>
    </row>
    <row r="4057" spans="1:5">
      <c r="A4057" s="412">
        <v>42437</v>
      </c>
      <c r="B4057" s="412" t="s">
        <v>36746</v>
      </c>
      <c r="C4057" s="412" t="s">
        <v>30213</v>
      </c>
      <c r="D4057" s="412" t="s">
        <v>30223</v>
      </c>
      <c r="E4057" s="413" t="s">
        <v>36747</v>
      </c>
    </row>
    <row r="4058" spans="1:5">
      <c r="A4058" s="412">
        <v>1116</v>
      </c>
      <c r="B4058" s="412" t="s">
        <v>36748</v>
      </c>
      <c r="C4058" s="412" t="s">
        <v>30232</v>
      </c>
      <c r="D4058" s="412" t="s">
        <v>30216</v>
      </c>
      <c r="E4058" s="413" t="s">
        <v>15173</v>
      </c>
    </row>
    <row r="4059" spans="1:5">
      <c r="A4059" s="412">
        <v>1115</v>
      </c>
      <c r="B4059" s="412" t="s">
        <v>36749</v>
      </c>
      <c r="C4059" s="412" t="s">
        <v>30232</v>
      </c>
      <c r="D4059" s="412" t="s">
        <v>30216</v>
      </c>
      <c r="E4059" s="413" t="s">
        <v>15525</v>
      </c>
    </row>
    <row r="4060" spans="1:5">
      <c r="A4060" s="412">
        <v>1113</v>
      </c>
      <c r="B4060" s="412" t="s">
        <v>36750</v>
      </c>
      <c r="C4060" s="412" t="s">
        <v>30232</v>
      </c>
      <c r="D4060" s="412" t="s">
        <v>30216</v>
      </c>
      <c r="E4060" s="413" t="s">
        <v>31849</v>
      </c>
    </row>
    <row r="4061" spans="1:5">
      <c r="A4061" s="412">
        <v>1114</v>
      </c>
      <c r="B4061" s="412" t="s">
        <v>36751</v>
      </c>
      <c r="C4061" s="412" t="s">
        <v>30232</v>
      </c>
      <c r="D4061" s="412" t="s">
        <v>30216</v>
      </c>
      <c r="E4061" s="413" t="s">
        <v>12495</v>
      </c>
    </row>
    <row r="4062" spans="1:5">
      <c r="A4062" s="412">
        <v>40873</v>
      </c>
      <c r="B4062" s="412" t="s">
        <v>36752</v>
      </c>
      <c r="C4062" s="412" t="s">
        <v>30232</v>
      </c>
      <c r="D4062" s="412" t="s">
        <v>30216</v>
      </c>
      <c r="E4062" s="413" t="s">
        <v>35150</v>
      </c>
    </row>
    <row r="4063" spans="1:5">
      <c r="A4063" s="412">
        <v>20214</v>
      </c>
      <c r="B4063" s="412" t="s">
        <v>36753</v>
      </c>
      <c r="C4063" s="412" t="s">
        <v>30213</v>
      </c>
      <c r="D4063" s="412" t="s">
        <v>30216</v>
      </c>
      <c r="E4063" s="413" t="s">
        <v>7911</v>
      </c>
    </row>
    <row r="4064" spans="1:5">
      <c r="A4064" s="412">
        <v>7237</v>
      </c>
      <c r="B4064" s="412" t="s">
        <v>36754</v>
      </c>
      <c r="C4064" s="412" t="s">
        <v>30213</v>
      </c>
      <c r="D4064" s="412" t="s">
        <v>30216</v>
      </c>
      <c r="E4064" s="413" t="s">
        <v>36755</v>
      </c>
    </row>
    <row r="4065" spans="1:5">
      <c r="A4065" s="412">
        <v>11757</v>
      </c>
      <c r="B4065" s="412" t="s">
        <v>36756</v>
      </c>
      <c r="C4065" s="412" t="s">
        <v>30213</v>
      </c>
      <c r="D4065" s="412" t="s">
        <v>30214</v>
      </c>
      <c r="E4065" s="413" t="s">
        <v>36757</v>
      </c>
    </row>
    <row r="4066" spans="1:5">
      <c r="A4066" s="412">
        <v>11758</v>
      </c>
      <c r="B4066" s="412" t="s">
        <v>36758</v>
      </c>
      <c r="C4066" s="412" t="s">
        <v>30213</v>
      </c>
      <c r="D4066" s="412" t="s">
        <v>30214</v>
      </c>
      <c r="E4066" s="413" t="s">
        <v>8306</v>
      </c>
    </row>
    <row r="4067" spans="1:5">
      <c r="A4067" s="412">
        <v>37526</v>
      </c>
      <c r="B4067" s="412" t="s">
        <v>36759</v>
      </c>
      <c r="C4067" s="412" t="s">
        <v>30213</v>
      </c>
      <c r="D4067" s="412" t="s">
        <v>30223</v>
      </c>
      <c r="E4067" s="413" t="s">
        <v>17003</v>
      </c>
    </row>
    <row r="4068" spans="1:5">
      <c r="A4068" s="412">
        <v>6076</v>
      </c>
      <c r="B4068" s="412" t="s">
        <v>36760</v>
      </c>
      <c r="C4068" s="412" t="s">
        <v>30481</v>
      </c>
      <c r="D4068" s="412" t="s">
        <v>30214</v>
      </c>
      <c r="E4068" s="413" t="s">
        <v>15833</v>
      </c>
    </row>
    <row r="4069" spans="1:5">
      <c r="A4069" s="412">
        <v>13109</v>
      </c>
      <c r="B4069" s="412" t="s">
        <v>36761</v>
      </c>
      <c r="C4069" s="412" t="s">
        <v>30213</v>
      </c>
      <c r="D4069" s="412" t="s">
        <v>30223</v>
      </c>
      <c r="E4069" s="413" t="s">
        <v>36762</v>
      </c>
    </row>
    <row r="4070" spans="1:5">
      <c r="A4070" s="412">
        <v>13110</v>
      </c>
      <c r="B4070" s="412" t="s">
        <v>36763</v>
      </c>
      <c r="C4070" s="412" t="s">
        <v>30213</v>
      </c>
      <c r="D4070" s="412" t="s">
        <v>30223</v>
      </c>
      <c r="E4070" s="413" t="s">
        <v>36764</v>
      </c>
    </row>
    <row r="4071" spans="1:5">
      <c r="A4071" s="412">
        <v>7581</v>
      </c>
      <c r="B4071" s="412" t="s">
        <v>36765</v>
      </c>
      <c r="C4071" s="412" t="s">
        <v>30213</v>
      </c>
      <c r="D4071" s="412" t="s">
        <v>30216</v>
      </c>
      <c r="E4071" s="413" t="s">
        <v>36766</v>
      </c>
    </row>
    <row r="4072" spans="1:5">
      <c r="A4072" s="412">
        <v>4509</v>
      </c>
      <c r="B4072" s="412" t="s">
        <v>36767</v>
      </c>
      <c r="C4072" s="412" t="s">
        <v>30232</v>
      </c>
      <c r="D4072" s="412" t="s">
        <v>30216</v>
      </c>
      <c r="E4072" s="413" t="s">
        <v>30554</v>
      </c>
    </row>
    <row r="4073" spans="1:5">
      <c r="A4073" s="412">
        <v>4512</v>
      </c>
      <c r="B4073" s="412" t="s">
        <v>36768</v>
      </c>
      <c r="C4073" s="412" t="s">
        <v>30232</v>
      </c>
      <c r="D4073" s="412" t="s">
        <v>30216</v>
      </c>
      <c r="E4073" s="413" t="s">
        <v>13495</v>
      </c>
    </row>
    <row r="4074" spans="1:5">
      <c r="A4074" s="412">
        <v>4517</v>
      </c>
      <c r="B4074" s="412" t="s">
        <v>36769</v>
      </c>
      <c r="C4074" s="412" t="s">
        <v>30232</v>
      </c>
      <c r="D4074" s="412" t="s">
        <v>30216</v>
      </c>
      <c r="E4074" s="413" t="s">
        <v>35857</v>
      </c>
    </row>
    <row r="4075" spans="1:5">
      <c r="A4075" s="412">
        <v>20206</v>
      </c>
      <c r="B4075" s="412" t="s">
        <v>36770</v>
      </c>
      <c r="C4075" s="412" t="s">
        <v>30232</v>
      </c>
      <c r="D4075" s="412" t="s">
        <v>30216</v>
      </c>
      <c r="E4075" s="413" t="s">
        <v>30875</v>
      </c>
    </row>
    <row r="4076" spans="1:5">
      <c r="A4076" s="412">
        <v>4460</v>
      </c>
      <c r="B4076" s="412" t="s">
        <v>36771</v>
      </c>
      <c r="C4076" s="412" t="s">
        <v>30232</v>
      </c>
      <c r="D4076" s="412" t="s">
        <v>30216</v>
      </c>
      <c r="E4076" s="413" t="s">
        <v>6836</v>
      </c>
    </row>
    <row r="4077" spans="1:5">
      <c r="A4077" s="412">
        <v>4417</v>
      </c>
      <c r="B4077" s="412" t="s">
        <v>36772</v>
      </c>
      <c r="C4077" s="412" t="s">
        <v>30232</v>
      </c>
      <c r="D4077" s="412" t="s">
        <v>30216</v>
      </c>
      <c r="E4077" s="413" t="s">
        <v>10919</v>
      </c>
    </row>
    <row r="4078" spans="1:5">
      <c r="A4078" s="412">
        <v>4415</v>
      </c>
      <c r="B4078" s="412" t="s">
        <v>36773</v>
      </c>
      <c r="C4078" s="412" t="s">
        <v>30232</v>
      </c>
      <c r="D4078" s="412" t="s">
        <v>30216</v>
      </c>
      <c r="E4078" s="413" t="s">
        <v>10434</v>
      </c>
    </row>
    <row r="4079" spans="1:5">
      <c r="A4079" s="412">
        <v>37373</v>
      </c>
      <c r="B4079" s="412" t="s">
        <v>36774</v>
      </c>
      <c r="C4079" s="412" t="s">
        <v>30484</v>
      </c>
      <c r="D4079" s="412" t="s">
        <v>30214</v>
      </c>
      <c r="E4079" s="413" t="s">
        <v>4532</v>
      </c>
    </row>
    <row r="4080" spans="1:5">
      <c r="A4080" s="412">
        <v>40864</v>
      </c>
      <c r="B4080" s="412" t="s">
        <v>36775</v>
      </c>
      <c r="C4080" s="412" t="s">
        <v>30486</v>
      </c>
      <c r="D4080" s="412" t="s">
        <v>30214</v>
      </c>
      <c r="E4080" s="413" t="s">
        <v>15482</v>
      </c>
    </row>
    <row r="4081" spans="1:5">
      <c r="A4081" s="412">
        <v>4734</v>
      </c>
      <c r="B4081" s="412" t="s">
        <v>36776</v>
      </c>
      <c r="C4081" s="412" t="s">
        <v>30481</v>
      </c>
      <c r="D4081" s="412" t="s">
        <v>30216</v>
      </c>
      <c r="E4081" s="413" t="s">
        <v>36777</v>
      </c>
    </row>
    <row r="4082" spans="1:5">
      <c r="A4082" s="412">
        <v>6085</v>
      </c>
      <c r="B4082" s="412" t="s">
        <v>36778</v>
      </c>
      <c r="C4082" s="412" t="s">
        <v>30307</v>
      </c>
      <c r="D4082" s="412" t="s">
        <v>30214</v>
      </c>
      <c r="E4082" s="413" t="s">
        <v>33163</v>
      </c>
    </row>
    <row r="4083" spans="1:5">
      <c r="A4083" s="412">
        <v>38396</v>
      </c>
      <c r="B4083" s="412" t="s">
        <v>36779</v>
      </c>
      <c r="C4083" s="412" t="s">
        <v>30213</v>
      </c>
      <c r="D4083" s="412" t="s">
        <v>30216</v>
      </c>
      <c r="E4083" s="413" t="s">
        <v>36780</v>
      </c>
    </row>
    <row r="4084" spans="1:5">
      <c r="A4084" s="412">
        <v>11622</v>
      </c>
      <c r="B4084" s="412" t="s">
        <v>36781</v>
      </c>
      <c r="C4084" s="412" t="s">
        <v>30304</v>
      </c>
      <c r="D4084" s="412" t="s">
        <v>30216</v>
      </c>
      <c r="E4084" s="413" t="s">
        <v>36782</v>
      </c>
    </row>
    <row r="4085" spans="1:5">
      <c r="A4085" s="412">
        <v>43143</v>
      </c>
      <c r="B4085" s="412" t="s">
        <v>36783</v>
      </c>
      <c r="C4085" s="412" t="s">
        <v>30307</v>
      </c>
      <c r="D4085" s="412" t="s">
        <v>30216</v>
      </c>
      <c r="E4085" s="413" t="s">
        <v>7303</v>
      </c>
    </row>
    <row r="4086" spans="1:5">
      <c r="A4086" s="412">
        <v>7317</v>
      </c>
      <c r="B4086" s="412" t="s">
        <v>36784</v>
      </c>
      <c r="C4086" s="412" t="s">
        <v>30304</v>
      </c>
      <c r="D4086" s="412" t="s">
        <v>30216</v>
      </c>
      <c r="E4086" s="413" t="s">
        <v>36785</v>
      </c>
    </row>
    <row r="4087" spans="1:5">
      <c r="A4087" s="412">
        <v>142</v>
      </c>
      <c r="B4087" s="412" t="s">
        <v>36786</v>
      </c>
      <c r="C4087" s="412" t="s">
        <v>36787</v>
      </c>
      <c r="D4087" s="412" t="s">
        <v>30216</v>
      </c>
      <c r="E4087" s="413" t="s">
        <v>10903</v>
      </c>
    </row>
    <row r="4088" spans="1:5">
      <c r="A4088" s="412">
        <v>43142</v>
      </c>
      <c r="B4088" s="412" t="s">
        <v>36788</v>
      </c>
      <c r="C4088" s="412" t="s">
        <v>30307</v>
      </c>
      <c r="D4088" s="412" t="s">
        <v>30216</v>
      </c>
      <c r="E4088" s="413" t="s">
        <v>36789</v>
      </c>
    </row>
    <row r="4089" spans="1:5">
      <c r="A4089" s="412">
        <v>38123</v>
      </c>
      <c r="B4089" s="412" t="s">
        <v>36790</v>
      </c>
      <c r="C4089" s="412" t="s">
        <v>30304</v>
      </c>
      <c r="D4089" s="412" t="s">
        <v>30216</v>
      </c>
      <c r="E4089" s="413" t="s">
        <v>36791</v>
      </c>
    </row>
    <row r="4090" spans="1:5">
      <c r="A4090" s="412">
        <v>42701</v>
      </c>
      <c r="B4090" s="412" t="s">
        <v>36792</v>
      </c>
      <c r="C4090" s="412" t="s">
        <v>30213</v>
      </c>
      <c r="D4090" s="412" t="s">
        <v>30223</v>
      </c>
      <c r="E4090" s="413" t="s">
        <v>16727</v>
      </c>
    </row>
    <row r="4091" spans="1:5">
      <c r="A4091" s="412">
        <v>42702</v>
      </c>
      <c r="B4091" s="412" t="s">
        <v>36793</v>
      </c>
      <c r="C4091" s="412" t="s">
        <v>30213</v>
      </c>
      <c r="D4091" s="412" t="s">
        <v>30223</v>
      </c>
      <c r="E4091" s="413" t="s">
        <v>36794</v>
      </c>
    </row>
    <row r="4092" spans="1:5">
      <c r="A4092" s="412">
        <v>37955</v>
      </c>
      <c r="B4092" s="412" t="s">
        <v>36795</v>
      </c>
      <c r="C4092" s="412" t="s">
        <v>30213</v>
      </c>
      <c r="D4092" s="412" t="s">
        <v>30223</v>
      </c>
      <c r="E4092" s="413" t="s">
        <v>36796</v>
      </c>
    </row>
    <row r="4093" spans="1:5">
      <c r="A4093" s="412">
        <v>42699</v>
      </c>
      <c r="B4093" s="412" t="s">
        <v>36797</v>
      </c>
      <c r="C4093" s="412" t="s">
        <v>30213</v>
      </c>
      <c r="D4093" s="412" t="s">
        <v>30223</v>
      </c>
      <c r="E4093" s="413" t="s">
        <v>15329</v>
      </c>
    </row>
    <row r="4094" spans="1:5">
      <c r="A4094" s="412">
        <v>42700</v>
      </c>
      <c r="B4094" s="412" t="s">
        <v>36798</v>
      </c>
      <c r="C4094" s="412" t="s">
        <v>30213</v>
      </c>
      <c r="D4094" s="412" t="s">
        <v>30223</v>
      </c>
      <c r="E4094" s="413" t="s">
        <v>16966</v>
      </c>
    </row>
    <row r="4095" spans="1:5">
      <c r="A4095" s="412">
        <v>37743</v>
      </c>
      <c r="B4095" s="412" t="s">
        <v>36799</v>
      </c>
      <c r="C4095" s="412" t="s">
        <v>30213</v>
      </c>
      <c r="D4095" s="412" t="s">
        <v>30223</v>
      </c>
      <c r="E4095" s="413" t="s">
        <v>36800</v>
      </c>
    </row>
    <row r="4096" spans="1:5">
      <c r="A4096" s="412">
        <v>37744</v>
      </c>
      <c r="B4096" s="412" t="s">
        <v>36801</v>
      </c>
      <c r="C4096" s="412" t="s">
        <v>30213</v>
      </c>
      <c r="D4096" s="412" t="s">
        <v>30223</v>
      </c>
      <c r="E4096" s="413" t="s">
        <v>36802</v>
      </c>
    </row>
    <row r="4097" spans="1:5">
      <c r="A4097" s="412">
        <v>37741</v>
      </c>
      <c r="B4097" s="412" t="s">
        <v>36803</v>
      </c>
      <c r="C4097" s="412" t="s">
        <v>30213</v>
      </c>
      <c r="D4097" s="412" t="s">
        <v>30223</v>
      </c>
      <c r="E4097" s="413" t="s">
        <v>36804</v>
      </c>
    </row>
    <row r="4098" spans="1:5">
      <c r="A4098" s="412">
        <v>39396</v>
      </c>
      <c r="B4098" s="412" t="s">
        <v>36805</v>
      </c>
      <c r="C4098" s="412" t="s">
        <v>30213</v>
      </c>
      <c r="D4098" s="412" t="s">
        <v>30223</v>
      </c>
      <c r="E4098" s="413" t="s">
        <v>36806</v>
      </c>
    </row>
    <row r="4099" spans="1:5">
      <c r="A4099" s="412">
        <v>39392</v>
      </c>
      <c r="B4099" s="412" t="s">
        <v>36807</v>
      </c>
      <c r="C4099" s="412" t="s">
        <v>30213</v>
      </c>
      <c r="D4099" s="412" t="s">
        <v>30223</v>
      </c>
      <c r="E4099" s="413" t="s">
        <v>36808</v>
      </c>
    </row>
    <row r="4100" spans="1:5">
      <c r="A4100" s="412">
        <v>39393</v>
      </c>
      <c r="B4100" s="412" t="s">
        <v>36809</v>
      </c>
      <c r="C4100" s="412" t="s">
        <v>30213</v>
      </c>
      <c r="D4100" s="412" t="s">
        <v>30223</v>
      </c>
      <c r="E4100" s="413" t="s">
        <v>10792</v>
      </c>
    </row>
    <row r="4101" spans="1:5">
      <c r="A4101" s="412">
        <v>39394</v>
      </c>
      <c r="B4101" s="412" t="s">
        <v>36810</v>
      </c>
      <c r="C4101" s="412" t="s">
        <v>30213</v>
      </c>
      <c r="D4101" s="412" t="s">
        <v>30223</v>
      </c>
      <c r="E4101" s="413" t="s">
        <v>36811</v>
      </c>
    </row>
    <row r="4102" spans="1:5">
      <c r="A4102" s="412">
        <v>39395</v>
      </c>
      <c r="B4102" s="412" t="s">
        <v>36812</v>
      </c>
      <c r="C4102" s="412" t="s">
        <v>30213</v>
      </c>
      <c r="D4102" s="412" t="s">
        <v>30223</v>
      </c>
      <c r="E4102" s="413" t="s">
        <v>36813</v>
      </c>
    </row>
    <row r="4103" spans="1:5">
      <c r="A4103" s="412">
        <v>14618</v>
      </c>
      <c r="B4103" s="412" t="s">
        <v>36814</v>
      </c>
      <c r="C4103" s="412" t="s">
        <v>30213</v>
      </c>
      <c r="D4103" s="412" t="s">
        <v>30216</v>
      </c>
      <c r="E4103" s="413" t="s">
        <v>36815</v>
      </c>
    </row>
    <row r="4104" spans="1:5">
      <c r="A4104" s="412">
        <v>40269</v>
      </c>
      <c r="B4104" s="412" t="s">
        <v>36816</v>
      </c>
      <c r="C4104" s="412" t="s">
        <v>30213</v>
      </c>
      <c r="D4104" s="412" t="s">
        <v>30216</v>
      </c>
      <c r="E4104" s="413" t="s">
        <v>36817</v>
      </c>
    </row>
    <row r="4105" spans="1:5">
      <c r="A4105" s="412">
        <v>6110</v>
      </c>
      <c r="B4105" s="412" t="s">
        <v>36818</v>
      </c>
      <c r="C4105" s="412" t="s">
        <v>30484</v>
      </c>
      <c r="D4105" s="412" t="s">
        <v>30216</v>
      </c>
      <c r="E4105" s="413" t="s">
        <v>36819</v>
      </c>
    </row>
    <row r="4106" spans="1:5">
      <c r="A4106" s="412">
        <v>40910</v>
      </c>
      <c r="B4106" s="412" t="s">
        <v>36820</v>
      </c>
      <c r="C4106" s="412" t="s">
        <v>30486</v>
      </c>
      <c r="D4106" s="412" t="s">
        <v>30216</v>
      </c>
      <c r="E4106" s="413" t="s">
        <v>36821</v>
      </c>
    </row>
    <row r="4107" spans="1:5">
      <c r="A4107" s="412">
        <v>6111</v>
      </c>
      <c r="B4107" s="412" t="s">
        <v>36822</v>
      </c>
      <c r="C4107" s="412" t="s">
        <v>30484</v>
      </c>
      <c r="D4107" s="412" t="s">
        <v>30214</v>
      </c>
      <c r="E4107" s="413" t="s">
        <v>30890</v>
      </c>
    </row>
    <row r="4108" spans="1:5">
      <c r="A4108" s="412">
        <v>41084</v>
      </c>
      <c r="B4108" s="412" t="s">
        <v>36823</v>
      </c>
      <c r="C4108" s="412" t="s">
        <v>30486</v>
      </c>
      <c r="D4108" s="412" t="s">
        <v>30216</v>
      </c>
      <c r="E4108" s="413" t="s">
        <v>30892</v>
      </c>
    </row>
    <row r="4109" spans="1:5">
      <c r="A4109" s="412">
        <v>44535</v>
      </c>
      <c r="B4109" s="412" t="s">
        <v>36824</v>
      </c>
      <c r="C4109" s="412" t="s">
        <v>30481</v>
      </c>
      <c r="D4109" s="412" t="s">
        <v>30216</v>
      </c>
      <c r="E4109" s="413" t="s">
        <v>36825</v>
      </c>
    </row>
    <row r="4110" spans="1:5">
      <c r="A4110" s="412">
        <v>38637</v>
      </c>
      <c r="B4110" s="412" t="s">
        <v>36826</v>
      </c>
      <c r="C4110" s="412" t="s">
        <v>30213</v>
      </c>
      <c r="D4110" s="412" t="s">
        <v>30216</v>
      </c>
      <c r="E4110" s="413" t="s">
        <v>36827</v>
      </c>
    </row>
    <row r="4111" spans="1:5">
      <c r="A4111" s="412">
        <v>6150</v>
      </c>
      <c r="B4111" s="412" t="s">
        <v>36828</v>
      </c>
      <c r="C4111" s="412" t="s">
        <v>30213</v>
      </c>
      <c r="D4111" s="412" t="s">
        <v>30216</v>
      </c>
      <c r="E4111" s="413" t="s">
        <v>16505</v>
      </c>
    </row>
    <row r="4112" spans="1:5">
      <c r="A4112" s="412">
        <v>6136</v>
      </c>
      <c r="B4112" s="412" t="s">
        <v>36829</v>
      </c>
      <c r="C4112" s="412" t="s">
        <v>30213</v>
      </c>
      <c r="D4112" s="412" t="s">
        <v>30214</v>
      </c>
      <c r="E4112" s="413" t="s">
        <v>36830</v>
      </c>
    </row>
    <row r="4113" spans="1:5">
      <c r="A4113" s="412">
        <v>38638</v>
      </c>
      <c r="B4113" s="412" t="s">
        <v>36831</v>
      </c>
      <c r="C4113" s="412" t="s">
        <v>30213</v>
      </c>
      <c r="D4113" s="412" t="s">
        <v>30216</v>
      </c>
      <c r="E4113" s="413" t="s">
        <v>36832</v>
      </c>
    </row>
    <row r="4114" spans="1:5">
      <c r="A4114" s="412">
        <v>20262</v>
      </c>
      <c r="B4114" s="412" t="s">
        <v>36833</v>
      </c>
      <c r="C4114" s="412" t="s">
        <v>30213</v>
      </c>
      <c r="D4114" s="412" t="s">
        <v>30216</v>
      </c>
      <c r="E4114" s="413" t="s">
        <v>14541</v>
      </c>
    </row>
    <row r="4115" spans="1:5">
      <c r="A4115" s="412">
        <v>6148</v>
      </c>
      <c r="B4115" s="412" t="s">
        <v>36834</v>
      </c>
      <c r="C4115" s="412" t="s">
        <v>30213</v>
      </c>
      <c r="D4115" s="412" t="s">
        <v>30214</v>
      </c>
      <c r="E4115" s="413" t="s">
        <v>11209</v>
      </c>
    </row>
    <row r="4116" spans="1:5">
      <c r="A4116" s="412">
        <v>6145</v>
      </c>
      <c r="B4116" s="412" t="s">
        <v>36835</v>
      </c>
      <c r="C4116" s="412" t="s">
        <v>30213</v>
      </c>
      <c r="D4116" s="412" t="s">
        <v>30216</v>
      </c>
      <c r="E4116" s="413" t="s">
        <v>7258</v>
      </c>
    </row>
    <row r="4117" spans="1:5">
      <c r="A4117" s="412">
        <v>6149</v>
      </c>
      <c r="B4117" s="412" t="s">
        <v>36836</v>
      </c>
      <c r="C4117" s="412" t="s">
        <v>30213</v>
      </c>
      <c r="D4117" s="412" t="s">
        <v>30216</v>
      </c>
      <c r="E4117" s="413" t="s">
        <v>14549</v>
      </c>
    </row>
    <row r="4118" spans="1:5">
      <c r="A4118" s="412">
        <v>6146</v>
      </c>
      <c r="B4118" s="412" t="s">
        <v>36837</v>
      </c>
      <c r="C4118" s="412" t="s">
        <v>30213</v>
      </c>
      <c r="D4118" s="412" t="s">
        <v>30216</v>
      </c>
      <c r="E4118" s="413" t="s">
        <v>36838</v>
      </c>
    </row>
    <row r="4119" spans="1:5">
      <c r="A4119" s="412">
        <v>44536</v>
      </c>
      <c r="B4119" s="412" t="s">
        <v>36839</v>
      </c>
      <c r="C4119" s="412" t="s">
        <v>30304</v>
      </c>
      <c r="D4119" s="412" t="s">
        <v>30216</v>
      </c>
      <c r="E4119" s="413" t="s">
        <v>13214</v>
      </c>
    </row>
    <row r="4120" spans="1:5">
      <c r="A4120" s="412">
        <v>39961</v>
      </c>
      <c r="B4120" s="412" t="s">
        <v>36840</v>
      </c>
      <c r="C4120" s="412" t="s">
        <v>30213</v>
      </c>
      <c r="D4120" s="412" t="s">
        <v>30216</v>
      </c>
      <c r="E4120" s="413" t="s">
        <v>8949</v>
      </c>
    </row>
    <row r="4121" spans="1:5">
      <c r="A4121" s="412">
        <v>42433</v>
      </c>
      <c r="B4121" s="412" t="s">
        <v>36841</v>
      </c>
      <c r="C4121" s="412" t="s">
        <v>30213</v>
      </c>
      <c r="D4121" s="412" t="s">
        <v>30223</v>
      </c>
      <c r="E4121" s="413" t="s">
        <v>36842</v>
      </c>
    </row>
    <row r="4122" spans="1:5">
      <c r="A4122" s="412">
        <v>42434</v>
      </c>
      <c r="B4122" s="412" t="s">
        <v>36843</v>
      </c>
      <c r="C4122" s="412" t="s">
        <v>30213</v>
      </c>
      <c r="D4122" s="412" t="s">
        <v>30223</v>
      </c>
      <c r="E4122" s="413" t="s">
        <v>36844</v>
      </c>
    </row>
    <row r="4123" spans="1:5">
      <c r="A4123" s="412">
        <v>42435</v>
      </c>
      <c r="B4123" s="412" t="s">
        <v>36845</v>
      </c>
      <c r="C4123" s="412" t="s">
        <v>30213</v>
      </c>
      <c r="D4123" s="412" t="s">
        <v>30223</v>
      </c>
      <c r="E4123" s="413" t="s">
        <v>36846</v>
      </c>
    </row>
    <row r="4124" spans="1:5">
      <c r="A4124" s="412">
        <v>38061</v>
      </c>
      <c r="B4124" s="412" t="s">
        <v>36847</v>
      </c>
      <c r="C4124" s="412" t="s">
        <v>30213</v>
      </c>
      <c r="D4124" s="412" t="s">
        <v>30216</v>
      </c>
      <c r="E4124" s="413" t="s">
        <v>36848</v>
      </c>
    </row>
    <row r="4125" spans="1:5">
      <c r="A4125" s="412">
        <v>20250</v>
      </c>
      <c r="B4125" s="412" t="s">
        <v>36849</v>
      </c>
      <c r="C4125" s="412" t="s">
        <v>30304</v>
      </c>
      <c r="D4125" s="412" t="s">
        <v>30223</v>
      </c>
      <c r="E4125" s="413" t="s">
        <v>33422</v>
      </c>
    </row>
    <row r="4126" spans="1:5">
      <c r="A4126" s="412">
        <v>13388</v>
      </c>
      <c r="B4126" s="412" t="s">
        <v>36850</v>
      </c>
      <c r="C4126" s="412" t="s">
        <v>30304</v>
      </c>
      <c r="D4126" s="412" t="s">
        <v>30216</v>
      </c>
      <c r="E4126" s="413" t="s">
        <v>36851</v>
      </c>
    </row>
    <row r="4127" spans="1:5">
      <c r="A4127" s="412">
        <v>39914</v>
      </c>
      <c r="B4127" s="412" t="s">
        <v>36852</v>
      </c>
      <c r="C4127" s="412" t="s">
        <v>30304</v>
      </c>
      <c r="D4127" s="412" t="s">
        <v>30223</v>
      </c>
      <c r="E4127" s="413" t="s">
        <v>36853</v>
      </c>
    </row>
    <row r="4128" spans="1:5">
      <c r="A4128" s="412">
        <v>12732</v>
      </c>
      <c r="B4128" s="412" t="s">
        <v>36854</v>
      </c>
      <c r="C4128" s="412" t="s">
        <v>30213</v>
      </c>
      <c r="D4128" s="412" t="s">
        <v>30223</v>
      </c>
      <c r="E4128" s="413" t="s">
        <v>36855</v>
      </c>
    </row>
    <row r="4129" spans="1:5">
      <c r="A4129" s="412">
        <v>6160</v>
      </c>
      <c r="B4129" s="412" t="s">
        <v>36856</v>
      </c>
      <c r="C4129" s="412" t="s">
        <v>30484</v>
      </c>
      <c r="D4129" s="412" t="s">
        <v>30214</v>
      </c>
      <c r="E4129" s="413" t="s">
        <v>6889</v>
      </c>
    </row>
    <row r="4130" spans="1:5">
      <c r="A4130" s="412">
        <v>41087</v>
      </c>
      <c r="B4130" s="412" t="s">
        <v>36857</v>
      </c>
      <c r="C4130" s="412" t="s">
        <v>30486</v>
      </c>
      <c r="D4130" s="412" t="s">
        <v>30216</v>
      </c>
      <c r="E4130" s="413" t="s">
        <v>36858</v>
      </c>
    </row>
    <row r="4131" spans="1:5">
      <c r="A4131" s="412">
        <v>6166</v>
      </c>
      <c r="B4131" s="412" t="s">
        <v>36859</v>
      </c>
      <c r="C4131" s="412" t="s">
        <v>30484</v>
      </c>
      <c r="D4131" s="412" t="s">
        <v>30216</v>
      </c>
      <c r="E4131" s="413" t="s">
        <v>33130</v>
      </c>
    </row>
    <row r="4132" spans="1:5">
      <c r="A4132" s="412">
        <v>41088</v>
      </c>
      <c r="B4132" s="412" t="s">
        <v>36860</v>
      </c>
      <c r="C4132" s="412" t="s">
        <v>30486</v>
      </c>
      <c r="D4132" s="412" t="s">
        <v>30216</v>
      </c>
      <c r="E4132" s="413" t="s">
        <v>36861</v>
      </c>
    </row>
    <row r="4133" spans="1:5">
      <c r="A4133" s="412">
        <v>20232</v>
      </c>
      <c r="B4133" s="412" t="s">
        <v>36862</v>
      </c>
      <c r="C4133" s="412" t="s">
        <v>30232</v>
      </c>
      <c r="D4133" s="412" t="s">
        <v>30216</v>
      </c>
      <c r="E4133" s="413" t="s">
        <v>32915</v>
      </c>
    </row>
    <row r="4134" spans="1:5">
      <c r="A4134" s="412">
        <v>10856</v>
      </c>
      <c r="B4134" s="412" t="s">
        <v>36863</v>
      </c>
      <c r="C4134" s="412" t="s">
        <v>30232</v>
      </c>
      <c r="D4134" s="412" t="s">
        <v>30223</v>
      </c>
      <c r="E4134" s="413" t="s">
        <v>36864</v>
      </c>
    </row>
    <row r="4135" spans="1:5">
      <c r="A4135" s="412">
        <v>4828</v>
      </c>
      <c r="B4135" s="412" t="s">
        <v>36865</v>
      </c>
      <c r="C4135" s="412" t="s">
        <v>30232</v>
      </c>
      <c r="D4135" s="412" t="s">
        <v>30216</v>
      </c>
      <c r="E4135" s="413" t="s">
        <v>36866</v>
      </c>
    </row>
    <row r="4136" spans="1:5">
      <c r="A4136" s="412">
        <v>20249</v>
      </c>
      <c r="B4136" s="412" t="s">
        <v>36867</v>
      </c>
      <c r="C4136" s="412" t="s">
        <v>30232</v>
      </c>
      <c r="D4136" s="412" t="s">
        <v>30216</v>
      </c>
      <c r="E4136" s="413" t="s">
        <v>36868</v>
      </c>
    </row>
    <row r="4137" spans="1:5">
      <c r="A4137" s="412">
        <v>11609</v>
      </c>
      <c r="B4137" s="412" t="s">
        <v>36869</v>
      </c>
      <c r="C4137" s="412" t="s">
        <v>30307</v>
      </c>
      <c r="D4137" s="412" t="s">
        <v>30216</v>
      </c>
      <c r="E4137" s="413" t="s">
        <v>8384</v>
      </c>
    </row>
    <row r="4138" spans="1:5">
      <c r="A4138" s="412">
        <v>20083</v>
      </c>
      <c r="B4138" s="412" t="s">
        <v>36870</v>
      </c>
      <c r="C4138" s="412" t="s">
        <v>30213</v>
      </c>
      <c r="D4138" s="412" t="s">
        <v>30216</v>
      </c>
      <c r="E4138" s="413" t="s">
        <v>36871</v>
      </c>
    </row>
    <row r="4139" spans="1:5">
      <c r="A4139" s="412">
        <v>10691</v>
      </c>
      <c r="B4139" s="412" t="s">
        <v>36872</v>
      </c>
      <c r="C4139" s="412" t="s">
        <v>30307</v>
      </c>
      <c r="D4139" s="412" t="s">
        <v>30216</v>
      </c>
      <c r="E4139" s="413" t="s">
        <v>36873</v>
      </c>
    </row>
    <row r="4140" spans="1:5">
      <c r="A4140" s="412">
        <v>12295</v>
      </c>
      <c r="B4140" s="412" t="s">
        <v>36874</v>
      </c>
      <c r="C4140" s="412" t="s">
        <v>30213</v>
      </c>
      <c r="D4140" s="412" t="s">
        <v>30216</v>
      </c>
      <c r="E4140" s="413" t="s">
        <v>5193</v>
      </c>
    </row>
    <row r="4141" spans="1:5">
      <c r="A4141" s="412">
        <v>12296</v>
      </c>
      <c r="B4141" s="412" t="s">
        <v>36875</v>
      </c>
      <c r="C4141" s="412" t="s">
        <v>30213</v>
      </c>
      <c r="D4141" s="412" t="s">
        <v>30216</v>
      </c>
      <c r="E4141" s="413" t="s">
        <v>4950</v>
      </c>
    </row>
    <row r="4142" spans="1:5">
      <c r="A4142" s="412">
        <v>12294</v>
      </c>
      <c r="B4142" s="412" t="s">
        <v>165</v>
      </c>
      <c r="C4142" s="412" t="s">
        <v>30213</v>
      </c>
      <c r="D4142" s="412" t="s">
        <v>30216</v>
      </c>
      <c r="E4142" s="413" t="s">
        <v>16249</v>
      </c>
    </row>
    <row r="4143" spans="1:5">
      <c r="A4143" s="412">
        <v>14543</v>
      </c>
      <c r="B4143" s="412" t="s">
        <v>36876</v>
      </c>
      <c r="C4143" s="412" t="s">
        <v>30213</v>
      </c>
      <c r="D4143" s="412" t="s">
        <v>30216</v>
      </c>
      <c r="E4143" s="413" t="s">
        <v>13544</v>
      </c>
    </row>
    <row r="4144" spans="1:5">
      <c r="A4144" s="412">
        <v>13329</v>
      </c>
      <c r="B4144" s="412" t="s">
        <v>36877</v>
      </c>
      <c r="C4144" s="412" t="s">
        <v>30213</v>
      </c>
      <c r="D4144" s="412" t="s">
        <v>30214</v>
      </c>
      <c r="E4144" s="413" t="s">
        <v>4437</v>
      </c>
    </row>
    <row r="4145" spans="1:5">
      <c r="A4145" s="412">
        <v>21044</v>
      </c>
      <c r="B4145" s="412" t="s">
        <v>36878</v>
      </c>
      <c r="C4145" s="412" t="s">
        <v>30213</v>
      </c>
      <c r="D4145" s="412" t="s">
        <v>30216</v>
      </c>
      <c r="E4145" s="413" t="s">
        <v>36879</v>
      </c>
    </row>
    <row r="4146" spans="1:5">
      <c r="A4146" s="412">
        <v>21045</v>
      </c>
      <c r="B4146" s="412" t="s">
        <v>36880</v>
      </c>
      <c r="C4146" s="412" t="s">
        <v>30213</v>
      </c>
      <c r="D4146" s="412" t="s">
        <v>30216</v>
      </c>
      <c r="E4146" s="413" t="s">
        <v>35800</v>
      </c>
    </row>
    <row r="4147" spans="1:5">
      <c r="A4147" s="412">
        <v>21040</v>
      </c>
      <c r="B4147" s="412" t="s">
        <v>36881</v>
      </c>
      <c r="C4147" s="412" t="s">
        <v>30213</v>
      </c>
      <c r="D4147" s="412" t="s">
        <v>30214</v>
      </c>
      <c r="E4147" s="413" t="s">
        <v>30430</v>
      </c>
    </row>
    <row r="4148" spans="1:5">
      <c r="A4148" s="412">
        <v>21041</v>
      </c>
      <c r="B4148" s="412" t="s">
        <v>36882</v>
      </c>
      <c r="C4148" s="412" t="s">
        <v>30213</v>
      </c>
      <c r="D4148" s="412" t="s">
        <v>30216</v>
      </c>
      <c r="E4148" s="413" t="s">
        <v>35541</v>
      </c>
    </row>
    <row r="4149" spans="1:5">
      <c r="A4149" s="412">
        <v>21047</v>
      </c>
      <c r="B4149" s="412" t="s">
        <v>36883</v>
      </c>
      <c r="C4149" s="412" t="s">
        <v>30213</v>
      </c>
      <c r="D4149" s="412" t="s">
        <v>30216</v>
      </c>
      <c r="E4149" s="413" t="s">
        <v>36884</v>
      </c>
    </row>
    <row r="4150" spans="1:5">
      <c r="A4150" s="412">
        <v>21043</v>
      </c>
      <c r="B4150" s="412" t="s">
        <v>36885</v>
      </c>
      <c r="C4150" s="412" t="s">
        <v>30213</v>
      </c>
      <c r="D4150" s="412" t="s">
        <v>30216</v>
      </c>
      <c r="E4150" s="413" t="s">
        <v>36886</v>
      </c>
    </row>
    <row r="4151" spans="1:5">
      <c r="A4151" s="412">
        <v>21042</v>
      </c>
      <c r="B4151" s="412" t="s">
        <v>36887</v>
      </c>
      <c r="C4151" s="412" t="s">
        <v>30213</v>
      </c>
      <c r="D4151" s="412" t="s">
        <v>30216</v>
      </c>
      <c r="E4151" s="413" t="s">
        <v>36888</v>
      </c>
    </row>
    <row r="4152" spans="1:5">
      <c r="A4152" s="412">
        <v>14149</v>
      </c>
      <c r="B4152" s="412" t="s">
        <v>36889</v>
      </c>
      <c r="C4152" s="412" t="s">
        <v>33798</v>
      </c>
      <c r="D4152" s="412" t="s">
        <v>30223</v>
      </c>
      <c r="E4152" s="413" t="s">
        <v>36890</v>
      </c>
    </row>
    <row r="4153" spans="1:5">
      <c r="A4153" s="412">
        <v>38099</v>
      </c>
      <c r="B4153" s="412" t="s">
        <v>36891</v>
      </c>
      <c r="C4153" s="412" t="s">
        <v>30213</v>
      </c>
      <c r="D4153" s="412" t="s">
        <v>30216</v>
      </c>
      <c r="E4153" s="413" t="s">
        <v>13394</v>
      </c>
    </row>
    <row r="4154" spans="1:5">
      <c r="A4154" s="412">
        <v>38100</v>
      </c>
      <c r="B4154" s="412" t="s">
        <v>36892</v>
      </c>
      <c r="C4154" s="412" t="s">
        <v>30213</v>
      </c>
      <c r="D4154" s="412" t="s">
        <v>30216</v>
      </c>
      <c r="E4154" s="413" t="s">
        <v>31748</v>
      </c>
    </row>
    <row r="4155" spans="1:5">
      <c r="A4155" s="412">
        <v>20061</v>
      </c>
      <c r="B4155" s="412" t="s">
        <v>36893</v>
      </c>
      <c r="C4155" s="412" t="s">
        <v>30213</v>
      </c>
      <c r="D4155" s="412" t="s">
        <v>30223</v>
      </c>
      <c r="E4155" s="413" t="s">
        <v>36666</v>
      </c>
    </row>
    <row r="4156" spans="1:5">
      <c r="A4156" s="412">
        <v>7576</v>
      </c>
      <c r="B4156" s="412" t="s">
        <v>36894</v>
      </c>
      <c r="C4156" s="412" t="s">
        <v>30213</v>
      </c>
      <c r="D4156" s="412" t="s">
        <v>30216</v>
      </c>
      <c r="E4156" s="413" t="s">
        <v>36895</v>
      </c>
    </row>
    <row r="4157" spans="1:5">
      <c r="A4157" s="412">
        <v>3384</v>
      </c>
      <c r="B4157" s="412" t="s">
        <v>36896</v>
      </c>
      <c r="C4157" s="412" t="s">
        <v>30213</v>
      </c>
      <c r="D4157" s="412" t="s">
        <v>30216</v>
      </c>
      <c r="E4157" s="413" t="s">
        <v>34381</v>
      </c>
    </row>
    <row r="4158" spans="1:5">
      <c r="A4158" s="412">
        <v>7572</v>
      </c>
      <c r="B4158" s="412" t="s">
        <v>36897</v>
      </c>
      <c r="C4158" s="412" t="s">
        <v>30213</v>
      </c>
      <c r="D4158" s="412" t="s">
        <v>30216</v>
      </c>
      <c r="E4158" s="413" t="s">
        <v>31814</v>
      </c>
    </row>
    <row r="4159" spans="1:5">
      <c r="A4159" s="412">
        <v>3396</v>
      </c>
      <c r="B4159" s="412" t="s">
        <v>36898</v>
      </c>
      <c r="C4159" s="412" t="s">
        <v>30213</v>
      </c>
      <c r="D4159" s="412" t="s">
        <v>30216</v>
      </c>
      <c r="E4159" s="413" t="s">
        <v>31288</v>
      </c>
    </row>
    <row r="4160" spans="1:5">
      <c r="A4160" s="412">
        <v>37590</v>
      </c>
      <c r="B4160" s="412" t="s">
        <v>36899</v>
      </c>
      <c r="C4160" s="412" t="s">
        <v>30213</v>
      </c>
      <c r="D4160" s="412" t="s">
        <v>30223</v>
      </c>
      <c r="E4160" s="413" t="s">
        <v>4599</v>
      </c>
    </row>
    <row r="4161" spans="1:5">
      <c r="A4161" s="412">
        <v>37591</v>
      </c>
      <c r="B4161" s="412" t="s">
        <v>36900</v>
      </c>
      <c r="C4161" s="412" t="s">
        <v>30213</v>
      </c>
      <c r="D4161" s="412" t="s">
        <v>30223</v>
      </c>
      <c r="E4161" s="413" t="s">
        <v>16705</v>
      </c>
    </row>
    <row r="4162" spans="1:5">
      <c r="A4162" s="412">
        <v>12626</v>
      </c>
      <c r="B4162" s="412" t="s">
        <v>36901</v>
      </c>
      <c r="C4162" s="412" t="s">
        <v>30213</v>
      </c>
      <c r="D4162" s="412" t="s">
        <v>30223</v>
      </c>
      <c r="E4162" s="413" t="s">
        <v>36902</v>
      </c>
    </row>
    <row r="4163" spans="1:5">
      <c r="A4163" s="412">
        <v>11033</v>
      </c>
      <c r="B4163" s="412" t="s">
        <v>36903</v>
      </c>
      <c r="C4163" s="412" t="s">
        <v>30213</v>
      </c>
      <c r="D4163" s="412" t="s">
        <v>30216</v>
      </c>
      <c r="E4163" s="413" t="s">
        <v>36904</v>
      </c>
    </row>
    <row r="4164" spans="1:5">
      <c r="A4164" s="412">
        <v>390</v>
      </c>
      <c r="B4164" s="412" t="s">
        <v>36905</v>
      </c>
      <c r="C4164" s="412" t="s">
        <v>30213</v>
      </c>
      <c r="D4164" s="412" t="s">
        <v>30216</v>
      </c>
      <c r="E4164" s="413" t="s">
        <v>8741</v>
      </c>
    </row>
    <row r="4165" spans="1:5">
      <c r="A4165" s="412">
        <v>42436</v>
      </c>
      <c r="B4165" s="412" t="s">
        <v>36906</v>
      </c>
      <c r="C4165" s="412" t="s">
        <v>30213</v>
      </c>
      <c r="D4165" s="412" t="s">
        <v>30223</v>
      </c>
      <c r="E4165" s="413" t="s">
        <v>36907</v>
      </c>
    </row>
    <row r="4166" spans="1:5">
      <c r="A4166" s="412">
        <v>6193</v>
      </c>
      <c r="B4166" s="412" t="s">
        <v>36908</v>
      </c>
      <c r="C4166" s="412" t="s">
        <v>30232</v>
      </c>
      <c r="D4166" s="412" t="s">
        <v>30216</v>
      </c>
      <c r="E4166" s="413" t="s">
        <v>12453</v>
      </c>
    </row>
    <row r="4167" spans="1:5">
      <c r="A4167" s="412">
        <v>6194</v>
      </c>
      <c r="B4167" s="412" t="s">
        <v>36909</v>
      </c>
      <c r="C4167" s="412" t="s">
        <v>30232</v>
      </c>
      <c r="D4167" s="412" t="s">
        <v>30216</v>
      </c>
      <c r="E4167" s="413" t="s">
        <v>9474</v>
      </c>
    </row>
    <row r="4168" spans="1:5">
      <c r="A4168" s="412">
        <v>10567</v>
      </c>
      <c r="B4168" s="412" t="s">
        <v>36910</v>
      </c>
      <c r="C4168" s="412" t="s">
        <v>30232</v>
      </c>
      <c r="D4168" s="412" t="s">
        <v>30216</v>
      </c>
      <c r="E4168" s="413" t="s">
        <v>8057</v>
      </c>
    </row>
    <row r="4169" spans="1:5">
      <c r="A4169" s="412">
        <v>6212</v>
      </c>
      <c r="B4169" s="412" t="s">
        <v>36911</v>
      </c>
      <c r="C4169" s="412" t="s">
        <v>30232</v>
      </c>
      <c r="D4169" s="412" t="s">
        <v>30214</v>
      </c>
      <c r="E4169" s="413" t="s">
        <v>7245</v>
      </c>
    </row>
    <row r="4170" spans="1:5">
      <c r="A4170" s="412">
        <v>3993</v>
      </c>
      <c r="B4170" s="412" t="s">
        <v>36912</v>
      </c>
      <c r="C4170" s="412" t="s">
        <v>30222</v>
      </c>
      <c r="D4170" s="412" t="s">
        <v>30216</v>
      </c>
      <c r="E4170" s="413" t="s">
        <v>36913</v>
      </c>
    </row>
    <row r="4171" spans="1:5">
      <c r="A4171" s="412">
        <v>3990</v>
      </c>
      <c r="B4171" s="412" t="s">
        <v>36914</v>
      </c>
      <c r="C4171" s="412" t="s">
        <v>30232</v>
      </c>
      <c r="D4171" s="412" t="s">
        <v>30216</v>
      </c>
      <c r="E4171" s="413" t="s">
        <v>36915</v>
      </c>
    </row>
    <row r="4172" spans="1:5">
      <c r="A4172" s="412">
        <v>3992</v>
      </c>
      <c r="B4172" s="412" t="s">
        <v>36916</v>
      </c>
      <c r="C4172" s="412" t="s">
        <v>30232</v>
      </c>
      <c r="D4172" s="412" t="s">
        <v>30216</v>
      </c>
      <c r="E4172" s="413" t="s">
        <v>36917</v>
      </c>
    </row>
    <row r="4173" spans="1:5">
      <c r="A4173" s="412">
        <v>6178</v>
      </c>
      <c r="B4173" s="412" t="s">
        <v>36918</v>
      </c>
      <c r="C4173" s="412" t="s">
        <v>30222</v>
      </c>
      <c r="D4173" s="412" t="s">
        <v>30216</v>
      </c>
      <c r="E4173" s="413" t="s">
        <v>36919</v>
      </c>
    </row>
    <row r="4174" spans="1:5">
      <c r="A4174" s="412">
        <v>6180</v>
      </c>
      <c r="B4174" s="412" t="s">
        <v>36920</v>
      </c>
      <c r="C4174" s="412" t="s">
        <v>30222</v>
      </c>
      <c r="D4174" s="412" t="s">
        <v>30214</v>
      </c>
      <c r="E4174" s="413" t="s">
        <v>36921</v>
      </c>
    </row>
    <row r="4175" spans="1:5">
      <c r="A4175" s="412">
        <v>6182</v>
      </c>
      <c r="B4175" s="412" t="s">
        <v>36922</v>
      </c>
      <c r="C4175" s="412" t="s">
        <v>30222</v>
      </c>
      <c r="D4175" s="412" t="s">
        <v>30216</v>
      </c>
      <c r="E4175" s="413" t="s">
        <v>36923</v>
      </c>
    </row>
    <row r="4176" spans="1:5">
      <c r="A4176" s="412">
        <v>43614</v>
      </c>
      <c r="B4176" s="412" t="s">
        <v>36924</v>
      </c>
      <c r="C4176" s="412" t="s">
        <v>30232</v>
      </c>
      <c r="D4176" s="412" t="s">
        <v>30216</v>
      </c>
      <c r="E4176" s="413" t="s">
        <v>15333</v>
      </c>
    </row>
    <row r="4177" spans="1:5">
      <c r="A4177" s="412">
        <v>6189</v>
      </c>
      <c r="B4177" s="412" t="s">
        <v>36925</v>
      </c>
      <c r="C4177" s="412" t="s">
        <v>30232</v>
      </c>
      <c r="D4177" s="412" t="s">
        <v>30216</v>
      </c>
      <c r="E4177" s="413" t="s">
        <v>36926</v>
      </c>
    </row>
    <row r="4178" spans="1:5">
      <c r="A4178" s="412">
        <v>6214</v>
      </c>
      <c r="B4178" s="412" t="s">
        <v>36927</v>
      </c>
      <c r="C4178" s="412" t="s">
        <v>30222</v>
      </c>
      <c r="D4178" s="412" t="s">
        <v>30216</v>
      </c>
      <c r="E4178" s="413" t="s">
        <v>36928</v>
      </c>
    </row>
    <row r="4179" spans="1:5">
      <c r="A4179" s="412">
        <v>36153</v>
      </c>
      <c r="B4179" s="412" t="s">
        <v>36929</v>
      </c>
      <c r="C4179" s="412" t="s">
        <v>30213</v>
      </c>
      <c r="D4179" s="412" t="s">
        <v>30216</v>
      </c>
      <c r="E4179" s="413" t="s">
        <v>36930</v>
      </c>
    </row>
    <row r="4180" spans="1:5">
      <c r="A4180" s="412">
        <v>10740</v>
      </c>
      <c r="B4180" s="412" t="s">
        <v>36931</v>
      </c>
      <c r="C4180" s="412" t="s">
        <v>30213</v>
      </c>
      <c r="D4180" s="412" t="s">
        <v>30223</v>
      </c>
      <c r="E4180" s="413" t="s">
        <v>36932</v>
      </c>
    </row>
    <row r="4181" spans="1:5">
      <c r="A4181" s="412">
        <v>13914</v>
      </c>
      <c r="B4181" s="412" t="s">
        <v>36933</v>
      </c>
      <c r="C4181" s="412" t="s">
        <v>30213</v>
      </c>
      <c r="D4181" s="412" t="s">
        <v>30223</v>
      </c>
      <c r="E4181" s="413" t="s">
        <v>36934</v>
      </c>
    </row>
    <row r="4182" spans="1:5">
      <c r="A4182" s="412">
        <v>10742</v>
      </c>
      <c r="B4182" s="412" t="s">
        <v>36935</v>
      </c>
      <c r="C4182" s="412" t="s">
        <v>30213</v>
      </c>
      <c r="D4182" s="412" t="s">
        <v>30223</v>
      </c>
      <c r="E4182" s="413" t="s">
        <v>36936</v>
      </c>
    </row>
    <row r="4183" spans="1:5">
      <c r="A4183" s="412">
        <v>38465</v>
      </c>
      <c r="B4183" s="412" t="s">
        <v>36937</v>
      </c>
      <c r="C4183" s="412" t="s">
        <v>30213</v>
      </c>
      <c r="D4183" s="412" t="s">
        <v>30216</v>
      </c>
      <c r="E4183" s="413" t="s">
        <v>32682</v>
      </c>
    </row>
    <row r="4184" spans="1:5">
      <c r="A4184" s="412">
        <v>7543</v>
      </c>
      <c r="B4184" s="412" t="s">
        <v>36938</v>
      </c>
      <c r="C4184" s="412" t="s">
        <v>30213</v>
      </c>
      <c r="D4184" s="412" t="s">
        <v>30216</v>
      </c>
      <c r="E4184" s="413" t="s">
        <v>13081</v>
      </c>
    </row>
    <row r="4185" spans="1:5">
      <c r="A4185" s="412">
        <v>43427</v>
      </c>
      <c r="B4185" s="412" t="s">
        <v>36939</v>
      </c>
      <c r="C4185" s="412" t="s">
        <v>30213</v>
      </c>
      <c r="D4185" s="412" t="s">
        <v>30216</v>
      </c>
      <c r="E4185" s="413" t="s">
        <v>36940</v>
      </c>
    </row>
    <row r="4186" spans="1:5">
      <c r="A4186" s="412">
        <v>41613</v>
      </c>
      <c r="B4186" s="412" t="s">
        <v>36941</v>
      </c>
      <c r="C4186" s="412" t="s">
        <v>30213</v>
      </c>
      <c r="D4186" s="412" t="s">
        <v>30216</v>
      </c>
      <c r="E4186" s="413" t="s">
        <v>36942</v>
      </c>
    </row>
    <row r="4187" spans="1:5">
      <c r="A4187" s="412">
        <v>41614</v>
      </c>
      <c r="B4187" s="412" t="s">
        <v>36943</v>
      </c>
      <c r="C4187" s="412" t="s">
        <v>30213</v>
      </c>
      <c r="D4187" s="412" t="s">
        <v>30216</v>
      </c>
      <c r="E4187" s="413" t="s">
        <v>36944</v>
      </c>
    </row>
    <row r="4188" spans="1:5">
      <c r="A4188" s="412">
        <v>41615</v>
      </c>
      <c r="B4188" s="412" t="s">
        <v>36945</v>
      </c>
      <c r="C4188" s="412" t="s">
        <v>30213</v>
      </c>
      <c r="D4188" s="412" t="s">
        <v>30216</v>
      </c>
      <c r="E4188" s="413" t="s">
        <v>36946</v>
      </c>
    </row>
    <row r="4189" spans="1:5">
      <c r="A4189" s="412">
        <v>41616</v>
      </c>
      <c r="B4189" s="412" t="s">
        <v>36947</v>
      </c>
      <c r="C4189" s="412" t="s">
        <v>30213</v>
      </c>
      <c r="D4189" s="412" t="s">
        <v>30216</v>
      </c>
      <c r="E4189" s="413" t="s">
        <v>36948</v>
      </c>
    </row>
    <row r="4190" spans="1:5">
      <c r="A4190" s="412">
        <v>41617</v>
      </c>
      <c r="B4190" s="412" t="s">
        <v>36949</v>
      </c>
      <c r="C4190" s="412" t="s">
        <v>30213</v>
      </c>
      <c r="D4190" s="412" t="s">
        <v>30216</v>
      </c>
      <c r="E4190" s="413" t="s">
        <v>36950</v>
      </c>
    </row>
    <row r="4191" spans="1:5">
      <c r="A4191" s="412">
        <v>41618</v>
      </c>
      <c r="B4191" s="412" t="s">
        <v>36951</v>
      </c>
      <c r="C4191" s="412" t="s">
        <v>30213</v>
      </c>
      <c r="D4191" s="412" t="s">
        <v>30216</v>
      </c>
      <c r="E4191" s="413" t="s">
        <v>36952</v>
      </c>
    </row>
    <row r="4192" spans="1:5">
      <c r="A4192" s="412">
        <v>43428</v>
      </c>
      <c r="B4192" s="412" t="s">
        <v>36953</v>
      </c>
      <c r="C4192" s="412" t="s">
        <v>30213</v>
      </c>
      <c r="D4192" s="412" t="s">
        <v>30216</v>
      </c>
      <c r="E4192" s="413" t="s">
        <v>36954</v>
      </c>
    </row>
    <row r="4193" spans="1:5">
      <c r="A4193" s="412">
        <v>41619</v>
      </c>
      <c r="B4193" s="412" t="s">
        <v>36955</v>
      </c>
      <c r="C4193" s="412" t="s">
        <v>30213</v>
      </c>
      <c r="D4193" s="412" t="s">
        <v>30216</v>
      </c>
      <c r="E4193" s="413" t="s">
        <v>30584</v>
      </c>
    </row>
    <row r="4194" spans="1:5">
      <c r="A4194" s="412">
        <v>41620</v>
      </c>
      <c r="B4194" s="412" t="s">
        <v>36956</v>
      </c>
      <c r="C4194" s="412" t="s">
        <v>30213</v>
      </c>
      <c r="D4194" s="412" t="s">
        <v>30216</v>
      </c>
      <c r="E4194" s="413" t="s">
        <v>13591</v>
      </c>
    </row>
    <row r="4195" spans="1:5">
      <c r="A4195" s="412">
        <v>41622</v>
      </c>
      <c r="B4195" s="412" t="s">
        <v>36957</v>
      </c>
      <c r="C4195" s="412" t="s">
        <v>30213</v>
      </c>
      <c r="D4195" s="412" t="s">
        <v>30216</v>
      </c>
      <c r="E4195" s="413" t="s">
        <v>36958</v>
      </c>
    </row>
    <row r="4196" spans="1:5">
      <c r="A4196" s="412">
        <v>41623</v>
      </c>
      <c r="B4196" s="412" t="s">
        <v>36959</v>
      </c>
      <c r="C4196" s="412" t="s">
        <v>30213</v>
      </c>
      <c r="D4196" s="412" t="s">
        <v>30216</v>
      </c>
      <c r="E4196" s="413" t="s">
        <v>36960</v>
      </c>
    </row>
    <row r="4197" spans="1:5">
      <c r="A4197" s="412">
        <v>41624</v>
      </c>
      <c r="B4197" s="412" t="s">
        <v>36961</v>
      </c>
      <c r="C4197" s="412" t="s">
        <v>30213</v>
      </c>
      <c r="D4197" s="412" t="s">
        <v>30216</v>
      </c>
      <c r="E4197" s="413" t="s">
        <v>36962</v>
      </c>
    </row>
    <row r="4198" spans="1:5">
      <c r="A4198" s="412">
        <v>41625</v>
      </c>
      <c r="B4198" s="412" t="s">
        <v>36963</v>
      </c>
      <c r="C4198" s="412" t="s">
        <v>30213</v>
      </c>
      <c r="D4198" s="412" t="s">
        <v>30216</v>
      </c>
      <c r="E4198" s="413" t="s">
        <v>36964</v>
      </c>
    </row>
    <row r="4199" spans="1:5">
      <c r="A4199" s="412">
        <v>39352</v>
      </c>
      <c r="B4199" s="412" t="s">
        <v>36965</v>
      </c>
      <c r="C4199" s="412" t="s">
        <v>30213</v>
      </c>
      <c r="D4199" s="412" t="s">
        <v>30216</v>
      </c>
      <c r="E4199" s="413" t="s">
        <v>33831</v>
      </c>
    </row>
    <row r="4200" spans="1:5">
      <c r="A4200" s="412">
        <v>39346</v>
      </c>
      <c r="B4200" s="412" t="s">
        <v>36966</v>
      </c>
      <c r="C4200" s="412" t="s">
        <v>30213</v>
      </c>
      <c r="D4200" s="412" t="s">
        <v>30216</v>
      </c>
      <c r="E4200" s="413" t="s">
        <v>33831</v>
      </c>
    </row>
    <row r="4201" spans="1:5">
      <c r="A4201" s="412">
        <v>39350</v>
      </c>
      <c r="B4201" s="412" t="s">
        <v>36967</v>
      </c>
      <c r="C4201" s="412" t="s">
        <v>30213</v>
      </c>
      <c r="D4201" s="412" t="s">
        <v>30216</v>
      </c>
      <c r="E4201" s="413" t="s">
        <v>35031</v>
      </c>
    </row>
    <row r="4202" spans="1:5">
      <c r="A4202" s="412">
        <v>39351</v>
      </c>
      <c r="B4202" s="412" t="s">
        <v>36968</v>
      </c>
      <c r="C4202" s="412" t="s">
        <v>30213</v>
      </c>
      <c r="D4202" s="412" t="s">
        <v>30216</v>
      </c>
      <c r="E4202" s="413" t="s">
        <v>35402</v>
      </c>
    </row>
    <row r="4203" spans="1:5">
      <c r="A4203" s="412">
        <v>38952</v>
      </c>
      <c r="B4203" s="412" t="s">
        <v>36969</v>
      </c>
      <c r="C4203" s="412" t="s">
        <v>30213</v>
      </c>
      <c r="D4203" s="412" t="s">
        <v>30223</v>
      </c>
      <c r="E4203" s="413" t="s">
        <v>15579</v>
      </c>
    </row>
    <row r="4204" spans="1:5">
      <c r="A4204" s="412">
        <v>38953</v>
      </c>
      <c r="B4204" s="412" t="s">
        <v>36970</v>
      </c>
      <c r="C4204" s="412" t="s">
        <v>30213</v>
      </c>
      <c r="D4204" s="412" t="s">
        <v>30223</v>
      </c>
      <c r="E4204" s="413" t="s">
        <v>36971</v>
      </c>
    </row>
    <row r="4205" spans="1:5">
      <c r="A4205" s="412">
        <v>38835</v>
      </c>
      <c r="B4205" s="412" t="s">
        <v>36972</v>
      </c>
      <c r="C4205" s="412" t="s">
        <v>30213</v>
      </c>
      <c r="D4205" s="412" t="s">
        <v>30223</v>
      </c>
      <c r="E4205" s="413" t="s">
        <v>36973</v>
      </c>
    </row>
    <row r="4206" spans="1:5">
      <c r="A4206" s="412">
        <v>38837</v>
      </c>
      <c r="B4206" s="412" t="s">
        <v>36974</v>
      </c>
      <c r="C4206" s="412" t="s">
        <v>30213</v>
      </c>
      <c r="D4206" s="412" t="s">
        <v>30223</v>
      </c>
      <c r="E4206" s="413" t="s">
        <v>7353</v>
      </c>
    </row>
    <row r="4207" spans="1:5">
      <c r="A4207" s="412">
        <v>38836</v>
      </c>
      <c r="B4207" s="412" t="s">
        <v>36975</v>
      </c>
      <c r="C4207" s="412" t="s">
        <v>30213</v>
      </c>
      <c r="D4207" s="412" t="s">
        <v>30223</v>
      </c>
      <c r="E4207" s="413" t="s">
        <v>33574</v>
      </c>
    </row>
    <row r="4208" spans="1:5">
      <c r="A4208" s="412">
        <v>2666</v>
      </c>
      <c r="B4208" s="412" t="s">
        <v>36976</v>
      </c>
      <c r="C4208" s="412" t="s">
        <v>30213</v>
      </c>
      <c r="D4208" s="412" t="s">
        <v>30216</v>
      </c>
      <c r="E4208" s="413" t="s">
        <v>31292</v>
      </c>
    </row>
    <row r="4209" spans="1:5">
      <c r="A4209" s="412">
        <v>2668</v>
      </c>
      <c r="B4209" s="412" t="s">
        <v>36977</v>
      </c>
      <c r="C4209" s="412" t="s">
        <v>30213</v>
      </c>
      <c r="D4209" s="412" t="s">
        <v>30216</v>
      </c>
      <c r="E4209" s="413" t="s">
        <v>11224</v>
      </c>
    </row>
    <row r="4210" spans="1:5">
      <c r="A4210" s="412">
        <v>2664</v>
      </c>
      <c r="B4210" s="412" t="s">
        <v>36978</v>
      </c>
      <c r="C4210" s="412" t="s">
        <v>30213</v>
      </c>
      <c r="D4210" s="412" t="s">
        <v>30216</v>
      </c>
      <c r="E4210" s="413" t="s">
        <v>30548</v>
      </c>
    </row>
    <row r="4211" spans="1:5">
      <c r="A4211" s="412">
        <v>2662</v>
      </c>
      <c r="B4211" s="412" t="s">
        <v>36979</v>
      </c>
      <c r="C4211" s="412" t="s">
        <v>30213</v>
      </c>
      <c r="D4211" s="412" t="s">
        <v>30216</v>
      </c>
      <c r="E4211" s="413" t="s">
        <v>36980</v>
      </c>
    </row>
    <row r="4212" spans="1:5">
      <c r="A4212" s="412">
        <v>20964</v>
      </c>
      <c r="B4212" s="412" t="s">
        <v>36981</v>
      </c>
      <c r="C4212" s="412" t="s">
        <v>30213</v>
      </c>
      <c r="D4212" s="412" t="s">
        <v>30216</v>
      </c>
      <c r="E4212" s="413" t="s">
        <v>36982</v>
      </c>
    </row>
    <row r="4213" spans="1:5">
      <c r="A4213" s="412">
        <v>10905</v>
      </c>
      <c r="B4213" s="412" t="s">
        <v>36983</v>
      </c>
      <c r="C4213" s="412" t="s">
        <v>30213</v>
      </c>
      <c r="D4213" s="412" t="s">
        <v>30216</v>
      </c>
      <c r="E4213" s="413" t="s">
        <v>13637</v>
      </c>
    </row>
    <row r="4214" spans="1:5">
      <c r="A4214" s="412">
        <v>42703</v>
      </c>
      <c r="B4214" s="412" t="s">
        <v>36984</v>
      </c>
      <c r="C4214" s="412" t="s">
        <v>30213</v>
      </c>
      <c r="D4214" s="412" t="s">
        <v>30223</v>
      </c>
      <c r="E4214" s="413" t="s">
        <v>36985</v>
      </c>
    </row>
    <row r="4215" spans="1:5">
      <c r="A4215" s="412">
        <v>42704</v>
      </c>
      <c r="B4215" s="412" t="s">
        <v>36986</v>
      </c>
      <c r="C4215" s="412" t="s">
        <v>30213</v>
      </c>
      <c r="D4215" s="412" t="s">
        <v>30223</v>
      </c>
      <c r="E4215" s="413" t="s">
        <v>36987</v>
      </c>
    </row>
    <row r="4216" spans="1:5">
      <c r="A4216" s="412">
        <v>42705</v>
      </c>
      <c r="B4216" s="412" t="s">
        <v>36988</v>
      </c>
      <c r="C4216" s="412" t="s">
        <v>30213</v>
      </c>
      <c r="D4216" s="412" t="s">
        <v>30223</v>
      </c>
      <c r="E4216" s="413" t="s">
        <v>36989</v>
      </c>
    </row>
    <row r="4217" spans="1:5">
      <c r="A4217" s="412">
        <v>42706</v>
      </c>
      <c r="B4217" s="412" t="s">
        <v>36990</v>
      </c>
      <c r="C4217" s="412" t="s">
        <v>30213</v>
      </c>
      <c r="D4217" s="412" t="s">
        <v>30223</v>
      </c>
      <c r="E4217" s="413" t="s">
        <v>36991</v>
      </c>
    </row>
    <row r="4218" spans="1:5">
      <c r="A4218" s="412">
        <v>11289</v>
      </c>
      <c r="B4218" s="412" t="s">
        <v>36992</v>
      </c>
      <c r="C4218" s="412" t="s">
        <v>30213</v>
      </c>
      <c r="D4218" s="412" t="s">
        <v>30223</v>
      </c>
      <c r="E4218" s="413" t="s">
        <v>36993</v>
      </c>
    </row>
    <row r="4219" spans="1:5">
      <c r="A4219" s="412">
        <v>11241</v>
      </c>
      <c r="B4219" s="412" t="s">
        <v>36994</v>
      </c>
      <c r="C4219" s="412" t="s">
        <v>30213</v>
      </c>
      <c r="D4219" s="412" t="s">
        <v>30223</v>
      </c>
      <c r="E4219" s="413" t="s">
        <v>36995</v>
      </c>
    </row>
    <row r="4220" spans="1:5">
      <c r="A4220" s="412">
        <v>11301</v>
      </c>
      <c r="B4220" s="412" t="s">
        <v>36996</v>
      </c>
      <c r="C4220" s="412" t="s">
        <v>30213</v>
      </c>
      <c r="D4220" s="412" t="s">
        <v>30223</v>
      </c>
      <c r="E4220" s="413" t="s">
        <v>36997</v>
      </c>
    </row>
    <row r="4221" spans="1:5">
      <c r="A4221" s="412">
        <v>21090</v>
      </c>
      <c r="B4221" s="412" t="s">
        <v>36998</v>
      </c>
      <c r="C4221" s="412" t="s">
        <v>30213</v>
      </c>
      <c r="D4221" s="412" t="s">
        <v>30223</v>
      </c>
      <c r="E4221" s="413" t="s">
        <v>36999</v>
      </c>
    </row>
    <row r="4222" spans="1:5">
      <c r="A4222" s="412">
        <v>14112</v>
      </c>
      <c r="B4222" s="412" t="s">
        <v>37000</v>
      </c>
      <c r="C4222" s="412" t="s">
        <v>30213</v>
      </c>
      <c r="D4222" s="412" t="s">
        <v>30223</v>
      </c>
      <c r="E4222" s="413" t="s">
        <v>37001</v>
      </c>
    </row>
    <row r="4223" spans="1:5">
      <c r="A4223" s="412">
        <v>11315</v>
      </c>
      <c r="B4223" s="412" t="s">
        <v>37002</v>
      </c>
      <c r="C4223" s="412" t="s">
        <v>30213</v>
      </c>
      <c r="D4223" s="412" t="s">
        <v>30223</v>
      </c>
      <c r="E4223" s="413" t="s">
        <v>37003</v>
      </c>
    </row>
    <row r="4224" spans="1:5">
      <c r="A4224" s="412">
        <v>21071</v>
      </c>
      <c r="B4224" s="412" t="s">
        <v>37004</v>
      </c>
      <c r="C4224" s="412" t="s">
        <v>30213</v>
      </c>
      <c r="D4224" s="412" t="s">
        <v>30223</v>
      </c>
      <c r="E4224" s="413" t="s">
        <v>37005</v>
      </c>
    </row>
    <row r="4225" spans="1:5">
      <c r="A4225" s="412">
        <v>11316</v>
      </c>
      <c r="B4225" s="412" t="s">
        <v>37006</v>
      </c>
      <c r="C4225" s="412" t="s">
        <v>30213</v>
      </c>
      <c r="D4225" s="412" t="s">
        <v>30223</v>
      </c>
      <c r="E4225" s="413" t="s">
        <v>37007</v>
      </c>
    </row>
    <row r="4226" spans="1:5">
      <c r="A4226" s="412">
        <v>6243</v>
      </c>
      <c r="B4226" s="412" t="s">
        <v>37008</v>
      </c>
      <c r="C4226" s="412" t="s">
        <v>30213</v>
      </c>
      <c r="D4226" s="412" t="s">
        <v>30223</v>
      </c>
      <c r="E4226" s="413" t="s">
        <v>37009</v>
      </c>
    </row>
    <row r="4227" spans="1:5">
      <c r="A4227" s="412">
        <v>6240</v>
      </c>
      <c r="B4227" s="412" t="s">
        <v>37010</v>
      </c>
      <c r="C4227" s="412" t="s">
        <v>30213</v>
      </c>
      <c r="D4227" s="412" t="s">
        <v>30223</v>
      </c>
      <c r="E4227" s="413" t="s">
        <v>37011</v>
      </c>
    </row>
    <row r="4228" spans="1:5">
      <c r="A4228" s="412">
        <v>11296</v>
      </c>
      <c r="B4228" s="412" t="s">
        <v>37012</v>
      </c>
      <c r="C4228" s="412" t="s">
        <v>30213</v>
      </c>
      <c r="D4228" s="412" t="s">
        <v>30223</v>
      </c>
      <c r="E4228" s="413" t="s">
        <v>37013</v>
      </c>
    </row>
    <row r="4229" spans="1:5">
      <c r="A4229" s="412">
        <v>11299</v>
      </c>
      <c r="B4229" s="412" t="s">
        <v>37014</v>
      </c>
      <c r="C4229" s="412" t="s">
        <v>30213</v>
      </c>
      <c r="D4229" s="412" t="s">
        <v>30223</v>
      </c>
      <c r="E4229" s="413" t="s">
        <v>37015</v>
      </c>
    </row>
    <row r="4230" spans="1:5">
      <c r="A4230" s="412">
        <v>11688</v>
      </c>
      <c r="B4230" s="412" t="s">
        <v>37016</v>
      </c>
      <c r="C4230" s="412" t="s">
        <v>30213</v>
      </c>
      <c r="D4230" s="412" t="s">
        <v>30216</v>
      </c>
      <c r="E4230" s="413" t="s">
        <v>37017</v>
      </c>
    </row>
    <row r="4231" spans="1:5">
      <c r="A4231" s="412">
        <v>37736</v>
      </c>
      <c r="B4231" s="412" t="s">
        <v>37018</v>
      </c>
      <c r="C4231" s="412" t="s">
        <v>30213</v>
      </c>
      <c r="D4231" s="412" t="s">
        <v>30223</v>
      </c>
      <c r="E4231" s="413" t="s">
        <v>37019</v>
      </c>
    </row>
    <row r="4232" spans="1:5">
      <c r="A4232" s="412">
        <v>37739</v>
      </c>
      <c r="B4232" s="412" t="s">
        <v>37020</v>
      </c>
      <c r="C4232" s="412" t="s">
        <v>30213</v>
      </c>
      <c r="D4232" s="412" t="s">
        <v>30223</v>
      </c>
      <c r="E4232" s="413" t="s">
        <v>37021</v>
      </c>
    </row>
    <row r="4233" spans="1:5">
      <c r="A4233" s="412">
        <v>37740</v>
      </c>
      <c r="B4233" s="412" t="s">
        <v>37022</v>
      </c>
      <c r="C4233" s="412" t="s">
        <v>30213</v>
      </c>
      <c r="D4233" s="412" t="s">
        <v>30223</v>
      </c>
      <c r="E4233" s="413" t="s">
        <v>37023</v>
      </c>
    </row>
    <row r="4234" spans="1:5">
      <c r="A4234" s="412">
        <v>37738</v>
      </c>
      <c r="B4234" s="412" t="s">
        <v>37024</v>
      </c>
      <c r="C4234" s="412" t="s">
        <v>30213</v>
      </c>
      <c r="D4234" s="412" t="s">
        <v>30223</v>
      </c>
      <c r="E4234" s="413" t="s">
        <v>37025</v>
      </c>
    </row>
    <row r="4235" spans="1:5">
      <c r="A4235" s="412">
        <v>37737</v>
      </c>
      <c r="B4235" s="412" t="s">
        <v>37026</v>
      </c>
      <c r="C4235" s="412" t="s">
        <v>30213</v>
      </c>
      <c r="D4235" s="412" t="s">
        <v>30223</v>
      </c>
      <c r="E4235" s="413" t="s">
        <v>37027</v>
      </c>
    </row>
    <row r="4236" spans="1:5">
      <c r="A4236" s="412">
        <v>25014</v>
      </c>
      <c r="B4236" s="412" t="s">
        <v>37028</v>
      </c>
      <c r="C4236" s="412" t="s">
        <v>30213</v>
      </c>
      <c r="D4236" s="412" t="s">
        <v>30223</v>
      </c>
      <c r="E4236" s="413" t="s">
        <v>37029</v>
      </c>
    </row>
    <row r="4237" spans="1:5">
      <c r="A4237" s="412">
        <v>25013</v>
      </c>
      <c r="B4237" s="412" t="s">
        <v>37030</v>
      </c>
      <c r="C4237" s="412" t="s">
        <v>30213</v>
      </c>
      <c r="D4237" s="412" t="s">
        <v>30223</v>
      </c>
      <c r="E4237" s="413" t="s">
        <v>37031</v>
      </c>
    </row>
    <row r="4238" spans="1:5">
      <c r="A4238" s="412">
        <v>14405</v>
      </c>
      <c r="B4238" s="412" t="s">
        <v>37032</v>
      </c>
      <c r="C4238" s="412" t="s">
        <v>30213</v>
      </c>
      <c r="D4238" s="412" t="s">
        <v>30223</v>
      </c>
      <c r="E4238" s="413" t="s">
        <v>37033</v>
      </c>
    </row>
    <row r="4239" spans="1:5">
      <c r="A4239" s="412">
        <v>20271</v>
      </c>
      <c r="B4239" s="412" t="s">
        <v>37034</v>
      </c>
      <c r="C4239" s="412" t="s">
        <v>30213</v>
      </c>
      <c r="D4239" s="412" t="s">
        <v>30216</v>
      </c>
      <c r="E4239" s="413" t="s">
        <v>37035</v>
      </c>
    </row>
    <row r="4240" spans="1:5">
      <c r="A4240" s="412">
        <v>10423</v>
      </c>
      <c r="B4240" s="412" t="s">
        <v>37036</v>
      </c>
      <c r="C4240" s="412" t="s">
        <v>30213</v>
      </c>
      <c r="D4240" s="412" t="s">
        <v>30216</v>
      </c>
      <c r="E4240" s="413" t="s">
        <v>37037</v>
      </c>
    </row>
    <row r="4241" spans="1:5">
      <c r="A4241" s="412">
        <v>36790</v>
      </c>
      <c r="B4241" s="412" t="s">
        <v>37038</v>
      </c>
      <c r="C4241" s="412" t="s">
        <v>30213</v>
      </c>
      <c r="D4241" s="412" t="s">
        <v>30216</v>
      </c>
      <c r="E4241" s="413" t="s">
        <v>37039</v>
      </c>
    </row>
    <row r="4242" spans="1:5">
      <c r="A4242" s="412">
        <v>37589</v>
      </c>
      <c r="B4242" s="412" t="s">
        <v>37040</v>
      </c>
      <c r="C4242" s="412" t="s">
        <v>30213</v>
      </c>
      <c r="D4242" s="412" t="s">
        <v>30216</v>
      </c>
      <c r="E4242" s="413" t="s">
        <v>37041</v>
      </c>
    </row>
    <row r="4243" spans="1:5">
      <c r="A4243" s="412">
        <v>11690</v>
      </c>
      <c r="B4243" s="412" t="s">
        <v>37042</v>
      </c>
      <c r="C4243" s="412" t="s">
        <v>30213</v>
      </c>
      <c r="D4243" s="412" t="s">
        <v>30216</v>
      </c>
      <c r="E4243" s="413" t="s">
        <v>37043</v>
      </c>
    </row>
    <row r="4244" spans="1:5">
      <c r="A4244" s="412">
        <v>20234</v>
      </c>
      <c r="B4244" s="412" t="s">
        <v>37044</v>
      </c>
      <c r="C4244" s="412" t="s">
        <v>30213</v>
      </c>
      <c r="D4244" s="412" t="s">
        <v>30216</v>
      </c>
      <c r="E4244" s="413" t="s">
        <v>37045</v>
      </c>
    </row>
    <row r="4245" spans="1:5">
      <c r="A4245" s="412">
        <v>4763</v>
      </c>
      <c r="B4245" s="412" t="s">
        <v>37046</v>
      </c>
      <c r="C4245" s="412" t="s">
        <v>30484</v>
      </c>
      <c r="D4245" s="412" t="s">
        <v>30216</v>
      </c>
      <c r="E4245" s="413" t="s">
        <v>37047</v>
      </c>
    </row>
    <row r="4246" spans="1:5">
      <c r="A4246" s="412">
        <v>41070</v>
      </c>
      <c r="B4246" s="412" t="s">
        <v>37048</v>
      </c>
      <c r="C4246" s="412" t="s">
        <v>30486</v>
      </c>
      <c r="D4246" s="412" t="s">
        <v>30216</v>
      </c>
      <c r="E4246" s="413" t="s">
        <v>37049</v>
      </c>
    </row>
    <row r="4247" spans="1:5">
      <c r="A4247" s="412">
        <v>44480</v>
      </c>
      <c r="B4247" s="412" t="s">
        <v>37050</v>
      </c>
      <c r="C4247" s="412" t="s">
        <v>30481</v>
      </c>
      <c r="D4247" s="412" t="s">
        <v>30216</v>
      </c>
      <c r="E4247" s="413" t="s">
        <v>11777</v>
      </c>
    </row>
    <row r="4248" spans="1:5">
      <c r="A4248" s="412">
        <v>11457</v>
      </c>
      <c r="B4248" s="412" t="s">
        <v>37051</v>
      </c>
      <c r="C4248" s="412" t="s">
        <v>30213</v>
      </c>
      <c r="D4248" s="412" t="s">
        <v>30216</v>
      </c>
      <c r="E4248" s="413" t="s">
        <v>37052</v>
      </c>
    </row>
    <row r="4249" spans="1:5">
      <c r="A4249" s="412">
        <v>44073</v>
      </c>
      <c r="B4249" s="412" t="s">
        <v>37053</v>
      </c>
      <c r="C4249" s="412" t="s">
        <v>30232</v>
      </c>
      <c r="D4249" s="412" t="s">
        <v>30216</v>
      </c>
      <c r="E4249" s="413" t="s">
        <v>4947</v>
      </c>
    </row>
    <row r="4250" spans="1:5">
      <c r="A4250" s="412">
        <v>21121</v>
      </c>
      <c r="B4250" s="412" t="s">
        <v>37054</v>
      </c>
      <c r="C4250" s="412" t="s">
        <v>30213</v>
      </c>
      <c r="D4250" s="412" t="s">
        <v>30216</v>
      </c>
      <c r="E4250" s="413" t="s">
        <v>37055</v>
      </c>
    </row>
    <row r="4251" spans="1:5">
      <c r="A4251" s="412">
        <v>38010</v>
      </c>
      <c r="B4251" s="412" t="s">
        <v>37056</v>
      </c>
      <c r="C4251" s="412" t="s">
        <v>30213</v>
      </c>
      <c r="D4251" s="412" t="s">
        <v>30216</v>
      </c>
      <c r="E4251" s="413" t="s">
        <v>37057</v>
      </c>
    </row>
    <row r="4252" spans="1:5">
      <c r="A4252" s="412">
        <v>38011</v>
      </c>
      <c r="B4252" s="412" t="s">
        <v>37058</v>
      </c>
      <c r="C4252" s="412" t="s">
        <v>30213</v>
      </c>
      <c r="D4252" s="412" t="s">
        <v>30216</v>
      </c>
      <c r="E4252" s="413" t="s">
        <v>6532</v>
      </c>
    </row>
    <row r="4253" spans="1:5">
      <c r="A4253" s="412">
        <v>38012</v>
      </c>
      <c r="B4253" s="412" t="s">
        <v>37059</v>
      </c>
      <c r="C4253" s="412" t="s">
        <v>30213</v>
      </c>
      <c r="D4253" s="412" t="s">
        <v>30216</v>
      </c>
      <c r="E4253" s="413" t="s">
        <v>33642</v>
      </c>
    </row>
    <row r="4254" spans="1:5">
      <c r="A4254" s="412">
        <v>38013</v>
      </c>
      <c r="B4254" s="412" t="s">
        <v>37060</v>
      </c>
      <c r="C4254" s="412" t="s">
        <v>30213</v>
      </c>
      <c r="D4254" s="412" t="s">
        <v>30216</v>
      </c>
      <c r="E4254" s="413" t="s">
        <v>37061</v>
      </c>
    </row>
    <row r="4255" spans="1:5">
      <c r="A4255" s="412">
        <v>38014</v>
      </c>
      <c r="B4255" s="412" t="s">
        <v>37062</v>
      </c>
      <c r="C4255" s="412" t="s">
        <v>30213</v>
      </c>
      <c r="D4255" s="412" t="s">
        <v>30216</v>
      </c>
      <c r="E4255" s="413" t="s">
        <v>37063</v>
      </c>
    </row>
    <row r="4256" spans="1:5">
      <c r="A4256" s="412">
        <v>38015</v>
      </c>
      <c r="B4256" s="412" t="s">
        <v>37064</v>
      </c>
      <c r="C4256" s="412" t="s">
        <v>30213</v>
      </c>
      <c r="D4256" s="412" t="s">
        <v>30216</v>
      </c>
      <c r="E4256" s="413" t="s">
        <v>37065</v>
      </c>
    </row>
    <row r="4257" spans="1:5">
      <c r="A4257" s="412">
        <v>38016</v>
      </c>
      <c r="B4257" s="412" t="s">
        <v>37066</v>
      </c>
      <c r="C4257" s="412" t="s">
        <v>30213</v>
      </c>
      <c r="D4257" s="412" t="s">
        <v>30216</v>
      </c>
      <c r="E4257" s="413" t="s">
        <v>37067</v>
      </c>
    </row>
    <row r="4258" spans="1:5">
      <c r="A4258" s="412">
        <v>12741</v>
      </c>
      <c r="B4258" s="412" t="s">
        <v>37068</v>
      </c>
      <c r="C4258" s="412" t="s">
        <v>30213</v>
      </c>
      <c r="D4258" s="412" t="s">
        <v>30223</v>
      </c>
      <c r="E4258" s="413" t="s">
        <v>37069</v>
      </c>
    </row>
    <row r="4259" spans="1:5">
      <c r="A4259" s="412">
        <v>12733</v>
      </c>
      <c r="B4259" s="412" t="s">
        <v>37070</v>
      </c>
      <c r="C4259" s="412" t="s">
        <v>30213</v>
      </c>
      <c r="D4259" s="412" t="s">
        <v>30223</v>
      </c>
      <c r="E4259" s="413" t="s">
        <v>37071</v>
      </c>
    </row>
    <row r="4260" spans="1:5">
      <c r="A4260" s="412">
        <v>12734</v>
      </c>
      <c r="B4260" s="412" t="s">
        <v>37072</v>
      </c>
      <c r="C4260" s="412" t="s">
        <v>30213</v>
      </c>
      <c r="D4260" s="412" t="s">
        <v>30223</v>
      </c>
      <c r="E4260" s="413" t="s">
        <v>12103</v>
      </c>
    </row>
    <row r="4261" spans="1:5">
      <c r="A4261" s="412">
        <v>12735</v>
      </c>
      <c r="B4261" s="412" t="s">
        <v>37073</v>
      </c>
      <c r="C4261" s="412" t="s">
        <v>30213</v>
      </c>
      <c r="D4261" s="412" t="s">
        <v>30223</v>
      </c>
      <c r="E4261" s="413" t="s">
        <v>32491</v>
      </c>
    </row>
    <row r="4262" spans="1:5">
      <c r="A4262" s="412">
        <v>12736</v>
      </c>
      <c r="B4262" s="412" t="s">
        <v>37074</v>
      </c>
      <c r="C4262" s="412" t="s">
        <v>30213</v>
      </c>
      <c r="D4262" s="412" t="s">
        <v>30223</v>
      </c>
      <c r="E4262" s="413" t="s">
        <v>37075</v>
      </c>
    </row>
    <row r="4263" spans="1:5">
      <c r="A4263" s="412">
        <v>12737</v>
      </c>
      <c r="B4263" s="412" t="s">
        <v>37076</v>
      </c>
      <c r="C4263" s="412" t="s">
        <v>30213</v>
      </c>
      <c r="D4263" s="412" t="s">
        <v>30223</v>
      </c>
      <c r="E4263" s="413" t="s">
        <v>37077</v>
      </c>
    </row>
    <row r="4264" spans="1:5">
      <c r="A4264" s="412">
        <v>12738</v>
      </c>
      <c r="B4264" s="412" t="s">
        <v>37078</v>
      </c>
      <c r="C4264" s="412" t="s">
        <v>30213</v>
      </c>
      <c r="D4264" s="412" t="s">
        <v>30223</v>
      </c>
      <c r="E4264" s="413" t="s">
        <v>37079</v>
      </c>
    </row>
    <row r="4265" spans="1:5">
      <c r="A4265" s="412">
        <v>12739</v>
      </c>
      <c r="B4265" s="412" t="s">
        <v>37080</v>
      </c>
      <c r="C4265" s="412" t="s">
        <v>30213</v>
      </c>
      <c r="D4265" s="412" t="s">
        <v>30223</v>
      </c>
      <c r="E4265" s="413" t="s">
        <v>15973</v>
      </c>
    </row>
    <row r="4266" spans="1:5">
      <c r="A4266" s="412">
        <v>12740</v>
      </c>
      <c r="B4266" s="412" t="s">
        <v>37081</v>
      </c>
      <c r="C4266" s="412" t="s">
        <v>30213</v>
      </c>
      <c r="D4266" s="412" t="s">
        <v>30223</v>
      </c>
      <c r="E4266" s="413" t="s">
        <v>37082</v>
      </c>
    </row>
    <row r="4267" spans="1:5">
      <c r="A4267" s="412">
        <v>6297</v>
      </c>
      <c r="B4267" s="412" t="s">
        <v>37083</v>
      </c>
      <c r="C4267" s="412" t="s">
        <v>30213</v>
      </c>
      <c r="D4267" s="412" t="s">
        <v>30223</v>
      </c>
      <c r="E4267" s="413" t="s">
        <v>37084</v>
      </c>
    </row>
    <row r="4268" spans="1:5">
      <c r="A4268" s="412">
        <v>6296</v>
      </c>
      <c r="B4268" s="412" t="s">
        <v>37085</v>
      </c>
      <c r="C4268" s="412" t="s">
        <v>30213</v>
      </c>
      <c r="D4268" s="412" t="s">
        <v>30223</v>
      </c>
      <c r="E4268" s="413" t="s">
        <v>15353</v>
      </c>
    </row>
    <row r="4269" spans="1:5">
      <c r="A4269" s="412">
        <v>6294</v>
      </c>
      <c r="B4269" s="412" t="s">
        <v>37086</v>
      </c>
      <c r="C4269" s="412" t="s">
        <v>30213</v>
      </c>
      <c r="D4269" s="412" t="s">
        <v>30223</v>
      </c>
      <c r="E4269" s="413" t="s">
        <v>37087</v>
      </c>
    </row>
    <row r="4270" spans="1:5">
      <c r="A4270" s="412">
        <v>6323</v>
      </c>
      <c r="B4270" s="412" t="s">
        <v>37088</v>
      </c>
      <c r="C4270" s="412" t="s">
        <v>30213</v>
      </c>
      <c r="D4270" s="412" t="s">
        <v>30223</v>
      </c>
      <c r="E4270" s="413" t="s">
        <v>37089</v>
      </c>
    </row>
    <row r="4271" spans="1:5">
      <c r="A4271" s="412">
        <v>6299</v>
      </c>
      <c r="B4271" s="412" t="s">
        <v>37090</v>
      </c>
      <c r="C4271" s="412" t="s">
        <v>30213</v>
      </c>
      <c r="D4271" s="412" t="s">
        <v>30223</v>
      </c>
      <c r="E4271" s="413" t="s">
        <v>37091</v>
      </c>
    </row>
    <row r="4272" spans="1:5">
      <c r="A4272" s="412">
        <v>6298</v>
      </c>
      <c r="B4272" s="412" t="s">
        <v>37092</v>
      </c>
      <c r="C4272" s="412" t="s">
        <v>30213</v>
      </c>
      <c r="D4272" s="412" t="s">
        <v>30223</v>
      </c>
      <c r="E4272" s="413" t="s">
        <v>37093</v>
      </c>
    </row>
    <row r="4273" spans="1:5">
      <c r="A4273" s="412">
        <v>6295</v>
      </c>
      <c r="B4273" s="412" t="s">
        <v>37094</v>
      </c>
      <c r="C4273" s="412" t="s">
        <v>30213</v>
      </c>
      <c r="D4273" s="412" t="s">
        <v>30223</v>
      </c>
      <c r="E4273" s="413" t="s">
        <v>10403</v>
      </c>
    </row>
    <row r="4274" spans="1:5">
      <c r="A4274" s="412">
        <v>6322</v>
      </c>
      <c r="B4274" s="412" t="s">
        <v>37095</v>
      </c>
      <c r="C4274" s="412" t="s">
        <v>30213</v>
      </c>
      <c r="D4274" s="412" t="s">
        <v>30223</v>
      </c>
      <c r="E4274" s="413" t="s">
        <v>37096</v>
      </c>
    </row>
    <row r="4275" spans="1:5">
      <c r="A4275" s="412">
        <v>6300</v>
      </c>
      <c r="B4275" s="412" t="s">
        <v>37097</v>
      </c>
      <c r="C4275" s="412" t="s">
        <v>30213</v>
      </c>
      <c r="D4275" s="412" t="s">
        <v>30223</v>
      </c>
      <c r="E4275" s="413" t="s">
        <v>37098</v>
      </c>
    </row>
    <row r="4276" spans="1:5">
      <c r="A4276" s="412">
        <v>6321</v>
      </c>
      <c r="B4276" s="412" t="s">
        <v>37099</v>
      </c>
      <c r="C4276" s="412" t="s">
        <v>30213</v>
      </c>
      <c r="D4276" s="412" t="s">
        <v>30223</v>
      </c>
      <c r="E4276" s="413" t="s">
        <v>37100</v>
      </c>
    </row>
    <row r="4277" spans="1:5">
      <c r="A4277" s="412">
        <v>6301</v>
      </c>
      <c r="B4277" s="412" t="s">
        <v>37101</v>
      </c>
      <c r="C4277" s="412" t="s">
        <v>30213</v>
      </c>
      <c r="D4277" s="412" t="s">
        <v>30223</v>
      </c>
      <c r="E4277" s="413" t="s">
        <v>37102</v>
      </c>
    </row>
    <row r="4278" spans="1:5">
      <c r="A4278" s="412">
        <v>7105</v>
      </c>
      <c r="B4278" s="412" t="s">
        <v>37103</v>
      </c>
      <c r="C4278" s="412" t="s">
        <v>30213</v>
      </c>
      <c r="D4278" s="412" t="s">
        <v>30216</v>
      </c>
      <c r="E4278" s="413" t="s">
        <v>37104</v>
      </c>
    </row>
    <row r="4279" spans="1:5">
      <c r="A4279" s="412">
        <v>20183</v>
      </c>
      <c r="B4279" s="412" t="s">
        <v>37105</v>
      </c>
      <c r="C4279" s="412" t="s">
        <v>30213</v>
      </c>
      <c r="D4279" s="412" t="s">
        <v>30216</v>
      </c>
      <c r="E4279" s="413" t="s">
        <v>37106</v>
      </c>
    </row>
    <row r="4280" spans="1:5">
      <c r="A4280" s="412">
        <v>38448</v>
      </c>
      <c r="B4280" s="412" t="s">
        <v>37107</v>
      </c>
      <c r="C4280" s="412" t="s">
        <v>30213</v>
      </c>
      <c r="D4280" s="412" t="s">
        <v>30216</v>
      </c>
      <c r="E4280" s="413" t="s">
        <v>37108</v>
      </c>
    </row>
    <row r="4281" spans="1:5">
      <c r="A4281" s="412">
        <v>20182</v>
      </c>
      <c r="B4281" s="412" t="s">
        <v>37109</v>
      </c>
      <c r="C4281" s="412" t="s">
        <v>30213</v>
      </c>
      <c r="D4281" s="412" t="s">
        <v>30216</v>
      </c>
      <c r="E4281" s="413" t="s">
        <v>37110</v>
      </c>
    </row>
    <row r="4282" spans="1:5">
      <c r="A4282" s="412">
        <v>7119</v>
      </c>
      <c r="B4282" s="412" t="s">
        <v>37111</v>
      </c>
      <c r="C4282" s="412" t="s">
        <v>30213</v>
      </c>
      <c r="D4282" s="412" t="s">
        <v>30216</v>
      </c>
      <c r="E4282" s="413" t="s">
        <v>34161</v>
      </c>
    </row>
    <row r="4283" spans="1:5">
      <c r="A4283" s="412">
        <v>7120</v>
      </c>
      <c r="B4283" s="412" t="s">
        <v>37112</v>
      </c>
      <c r="C4283" s="412" t="s">
        <v>30213</v>
      </c>
      <c r="D4283" s="412" t="s">
        <v>30216</v>
      </c>
      <c r="E4283" s="413" t="s">
        <v>16255</v>
      </c>
    </row>
    <row r="4284" spans="1:5">
      <c r="A4284" s="412">
        <v>6319</v>
      </c>
      <c r="B4284" s="412" t="s">
        <v>37113</v>
      </c>
      <c r="C4284" s="412" t="s">
        <v>30213</v>
      </c>
      <c r="D4284" s="412" t="s">
        <v>30223</v>
      </c>
      <c r="E4284" s="413" t="s">
        <v>37114</v>
      </c>
    </row>
    <row r="4285" spans="1:5">
      <c r="A4285" s="412">
        <v>6304</v>
      </c>
      <c r="B4285" s="412" t="s">
        <v>37115</v>
      </c>
      <c r="C4285" s="412" t="s">
        <v>30213</v>
      </c>
      <c r="D4285" s="412" t="s">
        <v>30223</v>
      </c>
      <c r="E4285" s="413" t="s">
        <v>37114</v>
      </c>
    </row>
    <row r="4286" spans="1:5">
      <c r="A4286" s="412">
        <v>21116</v>
      </c>
      <c r="B4286" s="412" t="s">
        <v>37116</v>
      </c>
      <c r="C4286" s="412" t="s">
        <v>30213</v>
      </c>
      <c r="D4286" s="412" t="s">
        <v>30223</v>
      </c>
      <c r="E4286" s="413" t="s">
        <v>11269</v>
      </c>
    </row>
    <row r="4287" spans="1:5">
      <c r="A4287" s="412">
        <v>6320</v>
      </c>
      <c r="B4287" s="412" t="s">
        <v>37117</v>
      </c>
      <c r="C4287" s="412" t="s">
        <v>30213</v>
      </c>
      <c r="D4287" s="412" t="s">
        <v>30223</v>
      </c>
      <c r="E4287" s="413" t="s">
        <v>15511</v>
      </c>
    </row>
    <row r="4288" spans="1:5">
      <c r="A4288" s="412">
        <v>6303</v>
      </c>
      <c r="B4288" s="412" t="s">
        <v>37118</v>
      </c>
      <c r="C4288" s="412" t="s">
        <v>30213</v>
      </c>
      <c r="D4288" s="412" t="s">
        <v>30223</v>
      </c>
      <c r="E4288" s="413" t="s">
        <v>15511</v>
      </c>
    </row>
    <row r="4289" spans="1:5">
      <c r="A4289" s="412">
        <v>6308</v>
      </c>
      <c r="B4289" s="412" t="s">
        <v>37119</v>
      </c>
      <c r="C4289" s="412" t="s">
        <v>30213</v>
      </c>
      <c r="D4289" s="412" t="s">
        <v>30223</v>
      </c>
      <c r="E4289" s="413" t="s">
        <v>37120</v>
      </c>
    </row>
    <row r="4290" spans="1:5">
      <c r="A4290" s="412">
        <v>6317</v>
      </c>
      <c r="B4290" s="412" t="s">
        <v>37121</v>
      </c>
      <c r="C4290" s="412" t="s">
        <v>30213</v>
      </c>
      <c r="D4290" s="412" t="s">
        <v>30223</v>
      </c>
      <c r="E4290" s="413" t="s">
        <v>37120</v>
      </c>
    </row>
    <row r="4291" spans="1:5">
      <c r="A4291" s="412">
        <v>6307</v>
      </c>
      <c r="B4291" s="412" t="s">
        <v>37122</v>
      </c>
      <c r="C4291" s="412" t="s">
        <v>30213</v>
      </c>
      <c r="D4291" s="412" t="s">
        <v>30223</v>
      </c>
      <c r="E4291" s="413" t="s">
        <v>37120</v>
      </c>
    </row>
    <row r="4292" spans="1:5">
      <c r="A4292" s="412">
        <v>6309</v>
      </c>
      <c r="B4292" s="412" t="s">
        <v>37123</v>
      </c>
      <c r="C4292" s="412" t="s">
        <v>30213</v>
      </c>
      <c r="D4292" s="412" t="s">
        <v>30223</v>
      </c>
      <c r="E4292" s="413" t="s">
        <v>37124</v>
      </c>
    </row>
    <row r="4293" spans="1:5">
      <c r="A4293" s="412">
        <v>6318</v>
      </c>
      <c r="B4293" s="412" t="s">
        <v>37125</v>
      </c>
      <c r="C4293" s="412" t="s">
        <v>30213</v>
      </c>
      <c r="D4293" s="412" t="s">
        <v>30223</v>
      </c>
      <c r="E4293" s="413" t="s">
        <v>37126</v>
      </c>
    </row>
    <row r="4294" spans="1:5">
      <c r="A4294" s="412">
        <v>6306</v>
      </c>
      <c r="B4294" s="412" t="s">
        <v>37127</v>
      </c>
      <c r="C4294" s="412" t="s">
        <v>30213</v>
      </c>
      <c r="D4294" s="412" t="s">
        <v>30223</v>
      </c>
      <c r="E4294" s="413" t="s">
        <v>37126</v>
      </c>
    </row>
    <row r="4295" spans="1:5">
      <c r="A4295" s="412">
        <v>6305</v>
      </c>
      <c r="B4295" s="412" t="s">
        <v>37128</v>
      </c>
      <c r="C4295" s="412" t="s">
        <v>30213</v>
      </c>
      <c r="D4295" s="412" t="s">
        <v>30223</v>
      </c>
      <c r="E4295" s="413" t="s">
        <v>37126</v>
      </c>
    </row>
    <row r="4296" spans="1:5">
      <c r="A4296" s="412">
        <v>6302</v>
      </c>
      <c r="B4296" s="412" t="s">
        <v>37129</v>
      </c>
      <c r="C4296" s="412" t="s">
        <v>30213</v>
      </c>
      <c r="D4296" s="412" t="s">
        <v>30223</v>
      </c>
      <c r="E4296" s="413" t="s">
        <v>32757</v>
      </c>
    </row>
    <row r="4297" spans="1:5">
      <c r="A4297" s="412">
        <v>6312</v>
      </c>
      <c r="B4297" s="412" t="s">
        <v>37130</v>
      </c>
      <c r="C4297" s="412" t="s">
        <v>30213</v>
      </c>
      <c r="D4297" s="412" t="s">
        <v>30223</v>
      </c>
      <c r="E4297" s="413" t="s">
        <v>37131</v>
      </c>
    </row>
    <row r="4298" spans="1:5">
      <c r="A4298" s="412">
        <v>6311</v>
      </c>
      <c r="B4298" s="412" t="s">
        <v>37132</v>
      </c>
      <c r="C4298" s="412" t="s">
        <v>30213</v>
      </c>
      <c r="D4298" s="412" t="s">
        <v>30223</v>
      </c>
      <c r="E4298" s="413" t="s">
        <v>37131</v>
      </c>
    </row>
    <row r="4299" spans="1:5">
      <c r="A4299" s="412">
        <v>6310</v>
      </c>
      <c r="B4299" s="412" t="s">
        <v>37133</v>
      </c>
      <c r="C4299" s="412" t="s">
        <v>30213</v>
      </c>
      <c r="D4299" s="412" t="s">
        <v>30223</v>
      </c>
      <c r="E4299" s="413" t="s">
        <v>37131</v>
      </c>
    </row>
    <row r="4300" spans="1:5">
      <c r="A4300" s="412">
        <v>6314</v>
      </c>
      <c r="B4300" s="412" t="s">
        <v>37134</v>
      </c>
      <c r="C4300" s="412" t="s">
        <v>30213</v>
      </c>
      <c r="D4300" s="412" t="s">
        <v>30223</v>
      </c>
      <c r="E4300" s="413" t="s">
        <v>37131</v>
      </c>
    </row>
    <row r="4301" spans="1:5">
      <c r="A4301" s="412">
        <v>6313</v>
      </c>
      <c r="B4301" s="412" t="s">
        <v>37135</v>
      </c>
      <c r="C4301" s="412" t="s">
        <v>30213</v>
      </c>
      <c r="D4301" s="412" t="s">
        <v>30223</v>
      </c>
      <c r="E4301" s="413" t="s">
        <v>37131</v>
      </c>
    </row>
    <row r="4302" spans="1:5">
      <c r="A4302" s="412">
        <v>6315</v>
      </c>
      <c r="B4302" s="412" t="s">
        <v>37136</v>
      </c>
      <c r="C4302" s="412" t="s">
        <v>30213</v>
      </c>
      <c r="D4302" s="412" t="s">
        <v>30223</v>
      </c>
      <c r="E4302" s="413" t="s">
        <v>37137</v>
      </c>
    </row>
    <row r="4303" spans="1:5">
      <c r="A4303" s="412">
        <v>6316</v>
      </c>
      <c r="B4303" s="412" t="s">
        <v>37138</v>
      </c>
      <c r="C4303" s="412" t="s">
        <v>30213</v>
      </c>
      <c r="D4303" s="412" t="s">
        <v>30223</v>
      </c>
      <c r="E4303" s="413" t="s">
        <v>37137</v>
      </c>
    </row>
    <row r="4304" spans="1:5">
      <c r="A4304" s="412">
        <v>38878</v>
      </c>
      <c r="B4304" s="412" t="s">
        <v>37139</v>
      </c>
      <c r="C4304" s="412" t="s">
        <v>30213</v>
      </c>
      <c r="D4304" s="412" t="s">
        <v>30223</v>
      </c>
      <c r="E4304" s="413" t="s">
        <v>6555</v>
      </c>
    </row>
    <row r="4305" spans="1:5">
      <c r="A4305" s="412">
        <v>38879</v>
      </c>
      <c r="B4305" s="412" t="s">
        <v>37140</v>
      </c>
      <c r="C4305" s="412" t="s">
        <v>30213</v>
      </c>
      <c r="D4305" s="412" t="s">
        <v>30223</v>
      </c>
      <c r="E4305" s="413" t="s">
        <v>33572</v>
      </c>
    </row>
    <row r="4306" spans="1:5">
      <c r="A4306" s="412">
        <v>38881</v>
      </c>
      <c r="B4306" s="412" t="s">
        <v>37141</v>
      </c>
      <c r="C4306" s="412" t="s">
        <v>30213</v>
      </c>
      <c r="D4306" s="412" t="s">
        <v>30223</v>
      </c>
      <c r="E4306" s="413" t="s">
        <v>30381</v>
      </c>
    </row>
    <row r="4307" spans="1:5">
      <c r="A4307" s="412">
        <v>38880</v>
      </c>
      <c r="B4307" s="412" t="s">
        <v>37142</v>
      </c>
      <c r="C4307" s="412" t="s">
        <v>30213</v>
      </c>
      <c r="D4307" s="412" t="s">
        <v>30223</v>
      </c>
      <c r="E4307" s="413" t="s">
        <v>32229</v>
      </c>
    </row>
    <row r="4308" spans="1:5">
      <c r="A4308" s="412">
        <v>38882</v>
      </c>
      <c r="B4308" s="412" t="s">
        <v>37143</v>
      </c>
      <c r="C4308" s="412" t="s">
        <v>30213</v>
      </c>
      <c r="D4308" s="412" t="s">
        <v>30223</v>
      </c>
      <c r="E4308" s="413" t="s">
        <v>7794</v>
      </c>
    </row>
    <row r="4309" spans="1:5">
      <c r="A4309" s="412">
        <v>38883</v>
      </c>
      <c r="B4309" s="412" t="s">
        <v>37144</v>
      </c>
      <c r="C4309" s="412" t="s">
        <v>30213</v>
      </c>
      <c r="D4309" s="412" t="s">
        <v>30223</v>
      </c>
      <c r="E4309" s="413" t="s">
        <v>37145</v>
      </c>
    </row>
    <row r="4310" spans="1:5">
      <c r="A4310" s="412">
        <v>38884</v>
      </c>
      <c r="B4310" s="412" t="s">
        <v>37146</v>
      </c>
      <c r="C4310" s="412" t="s">
        <v>30213</v>
      </c>
      <c r="D4310" s="412" t="s">
        <v>30223</v>
      </c>
      <c r="E4310" s="413" t="s">
        <v>37147</v>
      </c>
    </row>
    <row r="4311" spans="1:5">
      <c r="A4311" s="412">
        <v>38885</v>
      </c>
      <c r="B4311" s="412" t="s">
        <v>37148</v>
      </c>
      <c r="C4311" s="412" t="s">
        <v>30213</v>
      </c>
      <c r="D4311" s="412" t="s">
        <v>30223</v>
      </c>
      <c r="E4311" s="413" t="s">
        <v>36606</v>
      </c>
    </row>
    <row r="4312" spans="1:5">
      <c r="A4312" s="412">
        <v>38886</v>
      </c>
      <c r="B4312" s="412" t="s">
        <v>37149</v>
      </c>
      <c r="C4312" s="412" t="s">
        <v>30213</v>
      </c>
      <c r="D4312" s="412" t="s">
        <v>30223</v>
      </c>
      <c r="E4312" s="413" t="s">
        <v>34394</v>
      </c>
    </row>
    <row r="4313" spans="1:5">
      <c r="A4313" s="412">
        <v>38887</v>
      </c>
      <c r="B4313" s="412" t="s">
        <v>37150</v>
      </c>
      <c r="C4313" s="412" t="s">
        <v>30213</v>
      </c>
      <c r="D4313" s="412" t="s">
        <v>30223</v>
      </c>
      <c r="E4313" s="413" t="s">
        <v>37151</v>
      </c>
    </row>
    <row r="4314" spans="1:5">
      <c r="A4314" s="412">
        <v>38888</v>
      </c>
      <c r="B4314" s="412" t="s">
        <v>37152</v>
      </c>
      <c r="C4314" s="412" t="s">
        <v>30213</v>
      </c>
      <c r="D4314" s="412" t="s">
        <v>30223</v>
      </c>
      <c r="E4314" s="413" t="s">
        <v>15757</v>
      </c>
    </row>
    <row r="4315" spans="1:5">
      <c r="A4315" s="412">
        <v>38890</v>
      </c>
      <c r="B4315" s="412" t="s">
        <v>37153</v>
      </c>
      <c r="C4315" s="412" t="s">
        <v>30213</v>
      </c>
      <c r="D4315" s="412" t="s">
        <v>30223</v>
      </c>
      <c r="E4315" s="413" t="s">
        <v>37154</v>
      </c>
    </row>
    <row r="4316" spans="1:5">
      <c r="A4316" s="412">
        <v>38893</v>
      </c>
      <c r="B4316" s="412" t="s">
        <v>37155</v>
      </c>
      <c r="C4316" s="412" t="s">
        <v>30213</v>
      </c>
      <c r="D4316" s="412" t="s">
        <v>30223</v>
      </c>
      <c r="E4316" s="413" t="s">
        <v>37156</v>
      </c>
    </row>
    <row r="4317" spans="1:5">
      <c r="A4317" s="412">
        <v>38894</v>
      </c>
      <c r="B4317" s="412" t="s">
        <v>37157</v>
      </c>
      <c r="C4317" s="412" t="s">
        <v>30213</v>
      </c>
      <c r="D4317" s="412" t="s">
        <v>30223</v>
      </c>
      <c r="E4317" s="413" t="s">
        <v>37158</v>
      </c>
    </row>
    <row r="4318" spans="1:5">
      <c r="A4318" s="412">
        <v>38896</v>
      </c>
      <c r="B4318" s="412" t="s">
        <v>37159</v>
      </c>
      <c r="C4318" s="412" t="s">
        <v>30213</v>
      </c>
      <c r="D4318" s="412" t="s">
        <v>30223</v>
      </c>
      <c r="E4318" s="413" t="s">
        <v>4590</v>
      </c>
    </row>
    <row r="4319" spans="1:5">
      <c r="A4319" s="412">
        <v>39324</v>
      </c>
      <c r="B4319" s="412" t="s">
        <v>37160</v>
      </c>
      <c r="C4319" s="412" t="s">
        <v>30213</v>
      </c>
      <c r="D4319" s="412" t="s">
        <v>30216</v>
      </c>
      <c r="E4319" s="413" t="s">
        <v>11024</v>
      </c>
    </row>
    <row r="4320" spans="1:5">
      <c r="A4320" s="412">
        <v>39325</v>
      </c>
      <c r="B4320" s="412" t="s">
        <v>37161</v>
      </c>
      <c r="C4320" s="412" t="s">
        <v>30213</v>
      </c>
      <c r="D4320" s="412" t="s">
        <v>30216</v>
      </c>
      <c r="E4320" s="413" t="s">
        <v>6899</v>
      </c>
    </row>
    <row r="4321" spans="1:5">
      <c r="A4321" s="412">
        <v>39326</v>
      </c>
      <c r="B4321" s="412" t="s">
        <v>37162</v>
      </c>
      <c r="C4321" s="412" t="s">
        <v>30213</v>
      </c>
      <c r="D4321" s="412" t="s">
        <v>30216</v>
      </c>
      <c r="E4321" s="413" t="s">
        <v>14243</v>
      </c>
    </row>
    <row r="4322" spans="1:5">
      <c r="A4322" s="412">
        <v>39327</v>
      </c>
      <c r="B4322" s="412" t="s">
        <v>37163</v>
      </c>
      <c r="C4322" s="412" t="s">
        <v>30213</v>
      </c>
      <c r="D4322" s="412" t="s">
        <v>30216</v>
      </c>
      <c r="E4322" s="413" t="s">
        <v>37164</v>
      </c>
    </row>
    <row r="4323" spans="1:5">
      <c r="A4323" s="412">
        <v>20176</v>
      </c>
      <c r="B4323" s="412" t="s">
        <v>37165</v>
      </c>
      <c r="C4323" s="412" t="s">
        <v>30213</v>
      </c>
      <c r="D4323" s="412" t="s">
        <v>30216</v>
      </c>
      <c r="E4323" s="413" t="s">
        <v>32820</v>
      </c>
    </row>
    <row r="4324" spans="1:5">
      <c r="A4324" s="412">
        <v>11378</v>
      </c>
      <c r="B4324" s="412" t="s">
        <v>37166</v>
      </c>
      <c r="C4324" s="412" t="s">
        <v>30213</v>
      </c>
      <c r="D4324" s="412" t="s">
        <v>30223</v>
      </c>
      <c r="E4324" s="413" t="s">
        <v>37167</v>
      </c>
    </row>
    <row r="4325" spans="1:5">
      <c r="A4325" s="412">
        <v>11379</v>
      </c>
      <c r="B4325" s="412" t="s">
        <v>37168</v>
      </c>
      <c r="C4325" s="412" t="s">
        <v>30213</v>
      </c>
      <c r="D4325" s="412" t="s">
        <v>30223</v>
      </c>
      <c r="E4325" s="413" t="s">
        <v>37169</v>
      </c>
    </row>
    <row r="4326" spans="1:5">
      <c r="A4326" s="412">
        <v>11493</v>
      </c>
      <c r="B4326" s="412" t="s">
        <v>37170</v>
      </c>
      <c r="C4326" s="412" t="s">
        <v>30213</v>
      </c>
      <c r="D4326" s="412" t="s">
        <v>30223</v>
      </c>
      <c r="E4326" s="413" t="s">
        <v>12469</v>
      </c>
    </row>
    <row r="4327" spans="1:5">
      <c r="A4327" s="412">
        <v>42717</v>
      </c>
      <c r="B4327" s="412" t="s">
        <v>37171</v>
      </c>
      <c r="C4327" s="412" t="s">
        <v>30213</v>
      </c>
      <c r="D4327" s="412" t="s">
        <v>30223</v>
      </c>
      <c r="E4327" s="413" t="s">
        <v>37172</v>
      </c>
    </row>
    <row r="4328" spans="1:5">
      <c r="A4328" s="412">
        <v>42718</v>
      </c>
      <c r="B4328" s="412" t="s">
        <v>37173</v>
      </c>
      <c r="C4328" s="412" t="s">
        <v>30213</v>
      </c>
      <c r="D4328" s="412" t="s">
        <v>30223</v>
      </c>
      <c r="E4328" s="413" t="s">
        <v>37174</v>
      </c>
    </row>
    <row r="4329" spans="1:5">
      <c r="A4329" s="412">
        <v>7106</v>
      </c>
      <c r="B4329" s="412" t="s">
        <v>37175</v>
      </c>
      <c r="C4329" s="412" t="s">
        <v>30213</v>
      </c>
      <c r="D4329" s="412" t="s">
        <v>30216</v>
      </c>
      <c r="E4329" s="413" t="s">
        <v>37176</v>
      </c>
    </row>
    <row r="4330" spans="1:5">
      <c r="A4330" s="412">
        <v>7104</v>
      </c>
      <c r="B4330" s="412" t="s">
        <v>37177</v>
      </c>
      <c r="C4330" s="412" t="s">
        <v>30213</v>
      </c>
      <c r="D4330" s="412" t="s">
        <v>30216</v>
      </c>
      <c r="E4330" s="413" t="s">
        <v>35315</v>
      </c>
    </row>
    <row r="4331" spans="1:5">
      <c r="A4331" s="412">
        <v>7136</v>
      </c>
      <c r="B4331" s="412" t="s">
        <v>37178</v>
      </c>
      <c r="C4331" s="412" t="s">
        <v>30213</v>
      </c>
      <c r="D4331" s="412" t="s">
        <v>30216</v>
      </c>
      <c r="E4331" s="413" t="s">
        <v>4048</v>
      </c>
    </row>
    <row r="4332" spans="1:5">
      <c r="A4332" s="412">
        <v>7128</v>
      </c>
      <c r="B4332" s="412" t="s">
        <v>37179</v>
      </c>
      <c r="C4332" s="412" t="s">
        <v>30213</v>
      </c>
      <c r="D4332" s="412" t="s">
        <v>30216</v>
      </c>
      <c r="E4332" s="413" t="s">
        <v>37180</v>
      </c>
    </row>
    <row r="4333" spans="1:5">
      <c r="A4333" s="412">
        <v>7108</v>
      </c>
      <c r="B4333" s="412" t="s">
        <v>37181</v>
      </c>
      <c r="C4333" s="412" t="s">
        <v>30213</v>
      </c>
      <c r="D4333" s="412" t="s">
        <v>30216</v>
      </c>
      <c r="E4333" s="413" t="s">
        <v>9388</v>
      </c>
    </row>
    <row r="4334" spans="1:5">
      <c r="A4334" s="412">
        <v>7129</v>
      </c>
      <c r="B4334" s="412" t="s">
        <v>37182</v>
      </c>
      <c r="C4334" s="412" t="s">
        <v>30213</v>
      </c>
      <c r="D4334" s="412" t="s">
        <v>30216</v>
      </c>
      <c r="E4334" s="413" t="s">
        <v>15781</v>
      </c>
    </row>
    <row r="4335" spans="1:5">
      <c r="A4335" s="412">
        <v>7130</v>
      </c>
      <c r="B4335" s="412" t="s">
        <v>37183</v>
      </c>
      <c r="C4335" s="412" t="s">
        <v>30213</v>
      </c>
      <c r="D4335" s="412" t="s">
        <v>30216</v>
      </c>
      <c r="E4335" s="413" t="s">
        <v>9231</v>
      </c>
    </row>
    <row r="4336" spans="1:5">
      <c r="A4336" s="412">
        <v>7131</v>
      </c>
      <c r="B4336" s="412" t="s">
        <v>37184</v>
      </c>
      <c r="C4336" s="412" t="s">
        <v>30213</v>
      </c>
      <c r="D4336" s="412" t="s">
        <v>30216</v>
      </c>
      <c r="E4336" s="413" t="s">
        <v>7831</v>
      </c>
    </row>
    <row r="4337" spans="1:5">
      <c r="A4337" s="412">
        <v>7132</v>
      </c>
      <c r="B4337" s="412" t="s">
        <v>37185</v>
      </c>
      <c r="C4337" s="412" t="s">
        <v>30213</v>
      </c>
      <c r="D4337" s="412" t="s">
        <v>30216</v>
      </c>
      <c r="E4337" s="413" t="s">
        <v>37186</v>
      </c>
    </row>
    <row r="4338" spans="1:5">
      <c r="A4338" s="412">
        <v>7133</v>
      </c>
      <c r="B4338" s="412" t="s">
        <v>37187</v>
      </c>
      <c r="C4338" s="412" t="s">
        <v>30213</v>
      </c>
      <c r="D4338" s="412" t="s">
        <v>30216</v>
      </c>
      <c r="E4338" s="413" t="s">
        <v>37188</v>
      </c>
    </row>
    <row r="4339" spans="1:5">
      <c r="A4339" s="412">
        <v>37420</v>
      </c>
      <c r="B4339" s="412" t="s">
        <v>37189</v>
      </c>
      <c r="C4339" s="412" t="s">
        <v>30213</v>
      </c>
      <c r="D4339" s="412" t="s">
        <v>30223</v>
      </c>
      <c r="E4339" s="413" t="s">
        <v>37190</v>
      </c>
    </row>
    <row r="4340" spans="1:5">
      <c r="A4340" s="412">
        <v>37421</v>
      </c>
      <c r="B4340" s="412" t="s">
        <v>37191</v>
      </c>
      <c r="C4340" s="412" t="s">
        <v>30213</v>
      </c>
      <c r="D4340" s="412" t="s">
        <v>30223</v>
      </c>
      <c r="E4340" s="413" t="s">
        <v>37192</v>
      </c>
    </row>
    <row r="4341" spans="1:5">
      <c r="A4341" s="412">
        <v>37422</v>
      </c>
      <c r="B4341" s="412" t="s">
        <v>37193</v>
      </c>
      <c r="C4341" s="412" t="s">
        <v>30213</v>
      </c>
      <c r="D4341" s="412" t="s">
        <v>30223</v>
      </c>
      <c r="E4341" s="413" t="s">
        <v>37194</v>
      </c>
    </row>
    <row r="4342" spans="1:5">
      <c r="A4342" s="412">
        <v>37443</v>
      </c>
      <c r="B4342" s="412" t="s">
        <v>37195</v>
      </c>
      <c r="C4342" s="412" t="s">
        <v>30213</v>
      </c>
      <c r="D4342" s="412" t="s">
        <v>30223</v>
      </c>
      <c r="E4342" s="413" t="s">
        <v>37196</v>
      </c>
    </row>
    <row r="4343" spans="1:5">
      <c r="A4343" s="412">
        <v>37444</v>
      </c>
      <c r="B4343" s="412" t="s">
        <v>37197</v>
      </c>
      <c r="C4343" s="412" t="s">
        <v>30213</v>
      </c>
      <c r="D4343" s="412" t="s">
        <v>30223</v>
      </c>
      <c r="E4343" s="413" t="s">
        <v>37198</v>
      </c>
    </row>
    <row r="4344" spans="1:5">
      <c r="A4344" s="412">
        <v>37445</v>
      </c>
      <c r="B4344" s="412" t="s">
        <v>37199</v>
      </c>
      <c r="C4344" s="412" t="s">
        <v>30213</v>
      </c>
      <c r="D4344" s="412" t="s">
        <v>30223</v>
      </c>
      <c r="E4344" s="413" t="s">
        <v>37200</v>
      </c>
    </row>
    <row r="4345" spans="1:5">
      <c r="A4345" s="412">
        <v>37446</v>
      </c>
      <c r="B4345" s="412" t="s">
        <v>37201</v>
      </c>
      <c r="C4345" s="412" t="s">
        <v>30213</v>
      </c>
      <c r="D4345" s="412" t="s">
        <v>30223</v>
      </c>
      <c r="E4345" s="413" t="s">
        <v>37202</v>
      </c>
    </row>
    <row r="4346" spans="1:5">
      <c r="A4346" s="412">
        <v>37447</v>
      </c>
      <c r="B4346" s="412" t="s">
        <v>37203</v>
      </c>
      <c r="C4346" s="412" t="s">
        <v>30213</v>
      </c>
      <c r="D4346" s="412" t="s">
        <v>30223</v>
      </c>
      <c r="E4346" s="413" t="s">
        <v>37204</v>
      </c>
    </row>
    <row r="4347" spans="1:5">
      <c r="A4347" s="412">
        <v>37448</v>
      </c>
      <c r="B4347" s="412" t="s">
        <v>37205</v>
      </c>
      <c r="C4347" s="412" t="s">
        <v>30213</v>
      </c>
      <c r="D4347" s="412" t="s">
        <v>30223</v>
      </c>
      <c r="E4347" s="413" t="s">
        <v>37206</v>
      </c>
    </row>
    <row r="4348" spans="1:5">
      <c r="A4348" s="412">
        <v>37440</v>
      </c>
      <c r="B4348" s="412" t="s">
        <v>37207</v>
      </c>
      <c r="C4348" s="412" t="s">
        <v>30213</v>
      </c>
      <c r="D4348" s="412" t="s">
        <v>30223</v>
      </c>
      <c r="E4348" s="413" t="s">
        <v>37208</v>
      </c>
    </row>
    <row r="4349" spans="1:5">
      <c r="A4349" s="412">
        <v>37441</v>
      </c>
      <c r="B4349" s="412" t="s">
        <v>37209</v>
      </c>
      <c r="C4349" s="412" t="s">
        <v>30213</v>
      </c>
      <c r="D4349" s="412" t="s">
        <v>30223</v>
      </c>
      <c r="E4349" s="413" t="s">
        <v>37208</v>
      </c>
    </row>
    <row r="4350" spans="1:5">
      <c r="A4350" s="412">
        <v>37442</v>
      </c>
      <c r="B4350" s="412" t="s">
        <v>37210</v>
      </c>
      <c r="C4350" s="412" t="s">
        <v>30213</v>
      </c>
      <c r="D4350" s="412" t="s">
        <v>30223</v>
      </c>
      <c r="E4350" s="413" t="s">
        <v>37211</v>
      </c>
    </row>
    <row r="4351" spans="1:5">
      <c r="A4351" s="412">
        <v>38017</v>
      </c>
      <c r="B4351" s="412" t="s">
        <v>37212</v>
      </c>
      <c r="C4351" s="412" t="s">
        <v>30213</v>
      </c>
      <c r="D4351" s="412" t="s">
        <v>30216</v>
      </c>
      <c r="E4351" s="413" t="s">
        <v>16259</v>
      </c>
    </row>
    <row r="4352" spans="1:5">
      <c r="A4352" s="412">
        <v>38018</v>
      </c>
      <c r="B4352" s="412" t="s">
        <v>37213</v>
      </c>
      <c r="C4352" s="412" t="s">
        <v>30213</v>
      </c>
      <c r="D4352" s="412" t="s">
        <v>30216</v>
      </c>
      <c r="E4352" s="413" t="s">
        <v>10360</v>
      </c>
    </row>
    <row r="4353" spans="1:5">
      <c r="A4353" s="412">
        <v>39895</v>
      </c>
      <c r="B4353" s="412" t="s">
        <v>37214</v>
      </c>
      <c r="C4353" s="412" t="s">
        <v>30213</v>
      </c>
      <c r="D4353" s="412" t="s">
        <v>30223</v>
      </c>
      <c r="E4353" s="413" t="s">
        <v>37215</v>
      </c>
    </row>
    <row r="4354" spans="1:5">
      <c r="A4354" s="412">
        <v>39896</v>
      </c>
      <c r="B4354" s="412" t="s">
        <v>37216</v>
      </c>
      <c r="C4354" s="412" t="s">
        <v>30213</v>
      </c>
      <c r="D4354" s="412" t="s">
        <v>30223</v>
      </c>
      <c r="E4354" s="413" t="s">
        <v>37217</v>
      </c>
    </row>
    <row r="4355" spans="1:5">
      <c r="A4355" s="412">
        <v>38873</v>
      </c>
      <c r="B4355" s="412" t="s">
        <v>37218</v>
      </c>
      <c r="C4355" s="412" t="s">
        <v>30213</v>
      </c>
      <c r="D4355" s="412" t="s">
        <v>30223</v>
      </c>
      <c r="E4355" s="413" t="s">
        <v>10326</v>
      </c>
    </row>
    <row r="4356" spans="1:5">
      <c r="A4356" s="412">
        <v>38874</v>
      </c>
      <c r="B4356" s="412" t="s">
        <v>37219</v>
      </c>
      <c r="C4356" s="412" t="s">
        <v>30213</v>
      </c>
      <c r="D4356" s="412" t="s">
        <v>30223</v>
      </c>
      <c r="E4356" s="413" t="s">
        <v>16710</v>
      </c>
    </row>
    <row r="4357" spans="1:5">
      <c r="A4357" s="412">
        <v>38875</v>
      </c>
      <c r="B4357" s="412" t="s">
        <v>37220</v>
      </c>
      <c r="C4357" s="412" t="s">
        <v>30213</v>
      </c>
      <c r="D4357" s="412" t="s">
        <v>30223</v>
      </c>
      <c r="E4357" s="413" t="s">
        <v>12500</v>
      </c>
    </row>
    <row r="4358" spans="1:5">
      <c r="A4358" s="412">
        <v>38876</v>
      </c>
      <c r="B4358" s="412" t="s">
        <v>37221</v>
      </c>
      <c r="C4358" s="412" t="s">
        <v>30213</v>
      </c>
      <c r="D4358" s="412" t="s">
        <v>30223</v>
      </c>
      <c r="E4358" s="413" t="s">
        <v>37222</v>
      </c>
    </row>
    <row r="4359" spans="1:5">
      <c r="A4359" s="412">
        <v>39000</v>
      </c>
      <c r="B4359" s="412" t="s">
        <v>37223</v>
      </c>
      <c r="C4359" s="412" t="s">
        <v>30213</v>
      </c>
      <c r="D4359" s="412" t="s">
        <v>30223</v>
      </c>
      <c r="E4359" s="413" t="s">
        <v>37224</v>
      </c>
    </row>
    <row r="4360" spans="1:5">
      <c r="A4360" s="412">
        <v>38674</v>
      </c>
      <c r="B4360" s="412" t="s">
        <v>37225</v>
      </c>
      <c r="C4360" s="412" t="s">
        <v>30213</v>
      </c>
      <c r="D4360" s="412" t="s">
        <v>30216</v>
      </c>
      <c r="E4360" s="413" t="s">
        <v>37226</v>
      </c>
    </row>
    <row r="4361" spans="1:5">
      <c r="A4361" s="412">
        <v>38911</v>
      </c>
      <c r="B4361" s="412" t="s">
        <v>37227</v>
      </c>
      <c r="C4361" s="412" t="s">
        <v>30213</v>
      </c>
      <c r="D4361" s="412" t="s">
        <v>30223</v>
      </c>
      <c r="E4361" s="413" t="s">
        <v>37228</v>
      </c>
    </row>
    <row r="4362" spans="1:5">
      <c r="A4362" s="412">
        <v>38912</v>
      </c>
      <c r="B4362" s="412" t="s">
        <v>37229</v>
      </c>
      <c r="C4362" s="412" t="s">
        <v>30213</v>
      </c>
      <c r="D4362" s="412" t="s">
        <v>30223</v>
      </c>
      <c r="E4362" s="413" t="s">
        <v>37230</v>
      </c>
    </row>
    <row r="4363" spans="1:5">
      <c r="A4363" s="412">
        <v>38019</v>
      </c>
      <c r="B4363" s="412" t="s">
        <v>37231</v>
      </c>
      <c r="C4363" s="412" t="s">
        <v>30213</v>
      </c>
      <c r="D4363" s="412" t="s">
        <v>30216</v>
      </c>
      <c r="E4363" s="413" t="s">
        <v>10261</v>
      </c>
    </row>
    <row r="4364" spans="1:5">
      <c r="A4364" s="412">
        <v>38020</v>
      </c>
      <c r="B4364" s="412" t="s">
        <v>37232</v>
      </c>
      <c r="C4364" s="412" t="s">
        <v>30213</v>
      </c>
      <c r="D4364" s="412" t="s">
        <v>30216</v>
      </c>
      <c r="E4364" s="413" t="s">
        <v>10360</v>
      </c>
    </row>
    <row r="4365" spans="1:5">
      <c r="A4365" s="412">
        <v>38454</v>
      </c>
      <c r="B4365" s="412" t="s">
        <v>37233</v>
      </c>
      <c r="C4365" s="412" t="s">
        <v>30213</v>
      </c>
      <c r="D4365" s="412" t="s">
        <v>30223</v>
      </c>
      <c r="E4365" s="413" t="s">
        <v>33574</v>
      </c>
    </row>
    <row r="4366" spans="1:5">
      <c r="A4366" s="412">
        <v>38455</v>
      </c>
      <c r="B4366" s="412" t="s">
        <v>37234</v>
      </c>
      <c r="C4366" s="412" t="s">
        <v>30213</v>
      </c>
      <c r="D4366" s="412" t="s">
        <v>30223</v>
      </c>
      <c r="E4366" s="413" t="s">
        <v>16262</v>
      </c>
    </row>
    <row r="4367" spans="1:5">
      <c r="A4367" s="412">
        <v>38462</v>
      </c>
      <c r="B4367" s="412" t="s">
        <v>37235</v>
      </c>
      <c r="C4367" s="412" t="s">
        <v>30213</v>
      </c>
      <c r="D4367" s="412" t="s">
        <v>30223</v>
      </c>
      <c r="E4367" s="413" t="s">
        <v>37236</v>
      </c>
    </row>
    <row r="4368" spans="1:5">
      <c r="A4368" s="412">
        <v>36362</v>
      </c>
      <c r="B4368" s="412" t="s">
        <v>37237</v>
      </c>
      <c r="C4368" s="412" t="s">
        <v>30213</v>
      </c>
      <c r="D4368" s="412" t="s">
        <v>30223</v>
      </c>
      <c r="E4368" s="413" t="s">
        <v>34328</v>
      </c>
    </row>
    <row r="4369" spans="1:5">
      <c r="A4369" s="412">
        <v>36298</v>
      </c>
      <c r="B4369" s="412" t="s">
        <v>37238</v>
      </c>
      <c r="C4369" s="412" t="s">
        <v>30213</v>
      </c>
      <c r="D4369" s="412" t="s">
        <v>30223</v>
      </c>
      <c r="E4369" s="413" t="s">
        <v>37239</v>
      </c>
    </row>
    <row r="4370" spans="1:5">
      <c r="A4370" s="412">
        <v>38456</v>
      </c>
      <c r="B4370" s="412" t="s">
        <v>37240</v>
      </c>
      <c r="C4370" s="412" t="s">
        <v>30213</v>
      </c>
      <c r="D4370" s="412" t="s">
        <v>30223</v>
      </c>
      <c r="E4370" s="413" t="s">
        <v>35302</v>
      </c>
    </row>
    <row r="4371" spans="1:5">
      <c r="A4371" s="412">
        <v>38457</v>
      </c>
      <c r="B4371" s="412" t="s">
        <v>37241</v>
      </c>
      <c r="C4371" s="412" t="s">
        <v>30213</v>
      </c>
      <c r="D4371" s="412" t="s">
        <v>30223</v>
      </c>
      <c r="E4371" s="413" t="s">
        <v>12967</v>
      </c>
    </row>
    <row r="4372" spans="1:5">
      <c r="A4372" s="412">
        <v>38458</v>
      </c>
      <c r="B4372" s="412" t="s">
        <v>37242</v>
      </c>
      <c r="C4372" s="412" t="s">
        <v>30213</v>
      </c>
      <c r="D4372" s="412" t="s">
        <v>30223</v>
      </c>
      <c r="E4372" s="413" t="s">
        <v>17078</v>
      </c>
    </row>
    <row r="4373" spans="1:5">
      <c r="A4373" s="412">
        <v>38459</v>
      </c>
      <c r="B4373" s="412" t="s">
        <v>37243</v>
      </c>
      <c r="C4373" s="412" t="s">
        <v>30213</v>
      </c>
      <c r="D4373" s="412" t="s">
        <v>30223</v>
      </c>
      <c r="E4373" s="413" t="s">
        <v>37244</v>
      </c>
    </row>
    <row r="4374" spans="1:5">
      <c r="A4374" s="412">
        <v>38460</v>
      </c>
      <c r="B4374" s="412" t="s">
        <v>37245</v>
      </c>
      <c r="C4374" s="412" t="s">
        <v>30213</v>
      </c>
      <c r="D4374" s="412" t="s">
        <v>30223</v>
      </c>
      <c r="E4374" s="413" t="s">
        <v>37246</v>
      </c>
    </row>
    <row r="4375" spans="1:5">
      <c r="A4375" s="412">
        <v>38461</v>
      </c>
      <c r="B4375" s="412" t="s">
        <v>37247</v>
      </c>
      <c r="C4375" s="412" t="s">
        <v>30213</v>
      </c>
      <c r="D4375" s="412" t="s">
        <v>30223</v>
      </c>
      <c r="E4375" s="413" t="s">
        <v>37248</v>
      </c>
    </row>
    <row r="4376" spans="1:5">
      <c r="A4376" s="412">
        <v>7094</v>
      </c>
      <c r="B4376" s="412" t="s">
        <v>37249</v>
      </c>
      <c r="C4376" s="412" t="s">
        <v>30213</v>
      </c>
      <c r="D4376" s="412" t="s">
        <v>30216</v>
      </c>
      <c r="E4376" s="413" t="s">
        <v>37250</v>
      </c>
    </row>
    <row r="4377" spans="1:5">
      <c r="A4377" s="412">
        <v>7116</v>
      </c>
      <c r="B4377" s="412" t="s">
        <v>37251</v>
      </c>
      <c r="C4377" s="412" t="s">
        <v>30213</v>
      </c>
      <c r="D4377" s="412" t="s">
        <v>30216</v>
      </c>
      <c r="E4377" s="413" t="s">
        <v>5453</v>
      </c>
    </row>
    <row r="4378" spans="1:5">
      <c r="A4378" s="412">
        <v>7118</v>
      </c>
      <c r="B4378" s="412" t="s">
        <v>37252</v>
      </c>
      <c r="C4378" s="412" t="s">
        <v>30213</v>
      </c>
      <c r="D4378" s="412" t="s">
        <v>30216</v>
      </c>
      <c r="E4378" s="413" t="s">
        <v>37253</v>
      </c>
    </row>
    <row r="4379" spans="1:5">
      <c r="A4379" s="412">
        <v>7117</v>
      </c>
      <c r="B4379" s="412" t="s">
        <v>37254</v>
      </c>
      <c r="C4379" s="412" t="s">
        <v>30213</v>
      </c>
      <c r="D4379" s="412" t="s">
        <v>30216</v>
      </c>
      <c r="E4379" s="413" t="s">
        <v>11132</v>
      </c>
    </row>
    <row r="4380" spans="1:5">
      <c r="A4380" s="412">
        <v>7098</v>
      </c>
      <c r="B4380" s="412" t="s">
        <v>37255</v>
      </c>
      <c r="C4380" s="412" t="s">
        <v>30213</v>
      </c>
      <c r="D4380" s="412" t="s">
        <v>30216</v>
      </c>
      <c r="E4380" s="413" t="s">
        <v>37256</v>
      </c>
    </row>
    <row r="4381" spans="1:5">
      <c r="A4381" s="412">
        <v>7110</v>
      </c>
      <c r="B4381" s="412" t="s">
        <v>37257</v>
      </c>
      <c r="C4381" s="412" t="s">
        <v>30213</v>
      </c>
      <c r="D4381" s="412" t="s">
        <v>30216</v>
      </c>
      <c r="E4381" s="413" t="s">
        <v>37258</v>
      </c>
    </row>
    <row r="4382" spans="1:5">
      <c r="A4382" s="412">
        <v>7123</v>
      </c>
      <c r="B4382" s="412" t="s">
        <v>37259</v>
      </c>
      <c r="C4382" s="412" t="s">
        <v>30213</v>
      </c>
      <c r="D4382" s="412" t="s">
        <v>30216</v>
      </c>
      <c r="E4382" s="413" t="s">
        <v>5395</v>
      </c>
    </row>
    <row r="4383" spans="1:5">
      <c r="A4383" s="412">
        <v>7121</v>
      </c>
      <c r="B4383" s="412" t="s">
        <v>37260</v>
      </c>
      <c r="C4383" s="412" t="s">
        <v>30213</v>
      </c>
      <c r="D4383" s="412" t="s">
        <v>30216</v>
      </c>
      <c r="E4383" s="413" t="s">
        <v>37261</v>
      </c>
    </row>
    <row r="4384" spans="1:5">
      <c r="A4384" s="412">
        <v>7137</v>
      </c>
      <c r="B4384" s="412" t="s">
        <v>37262</v>
      </c>
      <c r="C4384" s="412" t="s">
        <v>30213</v>
      </c>
      <c r="D4384" s="412" t="s">
        <v>30216</v>
      </c>
      <c r="E4384" s="413" t="s">
        <v>6945</v>
      </c>
    </row>
    <row r="4385" spans="1:5">
      <c r="A4385" s="412">
        <v>7122</v>
      </c>
      <c r="B4385" s="412" t="s">
        <v>37263</v>
      </c>
      <c r="C4385" s="412" t="s">
        <v>30213</v>
      </c>
      <c r="D4385" s="412" t="s">
        <v>30216</v>
      </c>
      <c r="E4385" s="413" t="s">
        <v>6866</v>
      </c>
    </row>
    <row r="4386" spans="1:5">
      <c r="A4386" s="412">
        <v>7114</v>
      </c>
      <c r="B4386" s="412" t="s">
        <v>37264</v>
      </c>
      <c r="C4386" s="412" t="s">
        <v>30213</v>
      </c>
      <c r="D4386" s="412" t="s">
        <v>30216</v>
      </c>
      <c r="E4386" s="413" t="s">
        <v>37265</v>
      </c>
    </row>
    <row r="4387" spans="1:5">
      <c r="A4387" s="412">
        <v>7109</v>
      </c>
      <c r="B4387" s="412" t="s">
        <v>37266</v>
      </c>
      <c r="C4387" s="412" t="s">
        <v>30213</v>
      </c>
      <c r="D4387" s="412" t="s">
        <v>30216</v>
      </c>
      <c r="E4387" s="413" t="s">
        <v>37267</v>
      </c>
    </row>
    <row r="4388" spans="1:5">
      <c r="A4388" s="412">
        <v>7135</v>
      </c>
      <c r="B4388" s="412" t="s">
        <v>37268</v>
      </c>
      <c r="C4388" s="412" t="s">
        <v>30213</v>
      </c>
      <c r="D4388" s="412" t="s">
        <v>30216</v>
      </c>
      <c r="E4388" s="413" t="s">
        <v>34496</v>
      </c>
    </row>
    <row r="4389" spans="1:5">
      <c r="A4389" s="412">
        <v>37947</v>
      </c>
      <c r="B4389" s="412" t="s">
        <v>37269</v>
      </c>
      <c r="C4389" s="412" t="s">
        <v>30213</v>
      </c>
      <c r="D4389" s="412" t="s">
        <v>30216</v>
      </c>
      <c r="E4389" s="413" t="s">
        <v>8495</v>
      </c>
    </row>
    <row r="4390" spans="1:5">
      <c r="A4390" s="412">
        <v>7103</v>
      </c>
      <c r="B4390" s="412" t="s">
        <v>37270</v>
      </c>
      <c r="C4390" s="412" t="s">
        <v>30213</v>
      </c>
      <c r="D4390" s="412" t="s">
        <v>30216</v>
      </c>
      <c r="E4390" s="413" t="s">
        <v>4738</v>
      </c>
    </row>
    <row r="4391" spans="1:5">
      <c r="A4391" s="412">
        <v>40419</v>
      </c>
      <c r="B4391" s="412" t="s">
        <v>37271</v>
      </c>
      <c r="C4391" s="412" t="s">
        <v>30213</v>
      </c>
      <c r="D4391" s="412" t="s">
        <v>30223</v>
      </c>
      <c r="E4391" s="413" t="s">
        <v>37272</v>
      </c>
    </row>
    <row r="4392" spans="1:5">
      <c r="A4392" s="412">
        <v>40420</v>
      </c>
      <c r="B4392" s="412" t="s">
        <v>37273</v>
      </c>
      <c r="C4392" s="412" t="s">
        <v>30213</v>
      </c>
      <c r="D4392" s="412" t="s">
        <v>30223</v>
      </c>
      <c r="E4392" s="413" t="s">
        <v>37274</v>
      </c>
    </row>
    <row r="4393" spans="1:5">
      <c r="A4393" s="412">
        <v>40421</v>
      </c>
      <c r="B4393" s="412" t="s">
        <v>37275</v>
      </c>
      <c r="C4393" s="412" t="s">
        <v>30213</v>
      </c>
      <c r="D4393" s="412" t="s">
        <v>30223</v>
      </c>
      <c r="E4393" s="413" t="s">
        <v>37276</v>
      </c>
    </row>
    <row r="4394" spans="1:5">
      <c r="A4394" s="412">
        <v>7126</v>
      </c>
      <c r="B4394" s="412" t="s">
        <v>37277</v>
      </c>
      <c r="C4394" s="412" t="s">
        <v>30213</v>
      </c>
      <c r="D4394" s="412" t="s">
        <v>30216</v>
      </c>
      <c r="E4394" s="413" t="s">
        <v>35260</v>
      </c>
    </row>
    <row r="4395" spans="1:5">
      <c r="A4395" s="412">
        <v>38905</v>
      </c>
      <c r="B4395" s="412" t="s">
        <v>37278</v>
      </c>
      <c r="C4395" s="412" t="s">
        <v>30213</v>
      </c>
      <c r="D4395" s="412" t="s">
        <v>30223</v>
      </c>
      <c r="E4395" s="413" t="s">
        <v>32581</v>
      </c>
    </row>
    <row r="4396" spans="1:5">
      <c r="A4396" s="412">
        <v>38907</v>
      </c>
      <c r="B4396" s="412" t="s">
        <v>37279</v>
      </c>
      <c r="C4396" s="412" t="s">
        <v>30213</v>
      </c>
      <c r="D4396" s="412" t="s">
        <v>30223</v>
      </c>
      <c r="E4396" s="413" t="s">
        <v>31601</v>
      </c>
    </row>
    <row r="4397" spans="1:5">
      <c r="A4397" s="412">
        <v>38908</v>
      </c>
      <c r="B4397" s="412" t="s">
        <v>37280</v>
      </c>
      <c r="C4397" s="412" t="s">
        <v>30213</v>
      </c>
      <c r="D4397" s="412" t="s">
        <v>30223</v>
      </c>
      <c r="E4397" s="413" t="s">
        <v>33374</v>
      </c>
    </row>
    <row r="4398" spans="1:5">
      <c r="A4398" s="412">
        <v>38909</v>
      </c>
      <c r="B4398" s="412" t="s">
        <v>37281</v>
      </c>
      <c r="C4398" s="412" t="s">
        <v>30213</v>
      </c>
      <c r="D4398" s="412" t="s">
        <v>30223</v>
      </c>
      <c r="E4398" s="413" t="s">
        <v>37282</v>
      </c>
    </row>
    <row r="4399" spans="1:5">
      <c r="A4399" s="412">
        <v>38910</v>
      </c>
      <c r="B4399" s="412" t="s">
        <v>37283</v>
      </c>
      <c r="C4399" s="412" t="s">
        <v>30213</v>
      </c>
      <c r="D4399" s="412" t="s">
        <v>30223</v>
      </c>
      <c r="E4399" s="413" t="s">
        <v>37284</v>
      </c>
    </row>
    <row r="4400" spans="1:5">
      <c r="A4400" s="412">
        <v>38897</v>
      </c>
      <c r="B4400" s="412" t="s">
        <v>37285</v>
      </c>
      <c r="C4400" s="412" t="s">
        <v>30213</v>
      </c>
      <c r="D4400" s="412" t="s">
        <v>30223</v>
      </c>
      <c r="E4400" s="413" t="s">
        <v>37286</v>
      </c>
    </row>
    <row r="4401" spans="1:5">
      <c r="A4401" s="412">
        <v>38899</v>
      </c>
      <c r="B4401" s="412" t="s">
        <v>37287</v>
      </c>
      <c r="C4401" s="412" t="s">
        <v>30213</v>
      </c>
      <c r="D4401" s="412" t="s">
        <v>30223</v>
      </c>
      <c r="E4401" s="413" t="s">
        <v>37288</v>
      </c>
    </row>
    <row r="4402" spans="1:5">
      <c r="A4402" s="412">
        <v>38900</v>
      </c>
      <c r="B4402" s="412" t="s">
        <v>37289</v>
      </c>
      <c r="C4402" s="412" t="s">
        <v>30213</v>
      </c>
      <c r="D4402" s="412" t="s">
        <v>30223</v>
      </c>
      <c r="E4402" s="413" t="s">
        <v>37290</v>
      </c>
    </row>
    <row r="4403" spans="1:5">
      <c r="A4403" s="412">
        <v>38901</v>
      </c>
      <c r="B4403" s="412" t="s">
        <v>37291</v>
      </c>
      <c r="C4403" s="412" t="s">
        <v>30213</v>
      </c>
      <c r="D4403" s="412" t="s">
        <v>30223</v>
      </c>
      <c r="E4403" s="413" t="s">
        <v>37292</v>
      </c>
    </row>
    <row r="4404" spans="1:5">
      <c r="A4404" s="412">
        <v>38904</v>
      </c>
      <c r="B4404" s="412" t="s">
        <v>37293</v>
      </c>
      <c r="C4404" s="412" t="s">
        <v>30213</v>
      </c>
      <c r="D4404" s="412" t="s">
        <v>30223</v>
      </c>
      <c r="E4404" s="413" t="s">
        <v>37294</v>
      </c>
    </row>
    <row r="4405" spans="1:5">
      <c r="A4405" s="412">
        <v>38903</v>
      </c>
      <c r="B4405" s="412" t="s">
        <v>37295</v>
      </c>
      <c r="C4405" s="412" t="s">
        <v>30213</v>
      </c>
      <c r="D4405" s="412" t="s">
        <v>30223</v>
      </c>
      <c r="E4405" s="413" t="s">
        <v>37296</v>
      </c>
    </row>
    <row r="4406" spans="1:5">
      <c r="A4406" s="412">
        <v>7091</v>
      </c>
      <c r="B4406" s="412" t="s">
        <v>37297</v>
      </c>
      <c r="C4406" s="412" t="s">
        <v>30213</v>
      </c>
      <c r="D4406" s="412" t="s">
        <v>30216</v>
      </c>
      <c r="E4406" s="413" t="s">
        <v>37290</v>
      </c>
    </row>
    <row r="4407" spans="1:5">
      <c r="A4407" s="412">
        <v>11655</v>
      </c>
      <c r="B4407" s="412" t="s">
        <v>37298</v>
      </c>
      <c r="C4407" s="412" t="s">
        <v>30213</v>
      </c>
      <c r="D4407" s="412" t="s">
        <v>30216</v>
      </c>
      <c r="E4407" s="413" t="s">
        <v>37299</v>
      </c>
    </row>
    <row r="4408" spans="1:5">
      <c r="A4408" s="412">
        <v>11656</v>
      </c>
      <c r="B4408" s="412" t="s">
        <v>37300</v>
      </c>
      <c r="C4408" s="412" t="s">
        <v>30213</v>
      </c>
      <c r="D4408" s="412" t="s">
        <v>30216</v>
      </c>
      <c r="E4408" s="413" t="s">
        <v>12543</v>
      </c>
    </row>
    <row r="4409" spans="1:5">
      <c r="A4409" s="412">
        <v>37948</v>
      </c>
      <c r="B4409" s="412" t="s">
        <v>37301</v>
      </c>
      <c r="C4409" s="412" t="s">
        <v>30213</v>
      </c>
      <c r="D4409" s="412" t="s">
        <v>30216</v>
      </c>
      <c r="E4409" s="413" t="s">
        <v>35762</v>
      </c>
    </row>
    <row r="4410" spans="1:5">
      <c r="A4410" s="412">
        <v>7097</v>
      </c>
      <c r="B4410" s="412" t="s">
        <v>37302</v>
      </c>
      <c r="C4410" s="412" t="s">
        <v>30213</v>
      </c>
      <c r="D4410" s="412" t="s">
        <v>30216</v>
      </c>
      <c r="E4410" s="413" t="s">
        <v>37303</v>
      </c>
    </row>
    <row r="4411" spans="1:5">
      <c r="A4411" s="412">
        <v>11657</v>
      </c>
      <c r="B4411" s="412" t="s">
        <v>37304</v>
      </c>
      <c r="C4411" s="412" t="s">
        <v>30213</v>
      </c>
      <c r="D4411" s="412" t="s">
        <v>30216</v>
      </c>
      <c r="E4411" s="413" t="s">
        <v>13415</v>
      </c>
    </row>
    <row r="4412" spans="1:5">
      <c r="A4412" s="412">
        <v>11658</v>
      </c>
      <c r="B4412" s="412" t="s">
        <v>37305</v>
      </c>
      <c r="C4412" s="412" t="s">
        <v>30213</v>
      </c>
      <c r="D4412" s="412" t="s">
        <v>30216</v>
      </c>
      <c r="E4412" s="413" t="s">
        <v>17009</v>
      </c>
    </row>
    <row r="4413" spans="1:5">
      <c r="A4413" s="412">
        <v>7146</v>
      </c>
      <c r="B4413" s="412" t="s">
        <v>37306</v>
      </c>
      <c r="C4413" s="412" t="s">
        <v>30213</v>
      </c>
      <c r="D4413" s="412" t="s">
        <v>30216</v>
      </c>
      <c r="E4413" s="413" t="s">
        <v>37307</v>
      </c>
    </row>
    <row r="4414" spans="1:5">
      <c r="A4414" s="412">
        <v>7138</v>
      </c>
      <c r="B4414" s="412" t="s">
        <v>37308</v>
      </c>
      <c r="C4414" s="412" t="s">
        <v>30213</v>
      </c>
      <c r="D4414" s="412" t="s">
        <v>30216</v>
      </c>
      <c r="E4414" s="413" t="s">
        <v>30795</v>
      </c>
    </row>
    <row r="4415" spans="1:5">
      <c r="A4415" s="412">
        <v>7139</v>
      </c>
      <c r="B4415" s="412" t="s">
        <v>37309</v>
      </c>
      <c r="C4415" s="412" t="s">
        <v>30213</v>
      </c>
      <c r="D4415" s="412" t="s">
        <v>30216</v>
      </c>
      <c r="E4415" s="413" t="s">
        <v>16310</v>
      </c>
    </row>
    <row r="4416" spans="1:5">
      <c r="A4416" s="412">
        <v>7140</v>
      </c>
      <c r="B4416" s="412" t="s">
        <v>37310</v>
      </c>
      <c r="C4416" s="412" t="s">
        <v>30213</v>
      </c>
      <c r="D4416" s="412" t="s">
        <v>30216</v>
      </c>
      <c r="E4416" s="413" t="s">
        <v>4440</v>
      </c>
    </row>
    <row r="4417" spans="1:5">
      <c r="A4417" s="412">
        <v>7141</v>
      </c>
      <c r="B4417" s="412" t="s">
        <v>37311</v>
      </c>
      <c r="C4417" s="412" t="s">
        <v>30213</v>
      </c>
      <c r="D4417" s="412" t="s">
        <v>30216</v>
      </c>
      <c r="E4417" s="413" t="s">
        <v>37312</v>
      </c>
    </row>
    <row r="4418" spans="1:5">
      <c r="A4418" s="412">
        <v>7143</v>
      </c>
      <c r="B4418" s="412" t="s">
        <v>37313</v>
      </c>
      <c r="C4418" s="412" t="s">
        <v>30213</v>
      </c>
      <c r="D4418" s="412" t="s">
        <v>30216</v>
      </c>
      <c r="E4418" s="413" t="s">
        <v>14939</v>
      </c>
    </row>
    <row r="4419" spans="1:5">
      <c r="A4419" s="412">
        <v>7144</v>
      </c>
      <c r="B4419" s="412" t="s">
        <v>37314</v>
      </c>
      <c r="C4419" s="412" t="s">
        <v>30213</v>
      </c>
      <c r="D4419" s="412" t="s">
        <v>30216</v>
      </c>
      <c r="E4419" s="413" t="s">
        <v>37315</v>
      </c>
    </row>
    <row r="4420" spans="1:5">
      <c r="A4420" s="412">
        <v>7145</v>
      </c>
      <c r="B4420" s="412" t="s">
        <v>37316</v>
      </c>
      <c r="C4420" s="412" t="s">
        <v>30213</v>
      </c>
      <c r="D4420" s="412" t="s">
        <v>30216</v>
      </c>
      <c r="E4420" s="413" t="s">
        <v>37317</v>
      </c>
    </row>
    <row r="4421" spans="1:5">
      <c r="A4421" s="412">
        <v>7142</v>
      </c>
      <c r="B4421" s="412" t="s">
        <v>37318</v>
      </c>
      <c r="C4421" s="412" t="s">
        <v>30213</v>
      </c>
      <c r="D4421" s="412" t="s">
        <v>30216</v>
      </c>
      <c r="E4421" s="413" t="s">
        <v>37319</v>
      </c>
    </row>
    <row r="4422" spans="1:5">
      <c r="A4422" s="412">
        <v>3593</v>
      </c>
      <c r="B4422" s="412" t="s">
        <v>37320</v>
      </c>
      <c r="C4422" s="412" t="s">
        <v>30213</v>
      </c>
      <c r="D4422" s="412" t="s">
        <v>30223</v>
      </c>
      <c r="E4422" s="413" t="s">
        <v>15056</v>
      </c>
    </row>
    <row r="4423" spans="1:5">
      <c r="A4423" s="412">
        <v>3588</v>
      </c>
      <c r="B4423" s="412" t="s">
        <v>37321</v>
      </c>
      <c r="C4423" s="412" t="s">
        <v>30213</v>
      </c>
      <c r="D4423" s="412" t="s">
        <v>30223</v>
      </c>
      <c r="E4423" s="413" t="s">
        <v>37322</v>
      </c>
    </row>
    <row r="4424" spans="1:5">
      <c r="A4424" s="412">
        <v>3585</v>
      </c>
      <c r="B4424" s="412" t="s">
        <v>37323</v>
      </c>
      <c r="C4424" s="412" t="s">
        <v>30213</v>
      </c>
      <c r="D4424" s="412" t="s">
        <v>30223</v>
      </c>
      <c r="E4424" s="413" t="s">
        <v>14106</v>
      </c>
    </row>
    <row r="4425" spans="1:5">
      <c r="A4425" s="412">
        <v>3587</v>
      </c>
      <c r="B4425" s="412" t="s">
        <v>37324</v>
      </c>
      <c r="C4425" s="412" t="s">
        <v>30213</v>
      </c>
      <c r="D4425" s="412" t="s">
        <v>30223</v>
      </c>
      <c r="E4425" s="413" t="s">
        <v>34116</v>
      </c>
    </row>
    <row r="4426" spans="1:5">
      <c r="A4426" s="412">
        <v>3590</v>
      </c>
      <c r="B4426" s="412" t="s">
        <v>37325</v>
      </c>
      <c r="C4426" s="412" t="s">
        <v>30213</v>
      </c>
      <c r="D4426" s="412" t="s">
        <v>30223</v>
      </c>
      <c r="E4426" s="413" t="s">
        <v>37326</v>
      </c>
    </row>
    <row r="4427" spans="1:5">
      <c r="A4427" s="412">
        <v>3589</v>
      </c>
      <c r="B4427" s="412" t="s">
        <v>37327</v>
      </c>
      <c r="C4427" s="412" t="s">
        <v>30213</v>
      </c>
      <c r="D4427" s="412" t="s">
        <v>30223</v>
      </c>
      <c r="E4427" s="413" t="s">
        <v>37328</v>
      </c>
    </row>
    <row r="4428" spans="1:5">
      <c r="A4428" s="412">
        <v>3586</v>
      </c>
      <c r="B4428" s="412" t="s">
        <v>37329</v>
      </c>
      <c r="C4428" s="412" t="s">
        <v>30213</v>
      </c>
      <c r="D4428" s="412" t="s">
        <v>30223</v>
      </c>
      <c r="E4428" s="413" t="s">
        <v>32472</v>
      </c>
    </row>
    <row r="4429" spans="1:5">
      <c r="A4429" s="412">
        <v>3592</v>
      </c>
      <c r="B4429" s="412" t="s">
        <v>37330</v>
      </c>
      <c r="C4429" s="412" t="s">
        <v>30213</v>
      </c>
      <c r="D4429" s="412" t="s">
        <v>30223</v>
      </c>
      <c r="E4429" s="413" t="s">
        <v>37331</v>
      </c>
    </row>
    <row r="4430" spans="1:5">
      <c r="A4430" s="412">
        <v>3591</v>
      </c>
      <c r="B4430" s="412" t="s">
        <v>37332</v>
      </c>
      <c r="C4430" s="412" t="s">
        <v>30213</v>
      </c>
      <c r="D4430" s="412" t="s">
        <v>30223</v>
      </c>
      <c r="E4430" s="413" t="s">
        <v>37333</v>
      </c>
    </row>
    <row r="4431" spans="1:5">
      <c r="A4431" s="412">
        <v>40396</v>
      </c>
      <c r="B4431" s="412" t="s">
        <v>37334</v>
      </c>
      <c r="C4431" s="412" t="s">
        <v>30213</v>
      </c>
      <c r="D4431" s="412" t="s">
        <v>30216</v>
      </c>
      <c r="E4431" s="413" t="s">
        <v>37335</v>
      </c>
    </row>
    <row r="4432" spans="1:5">
      <c r="A4432" s="412">
        <v>40395</v>
      </c>
      <c r="B4432" s="412" t="s">
        <v>37336</v>
      </c>
      <c r="C4432" s="412" t="s">
        <v>30213</v>
      </c>
      <c r="D4432" s="412" t="s">
        <v>30216</v>
      </c>
      <c r="E4432" s="413" t="s">
        <v>37337</v>
      </c>
    </row>
    <row r="4433" spans="1:5">
      <c r="A4433" s="412">
        <v>40392</v>
      </c>
      <c r="B4433" s="412" t="s">
        <v>37338</v>
      </c>
      <c r="C4433" s="412" t="s">
        <v>30213</v>
      </c>
      <c r="D4433" s="412" t="s">
        <v>30216</v>
      </c>
      <c r="E4433" s="413" t="s">
        <v>37339</v>
      </c>
    </row>
    <row r="4434" spans="1:5">
      <c r="A4434" s="412">
        <v>40394</v>
      </c>
      <c r="B4434" s="412" t="s">
        <v>37340</v>
      </c>
      <c r="C4434" s="412" t="s">
        <v>30213</v>
      </c>
      <c r="D4434" s="412" t="s">
        <v>30216</v>
      </c>
      <c r="E4434" s="413" t="s">
        <v>11304</v>
      </c>
    </row>
    <row r="4435" spans="1:5">
      <c r="A4435" s="412">
        <v>40398</v>
      </c>
      <c r="B4435" s="412" t="s">
        <v>37341</v>
      </c>
      <c r="C4435" s="412" t="s">
        <v>30213</v>
      </c>
      <c r="D4435" s="412" t="s">
        <v>30216</v>
      </c>
      <c r="E4435" s="413" t="s">
        <v>37342</v>
      </c>
    </row>
    <row r="4436" spans="1:5">
      <c r="A4436" s="412">
        <v>40397</v>
      </c>
      <c r="B4436" s="412" t="s">
        <v>37343</v>
      </c>
      <c r="C4436" s="412" t="s">
        <v>30213</v>
      </c>
      <c r="D4436" s="412" t="s">
        <v>30216</v>
      </c>
      <c r="E4436" s="413" t="s">
        <v>37344</v>
      </c>
    </row>
    <row r="4437" spans="1:5">
      <c r="A4437" s="412">
        <v>40393</v>
      </c>
      <c r="B4437" s="412" t="s">
        <v>37345</v>
      </c>
      <c r="C4437" s="412" t="s">
        <v>30213</v>
      </c>
      <c r="D4437" s="412" t="s">
        <v>30216</v>
      </c>
      <c r="E4437" s="413" t="s">
        <v>37346</v>
      </c>
    </row>
    <row r="4438" spans="1:5">
      <c r="A4438" s="412">
        <v>40399</v>
      </c>
      <c r="B4438" s="412" t="s">
        <v>37347</v>
      </c>
      <c r="C4438" s="412" t="s">
        <v>30213</v>
      </c>
      <c r="D4438" s="412" t="s">
        <v>30216</v>
      </c>
      <c r="E4438" s="413" t="s">
        <v>37348</v>
      </c>
    </row>
    <row r="4439" spans="1:5">
      <c r="A4439" s="412">
        <v>39322</v>
      </c>
      <c r="B4439" s="412" t="s">
        <v>37349</v>
      </c>
      <c r="C4439" s="412" t="s">
        <v>30213</v>
      </c>
      <c r="D4439" s="412" t="s">
        <v>30223</v>
      </c>
      <c r="E4439" s="413" t="s">
        <v>37350</v>
      </c>
    </row>
    <row r="4440" spans="1:5">
      <c r="A4440" s="412">
        <v>39289</v>
      </c>
      <c r="B4440" s="412" t="s">
        <v>37351</v>
      </c>
      <c r="C4440" s="412" t="s">
        <v>30213</v>
      </c>
      <c r="D4440" s="412" t="s">
        <v>30223</v>
      </c>
      <c r="E4440" s="413" t="s">
        <v>37352</v>
      </c>
    </row>
    <row r="4441" spans="1:5">
      <c r="A4441" s="412">
        <v>39290</v>
      </c>
      <c r="B4441" s="412" t="s">
        <v>37353</v>
      </c>
      <c r="C4441" s="412" t="s">
        <v>30213</v>
      </c>
      <c r="D4441" s="412" t="s">
        <v>30223</v>
      </c>
      <c r="E4441" s="413" t="s">
        <v>37354</v>
      </c>
    </row>
    <row r="4442" spans="1:5">
      <c r="A4442" s="412">
        <v>39291</v>
      </c>
      <c r="B4442" s="412" t="s">
        <v>37355</v>
      </c>
      <c r="C4442" s="412" t="s">
        <v>30213</v>
      </c>
      <c r="D4442" s="412" t="s">
        <v>30223</v>
      </c>
      <c r="E4442" s="413" t="s">
        <v>37356</v>
      </c>
    </row>
    <row r="4443" spans="1:5">
      <c r="A4443" s="412">
        <v>20174</v>
      </c>
      <c r="B4443" s="412" t="s">
        <v>37357</v>
      </c>
      <c r="C4443" s="412" t="s">
        <v>30213</v>
      </c>
      <c r="D4443" s="412" t="s">
        <v>30216</v>
      </c>
      <c r="E4443" s="413" t="s">
        <v>37358</v>
      </c>
    </row>
    <row r="4444" spans="1:5">
      <c r="A4444" s="412">
        <v>41892</v>
      </c>
      <c r="B4444" s="412" t="s">
        <v>37359</v>
      </c>
      <c r="C4444" s="412" t="s">
        <v>30213</v>
      </c>
      <c r="D4444" s="412" t="s">
        <v>30223</v>
      </c>
      <c r="E4444" s="413" t="s">
        <v>37360</v>
      </c>
    </row>
    <row r="4445" spans="1:5">
      <c r="A4445" s="412">
        <v>7048</v>
      </c>
      <c r="B4445" s="412" t="s">
        <v>37361</v>
      </c>
      <c r="C4445" s="412" t="s">
        <v>30213</v>
      </c>
      <c r="D4445" s="412" t="s">
        <v>30223</v>
      </c>
      <c r="E4445" s="413" t="s">
        <v>37362</v>
      </c>
    </row>
    <row r="4446" spans="1:5">
      <c r="A4446" s="412">
        <v>7088</v>
      </c>
      <c r="B4446" s="412" t="s">
        <v>37363</v>
      </c>
      <c r="C4446" s="412" t="s">
        <v>30213</v>
      </c>
      <c r="D4446" s="412" t="s">
        <v>30223</v>
      </c>
      <c r="E4446" s="413" t="s">
        <v>13390</v>
      </c>
    </row>
    <row r="4447" spans="1:5">
      <c r="A4447" s="412">
        <v>20179</v>
      </c>
      <c r="B4447" s="412" t="s">
        <v>37364</v>
      </c>
      <c r="C4447" s="412" t="s">
        <v>30213</v>
      </c>
      <c r="D4447" s="412" t="s">
        <v>30216</v>
      </c>
      <c r="E4447" s="413" t="s">
        <v>37365</v>
      </c>
    </row>
    <row r="4448" spans="1:5">
      <c r="A4448" s="412">
        <v>20178</v>
      </c>
      <c r="B4448" s="412" t="s">
        <v>37366</v>
      </c>
      <c r="C4448" s="412" t="s">
        <v>30213</v>
      </c>
      <c r="D4448" s="412" t="s">
        <v>30216</v>
      </c>
      <c r="E4448" s="413" t="s">
        <v>30523</v>
      </c>
    </row>
    <row r="4449" spans="1:5">
      <c r="A4449" s="412">
        <v>20180</v>
      </c>
      <c r="B4449" s="412" t="s">
        <v>37367</v>
      </c>
      <c r="C4449" s="412" t="s">
        <v>30213</v>
      </c>
      <c r="D4449" s="412" t="s">
        <v>30216</v>
      </c>
      <c r="E4449" s="413" t="s">
        <v>37368</v>
      </c>
    </row>
    <row r="4450" spans="1:5">
      <c r="A4450" s="412">
        <v>20181</v>
      </c>
      <c r="B4450" s="412" t="s">
        <v>37369</v>
      </c>
      <c r="C4450" s="412" t="s">
        <v>30213</v>
      </c>
      <c r="D4450" s="412" t="s">
        <v>30216</v>
      </c>
      <c r="E4450" s="413" t="s">
        <v>37370</v>
      </c>
    </row>
    <row r="4451" spans="1:5">
      <c r="A4451" s="412">
        <v>20177</v>
      </c>
      <c r="B4451" s="412" t="s">
        <v>37371</v>
      </c>
      <c r="C4451" s="412" t="s">
        <v>30213</v>
      </c>
      <c r="D4451" s="412" t="s">
        <v>30216</v>
      </c>
      <c r="E4451" s="413" t="s">
        <v>37372</v>
      </c>
    </row>
    <row r="4452" spans="1:5">
      <c r="A4452" s="412">
        <v>7082</v>
      </c>
      <c r="B4452" s="412" t="s">
        <v>37373</v>
      </c>
      <c r="C4452" s="412" t="s">
        <v>30213</v>
      </c>
      <c r="D4452" s="412" t="s">
        <v>30223</v>
      </c>
      <c r="E4452" s="413" t="s">
        <v>32207</v>
      </c>
    </row>
    <row r="4453" spans="1:5">
      <c r="A4453" s="412">
        <v>42707</v>
      </c>
      <c r="B4453" s="412" t="s">
        <v>37374</v>
      </c>
      <c r="C4453" s="412" t="s">
        <v>30213</v>
      </c>
      <c r="D4453" s="412" t="s">
        <v>30223</v>
      </c>
      <c r="E4453" s="413" t="s">
        <v>37375</v>
      </c>
    </row>
    <row r="4454" spans="1:5">
      <c r="A4454" s="412">
        <v>7069</v>
      </c>
      <c r="B4454" s="412" t="s">
        <v>37376</v>
      </c>
      <c r="C4454" s="412" t="s">
        <v>30213</v>
      </c>
      <c r="D4454" s="412" t="s">
        <v>30223</v>
      </c>
      <c r="E4454" s="413" t="s">
        <v>37377</v>
      </c>
    </row>
    <row r="4455" spans="1:5">
      <c r="A4455" s="412">
        <v>42708</v>
      </c>
      <c r="B4455" s="412" t="s">
        <v>37378</v>
      </c>
      <c r="C4455" s="412" t="s">
        <v>30213</v>
      </c>
      <c r="D4455" s="412" t="s">
        <v>30223</v>
      </c>
      <c r="E4455" s="413" t="s">
        <v>37379</v>
      </c>
    </row>
    <row r="4456" spans="1:5">
      <c r="A4456" s="412">
        <v>7070</v>
      </c>
      <c r="B4456" s="412" t="s">
        <v>37380</v>
      </c>
      <c r="C4456" s="412" t="s">
        <v>30213</v>
      </c>
      <c r="D4456" s="412" t="s">
        <v>30223</v>
      </c>
      <c r="E4456" s="413" t="s">
        <v>37381</v>
      </c>
    </row>
    <row r="4457" spans="1:5">
      <c r="A4457" s="412">
        <v>42709</v>
      </c>
      <c r="B4457" s="412" t="s">
        <v>37382</v>
      </c>
      <c r="C4457" s="412" t="s">
        <v>30213</v>
      </c>
      <c r="D4457" s="412" t="s">
        <v>30223</v>
      </c>
      <c r="E4457" s="413" t="s">
        <v>37383</v>
      </c>
    </row>
    <row r="4458" spans="1:5">
      <c r="A4458" s="412">
        <v>42710</v>
      </c>
      <c r="B4458" s="412" t="s">
        <v>37384</v>
      </c>
      <c r="C4458" s="412" t="s">
        <v>30213</v>
      </c>
      <c r="D4458" s="412" t="s">
        <v>30223</v>
      </c>
      <c r="E4458" s="413" t="s">
        <v>37385</v>
      </c>
    </row>
    <row r="4459" spans="1:5">
      <c r="A4459" s="412">
        <v>42716</v>
      </c>
      <c r="B4459" s="412" t="s">
        <v>37386</v>
      </c>
      <c r="C4459" s="412" t="s">
        <v>30213</v>
      </c>
      <c r="D4459" s="412" t="s">
        <v>30223</v>
      </c>
      <c r="E4459" s="413" t="s">
        <v>37387</v>
      </c>
    </row>
    <row r="4460" spans="1:5">
      <c r="A4460" s="412">
        <v>20172</v>
      </c>
      <c r="B4460" s="412" t="s">
        <v>37388</v>
      </c>
      <c r="C4460" s="412" t="s">
        <v>30213</v>
      </c>
      <c r="D4460" s="412" t="s">
        <v>30223</v>
      </c>
      <c r="E4460" s="413" t="s">
        <v>37389</v>
      </c>
    </row>
    <row r="4461" spans="1:5">
      <c r="A4461" s="412">
        <v>40945</v>
      </c>
      <c r="B4461" s="412" t="s">
        <v>37390</v>
      </c>
      <c r="C4461" s="412" t="s">
        <v>30484</v>
      </c>
      <c r="D4461" s="412" t="s">
        <v>30216</v>
      </c>
      <c r="E4461" s="413" t="s">
        <v>37391</v>
      </c>
    </row>
    <row r="4462" spans="1:5">
      <c r="A4462" s="412">
        <v>40946</v>
      </c>
      <c r="B4462" s="412" t="s">
        <v>37392</v>
      </c>
      <c r="C4462" s="412" t="s">
        <v>30486</v>
      </c>
      <c r="D4462" s="412" t="s">
        <v>30216</v>
      </c>
      <c r="E4462" s="413" t="s">
        <v>37393</v>
      </c>
    </row>
    <row r="4463" spans="1:5">
      <c r="A4463" s="412">
        <v>7153</v>
      </c>
      <c r="B4463" s="412" t="s">
        <v>37394</v>
      </c>
      <c r="C4463" s="412" t="s">
        <v>30484</v>
      </c>
      <c r="D4463" s="412" t="s">
        <v>30216</v>
      </c>
      <c r="E4463" s="413" t="s">
        <v>37395</v>
      </c>
    </row>
    <row r="4464" spans="1:5">
      <c r="A4464" s="412">
        <v>41089</v>
      </c>
      <c r="B4464" s="412" t="s">
        <v>37396</v>
      </c>
      <c r="C4464" s="412" t="s">
        <v>30486</v>
      </c>
      <c r="D4464" s="412" t="s">
        <v>30216</v>
      </c>
      <c r="E4464" s="413" t="s">
        <v>37397</v>
      </c>
    </row>
    <row r="4465" spans="1:5">
      <c r="A4465" s="412">
        <v>40943</v>
      </c>
      <c r="B4465" s="412" t="s">
        <v>37398</v>
      </c>
      <c r="C4465" s="412" t="s">
        <v>30484</v>
      </c>
      <c r="D4465" s="412" t="s">
        <v>30216</v>
      </c>
      <c r="E4465" s="413" t="s">
        <v>4994</v>
      </c>
    </row>
    <row r="4466" spans="1:5">
      <c r="A4466" s="412">
        <v>40944</v>
      </c>
      <c r="B4466" s="412" t="s">
        <v>37399</v>
      </c>
      <c r="C4466" s="412" t="s">
        <v>30486</v>
      </c>
      <c r="D4466" s="412" t="s">
        <v>30216</v>
      </c>
      <c r="E4466" s="413" t="s">
        <v>37400</v>
      </c>
    </row>
    <row r="4467" spans="1:5">
      <c r="A4467" s="412">
        <v>6175</v>
      </c>
      <c r="B4467" s="412" t="s">
        <v>37401</v>
      </c>
      <c r="C4467" s="412" t="s">
        <v>30484</v>
      </c>
      <c r="D4467" s="412" t="s">
        <v>30216</v>
      </c>
      <c r="E4467" s="413" t="s">
        <v>37402</v>
      </c>
    </row>
    <row r="4468" spans="1:5">
      <c r="A4468" s="412">
        <v>41092</v>
      </c>
      <c r="B4468" s="412" t="s">
        <v>37403</v>
      </c>
      <c r="C4468" s="412" t="s">
        <v>30486</v>
      </c>
      <c r="D4468" s="412" t="s">
        <v>30216</v>
      </c>
      <c r="E4468" s="413" t="s">
        <v>37404</v>
      </c>
    </row>
    <row r="4469" spans="1:5">
      <c r="A4469" s="412">
        <v>37712</v>
      </c>
      <c r="B4469" s="412" t="s">
        <v>37405</v>
      </c>
      <c r="C4469" s="412" t="s">
        <v>30222</v>
      </c>
      <c r="D4469" s="412" t="s">
        <v>30223</v>
      </c>
      <c r="E4469" s="413" t="s">
        <v>37406</v>
      </c>
    </row>
    <row r="4470" spans="1:5">
      <c r="A4470" s="412">
        <v>34547</v>
      </c>
      <c r="B4470" s="412" t="s">
        <v>37407</v>
      </c>
      <c r="C4470" s="412" t="s">
        <v>30232</v>
      </c>
      <c r="D4470" s="412" t="s">
        <v>30216</v>
      </c>
      <c r="E4470" s="413" t="s">
        <v>11942</v>
      </c>
    </row>
    <row r="4471" spans="1:5">
      <c r="A4471" s="412">
        <v>34548</v>
      </c>
      <c r="B4471" s="412" t="s">
        <v>37408</v>
      </c>
      <c r="C4471" s="412" t="s">
        <v>30232</v>
      </c>
      <c r="D4471" s="412" t="s">
        <v>30216</v>
      </c>
      <c r="E4471" s="413" t="s">
        <v>14567</v>
      </c>
    </row>
    <row r="4472" spans="1:5">
      <c r="A4472" s="412">
        <v>34558</v>
      </c>
      <c r="B4472" s="412" t="s">
        <v>37409</v>
      </c>
      <c r="C4472" s="412" t="s">
        <v>30232</v>
      </c>
      <c r="D4472" s="412" t="s">
        <v>30216</v>
      </c>
      <c r="E4472" s="413" t="s">
        <v>4119</v>
      </c>
    </row>
    <row r="4473" spans="1:5">
      <c r="A4473" s="412">
        <v>34550</v>
      </c>
      <c r="B4473" s="412" t="s">
        <v>37410</v>
      </c>
      <c r="C4473" s="412" t="s">
        <v>30232</v>
      </c>
      <c r="D4473" s="412" t="s">
        <v>30216</v>
      </c>
      <c r="E4473" s="413" t="s">
        <v>16587</v>
      </c>
    </row>
    <row r="4474" spans="1:5">
      <c r="A4474" s="412">
        <v>34557</v>
      </c>
      <c r="B4474" s="412" t="s">
        <v>37411</v>
      </c>
      <c r="C4474" s="412" t="s">
        <v>30232</v>
      </c>
      <c r="D4474" s="412" t="s">
        <v>30216</v>
      </c>
      <c r="E4474" s="413" t="s">
        <v>8433</v>
      </c>
    </row>
    <row r="4475" spans="1:5">
      <c r="A4475" s="412">
        <v>37411</v>
      </c>
      <c r="B4475" s="412" t="s">
        <v>37412</v>
      </c>
      <c r="C4475" s="412" t="s">
        <v>30222</v>
      </c>
      <c r="D4475" s="412" t="s">
        <v>30216</v>
      </c>
      <c r="E4475" s="413" t="s">
        <v>37413</v>
      </c>
    </row>
    <row r="4476" spans="1:5">
      <c r="A4476" s="412">
        <v>39508</v>
      </c>
      <c r="B4476" s="412" t="s">
        <v>37414</v>
      </c>
      <c r="C4476" s="412" t="s">
        <v>30222</v>
      </c>
      <c r="D4476" s="412" t="s">
        <v>30216</v>
      </c>
      <c r="E4476" s="413" t="s">
        <v>13283</v>
      </c>
    </row>
    <row r="4477" spans="1:5">
      <c r="A4477" s="412">
        <v>39507</v>
      </c>
      <c r="B4477" s="412" t="s">
        <v>37415</v>
      </c>
      <c r="C4477" s="412" t="s">
        <v>30222</v>
      </c>
      <c r="D4477" s="412" t="s">
        <v>30216</v>
      </c>
      <c r="E4477" s="413" t="s">
        <v>37416</v>
      </c>
    </row>
    <row r="4478" spans="1:5">
      <c r="A4478" s="412">
        <v>7155</v>
      </c>
      <c r="B4478" s="412" t="s">
        <v>37417</v>
      </c>
      <c r="C4478" s="412" t="s">
        <v>30222</v>
      </c>
      <c r="D4478" s="412" t="s">
        <v>30216</v>
      </c>
      <c r="E4478" s="413" t="s">
        <v>37418</v>
      </c>
    </row>
    <row r="4479" spans="1:5">
      <c r="A4479" s="412">
        <v>42406</v>
      </c>
      <c r="B4479" s="412" t="s">
        <v>37419</v>
      </c>
      <c r="C4479" s="412" t="s">
        <v>30222</v>
      </c>
      <c r="D4479" s="412" t="s">
        <v>30216</v>
      </c>
      <c r="E4479" s="413" t="s">
        <v>37420</v>
      </c>
    </row>
    <row r="4480" spans="1:5">
      <c r="A4480" s="412">
        <v>7156</v>
      </c>
      <c r="B4480" s="412" t="s">
        <v>37421</v>
      </c>
      <c r="C4480" s="412" t="s">
        <v>30222</v>
      </c>
      <c r="D4480" s="412" t="s">
        <v>30214</v>
      </c>
      <c r="E4480" s="413" t="s">
        <v>37422</v>
      </c>
    </row>
    <row r="4481" spans="1:5">
      <c r="A4481" s="412">
        <v>43127</v>
      </c>
      <c r="B4481" s="412" t="s">
        <v>37423</v>
      </c>
      <c r="C4481" s="412" t="s">
        <v>30222</v>
      </c>
      <c r="D4481" s="412" t="s">
        <v>30216</v>
      </c>
      <c r="E4481" s="413" t="s">
        <v>37424</v>
      </c>
    </row>
    <row r="4482" spans="1:5">
      <c r="A4482" s="412">
        <v>10917</v>
      </c>
      <c r="B4482" s="412" t="s">
        <v>37425</v>
      </c>
      <c r="C4482" s="412" t="s">
        <v>30222</v>
      </c>
      <c r="D4482" s="412" t="s">
        <v>30216</v>
      </c>
      <c r="E4482" s="413" t="s">
        <v>37426</v>
      </c>
    </row>
    <row r="4483" spans="1:5">
      <c r="A4483" s="412">
        <v>21141</v>
      </c>
      <c r="B4483" s="412" t="s">
        <v>37427</v>
      </c>
      <c r="C4483" s="412" t="s">
        <v>30222</v>
      </c>
      <c r="D4483" s="412" t="s">
        <v>30216</v>
      </c>
      <c r="E4483" s="413" t="s">
        <v>4722</v>
      </c>
    </row>
    <row r="4484" spans="1:5">
      <c r="A4484" s="412">
        <v>39509</v>
      </c>
      <c r="B4484" s="412" t="s">
        <v>37428</v>
      </c>
      <c r="C4484" s="412" t="s">
        <v>30222</v>
      </c>
      <c r="D4484" s="412" t="s">
        <v>30216</v>
      </c>
      <c r="E4484" s="413" t="s">
        <v>12833</v>
      </c>
    </row>
    <row r="4485" spans="1:5">
      <c r="A4485" s="412">
        <v>44529</v>
      </c>
      <c r="B4485" s="412" t="s">
        <v>37429</v>
      </c>
      <c r="C4485" s="412" t="s">
        <v>30222</v>
      </c>
      <c r="D4485" s="412" t="s">
        <v>30223</v>
      </c>
      <c r="E4485" s="413" t="s">
        <v>6209</v>
      </c>
    </row>
    <row r="4486" spans="1:5">
      <c r="A4486" s="412">
        <v>7167</v>
      </c>
      <c r="B4486" s="412" t="s">
        <v>37430</v>
      </c>
      <c r="C4486" s="412" t="s">
        <v>30222</v>
      </c>
      <c r="D4486" s="412" t="s">
        <v>30223</v>
      </c>
      <c r="E4486" s="413" t="s">
        <v>37431</v>
      </c>
    </row>
    <row r="4487" spans="1:5">
      <c r="A4487" s="412">
        <v>10928</v>
      </c>
      <c r="B4487" s="412" t="s">
        <v>37432</v>
      </c>
      <c r="C4487" s="412" t="s">
        <v>30222</v>
      </c>
      <c r="D4487" s="412" t="s">
        <v>30223</v>
      </c>
      <c r="E4487" s="413" t="s">
        <v>6318</v>
      </c>
    </row>
    <row r="4488" spans="1:5">
      <c r="A4488" s="412">
        <v>10933</v>
      </c>
      <c r="B4488" s="412" t="s">
        <v>37433</v>
      </c>
      <c r="C4488" s="412" t="s">
        <v>30222</v>
      </c>
      <c r="D4488" s="412" t="s">
        <v>30223</v>
      </c>
      <c r="E4488" s="413" t="s">
        <v>37434</v>
      </c>
    </row>
    <row r="4489" spans="1:5">
      <c r="A4489" s="412">
        <v>7158</v>
      </c>
      <c r="B4489" s="412" t="s">
        <v>37435</v>
      </c>
      <c r="C4489" s="412" t="s">
        <v>30222</v>
      </c>
      <c r="D4489" s="412" t="s">
        <v>30223</v>
      </c>
      <c r="E4489" s="413" t="s">
        <v>36095</v>
      </c>
    </row>
    <row r="4490" spans="1:5">
      <c r="A4490" s="412">
        <v>10927</v>
      </c>
      <c r="B4490" s="412" t="s">
        <v>37436</v>
      </c>
      <c r="C4490" s="412" t="s">
        <v>30222</v>
      </c>
      <c r="D4490" s="412" t="s">
        <v>30223</v>
      </c>
      <c r="E4490" s="413" t="s">
        <v>37437</v>
      </c>
    </row>
    <row r="4491" spans="1:5">
      <c r="A4491" s="412">
        <v>7162</v>
      </c>
      <c r="B4491" s="412" t="s">
        <v>37438</v>
      </c>
      <c r="C4491" s="412" t="s">
        <v>30222</v>
      </c>
      <c r="D4491" s="412" t="s">
        <v>30223</v>
      </c>
      <c r="E4491" s="413" t="s">
        <v>6461</v>
      </c>
    </row>
    <row r="4492" spans="1:5">
      <c r="A4492" s="412">
        <v>10932</v>
      </c>
      <c r="B4492" s="412" t="s">
        <v>37439</v>
      </c>
      <c r="C4492" s="412" t="s">
        <v>30222</v>
      </c>
      <c r="D4492" s="412" t="s">
        <v>30223</v>
      </c>
      <c r="E4492" s="413" t="s">
        <v>37440</v>
      </c>
    </row>
    <row r="4493" spans="1:5">
      <c r="A4493" s="412">
        <v>10937</v>
      </c>
      <c r="B4493" s="412" t="s">
        <v>37441</v>
      </c>
      <c r="C4493" s="412" t="s">
        <v>30222</v>
      </c>
      <c r="D4493" s="412" t="s">
        <v>30223</v>
      </c>
      <c r="E4493" s="413" t="s">
        <v>15888</v>
      </c>
    </row>
    <row r="4494" spans="1:5">
      <c r="A4494" s="412">
        <v>10935</v>
      </c>
      <c r="B4494" s="412" t="s">
        <v>37442</v>
      </c>
      <c r="C4494" s="412" t="s">
        <v>30222</v>
      </c>
      <c r="D4494" s="412" t="s">
        <v>30223</v>
      </c>
      <c r="E4494" s="413" t="s">
        <v>37443</v>
      </c>
    </row>
    <row r="4495" spans="1:5">
      <c r="A4495" s="412">
        <v>10931</v>
      </c>
      <c r="B4495" s="412" t="s">
        <v>37444</v>
      </c>
      <c r="C4495" s="412" t="s">
        <v>30222</v>
      </c>
      <c r="D4495" s="412" t="s">
        <v>30223</v>
      </c>
      <c r="E4495" s="413" t="s">
        <v>14568</v>
      </c>
    </row>
    <row r="4496" spans="1:5">
      <c r="A4496" s="412">
        <v>7164</v>
      </c>
      <c r="B4496" s="412" t="s">
        <v>37445</v>
      </c>
      <c r="C4496" s="412" t="s">
        <v>30222</v>
      </c>
      <c r="D4496" s="412" t="s">
        <v>30223</v>
      </c>
      <c r="E4496" s="413" t="s">
        <v>37446</v>
      </c>
    </row>
    <row r="4497" spans="1:5">
      <c r="A4497" s="412">
        <v>36887</v>
      </c>
      <c r="B4497" s="412" t="s">
        <v>37447</v>
      </c>
      <c r="C4497" s="412" t="s">
        <v>30222</v>
      </c>
      <c r="D4497" s="412" t="s">
        <v>30216</v>
      </c>
      <c r="E4497" s="413" t="s">
        <v>9486</v>
      </c>
    </row>
    <row r="4498" spans="1:5">
      <c r="A4498" s="412">
        <v>34630</v>
      </c>
      <c r="B4498" s="412" t="s">
        <v>37448</v>
      </c>
      <c r="C4498" s="412" t="s">
        <v>30213</v>
      </c>
      <c r="D4498" s="412" t="s">
        <v>30223</v>
      </c>
      <c r="E4498" s="413" t="s">
        <v>37449</v>
      </c>
    </row>
    <row r="4499" spans="1:5">
      <c r="A4499" s="412">
        <v>7161</v>
      </c>
      <c r="B4499" s="412" t="s">
        <v>37450</v>
      </c>
      <c r="C4499" s="412" t="s">
        <v>30222</v>
      </c>
      <c r="D4499" s="412" t="s">
        <v>30223</v>
      </c>
      <c r="E4499" s="413" t="s">
        <v>13374</v>
      </c>
    </row>
    <row r="4500" spans="1:5">
      <c r="A4500" s="412">
        <v>7170</v>
      </c>
      <c r="B4500" s="412" t="s">
        <v>37451</v>
      </c>
      <c r="C4500" s="412" t="s">
        <v>30222</v>
      </c>
      <c r="D4500" s="412" t="s">
        <v>30216</v>
      </c>
      <c r="E4500" s="413" t="s">
        <v>37452</v>
      </c>
    </row>
    <row r="4501" spans="1:5">
      <c r="A4501" s="412">
        <v>37524</v>
      </c>
      <c r="B4501" s="412" t="s">
        <v>37453</v>
      </c>
      <c r="C4501" s="412" t="s">
        <v>30232</v>
      </c>
      <c r="D4501" s="412" t="s">
        <v>30214</v>
      </c>
      <c r="E4501" s="413" t="s">
        <v>5042</v>
      </c>
    </row>
    <row r="4502" spans="1:5">
      <c r="A4502" s="412">
        <v>37525</v>
      </c>
      <c r="B4502" s="412" t="s">
        <v>37454</v>
      </c>
      <c r="C4502" s="412" t="s">
        <v>30232</v>
      </c>
      <c r="D4502" s="412" t="s">
        <v>30216</v>
      </c>
      <c r="E4502" s="413" t="s">
        <v>16587</v>
      </c>
    </row>
    <row r="4503" spans="1:5">
      <c r="A4503" s="412">
        <v>36789</v>
      </c>
      <c r="B4503" s="412" t="s">
        <v>37455</v>
      </c>
      <c r="C4503" s="412" t="s">
        <v>30213</v>
      </c>
      <c r="D4503" s="412" t="s">
        <v>30216</v>
      </c>
      <c r="E4503" s="413" t="s">
        <v>4690</v>
      </c>
    </row>
    <row r="4504" spans="1:5">
      <c r="A4504" s="412">
        <v>7173</v>
      </c>
      <c r="B4504" s="412" t="s">
        <v>37456</v>
      </c>
      <c r="C4504" s="412" t="s">
        <v>31052</v>
      </c>
      <c r="D4504" s="412" t="s">
        <v>30214</v>
      </c>
      <c r="E4504" s="413" t="s">
        <v>37457</v>
      </c>
    </row>
    <row r="4505" spans="1:5">
      <c r="A4505" s="412">
        <v>7175</v>
      </c>
      <c r="B4505" s="412" t="s">
        <v>37458</v>
      </c>
      <c r="C4505" s="412" t="s">
        <v>30213</v>
      </c>
      <c r="D4505" s="412" t="s">
        <v>30216</v>
      </c>
      <c r="E4505" s="413" t="s">
        <v>5607</v>
      </c>
    </row>
    <row r="4506" spans="1:5">
      <c r="A4506" s="412">
        <v>40741</v>
      </c>
      <c r="B4506" s="412" t="s">
        <v>37459</v>
      </c>
      <c r="C4506" s="412" t="s">
        <v>30213</v>
      </c>
      <c r="D4506" s="412" t="s">
        <v>30216</v>
      </c>
      <c r="E4506" s="413" t="s">
        <v>37460</v>
      </c>
    </row>
    <row r="4507" spans="1:5">
      <c r="A4507" s="412">
        <v>7184</v>
      </c>
      <c r="B4507" s="412" t="s">
        <v>37461</v>
      </c>
      <c r="C4507" s="412" t="s">
        <v>30222</v>
      </c>
      <c r="D4507" s="412" t="s">
        <v>30223</v>
      </c>
      <c r="E4507" s="413" t="s">
        <v>15491</v>
      </c>
    </row>
    <row r="4508" spans="1:5">
      <c r="A4508" s="412">
        <v>34458</v>
      </c>
      <c r="B4508" s="412" t="s">
        <v>37462</v>
      </c>
      <c r="C4508" s="412" t="s">
        <v>30213</v>
      </c>
      <c r="D4508" s="412" t="s">
        <v>30216</v>
      </c>
      <c r="E4508" s="413" t="s">
        <v>37463</v>
      </c>
    </row>
    <row r="4509" spans="1:5">
      <c r="A4509" s="412">
        <v>34464</v>
      </c>
      <c r="B4509" s="412" t="s">
        <v>37464</v>
      </c>
      <c r="C4509" s="412" t="s">
        <v>30213</v>
      </c>
      <c r="D4509" s="412" t="s">
        <v>30216</v>
      </c>
      <c r="E4509" s="413" t="s">
        <v>37465</v>
      </c>
    </row>
    <row r="4510" spans="1:5">
      <c r="A4510" s="412">
        <v>34468</v>
      </c>
      <c r="B4510" s="412" t="s">
        <v>37466</v>
      </c>
      <c r="C4510" s="412" t="s">
        <v>30213</v>
      </c>
      <c r="D4510" s="412" t="s">
        <v>30216</v>
      </c>
      <c r="E4510" s="413" t="s">
        <v>37467</v>
      </c>
    </row>
    <row r="4511" spans="1:5">
      <c r="A4511" s="412">
        <v>34473</v>
      </c>
      <c r="B4511" s="412" t="s">
        <v>37468</v>
      </c>
      <c r="C4511" s="412" t="s">
        <v>30213</v>
      </c>
      <c r="D4511" s="412" t="s">
        <v>30216</v>
      </c>
      <c r="E4511" s="413" t="s">
        <v>37469</v>
      </c>
    </row>
    <row r="4512" spans="1:5">
      <c r="A4512" s="412">
        <v>34480</v>
      </c>
      <c r="B4512" s="412" t="s">
        <v>37470</v>
      </c>
      <c r="C4512" s="412" t="s">
        <v>30213</v>
      </c>
      <c r="D4512" s="412" t="s">
        <v>30216</v>
      </c>
      <c r="E4512" s="413" t="s">
        <v>37471</v>
      </c>
    </row>
    <row r="4513" spans="1:5">
      <c r="A4513" s="412">
        <v>34486</v>
      </c>
      <c r="B4513" s="412" t="s">
        <v>37472</v>
      </c>
      <c r="C4513" s="412" t="s">
        <v>30213</v>
      </c>
      <c r="D4513" s="412" t="s">
        <v>30216</v>
      </c>
      <c r="E4513" s="413" t="s">
        <v>37473</v>
      </c>
    </row>
    <row r="4514" spans="1:5">
      <c r="A4514" s="412">
        <v>7190</v>
      </c>
      <c r="B4514" s="412" t="s">
        <v>37474</v>
      </c>
      <c r="C4514" s="412" t="s">
        <v>30213</v>
      </c>
      <c r="D4514" s="412" t="s">
        <v>30216</v>
      </c>
      <c r="E4514" s="413" t="s">
        <v>37475</v>
      </c>
    </row>
    <row r="4515" spans="1:5">
      <c r="A4515" s="412">
        <v>34417</v>
      </c>
      <c r="B4515" s="412" t="s">
        <v>37476</v>
      </c>
      <c r="C4515" s="412" t="s">
        <v>30213</v>
      </c>
      <c r="D4515" s="412" t="s">
        <v>30216</v>
      </c>
      <c r="E4515" s="413" t="s">
        <v>8941</v>
      </c>
    </row>
    <row r="4516" spans="1:5">
      <c r="A4516" s="412">
        <v>7213</v>
      </c>
      <c r="B4516" s="412" t="s">
        <v>37477</v>
      </c>
      <c r="C4516" s="412" t="s">
        <v>30222</v>
      </c>
      <c r="D4516" s="412" t="s">
        <v>30216</v>
      </c>
      <c r="E4516" s="413" t="s">
        <v>33917</v>
      </c>
    </row>
    <row r="4517" spans="1:5">
      <c r="A4517" s="412">
        <v>7195</v>
      </c>
      <c r="B4517" s="412" t="s">
        <v>37478</v>
      </c>
      <c r="C4517" s="412" t="s">
        <v>30213</v>
      </c>
      <c r="D4517" s="412" t="s">
        <v>30216</v>
      </c>
      <c r="E4517" s="413" t="s">
        <v>13449</v>
      </c>
    </row>
    <row r="4518" spans="1:5">
      <c r="A4518" s="412">
        <v>7186</v>
      </c>
      <c r="B4518" s="412" t="s">
        <v>37479</v>
      </c>
      <c r="C4518" s="412" t="s">
        <v>30213</v>
      </c>
      <c r="D4518" s="412" t="s">
        <v>30214</v>
      </c>
      <c r="E4518" s="413" t="s">
        <v>37480</v>
      </c>
    </row>
    <row r="4519" spans="1:5">
      <c r="A4519" s="412">
        <v>7194</v>
      </c>
      <c r="B4519" s="412" t="s">
        <v>37481</v>
      </c>
      <c r="C4519" s="412" t="s">
        <v>30222</v>
      </c>
      <c r="D4519" s="412" t="s">
        <v>30216</v>
      </c>
      <c r="E4519" s="413" t="s">
        <v>7831</v>
      </c>
    </row>
    <row r="4520" spans="1:5">
      <c r="A4520" s="412">
        <v>7197</v>
      </c>
      <c r="B4520" s="412" t="s">
        <v>37482</v>
      </c>
      <c r="C4520" s="412" t="s">
        <v>30213</v>
      </c>
      <c r="D4520" s="412" t="s">
        <v>30216</v>
      </c>
      <c r="E4520" s="413" t="s">
        <v>37483</v>
      </c>
    </row>
    <row r="4521" spans="1:5">
      <c r="A4521" s="412">
        <v>7192</v>
      </c>
      <c r="B4521" s="412" t="s">
        <v>37484</v>
      </c>
      <c r="C4521" s="412" t="s">
        <v>30213</v>
      </c>
      <c r="D4521" s="412" t="s">
        <v>30216</v>
      </c>
      <c r="E4521" s="413" t="s">
        <v>37485</v>
      </c>
    </row>
    <row r="4522" spans="1:5">
      <c r="A4522" s="412">
        <v>7193</v>
      </c>
      <c r="B4522" s="412" t="s">
        <v>37486</v>
      </c>
      <c r="C4522" s="412" t="s">
        <v>30213</v>
      </c>
      <c r="D4522" s="412" t="s">
        <v>30216</v>
      </c>
      <c r="E4522" s="413" t="s">
        <v>37487</v>
      </c>
    </row>
    <row r="4523" spans="1:5">
      <c r="A4523" s="412">
        <v>7189</v>
      </c>
      <c r="B4523" s="412" t="s">
        <v>37488</v>
      </c>
      <c r="C4523" s="412" t="s">
        <v>30213</v>
      </c>
      <c r="D4523" s="412" t="s">
        <v>30216</v>
      </c>
      <c r="E4523" s="413" t="s">
        <v>37489</v>
      </c>
    </row>
    <row r="4524" spans="1:5">
      <c r="A4524" s="412">
        <v>34402</v>
      </c>
      <c r="B4524" s="412" t="s">
        <v>37490</v>
      </c>
      <c r="C4524" s="412" t="s">
        <v>30213</v>
      </c>
      <c r="D4524" s="412" t="s">
        <v>30216</v>
      </c>
      <c r="E4524" s="413" t="s">
        <v>12860</v>
      </c>
    </row>
    <row r="4525" spans="1:5">
      <c r="A4525" s="412">
        <v>7245</v>
      </c>
      <c r="B4525" s="412" t="s">
        <v>37491</v>
      </c>
      <c r="C4525" s="412" t="s">
        <v>30213</v>
      </c>
      <c r="D4525" s="412" t="s">
        <v>30216</v>
      </c>
      <c r="E4525" s="413" t="s">
        <v>15804</v>
      </c>
    </row>
    <row r="4526" spans="1:5">
      <c r="A4526" s="412">
        <v>34425</v>
      </c>
      <c r="B4526" s="412" t="s">
        <v>37492</v>
      </c>
      <c r="C4526" s="412" t="s">
        <v>30213</v>
      </c>
      <c r="D4526" s="412" t="s">
        <v>30216</v>
      </c>
      <c r="E4526" s="413" t="s">
        <v>37493</v>
      </c>
    </row>
    <row r="4527" spans="1:5">
      <c r="A4527" s="412">
        <v>7223</v>
      </c>
      <c r="B4527" s="412" t="s">
        <v>37494</v>
      </c>
      <c r="C4527" s="412" t="s">
        <v>30213</v>
      </c>
      <c r="D4527" s="412" t="s">
        <v>30216</v>
      </c>
      <c r="E4527" s="413" t="s">
        <v>37495</v>
      </c>
    </row>
    <row r="4528" spans="1:5">
      <c r="A4528" s="412">
        <v>7234</v>
      </c>
      <c r="B4528" s="412" t="s">
        <v>37496</v>
      </c>
      <c r="C4528" s="412" t="s">
        <v>30213</v>
      </c>
      <c r="D4528" s="412" t="s">
        <v>30216</v>
      </c>
      <c r="E4528" s="413" t="s">
        <v>37497</v>
      </c>
    </row>
    <row r="4529" spans="1:5">
      <c r="A4529" s="412">
        <v>7224</v>
      </c>
      <c r="B4529" s="412" t="s">
        <v>37498</v>
      </c>
      <c r="C4529" s="412" t="s">
        <v>30213</v>
      </c>
      <c r="D4529" s="412" t="s">
        <v>30216</v>
      </c>
      <c r="E4529" s="413" t="s">
        <v>37499</v>
      </c>
    </row>
    <row r="4530" spans="1:5">
      <c r="A4530" s="412">
        <v>7225</v>
      </c>
      <c r="B4530" s="412" t="s">
        <v>37500</v>
      </c>
      <c r="C4530" s="412" t="s">
        <v>30213</v>
      </c>
      <c r="D4530" s="412" t="s">
        <v>30216</v>
      </c>
      <c r="E4530" s="413" t="s">
        <v>37501</v>
      </c>
    </row>
    <row r="4531" spans="1:5">
      <c r="A4531" s="412">
        <v>7226</v>
      </c>
      <c r="B4531" s="412" t="s">
        <v>37502</v>
      </c>
      <c r="C4531" s="412" t="s">
        <v>30213</v>
      </c>
      <c r="D4531" s="412" t="s">
        <v>30216</v>
      </c>
      <c r="E4531" s="413" t="s">
        <v>37503</v>
      </c>
    </row>
    <row r="4532" spans="1:5">
      <c r="A4532" s="412">
        <v>7227</v>
      </c>
      <c r="B4532" s="412" t="s">
        <v>37504</v>
      </c>
      <c r="C4532" s="412" t="s">
        <v>30213</v>
      </c>
      <c r="D4532" s="412" t="s">
        <v>30216</v>
      </c>
      <c r="E4532" s="413" t="s">
        <v>37505</v>
      </c>
    </row>
    <row r="4533" spans="1:5">
      <c r="A4533" s="412">
        <v>7212</v>
      </c>
      <c r="B4533" s="412" t="s">
        <v>37506</v>
      </c>
      <c r="C4533" s="412" t="s">
        <v>30213</v>
      </c>
      <c r="D4533" s="412" t="s">
        <v>30216</v>
      </c>
      <c r="E4533" s="413" t="s">
        <v>37507</v>
      </c>
    </row>
    <row r="4534" spans="1:5">
      <c r="A4534" s="412">
        <v>7229</v>
      </c>
      <c r="B4534" s="412" t="s">
        <v>37508</v>
      </c>
      <c r="C4534" s="412" t="s">
        <v>30213</v>
      </c>
      <c r="D4534" s="412" t="s">
        <v>30216</v>
      </c>
      <c r="E4534" s="413" t="s">
        <v>37509</v>
      </c>
    </row>
    <row r="4535" spans="1:5">
      <c r="A4535" s="412">
        <v>7230</v>
      </c>
      <c r="B4535" s="412" t="s">
        <v>37510</v>
      </c>
      <c r="C4535" s="412" t="s">
        <v>30213</v>
      </c>
      <c r="D4535" s="412" t="s">
        <v>30216</v>
      </c>
      <c r="E4535" s="413" t="s">
        <v>37511</v>
      </c>
    </row>
    <row r="4536" spans="1:5">
      <c r="A4536" s="412">
        <v>7231</v>
      </c>
      <c r="B4536" s="412" t="s">
        <v>37512</v>
      </c>
      <c r="C4536" s="412" t="s">
        <v>30213</v>
      </c>
      <c r="D4536" s="412" t="s">
        <v>30216</v>
      </c>
      <c r="E4536" s="413" t="s">
        <v>37513</v>
      </c>
    </row>
    <row r="4537" spans="1:5">
      <c r="A4537" s="412">
        <v>7220</v>
      </c>
      <c r="B4537" s="412" t="s">
        <v>37514</v>
      </c>
      <c r="C4537" s="412" t="s">
        <v>30213</v>
      </c>
      <c r="D4537" s="412" t="s">
        <v>30216</v>
      </c>
      <c r="E4537" s="413" t="s">
        <v>37515</v>
      </c>
    </row>
    <row r="4538" spans="1:5">
      <c r="A4538" s="412">
        <v>34447</v>
      </c>
      <c r="B4538" s="412" t="s">
        <v>37516</v>
      </c>
      <c r="C4538" s="412" t="s">
        <v>30213</v>
      </c>
      <c r="D4538" s="412" t="s">
        <v>30216</v>
      </c>
      <c r="E4538" s="413" t="s">
        <v>37517</v>
      </c>
    </row>
    <row r="4539" spans="1:5">
      <c r="A4539" s="412">
        <v>7233</v>
      </c>
      <c r="B4539" s="412" t="s">
        <v>37518</v>
      </c>
      <c r="C4539" s="412" t="s">
        <v>30213</v>
      </c>
      <c r="D4539" s="412" t="s">
        <v>30216</v>
      </c>
      <c r="E4539" s="413" t="s">
        <v>37519</v>
      </c>
    </row>
    <row r="4540" spans="1:5">
      <c r="A4540" s="412">
        <v>40740</v>
      </c>
      <c r="B4540" s="412" t="s">
        <v>37520</v>
      </c>
      <c r="C4540" s="412" t="s">
        <v>30222</v>
      </c>
      <c r="D4540" s="412" t="s">
        <v>30223</v>
      </c>
      <c r="E4540" s="413" t="s">
        <v>37521</v>
      </c>
    </row>
    <row r="4541" spans="1:5">
      <c r="A4541" s="412">
        <v>25007</v>
      </c>
      <c r="B4541" s="412" t="s">
        <v>37522</v>
      </c>
      <c r="C4541" s="412" t="s">
        <v>30222</v>
      </c>
      <c r="D4541" s="412" t="s">
        <v>30223</v>
      </c>
      <c r="E4541" s="413" t="s">
        <v>37523</v>
      </c>
    </row>
    <row r="4542" spans="1:5">
      <c r="A4542" s="412">
        <v>43071</v>
      </c>
      <c r="B4542" s="412" t="s">
        <v>37524</v>
      </c>
      <c r="C4542" s="412" t="s">
        <v>30222</v>
      </c>
      <c r="D4542" s="412" t="s">
        <v>30223</v>
      </c>
      <c r="E4542" s="413" t="s">
        <v>37525</v>
      </c>
    </row>
    <row r="4543" spans="1:5">
      <c r="A4543" s="412">
        <v>39520</v>
      </c>
      <c r="B4543" s="412" t="s">
        <v>37526</v>
      </c>
      <c r="C4543" s="412" t="s">
        <v>30222</v>
      </c>
      <c r="D4543" s="412" t="s">
        <v>30223</v>
      </c>
      <c r="E4543" s="413" t="s">
        <v>37527</v>
      </c>
    </row>
    <row r="4544" spans="1:5">
      <c r="A4544" s="412">
        <v>39521</v>
      </c>
      <c r="B4544" s="412" t="s">
        <v>37528</v>
      </c>
      <c r="C4544" s="412" t="s">
        <v>30222</v>
      </c>
      <c r="D4544" s="412" t="s">
        <v>30223</v>
      </c>
      <c r="E4544" s="413" t="s">
        <v>37529</v>
      </c>
    </row>
    <row r="4545" spans="1:5">
      <c r="A4545" s="412">
        <v>39522</v>
      </c>
      <c r="B4545" s="412" t="s">
        <v>37530</v>
      </c>
      <c r="C4545" s="412" t="s">
        <v>30222</v>
      </c>
      <c r="D4545" s="412" t="s">
        <v>30223</v>
      </c>
      <c r="E4545" s="413" t="s">
        <v>37531</v>
      </c>
    </row>
    <row r="4546" spans="1:5">
      <c r="A4546" s="412">
        <v>7243</v>
      </c>
      <c r="B4546" s="412" t="s">
        <v>37532</v>
      </c>
      <c r="C4546" s="412" t="s">
        <v>30222</v>
      </c>
      <c r="D4546" s="412" t="s">
        <v>30223</v>
      </c>
      <c r="E4546" s="413" t="s">
        <v>15052</v>
      </c>
    </row>
    <row r="4547" spans="1:5">
      <c r="A4547" s="412">
        <v>11067</v>
      </c>
      <c r="B4547" s="412" t="s">
        <v>37533</v>
      </c>
      <c r="C4547" s="412" t="s">
        <v>30213</v>
      </c>
      <c r="D4547" s="412" t="s">
        <v>30223</v>
      </c>
      <c r="E4547" s="413" t="s">
        <v>37534</v>
      </c>
    </row>
    <row r="4548" spans="1:5">
      <c r="A4548" s="412">
        <v>11068</v>
      </c>
      <c r="B4548" s="412" t="s">
        <v>37535</v>
      </c>
      <c r="C4548" s="412" t="s">
        <v>30213</v>
      </c>
      <c r="D4548" s="412" t="s">
        <v>30223</v>
      </c>
      <c r="E4548" s="413" t="s">
        <v>37536</v>
      </c>
    </row>
    <row r="4549" spans="1:5">
      <c r="A4549" s="412">
        <v>7246</v>
      </c>
      <c r="B4549" s="412" t="s">
        <v>37537</v>
      </c>
      <c r="C4549" s="412" t="s">
        <v>30213</v>
      </c>
      <c r="D4549" s="412" t="s">
        <v>30216</v>
      </c>
      <c r="E4549" s="413" t="s">
        <v>4811</v>
      </c>
    </row>
    <row r="4550" spans="1:5">
      <c r="A4550" s="412">
        <v>12869</v>
      </c>
      <c r="B4550" s="412" t="s">
        <v>37538</v>
      </c>
      <c r="C4550" s="412" t="s">
        <v>30484</v>
      </c>
      <c r="D4550" s="412" t="s">
        <v>30216</v>
      </c>
      <c r="E4550" s="413" t="s">
        <v>34166</v>
      </c>
    </row>
    <row r="4551" spans="1:5">
      <c r="A4551" s="412">
        <v>41097</v>
      </c>
      <c r="B4551" s="412" t="s">
        <v>37539</v>
      </c>
      <c r="C4551" s="412" t="s">
        <v>30486</v>
      </c>
      <c r="D4551" s="412" t="s">
        <v>30216</v>
      </c>
      <c r="E4551" s="413" t="s">
        <v>37540</v>
      </c>
    </row>
    <row r="4552" spans="1:5">
      <c r="A4552" s="412">
        <v>1574</v>
      </c>
      <c r="B4552" s="412" t="s">
        <v>37541</v>
      </c>
      <c r="C4552" s="412" t="s">
        <v>30213</v>
      </c>
      <c r="D4552" s="412" t="s">
        <v>30216</v>
      </c>
      <c r="E4552" s="413" t="s">
        <v>5583</v>
      </c>
    </row>
    <row r="4553" spans="1:5">
      <c r="A4553" s="412">
        <v>1581</v>
      </c>
      <c r="B4553" s="412" t="s">
        <v>37542</v>
      </c>
      <c r="C4553" s="412" t="s">
        <v>30213</v>
      </c>
      <c r="D4553" s="412" t="s">
        <v>30216</v>
      </c>
      <c r="E4553" s="413" t="s">
        <v>37543</v>
      </c>
    </row>
    <row r="4554" spans="1:5">
      <c r="A4554" s="412">
        <v>1575</v>
      </c>
      <c r="B4554" s="412" t="s">
        <v>37544</v>
      </c>
      <c r="C4554" s="412" t="s">
        <v>30213</v>
      </c>
      <c r="D4554" s="412" t="s">
        <v>30216</v>
      </c>
      <c r="E4554" s="413" t="s">
        <v>37545</v>
      </c>
    </row>
    <row r="4555" spans="1:5">
      <c r="A4555" s="412">
        <v>1570</v>
      </c>
      <c r="B4555" s="412" t="s">
        <v>37546</v>
      </c>
      <c r="C4555" s="412" t="s">
        <v>30213</v>
      </c>
      <c r="D4555" s="412" t="s">
        <v>30216</v>
      </c>
      <c r="E4555" s="413" t="s">
        <v>11735</v>
      </c>
    </row>
    <row r="4556" spans="1:5">
      <c r="A4556" s="412">
        <v>1576</v>
      </c>
      <c r="B4556" s="412" t="s">
        <v>37547</v>
      </c>
      <c r="C4556" s="412" t="s">
        <v>30213</v>
      </c>
      <c r="D4556" s="412" t="s">
        <v>30216</v>
      </c>
      <c r="E4556" s="413" t="s">
        <v>31103</v>
      </c>
    </row>
    <row r="4557" spans="1:5">
      <c r="A4557" s="412">
        <v>1577</v>
      </c>
      <c r="B4557" s="412" t="s">
        <v>37548</v>
      </c>
      <c r="C4557" s="412" t="s">
        <v>30213</v>
      </c>
      <c r="D4557" s="412" t="s">
        <v>30216</v>
      </c>
      <c r="E4557" s="413" t="s">
        <v>37549</v>
      </c>
    </row>
    <row r="4558" spans="1:5">
      <c r="A4558" s="412">
        <v>1571</v>
      </c>
      <c r="B4558" s="412" t="s">
        <v>37550</v>
      </c>
      <c r="C4558" s="412" t="s">
        <v>30213</v>
      </c>
      <c r="D4558" s="412" t="s">
        <v>30216</v>
      </c>
      <c r="E4558" s="413" t="s">
        <v>10952</v>
      </c>
    </row>
    <row r="4559" spans="1:5">
      <c r="A4559" s="412">
        <v>1578</v>
      </c>
      <c r="B4559" s="412" t="s">
        <v>37551</v>
      </c>
      <c r="C4559" s="412" t="s">
        <v>30213</v>
      </c>
      <c r="D4559" s="412" t="s">
        <v>30216</v>
      </c>
      <c r="E4559" s="413" t="s">
        <v>37552</v>
      </c>
    </row>
    <row r="4560" spans="1:5">
      <c r="A4560" s="412">
        <v>1573</v>
      </c>
      <c r="B4560" s="412" t="s">
        <v>37553</v>
      </c>
      <c r="C4560" s="412" t="s">
        <v>30213</v>
      </c>
      <c r="D4560" s="412" t="s">
        <v>30216</v>
      </c>
      <c r="E4560" s="413" t="s">
        <v>34729</v>
      </c>
    </row>
    <row r="4561" spans="1:5">
      <c r="A4561" s="412">
        <v>1579</v>
      </c>
      <c r="B4561" s="412" t="s">
        <v>37554</v>
      </c>
      <c r="C4561" s="412" t="s">
        <v>30213</v>
      </c>
      <c r="D4561" s="412" t="s">
        <v>30216</v>
      </c>
      <c r="E4561" s="413" t="s">
        <v>15578</v>
      </c>
    </row>
    <row r="4562" spans="1:5">
      <c r="A4562" s="412">
        <v>1580</v>
      </c>
      <c r="B4562" s="412" t="s">
        <v>37555</v>
      </c>
      <c r="C4562" s="412" t="s">
        <v>30213</v>
      </c>
      <c r="D4562" s="412" t="s">
        <v>30216</v>
      </c>
      <c r="E4562" s="413" t="s">
        <v>7225</v>
      </c>
    </row>
    <row r="4563" spans="1:5">
      <c r="A4563" s="412">
        <v>39321</v>
      </c>
      <c r="B4563" s="412" t="s">
        <v>37556</v>
      </c>
      <c r="C4563" s="412" t="s">
        <v>30213</v>
      </c>
      <c r="D4563" s="412" t="s">
        <v>30216</v>
      </c>
      <c r="E4563" s="413" t="s">
        <v>8473</v>
      </c>
    </row>
    <row r="4564" spans="1:5">
      <c r="A4564" s="412">
        <v>39319</v>
      </c>
      <c r="B4564" s="412" t="s">
        <v>37557</v>
      </c>
      <c r="C4564" s="412" t="s">
        <v>30213</v>
      </c>
      <c r="D4564" s="412" t="s">
        <v>30216</v>
      </c>
      <c r="E4564" s="413" t="s">
        <v>4809</v>
      </c>
    </row>
    <row r="4565" spans="1:5">
      <c r="A4565" s="412">
        <v>39320</v>
      </c>
      <c r="B4565" s="412" t="s">
        <v>37558</v>
      </c>
      <c r="C4565" s="412" t="s">
        <v>30213</v>
      </c>
      <c r="D4565" s="412" t="s">
        <v>30216</v>
      </c>
      <c r="E4565" s="413" t="s">
        <v>6209</v>
      </c>
    </row>
    <row r="4566" spans="1:5">
      <c r="A4566" s="412">
        <v>1591</v>
      </c>
      <c r="B4566" s="412" t="s">
        <v>37559</v>
      </c>
      <c r="C4566" s="412" t="s">
        <v>30213</v>
      </c>
      <c r="D4566" s="412" t="s">
        <v>30216</v>
      </c>
      <c r="E4566" s="413" t="s">
        <v>5050</v>
      </c>
    </row>
    <row r="4567" spans="1:5">
      <c r="A4567" s="412">
        <v>1547</v>
      </c>
      <c r="B4567" s="412" t="s">
        <v>37560</v>
      </c>
      <c r="C4567" s="412" t="s">
        <v>30213</v>
      </c>
      <c r="D4567" s="412" t="s">
        <v>30216</v>
      </c>
      <c r="E4567" s="413" t="s">
        <v>37561</v>
      </c>
    </row>
    <row r="4568" spans="1:5">
      <c r="A4568" s="412">
        <v>38196</v>
      </c>
      <c r="B4568" s="412" t="s">
        <v>37562</v>
      </c>
      <c r="C4568" s="412" t="s">
        <v>30213</v>
      </c>
      <c r="D4568" s="412" t="s">
        <v>30216</v>
      </c>
      <c r="E4568" s="413" t="s">
        <v>37563</v>
      </c>
    </row>
    <row r="4569" spans="1:5">
      <c r="A4569" s="412">
        <v>1543</v>
      </c>
      <c r="B4569" s="412" t="s">
        <v>37564</v>
      </c>
      <c r="C4569" s="412" t="s">
        <v>30213</v>
      </c>
      <c r="D4569" s="412" t="s">
        <v>30216</v>
      </c>
      <c r="E4569" s="413" t="s">
        <v>9193</v>
      </c>
    </row>
    <row r="4570" spans="1:5">
      <c r="A4570" s="412">
        <v>1585</v>
      </c>
      <c r="B4570" s="412" t="s">
        <v>37565</v>
      </c>
      <c r="C4570" s="412" t="s">
        <v>30213</v>
      </c>
      <c r="D4570" s="412" t="s">
        <v>30216</v>
      </c>
      <c r="E4570" s="413" t="s">
        <v>37552</v>
      </c>
    </row>
    <row r="4571" spans="1:5">
      <c r="A4571" s="412">
        <v>1593</v>
      </c>
      <c r="B4571" s="412" t="s">
        <v>37566</v>
      </c>
      <c r="C4571" s="412" t="s">
        <v>30213</v>
      </c>
      <c r="D4571" s="412" t="s">
        <v>30216</v>
      </c>
      <c r="E4571" s="413" t="s">
        <v>15460</v>
      </c>
    </row>
    <row r="4572" spans="1:5">
      <c r="A4572" s="412">
        <v>11838</v>
      </c>
      <c r="B4572" s="412" t="s">
        <v>37567</v>
      </c>
      <c r="C4572" s="412" t="s">
        <v>30213</v>
      </c>
      <c r="D4572" s="412" t="s">
        <v>30216</v>
      </c>
      <c r="E4572" s="413" t="s">
        <v>14838</v>
      </c>
    </row>
    <row r="4573" spans="1:5">
      <c r="A4573" s="412">
        <v>1594</v>
      </c>
      <c r="B4573" s="412" t="s">
        <v>37568</v>
      </c>
      <c r="C4573" s="412" t="s">
        <v>30213</v>
      </c>
      <c r="D4573" s="412" t="s">
        <v>30216</v>
      </c>
      <c r="E4573" s="413" t="s">
        <v>37569</v>
      </c>
    </row>
    <row r="4574" spans="1:5">
      <c r="A4574" s="412">
        <v>1586</v>
      </c>
      <c r="B4574" s="412" t="s">
        <v>37570</v>
      </c>
      <c r="C4574" s="412" t="s">
        <v>30213</v>
      </c>
      <c r="D4574" s="412" t="s">
        <v>30216</v>
      </c>
      <c r="E4574" s="413" t="s">
        <v>7778</v>
      </c>
    </row>
    <row r="4575" spans="1:5">
      <c r="A4575" s="412">
        <v>11839</v>
      </c>
      <c r="B4575" s="412" t="s">
        <v>37571</v>
      </c>
      <c r="C4575" s="412" t="s">
        <v>30213</v>
      </c>
      <c r="D4575" s="412" t="s">
        <v>30216</v>
      </c>
      <c r="E4575" s="413" t="s">
        <v>37572</v>
      </c>
    </row>
    <row r="4576" spans="1:5">
      <c r="A4576" s="412">
        <v>1587</v>
      </c>
      <c r="B4576" s="412" t="s">
        <v>37573</v>
      </c>
      <c r="C4576" s="412" t="s">
        <v>30213</v>
      </c>
      <c r="D4576" s="412" t="s">
        <v>30216</v>
      </c>
      <c r="E4576" s="413" t="s">
        <v>37574</v>
      </c>
    </row>
    <row r="4577" spans="1:5">
      <c r="A4577" s="412">
        <v>1545</v>
      </c>
      <c r="B4577" s="412" t="s">
        <v>37575</v>
      </c>
      <c r="C4577" s="412" t="s">
        <v>30213</v>
      </c>
      <c r="D4577" s="412" t="s">
        <v>30216</v>
      </c>
      <c r="E4577" s="413" t="s">
        <v>37576</v>
      </c>
    </row>
    <row r="4578" spans="1:5">
      <c r="A4578" s="412">
        <v>1588</v>
      </c>
      <c r="B4578" s="412" t="s">
        <v>37577</v>
      </c>
      <c r="C4578" s="412" t="s">
        <v>30213</v>
      </c>
      <c r="D4578" s="412" t="s">
        <v>30216</v>
      </c>
      <c r="E4578" s="413" t="s">
        <v>7971</v>
      </c>
    </row>
    <row r="4579" spans="1:5">
      <c r="A4579" s="412">
        <v>1535</v>
      </c>
      <c r="B4579" s="412" t="s">
        <v>37578</v>
      </c>
      <c r="C4579" s="412" t="s">
        <v>30213</v>
      </c>
      <c r="D4579" s="412" t="s">
        <v>30216</v>
      </c>
      <c r="E4579" s="413" t="s">
        <v>5453</v>
      </c>
    </row>
    <row r="4580" spans="1:5">
      <c r="A4580" s="412">
        <v>1589</v>
      </c>
      <c r="B4580" s="412" t="s">
        <v>37579</v>
      </c>
      <c r="C4580" s="412" t="s">
        <v>30213</v>
      </c>
      <c r="D4580" s="412" t="s">
        <v>30216</v>
      </c>
      <c r="E4580" s="413" t="s">
        <v>10978</v>
      </c>
    </row>
    <row r="4581" spans="1:5">
      <c r="A4581" s="412">
        <v>1546</v>
      </c>
      <c r="B4581" s="412" t="s">
        <v>37580</v>
      </c>
      <c r="C4581" s="412" t="s">
        <v>30213</v>
      </c>
      <c r="D4581" s="412" t="s">
        <v>30216</v>
      </c>
      <c r="E4581" s="413" t="s">
        <v>37440</v>
      </c>
    </row>
    <row r="4582" spans="1:5">
      <c r="A4582" s="412">
        <v>1590</v>
      </c>
      <c r="B4582" s="412" t="s">
        <v>37581</v>
      </c>
      <c r="C4582" s="412" t="s">
        <v>30213</v>
      </c>
      <c r="D4582" s="412" t="s">
        <v>30216</v>
      </c>
      <c r="E4582" s="413" t="s">
        <v>37180</v>
      </c>
    </row>
    <row r="4583" spans="1:5">
      <c r="A4583" s="412">
        <v>1542</v>
      </c>
      <c r="B4583" s="412" t="s">
        <v>37582</v>
      </c>
      <c r="C4583" s="412" t="s">
        <v>30213</v>
      </c>
      <c r="D4583" s="412" t="s">
        <v>30216</v>
      </c>
      <c r="E4583" s="413" t="s">
        <v>37583</v>
      </c>
    </row>
    <row r="4584" spans="1:5">
      <c r="A4584" s="412">
        <v>38415</v>
      </c>
      <c r="B4584" s="412" t="s">
        <v>37584</v>
      </c>
      <c r="C4584" s="412" t="s">
        <v>30213</v>
      </c>
      <c r="D4584" s="412" t="s">
        <v>30216</v>
      </c>
      <c r="E4584" s="413" t="s">
        <v>37585</v>
      </c>
    </row>
    <row r="4585" spans="1:5">
      <c r="A4585" s="412">
        <v>38414</v>
      </c>
      <c r="B4585" s="412" t="s">
        <v>37586</v>
      </c>
      <c r="C4585" s="412" t="s">
        <v>30213</v>
      </c>
      <c r="D4585" s="412" t="s">
        <v>30216</v>
      </c>
      <c r="E4585" s="413" t="s">
        <v>37587</v>
      </c>
    </row>
    <row r="4586" spans="1:5">
      <c r="A4586" s="412">
        <v>38128</v>
      </c>
      <c r="B4586" s="412" t="s">
        <v>37588</v>
      </c>
      <c r="C4586" s="412" t="s">
        <v>30304</v>
      </c>
      <c r="D4586" s="412" t="s">
        <v>30214</v>
      </c>
      <c r="E4586" s="413" t="s">
        <v>13576</v>
      </c>
    </row>
    <row r="4587" spans="1:5">
      <c r="A4587" s="412">
        <v>7253</v>
      </c>
      <c r="B4587" s="412" t="s">
        <v>37589</v>
      </c>
      <c r="C4587" s="412" t="s">
        <v>30481</v>
      </c>
      <c r="D4587" s="412" t="s">
        <v>30216</v>
      </c>
      <c r="E4587" s="413" t="s">
        <v>37590</v>
      </c>
    </row>
    <row r="4588" spans="1:5">
      <c r="A4588" s="412">
        <v>4806</v>
      </c>
      <c r="B4588" s="412" t="s">
        <v>37591</v>
      </c>
      <c r="C4588" s="412" t="s">
        <v>30232</v>
      </c>
      <c r="D4588" s="412" t="s">
        <v>30216</v>
      </c>
      <c r="E4588" s="413" t="s">
        <v>37592</v>
      </c>
    </row>
    <row r="4589" spans="1:5">
      <c r="A4589" s="412">
        <v>34401</v>
      </c>
      <c r="B4589" s="412" t="s">
        <v>37593</v>
      </c>
      <c r="C4589" s="412" t="s">
        <v>30213</v>
      </c>
      <c r="D4589" s="412" t="s">
        <v>30216</v>
      </c>
      <c r="E4589" s="413" t="s">
        <v>30245</v>
      </c>
    </row>
    <row r="4590" spans="1:5">
      <c r="A4590" s="412">
        <v>7260</v>
      </c>
      <c r="B4590" s="412" t="s">
        <v>37594</v>
      </c>
      <c r="C4590" s="412" t="s">
        <v>30213</v>
      </c>
      <c r="D4590" s="412" t="s">
        <v>30216</v>
      </c>
      <c r="E4590" s="413" t="s">
        <v>5466</v>
      </c>
    </row>
    <row r="4591" spans="1:5">
      <c r="A4591" s="412">
        <v>7256</v>
      </c>
      <c r="B4591" s="412" t="s">
        <v>37595</v>
      </c>
      <c r="C4591" s="412" t="s">
        <v>30213</v>
      </c>
      <c r="D4591" s="412" t="s">
        <v>30216</v>
      </c>
      <c r="E4591" s="413" t="s">
        <v>4704</v>
      </c>
    </row>
    <row r="4592" spans="1:5">
      <c r="A4592" s="412">
        <v>7258</v>
      </c>
      <c r="B4592" s="412" t="s">
        <v>37596</v>
      </c>
      <c r="C4592" s="412" t="s">
        <v>30213</v>
      </c>
      <c r="D4592" s="412" t="s">
        <v>30216</v>
      </c>
      <c r="E4592" s="413" t="s">
        <v>4661</v>
      </c>
    </row>
    <row r="4593" spans="1:5">
      <c r="A4593" s="412">
        <v>34400</v>
      </c>
      <c r="B4593" s="412" t="s">
        <v>37597</v>
      </c>
      <c r="C4593" s="412" t="s">
        <v>30213</v>
      </c>
      <c r="D4593" s="412" t="s">
        <v>30216</v>
      </c>
      <c r="E4593" s="413" t="s">
        <v>12048</v>
      </c>
    </row>
    <row r="4594" spans="1:5">
      <c r="A4594" s="412">
        <v>10617</v>
      </c>
      <c r="B4594" s="412" t="s">
        <v>37598</v>
      </c>
      <c r="C4594" s="412" t="s">
        <v>30213</v>
      </c>
      <c r="D4594" s="412" t="s">
        <v>30216</v>
      </c>
      <c r="E4594" s="413" t="s">
        <v>36130</v>
      </c>
    </row>
    <row r="4595" spans="1:5">
      <c r="A4595" s="412">
        <v>7274</v>
      </c>
      <c r="B4595" s="412" t="s">
        <v>37599</v>
      </c>
      <c r="C4595" s="412" t="s">
        <v>30213</v>
      </c>
      <c r="D4595" s="412" t="s">
        <v>30223</v>
      </c>
      <c r="E4595" s="413" t="s">
        <v>37600</v>
      </c>
    </row>
    <row r="4596" spans="1:5">
      <c r="A4596" s="412">
        <v>11663</v>
      </c>
      <c r="B4596" s="412" t="s">
        <v>37601</v>
      </c>
      <c r="C4596" s="412" t="s">
        <v>30213</v>
      </c>
      <c r="D4596" s="412" t="s">
        <v>30223</v>
      </c>
      <c r="E4596" s="413" t="s">
        <v>37602</v>
      </c>
    </row>
    <row r="4597" spans="1:5">
      <c r="A4597" s="412">
        <v>154</v>
      </c>
      <c r="B4597" s="412" t="s">
        <v>37603</v>
      </c>
      <c r="C4597" s="412" t="s">
        <v>30307</v>
      </c>
      <c r="D4597" s="412" t="s">
        <v>30216</v>
      </c>
      <c r="E4597" s="413" t="s">
        <v>36512</v>
      </c>
    </row>
    <row r="4598" spans="1:5">
      <c r="A4598" s="412">
        <v>38121</v>
      </c>
      <c r="B4598" s="412" t="s">
        <v>37604</v>
      </c>
      <c r="C4598" s="412" t="s">
        <v>30307</v>
      </c>
      <c r="D4598" s="412" t="s">
        <v>30216</v>
      </c>
      <c r="E4598" s="413" t="s">
        <v>16307</v>
      </c>
    </row>
    <row r="4599" spans="1:5">
      <c r="A4599" s="412">
        <v>43776</v>
      </c>
      <c r="B4599" s="412" t="s">
        <v>37605</v>
      </c>
      <c r="C4599" s="412" t="s">
        <v>30307</v>
      </c>
      <c r="D4599" s="412" t="s">
        <v>30216</v>
      </c>
      <c r="E4599" s="413" t="s">
        <v>8958</v>
      </c>
    </row>
    <row r="4600" spans="1:5">
      <c r="A4600" s="412">
        <v>7343</v>
      </c>
      <c r="B4600" s="412" t="s">
        <v>37606</v>
      </c>
      <c r="C4600" s="412" t="s">
        <v>30307</v>
      </c>
      <c r="D4600" s="412" t="s">
        <v>30216</v>
      </c>
      <c r="E4600" s="413" t="s">
        <v>14705</v>
      </c>
    </row>
    <row r="4601" spans="1:5">
      <c r="A4601" s="412">
        <v>7348</v>
      </c>
      <c r="B4601" s="412" t="s">
        <v>37607</v>
      </c>
      <c r="C4601" s="412" t="s">
        <v>30307</v>
      </c>
      <c r="D4601" s="412" t="s">
        <v>30216</v>
      </c>
      <c r="E4601" s="413" t="s">
        <v>9340</v>
      </c>
    </row>
    <row r="4602" spans="1:5">
      <c r="A4602" s="412">
        <v>7313</v>
      </c>
      <c r="B4602" s="412" t="s">
        <v>37608</v>
      </c>
      <c r="C4602" s="412" t="s">
        <v>30307</v>
      </c>
      <c r="D4602" s="412" t="s">
        <v>30216</v>
      </c>
      <c r="E4602" s="413" t="s">
        <v>37609</v>
      </c>
    </row>
    <row r="4603" spans="1:5">
      <c r="A4603" s="412">
        <v>7319</v>
      </c>
      <c r="B4603" s="412" t="s">
        <v>37610</v>
      </c>
      <c r="C4603" s="412" t="s">
        <v>30307</v>
      </c>
      <c r="D4603" s="412" t="s">
        <v>30216</v>
      </c>
      <c r="E4603" s="413" t="s">
        <v>9136</v>
      </c>
    </row>
    <row r="4604" spans="1:5">
      <c r="A4604" s="412">
        <v>7314</v>
      </c>
      <c r="B4604" s="412" t="s">
        <v>37611</v>
      </c>
      <c r="C4604" s="412" t="s">
        <v>30307</v>
      </c>
      <c r="D4604" s="412" t="s">
        <v>30216</v>
      </c>
      <c r="E4604" s="413" t="s">
        <v>37612</v>
      </c>
    </row>
    <row r="4605" spans="1:5">
      <c r="A4605" s="412">
        <v>7304</v>
      </c>
      <c r="B4605" s="412" t="s">
        <v>37613</v>
      </c>
      <c r="C4605" s="412" t="s">
        <v>30307</v>
      </c>
      <c r="D4605" s="412" t="s">
        <v>30216</v>
      </c>
      <c r="E4605" s="413" t="s">
        <v>37614</v>
      </c>
    </row>
    <row r="4606" spans="1:5">
      <c r="A4606" s="412">
        <v>43649</v>
      </c>
      <c r="B4606" s="412" t="s">
        <v>37615</v>
      </c>
      <c r="C4606" s="412" t="s">
        <v>30307</v>
      </c>
      <c r="D4606" s="412" t="s">
        <v>30216</v>
      </c>
      <c r="E4606" s="413" t="s">
        <v>8960</v>
      </c>
    </row>
    <row r="4607" spans="1:5">
      <c r="A4607" s="412">
        <v>43650</v>
      </c>
      <c r="B4607" s="412" t="s">
        <v>37616</v>
      </c>
      <c r="C4607" s="412" t="s">
        <v>30307</v>
      </c>
      <c r="D4607" s="412" t="s">
        <v>30216</v>
      </c>
      <c r="E4607" s="413" t="s">
        <v>37617</v>
      </c>
    </row>
    <row r="4608" spans="1:5">
      <c r="A4608" s="412">
        <v>7311</v>
      </c>
      <c r="B4608" s="412" t="s">
        <v>37618</v>
      </c>
      <c r="C4608" s="412" t="s">
        <v>30307</v>
      </c>
      <c r="D4608" s="412" t="s">
        <v>30216</v>
      </c>
      <c r="E4608" s="413" t="s">
        <v>13806</v>
      </c>
    </row>
    <row r="4609" spans="1:5">
      <c r="A4609" s="412">
        <v>7292</v>
      </c>
      <c r="B4609" s="412" t="s">
        <v>37619</v>
      </c>
      <c r="C4609" s="412" t="s">
        <v>30307</v>
      </c>
      <c r="D4609" s="412" t="s">
        <v>30214</v>
      </c>
      <c r="E4609" s="413" t="s">
        <v>37620</v>
      </c>
    </row>
    <row r="4610" spans="1:5">
      <c r="A4610" s="412">
        <v>7293</v>
      </c>
      <c r="B4610" s="412" t="s">
        <v>37621</v>
      </c>
      <c r="C4610" s="412" t="s">
        <v>30307</v>
      </c>
      <c r="D4610" s="412" t="s">
        <v>30216</v>
      </c>
      <c r="E4610" s="413" t="s">
        <v>37622</v>
      </c>
    </row>
    <row r="4611" spans="1:5">
      <c r="A4611" s="412">
        <v>7306</v>
      </c>
      <c r="B4611" s="412" t="s">
        <v>37623</v>
      </c>
      <c r="C4611" s="412" t="s">
        <v>30307</v>
      </c>
      <c r="D4611" s="412" t="s">
        <v>30216</v>
      </c>
      <c r="E4611" s="413" t="s">
        <v>37624</v>
      </c>
    </row>
    <row r="4612" spans="1:5">
      <c r="A4612" s="412">
        <v>7288</v>
      </c>
      <c r="B4612" s="412" t="s">
        <v>37625</v>
      </c>
      <c r="C4612" s="412" t="s">
        <v>30307</v>
      </c>
      <c r="D4612" s="412" t="s">
        <v>30216</v>
      </c>
      <c r="E4612" s="413" t="s">
        <v>37626</v>
      </c>
    </row>
    <row r="4613" spans="1:5">
      <c r="A4613" s="412">
        <v>43625</v>
      </c>
      <c r="B4613" s="412" t="s">
        <v>37627</v>
      </c>
      <c r="C4613" s="412" t="s">
        <v>30307</v>
      </c>
      <c r="D4613" s="412" t="s">
        <v>30216</v>
      </c>
      <c r="E4613" s="413" t="s">
        <v>37628</v>
      </c>
    </row>
    <row r="4614" spans="1:5">
      <c r="A4614" s="412">
        <v>43647</v>
      </c>
      <c r="B4614" s="412" t="s">
        <v>37629</v>
      </c>
      <c r="C4614" s="412" t="s">
        <v>30307</v>
      </c>
      <c r="D4614" s="412" t="s">
        <v>30216</v>
      </c>
      <c r="E4614" s="413" t="s">
        <v>8615</v>
      </c>
    </row>
    <row r="4615" spans="1:5">
      <c r="A4615" s="412">
        <v>43648</v>
      </c>
      <c r="B4615" s="412" t="s">
        <v>37630</v>
      </c>
      <c r="C4615" s="412" t="s">
        <v>30307</v>
      </c>
      <c r="D4615" s="412" t="s">
        <v>30216</v>
      </c>
      <c r="E4615" s="413" t="s">
        <v>13422</v>
      </c>
    </row>
    <row r="4616" spans="1:5">
      <c r="A4616" s="412">
        <v>35693</v>
      </c>
      <c r="B4616" s="412" t="s">
        <v>37631</v>
      </c>
      <c r="C4616" s="412" t="s">
        <v>30307</v>
      </c>
      <c r="D4616" s="412" t="s">
        <v>30216</v>
      </c>
      <c r="E4616" s="413" t="s">
        <v>37632</v>
      </c>
    </row>
    <row r="4617" spans="1:5">
      <c r="A4617" s="412">
        <v>7356</v>
      </c>
      <c r="B4617" s="412" t="s">
        <v>37633</v>
      </c>
      <c r="C4617" s="412" t="s">
        <v>30307</v>
      </c>
      <c r="D4617" s="412" t="s">
        <v>30214</v>
      </c>
      <c r="E4617" s="413" t="s">
        <v>4599</v>
      </c>
    </row>
    <row r="4618" spans="1:5">
      <c r="A4618" s="412">
        <v>35692</v>
      </c>
      <c r="B4618" s="412" t="s">
        <v>37634</v>
      </c>
      <c r="C4618" s="412" t="s">
        <v>30307</v>
      </c>
      <c r="D4618" s="412" t="s">
        <v>30216</v>
      </c>
      <c r="E4618" s="413" t="s">
        <v>8426</v>
      </c>
    </row>
    <row r="4619" spans="1:5">
      <c r="A4619" s="412">
        <v>43624</v>
      </c>
      <c r="B4619" s="412" t="s">
        <v>37635</v>
      </c>
      <c r="C4619" s="412" t="s">
        <v>30307</v>
      </c>
      <c r="D4619" s="412" t="s">
        <v>30216</v>
      </c>
      <c r="E4619" s="413" t="s">
        <v>37636</v>
      </c>
    </row>
    <row r="4620" spans="1:5">
      <c r="A4620" s="412">
        <v>7342</v>
      </c>
      <c r="B4620" s="412" t="s">
        <v>37637</v>
      </c>
      <c r="C4620" s="412" t="s">
        <v>30304</v>
      </c>
      <c r="D4620" s="412" t="s">
        <v>30216</v>
      </c>
      <c r="E4620" s="413" t="s">
        <v>5550</v>
      </c>
    </row>
    <row r="4621" spans="1:5">
      <c r="A4621" s="412">
        <v>7350</v>
      </c>
      <c r="B4621" s="412" t="s">
        <v>37638</v>
      </c>
      <c r="C4621" s="412" t="s">
        <v>30307</v>
      </c>
      <c r="D4621" s="412" t="s">
        <v>30216</v>
      </c>
      <c r="E4621" s="413" t="s">
        <v>12558</v>
      </c>
    </row>
    <row r="4622" spans="1:5">
      <c r="A4622" s="412">
        <v>39574</v>
      </c>
      <c r="B4622" s="412" t="s">
        <v>37639</v>
      </c>
      <c r="C4622" s="412" t="s">
        <v>30213</v>
      </c>
      <c r="D4622" s="412" t="s">
        <v>30216</v>
      </c>
      <c r="E4622" s="413" t="s">
        <v>5153</v>
      </c>
    </row>
    <row r="4623" spans="1:5">
      <c r="A4623" s="412">
        <v>11060</v>
      </c>
      <c r="B4623" s="412" t="s">
        <v>37640</v>
      </c>
      <c r="C4623" s="412" t="s">
        <v>30213</v>
      </c>
      <c r="D4623" s="412" t="s">
        <v>30216</v>
      </c>
      <c r="E4623" s="413" t="s">
        <v>31724</v>
      </c>
    </row>
    <row r="4624" spans="1:5">
      <c r="A4624" s="412">
        <v>37401</v>
      </c>
      <c r="B4624" s="412" t="s">
        <v>37641</v>
      </c>
      <c r="C4624" s="412" t="s">
        <v>30213</v>
      </c>
      <c r="D4624" s="412" t="s">
        <v>30216</v>
      </c>
      <c r="E4624" s="413" t="s">
        <v>35694</v>
      </c>
    </row>
    <row r="4625" spans="1:5">
      <c r="A4625" s="412">
        <v>7525</v>
      </c>
      <c r="B4625" s="412" t="s">
        <v>37642</v>
      </c>
      <c r="C4625" s="412" t="s">
        <v>30213</v>
      </c>
      <c r="D4625" s="412" t="s">
        <v>30216</v>
      </c>
      <c r="E4625" s="413" t="s">
        <v>37643</v>
      </c>
    </row>
    <row r="4626" spans="1:5">
      <c r="A4626" s="412">
        <v>7524</v>
      </c>
      <c r="B4626" s="412" t="s">
        <v>37644</v>
      </c>
      <c r="C4626" s="412" t="s">
        <v>30213</v>
      </c>
      <c r="D4626" s="412" t="s">
        <v>30216</v>
      </c>
      <c r="E4626" s="413" t="s">
        <v>17095</v>
      </c>
    </row>
    <row r="4627" spans="1:5">
      <c r="A4627" s="412">
        <v>38105</v>
      </c>
      <c r="B4627" s="412" t="s">
        <v>37645</v>
      </c>
      <c r="C4627" s="412" t="s">
        <v>30213</v>
      </c>
      <c r="D4627" s="412" t="s">
        <v>30216</v>
      </c>
      <c r="E4627" s="413" t="s">
        <v>7229</v>
      </c>
    </row>
    <row r="4628" spans="1:5">
      <c r="A4628" s="412">
        <v>38084</v>
      </c>
      <c r="B4628" s="412" t="s">
        <v>37646</v>
      </c>
      <c r="C4628" s="412" t="s">
        <v>30213</v>
      </c>
      <c r="D4628" s="412" t="s">
        <v>30216</v>
      </c>
      <c r="E4628" s="413" t="s">
        <v>6876</v>
      </c>
    </row>
    <row r="4629" spans="1:5">
      <c r="A4629" s="412">
        <v>38103</v>
      </c>
      <c r="B4629" s="412" t="s">
        <v>37647</v>
      </c>
      <c r="C4629" s="412" t="s">
        <v>30213</v>
      </c>
      <c r="D4629" s="412" t="s">
        <v>30216</v>
      </c>
      <c r="E4629" s="413" t="s">
        <v>36902</v>
      </c>
    </row>
    <row r="4630" spans="1:5">
      <c r="A4630" s="412">
        <v>38082</v>
      </c>
      <c r="B4630" s="412" t="s">
        <v>37648</v>
      </c>
      <c r="C4630" s="412" t="s">
        <v>30213</v>
      </c>
      <c r="D4630" s="412" t="s">
        <v>30216</v>
      </c>
      <c r="E4630" s="413" t="s">
        <v>37649</v>
      </c>
    </row>
    <row r="4631" spans="1:5">
      <c r="A4631" s="412">
        <v>38104</v>
      </c>
      <c r="B4631" s="412" t="s">
        <v>37650</v>
      </c>
      <c r="C4631" s="412" t="s">
        <v>30213</v>
      </c>
      <c r="D4631" s="412" t="s">
        <v>30216</v>
      </c>
      <c r="E4631" s="413" t="s">
        <v>37651</v>
      </c>
    </row>
    <row r="4632" spans="1:5">
      <c r="A4632" s="412">
        <v>38083</v>
      </c>
      <c r="B4632" s="412" t="s">
        <v>37652</v>
      </c>
      <c r="C4632" s="412" t="s">
        <v>30213</v>
      </c>
      <c r="D4632" s="412" t="s">
        <v>30216</v>
      </c>
      <c r="E4632" s="413" t="s">
        <v>9585</v>
      </c>
    </row>
    <row r="4633" spans="1:5">
      <c r="A4633" s="412">
        <v>38101</v>
      </c>
      <c r="B4633" s="412" t="s">
        <v>37653</v>
      </c>
      <c r="C4633" s="412" t="s">
        <v>30213</v>
      </c>
      <c r="D4633" s="412" t="s">
        <v>30216</v>
      </c>
      <c r="E4633" s="413" t="s">
        <v>8741</v>
      </c>
    </row>
    <row r="4634" spans="1:5">
      <c r="A4634" s="412">
        <v>7528</v>
      </c>
      <c r="B4634" s="412" t="s">
        <v>37654</v>
      </c>
      <c r="C4634" s="412" t="s">
        <v>30213</v>
      </c>
      <c r="D4634" s="412" t="s">
        <v>30214</v>
      </c>
      <c r="E4634" s="413" t="s">
        <v>13574</v>
      </c>
    </row>
    <row r="4635" spans="1:5">
      <c r="A4635" s="412">
        <v>12147</v>
      </c>
      <c r="B4635" s="412" t="s">
        <v>37655</v>
      </c>
      <c r="C4635" s="412" t="s">
        <v>30213</v>
      </c>
      <c r="D4635" s="412" t="s">
        <v>30216</v>
      </c>
      <c r="E4635" s="413" t="s">
        <v>37656</v>
      </c>
    </row>
    <row r="4636" spans="1:5">
      <c r="A4636" s="412">
        <v>38075</v>
      </c>
      <c r="B4636" s="412" t="s">
        <v>37657</v>
      </c>
      <c r="C4636" s="412" t="s">
        <v>30213</v>
      </c>
      <c r="D4636" s="412" t="s">
        <v>30216</v>
      </c>
      <c r="E4636" s="413" t="s">
        <v>37658</v>
      </c>
    </row>
    <row r="4637" spans="1:5">
      <c r="A4637" s="412">
        <v>38102</v>
      </c>
      <c r="B4637" s="412" t="s">
        <v>37659</v>
      </c>
      <c r="C4637" s="412" t="s">
        <v>30213</v>
      </c>
      <c r="D4637" s="412" t="s">
        <v>30216</v>
      </c>
      <c r="E4637" s="413" t="s">
        <v>37660</v>
      </c>
    </row>
    <row r="4638" spans="1:5">
      <c r="A4638" s="412">
        <v>38076</v>
      </c>
      <c r="B4638" s="412" t="s">
        <v>37661</v>
      </c>
      <c r="C4638" s="412" t="s">
        <v>30213</v>
      </c>
      <c r="D4638" s="412" t="s">
        <v>30216</v>
      </c>
      <c r="E4638" s="413" t="s">
        <v>31665</v>
      </c>
    </row>
    <row r="4639" spans="1:5">
      <c r="A4639" s="412">
        <v>7592</v>
      </c>
      <c r="B4639" s="412" t="s">
        <v>37662</v>
      </c>
      <c r="C4639" s="412" t="s">
        <v>30484</v>
      </c>
      <c r="D4639" s="412" t="s">
        <v>30214</v>
      </c>
      <c r="E4639" s="413" t="s">
        <v>5688</v>
      </c>
    </row>
    <row r="4640" spans="1:5">
      <c r="A4640" s="412">
        <v>40820</v>
      </c>
      <c r="B4640" s="412" t="s">
        <v>37663</v>
      </c>
      <c r="C4640" s="412" t="s">
        <v>30486</v>
      </c>
      <c r="D4640" s="412" t="s">
        <v>30216</v>
      </c>
      <c r="E4640" s="413" t="s">
        <v>37664</v>
      </c>
    </row>
    <row r="4641" spans="1:5">
      <c r="A4641" s="412">
        <v>11826</v>
      </c>
      <c r="B4641" s="412" t="s">
        <v>37665</v>
      </c>
      <c r="C4641" s="412" t="s">
        <v>30213</v>
      </c>
      <c r="D4641" s="412" t="s">
        <v>30216</v>
      </c>
      <c r="E4641" s="413" t="s">
        <v>37666</v>
      </c>
    </row>
    <row r="4642" spans="1:5">
      <c r="A4642" s="412">
        <v>7606</v>
      </c>
      <c r="B4642" s="412" t="s">
        <v>37667</v>
      </c>
      <c r="C4642" s="412" t="s">
        <v>30213</v>
      </c>
      <c r="D4642" s="412" t="s">
        <v>30216</v>
      </c>
      <c r="E4642" s="413" t="s">
        <v>37668</v>
      </c>
    </row>
    <row r="4643" spans="1:5">
      <c r="A4643" s="412">
        <v>11763</v>
      </c>
      <c r="B4643" s="412" t="s">
        <v>37669</v>
      </c>
      <c r="C4643" s="412" t="s">
        <v>30213</v>
      </c>
      <c r="D4643" s="412" t="s">
        <v>30216</v>
      </c>
      <c r="E4643" s="413" t="s">
        <v>37670</v>
      </c>
    </row>
    <row r="4644" spans="1:5">
      <c r="A4644" s="412">
        <v>11764</v>
      </c>
      <c r="B4644" s="412" t="s">
        <v>37671</v>
      </c>
      <c r="C4644" s="412" t="s">
        <v>30213</v>
      </c>
      <c r="D4644" s="412" t="s">
        <v>30216</v>
      </c>
      <c r="E4644" s="413" t="s">
        <v>37188</v>
      </c>
    </row>
    <row r="4645" spans="1:5">
      <c r="A4645" s="412">
        <v>11829</v>
      </c>
      <c r="B4645" s="412" t="s">
        <v>37672</v>
      </c>
      <c r="C4645" s="412" t="s">
        <v>30213</v>
      </c>
      <c r="D4645" s="412" t="s">
        <v>30216</v>
      </c>
      <c r="E4645" s="413" t="s">
        <v>7611</v>
      </c>
    </row>
    <row r="4646" spans="1:5">
      <c r="A4646" s="412">
        <v>11830</v>
      </c>
      <c r="B4646" s="412" t="s">
        <v>37673</v>
      </c>
      <c r="C4646" s="412" t="s">
        <v>30213</v>
      </c>
      <c r="D4646" s="412" t="s">
        <v>30216</v>
      </c>
      <c r="E4646" s="413" t="s">
        <v>37674</v>
      </c>
    </row>
    <row r="4647" spans="1:5">
      <c r="A4647" s="412">
        <v>11825</v>
      </c>
      <c r="B4647" s="412" t="s">
        <v>37675</v>
      </c>
      <c r="C4647" s="412" t="s">
        <v>30213</v>
      </c>
      <c r="D4647" s="412" t="s">
        <v>30216</v>
      </c>
      <c r="E4647" s="413" t="s">
        <v>37676</v>
      </c>
    </row>
    <row r="4648" spans="1:5">
      <c r="A4648" s="412">
        <v>11767</v>
      </c>
      <c r="B4648" s="412" t="s">
        <v>37677</v>
      </c>
      <c r="C4648" s="412" t="s">
        <v>30213</v>
      </c>
      <c r="D4648" s="412" t="s">
        <v>30216</v>
      </c>
      <c r="E4648" s="413" t="s">
        <v>37678</v>
      </c>
    </row>
    <row r="4649" spans="1:5">
      <c r="A4649" s="412">
        <v>11766</v>
      </c>
      <c r="B4649" s="412" t="s">
        <v>37679</v>
      </c>
      <c r="C4649" s="412" t="s">
        <v>30213</v>
      </c>
      <c r="D4649" s="412" t="s">
        <v>30216</v>
      </c>
      <c r="E4649" s="413" t="s">
        <v>37680</v>
      </c>
    </row>
    <row r="4650" spans="1:5">
      <c r="A4650" s="412">
        <v>11765</v>
      </c>
      <c r="B4650" s="412" t="s">
        <v>37681</v>
      </c>
      <c r="C4650" s="412" t="s">
        <v>30213</v>
      </c>
      <c r="D4650" s="412" t="s">
        <v>30216</v>
      </c>
      <c r="E4650" s="413" t="s">
        <v>37682</v>
      </c>
    </row>
    <row r="4651" spans="1:5">
      <c r="A4651" s="412">
        <v>11824</v>
      </c>
      <c r="B4651" s="412" t="s">
        <v>37683</v>
      </c>
      <c r="C4651" s="412" t="s">
        <v>30213</v>
      </c>
      <c r="D4651" s="412" t="s">
        <v>30216</v>
      </c>
      <c r="E4651" s="413" t="s">
        <v>37684</v>
      </c>
    </row>
    <row r="4652" spans="1:5">
      <c r="A4652" s="412">
        <v>44045</v>
      </c>
      <c r="B4652" s="412" t="s">
        <v>37685</v>
      </c>
      <c r="C4652" s="412" t="s">
        <v>30213</v>
      </c>
      <c r="D4652" s="412" t="s">
        <v>30216</v>
      </c>
      <c r="E4652" s="413" t="s">
        <v>37686</v>
      </c>
    </row>
    <row r="4653" spans="1:5">
      <c r="A4653" s="412">
        <v>39702</v>
      </c>
      <c r="B4653" s="412" t="s">
        <v>37687</v>
      </c>
      <c r="C4653" s="412" t="s">
        <v>30213</v>
      </c>
      <c r="D4653" s="412" t="s">
        <v>30216</v>
      </c>
      <c r="E4653" s="413" t="s">
        <v>37688</v>
      </c>
    </row>
    <row r="4654" spans="1:5">
      <c r="A4654" s="412">
        <v>13415</v>
      </c>
      <c r="B4654" s="412" t="s">
        <v>37689</v>
      </c>
      <c r="C4654" s="412" t="s">
        <v>30213</v>
      </c>
      <c r="D4654" s="412" t="s">
        <v>30214</v>
      </c>
      <c r="E4654" s="413" t="s">
        <v>37690</v>
      </c>
    </row>
    <row r="4655" spans="1:5">
      <c r="A4655" s="412">
        <v>7602</v>
      </c>
      <c r="B4655" s="412" t="s">
        <v>37691</v>
      </c>
      <c r="C4655" s="412" t="s">
        <v>30213</v>
      </c>
      <c r="D4655" s="412" t="s">
        <v>30216</v>
      </c>
      <c r="E4655" s="413" t="s">
        <v>5224</v>
      </c>
    </row>
    <row r="4656" spans="1:5">
      <c r="A4656" s="412">
        <v>7603</v>
      </c>
      <c r="B4656" s="412" t="s">
        <v>37692</v>
      </c>
      <c r="C4656" s="412" t="s">
        <v>30213</v>
      </c>
      <c r="D4656" s="412" t="s">
        <v>30216</v>
      </c>
      <c r="E4656" s="413" t="s">
        <v>34170</v>
      </c>
    </row>
    <row r="4657" spans="1:5">
      <c r="A4657" s="412">
        <v>11777</v>
      </c>
      <c r="B4657" s="412" t="s">
        <v>37693</v>
      </c>
      <c r="C4657" s="412" t="s">
        <v>30213</v>
      </c>
      <c r="D4657" s="412" t="s">
        <v>30216</v>
      </c>
      <c r="E4657" s="413" t="s">
        <v>37694</v>
      </c>
    </row>
    <row r="4658" spans="1:5">
      <c r="A4658" s="412">
        <v>13417</v>
      </c>
      <c r="B4658" s="412" t="s">
        <v>37695</v>
      </c>
      <c r="C4658" s="412" t="s">
        <v>30213</v>
      </c>
      <c r="D4658" s="412" t="s">
        <v>30216</v>
      </c>
      <c r="E4658" s="413" t="s">
        <v>14834</v>
      </c>
    </row>
    <row r="4659" spans="1:5">
      <c r="A4659" s="412">
        <v>36791</v>
      </c>
      <c r="B4659" s="412" t="s">
        <v>37696</v>
      </c>
      <c r="C4659" s="412" t="s">
        <v>30213</v>
      </c>
      <c r="D4659" s="412" t="s">
        <v>30216</v>
      </c>
      <c r="E4659" s="413" t="s">
        <v>37697</v>
      </c>
    </row>
    <row r="4660" spans="1:5">
      <c r="A4660" s="412">
        <v>36795</v>
      </c>
      <c r="B4660" s="412" t="s">
        <v>37698</v>
      </c>
      <c r="C4660" s="412" t="s">
        <v>30213</v>
      </c>
      <c r="D4660" s="412" t="s">
        <v>30216</v>
      </c>
      <c r="E4660" s="413" t="s">
        <v>14885</v>
      </c>
    </row>
    <row r="4661" spans="1:5">
      <c r="A4661" s="412">
        <v>36796</v>
      </c>
      <c r="B4661" s="412" t="s">
        <v>37699</v>
      </c>
      <c r="C4661" s="412" t="s">
        <v>30213</v>
      </c>
      <c r="D4661" s="412" t="s">
        <v>30216</v>
      </c>
      <c r="E4661" s="413" t="s">
        <v>15584</v>
      </c>
    </row>
    <row r="4662" spans="1:5">
      <c r="A4662" s="412">
        <v>36792</v>
      </c>
      <c r="B4662" s="412" t="s">
        <v>37700</v>
      </c>
      <c r="C4662" s="412" t="s">
        <v>30213</v>
      </c>
      <c r="D4662" s="412" t="s">
        <v>30216</v>
      </c>
      <c r="E4662" s="413" t="s">
        <v>12843</v>
      </c>
    </row>
    <row r="4663" spans="1:5">
      <c r="A4663" s="412">
        <v>11773</v>
      </c>
      <c r="B4663" s="412" t="s">
        <v>37701</v>
      </c>
      <c r="C4663" s="412" t="s">
        <v>30213</v>
      </c>
      <c r="D4663" s="412" t="s">
        <v>30216</v>
      </c>
      <c r="E4663" s="413" t="s">
        <v>37702</v>
      </c>
    </row>
    <row r="4664" spans="1:5">
      <c r="A4664" s="412">
        <v>11762</v>
      </c>
      <c r="B4664" s="412" t="s">
        <v>37703</v>
      </c>
      <c r="C4664" s="412" t="s">
        <v>30213</v>
      </c>
      <c r="D4664" s="412" t="s">
        <v>30216</v>
      </c>
      <c r="E4664" s="413" t="s">
        <v>37704</v>
      </c>
    </row>
    <row r="4665" spans="1:5">
      <c r="A4665" s="412">
        <v>7604</v>
      </c>
      <c r="B4665" s="412" t="s">
        <v>37705</v>
      </c>
      <c r="C4665" s="412" t="s">
        <v>30213</v>
      </c>
      <c r="D4665" s="412" t="s">
        <v>30216</v>
      </c>
      <c r="E4665" s="413" t="s">
        <v>37706</v>
      </c>
    </row>
    <row r="4666" spans="1:5">
      <c r="A4666" s="412">
        <v>13984</v>
      </c>
      <c r="B4666" s="412" t="s">
        <v>37707</v>
      </c>
      <c r="C4666" s="412" t="s">
        <v>30213</v>
      </c>
      <c r="D4666" s="412" t="s">
        <v>30216</v>
      </c>
      <c r="E4666" s="413" t="s">
        <v>13318</v>
      </c>
    </row>
    <row r="4667" spans="1:5">
      <c r="A4667" s="412">
        <v>11772</v>
      </c>
      <c r="B4667" s="412" t="s">
        <v>37708</v>
      </c>
      <c r="C4667" s="412" t="s">
        <v>30213</v>
      </c>
      <c r="D4667" s="412" t="s">
        <v>30216</v>
      </c>
      <c r="E4667" s="413" t="s">
        <v>37709</v>
      </c>
    </row>
    <row r="4668" spans="1:5">
      <c r="A4668" s="412">
        <v>13983</v>
      </c>
      <c r="B4668" s="412" t="s">
        <v>37710</v>
      </c>
      <c r="C4668" s="412" t="s">
        <v>30213</v>
      </c>
      <c r="D4668" s="412" t="s">
        <v>30216</v>
      </c>
      <c r="E4668" s="413" t="s">
        <v>14907</v>
      </c>
    </row>
    <row r="4669" spans="1:5">
      <c r="A4669" s="412">
        <v>13416</v>
      </c>
      <c r="B4669" s="412" t="s">
        <v>37711</v>
      </c>
      <c r="C4669" s="412" t="s">
        <v>30213</v>
      </c>
      <c r="D4669" s="412" t="s">
        <v>30216</v>
      </c>
      <c r="E4669" s="413" t="s">
        <v>31711</v>
      </c>
    </row>
    <row r="4670" spans="1:5">
      <c r="A4670" s="412">
        <v>40329</v>
      </c>
      <c r="B4670" s="412" t="s">
        <v>37712</v>
      </c>
      <c r="C4670" s="412" t="s">
        <v>30213</v>
      </c>
      <c r="D4670" s="412" t="s">
        <v>30214</v>
      </c>
      <c r="E4670" s="413" t="s">
        <v>37713</v>
      </c>
    </row>
    <row r="4671" spans="1:5">
      <c r="A4671" s="412">
        <v>11823</v>
      </c>
      <c r="B4671" s="412" t="s">
        <v>37714</v>
      </c>
      <c r="C4671" s="412" t="s">
        <v>30213</v>
      </c>
      <c r="D4671" s="412" t="s">
        <v>30216</v>
      </c>
      <c r="E4671" s="413" t="s">
        <v>7961</v>
      </c>
    </row>
    <row r="4672" spans="1:5">
      <c r="A4672" s="412">
        <v>11822</v>
      </c>
      <c r="B4672" s="412" t="s">
        <v>37715</v>
      </c>
      <c r="C4672" s="412" t="s">
        <v>30213</v>
      </c>
      <c r="D4672" s="412" t="s">
        <v>30216</v>
      </c>
      <c r="E4672" s="413" t="s">
        <v>13614</v>
      </c>
    </row>
    <row r="4673" spans="1:5">
      <c r="A4673" s="412">
        <v>11831</v>
      </c>
      <c r="B4673" s="412" t="s">
        <v>37716</v>
      </c>
      <c r="C4673" s="412" t="s">
        <v>30213</v>
      </c>
      <c r="D4673" s="412" t="s">
        <v>30216</v>
      </c>
      <c r="E4673" s="413" t="s">
        <v>37717</v>
      </c>
    </row>
    <row r="4674" spans="1:5">
      <c r="A4674" s="412">
        <v>7613</v>
      </c>
      <c r="B4674" s="412" t="s">
        <v>37718</v>
      </c>
      <c r="C4674" s="412" t="s">
        <v>30213</v>
      </c>
      <c r="D4674" s="412" t="s">
        <v>30223</v>
      </c>
      <c r="E4674" s="413" t="s">
        <v>37719</v>
      </c>
    </row>
    <row r="4675" spans="1:5">
      <c r="A4675" s="412">
        <v>7619</v>
      </c>
      <c r="B4675" s="412" t="s">
        <v>37720</v>
      </c>
      <c r="C4675" s="412" t="s">
        <v>30213</v>
      </c>
      <c r="D4675" s="412" t="s">
        <v>30223</v>
      </c>
      <c r="E4675" s="413" t="s">
        <v>37721</v>
      </c>
    </row>
    <row r="4676" spans="1:5">
      <c r="A4676" s="412">
        <v>12076</v>
      </c>
      <c r="B4676" s="412" t="s">
        <v>37722</v>
      </c>
      <c r="C4676" s="412" t="s">
        <v>30213</v>
      </c>
      <c r="D4676" s="412" t="s">
        <v>30223</v>
      </c>
      <c r="E4676" s="413" t="s">
        <v>37723</v>
      </c>
    </row>
    <row r="4677" spans="1:5">
      <c r="A4677" s="412">
        <v>7614</v>
      </c>
      <c r="B4677" s="412" t="s">
        <v>37724</v>
      </c>
      <c r="C4677" s="412" t="s">
        <v>30213</v>
      </c>
      <c r="D4677" s="412" t="s">
        <v>30223</v>
      </c>
      <c r="E4677" s="413" t="s">
        <v>37725</v>
      </c>
    </row>
    <row r="4678" spans="1:5">
      <c r="A4678" s="412">
        <v>7618</v>
      </c>
      <c r="B4678" s="412" t="s">
        <v>37726</v>
      </c>
      <c r="C4678" s="412" t="s">
        <v>30213</v>
      </c>
      <c r="D4678" s="412" t="s">
        <v>30223</v>
      </c>
      <c r="E4678" s="413" t="s">
        <v>37727</v>
      </c>
    </row>
    <row r="4679" spans="1:5">
      <c r="A4679" s="412">
        <v>7620</v>
      </c>
      <c r="B4679" s="412" t="s">
        <v>37728</v>
      </c>
      <c r="C4679" s="412" t="s">
        <v>30213</v>
      </c>
      <c r="D4679" s="412" t="s">
        <v>30223</v>
      </c>
      <c r="E4679" s="413" t="s">
        <v>37729</v>
      </c>
    </row>
    <row r="4680" spans="1:5">
      <c r="A4680" s="412">
        <v>7610</v>
      </c>
      <c r="B4680" s="412" t="s">
        <v>37730</v>
      </c>
      <c r="C4680" s="412" t="s">
        <v>30213</v>
      </c>
      <c r="D4680" s="412" t="s">
        <v>30223</v>
      </c>
      <c r="E4680" s="413" t="s">
        <v>37731</v>
      </c>
    </row>
    <row r="4681" spans="1:5">
      <c r="A4681" s="412">
        <v>7615</v>
      </c>
      <c r="B4681" s="412" t="s">
        <v>37732</v>
      </c>
      <c r="C4681" s="412" t="s">
        <v>30213</v>
      </c>
      <c r="D4681" s="412" t="s">
        <v>30223</v>
      </c>
      <c r="E4681" s="413" t="s">
        <v>37733</v>
      </c>
    </row>
    <row r="4682" spans="1:5">
      <c r="A4682" s="412">
        <v>7617</v>
      </c>
      <c r="B4682" s="412" t="s">
        <v>37734</v>
      </c>
      <c r="C4682" s="412" t="s">
        <v>30213</v>
      </c>
      <c r="D4682" s="412" t="s">
        <v>30223</v>
      </c>
      <c r="E4682" s="413" t="s">
        <v>37735</v>
      </c>
    </row>
    <row r="4683" spans="1:5">
      <c r="A4683" s="412">
        <v>7616</v>
      </c>
      <c r="B4683" s="412" t="s">
        <v>37736</v>
      </c>
      <c r="C4683" s="412" t="s">
        <v>30213</v>
      </c>
      <c r="D4683" s="412" t="s">
        <v>30223</v>
      </c>
      <c r="E4683" s="413" t="s">
        <v>37737</v>
      </c>
    </row>
    <row r="4684" spans="1:5">
      <c r="A4684" s="412">
        <v>7611</v>
      </c>
      <c r="B4684" s="412" t="s">
        <v>37738</v>
      </c>
      <c r="C4684" s="412" t="s">
        <v>30213</v>
      </c>
      <c r="D4684" s="412" t="s">
        <v>30223</v>
      </c>
      <c r="E4684" s="413" t="s">
        <v>37739</v>
      </c>
    </row>
    <row r="4685" spans="1:5">
      <c r="A4685" s="412">
        <v>7612</v>
      </c>
      <c r="B4685" s="412" t="s">
        <v>37740</v>
      </c>
      <c r="C4685" s="412" t="s">
        <v>30213</v>
      </c>
      <c r="D4685" s="412" t="s">
        <v>30223</v>
      </c>
      <c r="E4685" s="413" t="s">
        <v>37741</v>
      </c>
    </row>
    <row r="4686" spans="1:5">
      <c r="A4686" s="412">
        <v>37371</v>
      </c>
      <c r="B4686" s="412" t="s">
        <v>37742</v>
      </c>
      <c r="C4686" s="412" t="s">
        <v>30484</v>
      </c>
      <c r="D4686" s="412" t="s">
        <v>30214</v>
      </c>
      <c r="E4686" s="413" t="s">
        <v>33538</v>
      </c>
    </row>
    <row r="4687" spans="1:5">
      <c r="A4687" s="412">
        <v>40861</v>
      </c>
      <c r="B4687" s="412" t="s">
        <v>37743</v>
      </c>
      <c r="C4687" s="412" t="s">
        <v>30486</v>
      </c>
      <c r="D4687" s="412" t="s">
        <v>30214</v>
      </c>
      <c r="E4687" s="413" t="s">
        <v>37744</v>
      </c>
    </row>
    <row r="4688" spans="1:5">
      <c r="A4688" s="412">
        <v>36510</v>
      </c>
      <c r="B4688" s="412" t="s">
        <v>37745</v>
      </c>
      <c r="C4688" s="412" t="s">
        <v>30213</v>
      </c>
      <c r="D4688" s="412" t="s">
        <v>30223</v>
      </c>
      <c r="E4688" s="413" t="s">
        <v>37746</v>
      </c>
    </row>
    <row r="4689" spans="1:5">
      <c r="A4689" s="412">
        <v>25020</v>
      </c>
      <c r="B4689" s="412" t="s">
        <v>37747</v>
      </c>
      <c r="C4689" s="412" t="s">
        <v>30213</v>
      </c>
      <c r="D4689" s="412" t="s">
        <v>30223</v>
      </c>
      <c r="E4689" s="413" t="s">
        <v>37748</v>
      </c>
    </row>
    <row r="4690" spans="1:5">
      <c r="A4690" s="412">
        <v>7622</v>
      </c>
      <c r="B4690" s="412" t="s">
        <v>37749</v>
      </c>
      <c r="C4690" s="412" t="s">
        <v>30213</v>
      </c>
      <c r="D4690" s="412" t="s">
        <v>30223</v>
      </c>
      <c r="E4690" s="413" t="s">
        <v>37750</v>
      </c>
    </row>
    <row r="4691" spans="1:5">
      <c r="A4691" s="412">
        <v>7624</v>
      </c>
      <c r="B4691" s="412" t="s">
        <v>37751</v>
      </c>
      <c r="C4691" s="412" t="s">
        <v>30213</v>
      </c>
      <c r="D4691" s="412" t="s">
        <v>30223</v>
      </c>
      <c r="E4691" s="413" t="s">
        <v>37752</v>
      </c>
    </row>
    <row r="4692" spans="1:5">
      <c r="A4692" s="412">
        <v>7625</v>
      </c>
      <c r="B4692" s="412" t="s">
        <v>37753</v>
      </c>
      <c r="C4692" s="412" t="s">
        <v>30213</v>
      </c>
      <c r="D4692" s="412" t="s">
        <v>30223</v>
      </c>
      <c r="E4692" s="413" t="s">
        <v>37754</v>
      </c>
    </row>
    <row r="4693" spans="1:5">
      <c r="A4693" s="412">
        <v>7623</v>
      </c>
      <c r="B4693" s="412" t="s">
        <v>37755</v>
      </c>
      <c r="C4693" s="412" t="s">
        <v>30213</v>
      </c>
      <c r="D4693" s="412" t="s">
        <v>30223</v>
      </c>
      <c r="E4693" s="413" t="s">
        <v>37748</v>
      </c>
    </row>
    <row r="4694" spans="1:5">
      <c r="A4694" s="412">
        <v>36508</v>
      </c>
      <c r="B4694" s="412" t="s">
        <v>37756</v>
      </c>
      <c r="C4694" s="412" t="s">
        <v>30213</v>
      </c>
      <c r="D4694" s="412" t="s">
        <v>30223</v>
      </c>
      <c r="E4694" s="413" t="s">
        <v>37757</v>
      </c>
    </row>
    <row r="4695" spans="1:5">
      <c r="A4695" s="412">
        <v>36509</v>
      </c>
      <c r="B4695" s="412" t="s">
        <v>37758</v>
      </c>
      <c r="C4695" s="412" t="s">
        <v>30213</v>
      </c>
      <c r="D4695" s="412" t="s">
        <v>30223</v>
      </c>
      <c r="E4695" s="413" t="s">
        <v>37759</v>
      </c>
    </row>
    <row r="4696" spans="1:5">
      <c r="A4696" s="412">
        <v>13238</v>
      </c>
      <c r="B4696" s="412" t="s">
        <v>37760</v>
      </c>
      <c r="C4696" s="412" t="s">
        <v>30213</v>
      </c>
      <c r="D4696" s="412" t="s">
        <v>30223</v>
      </c>
      <c r="E4696" s="413" t="s">
        <v>37761</v>
      </c>
    </row>
    <row r="4697" spans="1:5">
      <c r="A4697" s="412">
        <v>36511</v>
      </c>
      <c r="B4697" s="412" t="s">
        <v>37762</v>
      </c>
      <c r="C4697" s="412" t="s">
        <v>30213</v>
      </c>
      <c r="D4697" s="412" t="s">
        <v>30223</v>
      </c>
      <c r="E4697" s="413" t="s">
        <v>37763</v>
      </c>
    </row>
    <row r="4698" spans="1:5">
      <c r="A4698" s="412">
        <v>36515</v>
      </c>
      <c r="B4698" s="412" t="s">
        <v>37764</v>
      </c>
      <c r="C4698" s="412" t="s">
        <v>30213</v>
      </c>
      <c r="D4698" s="412" t="s">
        <v>30223</v>
      </c>
      <c r="E4698" s="413" t="s">
        <v>37765</v>
      </c>
    </row>
    <row r="4699" spans="1:5">
      <c r="A4699" s="412">
        <v>10598</v>
      </c>
      <c r="B4699" s="412" t="s">
        <v>37766</v>
      </c>
      <c r="C4699" s="412" t="s">
        <v>30213</v>
      </c>
      <c r="D4699" s="412" t="s">
        <v>30223</v>
      </c>
      <c r="E4699" s="413" t="s">
        <v>37767</v>
      </c>
    </row>
    <row r="4700" spans="1:5">
      <c r="A4700" s="412">
        <v>7640</v>
      </c>
      <c r="B4700" s="412" t="s">
        <v>37768</v>
      </c>
      <c r="C4700" s="412" t="s">
        <v>30213</v>
      </c>
      <c r="D4700" s="412" t="s">
        <v>30223</v>
      </c>
      <c r="E4700" s="413" t="s">
        <v>37769</v>
      </c>
    </row>
    <row r="4701" spans="1:5">
      <c r="A4701" s="412">
        <v>36513</v>
      </c>
      <c r="B4701" s="412" t="s">
        <v>37770</v>
      </c>
      <c r="C4701" s="412" t="s">
        <v>30213</v>
      </c>
      <c r="D4701" s="412" t="s">
        <v>30223</v>
      </c>
      <c r="E4701" s="413" t="s">
        <v>37771</v>
      </c>
    </row>
    <row r="4702" spans="1:5">
      <c r="A4702" s="412">
        <v>36514</v>
      </c>
      <c r="B4702" s="412" t="s">
        <v>37772</v>
      </c>
      <c r="C4702" s="412" t="s">
        <v>30213</v>
      </c>
      <c r="D4702" s="412" t="s">
        <v>30223</v>
      </c>
      <c r="E4702" s="413" t="s">
        <v>37773</v>
      </c>
    </row>
    <row r="4703" spans="1:5">
      <c r="A4703" s="412">
        <v>11572</v>
      </c>
      <c r="B4703" s="412" t="s">
        <v>37774</v>
      </c>
      <c r="C4703" s="412" t="s">
        <v>30213</v>
      </c>
      <c r="D4703" s="412" t="s">
        <v>30216</v>
      </c>
      <c r="E4703" s="413" t="s">
        <v>35455</v>
      </c>
    </row>
    <row r="4704" spans="1:5">
      <c r="A4704" s="412">
        <v>36149</v>
      </c>
      <c r="B4704" s="412" t="s">
        <v>37775</v>
      </c>
      <c r="C4704" s="412" t="s">
        <v>30213</v>
      </c>
      <c r="D4704" s="412" t="s">
        <v>30216</v>
      </c>
      <c r="E4704" s="413" t="s">
        <v>37776</v>
      </c>
    </row>
    <row r="4705" spans="1:5">
      <c r="A4705" s="412">
        <v>42407</v>
      </c>
      <c r="B4705" s="412" t="s">
        <v>37777</v>
      </c>
      <c r="C4705" s="412" t="s">
        <v>30232</v>
      </c>
      <c r="D4705" s="412" t="s">
        <v>30216</v>
      </c>
      <c r="E4705" s="413" t="s">
        <v>17096</v>
      </c>
    </row>
    <row r="4706" spans="1:5">
      <c r="A4706" s="412">
        <v>11581</v>
      </c>
      <c r="B4706" s="412" t="s">
        <v>37778</v>
      </c>
      <c r="C4706" s="412" t="s">
        <v>30232</v>
      </c>
      <c r="D4706" s="412" t="s">
        <v>30216</v>
      </c>
      <c r="E4706" s="413" t="s">
        <v>11379</v>
      </c>
    </row>
    <row r="4707" spans="1:5">
      <c r="A4707" s="412">
        <v>43605</v>
      </c>
      <c r="B4707" s="412" t="s">
        <v>37779</v>
      </c>
      <c r="C4707" s="412" t="s">
        <v>30232</v>
      </c>
      <c r="D4707" s="412" t="s">
        <v>30216</v>
      </c>
      <c r="E4707" s="413" t="s">
        <v>37780</v>
      </c>
    </row>
    <row r="4708" spans="1:5">
      <c r="A4708" s="412">
        <v>11580</v>
      </c>
      <c r="B4708" s="412" t="s">
        <v>37781</v>
      </c>
      <c r="C4708" s="412" t="s">
        <v>30232</v>
      </c>
      <c r="D4708" s="412" t="s">
        <v>30216</v>
      </c>
      <c r="E4708" s="413" t="s">
        <v>37782</v>
      </c>
    </row>
    <row r="4709" spans="1:5">
      <c r="A4709" s="412">
        <v>10743</v>
      </c>
      <c r="B4709" s="412" t="s">
        <v>37783</v>
      </c>
      <c r="C4709" s="412" t="s">
        <v>30213</v>
      </c>
      <c r="D4709" s="412" t="s">
        <v>30223</v>
      </c>
      <c r="E4709" s="413" t="s">
        <v>37784</v>
      </c>
    </row>
    <row r="4710" spans="1:5">
      <c r="A4710" s="412">
        <v>39848</v>
      </c>
      <c r="B4710" s="412" t="s">
        <v>37785</v>
      </c>
      <c r="C4710" s="412" t="s">
        <v>30232</v>
      </c>
      <c r="D4710" s="412" t="s">
        <v>30223</v>
      </c>
      <c r="E4710" s="413" t="s">
        <v>16568</v>
      </c>
    </row>
    <row r="4711" spans="1:5">
      <c r="A4711" s="412">
        <v>20999</v>
      </c>
      <c r="B4711" s="412" t="s">
        <v>37786</v>
      </c>
      <c r="C4711" s="412" t="s">
        <v>30232</v>
      </c>
      <c r="D4711" s="412" t="s">
        <v>30216</v>
      </c>
      <c r="E4711" s="413" t="s">
        <v>37290</v>
      </c>
    </row>
    <row r="4712" spans="1:5">
      <c r="A4712" s="412">
        <v>21001</v>
      </c>
      <c r="B4712" s="412" t="s">
        <v>37787</v>
      </c>
      <c r="C4712" s="412" t="s">
        <v>30232</v>
      </c>
      <c r="D4712" s="412" t="s">
        <v>30214</v>
      </c>
      <c r="E4712" s="413" t="s">
        <v>15431</v>
      </c>
    </row>
    <row r="4713" spans="1:5">
      <c r="A4713" s="412">
        <v>21003</v>
      </c>
      <c r="B4713" s="412" t="s">
        <v>37788</v>
      </c>
      <c r="C4713" s="412" t="s">
        <v>30232</v>
      </c>
      <c r="D4713" s="412" t="s">
        <v>30216</v>
      </c>
      <c r="E4713" s="413" t="s">
        <v>37789</v>
      </c>
    </row>
    <row r="4714" spans="1:5">
      <c r="A4714" s="412">
        <v>21006</v>
      </c>
      <c r="B4714" s="412" t="s">
        <v>37790</v>
      </c>
      <c r="C4714" s="412" t="s">
        <v>30232</v>
      </c>
      <c r="D4714" s="412" t="s">
        <v>30216</v>
      </c>
      <c r="E4714" s="413" t="s">
        <v>37791</v>
      </c>
    </row>
    <row r="4715" spans="1:5">
      <c r="A4715" s="412">
        <v>21019</v>
      </c>
      <c r="B4715" s="412" t="s">
        <v>37792</v>
      </c>
      <c r="C4715" s="412" t="s">
        <v>30232</v>
      </c>
      <c r="D4715" s="412" t="s">
        <v>30216</v>
      </c>
      <c r="E4715" s="413" t="s">
        <v>15575</v>
      </c>
    </row>
    <row r="4716" spans="1:5">
      <c r="A4716" s="412">
        <v>21021</v>
      </c>
      <c r="B4716" s="412" t="s">
        <v>37793</v>
      </c>
      <c r="C4716" s="412" t="s">
        <v>30232</v>
      </c>
      <c r="D4716" s="412" t="s">
        <v>30216</v>
      </c>
      <c r="E4716" s="413" t="s">
        <v>37794</v>
      </c>
    </row>
    <row r="4717" spans="1:5">
      <c r="A4717" s="412">
        <v>21024</v>
      </c>
      <c r="B4717" s="412" t="s">
        <v>37795</v>
      </c>
      <c r="C4717" s="412" t="s">
        <v>30232</v>
      </c>
      <c r="D4717" s="412" t="s">
        <v>30216</v>
      </c>
      <c r="E4717" s="413" t="s">
        <v>37796</v>
      </c>
    </row>
    <row r="4718" spans="1:5">
      <c r="A4718" s="412">
        <v>40624</v>
      </c>
      <c r="B4718" s="412" t="s">
        <v>37797</v>
      </c>
      <c r="C4718" s="412" t="s">
        <v>30232</v>
      </c>
      <c r="D4718" s="412" t="s">
        <v>30216</v>
      </c>
      <c r="E4718" s="413" t="s">
        <v>37798</v>
      </c>
    </row>
    <row r="4719" spans="1:5">
      <c r="A4719" s="412">
        <v>42575</v>
      </c>
      <c r="B4719" s="412" t="s">
        <v>37799</v>
      </c>
      <c r="C4719" s="412" t="s">
        <v>30232</v>
      </c>
      <c r="D4719" s="412" t="s">
        <v>30216</v>
      </c>
      <c r="E4719" s="413" t="s">
        <v>11139</v>
      </c>
    </row>
    <row r="4720" spans="1:5">
      <c r="A4720" s="412">
        <v>13127</v>
      </c>
      <c r="B4720" s="412" t="s">
        <v>37800</v>
      </c>
      <c r="C4720" s="412" t="s">
        <v>30232</v>
      </c>
      <c r="D4720" s="412" t="s">
        <v>30216</v>
      </c>
      <c r="E4720" s="413" t="s">
        <v>37801</v>
      </c>
    </row>
    <row r="4721" spans="1:5">
      <c r="A4721" s="412">
        <v>13137</v>
      </c>
      <c r="B4721" s="412" t="s">
        <v>37802</v>
      </c>
      <c r="C4721" s="412" t="s">
        <v>30232</v>
      </c>
      <c r="D4721" s="412" t="s">
        <v>30216</v>
      </c>
      <c r="E4721" s="413" t="s">
        <v>37803</v>
      </c>
    </row>
    <row r="4722" spans="1:5">
      <c r="A4722" s="412">
        <v>42574</v>
      </c>
      <c r="B4722" s="412" t="s">
        <v>37804</v>
      </c>
      <c r="C4722" s="412" t="s">
        <v>30232</v>
      </c>
      <c r="D4722" s="412" t="s">
        <v>30216</v>
      </c>
      <c r="E4722" s="413" t="s">
        <v>37789</v>
      </c>
    </row>
    <row r="4723" spans="1:5">
      <c r="A4723" s="412">
        <v>20989</v>
      </c>
      <c r="B4723" s="412" t="s">
        <v>37805</v>
      </c>
      <c r="C4723" s="412" t="s">
        <v>30232</v>
      </c>
      <c r="D4723" s="412" t="s">
        <v>30216</v>
      </c>
      <c r="E4723" s="413" t="s">
        <v>37806</v>
      </c>
    </row>
    <row r="4724" spans="1:5">
      <c r="A4724" s="412">
        <v>21147</v>
      </c>
      <c r="B4724" s="412" t="s">
        <v>37807</v>
      </c>
      <c r="C4724" s="412" t="s">
        <v>30232</v>
      </c>
      <c r="D4724" s="412" t="s">
        <v>30216</v>
      </c>
      <c r="E4724" s="413" t="s">
        <v>15161</v>
      </c>
    </row>
    <row r="4725" spans="1:5">
      <c r="A4725" s="412">
        <v>21148</v>
      </c>
      <c r="B4725" s="412" t="s">
        <v>37808</v>
      </c>
      <c r="C4725" s="412" t="s">
        <v>30232</v>
      </c>
      <c r="D4725" s="412" t="s">
        <v>30214</v>
      </c>
      <c r="E4725" s="413" t="s">
        <v>37809</v>
      </c>
    </row>
    <row r="4726" spans="1:5">
      <c r="A4726" s="412">
        <v>20984</v>
      </c>
      <c r="B4726" s="412" t="s">
        <v>37810</v>
      </c>
      <c r="C4726" s="412" t="s">
        <v>30232</v>
      </c>
      <c r="D4726" s="412" t="s">
        <v>30216</v>
      </c>
      <c r="E4726" s="413" t="s">
        <v>37811</v>
      </c>
    </row>
    <row r="4727" spans="1:5">
      <c r="A4727" s="412">
        <v>13042</v>
      </c>
      <c r="B4727" s="412" t="s">
        <v>37812</v>
      </c>
      <c r="C4727" s="412" t="s">
        <v>30232</v>
      </c>
      <c r="D4727" s="412" t="s">
        <v>30216</v>
      </c>
      <c r="E4727" s="413" t="s">
        <v>37813</v>
      </c>
    </row>
    <row r="4728" spans="1:5">
      <c r="A4728" s="412">
        <v>21150</v>
      </c>
      <c r="B4728" s="412" t="s">
        <v>37814</v>
      </c>
      <c r="C4728" s="412" t="s">
        <v>30232</v>
      </c>
      <c r="D4728" s="412" t="s">
        <v>30216</v>
      </c>
      <c r="E4728" s="413" t="s">
        <v>37815</v>
      </c>
    </row>
    <row r="4729" spans="1:5">
      <c r="A4729" s="412">
        <v>13141</v>
      </c>
      <c r="B4729" s="412" t="s">
        <v>37816</v>
      </c>
      <c r="C4729" s="412" t="s">
        <v>30232</v>
      </c>
      <c r="D4729" s="412" t="s">
        <v>30216</v>
      </c>
      <c r="E4729" s="413" t="s">
        <v>37817</v>
      </c>
    </row>
    <row r="4730" spans="1:5">
      <c r="A4730" s="412">
        <v>42576</v>
      </c>
      <c r="B4730" s="412" t="s">
        <v>37818</v>
      </c>
      <c r="C4730" s="412" t="s">
        <v>30232</v>
      </c>
      <c r="D4730" s="412" t="s">
        <v>30216</v>
      </c>
      <c r="E4730" s="413" t="s">
        <v>37819</v>
      </c>
    </row>
    <row r="4731" spans="1:5">
      <c r="A4731" s="412">
        <v>21151</v>
      </c>
      <c r="B4731" s="412" t="s">
        <v>37820</v>
      </c>
      <c r="C4731" s="412" t="s">
        <v>30232</v>
      </c>
      <c r="D4731" s="412" t="s">
        <v>30216</v>
      </c>
      <c r="E4731" s="413" t="s">
        <v>37821</v>
      </c>
    </row>
    <row r="4732" spans="1:5">
      <c r="A4732" s="412">
        <v>13142</v>
      </c>
      <c r="B4732" s="412" t="s">
        <v>37822</v>
      </c>
      <c r="C4732" s="412" t="s">
        <v>30232</v>
      </c>
      <c r="D4732" s="412" t="s">
        <v>30216</v>
      </c>
      <c r="E4732" s="413" t="s">
        <v>37823</v>
      </c>
    </row>
    <row r="4733" spans="1:5">
      <c r="A4733" s="412">
        <v>42577</v>
      </c>
      <c r="B4733" s="412" t="s">
        <v>37824</v>
      </c>
      <c r="C4733" s="412" t="s">
        <v>30232</v>
      </c>
      <c r="D4733" s="412" t="s">
        <v>30216</v>
      </c>
      <c r="E4733" s="413" t="s">
        <v>37825</v>
      </c>
    </row>
    <row r="4734" spans="1:5">
      <c r="A4734" s="412">
        <v>20994</v>
      </c>
      <c r="B4734" s="412" t="s">
        <v>37826</v>
      </c>
      <c r="C4734" s="412" t="s">
        <v>30232</v>
      </c>
      <c r="D4734" s="412" t="s">
        <v>30216</v>
      </c>
      <c r="E4734" s="413" t="s">
        <v>37827</v>
      </c>
    </row>
    <row r="4735" spans="1:5">
      <c r="A4735" s="412">
        <v>7672</v>
      </c>
      <c r="B4735" s="412" t="s">
        <v>37828</v>
      </c>
      <c r="C4735" s="412" t="s">
        <v>30232</v>
      </c>
      <c r="D4735" s="412" t="s">
        <v>30216</v>
      </c>
      <c r="E4735" s="413" t="s">
        <v>37829</v>
      </c>
    </row>
    <row r="4736" spans="1:5">
      <c r="A4736" s="412">
        <v>20995</v>
      </c>
      <c r="B4736" s="412" t="s">
        <v>37830</v>
      </c>
      <c r="C4736" s="412" t="s">
        <v>30232</v>
      </c>
      <c r="D4736" s="412" t="s">
        <v>30216</v>
      </c>
      <c r="E4736" s="413" t="s">
        <v>37831</v>
      </c>
    </row>
    <row r="4737" spans="1:5">
      <c r="A4737" s="412">
        <v>7690</v>
      </c>
      <c r="B4737" s="412" t="s">
        <v>37832</v>
      </c>
      <c r="C4737" s="412" t="s">
        <v>30232</v>
      </c>
      <c r="D4737" s="412" t="s">
        <v>30216</v>
      </c>
      <c r="E4737" s="413" t="s">
        <v>37833</v>
      </c>
    </row>
    <row r="4738" spans="1:5">
      <c r="A4738" s="412">
        <v>20980</v>
      </c>
      <c r="B4738" s="412" t="s">
        <v>37834</v>
      </c>
      <c r="C4738" s="412" t="s">
        <v>30232</v>
      </c>
      <c r="D4738" s="412" t="s">
        <v>30216</v>
      </c>
      <c r="E4738" s="413" t="s">
        <v>37835</v>
      </c>
    </row>
    <row r="4739" spans="1:5">
      <c r="A4739" s="412">
        <v>7661</v>
      </c>
      <c r="B4739" s="412" t="s">
        <v>37836</v>
      </c>
      <c r="C4739" s="412" t="s">
        <v>30232</v>
      </c>
      <c r="D4739" s="412" t="s">
        <v>30216</v>
      </c>
      <c r="E4739" s="413" t="s">
        <v>37837</v>
      </c>
    </row>
    <row r="4740" spans="1:5">
      <c r="A4740" s="412">
        <v>21016</v>
      </c>
      <c r="B4740" s="412" t="s">
        <v>37838</v>
      </c>
      <c r="C4740" s="412" t="s">
        <v>30232</v>
      </c>
      <c r="D4740" s="412" t="s">
        <v>30216</v>
      </c>
      <c r="E4740" s="413" t="s">
        <v>37839</v>
      </c>
    </row>
    <row r="4741" spans="1:5">
      <c r="A4741" s="412">
        <v>21008</v>
      </c>
      <c r="B4741" s="412" t="s">
        <v>37840</v>
      </c>
      <c r="C4741" s="412" t="s">
        <v>30232</v>
      </c>
      <c r="D4741" s="412" t="s">
        <v>30216</v>
      </c>
      <c r="E4741" s="413" t="s">
        <v>7611</v>
      </c>
    </row>
    <row r="4742" spans="1:5">
      <c r="A4742" s="412">
        <v>21009</v>
      </c>
      <c r="B4742" s="412" t="s">
        <v>37841</v>
      </c>
      <c r="C4742" s="412" t="s">
        <v>30232</v>
      </c>
      <c r="D4742" s="412" t="s">
        <v>30216</v>
      </c>
      <c r="E4742" s="413" t="s">
        <v>37842</v>
      </c>
    </row>
    <row r="4743" spans="1:5">
      <c r="A4743" s="412">
        <v>21010</v>
      </c>
      <c r="B4743" s="412" t="s">
        <v>37843</v>
      </c>
      <c r="C4743" s="412" t="s">
        <v>30232</v>
      </c>
      <c r="D4743" s="412" t="s">
        <v>30214</v>
      </c>
      <c r="E4743" s="413" t="s">
        <v>32159</v>
      </c>
    </row>
    <row r="4744" spans="1:5">
      <c r="A4744" s="412">
        <v>21011</v>
      </c>
      <c r="B4744" s="412" t="s">
        <v>37844</v>
      </c>
      <c r="C4744" s="412" t="s">
        <v>30232</v>
      </c>
      <c r="D4744" s="412" t="s">
        <v>30216</v>
      </c>
      <c r="E4744" s="413" t="s">
        <v>37845</v>
      </c>
    </row>
    <row r="4745" spans="1:5">
      <c r="A4745" s="412">
        <v>21012</v>
      </c>
      <c r="B4745" s="412" t="s">
        <v>37846</v>
      </c>
      <c r="C4745" s="412" t="s">
        <v>30232</v>
      </c>
      <c r="D4745" s="412" t="s">
        <v>30216</v>
      </c>
      <c r="E4745" s="413" t="s">
        <v>15526</v>
      </c>
    </row>
    <row r="4746" spans="1:5">
      <c r="A4746" s="412">
        <v>21013</v>
      </c>
      <c r="B4746" s="412" t="s">
        <v>37847</v>
      </c>
      <c r="C4746" s="412" t="s">
        <v>30232</v>
      </c>
      <c r="D4746" s="412" t="s">
        <v>30216</v>
      </c>
      <c r="E4746" s="413" t="s">
        <v>37848</v>
      </c>
    </row>
    <row r="4747" spans="1:5">
      <c r="A4747" s="412">
        <v>21014</v>
      </c>
      <c r="B4747" s="412" t="s">
        <v>37849</v>
      </c>
      <c r="C4747" s="412" t="s">
        <v>30232</v>
      </c>
      <c r="D4747" s="412" t="s">
        <v>30216</v>
      </c>
      <c r="E4747" s="413" t="s">
        <v>37850</v>
      </c>
    </row>
    <row r="4748" spans="1:5">
      <c r="A4748" s="412">
        <v>21015</v>
      </c>
      <c r="B4748" s="412" t="s">
        <v>37851</v>
      </c>
      <c r="C4748" s="412" t="s">
        <v>30232</v>
      </c>
      <c r="D4748" s="412" t="s">
        <v>30216</v>
      </c>
      <c r="E4748" s="413" t="s">
        <v>37852</v>
      </c>
    </row>
    <row r="4749" spans="1:5">
      <c r="A4749" s="412">
        <v>7697</v>
      </c>
      <c r="B4749" s="412" t="s">
        <v>37853</v>
      </c>
      <c r="C4749" s="412" t="s">
        <v>30232</v>
      </c>
      <c r="D4749" s="412" t="s">
        <v>30216</v>
      </c>
      <c r="E4749" s="413" t="s">
        <v>37854</v>
      </c>
    </row>
    <row r="4750" spans="1:5">
      <c r="A4750" s="412">
        <v>7698</v>
      </c>
      <c r="B4750" s="412" t="s">
        <v>37855</v>
      </c>
      <c r="C4750" s="412" t="s">
        <v>30232</v>
      </c>
      <c r="D4750" s="412" t="s">
        <v>30216</v>
      </c>
      <c r="E4750" s="413" t="s">
        <v>37856</v>
      </c>
    </row>
    <row r="4751" spans="1:5">
      <c r="A4751" s="412">
        <v>7691</v>
      </c>
      <c r="B4751" s="412" t="s">
        <v>37857</v>
      </c>
      <c r="C4751" s="412" t="s">
        <v>30232</v>
      </c>
      <c r="D4751" s="412" t="s">
        <v>30216</v>
      </c>
      <c r="E4751" s="413" t="s">
        <v>37858</v>
      </c>
    </row>
    <row r="4752" spans="1:5">
      <c r="A4752" s="412">
        <v>40626</v>
      </c>
      <c r="B4752" s="412" t="s">
        <v>37859</v>
      </c>
      <c r="C4752" s="412" t="s">
        <v>30232</v>
      </c>
      <c r="D4752" s="412" t="s">
        <v>30216</v>
      </c>
      <c r="E4752" s="413" t="s">
        <v>16098</v>
      </c>
    </row>
    <row r="4753" spans="1:5">
      <c r="A4753" s="412">
        <v>7701</v>
      </c>
      <c r="B4753" s="412" t="s">
        <v>37860</v>
      </c>
      <c r="C4753" s="412" t="s">
        <v>30232</v>
      </c>
      <c r="D4753" s="412" t="s">
        <v>30216</v>
      </c>
      <c r="E4753" s="413" t="s">
        <v>37861</v>
      </c>
    </row>
    <row r="4754" spans="1:5">
      <c r="A4754" s="412">
        <v>7696</v>
      </c>
      <c r="B4754" s="412" t="s">
        <v>37862</v>
      </c>
      <c r="C4754" s="412" t="s">
        <v>30232</v>
      </c>
      <c r="D4754" s="412" t="s">
        <v>30216</v>
      </c>
      <c r="E4754" s="413" t="s">
        <v>37863</v>
      </c>
    </row>
    <row r="4755" spans="1:5">
      <c r="A4755" s="412">
        <v>7700</v>
      </c>
      <c r="B4755" s="412" t="s">
        <v>37864</v>
      </c>
      <c r="C4755" s="412" t="s">
        <v>30232</v>
      </c>
      <c r="D4755" s="412" t="s">
        <v>30216</v>
      </c>
      <c r="E4755" s="413" t="s">
        <v>37865</v>
      </c>
    </row>
    <row r="4756" spans="1:5">
      <c r="A4756" s="412">
        <v>7694</v>
      </c>
      <c r="B4756" s="412" t="s">
        <v>37866</v>
      </c>
      <c r="C4756" s="412" t="s">
        <v>30232</v>
      </c>
      <c r="D4756" s="412" t="s">
        <v>30216</v>
      </c>
      <c r="E4756" s="413" t="s">
        <v>37867</v>
      </c>
    </row>
    <row r="4757" spans="1:5">
      <c r="A4757" s="412">
        <v>7693</v>
      </c>
      <c r="B4757" s="412" t="s">
        <v>37868</v>
      </c>
      <c r="C4757" s="412" t="s">
        <v>30232</v>
      </c>
      <c r="D4757" s="412" t="s">
        <v>30216</v>
      </c>
      <c r="E4757" s="413" t="s">
        <v>14480</v>
      </c>
    </row>
    <row r="4758" spans="1:5">
      <c r="A4758" s="412">
        <v>7692</v>
      </c>
      <c r="B4758" s="412" t="s">
        <v>37869</v>
      </c>
      <c r="C4758" s="412" t="s">
        <v>30232</v>
      </c>
      <c r="D4758" s="412" t="s">
        <v>30216</v>
      </c>
      <c r="E4758" s="413" t="s">
        <v>37870</v>
      </c>
    </row>
    <row r="4759" spans="1:5">
      <c r="A4759" s="412">
        <v>7695</v>
      </c>
      <c r="B4759" s="412" t="s">
        <v>37871</v>
      </c>
      <c r="C4759" s="412" t="s">
        <v>30232</v>
      </c>
      <c r="D4759" s="412" t="s">
        <v>30216</v>
      </c>
      <c r="E4759" s="413" t="s">
        <v>37872</v>
      </c>
    </row>
    <row r="4760" spans="1:5">
      <c r="A4760" s="412">
        <v>13356</v>
      </c>
      <c r="B4760" s="412" t="s">
        <v>37873</v>
      </c>
      <c r="C4760" s="412" t="s">
        <v>30232</v>
      </c>
      <c r="D4760" s="412" t="s">
        <v>30216</v>
      </c>
      <c r="E4760" s="413" t="s">
        <v>37874</v>
      </c>
    </row>
    <row r="4761" spans="1:5">
      <c r="A4761" s="412">
        <v>36365</v>
      </c>
      <c r="B4761" s="412" t="s">
        <v>37875</v>
      </c>
      <c r="C4761" s="412" t="s">
        <v>30232</v>
      </c>
      <c r="D4761" s="412" t="s">
        <v>30223</v>
      </c>
      <c r="E4761" s="413" t="s">
        <v>37876</v>
      </c>
    </row>
    <row r="4762" spans="1:5">
      <c r="A4762" s="412">
        <v>41930</v>
      </c>
      <c r="B4762" s="412" t="s">
        <v>37877</v>
      </c>
      <c r="C4762" s="412" t="s">
        <v>30232</v>
      </c>
      <c r="D4762" s="412" t="s">
        <v>30223</v>
      </c>
      <c r="E4762" s="413" t="s">
        <v>37878</v>
      </c>
    </row>
    <row r="4763" spans="1:5">
      <c r="A4763" s="412">
        <v>41931</v>
      </c>
      <c r="B4763" s="412" t="s">
        <v>37879</v>
      </c>
      <c r="C4763" s="412" t="s">
        <v>30232</v>
      </c>
      <c r="D4763" s="412" t="s">
        <v>30223</v>
      </c>
      <c r="E4763" s="413" t="s">
        <v>37880</v>
      </c>
    </row>
    <row r="4764" spans="1:5">
      <c r="A4764" s="412">
        <v>41932</v>
      </c>
      <c r="B4764" s="412" t="s">
        <v>37881</v>
      </c>
      <c r="C4764" s="412" t="s">
        <v>30232</v>
      </c>
      <c r="D4764" s="412" t="s">
        <v>30223</v>
      </c>
      <c r="E4764" s="413" t="s">
        <v>37882</v>
      </c>
    </row>
    <row r="4765" spans="1:5">
      <c r="A4765" s="412">
        <v>41933</v>
      </c>
      <c r="B4765" s="412" t="s">
        <v>37883</v>
      </c>
      <c r="C4765" s="412" t="s">
        <v>30232</v>
      </c>
      <c r="D4765" s="412" t="s">
        <v>30223</v>
      </c>
      <c r="E4765" s="413" t="s">
        <v>37884</v>
      </c>
    </row>
    <row r="4766" spans="1:5">
      <c r="A4766" s="412">
        <v>41934</v>
      </c>
      <c r="B4766" s="412" t="s">
        <v>37885</v>
      </c>
      <c r="C4766" s="412" t="s">
        <v>30232</v>
      </c>
      <c r="D4766" s="412" t="s">
        <v>30223</v>
      </c>
      <c r="E4766" s="413" t="s">
        <v>37886</v>
      </c>
    </row>
    <row r="4767" spans="1:5">
      <c r="A4767" s="412">
        <v>41936</v>
      </c>
      <c r="B4767" s="412" t="s">
        <v>37887</v>
      </c>
      <c r="C4767" s="412" t="s">
        <v>30232</v>
      </c>
      <c r="D4767" s="412" t="s">
        <v>30223</v>
      </c>
      <c r="E4767" s="413" t="s">
        <v>14100</v>
      </c>
    </row>
    <row r="4768" spans="1:5">
      <c r="A4768" s="412">
        <v>41785</v>
      </c>
      <c r="B4768" s="412" t="s">
        <v>37888</v>
      </c>
      <c r="C4768" s="412" t="s">
        <v>30232</v>
      </c>
      <c r="D4768" s="412" t="s">
        <v>30223</v>
      </c>
      <c r="E4768" s="413" t="s">
        <v>37889</v>
      </c>
    </row>
    <row r="4769" spans="1:5">
      <c r="A4769" s="412">
        <v>41781</v>
      </c>
      <c r="B4769" s="412" t="s">
        <v>37890</v>
      </c>
      <c r="C4769" s="412" t="s">
        <v>30232</v>
      </c>
      <c r="D4769" s="412" t="s">
        <v>30223</v>
      </c>
      <c r="E4769" s="413" t="s">
        <v>37891</v>
      </c>
    </row>
    <row r="4770" spans="1:5">
      <c r="A4770" s="412">
        <v>41783</v>
      </c>
      <c r="B4770" s="412" t="s">
        <v>37892</v>
      </c>
      <c r="C4770" s="412" t="s">
        <v>30232</v>
      </c>
      <c r="D4770" s="412" t="s">
        <v>30223</v>
      </c>
      <c r="E4770" s="413" t="s">
        <v>37893</v>
      </c>
    </row>
    <row r="4771" spans="1:5">
      <c r="A4771" s="412">
        <v>41786</v>
      </c>
      <c r="B4771" s="412" t="s">
        <v>37894</v>
      </c>
      <c r="C4771" s="412" t="s">
        <v>30232</v>
      </c>
      <c r="D4771" s="412" t="s">
        <v>30223</v>
      </c>
      <c r="E4771" s="413" t="s">
        <v>37895</v>
      </c>
    </row>
    <row r="4772" spans="1:5">
      <c r="A4772" s="412">
        <v>41779</v>
      </c>
      <c r="B4772" s="412" t="s">
        <v>37896</v>
      </c>
      <c r="C4772" s="412" t="s">
        <v>30232</v>
      </c>
      <c r="D4772" s="412" t="s">
        <v>30223</v>
      </c>
      <c r="E4772" s="413" t="s">
        <v>37897</v>
      </c>
    </row>
    <row r="4773" spans="1:5">
      <c r="A4773" s="412">
        <v>41780</v>
      </c>
      <c r="B4773" s="412" t="s">
        <v>37898</v>
      </c>
      <c r="C4773" s="412" t="s">
        <v>30232</v>
      </c>
      <c r="D4773" s="412" t="s">
        <v>30223</v>
      </c>
      <c r="E4773" s="413" t="s">
        <v>37899</v>
      </c>
    </row>
    <row r="4774" spans="1:5">
      <c r="A4774" s="412">
        <v>41782</v>
      </c>
      <c r="B4774" s="412" t="s">
        <v>37900</v>
      </c>
      <c r="C4774" s="412" t="s">
        <v>30232</v>
      </c>
      <c r="D4774" s="412" t="s">
        <v>30223</v>
      </c>
      <c r="E4774" s="413" t="s">
        <v>37901</v>
      </c>
    </row>
    <row r="4775" spans="1:5">
      <c r="A4775" s="412">
        <v>38130</v>
      </c>
      <c r="B4775" s="412" t="s">
        <v>37902</v>
      </c>
      <c r="C4775" s="412" t="s">
        <v>30232</v>
      </c>
      <c r="D4775" s="412" t="s">
        <v>30216</v>
      </c>
      <c r="E4775" s="413" t="s">
        <v>37903</v>
      </c>
    </row>
    <row r="4776" spans="1:5">
      <c r="A4776" s="412">
        <v>21123</v>
      </c>
      <c r="B4776" s="412" t="s">
        <v>37904</v>
      </c>
      <c r="C4776" s="412" t="s">
        <v>30232</v>
      </c>
      <c r="D4776" s="412" t="s">
        <v>30214</v>
      </c>
      <c r="E4776" s="413" t="s">
        <v>14859</v>
      </c>
    </row>
    <row r="4777" spans="1:5">
      <c r="A4777" s="412">
        <v>21124</v>
      </c>
      <c r="B4777" s="412" t="s">
        <v>37905</v>
      </c>
      <c r="C4777" s="412" t="s">
        <v>30232</v>
      </c>
      <c r="D4777" s="412" t="s">
        <v>30216</v>
      </c>
      <c r="E4777" s="413" t="s">
        <v>35408</v>
      </c>
    </row>
    <row r="4778" spans="1:5">
      <c r="A4778" s="412">
        <v>21125</v>
      </c>
      <c r="B4778" s="412" t="s">
        <v>37906</v>
      </c>
      <c r="C4778" s="412" t="s">
        <v>30232</v>
      </c>
      <c r="D4778" s="412" t="s">
        <v>30216</v>
      </c>
      <c r="E4778" s="413" t="s">
        <v>34443</v>
      </c>
    </row>
    <row r="4779" spans="1:5">
      <c r="A4779" s="412">
        <v>38028</v>
      </c>
      <c r="B4779" s="412" t="s">
        <v>37907</v>
      </c>
      <c r="C4779" s="412" t="s">
        <v>30232</v>
      </c>
      <c r="D4779" s="412" t="s">
        <v>30216</v>
      </c>
      <c r="E4779" s="413" t="s">
        <v>37908</v>
      </c>
    </row>
    <row r="4780" spans="1:5">
      <c r="A4780" s="412">
        <v>38029</v>
      </c>
      <c r="B4780" s="412" t="s">
        <v>37909</v>
      </c>
      <c r="C4780" s="412" t="s">
        <v>30232</v>
      </c>
      <c r="D4780" s="412" t="s">
        <v>30216</v>
      </c>
      <c r="E4780" s="413" t="s">
        <v>37910</v>
      </c>
    </row>
    <row r="4781" spans="1:5">
      <c r="A4781" s="412">
        <v>38030</v>
      </c>
      <c r="B4781" s="412" t="s">
        <v>37911</v>
      </c>
      <c r="C4781" s="412" t="s">
        <v>30232</v>
      </c>
      <c r="D4781" s="412" t="s">
        <v>30216</v>
      </c>
      <c r="E4781" s="413" t="s">
        <v>37912</v>
      </c>
    </row>
    <row r="4782" spans="1:5">
      <c r="A4782" s="412">
        <v>38031</v>
      </c>
      <c r="B4782" s="412" t="s">
        <v>37913</v>
      </c>
      <c r="C4782" s="412" t="s">
        <v>30232</v>
      </c>
      <c r="D4782" s="412" t="s">
        <v>30216</v>
      </c>
      <c r="E4782" s="413" t="s">
        <v>37914</v>
      </c>
    </row>
    <row r="4783" spans="1:5">
      <c r="A4783" s="412">
        <v>39735</v>
      </c>
      <c r="B4783" s="412" t="s">
        <v>37915</v>
      </c>
      <c r="C4783" s="412" t="s">
        <v>30232</v>
      </c>
      <c r="D4783" s="412" t="s">
        <v>30216</v>
      </c>
      <c r="E4783" s="413" t="s">
        <v>7810</v>
      </c>
    </row>
    <row r="4784" spans="1:5">
      <c r="A4784" s="412">
        <v>39734</v>
      </c>
      <c r="B4784" s="412" t="s">
        <v>37916</v>
      </c>
      <c r="C4784" s="412" t="s">
        <v>30232</v>
      </c>
      <c r="D4784" s="412" t="s">
        <v>30216</v>
      </c>
      <c r="E4784" s="413" t="s">
        <v>37917</v>
      </c>
    </row>
    <row r="4785" spans="1:5">
      <c r="A4785" s="412">
        <v>39736</v>
      </c>
      <c r="B4785" s="412" t="s">
        <v>37918</v>
      </c>
      <c r="C4785" s="412" t="s">
        <v>30232</v>
      </c>
      <c r="D4785" s="412" t="s">
        <v>30216</v>
      </c>
      <c r="E4785" s="413" t="s">
        <v>37919</v>
      </c>
    </row>
    <row r="4786" spans="1:5">
      <c r="A4786" s="412">
        <v>39737</v>
      </c>
      <c r="B4786" s="412" t="s">
        <v>37920</v>
      </c>
      <c r="C4786" s="412" t="s">
        <v>30232</v>
      </c>
      <c r="D4786" s="412" t="s">
        <v>30216</v>
      </c>
      <c r="E4786" s="413" t="s">
        <v>15520</v>
      </c>
    </row>
    <row r="4787" spans="1:5">
      <c r="A4787" s="412">
        <v>39738</v>
      </c>
      <c r="B4787" s="412" t="s">
        <v>37921</v>
      </c>
      <c r="C4787" s="412" t="s">
        <v>30232</v>
      </c>
      <c r="D4787" s="412" t="s">
        <v>30216</v>
      </c>
      <c r="E4787" s="413" t="s">
        <v>37922</v>
      </c>
    </row>
    <row r="4788" spans="1:5">
      <c r="A4788" s="412">
        <v>39739</v>
      </c>
      <c r="B4788" s="412" t="s">
        <v>37923</v>
      </c>
      <c r="C4788" s="412" t="s">
        <v>30232</v>
      </c>
      <c r="D4788" s="412" t="s">
        <v>30216</v>
      </c>
      <c r="E4788" s="413" t="s">
        <v>37924</v>
      </c>
    </row>
    <row r="4789" spans="1:5">
      <c r="A4789" s="412">
        <v>39733</v>
      </c>
      <c r="B4789" s="412" t="s">
        <v>37925</v>
      </c>
      <c r="C4789" s="412" t="s">
        <v>30232</v>
      </c>
      <c r="D4789" s="412" t="s">
        <v>30216</v>
      </c>
      <c r="E4789" s="413" t="s">
        <v>37926</v>
      </c>
    </row>
    <row r="4790" spans="1:5">
      <c r="A4790" s="412">
        <v>39854</v>
      </c>
      <c r="B4790" s="412" t="s">
        <v>37927</v>
      </c>
      <c r="C4790" s="412" t="s">
        <v>30232</v>
      </c>
      <c r="D4790" s="412" t="s">
        <v>30216</v>
      </c>
      <c r="E4790" s="413" t="s">
        <v>37928</v>
      </c>
    </row>
    <row r="4791" spans="1:5">
      <c r="A4791" s="412">
        <v>39740</v>
      </c>
      <c r="B4791" s="412" t="s">
        <v>37929</v>
      </c>
      <c r="C4791" s="412" t="s">
        <v>30232</v>
      </c>
      <c r="D4791" s="412" t="s">
        <v>30216</v>
      </c>
      <c r="E4791" s="413" t="s">
        <v>37930</v>
      </c>
    </row>
    <row r="4792" spans="1:5">
      <c r="A4792" s="412">
        <v>39741</v>
      </c>
      <c r="B4792" s="412" t="s">
        <v>37931</v>
      </c>
      <c r="C4792" s="412" t="s">
        <v>30232</v>
      </c>
      <c r="D4792" s="412" t="s">
        <v>30216</v>
      </c>
      <c r="E4792" s="413" t="s">
        <v>6921</v>
      </c>
    </row>
    <row r="4793" spans="1:5">
      <c r="A4793" s="412">
        <v>39853</v>
      </c>
      <c r="B4793" s="412" t="s">
        <v>37932</v>
      </c>
      <c r="C4793" s="412" t="s">
        <v>30232</v>
      </c>
      <c r="D4793" s="412" t="s">
        <v>30216</v>
      </c>
      <c r="E4793" s="413" t="s">
        <v>7325</v>
      </c>
    </row>
    <row r="4794" spans="1:5">
      <c r="A4794" s="412">
        <v>39742</v>
      </c>
      <c r="B4794" s="412" t="s">
        <v>37933</v>
      </c>
      <c r="C4794" s="412" t="s">
        <v>30232</v>
      </c>
      <c r="D4794" s="412" t="s">
        <v>30216</v>
      </c>
      <c r="E4794" s="413" t="s">
        <v>5068</v>
      </c>
    </row>
    <row r="4795" spans="1:5">
      <c r="A4795" s="412">
        <v>39749</v>
      </c>
      <c r="B4795" s="412" t="s">
        <v>37934</v>
      </c>
      <c r="C4795" s="412" t="s">
        <v>30232</v>
      </c>
      <c r="D4795" s="412" t="s">
        <v>30223</v>
      </c>
      <c r="E4795" s="413" t="s">
        <v>37935</v>
      </c>
    </row>
    <row r="4796" spans="1:5">
      <c r="A4796" s="412">
        <v>39751</v>
      </c>
      <c r="B4796" s="412" t="s">
        <v>37936</v>
      </c>
      <c r="C4796" s="412" t="s">
        <v>30232</v>
      </c>
      <c r="D4796" s="412" t="s">
        <v>30223</v>
      </c>
      <c r="E4796" s="413" t="s">
        <v>37937</v>
      </c>
    </row>
    <row r="4797" spans="1:5">
      <c r="A4797" s="412">
        <v>39750</v>
      </c>
      <c r="B4797" s="412" t="s">
        <v>37938</v>
      </c>
      <c r="C4797" s="412" t="s">
        <v>30232</v>
      </c>
      <c r="D4797" s="412" t="s">
        <v>30223</v>
      </c>
      <c r="E4797" s="413" t="s">
        <v>37939</v>
      </c>
    </row>
    <row r="4798" spans="1:5">
      <c r="A4798" s="412">
        <v>39747</v>
      </c>
      <c r="B4798" s="412" t="s">
        <v>37940</v>
      </c>
      <c r="C4798" s="412" t="s">
        <v>30232</v>
      </c>
      <c r="D4798" s="412" t="s">
        <v>30223</v>
      </c>
      <c r="E4798" s="413" t="s">
        <v>37941</v>
      </c>
    </row>
    <row r="4799" spans="1:5">
      <c r="A4799" s="412">
        <v>39753</v>
      </c>
      <c r="B4799" s="412" t="s">
        <v>37942</v>
      </c>
      <c r="C4799" s="412" t="s">
        <v>30232</v>
      </c>
      <c r="D4799" s="412" t="s">
        <v>30223</v>
      </c>
      <c r="E4799" s="413" t="s">
        <v>37943</v>
      </c>
    </row>
    <row r="4800" spans="1:5">
      <c r="A4800" s="412">
        <v>39754</v>
      </c>
      <c r="B4800" s="412" t="s">
        <v>37944</v>
      </c>
      <c r="C4800" s="412" t="s">
        <v>30232</v>
      </c>
      <c r="D4800" s="412" t="s">
        <v>30223</v>
      </c>
      <c r="E4800" s="413" t="s">
        <v>37945</v>
      </c>
    </row>
    <row r="4801" spans="1:5">
      <c r="A4801" s="412">
        <v>39748</v>
      </c>
      <c r="B4801" s="412" t="s">
        <v>37946</v>
      </c>
      <c r="C4801" s="412" t="s">
        <v>30232</v>
      </c>
      <c r="D4801" s="412" t="s">
        <v>30223</v>
      </c>
      <c r="E4801" s="413" t="s">
        <v>37947</v>
      </c>
    </row>
    <row r="4802" spans="1:5">
      <c r="A4802" s="412">
        <v>39755</v>
      </c>
      <c r="B4802" s="412" t="s">
        <v>37948</v>
      </c>
      <c r="C4802" s="412" t="s">
        <v>30232</v>
      </c>
      <c r="D4802" s="412" t="s">
        <v>30223</v>
      </c>
      <c r="E4802" s="413" t="s">
        <v>37949</v>
      </c>
    </row>
    <row r="4803" spans="1:5">
      <c r="A4803" s="412">
        <v>12742</v>
      </c>
      <c r="B4803" s="412" t="s">
        <v>37950</v>
      </c>
      <c r="C4803" s="412" t="s">
        <v>30232</v>
      </c>
      <c r="D4803" s="412" t="s">
        <v>30223</v>
      </c>
      <c r="E4803" s="413" t="s">
        <v>37951</v>
      </c>
    </row>
    <row r="4804" spans="1:5">
      <c r="A4804" s="412">
        <v>12713</v>
      </c>
      <c r="B4804" s="412" t="s">
        <v>37952</v>
      </c>
      <c r="C4804" s="412" t="s">
        <v>30232</v>
      </c>
      <c r="D4804" s="412" t="s">
        <v>30223</v>
      </c>
      <c r="E4804" s="413" t="s">
        <v>37953</v>
      </c>
    </row>
    <row r="4805" spans="1:5">
      <c r="A4805" s="412">
        <v>12743</v>
      </c>
      <c r="B4805" s="412" t="s">
        <v>37954</v>
      </c>
      <c r="C4805" s="412" t="s">
        <v>30232</v>
      </c>
      <c r="D4805" s="412" t="s">
        <v>30223</v>
      </c>
      <c r="E4805" s="413" t="s">
        <v>37955</v>
      </c>
    </row>
    <row r="4806" spans="1:5">
      <c r="A4806" s="412">
        <v>12744</v>
      </c>
      <c r="B4806" s="412" t="s">
        <v>37956</v>
      </c>
      <c r="C4806" s="412" t="s">
        <v>30232</v>
      </c>
      <c r="D4806" s="412" t="s">
        <v>30223</v>
      </c>
      <c r="E4806" s="413" t="s">
        <v>37957</v>
      </c>
    </row>
    <row r="4807" spans="1:5">
      <c r="A4807" s="412">
        <v>12745</v>
      </c>
      <c r="B4807" s="412" t="s">
        <v>37958</v>
      </c>
      <c r="C4807" s="412" t="s">
        <v>30232</v>
      </c>
      <c r="D4807" s="412" t="s">
        <v>30223</v>
      </c>
      <c r="E4807" s="413" t="s">
        <v>37959</v>
      </c>
    </row>
    <row r="4808" spans="1:5">
      <c r="A4808" s="412">
        <v>12746</v>
      </c>
      <c r="B4808" s="412" t="s">
        <v>37960</v>
      </c>
      <c r="C4808" s="412" t="s">
        <v>30232</v>
      </c>
      <c r="D4808" s="412" t="s">
        <v>30223</v>
      </c>
      <c r="E4808" s="413" t="s">
        <v>37961</v>
      </c>
    </row>
    <row r="4809" spans="1:5">
      <c r="A4809" s="412">
        <v>12747</v>
      </c>
      <c r="B4809" s="412" t="s">
        <v>37962</v>
      </c>
      <c r="C4809" s="412" t="s">
        <v>30232</v>
      </c>
      <c r="D4809" s="412" t="s">
        <v>30223</v>
      </c>
      <c r="E4809" s="413" t="s">
        <v>37963</v>
      </c>
    </row>
    <row r="4810" spans="1:5">
      <c r="A4810" s="412">
        <v>12748</v>
      </c>
      <c r="B4810" s="412" t="s">
        <v>37964</v>
      </c>
      <c r="C4810" s="412" t="s">
        <v>30232</v>
      </c>
      <c r="D4810" s="412" t="s">
        <v>30223</v>
      </c>
      <c r="E4810" s="413" t="s">
        <v>37965</v>
      </c>
    </row>
    <row r="4811" spans="1:5">
      <c r="A4811" s="412">
        <v>12749</v>
      </c>
      <c r="B4811" s="412" t="s">
        <v>37966</v>
      </c>
      <c r="C4811" s="412" t="s">
        <v>30232</v>
      </c>
      <c r="D4811" s="412" t="s">
        <v>30223</v>
      </c>
      <c r="E4811" s="413" t="s">
        <v>37967</v>
      </c>
    </row>
    <row r="4812" spans="1:5">
      <c r="A4812" s="412">
        <v>39726</v>
      </c>
      <c r="B4812" s="412" t="s">
        <v>37968</v>
      </c>
      <c r="C4812" s="412" t="s">
        <v>30232</v>
      </c>
      <c r="D4812" s="412" t="s">
        <v>30223</v>
      </c>
      <c r="E4812" s="413" t="s">
        <v>37969</v>
      </c>
    </row>
    <row r="4813" spans="1:5">
      <c r="A4813" s="412">
        <v>39728</v>
      </c>
      <c r="B4813" s="412" t="s">
        <v>37970</v>
      </c>
      <c r="C4813" s="412" t="s">
        <v>30232</v>
      </c>
      <c r="D4813" s="412" t="s">
        <v>30223</v>
      </c>
      <c r="E4813" s="413" t="s">
        <v>37971</v>
      </c>
    </row>
    <row r="4814" spans="1:5">
      <c r="A4814" s="412">
        <v>39727</v>
      </c>
      <c r="B4814" s="412" t="s">
        <v>37972</v>
      </c>
      <c r="C4814" s="412" t="s">
        <v>30232</v>
      </c>
      <c r="D4814" s="412" t="s">
        <v>30223</v>
      </c>
      <c r="E4814" s="413" t="s">
        <v>37973</v>
      </c>
    </row>
    <row r="4815" spans="1:5">
      <c r="A4815" s="412">
        <v>39724</v>
      </c>
      <c r="B4815" s="412" t="s">
        <v>37974</v>
      </c>
      <c r="C4815" s="412" t="s">
        <v>30232</v>
      </c>
      <c r="D4815" s="412" t="s">
        <v>30223</v>
      </c>
      <c r="E4815" s="413" t="s">
        <v>14102</v>
      </c>
    </row>
    <row r="4816" spans="1:5">
      <c r="A4816" s="412">
        <v>39729</v>
      </c>
      <c r="B4816" s="412" t="s">
        <v>37975</v>
      </c>
      <c r="C4816" s="412" t="s">
        <v>30232</v>
      </c>
      <c r="D4816" s="412" t="s">
        <v>30223</v>
      </c>
      <c r="E4816" s="413" t="s">
        <v>37976</v>
      </c>
    </row>
    <row r="4817" spans="1:5">
      <c r="A4817" s="412">
        <v>39730</v>
      </c>
      <c r="B4817" s="412" t="s">
        <v>37977</v>
      </c>
      <c r="C4817" s="412" t="s">
        <v>30232</v>
      </c>
      <c r="D4817" s="412" t="s">
        <v>30223</v>
      </c>
      <c r="E4817" s="413" t="s">
        <v>37978</v>
      </c>
    </row>
    <row r="4818" spans="1:5">
      <c r="A4818" s="412">
        <v>39731</v>
      </c>
      <c r="B4818" s="412" t="s">
        <v>37979</v>
      </c>
      <c r="C4818" s="412" t="s">
        <v>30232</v>
      </c>
      <c r="D4818" s="412" t="s">
        <v>30223</v>
      </c>
      <c r="E4818" s="413" t="s">
        <v>37980</v>
      </c>
    </row>
    <row r="4819" spans="1:5">
      <c r="A4819" s="412">
        <v>39725</v>
      </c>
      <c r="B4819" s="412" t="s">
        <v>37981</v>
      </c>
      <c r="C4819" s="412" t="s">
        <v>30232</v>
      </c>
      <c r="D4819" s="412" t="s">
        <v>30223</v>
      </c>
      <c r="E4819" s="413" t="s">
        <v>37982</v>
      </c>
    </row>
    <row r="4820" spans="1:5">
      <c r="A4820" s="412">
        <v>39732</v>
      </c>
      <c r="B4820" s="412" t="s">
        <v>37983</v>
      </c>
      <c r="C4820" s="412" t="s">
        <v>30232</v>
      </c>
      <c r="D4820" s="412" t="s">
        <v>30223</v>
      </c>
      <c r="E4820" s="413" t="s">
        <v>37984</v>
      </c>
    </row>
    <row r="4821" spans="1:5">
      <c r="A4821" s="412">
        <v>39660</v>
      </c>
      <c r="B4821" s="412" t="s">
        <v>37985</v>
      </c>
      <c r="C4821" s="412" t="s">
        <v>30232</v>
      </c>
      <c r="D4821" s="412" t="s">
        <v>30223</v>
      </c>
      <c r="E4821" s="413" t="s">
        <v>31414</v>
      </c>
    </row>
    <row r="4822" spans="1:5">
      <c r="A4822" s="412">
        <v>39662</v>
      </c>
      <c r="B4822" s="412" t="s">
        <v>37986</v>
      </c>
      <c r="C4822" s="412" t="s">
        <v>30232</v>
      </c>
      <c r="D4822" s="412" t="s">
        <v>30223</v>
      </c>
      <c r="E4822" s="413" t="s">
        <v>37987</v>
      </c>
    </row>
    <row r="4823" spans="1:5">
      <c r="A4823" s="412">
        <v>39661</v>
      </c>
      <c r="B4823" s="412" t="s">
        <v>37988</v>
      </c>
      <c r="C4823" s="412" t="s">
        <v>30232</v>
      </c>
      <c r="D4823" s="412" t="s">
        <v>30223</v>
      </c>
      <c r="E4823" s="413" t="s">
        <v>36902</v>
      </c>
    </row>
    <row r="4824" spans="1:5">
      <c r="A4824" s="412">
        <v>39666</v>
      </c>
      <c r="B4824" s="412" t="s">
        <v>37989</v>
      </c>
      <c r="C4824" s="412" t="s">
        <v>30232</v>
      </c>
      <c r="D4824" s="412" t="s">
        <v>30223</v>
      </c>
      <c r="E4824" s="413" t="s">
        <v>37990</v>
      </c>
    </row>
    <row r="4825" spans="1:5">
      <c r="A4825" s="412">
        <v>39664</v>
      </c>
      <c r="B4825" s="412" t="s">
        <v>37991</v>
      </c>
      <c r="C4825" s="412" t="s">
        <v>30232</v>
      </c>
      <c r="D4825" s="412" t="s">
        <v>30223</v>
      </c>
      <c r="E4825" s="413" t="s">
        <v>37992</v>
      </c>
    </row>
    <row r="4826" spans="1:5">
      <c r="A4826" s="412">
        <v>39663</v>
      </c>
      <c r="B4826" s="412" t="s">
        <v>37993</v>
      </c>
      <c r="C4826" s="412" t="s">
        <v>30232</v>
      </c>
      <c r="D4826" s="412" t="s">
        <v>30223</v>
      </c>
      <c r="E4826" s="413" t="s">
        <v>15438</v>
      </c>
    </row>
    <row r="4827" spans="1:5">
      <c r="A4827" s="412">
        <v>39665</v>
      </c>
      <c r="B4827" s="412" t="s">
        <v>37994</v>
      </c>
      <c r="C4827" s="412" t="s">
        <v>30232</v>
      </c>
      <c r="D4827" s="412" t="s">
        <v>30223</v>
      </c>
      <c r="E4827" s="413" t="s">
        <v>37995</v>
      </c>
    </row>
    <row r="4828" spans="1:5">
      <c r="A4828" s="412">
        <v>39752</v>
      </c>
      <c r="B4828" s="412" t="s">
        <v>37996</v>
      </c>
      <c r="C4828" s="412" t="s">
        <v>30232</v>
      </c>
      <c r="D4828" s="412" t="s">
        <v>30223</v>
      </c>
      <c r="E4828" s="413" t="s">
        <v>37997</v>
      </c>
    </row>
    <row r="4829" spans="1:5">
      <c r="A4829" s="412">
        <v>7725</v>
      </c>
      <c r="B4829" s="412" t="s">
        <v>37998</v>
      </c>
      <c r="C4829" s="412" t="s">
        <v>30232</v>
      </c>
      <c r="D4829" s="412" t="s">
        <v>30214</v>
      </c>
      <c r="E4829" s="413" t="s">
        <v>37999</v>
      </c>
    </row>
    <row r="4830" spans="1:5">
      <c r="A4830" s="412">
        <v>7753</v>
      </c>
      <c r="B4830" s="412" t="s">
        <v>38000</v>
      </c>
      <c r="C4830" s="412" t="s">
        <v>30232</v>
      </c>
      <c r="D4830" s="412" t="s">
        <v>30216</v>
      </c>
      <c r="E4830" s="413" t="s">
        <v>38001</v>
      </c>
    </row>
    <row r="4831" spans="1:5">
      <c r="A4831" s="412">
        <v>13256</v>
      </c>
      <c r="B4831" s="412" t="s">
        <v>38002</v>
      </c>
      <c r="C4831" s="412" t="s">
        <v>30232</v>
      </c>
      <c r="D4831" s="412" t="s">
        <v>30216</v>
      </c>
      <c r="E4831" s="413" t="s">
        <v>38003</v>
      </c>
    </row>
    <row r="4832" spans="1:5">
      <c r="A4832" s="412">
        <v>7757</v>
      </c>
      <c r="B4832" s="412" t="s">
        <v>38004</v>
      </c>
      <c r="C4832" s="412" t="s">
        <v>30232</v>
      </c>
      <c r="D4832" s="412" t="s">
        <v>30216</v>
      </c>
      <c r="E4832" s="413" t="s">
        <v>38005</v>
      </c>
    </row>
    <row r="4833" spans="1:5">
      <c r="A4833" s="412">
        <v>7758</v>
      </c>
      <c r="B4833" s="412" t="s">
        <v>38006</v>
      </c>
      <c r="C4833" s="412" t="s">
        <v>30232</v>
      </c>
      <c r="D4833" s="412" t="s">
        <v>30216</v>
      </c>
      <c r="E4833" s="413" t="s">
        <v>38007</v>
      </c>
    </row>
    <row r="4834" spans="1:5">
      <c r="A4834" s="412">
        <v>7759</v>
      </c>
      <c r="B4834" s="412" t="s">
        <v>38008</v>
      </c>
      <c r="C4834" s="412" t="s">
        <v>30232</v>
      </c>
      <c r="D4834" s="412" t="s">
        <v>30216</v>
      </c>
      <c r="E4834" s="413" t="s">
        <v>38009</v>
      </c>
    </row>
    <row r="4835" spans="1:5">
      <c r="A4835" s="412">
        <v>40334</v>
      </c>
      <c r="B4835" s="412" t="s">
        <v>38010</v>
      </c>
      <c r="C4835" s="412" t="s">
        <v>30232</v>
      </c>
      <c r="D4835" s="412" t="s">
        <v>30216</v>
      </c>
      <c r="E4835" s="413" t="s">
        <v>38011</v>
      </c>
    </row>
    <row r="4836" spans="1:5">
      <c r="A4836" s="412">
        <v>7745</v>
      </c>
      <c r="B4836" s="412" t="s">
        <v>38012</v>
      </c>
      <c r="C4836" s="412" t="s">
        <v>30232</v>
      </c>
      <c r="D4836" s="412" t="s">
        <v>30216</v>
      </c>
      <c r="E4836" s="413" t="s">
        <v>38013</v>
      </c>
    </row>
    <row r="4837" spans="1:5">
      <c r="A4837" s="412">
        <v>7714</v>
      </c>
      <c r="B4837" s="412" t="s">
        <v>38014</v>
      </c>
      <c r="C4837" s="412" t="s">
        <v>30232</v>
      </c>
      <c r="D4837" s="412" t="s">
        <v>30216</v>
      </c>
      <c r="E4837" s="413" t="s">
        <v>13385</v>
      </c>
    </row>
    <row r="4838" spans="1:5">
      <c r="A4838" s="412">
        <v>7742</v>
      </c>
      <c r="B4838" s="412" t="s">
        <v>38015</v>
      </c>
      <c r="C4838" s="412" t="s">
        <v>30232</v>
      </c>
      <c r="D4838" s="412" t="s">
        <v>30216</v>
      </c>
      <c r="E4838" s="413" t="s">
        <v>38016</v>
      </c>
    </row>
    <row r="4839" spans="1:5">
      <c r="A4839" s="412">
        <v>7750</v>
      </c>
      <c r="B4839" s="412" t="s">
        <v>38017</v>
      </c>
      <c r="C4839" s="412" t="s">
        <v>30232</v>
      </c>
      <c r="D4839" s="412" t="s">
        <v>30216</v>
      </c>
      <c r="E4839" s="413" t="s">
        <v>38018</v>
      </c>
    </row>
    <row r="4840" spans="1:5">
      <c r="A4840" s="412">
        <v>7756</v>
      </c>
      <c r="B4840" s="412" t="s">
        <v>38019</v>
      </c>
      <c r="C4840" s="412" t="s">
        <v>30232</v>
      </c>
      <c r="D4840" s="412" t="s">
        <v>30216</v>
      </c>
      <c r="E4840" s="413" t="s">
        <v>38020</v>
      </c>
    </row>
    <row r="4841" spans="1:5">
      <c r="A4841" s="412">
        <v>7765</v>
      </c>
      <c r="B4841" s="412" t="s">
        <v>38021</v>
      </c>
      <c r="C4841" s="412" t="s">
        <v>30232</v>
      </c>
      <c r="D4841" s="412" t="s">
        <v>30216</v>
      </c>
      <c r="E4841" s="413" t="s">
        <v>38022</v>
      </c>
    </row>
    <row r="4842" spans="1:5">
      <c r="A4842" s="412">
        <v>12569</v>
      </c>
      <c r="B4842" s="412" t="s">
        <v>38023</v>
      </c>
      <c r="C4842" s="412" t="s">
        <v>30232</v>
      </c>
      <c r="D4842" s="412" t="s">
        <v>30216</v>
      </c>
      <c r="E4842" s="413" t="s">
        <v>38024</v>
      </c>
    </row>
    <row r="4843" spans="1:5">
      <c r="A4843" s="412">
        <v>7766</v>
      </c>
      <c r="B4843" s="412" t="s">
        <v>38025</v>
      </c>
      <c r="C4843" s="412" t="s">
        <v>30232</v>
      </c>
      <c r="D4843" s="412" t="s">
        <v>30216</v>
      </c>
      <c r="E4843" s="413" t="s">
        <v>38026</v>
      </c>
    </row>
    <row r="4844" spans="1:5">
      <c r="A4844" s="412">
        <v>7767</v>
      </c>
      <c r="B4844" s="412" t="s">
        <v>38027</v>
      </c>
      <c r="C4844" s="412" t="s">
        <v>30232</v>
      </c>
      <c r="D4844" s="412" t="s">
        <v>30216</v>
      </c>
      <c r="E4844" s="413" t="s">
        <v>38028</v>
      </c>
    </row>
    <row r="4845" spans="1:5">
      <c r="A4845" s="412">
        <v>7727</v>
      </c>
      <c r="B4845" s="412" t="s">
        <v>38029</v>
      </c>
      <c r="C4845" s="412" t="s">
        <v>30232</v>
      </c>
      <c r="D4845" s="412" t="s">
        <v>30216</v>
      </c>
      <c r="E4845" s="413" t="s">
        <v>38030</v>
      </c>
    </row>
    <row r="4846" spans="1:5">
      <c r="A4846" s="412">
        <v>7760</v>
      </c>
      <c r="B4846" s="412" t="s">
        <v>38031</v>
      </c>
      <c r="C4846" s="412" t="s">
        <v>30232</v>
      </c>
      <c r="D4846" s="412" t="s">
        <v>30216</v>
      </c>
      <c r="E4846" s="413" t="s">
        <v>36942</v>
      </c>
    </row>
    <row r="4847" spans="1:5">
      <c r="A4847" s="412">
        <v>7761</v>
      </c>
      <c r="B4847" s="412" t="s">
        <v>38032</v>
      </c>
      <c r="C4847" s="412" t="s">
        <v>30232</v>
      </c>
      <c r="D4847" s="412" t="s">
        <v>30216</v>
      </c>
      <c r="E4847" s="413" t="s">
        <v>38033</v>
      </c>
    </row>
    <row r="4848" spans="1:5">
      <c r="A4848" s="412">
        <v>7752</v>
      </c>
      <c r="B4848" s="412" t="s">
        <v>38034</v>
      </c>
      <c r="C4848" s="412" t="s">
        <v>30232</v>
      </c>
      <c r="D4848" s="412" t="s">
        <v>30216</v>
      </c>
      <c r="E4848" s="413" t="s">
        <v>36944</v>
      </c>
    </row>
    <row r="4849" spans="1:5">
      <c r="A4849" s="412">
        <v>7762</v>
      </c>
      <c r="B4849" s="412" t="s">
        <v>38035</v>
      </c>
      <c r="C4849" s="412" t="s">
        <v>30232</v>
      </c>
      <c r="D4849" s="412" t="s">
        <v>30216</v>
      </c>
      <c r="E4849" s="413" t="s">
        <v>38036</v>
      </c>
    </row>
    <row r="4850" spans="1:5">
      <c r="A4850" s="412">
        <v>7722</v>
      </c>
      <c r="B4850" s="412" t="s">
        <v>38037</v>
      </c>
      <c r="C4850" s="412" t="s">
        <v>30232</v>
      </c>
      <c r="D4850" s="412" t="s">
        <v>30216</v>
      </c>
      <c r="E4850" s="413" t="s">
        <v>38038</v>
      </c>
    </row>
    <row r="4851" spans="1:5">
      <c r="A4851" s="412">
        <v>7763</v>
      </c>
      <c r="B4851" s="412" t="s">
        <v>38039</v>
      </c>
      <c r="C4851" s="412" t="s">
        <v>30232</v>
      </c>
      <c r="D4851" s="412" t="s">
        <v>30216</v>
      </c>
      <c r="E4851" s="413" t="s">
        <v>31699</v>
      </c>
    </row>
    <row r="4852" spans="1:5">
      <c r="A4852" s="412">
        <v>7764</v>
      </c>
      <c r="B4852" s="412" t="s">
        <v>38040</v>
      </c>
      <c r="C4852" s="412" t="s">
        <v>30232</v>
      </c>
      <c r="D4852" s="412" t="s">
        <v>30216</v>
      </c>
      <c r="E4852" s="413" t="s">
        <v>38041</v>
      </c>
    </row>
    <row r="4853" spans="1:5">
      <c r="A4853" s="412">
        <v>12572</v>
      </c>
      <c r="B4853" s="412" t="s">
        <v>38042</v>
      </c>
      <c r="C4853" s="412" t="s">
        <v>30232</v>
      </c>
      <c r="D4853" s="412" t="s">
        <v>30216</v>
      </c>
      <c r="E4853" s="413" t="s">
        <v>38003</v>
      </c>
    </row>
    <row r="4854" spans="1:5">
      <c r="A4854" s="412">
        <v>12573</v>
      </c>
      <c r="B4854" s="412" t="s">
        <v>38043</v>
      </c>
      <c r="C4854" s="412" t="s">
        <v>30232</v>
      </c>
      <c r="D4854" s="412" t="s">
        <v>30216</v>
      </c>
      <c r="E4854" s="413" t="s">
        <v>38044</v>
      </c>
    </row>
    <row r="4855" spans="1:5">
      <c r="A4855" s="412">
        <v>12574</v>
      </c>
      <c r="B4855" s="412" t="s">
        <v>38045</v>
      </c>
      <c r="C4855" s="412" t="s">
        <v>30232</v>
      </c>
      <c r="D4855" s="412" t="s">
        <v>30216</v>
      </c>
      <c r="E4855" s="413" t="s">
        <v>38046</v>
      </c>
    </row>
    <row r="4856" spans="1:5">
      <c r="A4856" s="412">
        <v>12575</v>
      </c>
      <c r="B4856" s="412" t="s">
        <v>38047</v>
      </c>
      <c r="C4856" s="412" t="s">
        <v>30232</v>
      </c>
      <c r="D4856" s="412" t="s">
        <v>30216</v>
      </c>
      <c r="E4856" s="413" t="s">
        <v>38048</v>
      </c>
    </row>
    <row r="4857" spans="1:5">
      <c r="A4857" s="412">
        <v>12576</v>
      </c>
      <c r="B4857" s="412" t="s">
        <v>38049</v>
      </c>
      <c r="C4857" s="412" t="s">
        <v>30232</v>
      </c>
      <c r="D4857" s="412" t="s">
        <v>30216</v>
      </c>
      <c r="E4857" s="413" t="s">
        <v>38050</v>
      </c>
    </row>
    <row r="4858" spans="1:5">
      <c r="A4858" s="412">
        <v>12577</v>
      </c>
      <c r="B4858" s="412" t="s">
        <v>38051</v>
      </c>
      <c r="C4858" s="412" t="s">
        <v>30232</v>
      </c>
      <c r="D4858" s="412" t="s">
        <v>30216</v>
      </c>
      <c r="E4858" s="413" t="s">
        <v>38052</v>
      </c>
    </row>
    <row r="4859" spans="1:5">
      <c r="A4859" s="412">
        <v>12578</v>
      </c>
      <c r="B4859" s="412" t="s">
        <v>38053</v>
      </c>
      <c r="C4859" s="412" t="s">
        <v>30232</v>
      </c>
      <c r="D4859" s="412" t="s">
        <v>30216</v>
      </c>
      <c r="E4859" s="413" t="s">
        <v>14483</v>
      </c>
    </row>
    <row r="4860" spans="1:5">
      <c r="A4860" s="412">
        <v>12579</v>
      </c>
      <c r="B4860" s="412" t="s">
        <v>38054</v>
      </c>
      <c r="C4860" s="412" t="s">
        <v>30232</v>
      </c>
      <c r="D4860" s="412" t="s">
        <v>30216</v>
      </c>
      <c r="E4860" s="413" t="s">
        <v>38055</v>
      </c>
    </row>
    <row r="4861" spans="1:5">
      <c r="A4861" s="412">
        <v>12580</v>
      </c>
      <c r="B4861" s="412" t="s">
        <v>38056</v>
      </c>
      <c r="C4861" s="412" t="s">
        <v>30232</v>
      </c>
      <c r="D4861" s="412" t="s">
        <v>30216</v>
      </c>
      <c r="E4861" s="413" t="s">
        <v>38057</v>
      </c>
    </row>
    <row r="4862" spans="1:5">
      <c r="A4862" s="412">
        <v>12581</v>
      </c>
      <c r="B4862" s="412" t="s">
        <v>38058</v>
      </c>
      <c r="C4862" s="412" t="s">
        <v>30232</v>
      </c>
      <c r="D4862" s="412" t="s">
        <v>30216</v>
      </c>
      <c r="E4862" s="413" t="s">
        <v>38059</v>
      </c>
    </row>
    <row r="4863" spans="1:5">
      <c r="A4863" s="412">
        <v>7720</v>
      </c>
      <c r="B4863" s="412" t="s">
        <v>38060</v>
      </c>
      <c r="C4863" s="412" t="s">
        <v>30232</v>
      </c>
      <c r="D4863" s="412" t="s">
        <v>30216</v>
      </c>
      <c r="E4863" s="413" t="s">
        <v>38061</v>
      </c>
    </row>
    <row r="4864" spans="1:5">
      <c r="A4864" s="412">
        <v>40335</v>
      </c>
      <c r="B4864" s="412" t="s">
        <v>38062</v>
      </c>
      <c r="C4864" s="412" t="s">
        <v>30232</v>
      </c>
      <c r="D4864" s="412" t="s">
        <v>30216</v>
      </c>
      <c r="E4864" s="413" t="s">
        <v>38063</v>
      </c>
    </row>
    <row r="4865" spans="1:5">
      <c r="A4865" s="412">
        <v>7740</v>
      </c>
      <c r="B4865" s="412" t="s">
        <v>38064</v>
      </c>
      <c r="C4865" s="412" t="s">
        <v>30232</v>
      </c>
      <c r="D4865" s="412" t="s">
        <v>30216</v>
      </c>
      <c r="E4865" s="413" t="s">
        <v>38065</v>
      </c>
    </row>
    <row r="4866" spans="1:5">
      <c r="A4866" s="412">
        <v>7741</v>
      </c>
      <c r="B4866" s="412" t="s">
        <v>38066</v>
      </c>
      <c r="C4866" s="412" t="s">
        <v>30232</v>
      </c>
      <c r="D4866" s="412" t="s">
        <v>30216</v>
      </c>
      <c r="E4866" s="413" t="s">
        <v>38067</v>
      </c>
    </row>
    <row r="4867" spans="1:5">
      <c r="A4867" s="412">
        <v>7774</v>
      </c>
      <c r="B4867" s="412" t="s">
        <v>38068</v>
      </c>
      <c r="C4867" s="412" t="s">
        <v>30232</v>
      </c>
      <c r="D4867" s="412" t="s">
        <v>30216</v>
      </c>
      <c r="E4867" s="413" t="s">
        <v>38069</v>
      </c>
    </row>
    <row r="4868" spans="1:5">
      <c r="A4868" s="412">
        <v>7744</v>
      </c>
      <c r="B4868" s="412" t="s">
        <v>38070</v>
      </c>
      <c r="C4868" s="412" t="s">
        <v>30232</v>
      </c>
      <c r="D4868" s="412" t="s">
        <v>30216</v>
      </c>
      <c r="E4868" s="413" t="s">
        <v>38071</v>
      </c>
    </row>
    <row r="4869" spans="1:5">
      <c r="A4869" s="412">
        <v>7773</v>
      </c>
      <c r="B4869" s="412" t="s">
        <v>38072</v>
      </c>
      <c r="C4869" s="412" t="s">
        <v>30232</v>
      </c>
      <c r="D4869" s="412" t="s">
        <v>30216</v>
      </c>
      <c r="E4869" s="413" t="s">
        <v>38073</v>
      </c>
    </row>
    <row r="4870" spans="1:5">
      <c r="A4870" s="412">
        <v>7754</v>
      </c>
      <c r="B4870" s="412" t="s">
        <v>38074</v>
      </c>
      <c r="C4870" s="412" t="s">
        <v>30232</v>
      </c>
      <c r="D4870" s="412" t="s">
        <v>30216</v>
      </c>
      <c r="E4870" s="413" t="s">
        <v>38075</v>
      </c>
    </row>
    <row r="4871" spans="1:5">
      <c r="A4871" s="412">
        <v>7735</v>
      </c>
      <c r="B4871" s="412" t="s">
        <v>38076</v>
      </c>
      <c r="C4871" s="412" t="s">
        <v>30232</v>
      </c>
      <c r="D4871" s="412" t="s">
        <v>30216</v>
      </c>
      <c r="E4871" s="413" t="s">
        <v>38077</v>
      </c>
    </row>
    <row r="4872" spans="1:5">
      <c r="A4872" s="412">
        <v>7755</v>
      </c>
      <c r="B4872" s="412" t="s">
        <v>38078</v>
      </c>
      <c r="C4872" s="412" t="s">
        <v>30232</v>
      </c>
      <c r="D4872" s="412" t="s">
        <v>30216</v>
      </c>
      <c r="E4872" s="413" t="s">
        <v>38079</v>
      </c>
    </row>
    <row r="4873" spans="1:5">
      <c r="A4873" s="412">
        <v>7776</v>
      </c>
      <c r="B4873" s="412" t="s">
        <v>38080</v>
      </c>
      <c r="C4873" s="412" t="s">
        <v>30232</v>
      </c>
      <c r="D4873" s="412" t="s">
        <v>30216</v>
      </c>
      <c r="E4873" s="413" t="s">
        <v>38081</v>
      </c>
    </row>
    <row r="4874" spans="1:5">
      <c r="A4874" s="412">
        <v>7743</v>
      </c>
      <c r="B4874" s="412" t="s">
        <v>38082</v>
      </c>
      <c r="C4874" s="412" t="s">
        <v>30232</v>
      </c>
      <c r="D4874" s="412" t="s">
        <v>30216</v>
      </c>
      <c r="E4874" s="413" t="s">
        <v>38083</v>
      </c>
    </row>
    <row r="4875" spans="1:5">
      <c r="A4875" s="412">
        <v>7733</v>
      </c>
      <c r="B4875" s="412" t="s">
        <v>38084</v>
      </c>
      <c r="C4875" s="412" t="s">
        <v>30232</v>
      </c>
      <c r="D4875" s="412" t="s">
        <v>30216</v>
      </c>
      <c r="E4875" s="413" t="s">
        <v>38085</v>
      </c>
    </row>
    <row r="4876" spans="1:5">
      <c r="A4876" s="412">
        <v>7775</v>
      </c>
      <c r="B4876" s="412" t="s">
        <v>38086</v>
      </c>
      <c r="C4876" s="412" t="s">
        <v>30232</v>
      </c>
      <c r="D4876" s="412" t="s">
        <v>30216</v>
      </c>
      <c r="E4876" s="413" t="s">
        <v>38087</v>
      </c>
    </row>
    <row r="4877" spans="1:5">
      <c r="A4877" s="412">
        <v>7734</v>
      </c>
      <c r="B4877" s="412" t="s">
        <v>38088</v>
      </c>
      <c r="C4877" s="412" t="s">
        <v>30232</v>
      </c>
      <c r="D4877" s="412" t="s">
        <v>30216</v>
      </c>
      <c r="E4877" s="413" t="s">
        <v>38089</v>
      </c>
    </row>
    <row r="4878" spans="1:5">
      <c r="A4878" s="412">
        <v>37449</v>
      </c>
      <c r="B4878" s="412" t="s">
        <v>38090</v>
      </c>
      <c r="C4878" s="412" t="s">
        <v>30232</v>
      </c>
      <c r="D4878" s="412" t="s">
        <v>30223</v>
      </c>
      <c r="E4878" s="413" t="s">
        <v>38091</v>
      </c>
    </row>
    <row r="4879" spans="1:5">
      <c r="A4879" s="412">
        <v>37450</v>
      </c>
      <c r="B4879" s="412" t="s">
        <v>38092</v>
      </c>
      <c r="C4879" s="412" t="s">
        <v>30232</v>
      </c>
      <c r="D4879" s="412" t="s">
        <v>30223</v>
      </c>
      <c r="E4879" s="413" t="s">
        <v>38093</v>
      </c>
    </row>
    <row r="4880" spans="1:5">
      <c r="A4880" s="412">
        <v>37451</v>
      </c>
      <c r="B4880" s="412" t="s">
        <v>38094</v>
      </c>
      <c r="C4880" s="412" t="s">
        <v>30232</v>
      </c>
      <c r="D4880" s="412" t="s">
        <v>30223</v>
      </c>
      <c r="E4880" s="413" t="s">
        <v>38095</v>
      </c>
    </row>
    <row r="4881" spans="1:5">
      <c r="A4881" s="412">
        <v>37452</v>
      </c>
      <c r="B4881" s="412" t="s">
        <v>38096</v>
      </c>
      <c r="C4881" s="412" t="s">
        <v>30232</v>
      </c>
      <c r="D4881" s="412" t="s">
        <v>30223</v>
      </c>
      <c r="E4881" s="413" t="s">
        <v>38097</v>
      </c>
    </row>
    <row r="4882" spans="1:5">
      <c r="A4882" s="412">
        <v>37453</v>
      </c>
      <c r="B4882" s="412" t="s">
        <v>38098</v>
      </c>
      <c r="C4882" s="412" t="s">
        <v>30232</v>
      </c>
      <c r="D4882" s="412" t="s">
        <v>30223</v>
      </c>
      <c r="E4882" s="413" t="s">
        <v>38099</v>
      </c>
    </row>
    <row r="4883" spans="1:5">
      <c r="A4883" s="412">
        <v>7778</v>
      </c>
      <c r="B4883" s="412" t="s">
        <v>38100</v>
      </c>
      <c r="C4883" s="412" t="s">
        <v>30232</v>
      </c>
      <c r="D4883" s="412" t="s">
        <v>30223</v>
      </c>
      <c r="E4883" s="413" t="s">
        <v>38101</v>
      </c>
    </row>
    <row r="4884" spans="1:5">
      <c r="A4884" s="412">
        <v>7796</v>
      </c>
      <c r="B4884" s="412" t="s">
        <v>38102</v>
      </c>
      <c r="C4884" s="412" t="s">
        <v>30232</v>
      </c>
      <c r="D4884" s="412" t="s">
        <v>30223</v>
      </c>
      <c r="E4884" s="413" t="s">
        <v>38103</v>
      </c>
    </row>
    <row r="4885" spans="1:5">
      <c r="A4885" s="412">
        <v>7781</v>
      </c>
      <c r="B4885" s="412" t="s">
        <v>38104</v>
      </c>
      <c r="C4885" s="412" t="s">
        <v>30232</v>
      </c>
      <c r="D4885" s="412" t="s">
        <v>30223</v>
      </c>
      <c r="E4885" s="413" t="s">
        <v>38105</v>
      </c>
    </row>
    <row r="4886" spans="1:5">
      <c r="A4886" s="412">
        <v>7795</v>
      </c>
      <c r="B4886" s="412" t="s">
        <v>38106</v>
      </c>
      <c r="C4886" s="412" t="s">
        <v>30232</v>
      </c>
      <c r="D4886" s="412" t="s">
        <v>30223</v>
      </c>
      <c r="E4886" s="413" t="s">
        <v>33398</v>
      </c>
    </row>
    <row r="4887" spans="1:5">
      <c r="A4887" s="412">
        <v>7791</v>
      </c>
      <c r="B4887" s="412" t="s">
        <v>38107</v>
      </c>
      <c r="C4887" s="412" t="s">
        <v>30232</v>
      </c>
      <c r="D4887" s="412" t="s">
        <v>30223</v>
      </c>
      <c r="E4887" s="413" t="s">
        <v>38108</v>
      </c>
    </row>
    <row r="4888" spans="1:5">
      <c r="A4888" s="412">
        <v>7783</v>
      </c>
      <c r="B4888" s="412" t="s">
        <v>38109</v>
      </c>
      <c r="C4888" s="412" t="s">
        <v>30232</v>
      </c>
      <c r="D4888" s="412" t="s">
        <v>30223</v>
      </c>
      <c r="E4888" s="413" t="s">
        <v>38110</v>
      </c>
    </row>
    <row r="4889" spans="1:5">
      <c r="A4889" s="412">
        <v>7790</v>
      </c>
      <c r="B4889" s="412" t="s">
        <v>38111</v>
      </c>
      <c r="C4889" s="412" t="s">
        <v>30232</v>
      </c>
      <c r="D4889" s="412" t="s">
        <v>30223</v>
      </c>
      <c r="E4889" s="413" t="s">
        <v>38112</v>
      </c>
    </row>
    <row r="4890" spans="1:5">
      <c r="A4890" s="412">
        <v>7785</v>
      </c>
      <c r="B4890" s="412" t="s">
        <v>38113</v>
      </c>
      <c r="C4890" s="412" t="s">
        <v>30232</v>
      </c>
      <c r="D4890" s="412" t="s">
        <v>30223</v>
      </c>
      <c r="E4890" s="413" t="s">
        <v>38114</v>
      </c>
    </row>
    <row r="4891" spans="1:5">
      <c r="A4891" s="412">
        <v>7792</v>
      </c>
      <c r="B4891" s="412" t="s">
        <v>38115</v>
      </c>
      <c r="C4891" s="412" t="s">
        <v>30232</v>
      </c>
      <c r="D4891" s="412" t="s">
        <v>30223</v>
      </c>
      <c r="E4891" s="413" t="s">
        <v>38116</v>
      </c>
    </row>
    <row r="4892" spans="1:5">
      <c r="A4892" s="412">
        <v>7793</v>
      </c>
      <c r="B4892" s="412" t="s">
        <v>38117</v>
      </c>
      <c r="C4892" s="412" t="s">
        <v>30232</v>
      </c>
      <c r="D4892" s="412" t="s">
        <v>30223</v>
      </c>
      <c r="E4892" s="413" t="s">
        <v>38118</v>
      </c>
    </row>
    <row r="4893" spans="1:5">
      <c r="A4893" s="412">
        <v>13159</v>
      </c>
      <c r="B4893" s="412" t="s">
        <v>38119</v>
      </c>
      <c r="C4893" s="412" t="s">
        <v>30232</v>
      </c>
      <c r="D4893" s="412" t="s">
        <v>30223</v>
      </c>
      <c r="E4893" s="413" t="s">
        <v>16366</v>
      </c>
    </row>
    <row r="4894" spans="1:5">
      <c r="A4894" s="412">
        <v>13168</v>
      </c>
      <c r="B4894" s="412" t="s">
        <v>38120</v>
      </c>
      <c r="C4894" s="412" t="s">
        <v>30232</v>
      </c>
      <c r="D4894" s="412" t="s">
        <v>30223</v>
      </c>
      <c r="E4894" s="413" t="s">
        <v>38121</v>
      </c>
    </row>
    <row r="4895" spans="1:5">
      <c r="A4895" s="412">
        <v>13173</v>
      </c>
      <c r="B4895" s="412" t="s">
        <v>38122</v>
      </c>
      <c r="C4895" s="412" t="s">
        <v>30232</v>
      </c>
      <c r="D4895" s="412" t="s">
        <v>30223</v>
      </c>
      <c r="E4895" s="413" t="s">
        <v>38123</v>
      </c>
    </row>
    <row r="4896" spans="1:5">
      <c r="A4896" s="412">
        <v>12583</v>
      </c>
      <c r="B4896" s="412" t="s">
        <v>38124</v>
      </c>
      <c r="C4896" s="412" t="s">
        <v>30232</v>
      </c>
      <c r="D4896" s="412" t="s">
        <v>30223</v>
      </c>
      <c r="E4896" s="413" t="s">
        <v>16941</v>
      </c>
    </row>
    <row r="4897" spans="1:5">
      <c r="A4897" s="412">
        <v>12584</v>
      </c>
      <c r="B4897" s="412" t="s">
        <v>38125</v>
      </c>
      <c r="C4897" s="412" t="s">
        <v>30232</v>
      </c>
      <c r="D4897" s="412" t="s">
        <v>30223</v>
      </c>
      <c r="E4897" s="413" t="s">
        <v>38126</v>
      </c>
    </row>
    <row r="4898" spans="1:5">
      <c r="A4898" s="412">
        <v>12613</v>
      </c>
      <c r="B4898" s="412" t="s">
        <v>38127</v>
      </c>
      <c r="C4898" s="412" t="s">
        <v>30213</v>
      </c>
      <c r="D4898" s="412" t="s">
        <v>30216</v>
      </c>
      <c r="E4898" s="413" t="s">
        <v>16710</v>
      </c>
    </row>
    <row r="4899" spans="1:5">
      <c r="A4899" s="412">
        <v>1031</v>
      </c>
      <c r="B4899" s="412" t="s">
        <v>38128</v>
      </c>
      <c r="C4899" s="412" t="s">
        <v>30213</v>
      </c>
      <c r="D4899" s="412" t="s">
        <v>30216</v>
      </c>
      <c r="E4899" s="413" t="s">
        <v>38129</v>
      </c>
    </row>
    <row r="4900" spans="1:5">
      <c r="A4900" s="412">
        <v>39707</v>
      </c>
      <c r="B4900" s="412" t="s">
        <v>38130</v>
      </c>
      <c r="C4900" s="412" t="s">
        <v>30232</v>
      </c>
      <c r="D4900" s="412" t="s">
        <v>30216</v>
      </c>
      <c r="E4900" s="413" t="s">
        <v>10552</v>
      </c>
    </row>
    <row r="4901" spans="1:5">
      <c r="A4901" s="412">
        <v>39708</v>
      </c>
      <c r="B4901" s="412" t="s">
        <v>38131</v>
      </c>
      <c r="C4901" s="412" t="s">
        <v>30232</v>
      </c>
      <c r="D4901" s="412" t="s">
        <v>30216</v>
      </c>
      <c r="E4901" s="413" t="s">
        <v>13482</v>
      </c>
    </row>
    <row r="4902" spans="1:5">
      <c r="A4902" s="412">
        <v>39710</v>
      </c>
      <c r="B4902" s="412" t="s">
        <v>38132</v>
      </c>
      <c r="C4902" s="412" t="s">
        <v>30232</v>
      </c>
      <c r="D4902" s="412" t="s">
        <v>30216</v>
      </c>
      <c r="E4902" s="413" t="s">
        <v>5344</v>
      </c>
    </row>
    <row r="4903" spans="1:5">
      <c r="A4903" s="412">
        <v>39709</v>
      </c>
      <c r="B4903" s="412" t="s">
        <v>38133</v>
      </c>
      <c r="C4903" s="412" t="s">
        <v>30232</v>
      </c>
      <c r="D4903" s="412" t="s">
        <v>30216</v>
      </c>
      <c r="E4903" s="413" t="s">
        <v>30544</v>
      </c>
    </row>
    <row r="4904" spans="1:5">
      <c r="A4904" s="412">
        <v>39711</v>
      </c>
      <c r="B4904" s="412" t="s">
        <v>38134</v>
      </c>
      <c r="C4904" s="412" t="s">
        <v>30232</v>
      </c>
      <c r="D4904" s="412" t="s">
        <v>30216</v>
      </c>
      <c r="E4904" s="413" t="s">
        <v>12886</v>
      </c>
    </row>
    <row r="4905" spans="1:5">
      <c r="A4905" s="412">
        <v>39712</v>
      </c>
      <c r="B4905" s="412" t="s">
        <v>38135</v>
      </c>
      <c r="C4905" s="412" t="s">
        <v>30232</v>
      </c>
      <c r="D4905" s="412" t="s">
        <v>30214</v>
      </c>
      <c r="E4905" s="413" t="s">
        <v>13538</v>
      </c>
    </row>
    <row r="4906" spans="1:5">
      <c r="A4906" s="412">
        <v>39713</v>
      </c>
      <c r="B4906" s="412" t="s">
        <v>38136</v>
      </c>
      <c r="C4906" s="412" t="s">
        <v>30232</v>
      </c>
      <c r="D4906" s="412" t="s">
        <v>30216</v>
      </c>
      <c r="E4906" s="413" t="s">
        <v>4940</v>
      </c>
    </row>
    <row r="4907" spans="1:5">
      <c r="A4907" s="412">
        <v>39714</v>
      </c>
      <c r="B4907" s="412" t="s">
        <v>38137</v>
      </c>
      <c r="C4907" s="412" t="s">
        <v>30232</v>
      </c>
      <c r="D4907" s="412" t="s">
        <v>30216</v>
      </c>
      <c r="E4907" s="413" t="s">
        <v>38138</v>
      </c>
    </row>
    <row r="4908" spans="1:5">
      <c r="A4908" s="412">
        <v>39715</v>
      </c>
      <c r="B4908" s="412" t="s">
        <v>38139</v>
      </c>
      <c r="C4908" s="412" t="s">
        <v>30232</v>
      </c>
      <c r="D4908" s="412" t="s">
        <v>30216</v>
      </c>
      <c r="E4908" s="413" t="s">
        <v>11873</v>
      </c>
    </row>
    <row r="4909" spans="1:5">
      <c r="A4909" s="412">
        <v>39716</v>
      </c>
      <c r="B4909" s="412" t="s">
        <v>38140</v>
      </c>
      <c r="C4909" s="412" t="s">
        <v>30232</v>
      </c>
      <c r="D4909" s="412" t="s">
        <v>30216</v>
      </c>
      <c r="E4909" s="413" t="s">
        <v>11876</v>
      </c>
    </row>
    <row r="4910" spans="1:5">
      <c r="A4910" s="412">
        <v>39718</v>
      </c>
      <c r="B4910" s="412" t="s">
        <v>38141</v>
      </c>
      <c r="C4910" s="412" t="s">
        <v>30232</v>
      </c>
      <c r="D4910" s="412" t="s">
        <v>30216</v>
      </c>
      <c r="E4910" s="413" t="s">
        <v>13573</v>
      </c>
    </row>
    <row r="4911" spans="1:5">
      <c r="A4911" s="412">
        <v>9813</v>
      </c>
      <c r="B4911" s="412" t="s">
        <v>38142</v>
      </c>
      <c r="C4911" s="412" t="s">
        <v>30232</v>
      </c>
      <c r="D4911" s="412" t="s">
        <v>30223</v>
      </c>
      <c r="E4911" s="413" t="s">
        <v>5388</v>
      </c>
    </row>
    <row r="4912" spans="1:5">
      <c r="A4912" s="412">
        <v>9815</v>
      </c>
      <c r="B4912" s="412" t="s">
        <v>38143</v>
      </c>
      <c r="C4912" s="412" t="s">
        <v>30232</v>
      </c>
      <c r="D4912" s="412" t="s">
        <v>30223</v>
      </c>
      <c r="E4912" s="413" t="s">
        <v>10148</v>
      </c>
    </row>
    <row r="4913" spans="1:5">
      <c r="A4913" s="412">
        <v>44543</v>
      </c>
      <c r="B4913" s="412" t="s">
        <v>38144</v>
      </c>
      <c r="C4913" s="412" t="s">
        <v>30232</v>
      </c>
      <c r="D4913" s="412" t="s">
        <v>30223</v>
      </c>
      <c r="E4913" s="413" t="s">
        <v>38145</v>
      </c>
    </row>
    <row r="4914" spans="1:5">
      <c r="A4914" s="412">
        <v>44526</v>
      </c>
      <c r="B4914" s="412" t="s">
        <v>38146</v>
      </c>
      <c r="C4914" s="412" t="s">
        <v>30232</v>
      </c>
      <c r="D4914" s="412" t="s">
        <v>30223</v>
      </c>
      <c r="E4914" s="413" t="s">
        <v>38147</v>
      </c>
    </row>
    <row r="4915" spans="1:5">
      <c r="A4915" s="412">
        <v>44518</v>
      </c>
      <c r="B4915" s="412" t="s">
        <v>38148</v>
      </c>
      <c r="C4915" s="412" t="s">
        <v>30232</v>
      </c>
      <c r="D4915" s="412" t="s">
        <v>30223</v>
      </c>
      <c r="E4915" s="413" t="s">
        <v>38149</v>
      </c>
    </row>
    <row r="4916" spans="1:5">
      <c r="A4916" s="412">
        <v>44544</v>
      </c>
      <c r="B4916" s="412" t="s">
        <v>38150</v>
      </c>
      <c r="C4916" s="412" t="s">
        <v>30232</v>
      </c>
      <c r="D4916" s="412" t="s">
        <v>30223</v>
      </c>
      <c r="E4916" s="413" t="s">
        <v>38151</v>
      </c>
    </row>
    <row r="4917" spans="1:5">
      <c r="A4917" s="412">
        <v>44545</v>
      </c>
      <c r="B4917" s="412" t="s">
        <v>38152</v>
      </c>
      <c r="C4917" s="412" t="s">
        <v>30232</v>
      </c>
      <c r="D4917" s="412" t="s">
        <v>30223</v>
      </c>
      <c r="E4917" s="413" t="s">
        <v>38153</v>
      </c>
    </row>
    <row r="4918" spans="1:5">
      <c r="A4918" s="412">
        <v>44546</v>
      </c>
      <c r="B4918" s="412" t="s">
        <v>38154</v>
      </c>
      <c r="C4918" s="412" t="s">
        <v>30232</v>
      </c>
      <c r="D4918" s="412" t="s">
        <v>30223</v>
      </c>
      <c r="E4918" s="413" t="s">
        <v>38155</v>
      </c>
    </row>
    <row r="4919" spans="1:5">
      <c r="A4919" s="412">
        <v>44525</v>
      </c>
      <c r="B4919" s="412" t="s">
        <v>38156</v>
      </c>
      <c r="C4919" s="412" t="s">
        <v>30232</v>
      </c>
      <c r="D4919" s="412" t="s">
        <v>30223</v>
      </c>
      <c r="E4919" s="413" t="s">
        <v>38157</v>
      </c>
    </row>
    <row r="4920" spans="1:5">
      <c r="A4920" s="412">
        <v>44547</v>
      </c>
      <c r="B4920" s="412" t="s">
        <v>38158</v>
      </c>
      <c r="C4920" s="412" t="s">
        <v>30232</v>
      </c>
      <c r="D4920" s="412" t="s">
        <v>30223</v>
      </c>
      <c r="E4920" s="413" t="s">
        <v>38159</v>
      </c>
    </row>
    <row r="4921" spans="1:5">
      <c r="A4921" s="412">
        <v>44519</v>
      </c>
      <c r="B4921" s="412" t="s">
        <v>38160</v>
      </c>
      <c r="C4921" s="412" t="s">
        <v>30232</v>
      </c>
      <c r="D4921" s="412" t="s">
        <v>30223</v>
      </c>
      <c r="E4921" s="413" t="s">
        <v>38161</v>
      </c>
    </row>
    <row r="4922" spans="1:5">
      <c r="A4922" s="412">
        <v>44520</v>
      </c>
      <c r="B4922" s="412" t="s">
        <v>38162</v>
      </c>
      <c r="C4922" s="412" t="s">
        <v>30232</v>
      </c>
      <c r="D4922" s="412" t="s">
        <v>30223</v>
      </c>
      <c r="E4922" s="413" t="s">
        <v>38163</v>
      </c>
    </row>
    <row r="4923" spans="1:5">
      <c r="A4923" s="412">
        <v>44521</v>
      </c>
      <c r="B4923" s="412" t="s">
        <v>38164</v>
      </c>
      <c r="C4923" s="412" t="s">
        <v>30232</v>
      </c>
      <c r="D4923" s="412" t="s">
        <v>30223</v>
      </c>
      <c r="E4923" s="413" t="s">
        <v>7184</v>
      </c>
    </row>
    <row r="4924" spans="1:5">
      <c r="A4924" s="412">
        <v>44522</v>
      </c>
      <c r="B4924" s="412" t="s">
        <v>38165</v>
      </c>
      <c r="C4924" s="412" t="s">
        <v>30232</v>
      </c>
      <c r="D4924" s="412" t="s">
        <v>30223</v>
      </c>
      <c r="E4924" s="413" t="s">
        <v>38166</v>
      </c>
    </row>
    <row r="4925" spans="1:5">
      <c r="A4925" s="412">
        <v>44523</v>
      </c>
      <c r="B4925" s="412" t="s">
        <v>38167</v>
      </c>
      <c r="C4925" s="412" t="s">
        <v>30232</v>
      </c>
      <c r="D4925" s="412" t="s">
        <v>30223</v>
      </c>
      <c r="E4925" s="413" t="s">
        <v>38168</v>
      </c>
    </row>
    <row r="4926" spans="1:5">
      <c r="A4926" s="412">
        <v>44527</v>
      </c>
      <c r="B4926" s="412" t="s">
        <v>38169</v>
      </c>
      <c r="C4926" s="412" t="s">
        <v>30232</v>
      </c>
      <c r="D4926" s="412" t="s">
        <v>30223</v>
      </c>
      <c r="E4926" s="413" t="s">
        <v>38170</v>
      </c>
    </row>
    <row r="4927" spans="1:5">
      <c r="A4927" s="412">
        <v>44524</v>
      </c>
      <c r="B4927" s="412" t="s">
        <v>38171</v>
      </c>
      <c r="C4927" s="412" t="s">
        <v>30232</v>
      </c>
      <c r="D4927" s="412" t="s">
        <v>30223</v>
      </c>
      <c r="E4927" s="413" t="s">
        <v>38172</v>
      </c>
    </row>
    <row r="4928" spans="1:5">
      <c r="A4928" s="412">
        <v>44542</v>
      </c>
      <c r="B4928" s="412" t="s">
        <v>38173</v>
      </c>
      <c r="C4928" s="412" t="s">
        <v>30232</v>
      </c>
      <c r="D4928" s="412" t="s">
        <v>30223</v>
      </c>
      <c r="E4928" s="413" t="s">
        <v>38174</v>
      </c>
    </row>
    <row r="4929" spans="1:5">
      <c r="A4929" s="412">
        <v>9876</v>
      </c>
      <c r="B4929" s="412" t="s">
        <v>38175</v>
      </c>
      <c r="C4929" s="412" t="s">
        <v>30232</v>
      </c>
      <c r="D4929" s="412" t="s">
        <v>30216</v>
      </c>
      <c r="E4929" s="413" t="s">
        <v>38176</v>
      </c>
    </row>
    <row r="4930" spans="1:5">
      <c r="A4930" s="412">
        <v>9877</v>
      </c>
      <c r="B4930" s="412" t="s">
        <v>38177</v>
      </c>
      <c r="C4930" s="412" t="s">
        <v>30232</v>
      </c>
      <c r="D4930" s="412" t="s">
        <v>30216</v>
      </c>
      <c r="E4930" s="413" t="s">
        <v>38178</v>
      </c>
    </row>
    <row r="4931" spans="1:5">
      <c r="A4931" s="412">
        <v>9878</v>
      </c>
      <c r="B4931" s="412" t="s">
        <v>38179</v>
      </c>
      <c r="C4931" s="412" t="s">
        <v>30232</v>
      </c>
      <c r="D4931" s="412" t="s">
        <v>30216</v>
      </c>
      <c r="E4931" s="413" t="s">
        <v>38180</v>
      </c>
    </row>
    <row r="4932" spans="1:5">
      <c r="A4932" s="412">
        <v>9879</v>
      </c>
      <c r="B4932" s="412" t="s">
        <v>38181</v>
      </c>
      <c r="C4932" s="412" t="s">
        <v>30232</v>
      </c>
      <c r="D4932" s="412" t="s">
        <v>30216</v>
      </c>
      <c r="E4932" s="413" t="s">
        <v>38182</v>
      </c>
    </row>
    <row r="4933" spans="1:5">
      <c r="A4933" s="412">
        <v>41986</v>
      </c>
      <c r="B4933" s="412" t="s">
        <v>38183</v>
      </c>
      <c r="C4933" s="412" t="s">
        <v>30232</v>
      </c>
      <c r="D4933" s="412" t="s">
        <v>30216</v>
      </c>
      <c r="E4933" s="413" t="s">
        <v>38184</v>
      </c>
    </row>
    <row r="4934" spans="1:5">
      <c r="A4934" s="412">
        <v>43422</v>
      </c>
      <c r="B4934" s="412" t="s">
        <v>38185</v>
      </c>
      <c r="C4934" s="412" t="s">
        <v>30232</v>
      </c>
      <c r="D4934" s="412" t="s">
        <v>30216</v>
      </c>
      <c r="E4934" s="413" t="s">
        <v>38186</v>
      </c>
    </row>
    <row r="4935" spans="1:5">
      <c r="A4935" s="412">
        <v>41987</v>
      </c>
      <c r="B4935" s="412" t="s">
        <v>38187</v>
      </c>
      <c r="C4935" s="412" t="s">
        <v>30232</v>
      </c>
      <c r="D4935" s="412" t="s">
        <v>30216</v>
      </c>
      <c r="E4935" s="413" t="s">
        <v>38188</v>
      </c>
    </row>
    <row r="4936" spans="1:5">
      <c r="A4936" s="412">
        <v>41988</v>
      </c>
      <c r="B4936" s="412" t="s">
        <v>38189</v>
      </c>
      <c r="C4936" s="412" t="s">
        <v>30232</v>
      </c>
      <c r="D4936" s="412" t="s">
        <v>30216</v>
      </c>
      <c r="E4936" s="413" t="s">
        <v>38190</v>
      </c>
    </row>
    <row r="4937" spans="1:5">
      <c r="A4937" s="412">
        <v>41697</v>
      </c>
      <c r="B4937" s="412" t="s">
        <v>38191</v>
      </c>
      <c r="C4937" s="412" t="s">
        <v>30232</v>
      </c>
      <c r="D4937" s="412" t="s">
        <v>30216</v>
      </c>
      <c r="E4937" s="413" t="s">
        <v>38192</v>
      </c>
    </row>
    <row r="4938" spans="1:5">
      <c r="A4938" s="412">
        <v>41985</v>
      </c>
      <c r="B4938" s="412" t="s">
        <v>38193</v>
      </c>
      <c r="C4938" s="412" t="s">
        <v>30232</v>
      </c>
      <c r="D4938" s="412" t="s">
        <v>30216</v>
      </c>
      <c r="E4938" s="413" t="s">
        <v>38194</v>
      </c>
    </row>
    <row r="4939" spans="1:5">
      <c r="A4939" s="412">
        <v>41699</v>
      </c>
      <c r="B4939" s="412" t="s">
        <v>38195</v>
      </c>
      <c r="C4939" s="412" t="s">
        <v>30232</v>
      </c>
      <c r="D4939" s="412" t="s">
        <v>30216</v>
      </c>
      <c r="E4939" s="413" t="s">
        <v>38196</v>
      </c>
    </row>
    <row r="4940" spans="1:5">
      <c r="A4940" s="412">
        <v>38053</v>
      </c>
      <c r="B4940" s="412" t="s">
        <v>38197</v>
      </c>
      <c r="C4940" s="412" t="s">
        <v>30232</v>
      </c>
      <c r="D4940" s="412" t="s">
        <v>30223</v>
      </c>
      <c r="E4940" s="413" t="s">
        <v>6958</v>
      </c>
    </row>
    <row r="4941" spans="1:5">
      <c r="A4941" s="412">
        <v>38054</v>
      </c>
      <c r="B4941" s="412" t="s">
        <v>38198</v>
      </c>
      <c r="C4941" s="412" t="s">
        <v>30232</v>
      </c>
      <c r="D4941" s="412" t="s">
        <v>30223</v>
      </c>
      <c r="E4941" s="413" t="s">
        <v>38199</v>
      </c>
    </row>
    <row r="4942" spans="1:5">
      <c r="A4942" s="412">
        <v>38052</v>
      </c>
      <c r="B4942" s="412" t="s">
        <v>38200</v>
      </c>
      <c r="C4942" s="412" t="s">
        <v>30232</v>
      </c>
      <c r="D4942" s="412" t="s">
        <v>30223</v>
      </c>
      <c r="E4942" s="413" t="s">
        <v>10921</v>
      </c>
    </row>
    <row r="4943" spans="1:5">
      <c r="A4943" s="412">
        <v>38051</v>
      </c>
      <c r="B4943" s="412" t="s">
        <v>38201</v>
      </c>
      <c r="C4943" s="412" t="s">
        <v>30232</v>
      </c>
      <c r="D4943" s="412" t="s">
        <v>30223</v>
      </c>
      <c r="E4943" s="413" t="s">
        <v>38202</v>
      </c>
    </row>
    <row r="4944" spans="1:5">
      <c r="A4944" s="412">
        <v>38787</v>
      </c>
      <c r="B4944" s="412" t="s">
        <v>38203</v>
      </c>
      <c r="C4944" s="412" t="s">
        <v>30232</v>
      </c>
      <c r="D4944" s="412" t="s">
        <v>30223</v>
      </c>
      <c r="E4944" s="413" t="s">
        <v>4971</v>
      </c>
    </row>
    <row r="4945" spans="1:5">
      <c r="A4945" s="412">
        <v>38825</v>
      </c>
      <c r="B4945" s="412" t="s">
        <v>38204</v>
      </c>
      <c r="C4945" s="412" t="s">
        <v>30232</v>
      </c>
      <c r="D4945" s="412" t="s">
        <v>30223</v>
      </c>
      <c r="E4945" s="413" t="s">
        <v>10289</v>
      </c>
    </row>
    <row r="4946" spans="1:5">
      <c r="A4946" s="412">
        <v>38826</v>
      </c>
      <c r="B4946" s="412" t="s">
        <v>38205</v>
      </c>
      <c r="C4946" s="412" t="s">
        <v>30232</v>
      </c>
      <c r="D4946" s="412" t="s">
        <v>30223</v>
      </c>
      <c r="E4946" s="413" t="s">
        <v>38206</v>
      </c>
    </row>
    <row r="4947" spans="1:5">
      <c r="A4947" s="412">
        <v>38827</v>
      </c>
      <c r="B4947" s="412" t="s">
        <v>38207</v>
      </c>
      <c r="C4947" s="412" t="s">
        <v>30232</v>
      </c>
      <c r="D4947" s="412" t="s">
        <v>30223</v>
      </c>
      <c r="E4947" s="413" t="s">
        <v>13521</v>
      </c>
    </row>
    <row r="4948" spans="1:5">
      <c r="A4948" s="412">
        <v>38830</v>
      </c>
      <c r="B4948" s="412" t="s">
        <v>38208</v>
      </c>
      <c r="C4948" s="412" t="s">
        <v>30232</v>
      </c>
      <c r="D4948" s="412" t="s">
        <v>30223</v>
      </c>
      <c r="E4948" s="413" t="s">
        <v>32279</v>
      </c>
    </row>
    <row r="4949" spans="1:5">
      <c r="A4949" s="412">
        <v>38828</v>
      </c>
      <c r="B4949" s="412" t="s">
        <v>38209</v>
      </c>
      <c r="C4949" s="412" t="s">
        <v>30232</v>
      </c>
      <c r="D4949" s="412" t="s">
        <v>30223</v>
      </c>
      <c r="E4949" s="413" t="s">
        <v>10403</v>
      </c>
    </row>
    <row r="4950" spans="1:5">
      <c r="A4950" s="412">
        <v>38829</v>
      </c>
      <c r="B4950" s="412" t="s">
        <v>38210</v>
      </c>
      <c r="C4950" s="412" t="s">
        <v>30232</v>
      </c>
      <c r="D4950" s="412" t="s">
        <v>30223</v>
      </c>
      <c r="E4950" s="413" t="s">
        <v>14922</v>
      </c>
    </row>
    <row r="4951" spans="1:5">
      <c r="A4951" s="412">
        <v>38831</v>
      </c>
      <c r="B4951" s="412" t="s">
        <v>38211</v>
      </c>
      <c r="C4951" s="412" t="s">
        <v>30232</v>
      </c>
      <c r="D4951" s="412" t="s">
        <v>30223</v>
      </c>
      <c r="E4951" s="413" t="s">
        <v>38212</v>
      </c>
    </row>
    <row r="4952" spans="1:5">
      <c r="A4952" s="412">
        <v>36274</v>
      </c>
      <c r="B4952" s="412" t="s">
        <v>38213</v>
      </c>
      <c r="C4952" s="412" t="s">
        <v>30232</v>
      </c>
      <c r="D4952" s="412" t="s">
        <v>30223</v>
      </c>
      <c r="E4952" s="413" t="s">
        <v>12539</v>
      </c>
    </row>
    <row r="4953" spans="1:5">
      <c r="A4953" s="412">
        <v>36278</v>
      </c>
      <c r="B4953" s="412" t="s">
        <v>38214</v>
      </c>
      <c r="C4953" s="412" t="s">
        <v>30232</v>
      </c>
      <c r="D4953" s="412" t="s">
        <v>30223</v>
      </c>
      <c r="E4953" s="413" t="s">
        <v>6204</v>
      </c>
    </row>
    <row r="4954" spans="1:5">
      <c r="A4954" s="412">
        <v>38977</v>
      </c>
      <c r="B4954" s="412" t="s">
        <v>38215</v>
      </c>
      <c r="C4954" s="412" t="s">
        <v>30232</v>
      </c>
      <c r="D4954" s="412" t="s">
        <v>30223</v>
      </c>
      <c r="E4954" s="413" t="s">
        <v>38216</v>
      </c>
    </row>
    <row r="4955" spans="1:5">
      <c r="A4955" s="412">
        <v>38971</v>
      </c>
      <c r="B4955" s="412" t="s">
        <v>38217</v>
      </c>
      <c r="C4955" s="412" t="s">
        <v>30232</v>
      </c>
      <c r="D4955" s="412" t="s">
        <v>30223</v>
      </c>
      <c r="E4955" s="413" t="s">
        <v>15253</v>
      </c>
    </row>
    <row r="4956" spans="1:5">
      <c r="A4956" s="412">
        <v>38972</v>
      </c>
      <c r="B4956" s="412" t="s">
        <v>38218</v>
      </c>
      <c r="C4956" s="412" t="s">
        <v>30232</v>
      </c>
      <c r="D4956" s="412" t="s">
        <v>30223</v>
      </c>
      <c r="E4956" s="413" t="s">
        <v>14323</v>
      </c>
    </row>
    <row r="4957" spans="1:5">
      <c r="A4957" s="412">
        <v>38973</v>
      </c>
      <c r="B4957" s="412" t="s">
        <v>38219</v>
      </c>
      <c r="C4957" s="412" t="s">
        <v>30232</v>
      </c>
      <c r="D4957" s="412" t="s">
        <v>30223</v>
      </c>
      <c r="E4957" s="413" t="s">
        <v>15758</v>
      </c>
    </row>
    <row r="4958" spans="1:5">
      <c r="A4958" s="412">
        <v>38974</v>
      </c>
      <c r="B4958" s="412" t="s">
        <v>38220</v>
      </c>
      <c r="C4958" s="412" t="s">
        <v>30232</v>
      </c>
      <c r="D4958" s="412" t="s">
        <v>30223</v>
      </c>
      <c r="E4958" s="413" t="s">
        <v>38221</v>
      </c>
    </row>
    <row r="4959" spans="1:5">
      <c r="A4959" s="412">
        <v>38975</v>
      </c>
      <c r="B4959" s="412" t="s">
        <v>38222</v>
      </c>
      <c r="C4959" s="412" t="s">
        <v>30232</v>
      </c>
      <c r="D4959" s="412" t="s">
        <v>30223</v>
      </c>
      <c r="E4959" s="413" t="s">
        <v>38223</v>
      </c>
    </row>
    <row r="4960" spans="1:5">
      <c r="A4960" s="412">
        <v>38976</v>
      </c>
      <c r="B4960" s="412" t="s">
        <v>38224</v>
      </c>
      <c r="C4960" s="412" t="s">
        <v>30232</v>
      </c>
      <c r="D4960" s="412" t="s">
        <v>30223</v>
      </c>
      <c r="E4960" s="413" t="s">
        <v>38225</v>
      </c>
    </row>
    <row r="4961" spans="1:5">
      <c r="A4961" s="412">
        <v>38986</v>
      </c>
      <c r="B4961" s="412" t="s">
        <v>38226</v>
      </c>
      <c r="C4961" s="412" t="s">
        <v>30232</v>
      </c>
      <c r="D4961" s="412" t="s">
        <v>30223</v>
      </c>
      <c r="E4961" s="413" t="s">
        <v>38227</v>
      </c>
    </row>
    <row r="4962" spans="1:5">
      <c r="A4962" s="412">
        <v>38978</v>
      </c>
      <c r="B4962" s="412" t="s">
        <v>38228</v>
      </c>
      <c r="C4962" s="412" t="s">
        <v>30232</v>
      </c>
      <c r="D4962" s="412" t="s">
        <v>30223</v>
      </c>
      <c r="E4962" s="413" t="s">
        <v>12539</v>
      </c>
    </row>
    <row r="4963" spans="1:5">
      <c r="A4963" s="412">
        <v>38979</v>
      </c>
      <c r="B4963" s="412" t="s">
        <v>38229</v>
      </c>
      <c r="C4963" s="412" t="s">
        <v>30232</v>
      </c>
      <c r="D4963" s="412" t="s">
        <v>30223</v>
      </c>
      <c r="E4963" s="413" t="s">
        <v>6204</v>
      </c>
    </row>
    <row r="4964" spans="1:5">
      <c r="A4964" s="412">
        <v>38980</v>
      </c>
      <c r="B4964" s="412" t="s">
        <v>38230</v>
      </c>
      <c r="C4964" s="412" t="s">
        <v>30232</v>
      </c>
      <c r="D4964" s="412" t="s">
        <v>30223</v>
      </c>
      <c r="E4964" s="413" t="s">
        <v>38231</v>
      </c>
    </row>
    <row r="4965" spans="1:5">
      <c r="A4965" s="412">
        <v>38981</v>
      </c>
      <c r="B4965" s="412" t="s">
        <v>38232</v>
      </c>
      <c r="C4965" s="412" t="s">
        <v>30232</v>
      </c>
      <c r="D4965" s="412" t="s">
        <v>30223</v>
      </c>
      <c r="E4965" s="413" t="s">
        <v>38233</v>
      </c>
    </row>
    <row r="4966" spans="1:5">
      <c r="A4966" s="412">
        <v>38982</v>
      </c>
      <c r="B4966" s="412" t="s">
        <v>38234</v>
      </c>
      <c r="C4966" s="412" t="s">
        <v>30232</v>
      </c>
      <c r="D4966" s="412" t="s">
        <v>30223</v>
      </c>
      <c r="E4966" s="413" t="s">
        <v>38235</v>
      </c>
    </row>
    <row r="4967" spans="1:5">
      <c r="A4967" s="412">
        <v>38983</v>
      </c>
      <c r="B4967" s="412" t="s">
        <v>38236</v>
      </c>
      <c r="C4967" s="412" t="s">
        <v>30232</v>
      </c>
      <c r="D4967" s="412" t="s">
        <v>30223</v>
      </c>
      <c r="E4967" s="413" t="s">
        <v>32867</v>
      </c>
    </row>
    <row r="4968" spans="1:5">
      <c r="A4968" s="412">
        <v>38984</v>
      </c>
      <c r="B4968" s="412" t="s">
        <v>38237</v>
      </c>
      <c r="C4968" s="412" t="s">
        <v>30232</v>
      </c>
      <c r="D4968" s="412" t="s">
        <v>30223</v>
      </c>
      <c r="E4968" s="413" t="s">
        <v>38238</v>
      </c>
    </row>
    <row r="4969" spans="1:5">
      <c r="A4969" s="412">
        <v>38985</v>
      </c>
      <c r="B4969" s="412" t="s">
        <v>38239</v>
      </c>
      <c r="C4969" s="412" t="s">
        <v>30232</v>
      </c>
      <c r="D4969" s="412" t="s">
        <v>30223</v>
      </c>
      <c r="E4969" s="413" t="s">
        <v>38240</v>
      </c>
    </row>
    <row r="4970" spans="1:5">
      <c r="A4970" s="412">
        <v>9836</v>
      </c>
      <c r="B4970" s="412" t="s">
        <v>38241</v>
      </c>
      <c r="C4970" s="412" t="s">
        <v>30232</v>
      </c>
      <c r="D4970" s="412" t="s">
        <v>30214</v>
      </c>
      <c r="E4970" s="413" t="s">
        <v>30986</v>
      </c>
    </row>
    <row r="4971" spans="1:5">
      <c r="A4971" s="412">
        <v>20065</v>
      </c>
      <c r="B4971" s="412" t="s">
        <v>38242</v>
      </c>
      <c r="C4971" s="412" t="s">
        <v>30232</v>
      </c>
      <c r="D4971" s="412" t="s">
        <v>30216</v>
      </c>
      <c r="E4971" s="413" t="s">
        <v>38243</v>
      </c>
    </row>
    <row r="4972" spans="1:5">
      <c r="A4972" s="412">
        <v>9835</v>
      </c>
      <c r="B4972" s="412" t="s">
        <v>38244</v>
      </c>
      <c r="C4972" s="412" t="s">
        <v>30232</v>
      </c>
      <c r="D4972" s="412" t="s">
        <v>30216</v>
      </c>
      <c r="E4972" s="413" t="s">
        <v>38245</v>
      </c>
    </row>
    <row r="4973" spans="1:5">
      <c r="A4973" s="412">
        <v>38032</v>
      </c>
      <c r="B4973" s="412" t="s">
        <v>38246</v>
      </c>
      <c r="C4973" s="412" t="s">
        <v>30232</v>
      </c>
      <c r="D4973" s="412" t="s">
        <v>30223</v>
      </c>
      <c r="E4973" s="413" t="s">
        <v>37815</v>
      </c>
    </row>
    <row r="4974" spans="1:5">
      <c r="A4974" s="412">
        <v>38033</v>
      </c>
      <c r="B4974" s="412" t="s">
        <v>38247</v>
      </c>
      <c r="C4974" s="412" t="s">
        <v>30232</v>
      </c>
      <c r="D4974" s="412" t="s">
        <v>30223</v>
      </c>
      <c r="E4974" s="413" t="s">
        <v>38248</v>
      </c>
    </row>
    <row r="4975" spans="1:5">
      <c r="A4975" s="412">
        <v>38034</v>
      </c>
      <c r="B4975" s="412" t="s">
        <v>38249</v>
      </c>
      <c r="C4975" s="412" t="s">
        <v>30232</v>
      </c>
      <c r="D4975" s="412" t="s">
        <v>30223</v>
      </c>
      <c r="E4975" s="413" t="s">
        <v>38250</v>
      </c>
    </row>
    <row r="4976" spans="1:5">
      <c r="A4976" s="412">
        <v>38035</v>
      </c>
      <c r="B4976" s="412" t="s">
        <v>38251</v>
      </c>
      <c r="C4976" s="412" t="s">
        <v>30232</v>
      </c>
      <c r="D4976" s="412" t="s">
        <v>30223</v>
      </c>
      <c r="E4976" s="413" t="s">
        <v>38252</v>
      </c>
    </row>
    <row r="4977" spans="1:5">
      <c r="A4977" s="412">
        <v>38036</v>
      </c>
      <c r="B4977" s="412" t="s">
        <v>38253</v>
      </c>
      <c r="C4977" s="412" t="s">
        <v>30232</v>
      </c>
      <c r="D4977" s="412" t="s">
        <v>30223</v>
      </c>
      <c r="E4977" s="413" t="s">
        <v>38254</v>
      </c>
    </row>
    <row r="4978" spans="1:5">
      <c r="A4978" s="412">
        <v>38037</v>
      </c>
      <c r="B4978" s="412" t="s">
        <v>38255</v>
      </c>
      <c r="C4978" s="412" t="s">
        <v>30232</v>
      </c>
      <c r="D4978" s="412" t="s">
        <v>30223</v>
      </c>
      <c r="E4978" s="413" t="s">
        <v>38256</v>
      </c>
    </row>
    <row r="4979" spans="1:5">
      <c r="A4979" s="412">
        <v>9850</v>
      </c>
      <c r="B4979" s="412" t="s">
        <v>38257</v>
      </c>
      <c r="C4979" s="412" t="s">
        <v>30232</v>
      </c>
      <c r="D4979" s="412" t="s">
        <v>30223</v>
      </c>
      <c r="E4979" s="413" t="s">
        <v>33317</v>
      </c>
    </row>
    <row r="4980" spans="1:5">
      <c r="A4980" s="412">
        <v>9853</v>
      </c>
      <c r="B4980" s="412" t="s">
        <v>38258</v>
      </c>
      <c r="C4980" s="412" t="s">
        <v>30232</v>
      </c>
      <c r="D4980" s="412" t="s">
        <v>30223</v>
      </c>
      <c r="E4980" s="413" t="s">
        <v>38259</v>
      </c>
    </row>
    <row r="4981" spans="1:5">
      <c r="A4981" s="412">
        <v>9854</v>
      </c>
      <c r="B4981" s="412" t="s">
        <v>38260</v>
      </c>
      <c r="C4981" s="412" t="s">
        <v>30232</v>
      </c>
      <c r="D4981" s="412" t="s">
        <v>30223</v>
      </c>
      <c r="E4981" s="413" t="s">
        <v>38261</v>
      </c>
    </row>
    <row r="4982" spans="1:5">
      <c r="A4982" s="412">
        <v>9851</v>
      </c>
      <c r="B4982" s="412" t="s">
        <v>38262</v>
      </c>
      <c r="C4982" s="412" t="s">
        <v>30232</v>
      </c>
      <c r="D4982" s="412" t="s">
        <v>30223</v>
      </c>
      <c r="E4982" s="413" t="s">
        <v>38263</v>
      </c>
    </row>
    <row r="4983" spans="1:5">
      <c r="A4983" s="412">
        <v>9855</v>
      </c>
      <c r="B4983" s="412" t="s">
        <v>38264</v>
      </c>
      <c r="C4983" s="412" t="s">
        <v>30232</v>
      </c>
      <c r="D4983" s="412" t="s">
        <v>30223</v>
      </c>
      <c r="E4983" s="413" t="s">
        <v>38265</v>
      </c>
    </row>
    <row r="4984" spans="1:5">
      <c r="A4984" s="412">
        <v>9825</v>
      </c>
      <c r="B4984" s="412" t="s">
        <v>38266</v>
      </c>
      <c r="C4984" s="412" t="s">
        <v>30232</v>
      </c>
      <c r="D4984" s="412" t="s">
        <v>30223</v>
      </c>
      <c r="E4984" s="413" t="s">
        <v>38267</v>
      </c>
    </row>
    <row r="4985" spans="1:5">
      <c r="A4985" s="412">
        <v>9828</v>
      </c>
      <c r="B4985" s="412" t="s">
        <v>38268</v>
      </c>
      <c r="C4985" s="412" t="s">
        <v>30232</v>
      </c>
      <c r="D4985" s="412" t="s">
        <v>30223</v>
      </c>
      <c r="E4985" s="413" t="s">
        <v>38269</v>
      </c>
    </row>
    <row r="4986" spans="1:5">
      <c r="A4986" s="412">
        <v>9829</v>
      </c>
      <c r="B4986" s="412" t="s">
        <v>38270</v>
      </c>
      <c r="C4986" s="412" t="s">
        <v>30232</v>
      </c>
      <c r="D4986" s="412" t="s">
        <v>30223</v>
      </c>
      <c r="E4986" s="413" t="s">
        <v>38271</v>
      </c>
    </row>
    <row r="4987" spans="1:5">
      <c r="A4987" s="412">
        <v>9826</v>
      </c>
      <c r="B4987" s="412" t="s">
        <v>38272</v>
      </c>
      <c r="C4987" s="412" t="s">
        <v>30232</v>
      </c>
      <c r="D4987" s="412" t="s">
        <v>30223</v>
      </c>
      <c r="E4987" s="413" t="s">
        <v>31543</v>
      </c>
    </row>
    <row r="4988" spans="1:5">
      <c r="A4988" s="412">
        <v>9827</v>
      </c>
      <c r="B4988" s="412" t="s">
        <v>38273</v>
      </c>
      <c r="C4988" s="412" t="s">
        <v>30232</v>
      </c>
      <c r="D4988" s="412" t="s">
        <v>30223</v>
      </c>
      <c r="E4988" s="413" t="s">
        <v>38274</v>
      </c>
    </row>
    <row r="4989" spans="1:5">
      <c r="A4989" s="412">
        <v>36374</v>
      </c>
      <c r="B4989" s="412" t="s">
        <v>38275</v>
      </c>
      <c r="C4989" s="412" t="s">
        <v>30232</v>
      </c>
      <c r="D4989" s="412" t="s">
        <v>30223</v>
      </c>
      <c r="E4989" s="413" t="s">
        <v>35509</v>
      </c>
    </row>
    <row r="4990" spans="1:5">
      <c r="A4990" s="412">
        <v>36084</v>
      </c>
      <c r="B4990" s="412" t="s">
        <v>38276</v>
      </c>
      <c r="C4990" s="412" t="s">
        <v>30232</v>
      </c>
      <c r="D4990" s="412" t="s">
        <v>30223</v>
      </c>
      <c r="E4990" s="413" t="s">
        <v>38277</v>
      </c>
    </row>
    <row r="4991" spans="1:5">
      <c r="A4991" s="412">
        <v>36373</v>
      </c>
      <c r="B4991" s="412" t="s">
        <v>38278</v>
      </c>
      <c r="C4991" s="412" t="s">
        <v>30232</v>
      </c>
      <c r="D4991" s="412" t="s">
        <v>30223</v>
      </c>
      <c r="E4991" s="413" t="s">
        <v>38279</v>
      </c>
    </row>
    <row r="4992" spans="1:5">
      <c r="A4992" s="412">
        <v>36377</v>
      </c>
      <c r="B4992" s="412" t="s">
        <v>38280</v>
      </c>
      <c r="C4992" s="412" t="s">
        <v>30232</v>
      </c>
      <c r="D4992" s="412" t="s">
        <v>30223</v>
      </c>
      <c r="E4992" s="413" t="s">
        <v>38281</v>
      </c>
    </row>
    <row r="4993" spans="1:5">
      <c r="A4993" s="412">
        <v>36375</v>
      </c>
      <c r="B4993" s="412" t="s">
        <v>38282</v>
      </c>
      <c r="C4993" s="412" t="s">
        <v>30232</v>
      </c>
      <c r="D4993" s="412" t="s">
        <v>30223</v>
      </c>
      <c r="E4993" s="413" t="s">
        <v>16576</v>
      </c>
    </row>
    <row r="4994" spans="1:5">
      <c r="A4994" s="412">
        <v>36376</v>
      </c>
      <c r="B4994" s="412" t="s">
        <v>38283</v>
      </c>
      <c r="C4994" s="412" t="s">
        <v>30232</v>
      </c>
      <c r="D4994" s="412" t="s">
        <v>30223</v>
      </c>
      <c r="E4994" s="413" t="s">
        <v>38284</v>
      </c>
    </row>
    <row r="4995" spans="1:5">
      <c r="A4995" s="412">
        <v>36380</v>
      </c>
      <c r="B4995" s="412" t="s">
        <v>38285</v>
      </c>
      <c r="C4995" s="412" t="s">
        <v>30232</v>
      </c>
      <c r="D4995" s="412" t="s">
        <v>30223</v>
      </c>
      <c r="E4995" s="413" t="s">
        <v>38286</v>
      </c>
    </row>
    <row r="4996" spans="1:5">
      <c r="A4996" s="412">
        <v>36378</v>
      </c>
      <c r="B4996" s="412" t="s">
        <v>38287</v>
      </c>
      <c r="C4996" s="412" t="s">
        <v>30232</v>
      </c>
      <c r="D4996" s="412" t="s">
        <v>30223</v>
      </c>
      <c r="E4996" s="413" t="s">
        <v>38288</v>
      </c>
    </row>
    <row r="4997" spans="1:5">
      <c r="A4997" s="412">
        <v>36379</v>
      </c>
      <c r="B4997" s="412" t="s">
        <v>38289</v>
      </c>
      <c r="C4997" s="412" t="s">
        <v>30232</v>
      </c>
      <c r="D4997" s="412" t="s">
        <v>30223</v>
      </c>
      <c r="E4997" s="413" t="s">
        <v>14367</v>
      </c>
    </row>
    <row r="4998" spans="1:5">
      <c r="A4998" s="412">
        <v>9859</v>
      </c>
      <c r="B4998" s="412" t="s">
        <v>38290</v>
      </c>
      <c r="C4998" s="412" t="s">
        <v>30232</v>
      </c>
      <c r="D4998" s="412" t="s">
        <v>30216</v>
      </c>
      <c r="E4998" s="413" t="s">
        <v>16693</v>
      </c>
    </row>
    <row r="4999" spans="1:5">
      <c r="A4999" s="412">
        <v>9838</v>
      </c>
      <c r="B4999" s="412" t="s">
        <v>38291</v>
      </c>
      <c r="C4999" s="412" t="s">
        <v>30232</v>
      </c>
      <c r="D4999" s="412" t="s">
        <v>30216</v>
      </c>
      <c r="E4999" s="413" t="s">
        <v>8734</v>
      </c>
    </row>
    <row r="5000" spans="1:5">
      <c r="A5000" s="412">
        <v>9837</v>
      </c>
      <c r="B5000" s="412" t="s">
        <v>38292</v>
      </c>
      <c r="C5000" s="412" t="s">
        <v>30232</v>
      </c>
      <c r="D5000" s="412" t="s">
        <v>30216</v>
      </c>
      <c r="E5000" s="413" t="s">
        <v>38293</v>
      </c>
    </row>
    <row r="5001" spans="1:5">
      <c r="A5001" s="412">
        <v>9833</v>
      </c>
      <c r="B5001" s="412" t="s">
        <v>38294</v>
      </c>
      <c r="C5001" s="412" t="s">
        <v>30232</v>
      </c>
      <c r="D5001" s="412" t="s">
        <v>30223</v>
      </c>
      <c r="E5001" s="413" t="s">
        <v>5425</v>
      </c>
    </row>
    <row r="5002" spans="1:5">
      <c r="A5002" s="412">
        <v>9830</v>
      </c>
      <c r="B5002" s="412" t="s">
        <v>38295</v>
      </c>
      <c r="C5002" s="412" t="s">
        <v>30232</v>
      </c>
      <c r="D5002" s="412" t="s">
        <v>30223</v>
      </c>
      <c r="E5002" s="413" t="s">
        <v>34339</v>
      </c>
    </row>
    <row r="5003" spans="1:5">
      <c r="A5003" s="412">
        <v>9834</v>
      </c>
      <c r="B5003" s="412" t="s">
        <v>38296</v>
      </c>
      <c r="C5003" s="412" t="s">
        <v>30232</v>
      </c>
      <c r="D5003" s="412" t="s">
        <v>30223</v>
      </c>
      <c r="E5003" s="413" t="s">
        <v>38297</v>
      </c>
    </row>
    <row r="5004" spans="1:5">
      <c r="A5004" s="412">
        <v>9863</v>
      </c>
      <c r="B5004" s="412" t="s">
        <v>38298</v>
      </c>
      <c r="C5004" s="412" t="s">
        <v>30232</v>
      </c>
      <c r="D5004" s="412" t="s">
        <v>30216</v>
      </c>
      <c r="E5004" s="413" t="s">
        <v>38299</v>
      </c>
    </row>
    <row r="5005" spans="1:5">
      <c r="A5005" s="412">
        <v>9860</v>
      </c>
      <c r="B5005" s="412" t="s">
        <v>38300</v>
      </c>
      <c r="C5005" s="412" t="s">
        <v>30232</v>
      </c>
      <c r="D5005" s="412" t="s">
        <v>30216</v>
      </c>
      <c r="E5005" s="413" t="s">
        <v>38301</v>
      </c>
    </row>
    <row r="5006" spans="1:5">
      <c r="A5006" s="412">
        <v>9862</v>
      </c>
      <c r="B5006" s="412" t="s">
        <v>38302</v>
      </c>
      <c r="C5006" s="412" t="s">
        <v>30232</v>
      </c>
      <c r="D5006" s="412" t="s">
        <v>30216</v>
      </c>
      <c r="E5006" s="413" t="s">
        <v>15609</v>
      </c>
    </row>
    <row r="5007" spans="1:5">
      <c r="A5007" s="412">
        <v>9861</v>
      </c>
      <c r="B5007" s="412" t="s">
        <v>38303</v>
      </c>
      <c r="C5007" s="412" t="s">
        <v>30232</v>
      </c>
      <c r="D5007" s="412" t="s">
        <v>30216</v>
      </c>
      <c r="E5007" s="413" t="s">
        <v>38304</v>
      </c>
    </row>
    <row r="5008" spans="1:5">
      <c r="A5008" s="412">
        <v>9856</v>
      </c>
      <c r="B5008" s="412" t="s">
        <v>38305</v>
      </c>
      <c r="C5008" s="412" t="s">
        <v>30232</v>
      </c>
      <c r="D5008" s="412" t="s">
        <v>30216</v>
      </c>
      <c r="E5008" s="413" t="s">
        <v>38306</v>
      </c>
    </row>
    <row r="5009" spans="1:5">
      <c r="A5009" s="412">
        <v>9866</v>
      </c>
      <c r="B5009" s="412" t="s">
        <v>38307</v>
      </c>
      <c r="C5009" s="412" t="s">
        <v>30232</v>
      </c>
      <c r="D5009" s="412" t="s">
        <v>30216</v>
      </c>
      <c r="E5009" s="413" t="s">
        <v>15319</v>
      </c>
    </row>
    <row r="5010" spans="1:5">
      <c r="A5010" s="412">
        <v>9857</v>
      </c>
      <c r="B5010" s="412" t="s">
        <v>38308</v>
      </c>
      <c r="C5010" s="412" t="s">
        <v>30232</v>
      </c>
      <c r="D5010" s="412" t="s">
        <v>30216</v>
      </c>
      <c r="E5010" s="413" t="s">
        <v>38309</v>
      </c>
    </row>
    <row r="5011" spans="1:5">
      <c r="A5011" s="412">
        <v>9864</v>
      </c>
      <c r="B5011" s="412" t="s">
        <v>38310</v>
      </c>
      <c r="C5011" s="412" t="s">
        <v>30232</v>
      </c>
      <c r="D5011" s="412" t="s">
        <v>30216</v>
      </c>
      <c r="E5011" s="413" t="s">
        <v>38311</v>
      </c>
    </row>
    <row r="5012" spans="1:5">
      <c r="A5012" s="412">
        <v>9865</v>
      </c>
      <c r="B5012" s="412" t="s">
        <v>38312</v>
      </c>
      <c r="C5012" s="412" t="s">
        <v>30232</v>
      </c>
      <c r="D5012" s="412" t="s">
        <v>30216</v>
      </c>
      <c r="E5012" s="413" t="s">
        <v>38313</v>
      </c>
    </row>
    <row r="5013" spans="1:5">
      <c r="A5013" s="412">
        <v>9858</v>
      </c>
      <c r="B5013" s="412" t="s">
        <v>38314</v>
      </c>
      <c r="C5013" s="412" t="s">
        <v>30232</v>
      </c>
      <c r="D5013" s="412" t="s">
        <v>30216</v>
      </c>
      <c r="E5013" s="413" t="s">
        <v>38315</v>
      </c>
    </row>
    <row r="5014" spans="1:5">
      <c r="A5014" s="412">
        <v>9841</v>
      </c>
      <c r="B5014" s="412" t="s">
        <v>38316</v>
      </c>
      <c r="C5014" s="412" t="s">
        <v>30232</v>
      </c>
      <c r="D5014" s="412" t="s">
        <v>30216</v>
      </c>
      <c r="E5014" s="413" t="s">
        <v>38317</v>
      </c>
    </row>
    <row r="5015" spans="1:5">
      <c r="A5015" s="412">
        <v>9840</v>
      </c>
      <c r="B5015" s="412" t="s">
        <v>38318</v>
      </c>
      <c r="C5015" s="412" t="s">
        <v>30232</v>
      </c>
      <c r="D5015" s="412" t="s">
        <v>30216</v>
      </c>
      <c r="E5015" s="413" t="s">
        <v>38319</v>
      </c>
    </row>
    <row r="5016" spans="1:5">
      <c r="A5016" s="412">
        <v>20067</v>
      </c>
      <c r="B5016" s="412" t="s">
        <v>38320</v>
      </c>
      <c r="C5016" s="412" t="s">
        <v>30232</v>
      </c>
      <c r="D5016" s="412" t="s">
        <v>30216</v>
      </c>
      <c r="E5016" s="413" t="s">
        <v>15775</v>
      </c>
    </row>
    <row r="5017" spans="1:5">
      <c r="A5017" s="412">
        <v>20068</v>
      </c>
      <c r="B5017" s="412" t="s">
        <v>38321</v>
      </c>
      <c r="C5017" s="412" t="s">
        <v>30232</v>
      </c>
      <c r="D5017" s="412" t="s">
        <v>30216</v>
      </c>
      <c r="E5017" s="413" t="s">
        <v>8275</v>
      </c>
    </row>
    <row r="5018" spans="1:5">
      <c r="A5018" s="412">
        <v>9839</v>
      </c>
      <c r="B5018" s="412" t="s">
        <v>38322</v>
      </c>
      <c r="C5018" s="412" t="s">
        <v>30232</v>
      </c>
      <c r="D5018" s="412" t="s">
        <v>30216</v>
      </c>
      <c r="E5018" s="413" t="s">
        <v>38323</v>
      </c>
    </row>
    <row r="5019" spans="1:5">
      <c r="A5019" s="412">
        <v>9870</v>
      </c>
      <c r="B5019" s="412" t="s">
        <v>38324</v>
      </c>
      <c r="C5019" s="412" t="s">
        <v>30232</v>
      </c>
      <c r="D5019" s="412" t="s">
        <v>30216</v>
      </c>
      <c r="E5019" s="413" t="s">
        <v>38325</v>
      </c>
    </row>
    <row r="5020" spans="1:5">
      <c r="A5020" s="412">
        <v>9867</v>
      </c>
      <c r="B5020" s="412" t="s">
        <v>38326</v>
      </c>
      <c r="C5020" s="412" t="s">
        <v>30232</v>
      </c>
      <c r="D5020" s="412" t="s">
        <v>30216</v>
      </c>
      <c r="E5020" s="413" t="s">
        <v>11954</v>
      </c>
    </row>
    <row r="5021" spans="1:5">
      <c r="A5021" s="412">
        <v>9868</v>
      </c>
      <c r="B5021" s="412" t="s">
        <v>38327</v>
      </c>
      <c r="C5021" s="412" t="s">
        <v>30232</v>
      </c>
      <c r="D5021" s="412" t="s">
        <v>30214</v>
      </c>
      <c r="E5021" s="413" t="s">
        <v>17021</v>
      </c>
    </row>
    <row r="5022" spans="1:5">
      <c r="A5022" s="412">
        <v>9869</v>
      </c>
      <c r="B5022" s="412" t="s">
        <v>38328</v>
      </c>
      <c r="C5022" s="412" t="s">
        <v>30232</v>
      </c>
      <c r="D5022" s="412" t="s">
        <v>30216</v>
      </c>
      <c r="E5022" s="413" t="s">
        <v>6204</v>
      </c>
    </row>
    <row r="5023" spans="1:5">
      <c r="A5023" s="412">
        <v>9874</v>
      </c>
      <c r="B5023" s="412" t="s">
        <v>38329</v>
      </c>
      <c r="C5023" s="412" t="s">
        <v>30232</v>
      </c>
      <c r="D5023" s="412" t="s">
        <v>30216</v>
      </c>
      <c r="E5023" s="413" t="s">
        <v>6848</v>
      </c>
    </row>
    <row r="5024" spans="1:5">
      <c r="A5024" s="412">
        <v>9875</v>
      </c>
      <c r="B5024" s="412" t="s">
        <v>38330</v>
      </c>
      <c r="C5024" s="412" t="s">
        <v>30232</v>
      </c>
      <c r="D5024" s="412" t="s">
        <v>30216</v>
      </c>
      <c r="E5024" s="413" t="s">
        <v>38331</v>
      </c>
    </row>
    <row r="5025" spans="1:5">
      <c r="A5025" s="412">
        <v>9873</v>
      </c>
      <c r="B5025" s="412" t="s">
        <v>38332</v>
      </c>
      <c r="C5025" s="412" t="s">
        <v>30232</v>
      </c>
      <c r="D5025" s="412" t="s">
        <v>30216</v>
      </c>
      <c r="E5025" s="413" t="s">
        <v>38333</v>
      </c>
    </row>
    <row r="5026" spans="1:5">
      <c r="A5026" s="412">
        <v>9871</v>
      </c>
      <c r="B5026" s="412" t="s">
        <v>38334</v>
      </c>
      <c r="C5026" s="412" t="s">
        <v>30232</v>
      </c>
      <c r="D5026" s="412" t="s">
        <v>30216</v>
      </c>
      <c r="E5026" s="413" t="s">
        <v>38335</v>
      </c>
    </row>
    <row r="5027" spans="1:5">
      <c r="A5027" s="412">
        <v>9872</v>
      </c>
      <c r="B5027" s="412" t="s">
        <v>38336</v>
      </c>
      <c r="C5027" s="412" t="s">
        <v>30232</v>
      </c>
      <c r="D5027" s="412" t="s">
        <v>30216</v>
      </c>
      <c r="E5027" s="413" t="s">
        <v>38337</v>
      </c>
    </row>
    <row r="5028" spans="1:5">
      <c r="A5028" s="412">
        <v>7667</v>
      </c>
      <c r="B5028" s="412" t="s">
        <v>38338</v>
      </c>
      <c r="C5028" s="412" t="s">
        <v>30232</v>
      </c>
      <c r="D5028" s="412" t="s">
        <v>30216</v>
      </c>
      <c r="E5028" s="413" t="s">
        <v>38339</v>
      </c>
    </row>
    <row r="5029" spans="1:5">
      <c r="A5029" s="412">
        <v>7660</v>
      </c>
      <c r="B5029" s="412" t="s">
        <v>38340</v>
      </c>
      <c r="C5029" s="412" t="s">
        <v>30232</v>
      </c>
      <c r="D5029" s="412" t="s">
        <v>30216</v>
      </c>
      <c r="E5029" s="413" t="s">
        <v>38341</v>
      </c>
    </row>
    <row r="5030" spans="1:5">
      <c r="A5030" s="412">
        <v>7676</v>
      </c>
      <c r="B5030" s="412" t="s">
        <v>38342</v>
      </c>
      <c r="C5030" s="412" t="s">
        <v>30232</v>
      </c>
      <c r="D5030" s="412" t="s">
        <v>30216</v>
      </c>
      <c r="E5030" s="413" t="s">
        <v>38343</v>
      </c>
    </row>
    <row r="5031" spans="1:5">
      <c r="A5031" s="412">
        <v>12426</v>
      </c>
      <c r="B5031" s="412" t="s">
        <v>38344</v>
      </c>
      <c r="C5031" s="412" t="s">
        <v>30213</v>
      </c>
      <c r="D5031" s="412" t="s">
        <v>30223</v>
      </c>
      <c r="E5031" s="413" t="s">
        <v>12043</v>
      </c>
    </row>
    <row r="5032" spans="1:5">
      <c r="A5032" s="412">
        <v>12425</v>
      </c>
      <c r="B5032" s="412" t="s">
        <v>38345</v>
      </c>
      <c r="C5032" s="412" t="s">
        <v>30213</v>
      </c>
      <c r="D5032" s="412" t="s">
        <v>30223</v>
      </c>
      <c r="E5032" s="413" t="s">
        <v>38346</v>
      </c>
    </row>
    <row r="5033" spans="1:5">
      <c r="A5033" s="412">
        <v>12427</v>
      </c>
      <c r="B5033" s="412" t="s">
        <v>38347</v>
      </c>
      <c r="C5033" s="412" t="s">
        <v>30213</v>
      </c>
      <c r="D5033" s="412" t="s">
        <v>30223</v>
      </c>
      <c r="E5033" s="413" t="s">
        <v>38348</v>
      </c>
    </row>
    <row r="5034" spans="1:5">
      <c r="A5034" s="412">
        <v>12428</v>
      </c>
      <c r="B5034" s="412" t="s">
        <v>38349</v>
      </c>
      <c r="C5034" s="412" t="s">
        <v>30213</v>
      </c>
      <c r="D5034" s="412" t="s">
        <v>30223</v>
      </c>
      <c r="E5034" s="413" t="s">
        <v>16509</v>
      </c>
    </row>
    <row r="5035" spans="1:5">
      <c r="A5035" s="412">
        <v>12430</v>
      </c>
      <c r="B5035" s="412" t="s">
        <v>38350</v>
      </c>
      <c r="C5035" s="412" t="s">
        <v>30213</v>
      </c>
      <c r="D5035" s="412" t="s">
        <v>30223</v>
      </c>
      <c r="E5035" s="413" t="s">
        <v>38351</v>
      </c>
    </row>
    <row r="5036" spans="1:5">
      <c r="A5036" s="412">
        <v>12429</v>
      </c>
      <c r="B5036" s="412" t="s">
        <v>38352</v>
      </c>
      <c r="C5036" s="412" t="s">
        <v>30213</v>
      </c>
      <c r="D5036" s="412" t="s">
        <v>30223</v>
      </c>
      <c r="E5036" s="413" t="s">
        <v>38353</v>
      </c>
    </row>
    <row r="5037" spans="1:5">
      <c r="A5037" s="412">
        <v>12431</v>
      </c>
      <c r="B5037" s="412" t="s">
        <v>38354</v>
      </c>
      <c r="C5037" s="412" t="s">
        <v>30213</v>
      </c>
      <c r="D5037" s="412" t="s">
        <v>30223</v>
      </c>
      <c r="E5037" s="413" t="s">
        <v>38355</v>
      </c>
    </row>
    <row r="5038" spans="1:5">
      <c r="A5038" s="412">
        <v>12432</v>
      </c>
      <c r="B5038" s="412" t="s">
        <v>38356</v>
      </c>
      <c r="C5038" s="412" t="s">
        <v>30213</v>
      </c>
      <c r="D5038" s="412" t="s">
        <v>30223</v>
      </c>
      <c r="E5038" s="413" t="s">
        <v>38357</v>
      </c>
    </row>
    <row r="5039" spans="1:5">
      <c r="A5039" s="412">
        <v>12434</v>
      </c>
      <c r="B5039" s="412" t="s">
        <v>38358</v>
      </c>
      <c r="C5039" s="412" t="s">
        <v>30213</v>
      </c>
      <c r="D5039" s="412" t="s">
        <v>30223</v>
      </c>
      <c r="E5039" s="413" t="s">
        <v>38359</v>
      </c>
    </row>
    <row r="5040" spans="1:5">
      <c r="A5040" s="412">
        <v>12433</v>
      </c>
      <c r="B5040" s="412" t="s">
        <v>38360</v>
      </c>
      <c r="C5040" s="412" t="s">
        <v>30213</v>
      </c>
      <c r="D5040" s="412" t="s">
        <v>30223</v>
      </c>
      <c r="E5040" s="413" t="s">
        <v>38361</v>
      </c>
    </row>
    <row r="5041" spans="1:5">
      <c r="A5041" s="412">
        <v>12435</v>
      </c>
      <c r="B5041" s="412" t="s">
        <v>38362</v>
      </c>
      <c r="C5041" s="412" t="s">
        <v>30213</v>
      </c>
      <c r="D5041" s="412" t="s">
        <v>30223</v>
      </c>
      <c r="E5041" s="413" t="s">
        <v>38363</v>
      </c>
    </row>
    <row r="5042" spans="1:5">
      <c r="A5042" s="412">
        <v>12437</v>
      </c>
      <c r="B5042" s="412" t="s">
        <v>38364</v>
      </c>
      <c r="C5042" s="412" t="s">
        <v>30213</v>
      </c>
      <c r="D5042" s="412" t="s">
        <v>30223</v>
      </c>
      <c r="E5042" s="413" t="s">
        <v>38365</v>
      </c>
    </row>
    <row r="5043" spans="1:5">
      <c r="A5043" s="412">
        <v>12439</v>
      </c>
      <c r="B5043" s="412" t="s">
        <v>38366</v>
      </c>
      <c r="C5043" s="412" t="s">
        <v>30213</v>
      </c>
      <c r="D5043" s="412" t="s">
        <v>30223</v>
      </c>
      <c r="E5043" s="413" t="s">
        <v>38367</v>
      </c>
    </row>
    <row r="5044" spans="1:5">
      <c r="A5044" s="412">
        <v>12438</v>
      </c>
      <c r="B5044" s="412" t="s">
        <v>38368</v>
      </c>
      <c r="C5044" s="412" t="s">
        <v>30213</v>
      </c>
      <c r="D5044" s="412" t="s">
        <v>30223</v>
      </c>
      <c r="E5044" s="413" t="s">
        <v>38369</v>
      </c>
    </row>
    <row r="5045" spans="1:5">
      <c r="A5045" s="412">
        <v>12436</v>
      </c>
      <c r="B5045" s="412" t="s">
        <v>38370</v>
      </c>
      <c r="C5045" s="412" t="s">
        <v>30213</v>
      </c>
      <c r="D5045" s="412" t="s">
        <v>30223</v>
      </c>
      <c r="E5045" s="413" t="s">
        <v>38371</v>
      </c>
    </row>
    <row r="5046" spans="1:5">
      <c r="A5046" s="412">
        <v>36357</v>
      </c>
      <c r="B5046" s="412" t="s">
        <v>38372</v>
      </c>
      <c r="C5046" s="412" t="s">
        <v>30213</v>
      </c>
      <c r="D5046" s="412" t="s">
        <v>30223</v>
      </c>
      <c r="E5046" s="413" t="s">
        <v>38373</v>
      </c>
    </row>
    <row r="5047" spans="1:5">
      <c r="A5047" s="412">
        <v>12424</v>
      </c>
      <c r="B5047" s="412" t="s">
        <v>38374</v>
      </c>
      <c r="C5047" s="412" t="s">
        <v>30213</v>
      </c>
      <c r="D5047" s="412" t="s">
        <v>30223</v>
      </c>
      <c r="E5047" s="413" t="s">
        <v>38375</v>
      </c>
    </row>
    <row r="5048" spans="1:5">
      <c r="A5048" s="412">
        <v>12440</v>
      </c>
      <c r="B5048" s="412" t="s">
        <v>38376</v>
      </c>
      <c r="C5048" s="412" t="s">
        <v>30213</v>
      </c>
      <c r="D5048" s="412" t="s">
        <v>30223</v>
      </c>
      <c r="E5048" s="413" t="s">
        <v>38377</v>
      </c>
    </row>
    <row r="5049" spans="1:5">
      <c r="A5049" s="412">
        <v>9884</v>
      </c>
      <c r="B5049" s="412" t="s">
        <v>38378</v>
      </c>
      <c r="C5049" s="412" t="s">
        <v>30213</v>
      </c>
      <c r="D5049" s="412" t="s">
        <v>30223</v>
      </c>
      <c r="E5049" s="413" t="s">
        <v>38379</v>
      </c>
    </row>
    <row r="5050" spans="1:5">
      <c r="A5050" s="412">
        <v>9888</v>
      </c>
      <c r="B5050" s="412" t="s">
        <v>38380</v>
      </c>
      <c r="C5050" s="412" t="s">
        <v>30213</v>
      </c>
      <c r="D5050" s="412" t="s">
        <v>30223</v>
      </c>
      <c r="E5050" s="413" t="s">
        <v>38381</v>
      </c>
    </row>
    <row r="5051" spans="1:5">
      <c r="A5051" s="412">
        <v>9883</v>
      </c>
      <c r="B5051" s="412" t="s">
        <v>38382</v>
      </c>
      <c r="C5051" s="412" t="s">
        <v>30213</v>
      </c>
      <c r="D5051" s="412" t="s">
        <v>30223</v>
      </c>
      <c r="E5051" s="413" t="s">
        <v>17009</v>
      </c>
    </row>
    <row r="5052" spans="1:5">
      <c r="A5052" s="412">
        <v>9886</v>
      </c>
      <c r="B5052" s="412" t="s">
        <v>38383</v>
      </c>
      <c r="C5052" s="412" t="s">
        <v>30213</v>
      </c>
      <c r="D5052" s="412" t="s">
        <v>30223</v>
      </c>
      <c r="E5052" s="413" t="s">
        <v>38297</v>
      </c>
    </row>
    <row r="5053" spans="1:5">
      <c r="A5053" s="412">
        <v>9889</v>
      </c>
      <c r="B5053" s="412" t="s">
        <v>38384</v>
      </c>
      <c r="C5053" s="412" t="s">
        <v>30213</v>
      </c>
      <c r="D5053" s="412" t="s">
        <v>30223</v>
      </c>
      <c r="E5053" s="413" t="s">
        <v>38385</v>
      </c>
    </row>
    <row r="5054" spans="1:5">
      <c r="A5054" s="412">
        <v>9887</v>
      </c>
      <c r="B5054" s="412" t="s">
        <v>38386</v>
      </c>
      <c r="C5054" s="412" t="s">
        <v>30213</v>
      </c>
      <c r="D5054" s="412" t="s">
        <v>30223</v>
      </c>
      <c r="E5054" s="413" t="s">
        <v>38387</v>
      </c>
    </row>
    <row r="5055" spans="1:5">
      <c r="A5055" s="412">
        <v>9885</v>
      </c>
      <c r="B5055" s="412" t="s">
        <v>38388</v>
      </c>
      <c r="C5055" s="412" t="s">
        <v>30213</v>
      </c>
      <c r="D5055" s="412" t="s">
        <v>30223</v>
      </c>
      <c r="E5055" s="413" t="s">
        <v>38389</v>
      </c>
    </row>
    <row r="5056" spans="1:5">
      <c r="A5056" s="412">
        <v>9890</v>
      </c>
      <c r="B5056" s="412" t="s">
        <v>38390</v>
      </c>
      <c r="C5056" s="412" t="s">
        <v>30213</v>
      </c>
      <c r="D5056" s="412" t="s">
        <v>30223</v>
      </c>
      <c r="E5056" s="413" t="s">
        <v>38391</v>
      </c>
    </row>
    <row r="5057" spans="1:5">
      <c r="A5057" s="412">
        <v>9891</v>
      </c>
      <c r="B5057" s="412" t="s">
        <v>38392</v>
      </c>
      <c r="C5057" s="412" t="s">
        <v>30213</v>
      </c>
      <c r="D5057" s="412" t="s">
        <v>30223</v>
      </c>
      <c r="E5057" s="413" t="s">
        <v>38393</v>
      </c>
    </row>
    <row r="5058" spans="1:5">
      <c r="A5058" s="412">
        <v>39292</v>
      </c>
      <c r="B5058" s="412" t="s">
        <v>38394</v>
      </c>
      <c r="C5058" s="412" t="s">
        <v>30213</v>
      </c>
      <c r="D5058" s="412" t="s">
        <v>30223</v>
      </c>
      <c r="E5058" s="413" t="s">
        <v>4020</v>
      </c>
    </row>
    <row r="5059" spans="1:5">
      <c r="A5059" s="412">
        <v>39293</v>
      </c>
      <c r="B5059" s="412" t="s">
        <v>38395</v>
      </c>
      <c r="C5059" s="412" t="s">
        <v>30213</v>
      </c>
      <c r="D5059" s="412" t="s">
        <v>30223</v>
      </c>
      <c r="E5059" s="413" t="s">
        <v>4025</v>
      </c>
    </row>
    <row r="5060" spans="1:5">
      <c r="A5060" s="412">
        <v>39294</v>
      </c>
      <c r="B5060" s="412" t="s">
        <v>38396</v>
      </c>
      <c r="C5060" s="412" t="s">
        <v>30213</v>
      </c>
      <c r="D5060" s="412" t="s">
        <v>30223</v>
      </c>
      <c r="E5060" s="413" t="s">
        <v>4025</v>
      </c>
    </row>
    <row r="5061" spans="1:5">
      <c r="A5061" s="412">
        <v>39295</v>
      </c>
      <c r="B5061" s="412" t="s">
        <v>38397</v>
      </c>
      <c r="C5061" s="412" t="s">
        <v>30213</v>
      </c>
      <c r="D5061" s="412" t="s">
        <v>30223</v>
      </c>
      <c r="E5061" s="413" t="s">
        <v>33363</v>
      </c>
    </row>
    <row r="5062" spans="1:5">
      <c r="A5062" s="412">
        <v>36313</v>
      </c>
      <c r="B5062" s="412" t="s">
        <v>38398</v>
      </c>
      <c r="C5062" s="412" t="s">
        <v>30213</v>
      </c>
      <c r="D5062" s="412" t="s">
        <v>30223</v>
      </c>
      <c r="E5062" s="413" t="s">
        <v>34825</v>
      </c>
    </row>
    <row r="5063" spans="1:5">
      <c r="A5063" s="412">
        <v>36316</v>
      </c>
      <c r="B5063" s="412" t="s">
        <v>38399</v>
      </c>
      <c r="C5063" s="412" t="s">
        <v>30213</v>
      </c>
      <c r="D5063" s="412" t="s">
        <v>30223</v>
      </c>
      <c r="E5063" s="413" t="s">
        <v>34633</v>
      </c>
    </row>
    <row r="5064" spans="1:5">
      <c r="A5064" s="412">
        <v>64</v>
      </c>
      <c r="B5064" s="412" t="s">
        <v>38400</v>
      </c>
      <c r="C5064" s="412" t="s">
        <v>30213</v>
      </c>
      <c r="D5064" s="412" t="s">
        <v>30223</v>
      </c>
      <c r="E5064" s="413" t="s">
        <v>5388</v>
      </c>
    </row>
    <row r="5065" spans="1:5">
      <c r="A5065" s="412">
        <v>37423</v>
      </c>
      <c r="B5065" s="412" t="s">
        <v>38401</v>
      </c>
      <c r="C5065" s="412" t="s">
        <v>30213</v>
      </c>
      <c r="D5065" s="412" t="s">
        <v>30223</v>
      </c>
      <c r="E5065" s="413" t="s">
        <v>7424</v>
      </c>
    </row>
    <row r="5066" spans="1:5">
      <c r="A5066" s="412">
        <v>39296</v>
      </c>
      <c r="B5066" s="412" t="s">
        <v>38402</v>
      </c>
      <c r="C5066" s="412" t="s">
        <v>30213</v>
      </c>
      <c r="D5066" s="412" t="s">
        <v>30223</v>
      </c>
      <c r="E5066" s="413" t="s">
        <v>7971</v>
      </c>
    </row>
    <row r="5067" spans="1:5">
      <c r="A5067" s="412">
        <v>39297</v>
      </c>
      <c r="B5067" s="412" t="s">
        <v>38403</v>
      </c>
      <c r="C5067" s="412" t="s">
        <v>30213</v>
      </c>
      <c r="D5067" s="412" t="s">
        <v>30223</v>
      </c>
      <c r="E5067" s="413" t="s">
        <v>38404</v>
      </c>
    </row>
    <row r="5068" spans="1:5">
      <c r="A5068" s="412">
        <v>39298</v>
      </c>
      <c r="B5068" s="412" t="s">
        <v>38405</v>
      </c>
      <c r="C5068" s="412" t="s">
        <v>30213</v>
      </c>
      <c r="D5068" s="412" t="s">
        <v>30223</v>
      </c>
      <c r="E5068" s="413" t="s">
        <v>38406</v>
      </c>
    </row>
    <row r="5069" spans="1:5">
      <c r="A5069" s="412">
        <v>39299</v>
      </c>
      <c r="B5069" s="412" t="s">
        <v>38407</v>
      </c>
      <c r="C5069" s="412" t="s">
        <v>30213</v>
      </c>
      <c r="D5069" s="412" t="s">
        <v>30223</v>
      </c>
      <c r="E5069" s="413" t="s">
        <v>13480</v>
      </c>
    </row>
    <row r="5070" spans="1:5">
      <c r="A5070" s="412">
        <v>9892</v>
      </c>
      <c r="B5070" s="412" t="s">
        <v>38408</v>
      </c>
      <c r="C5070" s="412" t="s">
        <v>30213</v>
      </c>
      <c r="D5070" s="412" t="s">
        <v>30216</v>
      </c>
      <c r="E5070" s="413" t="s">
        <v>4261</v>
      </c>
    </row>
    <row r="5071" spans="1:5">
      <c r="A5071" s="412">
        <v>9893</v>
      </c>
      <c r="B5071" s="412" t="s">
        <v>38409</v>
      </c>
      <c r="C5071" s="412" t="s">
        <v>30213</v>
      </c>
      <c r="D5071" s="412" t="s">
        <v>30216</v>
      </c>
      <c r="E5071" s="413" t="s">
        <v>38410</v>
      </c>
    </row>
    <row r="5072" spans="1:5">
      <c r="A5072" s="412">
        <v>9901</v>
      </c>
      <c r="B5072" s="412" t="s">
        <v>38411</v>
      </c>
      <c r="C5072" s="412" t="s">
        <v>30213</v>
      </c>
      <c r="D5072" s="412" t="s">
        <v>30216</v>
      </c>
      <c r="E5072" s="413" t="s">
        <v>32935</v>
      </c>
    </row>
    <row r="5073" spans="1:5">
      <c r="A5073" s="412">
        <v>9896</v>
      </c>
      <c r="B5073" s="412" t="s">
        <v>38412</v>
      </c>
      <c r="C5073" s="412" t="s">
        <v>30213</v>
      </c>
      <c r="D5073" s="412" t="s">
        <v>30216</v>
      </c>
      <c r="E5073" s="413" t="s">
        <v>38413</v>
      </c>
    </row>
    <row r="5074" spans="1:5">
      <c r="A5074" s="412">
        <v>9900</v>
      </c>
      <c r="B5074" s="412" t="s">
        <v>38414</v>
      </c>
      <c r="C5074" s="412" t="s">
        <v>30213</v>
      </c>
      <c r="D5074" s="412" t="s">
        <v>30216</v>
      </c>
      <c r="E5074" s="413" t="s">
        <v>38126</v>
      </c>
    </row>
    <row r="5075" spans="1:5">
      <c r="A5075" s="412">
        <v>9898</v>
      </c>
      <c r="B5075" s="412" t="s">
        <v>38415</v>
      </c>
      <c r="C5075" s="412" t="s">
        <v>30213</v>
      </c>
      <c r="D5075" s="412" t="s">
        <v>30216</v>
      </c>
      <c r="E5075" s="413" t="s">
        <v>38416</v>
      </c>
    </row>
    <row r="5076" spans="1:5">
      <c r="A5076" s="412">
        <v>9899</v>
      </c>
      <c r="B5076" s="412" t="s">
        <v>38417</v>
      </c>
      <c r="C5076" s="412" t="s">
        <v>30213</v>
      </c>
      <c r="D5076" s="412" t="s">
        <v>30216</v>
      </c>
      <c r="E5076" s="413" t="s">
        <v>33915</v>
      </c>
    </row>
    <row r="5077" spans="1:5">
      <c r="A5077" s="412">
        <v>9902</v>
      </c>
      <c r="B5077" s="412" t="s">
        <v>38418</v>
      </c>
      <c r="C5077" s="412" t="s">
        <v>30213</v>
      </c>
      <c r="D5077" s="412" t="s">
        <v>30216</v>
      </c>
      <c r="E5077" s="413" t="s">
        <v>38419</v>
      </c>
    </row>
    <row r="5078" spans="1:5">
      <c r="A5078" s="412">
        <v>9908</v>
      </c>
      <c r="B5078" s="412" t="s">
        <v>38420</v>
      </c>
      <c r="C5078" s="412" t="s">
        <v>30213</v>
      </c>
      <c r="D5078" s="412" t="s">
        <v>30216</v>
      </c>
      <c r="E5078" s="413" t="s">
        <v>38421</v>
      </c>
    </row>
    <row r="5079" spans="1:5">
      <c r="A5079" s="412">
        <v>9905</v>
      </c>
      <c r="B5079" s="412" t="s">
        <v>38422</v>
      </c>
      <c r="C5079" s="412" t="s">
        <v>30213</v>
      </c>
      <c r="D5079" s="412" t="s">
        <v>30216</v>
      </c>
      <c r="E5079" s="413" t="s">
        <v>30319</v>
      </c>
    </row>
    <row r="5080" spans="1:5">
      <c r="A5080" s="412">
        <v>9906</v>
      </c>
      <c r="B5080" s="412" t="s">
        <v>38423</v>
      </c>
      <c r="C5080" s="412" t="s">
        <v>30213</v>
      </c>
      <c r="D5080" s="412" t="s">
        <v>30216</v>
      </c>
      <c r="E5080" s="413" t="s">
        <v>38424</v>
      </c>
    </row>
    <row r="5081" spans="1:5">
      <c r="A5081" s="412">
        <v>9895</v>
      </c>
      <c r="B5081" s="412" t="s">
        <v>38425</v>
      </c>
      <c r="C5081" s="412" t="s">
        <v>30213</v>
      </c>
      <c r="D5081" s="412" t="s">
        <v>30216</v>
      </c>
      <c r="E5081" s="413" t="s">
        <v>12823</v>
      </c>
    </row>
    <row r="5082" spans="1:5">
      <c r="A5082" s="412">
        <v>9894</v>
      </c>
      <c r="B5082" s="412" t="s">
        <v>38426</v>
      </c>
      <c r="C5082" s="412" t="s">
        <v>30213</v>
      </c>
      <c r="D5082" s="412" t="s">
        <v>30216</v>
      </c>
      <c r="E5082" s="413" t="s">
        <v>13071</v>
      </c>
    </row>
    <row r="5083" spans="1:5">
      <c r="A5083" s="412">
        <v>9897</v>
      </c>
      <c r="B5083" s="412" t="s">
        <v>38427</v>
      </c>
      <c r="C5083" s="412" t="s">
        <v>30213</v>
      </c>
      <c r="D5083" s="412" t="s">
        <v>30216</v>
      </c>
      <c r="E5083" s="413" t="s">
        <v>38428</v>
      </c>
    </row>
    <row r="5084" spans="1:5">
      <c r="A5084" s="412">
        <v>9910</v>
      </c>
      <c r="B5084" s="412" t="s">
        <v>38429</v>
      </c>
      <c r="C5084" s="412" t="s">
        <v>30213</v>
      </c>
      <c r="D5084" s="412" t="s">
        <v>30216</v>
      </c>
      <c r="E5084" s="413" t="s">
        <v>16183</v>
      </c>
    </row>
    <row r="5085" spans="1:5">
      <c r="A5085" s="412">
        <v>9909</v>
      </c>
      <c r="B5085" s="412" t="s">
        <v>38430</v>
      </c>
      <c r="C5085" s="412" t="s">
        <v>30213</v>
      </c>
      <c r="D5085" s="412" t="s">
        <v>30216</v>
      </c>
      <c r="E5085" s="413" t="s">
        <v>38431</v>
      </c>
    </row>
    <row r="5086" spans="1:5">
      <c r="A5086" s="412">
        <v>9907</v>
      </c>
      <c r="B5086" s="412" t="s">
        <v>38432</v>
      </c>
      <c r="C5086" s="412" t="s">
        <v>30213</v>
      </c>
      <c r="D5086" s="412" t="s">
        <v>30216</v>
      </c>
      <c r="E5086" s="413" t="s">
        <v>38433</v>
      </c>
    </row>
    <row r="5087" spans="1:5">
      <c r="A5087" s="412">
        <v>20973</v>
      </c>
      <c r="B5087" s="412" t="s">
        <v>38434</v>
      </c>
      <c r="C5087" s="412" t="s">
        <v>30213</v>
      </c>
      <c r="D5087" s="412" t="s">
        <v>30216</v>
      </c>
      <c r="E5087" s="413" t="s">
        <v>38435</v>
      </c>
    </row>
    <row r="5088" spans="1:5">
      <c r="A5088" s="412">
        <v>20974</v>
      </c>
      <c r="B5088" s="412" t="s">
        <v>38436</v>
      </c>
      <c r="C5088" s="412" t="s">
        <v>30213</v>
      </c>
      <c r="D5088" s="412" t="s">
        <v>30216</v>
      </c>
      <c r="E5088" s="413" t="s">
        <v>38437</v>
      </c>
    </row>
    <row r="5089" spans="1:5">
      <c r="A5089" s="412">
        <v>37989</v>
      </c>
      <c r="B5089" s="412" t="s">
        <v>38438</v>
      </c>
      <c r="C5089" s="412" t="s">
        <v>30213</v>
      </c>
      <c r="D5089" s="412" t="s">
        <v>30216</v>
      </c>
      <c r="E5089" s="413" t="s">
        <v>10266</v>
      </c>
    </row>
    <row r="5090" spans="1:5">
      <c r="A5090" s="412">
        <v>37990</v>
      </c>
      <c r="B5090" s="412" t="s">
        <v>38439</v>
      </c>
      <c r="C5090" s="412" t="s">
        <v>30213</v>
      </c>
      <c r="D5090" s="412" t="s">
        <v>30216</v>
      </c>
      <c r="E5090" s="413" t="s">
        <v>14028</v>
      </c>
    </row>
    <row r="5091" spans="1:5">
      <c r="A5091" s="412">
        <v>37991</v>
      </c>
      <c r="B5091" s="412" t="s">
        <v>38440</v>
      </c>
      <c r="C5091" s="412" t="s">
        <v>30213</v>
      </c>
      <c r="D5091" s="412" t="s">
        <v>30216</v>
      </c>
      <c r="E5091" s="413" t="s">
        <v>35062</v>
      </c>
    </row>
    <row r="5092" spans="1:5">
      <c r="A5092" s="412">
        <v>37992</v>
      </c>
      <c r="B5092" s="412" t="s">
        <v>38441</v>
      </c>
      <c r="C5092" s="412" t="s">
        <v>30213</v>
      </c>
      <c r="D5092" s="412" t="s">
        <v>30216</v>
      </c>
      <c r="E5092" s="413" t="s">
        <v>38442</v>
      </c>
    </row>
    <row r="5093" spans="1:5">
      <c r="A5093" s="412">
        <v>37993</v>
      </c>
      <c r="B5093" s="412" t="s">
        <v>38443</v>
      </c>
      <c r="C5093" s="412" t="s">
        <v>30213</v>
      </c>
      <c r="D5093" s="412" t="s">
        <v>30216</v>
      </c>
      <c r="E5093" s="413" t="s">
        <v>32236</v>
      </c>
    </row>
    <row r="5094" spans="1:5">
      <c r="A5094" s="412">
        <v>37994</v>
      </c>
      <c r="B5094" s="412" t="s">
        <v>38444</v>
      </c>
      <c r="C5094" s="412" t="s">
        <v>30213</v>
      </c>
      <c r="D5094" s="412" t="s">
        <v>30216</v>
      </c>
      <c r="E5094" s="413" t="s">
        <v>38445</v>
      </c>
    </row>
    <row r="5095" spans="1:5">
      <c r="A5095" s="412">
        <v>37995</v>
      </c>
      <c r="B5095" s="412" t="s">
        <v>38446</v>
      </c>
      <c r="C5095" s="412" t="s">
        <v>30213</v>
      </c>
      <c r="D5095" s="412" t="s">
        <v>30216</v>
      </c>
      <c r="E5095" s="413" t="s">
        <v>38447</v>
      </c>
    </row>
    <row r="5096" spans="1:5">
      <c r="A5096" s="412">
        <v>37996</v>
      </c>
      <c r="B5096" s="412" t="s">
        <v>38448</v>
      </c>
      <c r="C5096" s="412" t="s">
        <v>30213</v>
      </c>
      <c r="D5096" s="412" t="s">
        <v>30216</v>
      </c>
      <c r="E5096" s="413" t="s">
        <v>38449</v>
      </c>
    </row>
    <row r="5097" spans="1:5">
      <c r="A5097" s="412">
        <v>13883</v>
      </c>
      <c r="B5097" s="412" t="s">
        <v>38450</v>
      </c>
      <c r="C5097" s="412" t="s">
        <v>30213</v>
      </c>
      <c r="D5097" s="412" t="s">
        <v>30223</v>
      </c>
      <c r="E5097" s="413" t="s">
        <v>38451</v>
      </c>
    </row>
    <row r="5098" spans="1:5">
      <c r="A5098" s="412">
        <v>38604</v>
      </c>
      <c r="B5098" s="412" t="s">
        <v>38452</v>
      </c>
      <c r="C5098" s="412" t="s">
        <v>30213</v>
      </c>
      <c r="D5098" s="412" t="s">
        <v>30223</v>
      </c>
      <c r="E5098" s="413" t="s">
        <v>38453</v>
      </c>
    </row>
    <row r="5099" spans="1:5">
      <c r="A5099" s="412">
        <v>10601</v>
      </c>
      <c r="B5099" s="412" t="s">
        <v>38454</v>
      </c>
      <c r="C5099" s="412" t="s">
        <v>30213</v>
      </c>
      <c r="D5099" s="412" t="s">
        <v>30223</v>
      </c>
      <c r="E5099" s="413" t="s">
        <v>38455</v>
      </c>
    </row>
    <row r="5100" spans="1:5">
      <c r="A5100" s="412">
        <v>44469</v>
      </c>
      <c r="B5100" s="412" t="s">
        <v>38456</v>
      </c>
      <c r="C5100" s="412" t="s">
        <v>30213</v>
      </c>
      <c r="D5100" s="412" t="s">
        <v>30223</v>
      </c>
      <c r="E5100" s="413" t="s">
        <v>38457</v>
      </c>
    </row>
    <row r="5101" spans="1:5">
      <c r="A5101" s="412">
        <v>13894</v>
      </c>
      <c r="B5101" s="412" t="s">
        <v>38458</v>
      </c>
      <c r="C5101" s="412" t="s">
        <v>30213</v>
      </c>
      <c r="D5101" s="412" t="s">
        <v>30223</v>
      </c>
      <c r="E5101" s="413" t="s">
        <v>38459</v>
      </c>
    </row>
    <row r="5102" spans="1:5">
      <c r="A5102" s="412">
        <v>13895</v>
      </c>
      <c r="B5102" s="412" t="s">
        <v>38460</v>
      </c>
      <c r="C5102" s="412" t="s">
        <v>30213</v>
      </c>
      <c r="D5102" s="412" t="s">
        <v>30223</v>
      </c>
      <c r="E5102" s="413" t="s">
        <v>38461</v>
      </c>
    </row>
    <row r="5103" spans="1:5">
      <c r="A5103" s="412">
        <v>13892</v>
      </c>
      <c r="B5103" s="412" t="s">
        <v>38462</v>
      </c>
      <c r="C5103" s="412" t="s">
        <v>30213</v>
      </c>
      <c r="D5103" s="412" t="s">
        <v>30223</v>
      </c>
      <c r="E5103" s="413" t="s">
        <v>38463</v>
      </c>
    </row>
    <row r="5104" spans="1:5">
      <c r="A5104" s="412">
        <v>9914</v>
      </c>
      <c r="B5104" s="412" t="s">
        <v>38464</v>
      </c>
      <c r="C5104" s="412" t="s">
        <v>30213</v>
      </c>
      <c r="D5104" s="412" t="s">
        <v>30223</v>
      </c>
      <c r="E5104" s="413" t="s">
        <v>38465</v>
      </c>
    </row>
    <row r="5105" spans="1:5">
      <c r="A5105" s="412">
        <v>36485</v>
      </c>
      <c r="B5105" s="412" t="s">
        <v>38466</v>
      </c>
      <c r="C5105" s="412" t="s">
        <v>30213</v>
      </c>
      <c r="D5105" s="412" t="s">
        <v>30223</v>
      </c>
      <c r="E5105" s="413" t="s">
        <v>38467</v>
      </c>
    </row>
    <row r="5106" spans="1:5">
      <c r="A5106" s="412">
        <v>9912</v>
      </c>
      <c r="B5106" s="412" t="s">
        <v>38468</v>
      </c>
      <c r="C5106" s="412" t="s">
        <v>30213</v>
      </c>
      <c r="D5106" s="412" t="s">
        <v>30223</v>
      </c>
      <c r="E5106" s="413" t="s">
        <v>38469</v>
      </c>
    </row>
    <row r="5107" spans="1:5">
      <c r="A5107" s="412">
        <v>9921</v>
      </c>
      <c r="B5107" s="412" t="s">
        <v>38470</v>
      </c>
      <c r="C5107" s="412" t="s">
        <v>30213</v>
      </c>
      <c r="D5107" s="412" t="s">
        <v>30223</v>
      </c>
      <c r="E5107" s="413" t="s">
        <v>38471</v>
      </c>
    </row>
    <row r="5108" spans="1:5">
      <c r="A5108" s="412">
        <v>21112</v>
      </c>
      <c r="B5108" s="412" t="s">
        <v>38472</v>
      </c>
      <c r="C5108" s="412" t="s">
        <v>30213</v>
      </c>
      <c r="D5108" s="412" t="s">
        <v>30216</v>
      </c>
      <c r="E5108" s="413" t="s">
        <v>38473</v>
      </c>
    </row>
    <row r="5109" spans="1:5">
      <c r="A5109" s="412">
        <v>10228</v>
      </c>
      <c r="B5109" s="412" t="s">
        <v>38474</v>
      </c>
      <c r="C5109" s="412" t="s">
        <v>30213</v>
      </c>
      <c r="D5109" s="412" t="s">
        <v>30214</v>
      </c>
      <c r="E5109" s="413" t="s">
        <v>16976</v>
      </c>
    </row>
    <row r="5110" spans="1:5">
      <c r="A5110" s="412">
        <v>11781</v>
      </c>
      <c r="B5110" s="412" t="s">
        <v>38475</v>
      </c>
      <c r="C5110" s="412" t="s">
        <v>30213</v>
      </c>
      <c r="D5110" s="412" t="s">
        <v>30216</v>
      </c>
      <c r="E5110" s="413" t="s">
        <v>38476</v>
      </c>
    </row>
    <row r="5111" spans="1:5">
      <c r="A5111" s="412">
        <v>37588</v>
      </c>
      <c r="B5111" s="412" t="s">
        <v>38477</v>
      </c>
      <c r="C5111" s="412" t="s">
        <v>30213</v>
      </c>
      <c r="D5111" s="412" t="s">
        <v>30216</v>
      </c>
      <c r="E5111" s="413" t="s">
        <v>38478</v>
      </c>
    </row>
    <row r="5112" spans="1:5">
      <c r="A5112" s="412">
        <v>11746</v>
      </c>
      <c r="B5112" s="412" t="s">
        <v>38479</v>
      </c>
      <c r="C5112" s="412" t="s">
        <v>30213</v>
      </c>
      <c r="D5112" s="412" t="s">
        <v>30216</v>
      </c>
      <c r="E5112" s="413" t="s">
        <v>38480</v>
      </c>
    </row>
    <row r="5113" spans="1:5">
      <c r="A5113" s="412">
        <v>11751</v>
      </c>
      <c r="B5113" s="412" t="s">
        <v>38481</v>
      </c>
      <c r="C5113" s="412" t="s">
        <v>30213</v>
      </c>
      <c r="D5113" s="412" t="s">
        <v>30216</v>
      </c>
      <c r="E5113" s="413" t="s">
        <v>36928</v>
      </c>
    </row>
    <row r="5114" spans="1:5">
      <c r="A5114" s="412">
        <v>11750</v>
      </c>
      <c r="B5114" s="412" t="s">
        <v>38482</v>
      </c>
      <c r="C5114" s="412" t="s">
        <v>30213</v>
      </c>
      <c r="D5114" s="412" t="s">
        <v>30216</v>
      </c>
      <c r="E5114" s="413" t="s">
        <v>38483</v>
      </c>
    </row>
    <row r="5115" spans="1:5">
      <c r="A5115" s="412">
        <v>11748</v>
      </c>
      <c r="B5115" s="412" t="s">
        <v>38484</v>
      </c>
      <c r="C5115" s="412" t="s">
        <v>30213</v>
      </c>
      <c r="D5115" s="412" t="s">
        <v>30216</v>
      </c>
      <c r="E5115" s="413" t="s">
        <v>15487</v>
      </c>
    </row>
    <row r="5116" spans="1:5">
      <c r="A5116" s="412">
        <v>11747</v>
      </c>
      <c r="B5116" s="412" t="s">
        <v>38485</v>
      </c>
      <c r="C5116" s="412" t="s">
        <v>30213</v>
      </c>
      <c r="D5116" s="412" t="s">
        <v>30216</v>
      </c>
      <c r="E5116" s="413" t="s">
        <v>38486</v>
      </c>
    </row>
    <row r="5117" spans="1:5">
      <c r="A5117" s="412">
        <v>11749</v>
      </c>
      <c r="B5117" s="412" t="s">
        <v>38487</v>
      </c>
      <c r="C5117" s="412" t="s">
        <v>30213</v>
      </c>
      <c r="D5117" s="412" t="s">
        <v>30216</v>
      </c>
      <c r="E5117" s="413" t="s">
        <v>38488</v>
      </c>
    </row>
    <row r="5118" spans="1:5">
      <c r="A5118" s="412">
        <v>10236</v>
      </c>
      <c r="B5118" s="412" t="s">
        <v>38489</v>
      </c>
      <c r="C5118" s="412" t="s">
        <v>30213</v>
      </c>
      <c r="D5118" s="412" t="s">
        <v>30216</v>
      </c>
      <c r="E5118" s="413" t="s">
        <v>38490</v>
      </c>
    </row>
    <row r="5119" spans="1:5">
      <c r="A5119" s="412">
        <v>10233</v>
      </c>
      <c r="B5119" s="412" t="s">
        <v>38491</v>
      </c>
      <c r="C5119" s="412" t="s">
        <v>30213</v>
      </c>
      <c r="D5119" s="412" t="s">
        <v>30216</v>
      </c>
      <c r="E5119" s="413" t="s">
        <v>38492</v>
      </c>
    </row>
    <row r="5120" spans="1:5">
      <c r="A5120" s="412">
        <v>10234</v>
      </c>
      <c r="B5120" s="412" t="s">
        <v>38493</v>
      </c>
      <c r="C5120" s="412" t="s">
        <v>30213</v>
      </c>
      <c r="D5120" s="412" t="s">
        <v>30216</v>
      </c>
      <c r="E5120" s="413" t="s">
        <v>38494</v>
      </c>
    </row>
    <row r="5121" spans="1:5">
      <c r="A5121" s="412">
        <v>10231</v>
      </c>
      <c r="B5121" s="412" t="s">
        <v>38495</v>
      </c>
      <c r="C5121" s="412" t="s">
        <v>30213</v>
      </c>
      <c r="D5121" s="412" t="s">
        <v>30216</v>
      </c>
      <c r="E5121" s="413" t="s">
        <v>38496</v>
      </c>
    </row>
    <row r="5122" spans="1:5">
      <c r="A5122" s="412">
        <v>10232</v>
      </c>
      <c r="B5122" s="412" t="s">
        <v>38497</v>
      </c>
      <c r="C5122" s="412" t="s">
        <v>30213</v>
      </c>
      <c r="D5122" s="412" t="s">
        <v>30216</v>
      </c>
      <c r="E5122" s="413" t="s">
        <v>38498</v>
      </c>
    </row>
    <row r="5123" spans="1:5">
      <c r="A5123" s="412">
        <v>10229</v>
      </c>
      <c r="B5123" s="412" t="s">
        <v>38499</v>
      </c>
      <c r="C5123" s="412" t="s">
        <v>30213</v>
      </c>
      <c r="D5123" s="412" t="s">
        <v>30214</v>
      </c>
      <c r="E5123" s="413" t="s">
        <v>38500</v>
      </c>
    </row>
    <row r="5124" spans="1:5">
      <c r="A5124" s="412">
        <v>10235</v>
      </c>
      <c r="B5124" s="412" t="s">
        <v>38501</v>
      </c>
      <c r="C5124" s="412" t="s">
        <v>30213</v>
      </c>
      <c r="D5124" s="412" t="s">
        <v>30216</v>
      </c>
      <c r="E5124" s="413" t="s">
        <v>38502</v>
      </c>
    </row>
    <row r="5125" spans="1:5">
      <c r="A5125" s="412">
        <v>10230</v>
      </c>
      <c r="B5125" s="412" t="s">
        <v>38503</v>
      </c>
      <c r="C5125" s="412" t="s">
        <v>30213</v>
      </c>
      <c r="D5125" s="412" t="s">
        <v>30216</v>
      </c>
      <c r="E5125" s="413" t="s">
        <v>38504</v>
      </c>
    </row>
    <row r="5126" spans="1:5">
      <c r="A5126" s="412">
        <v>10409</v>
      </c>
      <c r="B5126" s="412" t="s">
        <v>38505</v>
      </c>
      <c r="C5126" s="412" t="s">
        <v>30213</v>
      </c>
      <c r="D5126" s="412" t="s">
        <v>30216</v>
      </c>
      <c r="E5126" s="413" t="s">
        <v>38506</v>
      </c>
    </row>
    <row r="5127" spans="1:5">
      <c r="A5127" s="412">
        <v>10411</v>
      </c>
      <c r="B5127" s="412" t="s">
        <v>38507</v>
      </c>
      <c r="C5127" s="412" t="s">
        <v>30213</v>
      </c>
      <c r="D5127" s="412" t="s">
        <v>30216</v>
      </c>
      <c r="E5127" s="413" t="s">
        <v>38508</v>
      </c>
    </row>
    <row r="5128" spans="1:5">
      <c r="A5128" s="412">
        <v>10404</v>
      </c>
      <c r="B5128" s="412" t="s">
        <v>38509</v>
      </c>
      <c r="C5128" s="412" t="s">
        <v>30213</v>
      </c>
      <c r="D5128" s="412" t="s">
        <v>30216</v>
      </c>
      <c r="E5128" s="413" t="s">
        <v>38510</v>
      </c>
    </row>
    <row r="5129" spans="1:5">
      <c r="A5129" s="412">
        <v>10410</v>
      </c>
      <c r="B5129" s="412" t="s">
        <v>38511</v>
      </c>
      <c r="C5129" s="412" t="s">
        <v>30213</v>
      </c>
      <c r="D5129" s="412" t="s">
        <v>30216</v>
      </c>
      <c r="E5129" s="413" t="s">
        <v>38512</v>
      </c>
    </row>
    <row r="5130" spans="1:5">
      <c r="A5130" s="412">
        <v>10405</v>
      </c>
      <c r="B5130" s="412" t="s">
        <v>38513</v>
      </c>
      <c r="C5130" s="412" t="s">
        <v>30213</v>
      </c>
      <c r="D5130" s="412" t="s">
        <v>30216</v>
      </c>
      <c r="E5130" s="413" t="s">
        <v>38514</v>
      </c>
    </row>
    <row r="5131" spans="1:5">
      <c r="A5131" s="412">
        <v>10408</v>
      </c>
      <c r="B5131" s="412" t="s">
        <v>38515</v>
      </c>
      <c r="C5131" s="412" t="s">
        <v>30213</v>
      </c>
      <c r="D5131" s="412" t="s">
        <v>30216</v>
      </c>
      <c r="E5131" s="413" t="s">
        <v>38516</v>
      </c>
    </row>
    <row r="5132" spans="1:5">
      <c r="A5132" s="412">
        <v>10412</v>
      </c>
      <c r="B5132" s="412" t="s">
        <v>38517</v>
      </c>
      <c r="C5132" s="412" t="s">
        <v>30213</v>
      </c>
      <c r="D5132" s="412" t="s">
        <v>30216</v>
      </c>
      <c r="E5132" s="413" t="s">
        <v>38518</v>
      </c>
    </row>
    <row r="5133" spans="1:5">
      <c r="A5133" s="412">
        <v>10406</v>
      </c>
      <c r="B5133" s="412" t="s">
        <v>38519</v>
      </c>
      <c r="C5133" s="412" t="s">
        <v>30213</v>
      </c>
      <c r="D5133" s="412" t="s">
        <v>30216</v>
      </c>
      <c r="E5133" s="413" t="s">
        <v>38520</v>
      </c>
    </row>
    <row r="5134" spans="1:5">
      <c r="A5134" s="412">
        <v>10407</v>
      </c>
      <c r="B5134" s="412" t="s">
        <v>38521</v>
      </c>
      <c r="C5134" s="412" t="s">
        <v>30213</v>
      </c>
      <c r="D5134" s="412" t="s">
        <v>30216</v>
      </c>
      <c r="E5134" s="413" t="s">
        <v>38522</v>
      </c>
    </row>
    <row r="5135" spans="1:5">
      <c r="A5135" s="412">
        <v>10416</v>
      </c>
      <c r="B5135" s="412" t="s">
        <v>38523</v>
      </c>
      <c r="C5135" s="412" t="s">
        <v>30213</v>
      </c>
      <c r="D5135" s="412" t="s">
        <v>30216</v>
      </c>
      <c r="E5135" s="413" t="s">
        <v>36514</v>
      </c>
    </row>
    <row r="5136" spans="1:5">
      <c r="A5136" s="412">
        <v>10419</v>
      </c>
      <c r="B5136" s="412" t="s">
        <v>38524</v>
      </c>
      <c r="C5136" s="412" t="s">
        <v>30213</v>
      </c>
      <c r="D5136" s="412" t="s">
        <v>30216</v>
      </c>
      <c r="E5136" s="413" t="s">
        <v>38525</v>
      </c>
    </row>
    <row r="5137" spans="1:5">
      <c r="A5137" s="412">
        <v>21092</v>
      </c>
      <c r="B5137" s="412" t="s">
        <v>38526</v>
      </c>
      <c r="C5137" s="412" t="s">
        <v>30213</v>
      </c>
      <c r="D5137" s="412" t="s">
        <v>30216</v>
      </c>
      <c r="E5137" s="413" t="s">
        <v>37190</v>
      </c>
    </row>
    <row r="5138" spans="1:5">
      <c r="A5138" s="412">
        <v>10418</v>
      </c>
      <c r="B5138" s="412" t="s">
        <v>38527</v>
      </c>
      <c r="C5138" s="412" t="s">
        <v>30213</v>
      </c>
      <c r="D5138" s="412" t="s">
        <v>30216</v>
      </c>
      <c r="E5138" s="413" t="s">
        <v>38528</v>
      </c>
    </row>
    <row r="5139" spans="1:5">
      <c r="A5139" s="412">
        <v>12657</v>
      </c>
      <c r="B5139" s="412" t="s">
        <v>38529</v>
      </c>
      <c r="C5139" s="412" t="s">
        <v>30213</v>
      </c>
      <c r="D5139" s="412" t="s">
        <v>30216</v>
      </c>
      <c r="E5139" s="413" t="s">
        <v>38530</v>
      </c>
    </row>
    <row r="5140" spans="1:5">
      <c r="A5140" s="412">
        <v>10417</v>
      </c>
      <c r="B5140" s="412" t="s">
        <v>38531</v>
      </c>
      <c r="C5140" s="412" t="s">
        <v>30213</v>
      </c>
      <c r="D5140" s="412" t="s">
        <v>30216</v>
      </c>
      <c r="E5140" s="413" t="s">
        <v>38532</v>
      </c>
    </row>
    <row r="5141" spans="1:5">
      <c r="A5141" s="412">
        <v>10413</v>
      </c>
      <c r="B5141" s="412" t="s">
        <v>38533</v>
      </c>
      <c r="C5141" s="412" t="s">
        <v>30213</v>
      </c>
      <c r="D5141" s="412" t="s">
        <v>30216</v>
      </c>
      <c r="E5141" s="413" t="s">
        <v>38534</v>
      </c>
    </row>
    <row r="5142" spans="1:5">
      <c r="A5142" s="412">
        <v>10414</v>
      </c>
      <c r="B5142" s="412" t="s">
        <v>38535</v>
      </c>
      <c r="C5142" s="412" t="s">
        <v>30213</v>
      </c>
      <c r="D5142" s="412" t="s">
        <v>30216</v>
      </c>
      <c r="E5142" s="413" t="s">
        <v>38536</v>
      </c>
    </row>
    <row r="5143" spans="1:5">
      <c r="A5143" s="412">
        <v>10415</v>
      </c>
      <c r="B5143" s="412" t="s">
        <v>38537</v>
      </c>
      <c r="C5143" s="412" t="s">
        <v>30213</v>
      </c>
      <c r="D5143" s="412" t="s">
        <v>30216</v>
      </c>
      <c r="E5143" s="413" t="s">
        <v>38538</v>
      </c>
    </row>
    <row r="5144" spans="1:5">
      <c r="A5144" s="412">
        <v>38643</v>
      </c>
      <c r="B5144" s="412" t="s">
        <v>38539</v>
      </c>
      <c r="C5144" s="412" t="s">
        <v>30213</v>
      </c>
      <c r="D5144" s="412" t="s">
        <v>30216</v>
      </c>
      <c r="E5144" s="413" t="s">
        <v>37420</v>
      </c>
    </row>
    <row r="5145" spans="1:5">
      <c r="A5145" s="412">
        <v>6157</v>
      </c>
      <c r="B5145" s="412" t="s">
        <v>38540</v>
      </c>
      <c r="C5145" s="412" t="s">
        <v>30213</v>
      </c>
      <c r="D5145" s="412" t="s">
        <v>30216</v>
      </c>
      <c r="E5145" s="413" t="s">
        <v>7708</v>
      </c>
    </row>
    <row r="5146" spans="1:5">
      <c r="A5146" s="412">
        <v>6152</v>
      </c>
      <c r="B5146" s="412" t="s">
        <v>38541</v>
      </c>
      <c r="C5146" s="412" t="s">
        <v>30213</v>
      </c>
      <c r="D5146" s="412" t="s">
        <v>30216</v>
      </c>
      <c r="E5146" s="413" t="s">
        <v>30546</v>
      </c>
    </row>
    <row r="5147" spans="1:5">
      <c r="A5147" s="412">
        <v>6158</v>
      </c>
      <c r="B5147" s="412" t="s">
        <v>38542</v>
      </c>
      <c r="C5147" s="412" t="s">
        <v>30213</v>
      </c>
      <c r="D5147" s="412" t="s">
        <v>30216</v>
      </c>
      <c r="E5147" s="413" t="s">
        <v>38543</v>
      </c>
    </row>
    <row r="5148" spans="1:5">
      <c r="A5148" s="412">
        <v>6153</v>
      </c>
      <c r="B5148" s="412" t="s">
        <v>38544</v>
      </c>
      <c r="C5148" s="412" t="s">
        <v>30213</v>
      </c>
      <c r="D5148" s="412" t="s">
        <v>30216</v>
      </c>
      <c r="E5148" s="413" t="s">
        <v>13580</v>
      </c>
    </row>
    <row r="5149" spans="1:5">
      <c r="A5149" s="412">
        <v>6156</v>
      </c>
      <c r="B5149" s="412" t="s">
        <v>38545</v>
      </c>
      <c r="C5149" s="412" t="s">
        <v>30213</v>
      </c>
      <c r="D5149" s="412" t="s">
        <v>30216</v>
      </c>
      <c r="E5149" s="413" t="s">
        <v>30250</v>
      </c>
    </row>
    <row r="5150" spans="1:5">
      <c r="A5150" s="412">
        <v>6154</v>
      </c>
      <c r="B5150" s="412" t="s">
        <v>38546</v>
      </c>
      <c r="C5150" s="412" t="s">
        <v>30213</v>
      </c>
      <c r="D5150" s="412" t="s">
        <v>30216</v>
      </c>
      <c r="E5150" s="413" t="s">
        <v>30856</v>
      </c>
    </row>
    <row r="5151" spans="1:5">
      <c r="A5151" s="412">
        <v>6155</v>
      </c>
      <c r="B5151" s="412" t="s">
        <v>38547</v>
      </c>
      <c r="C5151" s="412" t="s">
        <v>30213</v>
      </c>
      <c r="D5151" s="412" t="s">
        <v>30216</v>
      </c>
      <c r="E5151" s="413" t="s">
        <v>4476</v>
      </c>
    </row>
    <row r="5152" spans="1:5">
      <c r="A5152" s="412">
        <v>43595</v>
      </c>
      <c r="B5152" s="412" t="s">
        <v>38548</v>
      </c>
      <c r="C5152" s="412" t="s">
        <v>30213</v>
      </c>
      <c r="D5152" s="412" t="s">
        <v>30216</v>
      </c>
      <c r="E5152" s="413" t="s">
        <v>8968</v>
      </c>
    </row>
    <row r="5153" spans="1:5">
      <c r="A5153" s="412">
        <v>43596</v>
      </c>
      <c r="B5153" s="412" t="s">
        <v>38549</v>
      </c>
      <c r="C5153" s="412" t="s">
        <v>30213</v>
      </c>
      <c r="D5153" s="412" t="s">
        <v>30216</v>
      </c>
      <c r="E5153" s="413" t="s">
        <v>34172</v>
      </c>
    </row>
    <row r="5154" spans="1:5">
      <c r="A5154" s="412">
        <v>38108</v>
      </c>
      <c r="B5154" s="412" t="s">
        <v>38550</v>
      </c>
      <c r="C5154" s="412" t="s">
        <v>30213</v>
      </c>
      <c r="D5154" s="412" t="s">
        <v>30216</v>
      </c>
      <c r="E5154" s="413" t="s">
        <v>10497</v>
      </c>
    </row>
    <row r="5155" spans="1:5">
      <c r="A5155" s="412">
        <v>38087</v>
      </c>
      <c r="B5155" s="412" t="s">
        <v>38551</v>
      </c>
      <c r="C5155" s="412" t="s">
        <v>30213</v>
      </c>
      <c r="D5155" s="412" t="s">
        <v>30216</v>
      </c>
      <c r="E5155" s="413" t="s">
        <v>33006</v>
      </c>
    </row>
    <row r="5156" spans="1:5">
      <c r="A5156" s="412">
        <v>38109</v>
      </c>
      <c r="B5156" s="412" t="s">
        <v>38552</v>
      </c>
      <c r="C5156" s="412" t="s">
        <v>30213</v>
      </c>
      <c r="D5156" s="412" t="s">
        <v>30216</v>
      </c>
      <c r="E5156" s="413" t="s">
        <v>38553</v>
      </c>
    </row>
    <row r="5157" spans="1:5">
      <c r="A5157" s="412">
        <v>38088</v>
      </c>
      <c r="B5157" s="412" t="s">
        <v>38554</v>
      </c>
      <c r="C5157" s="412" t="s">
        <v>30213</v>
      </c>
      <c r="D5157" s="412" t="s">
        <v>30216</v>
      </c>
      <c r="E5157" s="413" t="s">
        <v>38555</v>
      </c>
    </row>
    <row r="5158" spans="1:5">
      <c r="A5158" s="412">
        <v>38110</v>
      </c>
      <c r="B5158" s="412" t="s">
        <v>38556</v>
      </c>
      <c r="C5158" s="412" t="s">
        <v>30213</v>
      </c>
      <c r="D5158" s="412" t="s">
        <v>30216</v>
      </c>
      <c r="E5158" s="413" t="s">
        <v>15460</v>
      </c>
    </row>
    <row r="5159" spans="1:5">
      <c r="A5159" s="412">
        <v>38089</v>
      </c>
      <c r="B5159" s="412" t="s">
        <v>38557</v>
      </c>
      <c r="C5159" s="412" t="s">
        <v>30213</v>
      </c>
      <c r="D5159" s="412" t="s">
        <v>30216</v>
      </c>
      <c r="E5159" s="413" t="s">
        <v>38558</v>
      </c>
    </row>
    <row r="5160" spans="1:5">
      <c r="A5160" s="412">
        <v>38111</v>
      </c>
      <c r="B5160" s="412" t="s">
        <v>38559</v>
      </c>
      <c r="C5160" s="412" t="s">
        <v>30213</v>
      </c>
      <c r="D5160" s="412" t="s">
        <v>30216</v>
      </c>
      <c r="E5160" s="413" t="s">
        <v>14842</v>
      </c>
    </row>
    <row r="5161" spans="1:5">
      <c r="A5161" s="412">
        <v>38090</v>
      </c>
      <c r="B5161" s="412" t="s">
        <v>38560</v>
      </c>
      <c r="C5161" s="412" t="s">
        <v>30213</v>
      </c>
      <c r="D5161" s="412" t="s">
        <v>30216</v>
      </c>
      <c r="E5161" s="413" t="s">
        <v>38561</v>
      </c>
    </row>
    <row r="5162" spans="1:5">
      <c r="A5162" s="412">
        <v>13726</v>
      </c>
      <c r="B5162" s="412" t="s">
        <v>38562</v>
      </c>
      <c r="C5162" s="412" t="s">
        <v>30213</v>
      </c>
      <c r="D5162" s="412" t="s">
        <v>30223</v>
      </c>
      <c r="E5162" s="413" t="s">
        <v>38563</v>
      </c>
    </row>
    <row r="5163" spans="1:5">
      <c r="A5163" s="412">
        <v>38400</v>
      </c>
      <c r="B5163" s="412" t="s">
        <v>38564</v>
      </c>
      <c r="C5163" s="412" t="s">
        <v>30213</v>
      </c>
      <c r="D5163" s="412" t="s">
        <v>30216</v>
      </c>
      <c r="E5163" s="413" t="s">
        <v>8652</v>
      </c>
    </row>
    <row r="5164" spans="1:5">
      <c r="A5164" s="412">
        <v>12627</v>
      </c>
      <c r="B5164" s="412" t="s">
        <v>38565</v>
      </c>
      <c r="C5164" s="412" t="s">
        <v>30213</v>
      </c>
      <c r="D5164" s="412" t="s">
        <v>30223</v>
      </c>
      <c r="E5164" s="413" t="s">
        <v>4661</v>
      </c>
    </row>
    <row r="5165" spans="1:5">
      <c r="A5165" s="412">
        <v>39996</v>
      </c>
      <c r="B5165" s="412" t="s">
        <v>38566</v>
      </c>
      <c r="C5165" s="412" t="s">
        <v>30232</v>
      </c>
      <c r="D5165" s="412" t="s">
        <v>30216</v>
      </c>
      <c r="E5165" s="413" t="s">
        <v>37922</v>
      </c>
    </row>
    <row r="5166" spans="1:5">
      <c r="A5166" s="412">
        <v>10478</v>
      </c>
      <c r="B5166" s="412" t="s">
        <v>38567</v>
      </c>
      <c r="C5166" s="412" t="s">
        <v>30307</v>
      </c>
      <c r="D5166" s="412" t="s">
        <v>30214</v>
      </c>
      <c r="E5166" s="413" t="s">
        <v>11982</v>
      </c>
    </row>
    <row r="5167" spans="1:5">
      <c r="A5167" s="412">
        <v>10481</v>
      </c>
      <c r="B5167" s="412" t="s">
        <v>38568</v>
      </c>
      <c r="C5167" s="412" t="s">
        <v>30307</v>
      </c>
      <c r="D5167" s="412" t="s">
        <v>30216</v>
      </c>
      <c r="E5167" s="413" t="s">
        <v>12179</v>
      </c>
    </row>
    <row r="5168" spans="1:5">
      <c r="A5168" s="412">
        <v>10475</v>
      </c>
      <c r="B5168" s="412" t="s">
        <v>38569</v>
      </c>
      <c r="C5168" s="412" t="s">
        <v>30307</v>
      </c>
      <c r="D5168" s="412" t="s">
        <v>30216</v>
      </c>
      <c r="E5168" s="413" t="s">
        <v>15249</v>
      </c>
    </row>
    <row r="5169" spans="1:5">
      <c r="A5169" s="412">
        <v>4031</v>
      </c>
      <c r="B5169" s="412" t="s">
        <v>38570</v>
      </c>
      <c r="C5169" s="412" t="s">
        <v>30222</v>
      </c>
      <c r="D5169" s="412" t="s">
        <v>30216</v>
      </c>
      <c r="E5169" s="413" t="s">
        <v>38571</v>
      </c>
    </row>
    <row r="5170" spans="1:5">
      <c r="A5170" s="412">
        <v>4030</v>
      </c>
      <c r="B5170" s="412" t="s">
        <v>38572</v>
      </c>
      <c r="C5170" s="412" t="s">
        <v>30222</v>
      </c>
      <c r="D5170" s="412" t="s">
        <v>30216</v>
      </c>
      <c r="E5170" s="413" t="s">
        <v>33574</v>
      </c>
    </row>
    <row r="5171" spans="1:5">
      <c r="A5171" s="412">
        <v>39399</v>
      </c>
      <c r="B5171" s="412" t="s">
        <v>38573</v>
      </c>
      <c r="C5171" s="412" t="s">
        <v>30213</v>
      </c>
      <c r="D5171" s="412" t="s">
        <v>30223</v>
      </c>
      <c r="E5171" s="413" t="s">
        <v>38574</v>
      </c>
    </row>
    <row r="5172" spans="1:5">
      <c r="A5172" s="412">
        <v>39400</v>
      </c>
      <c r="B5172" s="412" t="s">
        <v>38575</v>
      </c>
      <c r="C5172" s="412" t="s">
        <v>30213</v>
      </c>
      <c r="D5172" s="412" t="s">
        <v>30223</v>
      </c>
      <c r="E5172" s="413" t="s">
        <v>38576</v>
      </c>
    </row>
    <row r="5173" spans="1:5">
      <c r="A5173" s="412">
        <v>39401</v>
      </c>
      <c r="B5173" s="412" t="s">
        <v>38577</v>
      </c>
      <c r="C5173" s="412" t="s">
        <v>30213</v>
      </c>
      <c r="D5173" s="412" t="s">
        <v>30223</v>
      </c>
      <c r="E5173" s="413" t="s">
        <v>38578</v>
      </c>
    </row>
    <row r="5174" spans="1:5">
      <c r="A5174" s="412">
        <v>11652</v>
      </c>
      <c r="B5174" s="412" t="s">
        <v>38579</v>
      </c>
      <c r="C5174" s="412" t="s">
        <v>30213</v>
      </c>
      <c r="D5174" s="412" t="s">
        <v>30223</v>
      </c>
      <c r="E5174" s="413" t="s">
        <v>38580</v>
      </c>
    </row>
    <row r="5175" spans="1:5">
      <c r="A5175" s="412">
        <v>13896</v>
      </c>
      <c r="B5175" s="412" t="s">
        <v>38581</v>
      </c>
      <c r="C5175" s="412" t="s">
        <v>30213</v>
      </c>
      <c r="D5175" s="412" t="s">
        <v>30223</v>
      </c>
      <c r="E5175" s="413" t="s">
        <v>38582</v>
      </c>
    </row>
    <row r="5176" spans="1:5">
      <c r="A5176" s="412">
        <v>13475</v>
      </c>
      <c r="B5176" s="412" t="s">
        <v>38583</v>
      </c>
      <c r="C5176" s="412" t="s">
        <v>30213</v>
      </c>
      <c r="D5176" s="412" t="s">
        <v>30223</v>
      </c>
      <c r="E5176" s="413" t="s">
        <v>38584</v>
      </c>
    </row>
    <row r="5177" spans="1:5">
      <c r="A5177" s="412">
        <v>44491</v>
      </c>
      <c r="B5177" s="412" t="s">
        <v>38585</v>
      </c>
      <c r="C5177" s="412" t="s">
        <v>30213</v>
      </c>
      <c r="D5177" s="412" t="s">
        <v>30223</v>
      </c>
      <c r="E5177" s="413" t="s">
        <v>38586</v>
      </c>
    </row>
    <row r="5178" spans="1:5">
      <c r="A5178" s="412">
        <v>44470</v>
      </c>
      <c r="B5178" s="412" t="s">
        <v>38587</v>
      </c>
      <c r="C5178" s="412" t="s">
        <v>30213</v>
      </c>
      <c r="D5178" s="412" t="s">
        <v>30223</v>
      </c>
      <c r="E5178" s="413" t="s">
        <v>38588</v>
      </c>
    </row>
    <row r="5179" spans="1:5">
      <c r="A5179" s="412">
        <v>13476</v>
      </c>
      <c r="B5179" s="412" t="s">
        <v>38589</v>
      </c>
      <c r="C5179" s="412" t="s">
        <v>30213</v>
      </c>
      <c r="D5179" s="412" t="s">
        <v>30223</v>
      </c>
      <c r="E5179" s="413" t="s">
        <v>38590</v>
      </c>
    </row>
    <row r="5180" spans="1:5">
      <c r="A5180" s="412">
        <v>10488</v>
      </c>
      <c r="B5180" s="412" t="s">
        <v>38591</v>
      </c>
      <c r="C5180" s="412" t="s">
        <v>30213</v>
      </c>
      <c r="D5180" s="412" t="s">
        <v>30223</v>
      </c>
      <c r="E5180" s="413" t="s">
        <v>38592</v>
      </c>
    </row>
    <row r="5181" spans="1:5">
      <c r="A5181" s="412">
        <v>13606</v>
      </c>
      <c r="B5181" s="412" t="s">
        <v>38593</v>
      </c>
      <c r="C5181" s="412" t="s">
        <v>30213</v>
      </c>
      <c r="D5181" s="412" t="s">
        <v>30223</v>
      </c>
      <c r="E5181" s="413" t="s">
        <v>38594</v>
      </c>
    </row>
    <row r="5182" spans="1:5">
      <c r="A5182" s="412">
        <v>10489</v>
      </c>
      <c r="B5182" s="412" t="s">
        <v>38595</v>
      </c>
      <c r="C5182" s="412" t="s">
        <v>30484</v>
      </c>
      <c r="D5182" s="412" t="s">
        <v>30216</v>
      </c>
      <c r="E5182" s="413" t="s">
        <v>15486</v>
      </c>
    </row>
    <row r="5183" spans="1:5">
      <c r="A5183" s="412">
        <v>41073</v>
      </c>
      <c r="B5183" s="412" t="s">
        <v>38596</v>
      </c>
      <c r="C5183" s="412" t="s">
        <v>30486</v>
      </c>
      <c r="D5183" s="412" t="s">
        <v>30216</v>
      </c>
      <c r="E5183" s="413" t="s">
        <v>38597</v>
      </c>
    </row>
    <row r="5184" spans="1:5">
      <c r="A5184" s="412">
        <v>34391</v>
      </c>
      <c r="B5184" s="412" t="s">
        <v>38598</v>
      </c>
      <c r="C5184" s="412" t="s">
        <v>30222</v>
      </c>
      <c r="D5184" s="412" t="s">
        <v>30216</v>
      </c>
      <c r="E5184" s="413" t="s">
        <v>38599</v>
      </c>
    </row>
    <row r="5185" spans="1:5">
      <c r="A5185" s="412">
        <v>10496</v>
      </c>
      <c r="B5185" s="412" t="s">
        <v>38600</v>
      </c>
      <c r="C5185" s="412" t="s">
        <v>30222</v>
      </c>
      <c r="D5185" s="412" t="s">
        <v>30216</v>
      </c>
      <c r="E5185" s="413" t="s">
        <v>38601</v>
      </c>
    </row>
    <row r="5186" spans="1:5">
      <c r="A5186" s="412">
        <v>10497</v>
      </c>
      <c r="B5186" s="412" t="s">
        <v>38602</v>
      </c>
      <c r="C5186" s="412" t="s">
        <v>30222</v>
      </c>
      <c r="D5186" s="412" t="s">
        <v>30216</v>
      </c>
      <c r="E5186" s="413" t="s">
        <v>38603</v>
      </c>
    </row>
    <row r="5187" spans="1:5">
      <c r="A5187" s="412">
        <v>10504</v>
      </c>
      <c r="B5187" s="412" t="s">
        <v>38604</v>
      </c>
      <c r="C5187" s="412" t="s">
        <v>30222</v>
      </c>
      <c r="D5187" s="412" t="s">
        <v>30216</v>
      </c>
      <c r="E5187" s="413" t="s">
        <v>38605</v>
      </c>
    </row>
    <row r="5188" spans="1:5">
      <c r="A5188" s="412">
        <v>34390</v>
      </c>
      <c r="B5188" s="412" t="s">
        <v>38606</v>
      </c>
      <c r="C5188" s="412" t="s">
        <v>30222</v>
      </c>
      <c r="D5188" s="412" t="s">
        <v>30216</v>
      </c>
      <c r="E5188" s="413" t="s">
        <v>38607</v>
      </c>
    </row>
    <row r="5189" spans="1:5">
      <c r="A5189" s="412">
        <v>34389</v>
      </c>
      <c r="B5189" s="412" t="s">
        <v>38608</v>
      </c>
      <c r="C5189" s="412" t="s">
        <v>30222</v>
      </c>
      <c r="D5189" s="412" t="s">
        <v>30216</v>
      </c>
      <c r="E5189" s="413" t="s">
        <v>38609</v>
      </c>
    </row>
    <row r="5190" spans="1:5">
      <c r="A5190" s="412">
        <v>34388</v>
      </c>
      <c r="B5190" s="412" t="s">
        <v>38610</v>
      </c>
      <c r="C5190" s="412" t="s">
        <v>30222</v>
      </c>
      <c r="D5190" s="412" t="s">
        <v>30216</v>
      </c>
      <c r="E5190" s="413" t="s">
        <v>38611</v>
      </c>
    </row>
    <row r="5191" spans="1:5">
      <c r="A5191" s="412">
        <v>34387</v>
      </c>
      <c r="B5191" s="412" t="s">
        <v>38612</v>
      </c>
      <c r="C5191" s="412" t="s">
        <v>30222</v>
      </c>
      <c r="D5191" s="412" t="s">
        <v>30216</v>
      </c>
      <c r="E5191" s="413" t="s">
        <v>38613</v>
      </c>
    </row>
    <row r="5192" spans="1:5">
      <c r="A5192" s="412">
        <v>11188</v>
      </c>
      <c r="B5192" s="412" t="s">
        <v>38614</v>
      </c>
      <c r="C5192" s="412" t="s">
        <v>30222</v>
      </c>
      <c r="D5192" s="412" t="s">
        <v>30216</v>
      </c>
      <c r="E5192" s="413" t="s">
        <v>38615</v>
      </c>
    </row>
    <row r="5193" spans="1:5">
      <c r="A5193" s="412">
        <v>11189</v>
      </c>
      <c r="B5193" s="412" t="s">
        <v>38616</v>
      </c>
      <c r="C5193" s="412" t="s">
        <v>30222</v>
      </c>
      <c r="D5193" s="412" t="s">
        <v>30216</v>
      </c>
      <c r="E5193" s="413" t="s">
        <v>38617</v>
      </c>
    </row>
    <row r="5194" spans="1:5">
      <c r="A5194" s="412">
        <v>21107</v>
      </c>
      <c r="B5194" s="412" t="s">
        <v>38618</v>
      </c>
      <c r="C5194" s="412" t="s">
        <v>30222</v>
      </c>
      <c r="D5194" s="412" t="s">
        <v>30216</v>
      </c>
      <c r="E5194" s="413" t="s">
        <v>38619</v>
      </c>
    </row>
    <row r="5195" spans="1:5">
      <c r="A5195" s="412">
        <v>34386</v>
      </c>
      <c r="B5195" s="412" t="s">
        <v>38620</v>
      </c>
      <c r="C5195" s="412" t="s">
        <v>30222</v>
      </c>
      <c r="D5195" s="412" t="s">
        <v>30216</v>
      </c>
      <c r="E5195" s="413" t="s">
        <v>38621</v>
      </c>
    </row>
    <row r="5196" spans="1:5">
      <c r="A5196" s="412">
        <v>10490</v>
      </c>
      <c r="B5196" s="412" t="s">
        <v>38622</v>
      </c>
      <c r="C5196" s="412" t="s">
        <v>30222</v>
      </c>
      <c r="D5196" s="412" t="s">
        <v>30214</v>
      </c>
      <c r="E5196" s="413" t="s">
        <v>38623</v>
      </c>
    </row>
    <row r="5197" spans="1:5">
      <c r="A5197" s="412">
        <v>10492</v>
      </c>
      <c r="B5197" s="412" t="s">
        <v>38624</v>
      </c>
      <c r="C5197" s="412" t="s">
        <v>30222</v>
      </c>
      <c r="D5197" s="412" t="s">
        <v>30216</v>
      </c>
      <c r="E5197" s="413" t="s">
        <v>38625</v>
      </c>
    </row>
    <row r="5198" spans="1:5">
      <c r="A5198" s="412">
        <v>10493</v>
      </c>
      <c r="B5198" s="412" t="s">
        <v>38626</v>
      </c>
      <c r="C5198" s="412" t="s">
        <v>30222</v>
      </c>
      <c r="D5198" s="412" t="s">
        <v>30216</v>
      </c>
      <c r="E5198" s="413" t="s">
        <v>38609</v>
      </c>
    </row>
    <row r="5199" spans="1:5">
      <c r="A5199" s="412">
        <v>10491</v>
      </c>
      <c r="B5199" s="412" t="s">
        <v>38627</v>
      </c>
      <c r="C5199" s="412" t="s">
        <v>30222</v>
      </c>
      <c r="D5199" s="412" t="s">
        <v>30216</v>
      </c>
      <c r="E5199" s="413" t="s">
        <v>38628</v>
      </c>
    </row>
    <row r="5200" spans="1:5">
      <c r="A5200" s="412">
        <v>34385</v>
      </c>
      <c r="B5200" s="412" t="s">
        <v>38629</v>
      </c>
      <c r="C5200" s="412" t="s">
        <v>30222</v>
      </c>
      <c r="D5200" s="412" t="s">
        <v>30216</v>
      </c>
      <c r="E5200" s="413" t="s">
        <v>38630</v>
      </c>
    </row>
    <row r="5201" spans="1:5">
      <c r="A5201" s="412">
        <v>10499</v>
      </c>
      <c r="B5201" s="412" t="s">
        <v>38631</v>
      </c>
      <c r="C5201" s="412" t="s">
        <v>30222</v>
      </c>
      <c r="D5201" s="412" t="s">
        <v>30216</v>
      </c>
      <c r="E5201" s="413" t="s">
        <v>38632</v>
      </c>
    </row>
    <row r="5202" spans="1:5">
      <c r="A5202" s="412">
        <v>34384</v>
      </c>
      <c r="B5202" s="412" t="s">
        <v>38633</v>
      </c>
      <c r="C5202" s="412" t="s">
        <v>30222</v>
      </c>
      <c r="D5202" s="412" t="s">
        <v>30216</v>
      </c>
      <c r="E5202" s="413" t="s">
        <v>38621</v>
      </c>
    </row>
    <row r="5203" spans="1:5">
      <c r="A5203" s="412">
        <v>11185</v>
      </c>
      <c r="B5203" s="412" t="s">
        <v>38634</v>
      </c>
      <c r="C5203" s="412" t="s">
        <v>30222</v>
      </c>
      <c r="D5203" s="412" t="s">
        <v>30216</v>
      </c>
      <c r="E5203" s="413" t="s">
        <v>38635</v>
      </c>
    </row>
    <row r="5204" spans="1:5">
      <c r="A5204" s="412">
        <v>10507</v>
      </c>
      <c r="B5204" s="412" t="s">
        <v>38636</v>
      </c>
      <c r="C5204" s="412" t="s">
        <v>30222</v>
      </c>
      <c r="D5204" s="412" t="s">
        <v>30216</v>
      </c>
      <c r="E5204" s="413" t="s">
        <v>38637</v>
      </c>
    </row>
    <row r="5205" spans="1:5">
      <c r="A5205" s="412">
        <v>10505</v>
      </c>
      <c r="B5205" s="412" t="s">
        <v>38638</v>
      </c>
      <c r="C5205" s="412" t="s">
        <v>30222</v>
      </c>
      <c r="D5205" s="412" t="s">
        <v>30216</v>
      </c>
      <c r="E5205" s="413" t="s">
        <v>38639</v>
      </c>
    </row>
    <row r="5206" spans="1:5">
      <c r="A5206" s="412">
        <v>10506</v>
      </c>
      <c r="B5206" s="412" t="s">
        <v>38640</v>
      </c>
      <c r="C5206" s="412" t="s">
        <v>30222</v>
      </c>
      <c r="D5206" s="412" t="s">
        <v>30216</v>
      </c>
      <c r="E5206" s="413" t="s">
        <v>38641</v>
      </c>
    </row>
    <row r="5207" spans="1:5">
      <c r="A5207" s="412">
        <v>5031</v>
      </c>
      <c r="B5207" s="412" t="s">
        <v>38642</v>
      </c>
      <c r="C5207" s="412" t="s">
        <v>30222</v>
      </c>
      <c r="D5207" s="412" t="s">
        <v>30214</v>
      </c>
      <c r="E5207" s="413" t="s">
        <v>38643</v>
      </c>
    </row>
    <row r="5208" spans="1:5">
      <c r="A5208" s="412">
        <v>10502</v>
      </c>
      <c r="B5208" s="412" t="s">
        <v>38644</v>
      </c>
      <c r="C5208" s="412" t="s">
        <v>30222</v>
      </c>
      <c r="D5208" s="412" t="s">
        <v>30216</v>
      </c>
      <c r="E5208" s="413" t="s">
        <v>38645</v>
      </c>
    </row>
    <row r="5209" spans="1:5">
      <c r="A5209" s="412">
        <v>10501</v>
      </c>
      <c r="B5209" s="412" t="s">
        <v>38646</v>
      </c>
      <c r="C5209" s="412" t="s">
        <v>30222</v>
      </c>
      <c r="D5209" s="412" t="s">
        <v>30216</v>
      </c>
      <c r="E5209" s="413" t="s">
        <v>38647</v>
      </c>
    </row>
    <row r="5210" spans="1:5">
      <c r="A5210" s="412">
        <v>10503</v>
      </c>
      <c r="B5210" s="412" t="s">
        <v>38648</v>
      </c>
      <c r="C5210" s="412" t="s">
        <v>30222</v>
      </c>
      <c r="D5210" s="412" t="s">
        <v>30216</v>
      </c>
      <c r="E5210" s="413" t="s">
        <v>38649</v>
      </c>
    </row>
    <row r="5211" spans="1:5">
      <c r="A5211" s="412">
        <v>4500</v>
      </c>
      <c r="B5211" s="412" t="s">
        <v>38650</v>
      </c>
      <c r="C5211" s="412" t="s">
        <v>30232</v>
      </c>
      <c r="D5211" s="412" t="s">
        <v>30216</v>
      </c>
      <c r="E5211" s="413" t="s">
        <v>38651</v>
      </c>
    </row>
    <row r="5212" spans="1:5">
      <c r="A5212" s="412">
        <v>4448</v>
      </c>
      <c r="B5212" s="412" t="s">
        <v>38652</v>
      </c>
      <c r="C5212" s="412" t="s">
        <v>30232</v>
      </c>
      <c r="D5212" s="412" t="s">
        <v>30216</v>
      </c>
      <c r="E5212" s="413" t="s">
        <v>16582</v>
      </c>
    </row>
    <row r="5213" spans="1:5">
      <c r="A5213" s="412">
        <v>20213</v>
      </c>
      <c r="B5213" s="412" t="s">
        <v>38653</v>
      </c>
      <c r="C5213" s="412" t="s">
        <v>30232</v>
      </c>
      <c r="D5213" s="412" t="s">
        <v>30216</v>
      </c>
      <c r="E5213" s="413" t="s">
        <v>4750</v>
      </c>
    </row>
    <row r="5214" spans="1:5">
      <c r="A5214" s="412">
        <v>20211</v>
      </c>
      <c r="B5214" s="412" t="s">
        <v>38654</v>
      </c>
      <c r="C5214" s="412" t="s">
        <v>30232</v>
      </c>
      <c r="D5214" s="412" t="s">
        <v>30216</v>
      </c>
      <c r="E5214" s="413" t="s">
        <v>16036</v>
      </c>
    </row>
    <row r="5215" spans="1:5">
      <c r="A5215" s="412">
        <v>40270</v>
      </c>
      <c r="B5215" s="412" t="s">
        <v>38655</v>
      </c>
      <c r="C5215" s="412" t="s">
        <v>30232</v>
      </c>
      <c r="D5215" s="412" t="s">
        <v>30223</v>
      </c>
      <c r="E5215" s="413" t="s">
        <v>38656</v>
      </c>
    </row>
    <row r="5216" spans="1:5">
      <c r="A5216" s="412">
        <v>4425</v>
      </c>
      <c r="B5216" s="412" t="s">
        <v>38657</v>
      </c>
      <c r="C5216" s="412" t="s">
        <v>30232</v>
      </c>
      <c r="D5216" s="412" t="s">
        <v>30216</v>
      </c>
      <c r="E5216" s="413" t="s">
        <v>12571</v>
      </c>
    </row>
    <row r="5217" spans="1:5">
      <c r="A5217" s="412">
        <v>4472</v>
      </c>
      <c r="B5217" s="412" t="s">
        <v>38658</v>
      </c>
      <c r="C5217" s="412" t="s">
        <v>30232</v>
      </c>
      <c r="D5217" s="412" t="s">
        <v>30216</v>
      </c>
      <c r="E5217" s="413" t="s">
        <v>31765</v>
      </c>
    </row>
    <row r="5218" spans="1:5">
      <c r="A5218" s="412">
        <v>35272</v>
      </c>
      <c r="B5218" s="412" t="s">
        <v>38659</v>
      </c>
      <c r="C5218" s="412" t="s">
        <v>30232</v>
      </c>
      <c r="D5218" s="412" t="s">
        <v>30216</v>
      </c>
      <c r="E5218" s="413" t="s">
        <v>15354</v>
      </c>
    </row>
    <row r="5219" spans="1:5">
      <c r="A5219" s="412">
        <v>4481</v>
      </c>
      <c r="B5219" s="412" t="s">
        <v>38660</v>
      </c>
      <c r="C5219" s="412" t="s">
        <v>30232</v>
      </c>
      <c r="D5219" s="412" t="s">
        <v>30216</v>
      </c>
      <c r="E5219" s="413" t="s">
        <v>14862</v>
      </c>
    </row>
    <row r="5220" spans="1:5">
      <c r="A5220" s="412">
        <v>34345</v>
      </c>
      <c r="B5220" s="412" t="s">
        <v>38661</v>
      </c>
      <c r="C5220" s="412" t="s">
        <v>30484</v>
      </c>
      <c r="D5220" s="412" t="s">
        <v>30216</v>
      </c>
      <c r="E5220" s="413" t="s">
        <v>30890</v>
      </c>
    </row>
    <row r="5221" spans="1:5">
      <c r="A5221" s="412">
        <v>41096</v>
      </c>
      <c r="B5221" s="412" t="s">
        <v>38662</v>
      </c>
      <c r="C5221" s="412" t="s">
        <v>30486</v>
      </c>
      <c r="D5221" s="412" t="s">
        <v>30216</v>
      </c>
      <c r="E5221" s="413" t="s">
        <v>30892</v>
      </c>
    </row>
    <row r="5222" spans="1:5">
      <c r="A5222" s="412">
        <v>41776</v>
      </c>
      <c r="B5222" s="412" t="s">
        <v>38663</v>
      </c>
      <c r="C5222" s="412" t="s">
        <v>30484</v>
      </c>
      <c r="D5222" s="412" t="s">
        <v>30216</v>
      </c>
      <c r="E5222" s="413" t="s">
        <v>5074</v>
      </c>
    </row>
    <row r="5224" spans="1:5">
      <c r="A5224" s="412" t="s">
        <v>38664</v>
      </c>
    </row>
  </sheetData>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76"/>
  <sheetViews>
    <sheetView showGridLines="0" topLeftCell="A275" zoomScale="90" zoomScaleNormal="90" workbookViewId="0">
      <selection activeCell="P327" sqref="P327"/>
    </sheetView>
    <sheetView workbookViewId="1">
      <selection sqref="A1:E1"/>
    </sheetView>
  </sheetViews>
  <sheetFormatPr defaultColWidth="9.140625" defaultRowHeight="15"/>
  <cols>
    <col min="1" max="1" width="9.140625" style="418" customWidth="1"/>
    <col min="2" max="2" width="36.5703125" style="13" bestFit="1" customWidth="1"/>
    <col min="3" max="3" width="6.5703125" style="13" customWidth="1"/>
    <col min="4" max="4" width="13.85546875" style="13" customWidth="1"/>
    <col min="5" max="5" width="16.85546875" style="13" customWidth="1"/>
    <col min="6" max="16384" width="9.140625" style="13"/>
  </cols>
  <sheetData>
    <row r="1" spans="1:5" ht="15" customHeight="1">
      <c r="A1" s="1177" t="s">
        <v>193</v>
      </c>
      <c r="B1" s="1177"/>
      <c r="C1" s="1177"/>
      <c r="D1" s="1177"/>
      <c r="E1" s="1177"/>
    </row>
    <row r="2" spans="1:5" ht="15" customHeight="1">
      <c r="A2" s="1177" t="s">
        <v>194</v>
      </c>
      <c r="B2" s="1177"/>
      <c r="C2" s="1177"/>
      <c r="D2" s="1177"/>
      <c r="E2" s="1177"/>
    </row>
    <row r="3" spans="1:5" ht="15" customHeight="1">
      <c r="A3" s="1177" t="s">
        <v>195</v>
      </c>
      <c r="B3" s="1177"/>
      <c r="C3" s="1177"/>
      <c r="D3" s="1177"/>
      <c r="E3" s="1177"/>
    </row>
    <row r="4" spans="1:5" ht="15" customHeight="1">
      <c r="A4" s="1177" t="s">
        <v>196</v>
      </c>
      <c r="B4" s="1177"/>
      <c r="C4" s="1177"/>
      <c r="D4" s="1177"/>
      <c r="E4" s="1177"/>
    </row>
    <row r="5" spans="1:5">
      <c r="A5" s="1178"/>
      <c r="B5" s="1178"/>
      <c r="C5" s="1178"/>
      <c r="D5" s="1178"/>
      <c r="E5" s="1178"/>
    </row>
    <row r="6" spans="1:5" ht="30" customHeight="1">
      <c r="A6" s="1177" t="s">
        <v>38665</v>
      </c>
      <c r="B6" s="1177"/>
      <c r="C6" s="1177"/>
      <c r="D6" s="1177"/>
      <c r="E6" s="1177"/>
    </row>
    <row r="7" spans="1:5" ht="30" customHeight="1">
      <c r="A7" s="1177" t="s">
        <v>197</v>
      </c>
      <c r="B7" s="1177"/>
      <c r="C7" s="1177" t="s">
        <v>198</v>
      </c>
      <c r="D7" s="1177"/>
      <c r="E7" s="156" t="s">
        <v>199</v>
      </c>
    </row>
    <row r="8" spans="1:5">
      <c r="A8" s="1178"/>
      <c r="B8" s="1178"/>
      <c r="C8" s="1178"/>
      <c r="D8" s="1178"/>
      <c r="E8" s="1178"/>
    </row>
    <row r="9" spans="1:5">
      <c r="A9" s="1174"/>
      <c r="B9" s="1175"/>
      <c r="C9" s="1175"/>
      <c r="D9" s="1175"/>
      <c r="E9" s="1176"/>
    </row>
    <row r="10" spans="1:5" ht="15" customHeight="1">
      <c r="A10" s="1171" t="s">
        <v>38666</v>
      </c>
      <c r="B10" s="1172"/>
      <c r="C10" s="1172"/>
      <c r="D10" s="1172"/>
      <c r="E10" s="1173"/>
    </row>
    <row r="11" spans="1:5">
      <c r="A11" s="1174"/>
      <c r="B11" s="1175"/>
      <c r="C11" s="1175"/>
      <c r="D11" s="1175"/>
      <c r="E11" s="1176"/>
    </row>
    <row r="12" spans="1:5">
      <c r="A12" s="415" t="s">
        <v>0</v>
      </c>
      <c r="B12" s="11" t="s">
        <v>1</v>
      </c>
      <c r="C12" s="12" t="s">
        <v>2</v>
      </c>
      <c r="D12" s="12" t="s">
        <v>137</v>
      </c>
      <c r="E12" s="12"/>
    </row>
    <row r="13" spans="1:5" ht="15" customHeight="1">
      <c r="A13" s="416">
        <v>1</v>
      </c>
      <c r="B13" s="1171" t="s">
        <v>72</v>
      </c>
      <c r="C13" s="1172"/>
      <c r="D13" s="1172"/>
      <c r="E13" s="1173"/>
    </row>
    <row r="14" spans="1:5" ht="15" customHeight="1">
      <c r="A14" s="416">
        <v>101</v>
      </c>
      <c r="B14" s="1171" t="s">
        <v>73</v>
      </c>
      <c r="C14" s="1172"/>
      <c r="D14" s="1172"/>
      <c r="E14" s="1173"/>
    </row>
    <row r="15" spans="1:5" ht="30">
      <c r="A15" s="417">
        <v>10101</v>
      </c>
      <c r="B15" s="8" t="s">
        <v>200</v>
      </c>
      <c r="C15" s="9" t="s">
        <v>74</v>
      </c>
      <c r="D15" s="10">
        <v>5.51</v>
      </c>
      <c r="E15" s="14"/>
    </row>
    <row r="16" spans="1:5">
      <c r="A16" s="417">
        <v>10106</v>
      </c>
      <c r="B16" s="8" t="s">
        <v>201</v>
      </c>
      <c r="C16" s="9" t="s">
        <v>74</v>
      </c>
      <c r="D16" s="10">
        <v>7.43</v>
      </c>
      <c r="E16" s="14"/>
    </row>
    <row r="17" spans="1:5" ht="30">
      <c r="A17" s="417">
        <v>10108</v>
      </c>
      <c r="B17" s="8" t="s">
        <v>38667</v>
      </c>
      <c r="C17" s="9" t="s">
        <v>74</v>
      </c>
      <c r="D17" s="10">
        <v>7.43</v>
      </c>
      <c r="E17" s="14"/>
    </row>
    <row r="18" spans="1:5">
      <c r="A18" s="417">
        <v>10111</v>
      </c>
      <c r="B18" s="8" t="s">
        <v>202</v>
      </c>
      <c r="C18" s="9" t="s">
        <v>74</v>
      </c>
      <c r="D18" s="10">
        <v>7.43</v>
      </c>
      <c r="E18" s="14"/>
    </row>
    <row r="19" spans="1:5">
      <c r="A19" s="417">
        <v>10115</v>
      </c>
      <c r="B19" s="8" t="s">
        <v>203</v>
      </c>
      <c r="C19" s="9" t="s">
        <v>74</v>
      </c>
      <c r="D19" s="10">
        <v>7.43</v>
      </c>
      <c r="E19" s="14"/>
    </row>
    <row r="20" spans="1:5" ht="30">
      <c r="A20" s="417">
        <v>10117</v>
      </c>
      <c r="B20" s="8" t="s">
        <v>38668</v>
      </c>
      <c r="C20" s="9" t="s">
        <v>74</v>
      </c>
      <c r="D20" s="10">
        <v>14.1</v>
      </c>
      <c r="E20" s="14"/>
    </row>
    <row r="21" spans="1:5">
      <c r="A21" s="417">
        <v>10118</v>
      </c>
      <c r="B21" s="8" t="s">
        <v>204</v>
      </c>
      <c r="C21" s="9" t="s">
        <v>74</v>
      </c>
      <c r="D21" s="10">
        <v>7.43</v>
      </c>
      <c r="E21" s="14"/>
    </row>
    <row r="22" spans="1:5">
      <c r="A22" s="417">
        <v>10121</v>
      </c>
      <c r="B22" s="8" t="s">
        <v>38669</v>
      </c>
      <c r="C22" s="9" t="s">
        <v>74</v>
      </c>
      <c r="D22" s="10">
        <v>7.43</v>
      </c>
      <c r="E22" s="14"/>
    </row>
    <row r="23" spans="1:5" ht="30">
      <c r="A23" s="417">
        <v>10124</v>
      </c>
      <c r="B23" s="8" t="s">
        <v>205</v>
      </c>
      <c r="C23" s="9" t="s">
        <v>74</v>
      </c>
      <c r="D23" s="10">
        <v>7.43</v>
      </c>
      <c r="E23" s="14"/>
    </row>
    <row r="24" spans="1:5">
      <c r="A24" s="417">
        <v>10128</v>
      </c>
      <c r="B24" s="8" t="s">
        <v>206</v>
      </c>
      <c r="C24" s="9" t="s">
        <v>74</v>
      </c>
      <c r="D24" s="10">
        <v>7.43</v>
      </c>
      <c r="E24" s="14"/>
    </row>
    <row r="25" spans="1:5">
      <c r="A25" s="417">
        <v>10130</v>
      </c>
      <c r="B25" s="8" t="s">
        <v>38670</v>
      </c>
      <c r="C25" s="9" t="s">
        <v>74</v>
      </c>
      <c r="D25" s="10">
        <v>11.33</v>
      </c>
      <c r="E25" s="14"/>
    </row>
    <row r="26" spans="1:5">
      <c r="A26" s="417">
        <v>10132</v>
      </c>
      <c r="B26" s="8" t="s">
        <v>38671</v>
      </c>
      <c r="C26" s="9" t="s">
        <v>74</v>
      </c>
      <c r="D26" s="10">
        <v>49.58</v>
      </c>
      <c r="E26" s="14"/>
    </row>
    <row r="27" spans="1:5">
      <c r="A27" s="417">
        <v>10138</v>
      </c>
      <c r="B27" s="8" t="s">
        <v>207</v>
      </c>
      <c r="C27" s="9" t="s">
        <v>74</v>
      </c>
      <c r="D27" s="10">
        <v>7.43</v>
      </c>
      <c r="E27" s="14"/>
    </row>
    <row r="28" spans="1:5">
      <c r="A28" s="417">
        <v>10139</v>
      </c>
      <c r="B28" s="8" t="s">
        <v>208</v>
      </c>
      <c r="C28" s="9" t="s">
        <v>74</v>
      </c>
      <c r="D28" s="10">
        <v>7.43</v>
      </c>
      <c r="E28" s="14"/>
    </row>
    <row r="29" spans="1:5">
      <c r="A29" s="417">
        <v>10140</v>
      </c>
      <c r="B29" s="8" t="s">
        <v>38672</v>
      </c>
      <c r="C29" s="9" t="s">
        <v>74</v>
      </c>
      <c r="D29" s="10">
        <v>7.43</v>
      </c>
      <c r="E29" s="14"/>
    </row>
    <row r="30" spans="1:5" ht="30">
      <c r="A30" s="417">
        <v>10146</v>
      </c>
      <c r="B30" s="8" t="s">
        <v>209</v>
      </c>
      <c r="C30" s="9" t="s">
        <v>74</v>
      </c>
      <c r="D30" s="10">
        <v>5.51</v>
      </c>
      <c r="E30" s="14"/>
    </row>
    <row r="31" spans="1:5">
      <c r="A31" s="417">
        <v>10147</v>
      </c>
      <c r="B31" s="8" t="s">
        <v>38673</v>
      </c>
      <c r="C31" s="9" t="s">
        <v>74</v>
      </c>
      <c r="D31" s="10">
        <v>7.43</v>
      </c>
      <c r="E31" s="14"/>
    </row>
    <row r="32" spans="1:5">
      <c r="A32" s="417">
        <v>10150</v>
      </c>
      <c r="B32" s="8" t="s">
        <v>210</v>
      </c>
      <c r="C32" s="9" t="s">
        <v>74</v>
      </c>
      <c r="D32" s="10">
        <v>7.43</v>
      </c>
      <c r="E32" s="14"/>
    </row>
    <row r="33" spans="1:5" ht="15" customHeight="1">
      <c r="A33" s="416">
        <v>102</v>
      </c>
      <c r="B33" s="1171" t="s">
        <v>38674</v>
      </c>
      <c r="C33" s="1172"/>
      <c r="D33" s="1172"/>
      <c r="E33" s="1173"/>
    </row>
    <row r="34" spans="1:5" ht="30">
      <c r="A34" s="417">
        <v>10209</v>
      </c>
      <c r="B34" s="8" t="s">
        <v>38675</v>
      </c>
      <c r="C34" s="9" t="s">
        <v>74</v>
      </c>
      <c r="D34" s="10">
        <v>13.33</v>
      </c>
      <c r="E34" s="14"/>
    </row>
    <row r="35" spans="1:5">
      <c r="A35" s="417">
        <v>10233</v>
      </c>
      <c r="B35" s="8" t="s">
        <v>38676</v>
      </c>
      <c r="C35" s="9" t="s">
        <v>74</v>
      </c>
      <c r="D35" s="10">
        <v>5.51</v>
      </c>
      <c r="E35" s="14"/>
    </row>
    <row r="36" spans="1:5">
      <c r="A36" s="417">
        <v>10235</v>
      </c>
      <c r="B36" s="8" t="s">
        <v>38677</v>
      </c>
      <c r="C36" s="9" t="s">
        <v>74</v>
      </c>
      <c r="D36" s="10">
        <v>5.51</v>
      </c>
      <c r="E36" s="14"/>
    </row>
    <row r="37" spans="1:5">
      <c r="A37" s="417">
        <v>10237</v>
      </c>
      <c r="B37" s="8" t="s">
        <v>38678</v>
      </c>
      <c r="C37" s="9" t="s">
        <v>74</v>
      </c>
      <c r="D37" s="10">
        <v>10.07</v>
      </c>
      <c r="E37" s="14"/>
    </row>
    <row r="38" spans="1:5" ht="45">
      <c r="A38" s="417">
        <v>10260</v>
      </c>
      <c r="B38" s="8" t="s">
        <v>38679</v>
      </c>
      <c r="C38" s="9" t="s">
        <v>74</v>
      </c>
      <c r="D38" s="10">
        <v>5.79</v>
      </c>
      <c r="E38" s="14"/>
    </row>
    <row r="39" spans="1:5" ht="30">
      <c r="A39" s="417">
        <v>10278</v>
      </c>
      <c r="B39" s="8" t="s">
        <v>38680</v>
      </c>
      <c r="C39" s="9" t="s">
        <v>74</v>
      </c>
      <c r="D39" s="10">
        <v>11.33</v>
      </c>
      <c r="E39" s="14"/>
    </row>
    <row r="40" spans="1:5" ht="30">
      <c r="A40" s="417">
        <v>10281</v>
      </c>
      <c r="B40" s="8" t="s">
        <v>38681</v>
      </c>
      <c r="C40" s="9" t="s">
        <v>74</v>
      </c>
      <c r="D40" s="10">
        <v>7.13</v>
      </c>
      <c r="E40" s="14"/>
    </row>
    <row r="41" spans="1:5" ht="30">
      <c r="A41" s="417">
        <v>10282</v>
      </c>
      <c r="B41" s="8" t="s">
        <v>38682</v>
      </c>
      <c r="C41" s="9" t="s">
        <v>74</v>
      </c>
      <c r="D41" s="10">
        <v>11.21</v>
      </c>
      <c r="E41" s="414"/>
    </row>
    <row r="42" spans="1:5">
      <c r="A42" s="1174"/>
      <c r="B42" s="1175"/>
      <c r="C42" s="1175"/>
      <c r="D42" s="1175"/>
      <c r="E42" s="1176"/>
    </row>
    <row r="43" spans="1:5" ht="15" customHeight="1">
      <c r="A43" s="1171" t="s">
        <v>38683</v>
      </c>
      <c r="B43" s="1172"/>
      <c r="C43" s="1172"/>
      <c r="D43" s="1172"/>
      <c r="E43" s="1173"/>
    </row>
    <row r="44" spans="1:5">
      <c r="A44" s="1174"/>
      <c r="B44" s="1175"/>
      <c r="C44" s="1175"/>
      <c r="D44" s="1175"/>
      <c r="E44" s="1176"/>
    </row>
    <row r="45" spans="1:5">
      <c r="A45" s="415" t="s">
        <v>0</v>
      </c>
      <c r="B45" s="11" t="s">
        <v>1</v>
      </c>
      <c r="C45" s="12" t="s">
        <v>2</v>
      </c>
      <c r="D45" s="12" t="s">
        <v>137</v>
      </c>
      <c r="E45" s="12"/>
    </row>
    <row r="46" spans="1:5" ht="15" customHeight="1">
      <c r="A46" s="416">
        <v>2</v>
      </c>
      <c r="B46" s="1171" t="s">
        <v>38684</v>
      </c>
      <c r="C46" s="1172"/>
      <c r="D46" s="1172"/>
      <c r="E46" s="1173"/>
    </row>
    <row r="47" spans="1:5" ht="15" customHeight="1">
      <c r="A47" s="416">
        <v>203</v>
      </c>
      <c r="B47" s="1171" t="s">
        <v>38685</v>
      </c>
      <c r="C47" s="1172"/>
      <c r="D47" s="1172"/>
      <c r="E47" s="1173"/>
    </row>
    <row r="48" spans="1:5" ht="30">
      <c r="A48" s="417">
        <v>20356</v>
      </c>
      <c r="B48" s="8" t="s">
        <v>38686</v>
      </c>
      <c r="C48" s="9" t="s">
        <v>82</v>
      </c>
      <c r="D48" s="10">
        <v>67.42</v>
      </c>
      <c r="E48" s="14"/>
    </row>
    <row r="49" spans="1:5" ht="15" customHeight="1">
      <c r="A49" s="416">
        <v>204</v>
      </c>
      <c r="B49" s="1171" t="s">
        <v>38687</v>
      </c>
      <c r="C49" s="1172"/>
      <c r="D49" s="1172"/>
      <c r="E49" s="1173"/>
    </row>
    <row r="50" spans="1:5">
      <c r="A50" s="417">
        <v>20416</v>
      </c>
      <c r="B50" s="8" t="s">
        <v>38688</v>
      </c>
      <c r="C50" s="9" t="s">
        <v>75</v>
      </c>
      <c r="D50" s="10">
        <v>396.67</v>
      </c>
      <c r="E50" s="14"/>
    </row>
    <row r="51" spans="1:5">
      <c r="A51" s="417">
        <v>20437</v>
      </c>
      <c r="B51" s="8" t="s">
        <v>38689</v>
      </c>
      <c r="C51" s="9" t="s">
        <v>76</v>
      </c>
      <c r="D51" s="10">
        <v>74.41</v>
      </c>
      <c r="E51" s="14"/>
    </row>
    <row r="52" spans="1:5">
      <c r="A52" s="417">
        <v>20463</v>
      </c>
      <c r="B52" s="8" t="s">
        <v>38690</v>
      </c>
      <c r="C52" s="9" t="s">
        <v>76</v>
      </c>
      <c r="D52" s="10">
        <v>6.22</v>
      </c>
      <c r="E52" s="14"/>
    </row>
    <row r="53" spans="1:5">
      <c r="A53" s="417">
        <v>20468</v>
      </c>
      <c r="B53" s="8" t="s">
        <v>38691</v>
      </c>
      <c r="C53" s="9" t="s">
        <v>76</v>
      </c>
      <c r="D53" s="10">
        <v>9.6999999999999993</v>
      </c>
      <c r="E53" s="14"/>
    </row>
    <row r="54" spans="1:5" ht="15" customHeight="1">
      <c r="A54" s="416">
        <v>205</v>
      </c>
      <c r="B54" s="1171" t="s">
        <v>38692</v>
      </c>
      <c r="C54" s="1172"/>
      <c r="D54" s="1172"/>
      <c r="E54" s="1173"/>
    </row>
    <row r="55" spans="1:5">
      <c r="A55" s="417">
        <v>20503</v>
      </c>
      <c r="B55" s="8" t="s">
        <v>77</v>
      </c>
      <c r="C55" s="9" t="s">
        <v>75</v>
      </c>
      <c r="D55" s="10">
        <v>96.67</v>
      </c>
      <c r="E55" s="14"/>
    </row>
    <row r="56" spans="1:5">
      <c r="A56" s="417">
        <v>20505</v>
      </c>
      <c r="B56" s="8" t="s">
        <v>211</v>
      </c>
      <c r="C56" s="9" t="s">
        <v>76</v>
      </c>
      <c r="D56" s="10">
        <v>0.78</v>
      </c>
      <c r="E56" s="14"/>
    </row>
    <row r="57" spans="1:5">
      <c r="A57" s="417">
        <v>20508</v>
      </c>
      <c r="B57" s="8" t="s">
        <v>212</v>
      </c>
      <c r="C57" s="9" t="s">
        <v>76</v>
      </c>
      <c r="D57" s="10">
        <v>0.46</v>
      </c>
      <c r="E57" s="14"/>
    </row>
    <row r="58" spans="1:5">
      <c r="A58" s="417">
        <v>20509</v>
      </c>
      <c r="B58" s="8" t="s">
        <v>78</v>
      </c>
      <c r="C58" s="9" t="s">
        <v>76</v>
      </c>
      <c r="D58" s="10">
        <v>4.07</v>
      </c>
      <c r="E58" s="14"/>
    </row>
    <row r="59" spans="1:5" ht="30">
      <c r="A59" s="417">
        <v>20510</v>
      </c>
      <c r="B59" s="8" t="s">
        <v>79</v>
      </c>
      <c r="C59" s="9" t="s">
        <v>76</v>
      </c>
      <c r="D59" s="10">
        <v>0.81</v>
      </c>
      <c r="E59" s="14"/>
    </row>
    <row r="60" spans="1:5">
      <c r="A60" s="417">
        <v>20514</v>
      </c>
      <c r="B60" s="8" t="s">
        <v>38693</v>
      </c>
      <c r="C60" s="9" t="s">
        <v>75</v>
      </c>
      <c r="D60" s="10">
        <v>358</v>
      </c>
      <c r="E60" s="14"/>
    </row>
    <row r="61" spans="1:5">
      <c r="A61" s="417">
        <v>20517</v>
      </c>
      <c r="B61" s="8" t="s">
        <v>38694</v>
      </c>
      <c r="C61" s="9" t="s">
        <v>75</v>
      </c>
      <c r="D61" s="10">
        <v>113.33</v>
      </c>
      <c r="E61" s="14"/>
    </row>
    <row r="62" spans="1:5">
      <c r="A62" s="417">
        <v>20518</v>
      </c>
      <c r="B62" s="8" t="s">
        <v>38695</v>
      </c>
      <c r="C62" s="9" t="s">
        <v>75</v>
      </c>
      <c r="D62" s="10">
        <v>113.33</v>
      </c>
      <c r="E62" s="14"/>
    </row>
    <row r="63" spans="1:5">
      <c r="A63" s="417">
        <v>20519</v>
      </c>
      <c r="B63" s="8" t="s">
        <v>38696</v>
      </c>
      <c r="C63" s="9" t="s">
        <v>75</v>
      </c>
      <c r="D63" s="10">
        <v>113.33</v>
      </c>
      <c r="E63" s="14"/>
    </row>
    <row r="64" spans="1:5">
      <c r="A64" s="417">
        <v>20520</v>
      </c>
      <c r="B64" s="8" t="s">
        <v>38697</v>
      </c>
      <c r="C64" s="9" t="s">
        <v>75</v>
      </c>
      <c r="D64" s="10">
        <v>113.33</v>
      </c>
      <c r="E64" s="14"/>
    </row>
    <row r="65" spans="1:5">
      <c r="A65" s="417">
        <v>20521</v>
      </c>
      <c r="B65" s="8" t="s">
        <v>38698</v>
      </c>
      <c r="C65" s="9" t="s">
        <v>75</v>
      </c>
      <c r="D65" s="10">
        <v>109.56</v>
      </c>
      <c r="E65" s="14"/>
    </row>
    <row r="66" spans="1:5">
      <c r="A66" s="417">
        <v>20522</v>
      </c>
      <c r="B66" s="8" t="s">
        <v>38699</v>
      </c>
      <c r="C66" s="9" t="s">
        <v>75</v>
      </c>
      <c r="D66" s="10">
        <v>152.47</v>
      </c>
      <c r="E66" s="14"/>
    </row>
    <row r="67" spans="1:5">
      <c r="A67" s="417">
        <v>20524</v>
      </c>
      <c r="B67" s="8" t="s">
        <v>38700</v>
      </c>
      <c r="C67" s="9" t="s">
        <v>75</v>
      </c>
      <c r="D67" s="10">
        <v>80.069999999999993</v>
      </c>
      <c r="E67" s="14"/>
    </row>
    <row r="68" spans="1:5">
      <c r="A68" s="417">
        <v>20553</v>
      </c>
      <c r="B68" s="8" t="s">
        <v>38701</v>
      </c>
      <c r="C68" s="9" t="s">
        <v>75</v>
      </c>
      <c r="D68" s="10">
        <v>113.33</v>
      </c>
      <c r="E68" s="14"/>
    </row>
    <row r="69" spans="1:5">
      <c r="A69" s="417">
        <v>20554</v>
      </c>
      <c r="B69" s="8" t="s">
        <v>38702</v>
      </c>
      <c r="C69" s="9" t="s">
        <v>75</v>
      </c>
      <c r="D69" s="10">
        <v>64.73</v>
      </c>
      <c r="E69" s="14"/>
    </row>
    <row r="70" spans="1:5">
      <c r="A70" s="417">
        <v>20567</v>
      </c>
      <c r="B70" s="8" t="s">
        <v>38703</v>
      </c>
      <c r="C70" s="9" t="s">
        <v>75</v>
      </c>
      <c r="D70" s="10">
        <v>377.33</v>
      </c>
      <c r="E70" s="14"/>
    </row>
    <row r="71" spans="1:5">
      <c r="A71" s="417">
        <v>20571</v>
      </c>
      <c r="B71" s="8" t="s">
        <v>38704</v>
      </c>
      <c r="C71" s="9" t="s">
        <v>75</v>
      </c>
      <c r="D71" s="10">
        <v>113.33</v>
      </c>
      <c r="E71" s="14"/>
    </row>
    <row r="72" spans="1:5" ht="30">
      <c r="A72" s="417">
        <v>20572</v>
      </c>
      <c r="B72" s="8" t="s">
        <v>213</v>
      </c>
      <c r="C72" s="9" t="s">
        <v>76</v>
      </c>
      <c r="D72" s="10">
        <v>3.39</v>
      </c>
      <c r="E72" s="14"/>
    </row>
    <row r="73" spans="1:5">
      <c r="A73" s="417">
        <v>20578</v>
      </c>
      <c r="B73" s="8" t="s">
        <v>38705</v>
      </c>
      <c r="C73" s="9" t="s">
        <v>75</v>
      </c>
      <c r="D73" s="10">
        <v>120</v>
      </c>
      <c r="E73" s="14"/>
    </row>
    <row r="74" spans="1:5">
      <c r="A74" s="417">
        <v>20580</v>
      </c>
      <c r="B74" s="8" t="s">
        <v>38706</v>
      </c>
      <c r="C74" s="9" t="s">
        <v>75</v>
      </c>
      <c r="D74" s="10">
        <v>85</v>
      </c>
      <c r="E74" s="14"/>
    </row>
    <row r="75" spans="1:5" ht="30">
      <c r="A75" s="417">
        <v>20584</v>
      </c>
      <c r="B75" s="8" t="s">
        <v>38707</v>
      </c>
      <c r="C75" s="9" t="s">
        <v>76</v>
      </c>
      <c r="D75" s="10">
        <v>1.62</v>
      </c>
      <c r="E75" s="14"/>
    </row>
    <row r="76" spans="1:5">
      <c r="A76" s="417">
        <v>20588</v>
      </c>
      <c r="B76" s="8" t="s">
        <v>80</v>
      </c>
      <c r="C76" s="9" t="s">
        <v>76</v>
      </c>
      <c r="D76" s="10">
        <v>6.22</v>
      </c>
      <c r="E76" s="14"/>
    </row>
    <row r="77" spans="1:5" ht="15" customHeight="1">
      <c r="A77" s="416">
        <v>207</v>
      </c>
      <c r="B77" s="1171" t="s">
        <v>38692</v>
      </c>
      <c r="C77" s="1172"/>
      <c r="D77" s="1172"/>
      <c r="E77" s="1173"/>
    </row>
    <row r="78" spans="1:5" ht="45">
      <c r="A78" s="417">
        <v>20732</v>
      </c>
      <c r="B78" s="8" t="s">
        <v>38708</v>
      </c>
      <c r="C78" s="9" t="s">
        <v>76</v>
      </c>
      <c r="D78" s="10">
        <v>1.95</v>
      </c>
      <c r="E78" s="14"/>
    </row>
    <row r="79" spans="1:5" ht="30">
      <c r="A79" s="417">
        <v>20746</v>
      </c>
      <c r="B79" s="8" t="s">
        <v>38709</v>
      </c>
      <c r="C79" s="9" t="s">
        <v>76</v>
      </c>
      <c r="D79" s="10">
        <v>7.42</v>
      </c>
      <c r="E79" s="14"/>
    </row>
    <row r="80" spans="1:5" ht="15" customHeight="1">
      <c r="A80" s="416">
        <v>209</v>
      </c>
      <c r="B80" s="1171" t="s">
        <v>38710</v>
      </c>
      <c r="C80" s="1172"/>
      <c r="D80" s="1172"/>
      <c r="E80" s="1173"/>
    </row>
    <row r="81" spans="1:5" ht="30">
      <c r="A81" s="417">
        <v>20910</v>
      </c>
      <c r="B81" s="8" t="s">
        <v>38711</v>
      </c>
      <c r="C81" s="9" t="s">
        <v>2498</v>
      </c>
      <c r="D81" s="10">
        <v>34.89</v>
      </c>
      <c r="E81" s="14"/>
    </row>
    <row r="82" spans="1:5" ht="30">
      <c r="A82" s="417">
        <v>20975</v>
      </c>
      <c r="B82" s="8" t="s">
        <v>38712</v>
      </c>
      <c r="C82" s="9" t="s">
        <v>81</v>
      </c>
      <c r="D82" s="10">
        <v>6.78</v>
      </c>
      <c r="E82" s="14"/>
    </row>
    <row r="83" spans="1:5">
      <c r="A83" s="417">
        <v>20977</v>
      </c>
      <c r="B83" s="8" t="s">
        <v>38713</v>
      </c>
      <c r="C83" s="9" t="s">
        <v>81</v>
      </c>
      <c r="D83" s="10">
        <v>7.96</v>
      </c>
      <c r="E83" s="14"/>
    </row>
    <row r="84" spans="1:5">
      <c r="A84" s="417">
        <v>20982</v>
      </c>
      <c r="B84" s="8" t="s">
        <v>38714</v>
      </c>
      <c r="C84" s="9" t="s">
        <v>81</v>
      </c>
      <c r="D84" s="10">
        <v>14.25</v>
      </c>
      <c r="E84" s="14"/>
    </row>
    <row r="85" spans="1:5" ht="30">
      <c r="A85" s="417">
        <v>20985</v>
      </c>
      <c r="B85" s="8" t="s">
        <v>38715</v>
      </c>
      <c r="C85" s="9" t="s">
        <v>81</v>
      </c>
      <c r="D85" s="10">
        <v>9.19</v>
      </c>
      <c r="E85" s="14"/>
    </row>
    <row r="86" spans="1:5" ht="30">
      <c r="A86" s="417">
        <v>20987</v>
      </c>
      <c r="B86" s="8" t="s">
        <v>38716</v>
      </c>
      <c r="C86" s="9" t="s">
        <v>2498</v>
      </c>
      <c r="D86" s="10">
        <v>52.27</v>
      </c>
      <c r="E86" s="14"/>
    </row>
    <row r="87" spans="1:5">
      <c r="A87" s="417">
        <v>20988</v>
      </c>
      <c r="B87" s="8" t="s">
        <v>38717</v>
      </c>
      <c r="C87" s="9" t="s">
        <v>81</v>
      </c>
      <c r="D87" s="10">
        <v>15.68</v>
      </c>
      <c r="E87" s="14"/>
    </row>
    <row r="88" spans="1:5" ht="15" customHeight="1">
      <c r="A88" s="416">
        <v>210</v>
      </c>
      <c r="B88" s="1171" t="s">
        <v>38710</v>
      </c>
      <c r="C88" s="1172"/>
      <c r="D88" s="1172"/>
      <c r="E88" s="1173"/>
    </row>
    <row r="89" spans="1:5" ht="30">
      <c r="A89" s="417">
        <v>21005</v>
      </c>
      <c r="B89" s="8" t="s">
        <v>38718</v>
      </c>
      <c r="C89" s="9" t="s">
        <v>75</v>
      </c>
      <c r="D89" s="21">
        <v>7666.67</v>
      </c>
      <c r="E89" s="14"/>
    </row>
    <row r="90" spans="1:5" ht="30">
      <c r="A90" s="417">
        <v>21009</v>
      </c>
      <c r="B90" s="8" t="s">
        <v>38719</v>
      </c>
      <c r="C90" s="9" t="s">
        <v>81</v>
      </c>
      <c r="D90" s="10">
        <v>14.75</v>
      </c>
      <c r="E90" s="14"/>
    </row>
    <row r="91" spans="1:5" ht="30">
      <c r="A91" s="417">
        <v>21018</v>
      </c>
      <c r="B91" s="8" t="s">
        <v>38720</v>
      </c>
      <c r="C91" s="9" t="s">
        <v>81</v>
      </c>
      <c r="D91" s="10">
        <v>19.02</v>
      </c>
      <c r="E91" s="14"/>
    </row>
    <row r="92" spans="1:5" ht="30">
      <c r="A92" s="417">
        <v>21023</v>
      </c>
      <c r="B92" s="8" t="s">
        <v>38721</v>
      </c>
      <c r="C92" s="9" t="s">
        <v>82</v>
      </c>
      <c r="D92" s="10">
        <v>3.83</v>
      </c>
      <c r="E92" s="14"/>
    </row>
    <row r="93" spans="1:5" ht="30">
      <c r="A93" s="417">
        <v>21028</v>
      </c>
      <c r="B93" s="8" t="s">
        <v>38722</v>
      </c>
      <c r="C93" s="9" t="s">
        <v>38723</v>
      </c>
      <c r="D93" s="10">
        <v>265.63</v>
      </c>
      <c r="E93" s="14"/>
    </row>
    <row r="94" spans="1:5" ht="30">
      <c r="A94" s="417">
        <v>21030</v>
      </c>
      <c r="B94" s="8" t="s">
        <v>38724</v>
      </c>
      <c r="C94" s="9" t="s">
        <v>2498</v>
      </c>
      <c r="D94" s="10">
        <v>30.98</v>
      </c>
      <c r="E94" s="14"/>
    </row>
    <row r="95" spans="1:5" ht="30">
      <c r="A95" s="417">
        <v>21031</v>
      </c>
      <c r="B95" s="8" t="s">
        <v>38725</v>
      </c>
      <c r="C95" s="9" t="s">
        <v>2498</v>
      </c>
      <c r="D95" s="10">
        <v>47.03</v>
      </c>
      <c r="E95" s="14"/>
    </row>
    <row r="96" spans="1:5" ht="30">
      <c r="A96" s="417">
        <v>21032</v>
      </c>
      <c r="B96" s="8" t="s">
        <v>38726</v>
      </c>
      <c r="C96" s="9" t="s">
        <v>2498</v>
      </c>
      <c r="D96" s="10">
        <v>57.74</v>
      </c>
      <c r="E96" s="14"/>
    </row>
    <row r="97" spans="1:5" ht="30">
      <c r="A97" s="417">
        <v>21033</v>
      </c>
      <c r="B97" s="8" t="s">
        <v>38727</v>
      </c>
      <c r="C97" s="9" t="s">
        <v>2498</v>
      </c>
      <c r="D97" s="10">
        <v>72.150000000000006</v>
      </c>
      <c r="E97" s="14"/>
    </row>
    <row r="98" spans="1:5">
      <c r="A98" s="417">
        <v>21040</v>
      </c>
      <c r="B98" s="8" t="s">
        <v>38728</v>
      </c>
      <c r="C98" s="9" t="s">
        <v>81</v>
      </c>
      <c r="D98" s="10">
        <v>44.17</v>
      </c>
      <c r="E98" s="14"/>
    </row>
    <row r="99" spans="1:5" ht="30">
      <c r="A99" s="417">
        <v>21041</v>
      </c>
      <c r="B99" s="8" t="s">
        <v>38729</v>
      </c>
      <c r="C99" s="9" t="s">
        <v>81</v>
      </c>
      <c r="D99" s="10">
        <v>39.28</v>
      </c>
      <c r="E99" s="14"/>
    </row>
    <row r="100" spans="1:5" ht="30">
      <c r="A100" s="417">
        <v>21042</v>
      </c>
      <c r="B100" s="8" t="s">
        <v>38730</v>
      </c>
      <c r="C100" s="9" t="s">
        <v>81</v>
      </c>
      <c r="D100" s="10">
        <v>84</v>
      </c>
      <c r="E100" s="14"/>
    </row>
    <row r="101" spans="1:5" ht="30">
      <c r="A101" s="417">
        <v>21043</v>
      </c>
      <c r="B101" s="8" t="s">
        <v>38731</v>
      </c>
      <c r="C101" s="9" t="s">
        <v>81</v>
      </c>
      <c r="D101" s="10">
        <v>370</v>
      </c>
      <c r="E101" s="14"/>
    </row>
    <row r="102" spans="1:5">
      <c r="A102" s="417">
        <v>21060</v>
      </c>
      <c r="B102" s="8" t="s">
        <v>38732</v>
      </c>
      <c r="C102" s="9" t="s">
        <v>81</v>
      </c>
      <c r="D102" s="10">
        <v>6.03</v>
      </c>
      <c r="E102" s="14"/>
    </row>
    <row r="103" spans="1:5">
      <c r="A103" s="417">
        <v>21061</v>
      </c>
      <c r="B103" s="8" t="s">
        <v>38733</v>
      </c>
      <c r="C103" s="9" t="s">
        <v>81</v>
      </c>
      <c r="D103" s="10">
        <v>4.6900000000000004</v>
      </c>
      <c r="E103" s="14"/>
    </row>
    <row r="104" spans="1:5">
      <c r="A104" s="417">
        <v>21085</v>
      </c>
      <c r="B104" s="8" t="s">
        <v>38734</v>
      </c>
      <c r="C104" s="9" t="s">
        <v>75</v>
      </c>
      <c r="D104" s="21">
        <v>7666.67</v>
      </c>
      <c r="E104" s="14"/>
    </row>
    <row r="105" spans="1:5">
      <c r="A105" s="417">
        <v>21089</v>
      </c>
      <c r="B105" s="8" t="s">
        <v>38735</v>
      </c>
      <c r="C105" s="9" t="s">
        <v>81</v>
      </c>
      <c r="D105" s="10">
        <v>15.26</v>
      </c>
      <c r="E105" s="14"/>
    </row>
    <row r="106" spans="1:5">
      <c r="A106" s="417">
        <v>21091</v>
      </c>
      <c r="B106" s="8" t="s">
        <v>38736</v>
      </c>
      <c r="C106" s="9" t="s">
        <v>2498</v>
      </c>
      <c r="D106" s="10">
        <v>41.91</v>
      </c>
      <c r="E106" s="14"/>
    </row>
    <row r="107" spans="1:5" ht="15" customHeight="1">
      <c r="A107" s="416">
        <v>211</v>
      </c>
      <c r="B107" s="1171" t="s">
        <v>38737</v>
      </c>
      <c r="C107" s="1172"/>
      <c r="D107" s="1172"/>
      <c r="E107" s="1173"/>
    </row>
    <row r="108" spans="1:5" ht="30">
      <c r="A108" s="417">
        <v>21108</v>
      </c>
      <c r="B108" s="8" t="s">
        <v>38738</v>
      </c>
      <c r="C108" s="9" t="s">
        <v>81</v>
      </c>
      <c r="D108" s="10">
        <v>50.93</v>
      </c>
      <c r="E108" s="14"/>
    </row>
    <row r="109" spans="1:5">
      <c r="A109" s="417">
        <v>21109</v>
      </c>
      <c r="B109" s="8" t="s">
        <v>38739</v>
      </c>
      <c r="C109" s="9" t="s">
        <v>38740</v>
      </c>
      <c r="D109" s="10">
        <v>120.93</v>
      </c>
      <c r="E109" s="14"/>
    </row>
    <row r="110" spans="1:5" ht="30">
      <c r="A110" s="417">
        <v>21111</v>
      </c>
      <c r="B110" s="8" t="s">
        <v>38741</v>
      </c>
      <c r="C110" s="9" t="s">
        <v>81</v>
      </c>
      <c r="D110" s="10">
        <v>75.97</v>
      </c>
      <c r="E110" s="14"/>
    </row>
    <row r="111" spans="1:5" ht="30">
      <c r="A111" s="417">
        <v>21118</v>
      </c>
      <c r="B111" s="8" t="s">
        <v>38742</v>
      </c>
      <c r="C111" s="9" t="s">
        <v>81</v>
      </c>
      <c r="D111" s="10">
        <v>74</v>
      </c>
      <c r="E111" s="14"/>
    </row>
    <row r="112" spans="1:5" ht="30">
      <c r="A112" s="417">
        <v>21144</v>
      </c>
      <c r="B112" s="8" t="s">
        <v>38743</v>
      </c>
      <c r="C112" s="9" t="s">
        <v>81</v>
      </c>
      <c r="D112" s="10">
        <v>31.61</v>
      </c>
      <c r="E112" s="14"/>
    </row>
    <row r="113" spans="1:5" ht="30">
      <c r="A113" s="417">
        <v>21151</v>
      </c>
      <c r="B113" s="8" t="s">
        <v>38744</v>
      </c>
      <c r="C113" s="9" t="s">
        <v>81</v>
      </c>
      <c r="D113" s="10">
        <v>5.21</v>
      </c>
      <c r="E113" s="14"/>
    </row>
    <row r="114" spans="1:5" ht="30">
      <c r="A114" s="417">
        <v>21170</v>
      </c>
      <c r="B114" s="8" t="s">
        <v>38745</v>
      </c>
      <c r="C114" s="9" t="s">
        <v>81</v>
      </c>
      <c r="D114" s="10">
        <v>17.2</v>
      </c>
      <c r="E114" s="14"/>
    </row>
    <row r="115" spans="1:5" ht="15" customHeight="1">
      <c r="A115" s="416">
        <v>212</v>
      </c>
      <c r="B115" s="1171" t="s">
        <v>38746</v>
      </c>
      <c r="C115" s="1172"/>
      <c r="D115" s="1172"/>
      <c r="E115" s="1173"/>
    </row>
    <row r="116" spans="1:5" ht="30">
      <c r="A116" s="417">
        <v>21205</v>
      </c>
      <c r="B116" s="8" t="s">
        <v>38747</v>
      </c>
      <c r="C116" s="9" t="s">
        <v>81</v>
      </c>
      <c r="D116" s="10">
        <v>14.81</v>
      </c>
      <c r="E116" s="14"/>
    </row>
    <row r="117" spans="1:5" ht="30">
      <c r="A117" s="417">
        <v>21211</v>
      </c>
      <c r="B117" s="8" t="s">
        <v>38748</v>
      </c>
      <c r="C117" s="9" t="s">
        <v>2498</v>
      </c>
      <c r="D117" s="10">
        <v>10</v>
      </c>
      <c r="E117" s="14"/>
    </row>
    <row r="118" spans="1:5" ht="15" customHeight="1">
      <c r="A118" s="416">
        <v>213</v>
      </c>
      <c r="B118" s="1171" t="s">
        <v>38737</v>
      </c>
      <c r="C118" s="1172"/>
      <c r="D118" s="1172"/>
      <c r="E118" s="1173"/>
    </row>
    <row r="119" spans="1:5" ht="30">
      <c r="A119" s="417">
        <v>21305</v>
      </c>
      <c r="B119" s="8" t="s">
        <v>38749</v>
      </c>
      <c r="C119" s="9" t="s">
        <v>81</v>
      </c>
      <c r="D119" s="10">
        <v>39.21</v>
      </c>
      <c r="E119" s="14"/>
    </row>
    <row r="120" spans="1:5" ht="30">
      <c r="A120" s="417">
        <v>21368</v>
      </c>
      <c r="B120" s="8" t="s">
        <v>38750</v>
      </c>
      <c r="C120" s="9" t="s">
        <v>81</v>
      </c>
      <c r="D120" s="10">
        <v>5.43</v>
      </c>
      <c r="E120" s="14"/>
    </row>
    <row r="121" spans="1:5" ht="15" customHeight="1">
      <c r="A121" s="416">
        <v>215</v>
      </c>
      <c r="B121" s="1171" t="s">
        <v>38751</v>
      </c>
      <c r="C121" s="1172"/>
      <c r="D121" s="1172"/>
      <c r="E121" s="1173"/>
    </row>
    <row r="122" spans="1:5">
      <c r="A122" s="417">
        <v>21516</v>
      </c>
      <c r="B122" s="8" t="s">
        <v>38752</v>
      </c>
      <c r="C122" s="9" t="s">
        <v>76</v>
      </c>
      <c r="D122" s="10">
        <v>7.87</v>
      </c>
      <c r="E122" s="14"/>
    </row>
    <row r="123" spans="1:5">
      <c r="A123" s="417">
        <v>21517</v>
      </c>
      <c r="B123" s="8" t="s">
        <v>38753</v>
      </c>
      <c r="C123" s="9" t="s">
        <v>76</v>
      </c>
      <c r="D123" s="10">
        <v>7.81</v>
      </c>
      <c r="E123" s="14"/>
    </row>
    <row r="124" spans="1:5">
      <c r="A124" s="417">
        <v>21521</v>
      </c>
      <c r="B124" s="8" t="s">
        <v>38754</v>
      </c>
      <c r="C124" s="9" t="s">
        <v>76</v>
      </c>
      <c r="D124" s="10">
        <v>7.17</v>
      </c>
      <c r="E124" s="14"/>
    </row>
    <row r="125" spans="1:5">
      <c r="A125" s="417">
        <v>21532</v>
      </c>
      <c r="B125" s="8" t="s">
        <v>38755</v>
      </c>
      <c r="C125" s="9" t="s">
        <v>76</v>
      </c>
      <c r="D125" s="10">
        <v>9.75</v>
      </c>
      <c r="E125" s="14"/>
    </row>
    <row r="126" spans="1:5" ht="30">
      <c r="A126" s="417">
        <v>21543</v>
      </c>
      <c r="B126" s="8" t="s">
        <v>38756</v>
      </c>
      <c r="C126" s="9" t="s">
        <v>2498</v>
      </c>
      <c r="D126" s="10">
        <v>28.54</v>
      </c>
      <c r="E126" s="14"/>
    </row>
    <row r="127" spans="1:5" ht="15" customHeight="1">
      <c r="A127" s="416">
        <v>220</v>
      </c>
      <c r="B127" s="1171" t="s">
        <v>38757</v>
      </c>
      <c r="C127" s="1172"/>
      <c r="D127" s="1172"/>
      <c r="E127" s="1173"/>
    </row>
    <row r="128" spans="1:5" ht="45">
      <c r="A128" s="417">
        <v>22001</v>
      </c>
      <c r="B128" s="8" t="s">
        <v>38758</v>
      </c>
      <c r="C128" s="9" t="s">
        <v>2498</v>
      </c>
      <c r="D128" s="10">
        <v>52.25</v>
      </c>
      <c r="E128" s="14"/>
    </row>
    <row r="129" spans="1:5" ht="45">
      <c r="A129" s="417">
        <v>22002</v>
      </c>
      <c r="B129" s="8" t="s">
        <v>38759</v>
      </c>
      <c r="C129" s="9" t="s">
        <v>2498</v>
      </c>
      <c r="D129" s="10">
        <v>54.75</v>
      </c>
      <c r="E129" s="14"/>
    </row>
    <row r="130" spans="1:5" ht="15" customHeight="1">
      <c r="A130" s="416">
        <v>225</v>
      </c>
      <c r="B130" s="1171" t="s">
        <v>38760</v>
      </c>
      <c r="C130" s="1172"/>
      <c r="D130" s="1172"/>
      <c r="E130" s="1173"/>
    </row>
    <row r="131" spans="1:5" ht="30">
      <c r="A131" s="417">
        <v>22502</v>
      </c>
      <c r="B131" s="8" t="s">
        <v>38761</v>
      </c>
      <c r="C131" s="9" t="s">
        <v>82</v>
      </c>
      <c r="D131" s="10">
        <v>2.2599999999999998</v>
      </c>
      <c r="E131" s="14"/>
    </row>
    <row r="132" spans="1:5" ht="30">
      <c r="A132" s="417">
        <v>22504</v>
      </c>
      <c r="B132" s="8" t="s">
        <v>38762</v>
      </c>
      <c r="C132" s="9" t="s">
        <v>82</v>
      </c>
      <c r="D132" s="10">
        <v>3.02</v>
      </c>
      <c r="E132" s="14"/>
    </row>
    <row r="133" spans="1:5" ht="30">
      <c r="A133" s="417">
        <v>22505</v>
      </c>
      <c r="B133" s="8" t="s">
        <v>38763</v>
      </c>
      <c r="C133" s="9" t="s">
        <v>82</v>
      </c>
      <c r="D133" s="10">
        <v>3.8</v>
      </c>
      <c r="E133" s="14"/>
    </row>
    <row r="134" spans="1:5" ht="30">
      <c r="A134" s="417">
        <v>22507</v>
      </c>
      <c r="B134" s="8" t="s">
        <v>38764</v>
      </c>
      <c r="C134" s="9" t="s">
        <v>82</v>
      </c>
      <c r="D134" s="10">
        <v>3.2</v>
      </c>
      <c r="E134" s="14"/>
    </row>
    <row r="135" spans="1:5" ht="30">
      <c r="A135" s="417">
        <v>22508</v>
      </c>
      <c r="B135" s="8" t="s">
        <v>38765</v>
      </c>
      <c r="C135" s="9" t="s">
        <v>82</v>
      </c>
      <c r="D135" s="10">
        <v>4.2</v>
      </c>
      <c r="E135" s="14"/>
    </row>
    <row r="136" spans="1:5" ht="30">
      <c r="A136" s="417">
        <v>22548</v>
      </c>
      <c r="B136" s="8" t="s">
        <v>38766</v>
      </c>
      <c r="C136" s="9" t="s">
        <v>82</v>
      </c>
      <c r="D136" s="10">
        <v>2.33</v>
      </c>
      <c r="E136" s="14"/>
    </row>
    <row r="137" spans="1:5" ht="30">
      <c r="A137" s="417">
        <v>22585</v>
      </c>
      <c r="B137" s="8" t="s">
        <v>38767</v>
      </c>
      <c r="C137" s="9" t="s">
        <v>82</v>
      </c>
      <c r="D137" s="10">
        <v>1.33</v>
      </c>
      <c r="E137" s="14"/>
    </row>
    <row r="138" spans="1:5" ht="30">
      <c r="A138" s="417">
        <v>22586</v>
      </c>
      <c r="B138" s="8" t="s">
        <v>38768</v>
      </c>
      <c r="C138" s="9" t="s">
        <v>82</v>
      </c>
      <c r="D138" s="10">
        <v>0.86</v>
      </c>
      <c r="E138" s="14"/>
    </row>
    <row r="139" spans="1:5" ht="15" customHeight="1">
      <c r="A139" s="416">
        <v>230</v>
      </c>
      <c r="B139" s="1171" t="s">
        <v>38769</v>
      </c>
      <c r="C139" s="1172"/>
      <c r="D139" s="1172"/>
      <c r="E139" s="1173"/>
    </row>
    <row r="140" spans="1:5" ht="30">
      <c r="A140" s="417">
        <v>23010</v>
      </c>
      <c r="B140" s="8" t="s">
        <v>38770</v>
      </c>
      <c r="C140" s="9" t="s">
        <v>82</v>
      </c>
      <c r="D140" s="10">
        <v>4.83</v>
      </c>
      <c r="E140" s="14"/>
    </row>
    <row r="141" spans="1:5" ht="30">
      <c r="A141" s="417">
        <v>23015</v>
      </c>
      <c r="B141" s="8" t="s">
        <v>38771</v>
      </c>
      <c r="C141" s="9" t="s">
        <v>82</v>
      </c>
      <c r="D141" s="10">
        <v>11.17</v>
      </c>
      <c r="E141" s="14"/>
    </row>
    <row r="142" spans="1:5" ht="15" customHeight="1">
      <c r="A142" s="416">
        <v>235</v>
      </c>
      <c r="B142" s="1171" t="s">
        <v>38772</v>
      </c>
      <c r="C142" s="1172"/>
      <c r="D142" s="1172"/>
      <c r="E142" s="1173"/>
    </row>
    <row r="143" spans="1:5" ht="30">
      <c r="A143" s="417">
        <v>23501</v>
      </c>
      <c r="B143" s="8" t="s">
        <v>38773</v>
      </c>
      <c r="C143" s="9" t="s">
        <v>2498</v>
      </c>
      <c r="D143" s="10">
        <v>118.22</v>
      </c>
      <c r="E143" s="14"/>
    </row>
    <row r="144" spans="1:5" ht="30">
      <c r="A144" s="417">
        <v>23503</v>
      </c>
      <c r="B144" s="8" t="s">
        <v>38774</v>
      </c>
      <c r="C144" s="9" t="s">
        <v>82</v>
      </c>
      <c r="D144" s="10">
        <v>390.67</v>
      </c>
      <c r="E144" s="14"/>
    </row>
    <row r="145" spans="1:5" ht="30">
      <c r="A145" s="417">
        <v>23522</v>
      </c>
      <c r="B145" s="8" t="s">
        <v>38775</v>
      </c>
      <c r="C145" s="9" t="s">
        <v>2498</v>
      </c>
      <c r="D145" s="10">
        <v>295.77</v>
      </c>
      <c r="E145" s="14"/>
    </row>
    <row r="146" spans="1:5" ht="15" customHeight="1">
      <c r="A146" s="416">
        <v>240</v>
      </c>
      <c r="B146" s="1171" t="s">
        <v>38776</v>
      </c>
      <c r="C146" s="1172"/>
      <c r="D146" s="1172"/>
      <c r="E146" s="1173"/>
    </row>
    <row r="147" spans="1:5">
      <c r="A147" s="417">
        <v>24015</v>
      </c>
      <c r="B147" s="8" t="s">
        <v>38777</v>
      </c>
      <c r="C147" s="9" t="s">
        <v>76</v>
      </c>
      <c r="D147" s="10">
        <v>8.2899999999999991</v>
      </c>
      <c r="E147" s="14"/>
    </row>
    <row r="148" spans="1:5">
      <c r="A148" s="417">
        <v>24020</v>
      </c>
      <c r="B148" s="8" t="s">
        <v>38778</v>
      </c>
      <c r="C148" s="9" t="s">
        <v>76</v>
      </c>
      <c r="D148" s="10">
        <v>10.8</v>
      </c>
      <c r="E148" s="14"/>
    </row>
    <row r="149" spans="1:5" ht="30">
      <c r="A149" s="417">
        <v>24029</v>
      </c>
      <c r="B149" s="8" t="s">
        <v>38779</v>
      </c>
      <c r="C149" s="9" t="s">
        <v>2498</v>
      </c>
      <c r="D149" s="10">
        <v>7.28</v>
      </c>
      <c r="E149" s="14"/>
    </row>
    <row r="150" spans="1:5" ht="30">
      <c r="A150" s="417">
        <v>24034</v>
      </c>
      <c r="B150" s="8" t="s">
        <v>38780</v>
      </c>
      <c r="C150" s="9" t="s">
        <v>76</v>
      </c>
      <c r="D150" s="10">
        <v>15.71</v>
      </c>
      <c r="E150" s="14"/>
    </row>
    <row r="151" spans="1:5" ht="45">
      <c r="A151" s="417">
        <v>24035</v>
      </c>
      <c r="B151" s="8" t="s">
        <v>38781</v>
      </c>
      <c r="C151" s="9" t="s">
        <v>76</v>
      </c>
      <c r="D151" s="10">
        <v>18.34</v>
      </c>
      <c r="E151" s="14"/>
    </row>
    <row r="152" spans="1:5">
      <c r="A152" s="417">
        <v>24038</v>
      </c>
      <c r="B152" s="8" t="s">
        <v>38782</v>
      </c>
      <c r="C152" s="9" t="s">
        <v>38783</v>
      </c>
      <c r="D152" s="10">
        <v>0.33</v>
      </c>
      <c r="E152" s="14"/>
    </row>
    <row r="153" spans="1:5" ht="30">
      <c r="A153" s="417">
        <v>24042</v>
      </c>
      <c r="B153" s="8" t="s">
        <v>38784</v>
      </c>
      <c r="C153" s="9" t="s">
        <v>76</v>
      </c>
      <c r="D153" s="10">
        <v>29.24</v>
      </c>
      <c r="E153" s="14"/>
    </row>
    <row r="154" spans="1:5" ht="15" customHeight="1">
      <c r="A154" s="416">
        <v>241</v>
      </c>
      <c r="B154" s="1171" t="s">
        <v>38785</v>
      </c>
      <c r="C154" s="1172"/>
      <c r="D154" s="1172"/>
      <c r="E154" s="1173"/>
    </row>
    <row r="155" spans="1:5">
      <c r="A155" s="417">
        <v>24116</v>
      </c>
      <c r="B155" s="8" t="s">
        <v>38786</v>
      </c>
      <c r="C155" s="9" t="s">
        <v>2498</v>
      </c>
      <c r="D155" s="10">
        <v>0.73</v>
      </c>
      <c r="E155" s="14"/>
    </row>
    <row r="156" spans="1:5" ht="45">
      <c r="A156" s="417">
        <v>24130</v>
      </c>
      <c r="B156" s="8" t="s">
        <v>38787</v>
      </c>
      <c r="C156" s="9" t="s">
        <v>2498</v>
      </c>
      <c r="D156" s="10">
        <v>232.27</v>
      </c>
      <c r="E156" s="14"/>
    </row>
    <row r="157" spans="1:5" ht="45">
      <c r="A157" s="417">
        <v>24131</v>
      </c>
      <c r="B157" s="8" t="s">
        <v>38788</v>
      </c>
      <c r="C157" s="9" t="s">
        <v>2498</v>
      </c>
      <c r="D157" s="10">
        <v>246.2</v>
      </c>
      <c r="E157" s="14"/>
    </row>
    <row r="158" spans="1:5">
      <c r="A158" s="417">
        <v>24145</v>
      </c>
      <c r="B158" s="8" t="s">
        <v>38789</v>
      </c>
      <c r="C158" s="9" t="s">
        <v>76</v>
      </c>
      <c r="D158" s="10">
        <v>22.65</v>
      </c>
      <c r="E158" s="14"/>
    </row>
    <row r="159" spans="1:5" ht="30">
      <c r="A159" s="417">
        <v>24184</v>
      </c>
      <c r="B159" s="8" t="s">
        <v>38790</v>
      </c>
      <c r="C159" s="9" t="s">
        <v>82</v>
      </c>
      <c r="D159" s="10">
        <v>29.69</v>
      </c>
      <c r="E159" s="14"/>
    </row>
    <row r="160" spans="1:5" ht="15" customHeight="1">
      <c r="A160" s="416">
        <v>255</v>
      </c>
      <c r="B160" s="1171" t="s">
        <v>38791</v>
      </c>
      <c r="C160" s="1172"/>
      <c r="D160" s="1172"/>
      <c r="E160" s="1173"/>
    </row>
    <row r="161" spans="1:5" ht="30">
      <c r="A161" s="417">
        <v>25513</v>
      </c>
      <c r="B161" s="8" t="s">
        <v>38792</v>
      </c>
      <c r="C161" s="9" t="s">
        <v>2498</v>
      </c>
      <c r="D161" s="10">
        <v>34.36</v>
      </c>
      <c r="E161" s="14"/>
    </row>
    <row r="162" spans="1:5" ht="30">
      <c r="A162" s="417">
        <v>25514</v>
      </c>
      <c r="B162" s="8" t="s">
        <v>38793</v>
      </c>
      <c r="C162" s="9" t="s">
        <v>2498</v>
      </c>
      <c r="D162" s="10">
        <v>48.81</v>
      </c>
      <c r="E162" s="14"/>
    </row>
    <row r="163" spans="1:5">
      <c r="A163" s="417">
        <v>25532</v>
      </c>
      <c r="B163" s="8" t="s">
        <v>38794</v>
      </c>
      <c r="C163" s="9" t="s">
        <v>2498</v>
      </c>
      <c r="D163" s="10">
        <v>79.84</v>
      </c>
      <c r="E163" s="14"/>
    </row>
    <row r="164" spans="1:5" ht="30">
      <c r="A164" s="417">
        <v>25568</v>
      </c>
      <c r="B164" s="8" t="s">
        <v>38795</v>
      </c>
      <c r="C164" s="9" t="s">
        <v>2498</v>
      </c>
      <c r="D164" s="10">
        <v>36.74</v>
      </c>
      <c r="E164" s="14"/>
    </row>
    <row r="165" spans="1:5" ht="30">
      <c r="A165" s="417">
        <v>25569</v>
      </c>
      <c r="B165" s="8" t="s">
        <v>38795</v>
      </c>
      <c r="C165" s="9" t="s">
        <v>2498</v>
      </c>
      <c r="D165" s="10">
        <v>68.13</v>
      </c>
      <c r="E165" s="14"/>
    </row>
    <row r="166" spans="1:5" ht="30">
      <c r="A166" s="417">
        <v>25570</v>
      </c>
      <c r="B166" s="8" t="s">
        <v>38796</v>
      </c>
      <c r="C166" s="9" t="s">
        <v>82</v>
      </c>
      <c r="D166" s="10">
        <v>2.5</v>
      </c>
      <c r="E166" s="14"/>
    </row>
    <row r="167" spans="1:5" ht="30">
      <c r="A167" s="417">
        <v>25571</v>
      </c>
      <c r="B167" s="8" t="s">
        <v>38797</v>
      </c>
      <c r="C167" s="9" t="s">
        <v>82</v>
      </c>
      <c r="D167" s="10">
        <v>5.07</v>
      </c>
      <c r="E167" s="14"/>
    </row>
    <row r="168" spans="1:5" ht="30">
      <c r="A168" s="417">
        <v>25592</v>
      </c>
      <c r="B168" s="8" t="s">
        <v>38798</v>
      </c>
      <c r="C168" s="9" t="s">
        <v>2498</v>
      </c>
      <c r="D168" s="10">
        <v>83.93</v>
      </c>
      <c r="E168" s="14"/>
    </row>
    <row r="169" spans="1:5" ht="15" customHeight="1">
      <c r="A169" s="416">
        <v>256</v>
      </c>
      <c r="B169" s="1171" t="s">
        <v>38791</v>
      </c>
      <c r="C169" s="1172"/>
      <c r="D169" s="1172"/>
      <c r="E169" s="1173"/>
    </row>
    <row r="170" spans="1:5" ht="30">
      <c r="A170" s="417">
        <v>25617</v>
      </c>
      <c r="B170" s="8" t="s">
        <v>38799</v>
      </c>
      <c r="C170" s="9" t="s">
        <v>2498</v>
      </c>
      <c r="D170" s="10">
        <v>55.42</v>
      </c>
      <c r="E170" s="14"/>
    </row>
    <row r="171" spans="1:5" ht="15" customHeight="1">
      <c r="A171" s="416">
        <v>258</v>
      </c>
      <c r="B171" s="1171" t="s">
        <v>38791</v>
      </c>
      <c r="C171" s="1172"/>
      <c r="D171" s="1172"/>
      <c r="E171" s="1173"/>
    </row>
    <row r="172" spans="1:5" ht="45">
      <c r="A172" s="417">
        <v>25841</v>
      </c>
      <c r="B172" s="8" t="s">
        <v>38800</v>
      </c>
      <c r="C172" s="9" t="s">
        <v>2498</v>
      </c>
      <c r="D172" s="10">
        <v>78.8</v>
      </c>
      <c r="E172" s="14"/>
    </row>
    <row r="173" spans="1:5" ht="45">
      <c r="A173" s="417">
        <v>25843</v>
      </c>
      <c r="B173" s="8" t="s">
        <v>38801</v>
      </c>
      <c r="C173" s="9" t="s">
        <v>2498</v>
      </c>
      <c r="D173" s="10">
        <v>86.48</v>
      </c>
      <c r="E173" s="14"/>
    </row>
    <row r="174" spans="1:5" ht="15" customHeight="1">
      <c r="A174" s="416">
        <v>260</v>
      </c>
      <c r="B174" s="1171" t="s">
        <v>38802</v>
      </c>
      <c r="C174" s="1172"/>
      <c r="D174" s="1172"/>
      <c r="E174" s="1173"/>
    </row>
    <row r="175" spans="1:5" ht="30">
      <c r="A175" s="417">
        <v>26008</v>
      </c>
      <c r="B175" s="8" t="s">
        <v>38803</v>
      </c>
      <c r="C175" s="9" t="s">
        <v>81</v>
      </c>
      <c r="D175" s="10">
        <v>27.33</v>
      </c>
      <c r="E175" s="14"/>
    </row>
    <row r="176" spans="1:5" ht="30">
      <c r="A176" s="417">
        <v>26015</v>
      </c>
      <c r="B176" s="8" t="s">
        <v>38804</v>
      </c>
      <c r="C176" s="9" t="s">
        <v>81</v>
      </c>
      <c r="D176" s="10">
        <v>51.72</v>
      </c>
      <c r="E176" s="14"/>
    </row>
    <row r="177" spans="1:5" ht="30">
      <c r="A177" s="417">
        <v>26040</v>
      </c>
      <c r="B177" s="8" t="s">
        <v>38805</v>
      </c>
      <c r="C177" s="9" t="s">
        <v>81</v>
      </c>
      <c r="D177" s="10">
        <v>6.72</v>
      </c>
      <c r="E177" s="14"/>
    </row>
    <row r="178" spans="1:5" ht="30">
      <c r="A178" s="417">
        <v>26091</v>
      </c>
      <c r="B178" s="8" t="s">
        <v>38806</v>
      </c>
      <c r="C178" s="9" t="s">
        <v>81</v>
      </c>
      <c r="D178" s="10">
        <v>7.23</v>
      </c>
      <c r="E178" s="14"/>
    </row>
    <row r="179" spans="1:5" ht="15" customHeight="1">
      <c r="A179" s="416">
        <v>265</v>
      </c>
      <c r="B179" s="1171" t="s">
        <v>38807</v>
      </c>
      <c r="C179" s="1172"/>
      <c r="D179" s="1172"/>
      <c r="E179" s="1173"/>
    </row>
    <row r="180" spans="1:5">
      <c r="A180" s="417">
        <v>26503</v>
      </c>
      <c r="B180" s="8" t="s">
        <v>38808</v>
      </c>
      <c r="C180" s="9" t="s">
        <v>82</v>
      </c>
      <c r="D180" s="10">
        <v>0.93</v>
      </c>
      <c r="E180" s="14"/>
    </row>
    <row r="181" spans="1:5">
      <c r="A181" s="417">
        <v>26506</v>
      </c>
      <c r="B181" s="8" t="s">
        <v>38809</v>
      </c>
      <c r="C181" s="9" t="s">
        <v>82</v>
      </c>
      <c r="D181" s="10">
        <v>232.98</v>
      </c>
      <c r="E181" s="14"/>
    </row>
    <row r="182" spans="1:5" ht="30">
      <c r="A182" s="417">
        <v>26508</v>
      </c>
      <c r="B182" s="8" t="s">
        <v>38810</v>
      </c>
      <c r="C182" s="9" t="s">
        <v>81</v>
      </c>
      <c r="D182" s="10">
        <v>11.43</v>
      </c>
      <c r="E182" s="14"/>
    </row>
    <row r="183" spans="1:5">
      <c r="A183" s="417">
        <v>26512</v>
      </c>
      <c r="B183" s="8" t="s">
        <v>38811</v>
      </c>
      <c r="C183" s="9" t="s">
        <v>82</v>
      </c>
      <c r="D183" s="10">
        <v>1.31</v>
      </c>
      <c r="E183" s="14"/>
    </row>
    <row r="184" spans="1:5" ht="30">
      <c r="A184" s="417">
        <v>26517</v>
      </c>
      <c r="B184" s="8" t="s">
        <v>38812</v>
      </c>
      <c r="C184" s="9" t="s">
        <v>82</v>
      </c>
      <c r="D184" s="10">
        <v>1.89</v>
      </c>
      <c r="E184" s="14"/>
    </row>
    <row r="185" spans="1:5">
      <c r="A185" s="417">
        <v>26546</v>
      </c>
      <c r="B185" s="8" t="s">
        <v>38813</v>
      </c>
      <c r="C185" s="9" t="s">
        <v>82</v>
      </c>
      <c r="D185" s="10">
        <v>0.33</v>
      </c>
      <c r="E185" s="14"/>
    </row>
    <row r="186" spans="1:5" ht="30">
      <c r="A186" s="417">
        <v>26548</v>
      </c>
      <c r="B186" s="8" t="s">
        <v>38814</v>
      </c>
      <c r="C186" s="9" t="s">
        <v>82</v>
      </c>
      <c r="D186" s="10">
        <v>0.47</v>
      </c>
      <c r="E186" s="14"/>
    </row>
    <row r="187" spans="1:5">
      <c r="A187" s="417">
        <v>26549</v>
      </c>
      <c r="B187" s="8" t="s">
        <v>38815</v>
      </c>
      <c r="C187" s="9" t="s">
        <v>82</v>
      </c>
      <c r="D187" s="10">
        <v>0.16</v>
      </c>
      <c r="E187" s="14"/>
    </row>
    <row r="188" spans="1:5" ht="30">
      <c r="A188" s="417">
        <v>26550</v>
      </c>
      <c r="B188" s="8" t="s">
        <v>38816</v>
      </c>
      <c r="C188" s="9" t="s">
        <v>82</v>
      </c>
      <c r="D188" s="10">
        <v>17.2</v>
      </c>
      <c r="E188" s="14"/>
    </row>
    <row r="189" spans="1:5">
      <c r="A189" s="417">
        <v>26551</v>
      </c>
      <c r="B189" s="8" t="s">
        <v>38817</v>
      </c>
      <c r="C189" s="9" t="s">
        <v>82</v>
      </c>
      <c r="D189" s="10">
        <v>0.7</v>
      </c>
      <c r="E189" s="14"/>
    </row>
    <row r="190" spans="1:5">
      <c r="A190" s="417">
        <v>26552</v>
      </c>
      <c r="B190" s="8" t="s">
        <v>38818</v>
      </c>
      <c r="C190" s="9" t="s">
        <v>82</v>
      </c>
      <c r="D190" s="10">
        <v>0.14000000000000001</v>
      </c>
      <c r="E190" s="14"/>
    </row>
    <row r="191" spans="1:5">
      <c r="A191" s="417">
        <v>26554</v>
      </c>
      <c r="B191" s="8" t="s">
        <v>38819</v>
      </c>
      <c r="C191" s="9" t="s">
        <v>82</v>
      </c>
      <c r="D191" s="10">
        <v>0.16</v>
      </c>
      <c r="E191" s="14"/>
    </row>
    <row r="192" spans="1:5">
      <c r="A192" s="417">
        <v>26560</v>
      </c>
      <c r="B192" s="8" t="s">
        <v>38820</v>
      </c>
      <c r="C192" s="9" t="s">
        <v>76</v>
      </c>
      <c r="D192" s="10">
        <v>20.53</v>
      </c>
      <c r="E192" s="14"/>
    </row>
    <row r="193" spans="1:5">
      <c r="A193" s="417">
        <v>26563</v>
      </c>
      <c r="B193" s="8" t="s">
        <v>38821</v>
      </c>
      <c r="C193" s="9" t="s">
        <v>76</v>
      </c>
      <c r="D193" s="10">
        <v>25.81</v>
      </c>
      <c r="E193" s="14"/>
    </row>
    <row r="194" spans="1:5">
      <c r="A194" s="417">
        <v>26566</v>
      </c>
      <c r="B194" s="8" t="s">
        <v>38822</v>
      </c>
      <c r="C194" s="9" t="s">
        <v>76</v>
      </c>
      <c r="D194" s="10">
        <v>20.43</v>
      </c>
      <c r="E194" s="14"/>
    </row>
    <row r="195" spans="1:5">
      <c r="A195" s="417">
        <v>26569</v>
      </c>
      <c r="B195" s="8" t="s">
        <v>38823</v>
      </c>
      <c r="C195" s="9" t="s">
        <v>76</v>
      </c>
      <c r="D195" s="10">
        <v>18.829999999999998</v>
      </c>
      <c r="E195" s="14"/>
    </row>
    <row r="196" spans="1:5">
      <c r="A196" s="417">
        <v>26570</v>
      </c>
      <c r="B196" s="8" t="s">
        <v>38824</v>
      </c>
      <c r="C196" s="9" t="s">
        <v>76</v>
      </c>
      <c r="D196" s="10">
        <v>18.829999999999998</v>
      </c>
      <c r="E196" s="14"/>
    </row>
    <row r="197" spans="1:5">
      <c r="A197" s="417">
        <v>26573</v>
      </c>
      <c r="B197" s="8" t="s">
        <v>38825</v>
      </c>
      <c r="C197" s="9" t="s">
        <v>76</v>
      </c>
      <c r="D197" s="10">
        <v>30.65</v>
      </c>
      <c r="E197" s="14"/>
    </row>
    <row r="198" spans="1:5">
      <c r="A198" s="417">
        <v>26581</v>
      </c>
      <c r="B198" s="8" t="s">
        <v>38826</v>
      </c>
      <c r="C198" s="9" t="s">
        <v>76</v>
      </c>
      <c r="D198" s="10">
        <v>22.14</v>
      </c>
      <c r="E198" s="14"/>
    </row>
    <row r="199" spans="1:5">
      <c r="A199" s="417">
        <v>26588</v>
      </c>
      <c r="B199" s="8" t="s">
        <v>38827</v>
      </c>
      <c r="C199" s="9" t="s">
        <v>82</v>
      </c>
      <c r="D199" s="10">
        <v>0.13</v>
      </c>
      <c r="E199" s="14"/>
    </row>
    <row r="200" spans="1:5">
      <c r="A200" s="417">
        <v>26589</v>
      </c>
      <c r="B200" s="8" t="s">
        <v>38828</v>
      </c>
      <c r="C200" s="9" t="s">
        <v>82</v>
      </c>
      <c r="D200" s="10">
        <v>0.28000000000000003</v>
      </c>
      <c r="E200" s="14"/>
    </row>
    <row r="201" spans="1:5">
      <c r="A201" s="417">
        <v>26591</v>
      </c>
      <c r="B201" s="8" t="s">
        <v>38829</v>
      </c>
      <c r="C201" s="9" t="s">
        <v>82</v>
      </c>
      <c r="D201" s="10">
        <v>0.09</v>
      </c>
      <c r="E201" s="14"/>
    </row>
    <row r="202" spans="1:5">
      <c r="A202" s="417">
        <v>26592</v>
      </c>
      <c r="B202" s="8" t="s">
        <v>38830</v>
      </c>
      <c r="C202" s="9" t="s">
        <v>82</v>
      </c>
      <c r="D202" s="10">
        <v>0.16</v>
      </c>
      <c r="E202" s="14"/>
    </row>
    <row r="203" spans="1:5" ht="15" customHeight="1">
      <c r="A203" s="416">
        <v>266</v>
      </c>
      <c r="B203" s="1171" t="s">
        <v>38831</v>
      </c>
      <c r="C203" s="1172"/>
      <c r="D203" s="1172"/>
      <c r="E203" s="1173"/>
    </row>
    <row r="204" spans="1:5" ht="30">
      <c r="A204" s="417">
        <v>26607</v>
      </c>
      <c r="B204" s="8" t="s">
        <v>38832</v>
      </c>
      <c r="C204" s="9" t="s">
        <v>82</v>
      </c>
      <c r="D204" s="10">
        <v>1.32</v>
      </c>
      <c r="E204" s="14"/>
    </row>
    <row r="205" spans="1:5" ht="30">
      <c r="A205" s="417">
        <v>26610</v>
      </c>
      <c r="B205" s="8" t="s">
        <v>38833</v>
      </c>
      <c r="C205" s="9" t="s">
        <v>82</v>
      </c>
      <c r="D205" s="10">
        <v>0.55000000000000004</v>
      </c>
      <c r="E205" s="14"/>
    </row>
    <row r="206" spans="1:5">
      <c r="A206" s="417">
        <v>26612</v>
      </c>
      <c r="B206" s="8" t="s">
        <v>38834</v>
      </c>
      <c r="C206" s="9" t="s">
        <v>82</v>
      </c>
      <c r="D206" s="10">
        <v>0.66</v>
      </c>
      <c r="E206" s="14"/>
    </row>
    <row r="207" spans="1:5" ht="30">
      <c r="A207" s="417">
        <v>26617</v>
      </c>
      <c r="B207" s="8" t="s">
        <v>38835</v>
      </c>
      <c r="C207" s="9" t="s">
        <v>81</v>
      </c>
      <c r="D207" s="10">
        <v>32.64</v>
      </c>
      <c r="E207" s="14"/>
    </row>
    <row r="208" spans="1:5" ht="30">
      <c r="A208" s="417">
        <v>26618</v>
      </c>
      <c r="B208" s="8" t="s">
        <v>38836</v>
      </c>
      <c r="C208" s="9" t="s">
        <v>82</v>
      </c>
      <c r="D208" s="10">
        <v>18.03</v>
      </c>
      <c r="E208" s="14"/>
    </row>
    <row r="209" spans="1:5">
      <c r="A209" s="417">
        <v>26648</v>
      </c>
      <c r="B209" s="8" t="s">
        <v>38837</v>
      </c>
      <c r="C209" s="9" t="s">
        <v>82</v>
      </c>
      <c r="D209" s="10">
        <v>0.19</v>
      </c>
      <c r="E209" s="14"/>
    </row>
    <row r="210" spans="1:5" ht="30">
      <c r="A210" s="417">
        <v>26664</v>
      </c>
      <c r="B210" s="8" t="s">
        <v>38838</v>
      </c>
      <c r="C210" s="9" t="s">
        <v>82</v>
      </c>
      <c r="D210" s="10">
        <v>0.28999999999999998</v>
      </c>
      <c r="E210" s="14"/>
    </row>
    <row r="211" spans="1:5" ht="45">
      <c r="A211" s="417">
        <v>26668</v>
      </c>
      <c r="B211" s="8" t="s">
        <v>38839</v>
      </c>
      <c r="C211" s="9" t="s">
        <v>82</v>
      </c>
      <c r="D211" s="10">
        <v>51.18</v>
      </c>
      <c r="E211" s="14"/>
    </row>
    <row r="212" spans="1:5" ht="30">
      <c r="A212" s="417">
        <v>26669</v>
      </c>
      <c r="B212" s="8" t="s">
        <v>38840</v>
      </c>
      <c r="C212" s="9" t="s">
        <v>82</v>
      </c>
      <c r="D212" s="10">
        <v>10.19</v>
      </c>
      <c r="E212" s="14"/>
    </row>
    <row r="213" spans="1:5" ht="45">
      <c r="A213" s="417">
        <v>26670</v>
      </c>
      <c r="B213" s="8" t="s">
        <v>38841</v>
      </c>
      <c r="C213" s="9" t="s">
        <v>82</v>
      </c>
      <c r="D213" s="10">
        <v>135.19999999999999</v>
      </c>
      <c r="E213" s="14"/>
    </row>
    <row r="214" spans="1:5" ht="45">
      <c r="A214" s="417">
        <v>26671</v>
      </c>
      <c r="B214" s="8" t="s">
        <v>38842</v>
      </c>
      <c r="C214" s="9" t="s">
        <v>82</v>
      </c>
      <c r="D214" s="10">
        <v>64.78</v>
      </c>
      <c r="E214" s="14"/>
    </row>
    <row r="215" spans="1:5">
      <c r="A215" s="417">
        <v>26675</v>
      </c>
      <c r="B215" s="8" t="s">
        <v>38843</v>
      </c>
      <c r="C215" s="9" t="s">
        <v>82</v>
      </c>
      <c r="D215" s="10">
        <v>0.41</v>
      </c>
      <c r="E215" s="14"/>
    </row>
    <row r="216" spans="1:5" ht="30">
      <c r="A216" s="417">
        <v>26678</v>
      </c>
      <c r="B216" s="8" t="s">
        <v>38844</v>
      </c>
      <c r="C216" s="9" t="s">
        <v>82</v>
      </c>
      <c r="D216" s="10">
        <v>0.53</v>
      </c>
      <c r="E216" s="14"/>
    </row>
    <row r="217" spans="1:5" ht="15" customHeight="1">
      <c r="A217" s="416">
        <v>267</v>
      </c>
      <c r="B217" s="1171" t="s">
        <v>38831</v>
      </c>
      <c r="C217" s="1172"/>
      <c r="D217" s="1172"/>
      <c r="E217" s="1173"/>
    </row>
    <row r="218" spans="1:5" ht="30">
      <c r="A218" s="417">
        <v>26714</v>
      </c>
      <c r="B218" s="8" t="s">
        <v>38845</v>
      </c>
      <c r="C218" s="9" t="s">
        <v>82</v>
      </c>
      <c r="D218" s="10">
        <v>6.06</v>
      </c>
      <c r="E218" s="14"/>
    </row>
    <row r="219" spans="1:5" ht="15" customHeight="1">
      <c r="A219" s="416">
        <v>268</v>
      </c>
      <c r="B219" s="1171" t="s">
        <v>38831</v>
      </c>
      <c r="C219" s="1172"/>
      <c r="D219" s="1172"/>
      <c r="E219" s="1173"/>
    </row>
    <row r="220" spans="1:5" ht="30">
      <c r="A220" s="417">
        <v>26877</v>
      </c>
      <c r="B220" s="8" t="s">
        <v>38846</v>
      </c>
      <c r="C220" s="9" t="s">
        <v>82</v>
      </c>
      <c r="D220" s="10">
        <v>0.51</v>
      </c>
      <c r="E220" s="14"/>
    </row>
    <row r="221" spans="1:5">
      <c r="A221" s="417">
        <v>26879</v>
      </c>
      <c r="B221" s="8" t="s">
        <v>38847</v>
      </c>
      <c r="C221" s="9" t="s">
        <v>82</v>
      </c>
      <c r="D221" s="10">
        <v>0.49</v>
      </c>
      <c r="E221" s="14"/>
    </row>
    <row r="222" spans="1:5">
      <c r="A222" s="417">
        <v>26894</v>
      </c>
      <c r="B222" s="8" t="s">
        <v>38848</v>
      </c>
      <c r="C222" s="9" t="s">
        <v>82</v>
      </c>
      <c r="D222" s="10">
        <v>0.12</v>
      </c>
      <c r="E222" s="14"/>
    </row>
    <row r="223" spans="1:5" ht="15" customHeight="1">
      <c r="A223" s="416">
        <v>269</v>
      </c>
      <c r="B223" s="1171" t="s">
        <v>38849</v>
      </c>
      <c r="C223" s="1172"/>
      <c r="D223" s="1172"/>
      <c r="E223" s="1173"/>
    </row>
    <row r="224" spans="1:5" ht="30">
      <c r="A224" s="417">
        <v>26917</v>
      </c>
      <c r="B224" s="8" t="s">
        <v>38850</v>
      </c>
      <c r="C224" s="9" t="s">
        <v>82</v>
      </c>
      <c r="D224" s="10">
        <v>80.2</v>
      </c>
      <c r="E224" s="14"/>
    </row>
    <row r="225" spans="1:5" ht="30">
      <c r="A225" s="417">
        <v>26972</v>
      </c>
      <c r="B225" s="8" t="s">
        <v>38851</v>
      </c>
      <c r="C225" s="9" t="s">
        <v>82</v>
      </c>
      <c r="D225" s="10">
        <v>37.31</v>
      </c>
      <c r="E225" s="14"/>
    </row>
    <row r="226" spans="1:5" ht="15" customHeight="1">
      <c r="A226" s="416">
        <v>270</v>
      </c>
      <c r="B226" s="1171" t="s">
        <v>38852</v>
      </c>
      <c r="C226" s="1172"/>
      <c r="D226" s="1172"/>
      <c r="E226" s="1173"/>
    </row>
    <row r="227" spans="1:5">
      <c r="A227" s="417">
        <v>27002</v>
      </c>
      <c r="B227" s="8" t="s">
        <v>38853</v>
      </c>
      <c r="C227" s="9" t="s">
        <v>76</v>
      </c>
      <c r="D227" s="10">
        <v>16.96</v>
      </c>
      <c r="E227" s="14"/>
    </row>
    <row r="228" spans="1:5">
      <c r="A228" s="417">
        <v>27003</v>
      </c>
      <c r="B228" s="8" t="s">
        <v>38854</v>
      </c>
      <c r="C228" s="9" t="s">
        <v>76</v>
      </c>
      <c r="D228" s="10">
        <v>16.96</v>
      </c>
      <c r="E228" s="14"/>
    </row>
    <row r="229" spans="1:5">
      <c r="A229" s="417">
        <v>27004</v>
      </c>
      <c r="B229" s="8" t="s">
        <v>83</v>
      </c>
      <c r="C229" s="9" t="s">
        <v>76</v>
      </c>
      <c r="D229" s="10">
        <v>18.66</v>
      </c>
      <c r="E229" s="14"/>
    </row>
    <row r="230" spans="1:5">
      <c r="A230" s="417">
        <v>27005</v>
      </c>
      <c r="B230" s="8" t="s">
        <v>38855</v>
      </c>
      <c r="C230" s="9" t="s">
        <v>76</v>
      </c>
      <c r="D230" s="10">
        <v>20.12</v>
      </c>
      <c r="E230" s="14"/>
    </row>
    <row r="231" spans="1:5">
      <c r="A231" s="417">
        <v>27006</v>
      </c>
      <c r="B231" s="8" t="s">
        <v>38856</v>
      </c>
      <c r="C231" s="9" t="s">
        <v>76</v>
      </c>
      <c r="D231" s="10">
        <v>31.58</v>
      </c>
      <c r="E231" s="14"/>
    </row>
    <row r="232" spans="1:5">
      <c r="A232" s="417">
        <v>27010</v>
      </c>
      <c r="B232" s="8" t="s">
        <v>38857</v>
      </c>
      <c r="C232" s="9" t="s">
        <v>76</v>
      </c>
      <c r="D232" s="10">
        <v>19.93</v>
      </c>
      <c r="E232" s="14"/>
    </row>
    <row r="233" spans="1:5">
      <c r="A233" s="417">
        <v>27020</v>
      </c>
      <c r="B233" s="8" t="s">
        <v>38858</v>
      </c>
      <c r="C233" s="9" t="s">
        <v>81</v>
      </c>
      <c r="D233" s="10">
        <v>0.52</v>
      </c>
      <c r="E233" s="14"/>
    </row>
    <row r="234" spans="1:5" ht="30">
      <c r="A234" s="417">
        <v>27022</v>
      </c>
      <c r="B234" s="8" t="s">
        <v>38859</v>
      </c>
      <c r="C234" s="9" t="s">
        <v>81</v>
      </c>
      <c r="D234" s="10">
        <v>1.01</v>
      </c>
      <c r="E234" s="14"/>
    </row>
    <row r="235" spans="1:5" ht="15" customHeight="1">
      <c r="A235" s="416">
        <v>275</v>
      </c>
      <c r="B235" s="1171" t="s">
        <v>38860</v>
      </c>
      <c r="C235" s="1172"/>
      <c r="D235" s="1172"/>
      <c r="E235" s="1173"/>
    </row>
    <row r="236" spans="1:5" ht="30">
      <c r="A236" s="417">
        <v>27504</v>
      </c>
      <c r="B236" s="8" t="s">
        <v>38861</v>
      </c>
      <c r="C236" s="9" t="s">
        <v>82</v>
      </c>
      <c r="D236" s="10">
        <v>78.95</v>
      </c>
      <c r="E236" s="14"/>
    </row>
    <row r="237" spans="1:5" ht="30">
      <c r="A237" s="417">
        <v>27520</v>
      </c>
      <c r="B237" s="8" t="s">
        <v>38862</v>
      </c>
      <c r="C237" s="9" t="s">
        <v>2498</v>
      </c>
      <c r="D237" s="10">
        <v>21.01</v>
      </c>
      <c r="E237" s="14"/>
    </row>
    <row r="238" spans="1:5" ht="30">
      <c r="A238" s="417">
        <v>27532</v>
      </c>
      <c r="B238" s="8" t="s">
        <v>38863</v>
      </c>
      <c r="C238" s="9" t="s">
        <v>2498</v>
      </c>
      <c r="D238" s="10">
        <v>139.91</v>
      </c>
      <c r="E238" s="14"/>
    </row>
    <row r="239" spans="1:5" ht="45">
      <c r="A239" s="417">
        <v>27546</v>
      </c>
      <c r="B239" s="8" t="s">
        <v>38864</v>
      </c>
      <c r="C239" s="9" t="s">
        <v>2498</v>
      </c>
      <c r="D239" s="10">
        <v>63.72</v>
      </c>
      <c r="E239" s="14"/>
    </row>
    <row r="240" spans="1:5" ht="15" customHeight="1">
      <c r="A240" s="416">
        <v>276</v>
      </c>
      <c r="B240" s="1171" t="s">
        <v>38865</v>
      </c>
      <c r="C240" s="1172"/>
      <c r="D240" s="1172"/>
      <c r="E240" s="1173"/>
    </row>
    <row r="241" spans="1:5" ht="45">
      <c r="A241" s="417">
        <v>27602</v>
      </c>
      <c r="B241" s="8" t="s">
        <v>38866</v>
      </c>
      <c r="C241" s="9" t="s">
        <v>2498</v>
      </c>
      <c r="D241" s="10">
        <v>41.05</v>
      </c>
      <c r="E241" s="14"/>
    </row>
    <row r="242" spans="1:5" ht="30">
      <c r="A242" s="417">
        <v>27666</v>
      </c>
      <c r="B242" s="8" t="s">
        <v>38867</v>
      </c>
      <c r="C242" s="9" t="s">
        <v>2498</v>
      </c>
      <c r="D242" s="10">
        <v>84.23</v>
      </c>
      <c r="E242" s="14"/>
    </row>
    <row r="243" spans="1:5" ht="45">
      <c r="A243" s="417">
        <v>27676</v>
      </c>
      <c r="B243" s="8" t="s">
        <v>38868</v>
      </c>
      <c r="C243" s="9" t="s">
        <v>2498</v>
      </c>
      <c r="D243" s="10">
        <v>77</v>
      </c>
      <c r="E243" s="14"/>
    </row>
    <row r="244" spans="1:5" ht="30">
      <c r="A244" s="417">
        <v>27677</v>
      </c>
      <c r="B244" s="8" t="s">
        <v>38869</v>
      </c>
      <c r="C244" s="9" t="s">
        <v>2498</v>
      </c>
      <c r="D244" s="10">
        <v>11.38</v>
      </c>
      <c r="E244" s="14"/>
    </row>
    <row r="245" spans="1:5" ht="30">
      <c r="A245" s="417">
        <v>27678</v>
      </c>
      <c r="B245" s="8" t="s">
        <v>38870</v>
      </c>
      <c r="C245" s="9" t="s">
        <v>2498</v>
      </c>
      <c r="D245" s="10">
        <v>60.08</v>
      </c>
      <c r="E245" s="14"/>
    </row>
    <row r="246" spans="1:5" ht="30">
      <c r="A246" s="417">
        <v>27679</v>
      </c>
      <c r="B246" s="8" t="s">
        <v>38871</v>
      </c>
      <c r="C246" s="9" t="s">
        <v>2498</v>
      </c>
      <c r="D246" s="10">
        <v>155.80000000000001</v>
      </c>
      <c r="E246" s="14"/>
    </row>
    <row r="247" spans="1:5" ht="30">
      <c r="A247" s="417">
        <v>27680</v>
      </c>
      <c r="B247" s="8" t="s">
        <v>38872</v>
      </c>
      <c r="C247" s="9" t="s">
        <v>2498</v>
      </c>
      <c r="D247" s="10">
        <v>112.42</v>
      </c>
      <c r="E247" s="14"/>
    </row>
    <row r="248" spans="1:5" ht="15" customHeight="1">
      <c r="A248" s="416">
        <v>280</v>
      </c>
      <c r="B248" s="1171" t="s">
        <v>23</v>
      </c>
      <c r="C248" s="1172"/>
      <c r="D248" s="1172"/>
      <c r="E248" s="1173"/>
    </row>
    <row r="249" spans="1:5">
      <c r="A249" s="417">
        <v>28001</v>
      </c>
      <c r="B249" s="8" t="s">
        <v>38873</v>
      </c>
      <c r="C249" s="9" t="s">
        <v>75</v>
      </c>
      <c r="D249" s="10">
        <v>31.67</v>
      </c>
      <c r="E249" s="14"/>
    </row>
    <row r="250" spans="1:5" ht="30">
      <c r="A250" s="417">
        <v>28004</v>
      </c>
      <c r="B250" s="8" t="s">
        <v>38874</v>
      </c>
      <c r="C250" s="9" t="s">
        <v>82</v>
      </c>
      <c r="D250" s="10">
        <v>85.29</v>
      </c>
      <c r="E250" s="14"/>
    </row>
    <row r="251" spans="1:5" ht="45">
      <c r="A251" s="417">
        <v>28005</v>
      </c>
      <c r="B251" s="8" t="s">
        <v>38875</v>
      </c>
      <c r="C251" s="9" t="s">
        <v>76</v>
      </c>
      <c r="D251" s="10">
        <v>25.35</v>
      </c>
      <c r="E251" s="14"/>
    </row>
    <row r="252" spans="1:5">
      <c r="A252" s="417">
        <v>28008</v>
      </c>
      <c r="B252" s="8" t="s">
        <v>38876</v>
      </c>
      <c r="C252" s="9" t="s">
        <v>84</v>
      </c>
      <c r="D252" s="10">
        <v>10.81</v>
      </c>
      <c r="E252" s="14"/>
    </row>
    <row r="253" spans="1:5" ht="30">
      <c r="A253" s="417">
        <v>28028</v>
      </c>
      <c r="B253" s="8" t="s">
        <v>38877</v>
      </c>
      <c r="C253" s="9" t="s">
        <v>81</v>
      </c>
      <c r="D253" s="10">
        <v>10.37</v>
      </c>
      <c r="E253" s="14"/>
    </row>
    <row r="254" spans="1:5">
      <c r="A254" s="417">
        <v>28056</v>
      </c>
      <c r="B254" s="8" t="s">
        <v>38878</v>
      </c>
      <c r="C254" s="9" t="s">
        <v>81</v>
      </c>
      <c r="D254" s="10">
        <v>3.45</v>
      </c>
      <c r="E254" s="14"/>
    </row>
    <row r="255" spans="1:5" ht="30">
      <c r="A255" s="417">
        <v>28067</v>
      </c>
      <c r="B255" s="8" t="s">
        <v>38879</v>
      </c>
      <c r="C255" s="9" t="s">
        <v>81</v>
      </c>
      <c r="D255" s="10">
        <v>7.32</v>
      </c>
      <c r="E255" s="14"/>
    </row>
    <row r="256" spans="1:5" ht="30">
      <c r="A256" s="417">
        <v>28068</v>
      </c>
      <c r="B256" s="8" t="s">
        <v>38880</v>
      </c>
      <c r="C256" s="9" t="s">
        <v>81</v>
      </c>
      <c r="D256" s="10">
        <v>8.99</v>
      </c>
      <c r="E256" s="14"/>
    </row>
    <row r="257" spans="1:5" ht="15" customHeight="1">
      <c r="A257" s="416">
        <v>281</v>
      </c>
      <c r="B257" s="1171" t="s">
        <v>38881</v>
      </c>
      <c r="C257" s="1172"/>
      <c r="D257" s="1172"/>
      <c r="E257" s="1173"/>
    </row>
    <row r="258" spans="1:5" ht="30">
      <c r="A258" s="417">
        <v>28125</v>
      </c>
      <c r="B258" s="8" t="s">
        <v>38882</v>
      </c>
      <c r="C258" s="9" t="s">
        <v>81</v>
      </c>
      <c r="D258" s="10">
        <v>15.72</v>
      </c>
      <c r="E258" s="14"/>
    </row>
    <row r="259" spans="1:5" ht="15" customHeight="1">
      <c r="A259" s="416">
        <v>282</v>
      </c>
      <c r="B259" s="1171" t="s">
        <v>38881</v>
      </c>
      <c r="C259" s="1172"/>
      <c r="D259" s="1172"/>
      <c r="E259" s="1173"/>
    </row>
    <row r="260" spans="1:5" ht="30">
      <c r="A260" s="417">
        <v>28267</v>
      </c>
      <c r="B260" s="8" t="s">
        <v>38883</v>
      </c>
      <c r="C260" s="9" t="s">
        <v>82</v>
      </c>
      <c r="D260" s="10">
        <v>102.9</v>
      </c>
      <c r="E260" s="14"/>
    </row>
    <row r="261" spans="1:5">
      <c r="A261" s="417">
        <v>28270</v>
      </c>
      <c r="B261" s="8" t="s">
        <v>38884</v>
      </c>
      <c r="C261" s="9" t="s">
        <v>81</v>
      </c>
      <c r="D261" s="10">
        <v>0.17</v>
      </c>
      <c r="E261" s="14"/>
    </row>
    <row r="262" spans="1:5" ht="30">
      <c r="A262" s="417">
        <v>28273</v>
      </c>
      <c r="B262" s="8" t="s">
        <v>38885</v>
      </c>
      <c r="C262" s="9" t="s">
        <v>82</v>
      </c>
      <c r="D262" s="10">
        <v>160.38999999999999</v>
      </c>
      <c r="E262" s="14"/>
    </row>
    <row r="263" spans="1:5" ht="15" customHeight="1">
      <c r="A263" s="416">
        <v>290</v>
      </c>
      <c r="B263" s="1171" t="s">
        <v>38881</v>
      </c>
      <c r="C263" s="1172"/>
      <c r="D263" s="1172"/>
      <c r="E263" s="1173"/>
    </row>
    <row r="264" spans="1:5" ht="30">
      <c r="A264" s="417">
        <v>29028</v>
      </c>
      <c r="B264" s="8" t="s">
        <v>38886</v>
      </c>
      <c r="C264" s="9" t="s">
        <v>82</v>
      </c>
      <c r="D264" s="10">
        <v>573.33000000000004</v>
      </c>
      <c r="E264" s="14"/>
    </row>
    <row r="265" spans="1:5">
      <c r="A265" s="417">
        <v>29050</v>
      </c>
      <c r="B265" s="8" t="s">
        <v>38887</v>
      </c>
      <c r="C265" s="9" t="s">
        <v>82</v>
      </c>
      <c r="D265" s="10">
        <v>20.75</v>
      </c>
      <c r="E265" s="14"/>
    </row>
    <row r="266" spans="1:5" ht="30">
      <c r="A266" s="417">
        <v>29093</v>
      </c>
      <c r="B266" s="8" t="s">
        <v>38888</v>
      </c>
      <c r="C266" s="9" t="s">
        <v>82</v>
      </c>
      <c r="D266" s="10">
        <v>1.82</v>
      </c>
      <c r="E266" s="14"/>
    </row>
    <row r="267" spans="1:5" ht="30">
      <c r="A267" s="417">
        <v>29094</v>
      </c>
      <c r="B267" s="8" t="s">
        <v>38889</v>
      </c>
      <c r="C267" s="9" t="s">
        <v>82</v>
      </c>
      <c r="D267" s="10">
        <v>26.81</v>
      </c>
      <c r="E267" s="14"/>
    </row>
    <row r="268" spans="1:5" ht="15" customHeight="1">
      <c r="A268" s="416">
        <v>291</v>
      </c>
      <c r="B268" s="1171" t="s">
        <v>38881</v>
      </c>
      <c r="C268" s="1172"/>
      <c r="D268" s="1172"/>
      <c r="E268" s="1173"/>
    </row>
    <row r="269" spans="1:5" ht="45">
      <c r="A269" s="417">
        <v>29156</v>
      </c>
      <c r="B269" s="8" t="s">
        <v>38890</v>
      </c>
      <c r="C269" s="9" t="s">
        <v>82</v>
      </c>
      <c r="D269" s="10">
        <v>124.35</v>
      </c>
      <c r="E269" s="14"/>
    </row>
    <row r="270" spans="1:5" ht="15" customHeight="1">
      <c r="A270" s="416">
        <v>292</v>
      </c>
      <c r="B270" s="1171" t="s">
        <v>38881</v>
      </c>
      <c r="C270" s="1172"/>
      <c r="D270" s="1172"/>
      <c r="E270" s="1173"/>
    </row>
    <row r="271" spans="1:5" ht="30">
      <c r="A271" s="417">
        <v>29204</v>
      </c>
      <c r="B271" s="8" t="s">
        <v>38891</v>
      </c>
      <c r="C271" s="9" t="s">
        <v>81</v>
      </c>
      <c r="D271" s="10">
        <v>0.56999999999999995</v>
      </c>
      <c r="E271" s="14"/>
    </row>
    <row r="272" spans="1:5" ht="30">
      <c r="A272" s="417">
        <v>29220</v>
      </c>
      <c r="B272" s="8" t="s">
        <v>38892</v>
      </c>
      <c r="C272" s="9" t="s">
        <v>82</v>
      </c>
      <c r="D272" s="10">
        <v>146.56</v>
      </c>
      <c r="E272" s="14"/>
    </row>
    <row r="273" spans="1:5" ht="30">
      <c r="A273" s="417">
        <v>29221</v>
      </c>
      <c r="B273" s="8" t="s">
        <v>38893</v>
      </c>
      <c r="C273" s="9" t="s">
        <v>82</v>
      </c>
      <c r="D273" s="10">
        <v>119.57</v>
      </c>
      <c r="E273" s="14"/>
    </row>
    <row r="274" spans="1:5" ht="15" customHeight="1">
      <c r="A274" s="416">
        <v>293</v>
      </c>
      <c r="B274" s="1171" t="s">
        <v>23</v>
      </c>
      <c r="C274" s="1172"/>
      <c r="D274" s="1172"/>
      <c r="E274" s="1173"/>
    </row>
    <row r="275" spans="1:5" ht="45">
      <c r="A275" s="417">
        <v>29337</v>
      </c>
      <c r="B275" s="8" t="s">
        <v>38894</v>
      </c>
      <c r="C275" s="9" t="s">
        <v>82</v>
      </c>
      <c r="D275" s="10">
        <v>38.880000000000003</v>
      </c>
      <c r="E275" s="14"/>
    </row>
    <row r="276" spans="1:5" ht="15" customHeight="1">
      <c r="A276" s="416">
        <v>3</v>
      </c>
      <c r="B276" s="1171" t="s">
        <v>38895</v>
      </c>
      <c r="C276" s="1172"/>
      <c r="D276" s="1172"/>
      <c r="E276" s="1173"/>
    </row>
    <row r="277" spans="1:5" ht="15" customHeight="1">
      <c r="A277" s="416">
        <v>301</v>
      </c>
      <c r="B277" s="1171" t="s">
        <v>38896</v>
      </c>
      <c r="C277" s="1172"/>
      <c r="D277" s="1172"/>
      <c r="E277" s="1173"/>
    </row>
    <row r="278" spans="1:5" ht="30">
      <c r="A278" s="417">
        <v>30106</v>
      </c>
      <c r="B278" s="8" t="s">
        <v>38897</v>
      </c>
      <c r="C278" s="9" t="s">
        <v>81</v>
      </c>
      <c r="D278" s="10">
        <v>12.73</v>
      </c>
      <c r="E278" s="14"/>
    </row>
    <row r="279" spans="1:5" ht="45">
      <c r="A279" s="417">
        <v>30152</v>
      </c>
      <c r="B279" s="8" t="s">
        <v>38898</v>
      </c>
      <c r="C279" s="9" t="s">
        <v>82</v>
      </c>
      <c r="D279" s="10">
        <v>213.25</v>
      </c>
      <c r="E279" s="14"/>
    </row>
    <row r="280" spans="1:5" ht="30">
      <c r="A280" s="417">
        <v>30172</v>
      </c>
      <c r="B280" s="8" t="s">
        <v>38899</v>
      </c>
      <c r="C280" s="9" t="s">
        <v>82</v>
      </c>
      <c r="D280" s="10">
        <v>270.5</v>
      </c>
      <c r="E280" s="14"/>
    </row>
    <row r="281" spans="1:5" ht="30">
      <c r="A281" s="417">
        <v>30173</v>
      </c>
      <c r="B281" s="8" t="s">
        <v>38900</v>
      </c>
      <c r="C281" s="9" t="s">
        <v>82</v>
      </c>
      <c r="D281" s="10">
        <v>270.5</v>
      </c>
      <c r="E281" s="14"/>
    </row>
    <row r="282" spans="1:5" ht="30">
      <c r="A282" s="417">
        <v>30174</v>
      </c>
      <c r="B282" s="8" t="s">
        <v>38901</v>
      </c>
      <c r="C282" s="9" t="s">
        <v>82</v>
      </c>
      <c r="D282" s="10">
        <v>270.5</v>
      </c>
      <c r="E282" s="14"/>
    </row>
    <row r="283" spans="1:5" ht="30">
      <c r="A283" s="417">
        <v>30175</v>
      </c>
      <c r="B283" s="8" t="s">
        <v>38902</v>
      </c>
      <c r="C283" s="9" t="s">
        <v>82</v>
      </c>
      <c r="D283" s="10">
        <v>270.5</v>
      </c>
      <c r="E283" s="14"/>
    </row>
    <row r="284" spans="1:5">
      <c r="A284" s="417">
        <v>30191</v>
      </c>
      <c r="B284" s="8" t="s">
        <v>38903</v>
      </c>
      <c r="C284" s="9" t="s">
        <v>81</v>
      </c>
      <c r="D284" s="10">
        <v>61</v>
      </c>
      <c r="E284" s="14"/>
    </row>
    <row r="285" spans="1:5" ht="15" customHeight="1">
      <c r="A285" s="416">
        <v>302</v>
      </c>
      <c r="B285" s="1171" t="s">
        <v>38904</v>
      </c>
      <c r="C285" s="1172"/>
      <c r="D285" s="1172"/>
      <c r="E285" s="1173"/>
    </row>
    <row r="286" spans="1:5" ht="30">
      <c r="A286" s="417">
        <v>30202</v>
      </c>
      <c r="B286" s="8" t="s">
        <v>38905</v>
      </c>
      <c r="C286" s="9" t="s">
        <v>82</v>
      </c>
      <c r="D286" s="10">
        <v>165.7</v>
      </c>
      <c r="E286" s="14"/>
    </row>
    <row r="287" spans="1:5" ht="45">
      <c r="A287" s="417">
        <v>30210</v>
      </c>
      <c r="B287" s="8" t="s">
        <v>38906</v>
      </c>
      <c r="C287" s="9" t="s">
        <v>82</v>
      </c>
      <c r="D287" s="10">
        <v>176.6</v>
      </c>
      <c r="E287" s="14"/>
    </row>
    <row r="288" spans="1:5" ht="45">
      <c r="A288" s="417">
        <v>30211</v>
      </c>
      <c r="B288" s="8" t="s">
        <v>38907</v>
      </c>
      <c r="C288" s="9" t="s">
        <v>82</v>
      </c>
      <c r="D288" s="10">
        <v>180.6</v>
      </c>
      <c r="E288" s="14"/>
    </row>
    <row r="289" spans="1:5" ht="45">
      <c r="A289" s="417">
        <v>30212</v>
      </c>
      <c r="B289" s="8" t="s">
        <v>38908</v>
      </c>
      <c r="C289" s="9" t="s">
        <v>82</v>
      </c>
      <c r="D289" s="10">
        <v>184.93</v>
      </c>
      <c r="E289" s="14"/>
    </row>
    <row r="290" spans="1:5" ht="45">
      <c r="A290" s="417">
        <v>30213</v>
      </c>
      <c r="B290" s="8" t="s">
        <v>38909</v>
      </c>
      <c r="C290" s="9" t="s">
        <v>82</v>
      </c>
      <c r="D290" s="10">
        <v>222.73</v>
      </c>
      <c r="E290" s="14"/>
    </row>
    <row r="291" spans="1:5" ht="30">
      <c r="A291" s="417">
        <v>30217</v>
      </c>
      <c r="B291" s="8" t="s">
        <v>38910</v>
      </c>
      <c r="C291" s="9" t="s">
        <v>82</v>
      </c>
      <c r="D291" s="10">
        <v>186.6</v>
      </c>
      <c r="E291" s="14"/>
    </row>
    <row r="292" spans="1:5" ht="45">
      <c r="A292" s="417">
        <v>30233</v>
      </c>
      <c r="B292" s="8" t="s">
        <v>38911</v>
      </c>
      <c r="C292" s="9" t="s">
        <v>82</v>
      </c>
      <c r="D292" s="10">
        <v>213.25</v>
      </c>
      <c r="E292" s="14"/>
    </row>
    <row r="293" spans="1:5" ht="30">
      <c r="A293" s="417">
        <v>30257</v>
      </c>
      <c r="B293" s="8" t="s">
        <v>38912</v>
      </c>
      <c r="C293" s="9" t="s">
        <v>82</v>
      </c>
      <c r="D293" s="10">
        <v>856.43</v>
      </c>
      <c r="E293" s="14"/>
    </row>
    <row r="294" spans="1:5" ht="30">
      <c r="A294" s="417">
        <v>30261</v>
      </c>
      <c r="B294" s="8" t="s">
        <v>38913</v>
      </c>
      <c r="C294" s="9" t="s">
        <v>82</v>
      </c>
      <c r="D294" s="10">
        <v>731</v>
      </c>
      <c r="E294" s="14"/>
    </row>
    <row r="295" spans="1:5" ht="30">
      <c r="A295" s="417">
        <v>30263</v>
      </c>
      <c r="B295" s="8" t="s">
        <v>38914</v>
      </c>
      <c r="C295" s="9" t="s">
        <v>82</v>
      </c>
      <c r="D295" s="10">
        <v>948.33</v>
      </c>
      <c r="E295" s="14"/>
    </row>
    <row r="296" spans="1:5" ht="15" customHeight="1">
      <c r="A296" s="416">
        <v>303</v>
      </c>
      <c r="B296" s="1171" t="s">
        <v>38904</v>
      </c>
      <c r="C296" s="1172"/>
      <c r="D296" s="1172"/>
      <c r="E296" s="1173"/>
    </row>
    <row r="297" spans="1:5" ht="30">
      <c r="A297" s="417">
        <v>30358</v>
      </c>
      <c r="B297" s="8" t="s">
        <v>38915</v>
      </c>
      <c r="C297" s="9" t="s">
        <v>81</v>
      </c>
      <c r="D297" s="10">
        <v>17.47</v>
      </c>
      <c r="E297" s="14"/>
    </row>
    <row r="298" spans="1:5" ht="15" customHeight="1">
      <c r="A298" s="416">
        <v>304</v>
      </c>
      <c r="B298" s="1171" t="s">
        <v>38904</v>
      </c>
      <c r="C298" s="1172"/>
      <c r="D298" s="1172"/>
      <c r="E298" s="1173"/>
    </row>
    <row r="299" spans="1:5" ht="45">
      <c r="A299" s="417">
        <v>30460</v>
      </c>
      <c r="B299" s="8" t="s">
        <v>38916</v>
      </c>
      <c r="C299" s="9" t="s">
        <v>82</v>
      </c>
      <c r="D299" s="10">
        <v>186.6</v>
      </c>
      <c r="E299" s="14"/>
    </row>
    <row r="300" spans="1:5" ht="30">
      <c r="A300" s="417">
        <v>30496</v>
      </c>
      <c r="B300" s="8" t="s">
        <v>38917</v>
      </c>
      <c r="C300" s="9" t="s">
        <v>81</v>
      </c>
      <c r="D300" s="10">
        <v>17.8</v>
      </c>
      <c r="E300" s="14"/>
    </row>
    <row r="301" spans="1:5" ht="15" customHeight="1">
      <c r="A301" s="416">
        <v>306</v>
      </c>
      <c r="B301" s="1171" t="s">
        <v>38904</v>
      </c>
      <c r="C301" s="1172"/>
      <c r="D301" s="1172"/>
      <c r="E301" s="1173"/>
    </row>
    <row r="302" spans="1:5" ht="30">
      <c r="A302" s="417">
        <v>30665</v>
      </c>
      <c r="B302" s="8" t="s">
        <v>38918</v>
      </c>
      <c r="C302" s="9" t="s">
        <v>81</v>
      </c>
      <c r="D302" s="10">
        <v>41.75</v>
      </c>
      <c r="E302" s="14"/>
    </row>
    <row r="303" spans="1:5" ht="45">
      <c r="A303" s="417">
        <v>30675</v>
      </c>
      <c r="B303" s="8" t="s">
        <v>38919</v>
      </c>
      <c r="C303" s="9" t="s">
        <v>82</v>
      </c>
      <c r="D303" s="10">
        <v>454.07</v>
      </c>
      <c r="E303" s="14"/>
    </row>
    <row r="304" spans="1:5" ht="45">
      <c r="A304" s="417">
        <v>30676</v>
      </c>
      <c r="B304" s="8" t="s">
        <v>38920</v>
      </c>
      <c r="C304" s="9" t="s">
        <v>82</v>
      </c>
      <c r="D304" s="10">
        <v>507.4</v>
      </c>
      <c r="E304" s="14"/>
    </row>
    <row r="305" spans="1:5" ht="45">
      <c r="A305" s="417">
        <v>30677</v>
      </c>
      <c r="B305" s="8" t="s">
        <v>38921</v>
      </c>
      <c r="C305" s="9" t="s">
        <v>82</v>
      </c>
      <c r="D305" s="10">
        <v>578.07000000000005</v>
      </c>
      <c r="E305" s="14"/>
    </row>
    <row r="306" spans="1:5" ht="15" customHeight="1">
      <c r="A306" s="416">
        <v>308</v>
      </c>
      <c r="B306" s="1171" t="s">
        <v>38922</v>
      </c>
      <c r="C306" s="1172"/>
      <c r="D306" s="1172"/>
      <c r="E306" s="1173"/>
    </row>
    <row r="307" spans="1:5" ht="30">
      <c r="A307" s="417">
        <v>30868</v>
      </c>
      <c r="B307" s="8" t="s">
        <v>38923</v>
      </c>
      <c r="C307" s="9" t="s">
        <v>2498</v>
      </c>
      <c r="D307" s="21">
        <v>1003.06</v>
      </c>
      <c r="E307" s="14"/>
    </row>
    <row r="308" spans="1:5" ht="15" customHeight="1">
      <c r="A308" s="416">
        <v>309</v>
      </c>
      <c r="B308" s="1171" t="s">
        <v>38922</v>
      </c>
      <c r="C308" s="1172"/>
      <c r="D308" s="1172"/>
      <c r="E308" s="1173"/>
    </row>
    <row r="309" spans="1:5" ht="30">
      <c r="A309" s="417">
        <v>30951</v>
      </c>
      <c r="B309" s="8" t="s">
        <v>38924</v>
      </c>
      <c r="C309" s="9" t="s">
        <v>2498</v>
      </c>
      <c r="D309" s="10">
        <v>435.45</v>
      </c>
      <c r="E309" s="14"/>
    </row>
    <row r="310" spans="1:5" ht="15" customHeight="1">
      <c r="A310" s="416">
        <v>310</v>
      </c>
      <c r="B310" s="1171" t="s">
        <v>38922</v>
      </c>
      <c r="C310" s="1172"/>
      <c r="D310" s="1172"/>
      <c r="E310" s="1173"/>
    </row>
    <row r="311" spans="1:5" ht="30">
      <c r="A311" s="417">
        <v>31012</v>
      </c>
      <c r="B311" s="8" t="s">
        <v>38925</v>
      </c>
      <c r="C311" s="9" t="s">
        <v>82</v>
      </c>
      <c r="D311" s="21">
        <v>1565.3</v>
      </c>
      <c r="E311" s="14"/>
    </row>
    <row r="312" spans="1:5" ht="15" customHeight="1">
      <c r="A312" s="416">
        <v>311</v>
      </c>
      <c r="B312" s="1171" t="s">
        <v>38922</v>
      </c>
      <c r="C312" s="1172"/>
      <c r="D312" s="1172"/>
      <c r="E312" s="1173"/>
    </row>
    <row r="313" spans="1:5" ht="30">
      <c r="A313" s="417">
        <v>31124</v>
      </c>
      <c r="B313" s="8" t="s">
        <v>38926</v>
      </c>
      <c r="C313" s="9" t="s">
        <v>82</v>
      </c>
      <c r="D313" s="21">
        <v>1665.3</v>
      </c>
      <c r="E313" s="14"/>
    </row>
    <row r="314" spans="1:5" ht="15" customHeight="1">
      <c r="A314" s="416">
        <v>312</v>
      </c>
      <c r="B314" s="1171" t="s">
        <v>38922</v>
      </c>
      <c r="C314" s="1172"/>
      <c r="D314" s="1172"/>
      <c r="E314" s="1173"/>
    </row>
    <row r="315" spans="1:5" ht="30">
      <c r="A315" s="417">
        <v>31242</v>
      </c>
      <c r="B315" s="8" t="s">
        <v>38927</v>
      </c>
      <c r="C315" s="9" t="s">
        <v>82</v>
      </c>
      <c r="D315" s="21">
        <v>1786.73</v>
      </c>
      <c r="E315" s="14"/>
    </row>
    <row r="316" spans="1:5" ht="15" customHeight="1">
      <c r="A316" s="416">
        <v>314</v>
      </c>
      <c r="B316" s="1171" t="s">
        <v>38922</v>
      </c>
      <c r="C316" s="1172"/>
      <c r="D316" s="1172"/>
      <c r="E316" s="1173"/>
    </row>
    <row r="317" spans="1:5" ht="30">
      <c r="A317" s="417">
        <v>31443</v>
      </c>
      <c r="B317" s="8" t="s">
        <v>38928</v>
      </c>
      <c r="C317" s="9" t="s">
        <v>2498</v>
      </c>
      <c r="D317" s="10">
        <v>530.15</v>
      </c>
      <c r="E317" s="14"/>
    </row>
    <row r="318" spans="1:5" ht="15" customHeight="1">
      <c r="A318" s="416">
        <v>315</v>
      </c>
      <c r="B318" s="1171" t="s">
        <v>38929</v>
      </c>
      <c r="C318" s="1172"/>
      <c r="D318" s="1172"/>
      <c r="E318" s="1173"/>
    </row>
    <row r="319" spans="1:5" ht="30">
      <c r="A319" s="417">
        <v>31507</v>
      </c>
      <c r="B319" s="8" t="s">
        <v>38930</v>
      </c>
      <c r="C319" s="9" t="s">
        <v>82</v>
      </c>
      <c r="D319" s="10">
        <v>214.91</v>
      </c>
      <c r="E319" s="14"/>
    </row>
    <row r="320" spans="1:5" ht="30">
      <c r="A320" s="417">
        <v>31508</v>
      </c>
      <c r="B320" s="8" t="s">
        <v>38931</v>
      </c>
      <c r="C320" s="9" t="s">
        <v>82</v>
      </c>
      <c r="D320" s="10">
        <v>244.95</v>
      </c>
      <c r="E320" s="14"/>
    </row>
    <row r="321" spans="1:5">
      <c r="A321" s="417">
        <v>31511</v>
      </c>
      <c r="B321" s="8" t="s">
        <v>38932</v>
      </c>
      <c r="C321" s="9" t="s">
        <v>82</v>
      </c>
      <c r="D321" s="10">
        <v>5.7</v>
      </c>
      <c r="E321" s="14"/>
    </row>
    <row r="322" spans="1:5">
      <c r="A322" s="417">
        <v>31515</v>
      </c>
      <c r="B322" s="8" t="s">
        <v>38933</v>
      </c>
      <c r="C322" s="9" t="s">
        <v>82</v>
      </c>
      <c r="D322" s="10">
        <v>80.760000000000005</v>
      </c>
      <c r="E322" s="14"/>
    </row>
    <row r="323" spans="1:5">
      <c r="A323" s="417">
        <v>31516</v>
      </c>
      <c r="B323" s="8" t="s">
        <v>38934</v>
      </c>
      <c r="C323" s="9" t="s">
        <v>82</v>
      </c>
      <c r="D323" s="10">
        <v>4.5</v>
      </c>
      <c r="E323" s="14"/>
    </row>
    <row r="324" spans="1:5">
      <c r="A324" s="417">
        <v>31517</v>
      </c>
      <c r="B324" s="8" t="s">
        <v>38935</v>
      </c>
      <c r="C324" s="9" t="s">
        <v>82</v>
      </c>
      <c r="D324" s="10">
        <v>60.82</v>
      </c>
      <c r="E324" s="14"/>
    </row>
    <row r="325" spans="1:5" ht="30">
      <c r="A325" s="417">
        <v>31518</v>
      </c>
      <c r="B325" s="8" t="s">
        <v>38936</v>
      </c>
      <c r="C325" s="9" t="s">
        <v>82</v>
      </c>
      <c r="D325" s="10">
        <v>73.290000000000006</v>
      </c>
      <c r="E325" s="14"/>
    </row>
    <row r="326" spans="1:5">
      <c r="A326" s="417">
        <v>31519</v>
      </c>
      <c r="B326" s="8" t="s">
        <v>38937</v>
      </c>
      <c r="C326" s="9" t="s">
        <v>82</v>
      </c>
      <c r="D326" s="10">
        <v>38.340000000000003</v>
      </c>
      <c r="E326" s="14"/>
    </row>
    <row r="327" spans="1:5">
      <c r="A327" s="417">
        <v>31548</v>
      </c>
      <c r="B327" s="8" t="s">
        <v>38938</v>
      </c>
      <c r="C327" s="9" t="s">
        <v>82</v>
      </c>
      <c r="D327" s="10">
        <v>25.25</v>
      </c>
      <c r="E327" s="14"/>
    </row>
    <row r="328" spans="1:5" ht="30">
      <c r="A328" s="417">
        <v>31570</v>
      </c>
      <c r="B328" s="8" t="s">
        <v>38939</v>
      </c>
      <c r="C328" s="9" t="s">
        <v>82</v>
      </c>
      <c r="D328" s="10">
        <v>8.23</v>
      </c>
      <c r="E328" s="14"/>
    </row>
    <row r="329" spans="1:5" ht="30">
      <c r="A329" s="417">
        <v>31571</v>
      </c>
      <c r="B329" s="8" t="s">
        <v>38940</v>
      </c>
      <c r="C329" s="9" t="s">
        <v>82</v>
      </c>
      <c r="D329" s="10">
        <v>10.89</v>
      </c>
      <c r="E329" s="14"/>
    </row>
    <row r="330" spans="1:5">
      <c r="A330" s="417">
        <v>31581</v>
      </c>
      <c r="B330" s="8" t="s">
        <v>38941</v>
      </c>
      <c r="C330" s="9" t="s">
        <v>82</v>
      </c>
      <c r="D330" s="10">
        <v>47.49</v>
      </c>
      <c r="E330" s="14"/>
    </row>
    <row r="331" spans="1:5" ht="30">
      <c r="A331" s="417">
        <v>31584</v>
      </c>
      <c r="B331" s="8" t="s">
        <v>38942</v>
      </c>
      <c r="C331" s="9" t="s">
        <v>82</v>
      </c>
      <c r="D331" s="10">
        <v>12.8</v>
      </c>
      <c r="E331" s="14"/>
    </row>
    <row r="332" spans="1:5" ht="15" customHeight="1">
      <c r="A332" s="416">
        <v>316</v>
      </c>
      <c r="B332" s="1171" t="s">
        <v>38943</v>
      </c>
      <c r="C332" s="1172"/>
      <c r="D332" s="1172"/>
      <c r="E332" s="1173"/>
    </row>
    <row r="333" spans="1:5" ht="30">
      <c r="A333" s="417">
        <v>31601</v>
      </c>
      <c r="B333" s="8" t="s">
        <v>38944</v>
      </c>
      <c r="C333" s="9" t="s">
        <v>82</v>
      </c>
      <c r="D333" s="10">
        <v>47.48</v>
      </c>
      <c r="E333" s="14"/>
    </row>
    <row r="334" spans="1:5" ht="30">
      <c r="A334" s="417">
        <v>31647</v>
      </c>
      <c r="B334" s="8" t="s">
        <v>38945</v>
      </c>
      <c r="C334" s="9" t="s">
        <v>82</v>
      </c>
      <c r="D334" s="10">
        <v>47</v>
      </c>
      <c r="E334" s="14"/>
    </row>
    <row r="335" spans="1:5" ht="15" customHeight="1">
      <c r="A335" s="416">
        <v>317</v>
      </c>
      <c r="B335" s="1171" t="s">
        <v>38922</v>
      </c>
      <c r="C335" s="1172"/>
      <c r="D335" s="1172"/>
      <c r="E335" s="1173"/>
    </row>
    <row r="336" spans="1:5" ht="30">
      <c r="A336" s="417">
        <v>31733</v>
      </c>
      <c r="B336" s="8" t="s">
        <v>38946</v>
      </c>
      <c r="C336" s="9" t="s">
        <v>2498</v>
      </c>
      <c r="D336" s="10">
        <v>628.5</v>
      </c>
      <c r="E336" s="14"/>
    </row>
    <row r="337" spans="1:5" ht="15" customHeight="1">
      <c r="A337" s="416">
        <v>318</v>
      </c>
      <c r="B337" s="1171" t="s">
        <v>38943</v>
      </c>
      <c r="C337" s="1172"/>
      <c r="D337" s="1172"/>
      <c r="E337" s="1173"/>
    </row>
    <row r="338" spans="1:5" ht="30">
      <c r="A338" s="417">
        <v>31811</v>
      </c>
      <c r="B338" s="8" t="s">
        <v>38947</v>
      </c>
      <c r="C338" s="9" t="s">
        <v>82</v>
      </c>
      <c r="D338" s="10">
        <v>138.12</v>
      </c>
      <c r="E338" s="14"/>
    </row>
    <row r="339" spans="1:5" ht="30">
      <c r="A339" s="417">
        <v>31812</v>
      </c>
      <c r="B339" s="8" t="s">
        <v>38948</v>
      </c>
      <c r="C339" s="9" t="s">
        <v>82</v>
      </c>
      <c r="D339" s="10">
        <v>63.49</v>
      </c>
      <c r="E339" s="14"/>
    </row>
    <row r="340" spans="1:5" ht="30">
      <c r="A340" s="417">
        <v>31813</v>
      </c>
      <c r="B340" s="8" t="s">
        <v>38949</v>
      </c>
      <c r="C340" s="9" t="s">
        <v>82</v>
      </c>
      <c r="D340" s="10">
        <v>50.17</v>
      </c>
      <c r="E340" s="14"/>
    </row>
    <row r="341" spans="1:5" ht="15" customHeight="1">
      <c r="A341" s="416">
        <v>320</v>
      </c>
      <c r="B341" s="1171" t="s">
        <v>38950</v>
      </c>
      <c r="C341" s="1172"/>
      <c r="D341" s="1172"/>
      <c r="E341" s="1173"/>
    </row>
    <row r="342" spans="1:5">
      <c r="A342" s="417">
        <v>32001</v>
      </c>
      <c r="B342" s="8" t="s">
        <v>38951</v>
      </c>
      <c r="C342" s="9" t="s">
        <v>2498</v>
      </c>
      <c r="D342" s="10">
        <v>62.8</v>
      </c>
      <c r="E342" s="14"/>
    </row>
    <row r="343" spans="1:5" ht="15" customHeight="1">
      <c r="A343" s="416">
        <v>321</v>
      </c>
      <c r="B343" s="1171" t="s">
        <v>38952</v>
      </c>
      <c r="C343" s="1172"/>
      <c r="D343" s="1172"/>
      <c r="E343" s="1173"/>
    </row>
    <row r="344" spans="1:5" ht="30">
      <c r="A344" s="417">
        <v>32147</v>
      </c>
      <c r="B344" s="8" t="s">
        <v>38953</v>
      </c>
      <c r="C344" s="9" t="s">
        <v>2498</v>
      </c>
      <c r="D344" s="10">
        <v>55.27</v>
      </c>
      <c r="E344" s="14"/>
    </row>
    <row r="345" spans="1:5" ht="15" customHeight="1">
      <c r="A345" s="416">
        <v>322</v>
      </c>
      <c r="B345" s="1171" t="s">
        <v>38952</v>
      </c>
      <c r="C345" s="1172"/>
      <c r="D345" s="1172"/>
      <c r="E345" s="1173"/>
    </row>
    <row r="346" spans="1:5" ht="30">
      <c r="A346" s="417">
        <v>32219</v>
      </c>
      <c r="B346" s="8" t="s">
        <v>38954</v>
      </c>
      <c r="C346" s="9" t="s">
        <v>2498</v>
      </c>
      <c r="D346" s="10">
        <v>106.5</v>
      </c>
      <c r="E346" s="14"/>
    </row>
    <row r="347" spans="1:5" ht="30">
      <c r="A347" s="417">
        <v>32223</v>
      </c>
      <c r="B347" s="8" t="s">
        <v>38955</v>
      </c>
      <c r="C347" s="9" t="s">
        <v>2498</v>
      </c>
      <c r="D347" s="10">
        <v>55.27</v>
      </c>
      <c r="E347" s="14"/>
    </row>
    <row r="348" spans="1:5" ht="15" customHeight="1">
      <c r="A348" s="416">
        <v>325</v>
      </c>
      <c r="B348" s="1171" t="s">
        <v>38956</v>
      </c>
      <c r="C348" s="1172"/>
      <c r="D348" s="1172"/>
      <c r="E348" s="1173"/>
    </row>
    <row r="349" spans="1:5" ht="30">
      <c r="A349" s="417">
        <v>32502</v>
      </c>
      <c r="B349" s="8" t="s">
        <v>38957</v>
      </c>
      <c r="C349" s="9" t="s">
        <v>2498</v>
      </c>
      <c r="D349" s="10">
        <v>335.5</v>
      </c>
      <c r="E349" s="14"/>
    </row>
    <row r="350" spans="1:5" ht="30">
      <c r="A350" s="417">
        <v>32505</v>
      </c>
      <c r="B350" s="8" t="s">
        <v>38958</v>
      </c>
      <c r="C350" s="9" t="s">
        <v>2498</v>
      </c>
      <c r="D350" s="10">
        <v>251.63</v>
      </c>
      <c r="E350" s="14"/>
    </row>
    <row r="351" spans="1:5" ht="15" customHeight="1">
      <c r="A351" s="416">
        <v>335</v>
      </c>
      <c r="B351" s="1171" t="s">
        <v>38959</v>
      </c>
      <c r="C351" s="1172"/>
      <c r="D351" s="1172"/>
      <c r="E351" s="1173"/>
    </row>
    <row r="352" spans="1:5" ht="30">
      <c r="A352" s="417">
        <v>33503</v>
      </c>
      <c r="B352" s="8" t="s">
        <v>38960</v>
      </c>
      <c r="C352" s="9" t="s">
        <v>81</v>
      </c>
      <c r="D352" s="10">
        <v>5.44</v>
      </c>
      <c r="E352" s="14"/>
    </row>
    <row r="353" spans="1:5" ht="30">
      <c r="A353" s="417">
        <v>33506</v>
      </c>
      <c r="B353" s="8" t="s">
        <v>38961</v>
      </c>
      <c r="C353" s="9" t="s">
        <v>81</v>
      </c>
      <c r="D353" s="10">
        <v>84.33</v>
      </c>
      <c r="E353" s="14"/>
    </row>
    <row r="354" spans="1:5" ht="30">
      <c r="A354" s="417">
        <v>33511</v>
      </c>
      <c r="B354" s="8" t="s">
        <v>38962</v>
      </c>
      <c r="C354" s="9" t="s">
        <v>81</v>
      </c>
      <c r="D354" s="10">
        <v>43.61</v>
      </c>
      <c r="E354" s="14"/>
    </row>
    <row r="355" spans="1:5" ht="30">
      <c r="A355" s="417">
        <v>33518</v>
      </c>
      <c r="B355" s="8" t="s">
        <v>38963</v>
      </c>
      <c r="C355" s="9" t="s">
        <v>81</v>
      </c>
      <c r="D355" s="10">
        <v>89</v>
      </c>
      <c r="E355" s="14"/>
    </row>
    <row r="356" spans="1:5" ht="30">
      <c r="A356" s="417">
        <v>33556</v>
      </c>
      <c r="B356" s="8" t="s">
        <v>38964</v>
      </c>
      <c r="C356" s="9" t="s">
        <v>81</v>
      </c>
      <c r="D356" s="10">
        <v>5.19</v>
      </c>
      <c r="E356" s="14"/>
    </row>
    <row r="357" spans="1:5" ht="30">
      <c r="A357" s="417">
        <v>33599</v>
      </c>
      <c r="B357" s="8" t="s">
        <v>38965</v>
      </c>
      <c r="C357" s="9" t="s">
        <v>81</v>
      </c>
      <c r="D357" s="10">
        <v>25.99</v>
      </c>
      <c r="E357" s="14"/>
    </row>
    <row r="358" spans="1:5" ht="15" customHeight="1">
      <c r="A358" s="416">
        <v>340</v>
      </c>
      <c r="B358" s="1171" t="s">
        <v>38966</v>
      </c>
      <c r="C358" s="1172"/>
      <c r="D358" s="1172"/>
      <c r="E358" s="1173"/>
    </row>
    <row r="359" spans="1:5" ht="30">
      <c r="A359" s="417">
        <v>34005</v>
      </c>
      <c r="B359" s="8" t="s">
        <v>38967</v>
      </c>
      <c r="C359" s="9" t="s">
        <v>2498</v>
      </c>
      <c r="D359" s="10">
        <v>41.67</v>
      </c>
      <c r="E359" s="14"/>
    </row>
    <row r="360" spans="1:5" ht="15" customHeight="1">
      <c r="A360" s="416">
        <v>341</v>
      </c>
      <c r="B360" s="1171" t="s">
        <v>38968</v>
      </c>
      <c r="C360" s="1172"/>
      <c r="D360" s="1172"/>
      <c r="E360" s="1173"/>
    </row>
    <row r="361" spans="1:5" ht="30">
      <c r="A361" s="417">
        <v>34114</v>
      </c>
      <c r="B361" s="8" t="s">
        <v>38969</v>
      </c>
      <c r="C361" s="9" t="s">
        <v>2498</v>
      </c>
      <c r="D361" s="10">
        <v>91.18</v>
      </c>
      <c r="E361" s="14"/>
    </row>
    <row r="362" spans="1:5" ht="15" customHeight="1">
      <c r="A362" s="416">
        <v>343</v>
      </c>
      <c r="B362" s="1171" t="s">
        <v>38970</v>
      </c>
      <c r="C362" s="1172"/>
      <c r="D362" s="1172"/>
      <c r="E362" s="1173"/>
    </row>
    <row r="363" spans="1:5" ht="30">
      <c r="A363" s="417">
        <v>34383</v>
      </c>
      <c r="B363" s="8" t="s">
        <v>38971</v>
      </c>
      <c r="C363" s="9" t="s">
        <v>82</v>
      </c>
      <c r="D363" s="10">
        <v>38.74</v>
      </c>
      <c r="E363" s="14"/>
    </row>
    <row r="364" spans="1:5">
      <c r="A364" s="417">
        <v>34384</v>
      </c>
      <c r="B364" s="8" t="s">
        <v>38972</v>
      </c>
      <c r="C364" s="9" t="s">
        <v>82</v>
      </c>
      <c r="D364" s="10">
        <v>53.93</v>
      </c>
      <c r="E364" s="14"/>
    </row>
    <row r="365" spans="1:5" ht="15" customHeight="1">
      <c r="A365" s="416">
        <v>345</v>
      </c>
      <c r="B365" s="1171" t="s">
        <v>38973</v>
      </c>
      <c r="C365" s="1172"/>
      <c r="D365" s="1172"/>
      <c r="E365" s="1173"/>
    </row>
    <row r="366" spans="1:5" ht="30">
      <c r="A366" s="417">
        <v>34544</v>
      </c>
      <c r="B366" s="8" t="s">
        <v>38974</v>
      </c>
      <c r="C366" s="9" t="s">
        <v>76</v>
      </c>
      <c r="D366" s="10">
        <v>37.450000000000003</v>
      </c>
      <c r="E366" s="14"/>
    </row>
    <row r="367" spans="1:5" ht="15" customHeight="1">
      <c r="A367" s="416">
        <v>346</v>
      </c>
      <c r="B367" s="1171" t="s">
        <v>38975</v>
      </c>
      <c r="C367" s="1172"/>
      <c r="D367" s="1172"/>
      <c r="E367" s="1173"/>
    </row>
    <row r="368" spans="1:5" ht="30">
      <c r="A368" s="417">
        <v>34656</v>
      </c>
      <c r="B368" s="8" t="s">
        <v>38976</v>
      </c>
      <c r="C368" s="9" t="s">
        <v>2498</v>
      </c>
      <c r="D368" s="10">
        <v>50.83</v>
      </c>
      <c r="E368" s="14"/>
    </row>
    <row r="369" spans="1:5" ht="30">
      <c r="A369" s="417">
        <v>34661</v>
      </c>
      <c r="B369" s="8" t="s">
        <v>38977</v>
      </c>
      <c r="C369" s="9" t="s">
        <v>2498</v>
      </c>
      <c r="D369" s="10">
        <v>45.06</v>
      </c>
      <c r="E369" s="14"/>
    </row>
    <row r="370" spans="1:5" ht="30">
      <c r="A370" s="417">
        <v>34666</v>
      </c>
      <c r="B370" s="8" t="s">
        <v>38978</v>
      </c>
      <c r="C370" s="9" t="s">
        <v>2498</v>
      </c>
      <c r="D370" s="10">
        <v>50.83</v>
      </c>
      <c r="E370" s="14"/>
    </row>
    <row r="371" spans="1:5" ht="15" customHeight="1">
      <c r="A371" s="416">
        <v>347</v>
      </c>
      <c r="B371" s="1171" t="s">
        <v>38975</v>
      </c>
      <c r="C371" s="1172"/>
      <c r="D371" s="1172"/>
      <c r="E371" s="1173"/>
    </row>
    <row r="372" spans="1:5" ht="30">
      <c r="A372" s="417">
        <v>34787</v>
      </c>
      <c r="B372" s="8" t="s">
        <v>38979</v>
      </c>
      <c r="C372" s="9" t="s">
        <v>2498</v>
      </c>
      <c r="D372" s="10">
        <v>45.06</v>
      </c>
      <c r="E372" s="14"/>
    </row>
    <row r="373" spans="1:5" ht="15" customHeight="1">
      <c r="A373" s="416">
        <v>348</v>
      </c>
      <c r="B373" s="1171" t="s">
        <v>38980</v>
      </c>
      <c r="C373" s="1172"/>
      <c r="D373" s="1172"/>
      <c r="E373" s="1173"/>
    </row>
    <row r="374" spans="1:5" ht="45">
      <c r="A374" s="417">
        <v>34850</v>
      </c>
      <c r="B374" s="8" t="s">
        <v>38981</v>
      </c>
      <c r="C374" s="9" t="s">
        <v>84</v>
      </c>
      <c r="D374" s="10">
        <v>88.34</v>
      </c>
      <c r="E374" s="14"/>
    </row>
    <row r="375" spans="1:5" ht="15" customHeight="1">
      <c r="A375" s="416">
        <v>351</v>
      </c>
      <c r="B375" s="1171" t="s">
        <v>38982</v>
      </c>
      <c r="C375" s="1172"/>
      <c r="D375" s="1172"/>
      <c r="E375" s="1173"/>
    </row>
    <row r="376" spans="1:5">
      <c r="A376" s="417">
        <v>35114</v>
      </c>
      <c r="B376" s="8" t="s">
        <v>38983</v>
      </c>
      <c r="C376" s="9" t="s">
        <v>81</v>
      </c>
      <c r="D376" s="10">
        <v>1.07</v>
      </c>
      <c r="E376" s="14"/>
    </row>
    <row r="377" spans="1:5" ht="30">
      <c r="A377" s="417">
        <v>35144</v>
      </c>
      <c r="B377" s="8" t="s">
        <v>38984</v>
      </c>
      <c r="C377" s="9" t="s">
        <v>2498</v>
      </c>
      <c r="D377" s="10">
        <v>101.29</v>
      </c>
      <c r="E377" s="14"/>
    </row>
    <row r="378" spans="1:5" ht="30">
      <c r="A378" s="417">
        <v>35145</v>
      </c>
      <c r="B378" s="8" t="s">
        <v>38985</v>
      </c>
      <c r="C378" s="9" t="s">
        <v>2498</v>
      </c>
      <c r="D378" s="10">
        <v>53.51</v>
      </c>
      <c r="E378" s="14"/>
    </row>
    <row r="379" spans="1:5" ht="30">
      <c r="A379" s="417">
        <v>35155</v>
      </c>
      <c r="B379" s="8" t="s">
        <v>38986</v>
      </c>
      <c r="C379" s="9" t="s">
        <v>2498</v>
      </c>
      <c r="D379" s="10">
        <v>94.3</v>
      </c>
      <c r="E379" s="14"/>
    </row>
    <row r="380" spans="1:5" ht="15" customHeight="1">
      <c r="A380" s="416">
        <v>352</v>
      </c>
      <c r="B380" s="1171" t="s">
        <v>38987</v>
      </c>
      <c r="C380" s="1172"/>
      <c r="D380" s="1172"/>
      <c r="E380" s="1173"/>
    </row>
    <row r="381" spans="1:5" ht="30">
      <c r="A381" s="417">
        <v>35211</v>
      </c>
      <c r="B381" s="8" t="s">
        <v>38988</v>
      </c>
      <c r="C381" s="9" t="s">
        <v>38989</v>
      </c>
      <c r="D381" s="10">
        <v>22.28</v>
      </c>
      <c r="E381" s="14"/>
    </row>
    <row r="382" spans="1:5" ht="15" customHeight="1">
      <c r="A382" s="416">
        <v>355</v>
      </c>
      <c r="B382" s="1171" t="s">
        <v>38990</v>
      </c>
      <c r="C382" s="1172"/>
      <c r="D382" s="1172"/>
      <c r="E382" s="1173"/>
    </row>
    <row r="383" spans="1:5" ht="30">
      <c r="A383" s="417">
        <v>35504</v>
      </c>
      <c r="B383" s="8" t="s">
        <v>38991</v>
      </c>
      <c r="C383" s="9" t="s">
        <v>76</v>
      </c>
      <c r="D383" s="10">
        <v>0.7</v>
      </c>
      <c r="E383" s="14"/>
    </row>
    <row r="384" spans="1:5" ht="30">
      <c r="A384" s="417">
        <v>35571</v>
      </c>
      <c r="B384" s="8" t="s">
        <v>38992</v>
      </c>
      <c r="C384" s="9" t="s">
        <v>2498</v>
      </c>
      <c r="D384" s="10">
        <v>143.25</v>
      </c>
      <c r="E384" s="14"/>
    </row>
    <row r="385" spans="1:5" ht="45">
      <c r="A385" s="417">
        <v>35579</v>
      </c>
      <c r="B385" s="8" t="s">
        <v>38993</v>
      </c>
      <c r="C385" s="9" t="s">
        <v>2498</v>
      </c>
      <c r="D385" s="10">
        <v>231.67</v>
      </c>
      <c r="E385" s="14"/>
    </row>
    <row r="386" spans="1:5" ht="15" customHeight="1">
      <c r="A386" s="416">
        <v>356</v>
      </c>
      <c r="B386" s="1171" t="s">
        <v>38994</v>
      </c>
      <c r="C386" s="1172"/>
      <c r="D386" s="1172"/>
      <c r="E386" s="1173"/>
    </row>
    <row r="387" spans="1:5" ht="30">
      <c r="A387" s="417">
        <v>35625</v>
      </c>
      <c r="B387" s="8" t="s">
        <v>38995</v>
      </c>
      <c r="C387" s="9" t="s">
        <v>2498</v>
      </c>
      <c r="D387" s="10">
        <v>102.11</v>
      </c>
      <c r="E387" s="14"/>
    </row>
    <row r="388" spans="1:5" ht="15" customHeight="1">
      <c r="A388" s="416">
        <v>360</v>
      </c>
      <c r="B388" s="1171" t="s">
        <v>38996</v>
      </c>
      <c r="C388" s="1172"/>
      <c r="D388" s="1172"/>
      <c r="E388" s="1173"/>
    </row>
    <row r="389" spans="1:5">
      <c r="A389" s="417">
        <v>36002</v>
      </c>
      <c r="B389" s="8" t="s">
        <v>38997</v>
      </c>
      <c r="C389" s="9" t="s">
        <v>81</v>
      </c>
      <c r="D389" s="10">
        <v>14.27</v>
      </c>
      <c r="E389" s="14"/>
    </row>
    <row r="390" spans="1:5" ht="30">
      <c r="A390" s="417">
        <v>36010</v>
      </c>
      <c r="B390" s="8" t="s">
        <v>38998</v>
      </c>
      <c r="C390" s="9" t="s">
        <v>81</v>
      </c>
      <c r="D390" s="10">
        <v>21.36</v>
      </c>
      <c r="E390" s="14"/>
    </row>
    <row r="391" spans="1:5">
      <c r="A391" s="417">
        <v>36012</v>
      </c>
      <c r="B391" s="8" t="s">
        <v>38999</v>
      </c>
      <c r="C391" s="9" t="s">
        <v>81</v>
      </c>
      <c r="D391" s="10">
        <v>3.45</v>
      </c>
      <c r="E391" s="14"/>
    </row>
    <row r="392" spans="1:5" ht="30">
      <c r="A392" s="417">
        <v>36018</v>
      </c>
      <c r="B392" s="8" t="s">
        <v>39000</v>
      </c>
      <c r="C392" s="9" t="s">
        <v>81</v>
      </c>
      <c r="D392" s="10">
        <v>22.4</v>
      </c>
      <c r="E392" s="14"/>
    </row>
    <row r="393" spans="1:5" ht="30">
      <c r="A393" s="417">
        <v>36034</v>
      </c>
      <c r="B393" s="8" t="s">
        <v>39001</v>
      </c>
      <c r="C393" s="9" t="s">
        <v>81</v>
      </c>
      <c r="D393" s="10">
        <v>31.1</v>
      </c>
      <c r="E393" s="14"/>
    </row>
    <row r="394" spans="1:5" ht="30">
      <c r="A394" s="417">
        <v>36044</v>
      </c>
      <c r="B394" s="8" t="s">
        <v>39002</v>
      </c>
      <c r="C394" s="9" t="s">
        <v>81</v>
      </c>
      <c r="D394" s="10">
        <v>40.07</v>
      </c>
      <c r="E394" s="14"/>
    </row>
    <row r="395" spans="1:5" ht="30">
      <c r="A395" s="417">
        <v>36091</v>
      </c>
      <c r="B395" s="8" t="s">
        <v>39003</v>
      </c>
      <c r="C395" s="9" t="s">
        <v>81</v>
      </c>
      <c r="D395" s="10">
        <v>18.829999999999998</v>
      </c>
      <c r="E395" s="14"/>
    </row>
    <row r="396" spans="1:5" ht="15" customHeight="1">
      <c r="A396" s="416">
        <v>362</v>
      </c>
      <c r="B396" s="1171" t="s">
        <v>39004</v>
      </c>
      <c r="C396" s="1172"/>
      <c r="D396" s="1172"/>
      <c r="E396" s="1173"/>
    </row>
    <row r="397" spans="1:5">
      <c r="A397" s="417">
        <v>36221</v>
      </c>
      <c r="B397" s="8" t="s">
        <v>39005</v>
      </c>
      <c r="C397" s="9" t="s">
        <v>81</v>
      </c>
      <c r="D397" s="10">
        <v>15.33</v>
      </c>
      <c r="E397" s="14"/>
    </row>
    <row r="398" spans="1:5" ht="15" customHeight="1">
      <c r="A398" s="416">
        <v>365</v>
      </c>
      <c r="B398" s="1171" t="s">
        <v>39006</v>
      </c>
      <c r="C398" s="1172"/>
      <c r="D398" s="1172"/>
      <c r="E398" s="1173"/>
    </row>
    <row r="399" spans="1:5" ht="30">
      <c r="A399" s="417">
        <v>36506</v>
      </c>
      <c r="B399" s="8" t="s">
        <v>39007</v>
      </c>
      <c r="C399" s="9" t="s">
        <v>81</v>
      </c>
      <c r="D399" s="10">
        <v>24.55</v>
      </c>
      <c r="E399" s="14"/>
    </row>
    <row r="400" spans="1:5" ht="30">
      <c r="A400" s="417">
        <v>36512</v>
      </c>
      <c r="B400" s="8" t="s">
        <v>39008</v>
      </c>
      <c r="C400" s="9" t="s">
        <v>82</v>
      </c>
      <c r="D400" s="10">
        <v>1.21</v>
      </c>
      <c r="E400" s="14"/>
    </row>
    <row r="401" spans="1:5" ht="30">
      <c r="A401" s="417">
        <v>36514</v>
      </c>
      <c r="B401" s="8" t="s">
        <v>39009</v>
      </c>
      <c r="C401" s="9" t="s">
        <v>82</v>
      </c>
      <c r="D401" s="10">
        <v>1.59</v>
      </c>
      <c r="E401" s="14"/>
    </row>
    <row r="402" spans="1:5" ht="30">
      <c r="A402" s="417">
        <v>36517</v>
      </c>
      <c r="B402" s="8" t="s">
        <v>39010</v>
      </c>
      <c r="C402" s="9" t="s">
        <v>82</v>
      </c>
      <c r="D402" s="10">
        <v>0.99</v>
      </c>
      <c r="E402" s="14"/>
    </row>
    <row r="403" spans="1:5" ht="15" customHeight="1">
      <c r="A403" s="416">
        <v>368</v>
      </c>
      <c r="B403" s="1171" t="s">
        <v>38980</v>
      </c>
      <c r="C403" s="1172"/>
      <c r="D403" s="1172"/>
      <c r="E403" s="1173"/>
    </row>
    <row r="404" spans="1:5" ht="60">
      <c r="A404" s="417">
        <v>36825</v>
      </c>
      <c r="B404" s="8" t="s">
        <v>39011</v>
      </c>
      <c r="C404" s="9" t="s">
        <v>84</v>
      </c>
      <c r="D404" s="10">
        <v>95.21</v>
      </c>
      <c r="E404" s="14"/>
    </row>
    <row r="405" spans="1:5" ht="15" customHeight="1">
      <c r="A405" s="416">
        <v>370</v>
      </c>
      <c r="B405" s="1171" t="s">
        <v>39012</v>
      </c>
      <c r="C405" s="1172"/>
      <c r="D405" s="1172"/>
      <c r="E405" s="1173"/>
    </row>
    <row r="406" spans="1:5" ht="30">
      <c r="A406" s="417">
        <v>37009</v>
      </c>
      <c r="B406" s="8" t="s">
        <v>39013</v>
      </c>
      <c r="C406" s="9" t="s">
        <v>2498</v>
      </c>
      <c r="D406" s="10">
        <v>284.5</v>
      </c>
      <c r="E406" s="14"/>
    </row>
    <row r="407" spans="1:5" ht="30">
      <c r="A407" s="417">
        <v>37013</v>
      </c>
      <c r="B407" s="8" t="s">
        <v>39014</v>
      </c>
      <c r="C407" s="9" t="s">
        <v>2498</v>
      </c>
      <c r="D407" s="10">
        <v>321</v>
      </c>
      <c r="E407" s="14"/>
    </row>
    <row r="408" spans="1:5">
      <c r="A408" s="417">
        <v>37043</v>
      </c>
      <c r="B408" s="8" t="s">
        <v>35312</v>
      </c>
      <c r="C408" s="9" t="s">
        <v>76</v>
      </c>
      <c r="D408" s="10">
        <v>14.46</v>
      </c>
      <c r="E408" s="14"/>
    </row>
    <row r="409" spans="1:5">
      <c r="A409" s="417">
        <v>37057</v>
      </c>
      <c r="B409" s="8" t="s">
        <v>39015</v>
      </c>
      <c r="C409" s="9" t="s">
        <v>2498</v>
      </c>
      <c r="D409" s="10">
        <v>445</v>
      </c>
      <c r="E409" s="14"/>
    </row>
    <row r="410" spans="1:5" ht="30">
      <c r="A410" s="417">
        <v>37090</v>
      </c>
      <c r="B410" s="8" t="s">
        <v>39016</v>
      </c>
      <c r="C410" s="9" t="s">
        <v>82</v>
      </c>
      <c r="D410" s="10">
        <v>3.81</v>
      </c>
      <c r="E410" s="14"/>
    </row>
    <row r="411" spans="1:5" ht="15" customHeight="1">
      <c r="A411" s="416">
        <v>371</v>
      </c>
      <c r="B411" s="1171" t="s">
        <v>39017</v>
      </c>
      <c r="C411" s="1172"/>
      <c r="D411" s="1172"/>
      <c r="E411" s="1173"/>
    </row>
    <row r="412" spans="1:5" ht="30">
      <c r="A412" s="417">
        <v>37103</v>
      </c>
      <c r="B412" s="8" t="s">
        <v>39018</v>
      </c>
      <c r="C412" s="9" t="s">
        <v>2498</v>
      </c>
      <c r="D412" s="21">
        <v>1084.5</v>
      </c>
      <c r="E412" s="14"/>
    </row>
    <row r="413" spans="1:5" ht="15" customHeight="1">
      <c r="A413" s="416">
        <v>375</v>
      </c>
      <c r="B413" s="1171" t="s">
        <v>39019</v>
      </c>
      <c r="C413" s="1172"/>
      <c r="D413" s="1172"/>
      <c r="E413" s="1173"/>
    </row>
    <row r="414" spans="1:5">
      <c r="A414" s="417">
        <v>37502</v>
      </c>
      <c r="B414" s="8" t="s">
        <v>39020</v>
      </c>
      <c r="C414" s="9" t="s">
        <v>84</v>
      </c>
      <c r="D414" s="10">
        <v>31.57</v>
      </c>
      <c r="E414" s="14"/>
    </row>
    <row r="415" spans="1:5" ht="30">
      <c r="A415" s="417">
        <v>37509</v>
      </c>
      <c r="B415" s="8" t="s">
        <v>39021</v>
      </c>
      <c r="C415" s="9" t="s">
        <v>84</v>
      </c>
      <c r="D415" s="10">
        <v>94.82</v>
      </c>
      <c r="E415" s="14"/>
    </row>
    <row r="416" spans="1:5">
      <c r="A416" s="417">
        <v>37513</v>
      </c>
      <c r="B416" s="8" t="s">
        <v>39022</v>
      </c>
      <c r="C416" s="9" t="s">
        <v>84</v>
      </c>
      <c r="D416" s="10">
        <v>16.149999999999999</v>
      </c>
      <c r="E416" s="14"/>
    </row>
    <row r="417" spans="1:5">
      <c r="A417" s="417">
        <v>37514</v>
      </c>
      <c r="B417" s="8" t="s">
        <v>39023</v>
      </c>
      <c r="C417" s="9" t="s">
        <v>84</v>
      </c>
      <c r="D417" s="10">
        <v>17.66</v>
      </c>
      <c r="E417" s="14"/>
    </row>
    <row r="418" spans="1:5" ht="30">
      <c r="A418" s="417">
        <v>37517</v>
      </c>
      <c r="B418" s="8" t="s">
        <v>39024</v>
      </c>
      <c r="C418" s="9" t="s">
        <v>84</v>
      </c>
      <c r="D418" s="10">
        <v>16.579999999999998</v>
      </c>
      <c r="E418" s="14"/>
    </row>
    <row r="419" spans="1:5">
      <c r="A419" s="417">
        <v>37519</v>
      </c>
      <c r="B419" s="8" t="s">
        <v>39025</v>
      </c>
      <c r="C419" s="9" t="s">
        <v>84</v>
      </c>
      <c r="D419" s="10">
        <v>5.25</v>
      </c>
      <c r="E419" s="14"/>
    </row>
    <row r="420" spans="1:5" ht="30">
      <c r="A420" s="417">
        <v>37564</v>
      </c>
      <c r="B420" s="8" t="s">
        <v>39026</v>
      </c>
      <c r="C420" s="9" t="s">
        <v>84</v>
      </c>
      <c r="D420" s="10">
        <v>30.03</v>
      </c>
      <c r="E420" s="14"/>
    </row>
    <row r="421" spans="1:5">
      <c r="A421" s="417">
        <v>37566</v>
      </c>
      <c r="B421" s="8" t="s">
        <v>39027</v>
      </c>
      <c r="C421" s="9" t="s">
        <v>84</v>
      </c>
      <c r="D421" s="10">
        <v>13.55</v>
      </c>
      <c r="E421" s="14"/>
    </row>
    <row r="422" spans="1:5" ht="15" customHeight="1">
      <c r="A422" s="416">
        <v>377</v>
      </c>
      <c r="B422" s="1171" t="s">
        <v>39019</v>
      </c>
      <c r="C422" s="1172"/>
      <c r="D422" s="1172"/>
      <c r="E422" s="1173"/>
    </row>
    <row r="423" spans="1:5" ht="30">
      <c r="A423" s="417">
        <v>37733</v>
      </c>
      <c r="B423" s="8" t="s">
        <v>39028</v>
      </c>
      <c r="C423" s="9" t="s">
        <v>84</v>
      </c>
      <c r="D423" s="10">
        <v>28.94</v>
      </c>
      <c r="E423" s="14"/>
    </row>
    <row r="424" spans="1:5" ht="15" customHeight="1">
      <c r="A424" s="416">
        <v>380</v>
      </c>
      <c r="B424" s="1171" t="s">
        <v>39029</v>
      </c>
      <c r="C424" s="1172"/>
      <c r="D424" s="1172"/>
      <c r="E424" s="1173"/>
    </row>
    <row r="425" spans="1:5">
      <c r="A425" s="417">
        <v>38001</v>
      </c>
      <c r="B425" s="8" t="s">
        <v>39030</v>
      </c>
      <c r="C425" s="9" t="s">
        <v>84</v>
      </c>
      <c r="D425" s="10">
        <v>14.17</v>
      </c>
      <c r="E425" s="14"/>
    </row>
    <row r="426" spans="1:5">
      <c r="A426" s="417">
        <v>38003</v>
      </c>
      <c r="B426" s="8" t="s">
        <v>39031</v>
      </c>
      <c r="C426" s="9" t="s">
        <v>76</v>
      </c>
      <c r="D426" s="10">
        <v>1.3</v>
      </c>
      <c r="E426" s="14"/>
    </row>
    <row r="427" spans="1:5" ht="30">
      <c r="A427" s="417">
        <v>38006</v>
      </c>
      <c r="B427" s="8" t="s">
        <v>39032</v>
      </c>
      <c r="C427" s="9" t="s">
        <v>84</v>
      </c>
      <c r="D427" s="10">
        <v>26.13</v>
      </c>
      <c r="E427" s="14"/>
    </row>
    <row r="428" spans="1:5" ht="30">
      <c r="A428" s="417">
        <v>38009</v>
      </c>
      <c r="B428" s="8" t="s">
        <v>39033</v>
      </c>
      <c r="C428" s="9" t="s">
        <v>84</v>
      </c>
      <c r="D428" s="10">
        <v>5.25</v>
      </c>
      <c r="E428" s="14"/>
    </row>
    <row r="429" spans="1:5" ht="45">
      <c r="A429" s="417">
        <v>38012</v>
      </c>
      <c r="B429" s="8" t="s">
        <v>39034</v>
      </c>
      <c r="C429" s="9" t="s">
        <v>82</v>
      </c>
      <c r="D429" s="10">
        <v>3.13</v>
      </c>
      <c r="E429" s="14"/>
    </row>
    <row r="430" spans="1:5">
      <c r="A430" s="417">
        <v>38013</v>
      </c>
      <c r="B430" s="8" t="s">
        <v>39035</v>
      </c>
      <c r="C430" s="9" t="s">
        <v>82</v>
      </c>
      <c r="D430" s="10">
        <v>0.83</v>
      </c>
      <c r="E430" s="14"/>
    </row>
    <row r="431" spans="1:5">
      <c r="A431" s="417">
        <v>38014</v>
      </c>
      <c r="B431" s="8" t="s">
        <v>39036</v>
      </c>
      <c r="C431" s="9" t="s">
        <v>76</v>
      </c>
      <c r="D431" s="10">
        <v>6.72</v>
      </c>
      <c r="E431" s="14"/>
    </row>
    <row r="432" spans="1:5">
      <c r="A432" s="417">
        <v>38016</v>
      </c>
      <c r="B432" s="8" t="s">
        <v>39037</v>
      </c>
      <c r="C432" s="9" t="s">
        <v>76</v>
      </c>
      <c r="D432" s="10">
        <v>15.45</v>
      </c>
      <c r="E432" s="14"/>
    </row>
    <row r="433" spans="1:5">
      <c r="A433" s="417">
        <v>38017</v>
      </c>
      <c r="B433" s="8" t="s">
        <v>39038</v>
      </c>
      <c r="C433" s="9" t="s">
        <v>76</v>
      </c>
      <c r="D433" s="10">
        <v>3.05</v>
      </c>
      <c r="E433" s="14"/>
    </row>
    <row r="434" spans="1:5">
      <c r="A434" s="417">
        <v>38018</v>
      </c>
      <c r="B434" s="8" t="s">
        <v>39039</v>
      </c>
      <c r="C434" s="9" t="s">
        <v>76</v>
      </c>
      <c r="D434" s="10">
        <v>27.68</v>
      </c>
      <c r="E434" s="14"/>
    </row>
    <row r="435" spans="1:5">
      <c r="A435" s="417">
        <v>38021</v>
      </c>
      <c r="B435" s="8" t="s">
        <v>39040</v>
      </c>
      <c r="C435" s="9" t="s">
        <v>84</v>
      </c>
      <c r="D435" s="10">
        <v>84.65</v>
      </c>
      <c r="E435" s="14"/>
    </row>
    <row r="436" spans="1:5">
      <c r="A436" s="417">
        <v>38022</v>
      </c>
      <c r="B436" s="8" t="s">
        <v>39041</v>
      </c>
      <c r="C436" s="9" t="s">
        <v>84</v>
      </c>
      <c r="D436" s="10">
        <v>46.77</v>
      </c>
      <c r="E436" s="14"/>
    </row>
    <row r="437" spans="1:5">
      <c r="A437" s="417">
        <v>38024</v>
      </c>
      <c r="B437" s="8" t="s">
        <v>39042</v>
      </c>
      <c r="C437" s="9" t="s">
        <v>82</v>
      </c>
      <c r="D437" s="10">
        <v>6.24</v>
      </c>
      <c r="E437" s="14"/>
    </row>
    <row r="438" spans="1:5">
      <c r="A438" s="417">
        <v>38025</v>
      </c>
      <c r="B438" s="8" t="s">
        <v>39043</v>
      </c>
      <c r="C438" s="9" t="s">
        <v>84</v>
      </c>
      <c r="D438" s="10">
        <v>15.4</v>
      </c>
      <c r="E438" s="14"/>
    </row>
    <row r="439" spans="1:5">
      <c r="A439" s="417">
        <v>38028</v>
      </c>
      <c r="B439" s="8" t="s">
        <v>39044</v>
      </c>
      <c r="C439" s="9" t="s">
        <v>84</v>
      </c>
      <c r="D439" s="10">
        <v>21.76</v>
      </c>
      <c r="E439" s="14"/>
    </row>
    <row r="440" spans="1:5">
      <c r="A440" s="417">
        <v>38029</v>
      </c>
      <c r="B440" s="8" t="s">
        <v>39045</v>
      </c>
      <c r="C440" s="9" t="s">
        <v>84</v>
      </c>
      <c r="D440" s="10">
        <v>36.97</v>
      </c>
      <c r="E440" s="14"/>
    </row>
    <row r="441" spans="1:5">
      <c r="A441" s="417">
        <v>38030</v>
      </c>
      <c r="B441" s="8" t="s">
        <v>39046</v>
      </c>
      <c r="C441" s="9" t="s">
        <v>84</v>
      </c>
      <c r="D441" s="10">
        <v>33.020000000000003</v>
      </c>
      <c r="E441" s="14"/>
    </row>
    <row r="442" spans="1:5" ht="30">
      <c r="A442" s="417">
        <v>38051</v>
      </c>
      <c r="B442" s="8" t="s">
        <v>39047</v>
      </c>
      <c r="C442" s="9" t="s">
        <v>84</v>
      </c>
      <c r="D442" s="10">
        <v>27.26</v>
      </c>
      <c r="E442" s="14"/>
    </row>
    <row r="443" spans="1:5" ht="30">
      <c r="A443" s="417">
        <v>38088</v>
      </c>
      <c r="B443" s="8" t="s">
        <v>39048</v>
      </c>
      <c r="C443" s="9" t="s">
        <v>84</v>
      </c>
      <c r="D443" s="10">
        <v>57.68</v>
      </c>
      <c r="E443" s="14"/>
    </row>
    <row r="444" spans="1:5" ht="15" customHeight="1">
      <c r="A444" s="416">
        <v>385</v>
      </c>
      <c r="B444" s="1171" t="s">
        <v>69</v>
      </c>
      <c r="C444" s="1172"/>
      <c r="D444" s="1172"/>
      <c r="E444" s="1173"/>
    </row>
    <row r="445" spans="1:5">
      <c r="A445" s="417">
        <v>38509</v>
      </c>
      <c r="B445" s="8" t="s">
        <v>39049</v>
      </c>
      <c r="C445" s="9" t="s">
        <v>2498</v>
      </c>
      <c r="D445" s="10">
        <v>13.13</v>
      </c>
      <c r="E445" s="14"/>
    </row>
    <row r="446" spans="1:5">
      <c r="A446" s="417">
        <v>38511</v>
      </c>
      <c r="B446" s="8" t="s">
        <v>85</v>
      </c>
      <c r="C446" s="9" t="s">
        <v>75</v>
      </c>
      <c r="D446" s="10">
        <v>149.63</v>
      </c>
      <c r="E446" s="14"/>
    </row>
    <row r="447" spans="1:5" ht="15" customHeight="1">
      <c r="A447" s="416">
        <v>390</v>
      </c>
      <c r="B447" s="1171" t="s">
        <v>23</v>
      </c>
      <c r="C447" s="1172"/>
      <c r="D447" s="1172"/>
      <c r="E447" s="1173"/>
    </row>
    <row r="448" spans="1:5" ht="30">
      <c r="A448" s="417">
        <v>39002</v>
      </c>
      <c r="B448" s="8" t="s">
        <v>39050</v>
      </c>
      <c r="C448" s="9" t="s">
        <v>2498</v>
      </c>
      <c r="D448" s="10">
        <v>225.94</v>
      </c>
      <c r="E448" s="14"/>
    </row>
    <row r="449" spans="1:5">
      <c r="A449" s="417">
        <v>39013</v>
      </c>
      <c r="B449" s="8" t="s">
        <v>39051</v>
      </c>
      <c r="C449" s="9" t="s">
        <v>84</v>
      </c>
      <c r="D449" s="10">
        <v>8.17</v>
      </c>
      <c r="E449" s="14"/>
    </row>
    <row r="450" spans="1:5">
      <c r="A450" s="417">
        <v>39021</v>
      </c>
      <c r="B450" s="8" t="s">
        <v>39052</v>
      </c>
      <c r="C450" s="9" t="s">
        <v>76</v>
      </c>
      <c r="D450" s="10">
        <v>23.88</v>
      </c>
      <c r="E450" s="14"/>
    </row>
    <row r="451" spans="1:5" ht="30">
      <c r="A451" s="417">
        <v>39075</v>
      </c>
      <c r="B451" s="8" t="s">
        <v>39053</v>
      </c>
      <c r="C451" s="9" t="s">
        <v>2498</v>
      </c>
      <c r="D451" s="21">
        <v>1380.18</v>
      </c>
      <c r="E451" s="14"/>
    </row>
    <row r="452" spans="1:5" ht="30">
      <c r="A452" s="417">
        <v>39089</v>
      </c>
      <c r="B452" s="8" t="s">
        <v>39054</v>
      </c>
      <c r="C452" s="9" t="s">
        <v>82</v>
      </c>
      <c r="D452" s="21">
        <v>1830.45</v>
      </c>
      <c r="E452" s="14"/>
    </row>
    <row r="453" spans="1:5" ht="30">
      <c r="A453" s="417">
        <v>39090</v>
      </c>
      <c r="B453" s="8" t="s">
        <v>39055</v>
      </c>
      <c r="C453" s="9" t="s">
        <v>39056</v>
      </c>
      <c r="D453" s="21">
        <v>1768.42</v>
      </c>
      <c r="E453" s="14"/>
    </row>
    <row r="454" spans="1:5" ht="15" customHeight="1">
      <c r="A454" s="416">
        <v>391</v>
      </c>
      <c r="B454" s="1171" t="s">
        <v>39057</v>
      </c>
      <c r="C454" s="1172"/>
      <c r="D454" s="1172"/>
      <c r="E454" s="1173"/>
    </row>
    <row r="455" spans="1:5" ht="30">
      <c r="A455" s="417">
        <v>39113</v>
      </c>
      <c r="B455" s="8" t="s">
        <v>39058</v>
      </c>
      <c r="C455" s="9" t="s">
        <v>82</v>
      </c>
      <c r="D455" s="10">
        <v>225.78</v>
      </c>
      <c r="E455" s="14"/>
    </row>
    <row r="456" spans="1:5">
      <c r="A456" s="417">
        <v>39114</v>
      </c>
      <c r="B456" s="8" t="s">
        <v>39059</v>
      </c>
      <c r="C456" s="9" t="s">
        <v>82</v>
      </c>
      <c r="D456" s="10">
        <v>31.9</v>
      </c>
      <c r="E456" s="14"/>
    </row>
    <row r="457" spans="1:5" ht="30">
      <c r="A457" s="417">
        <v>39115</v>
      </c>
      <c r="B457" s="8" t="s">
        <v>39060</v>
      </c>
      <c r="C457" s="9" t="s">
        <v>82</v>
      </c>
      <c r="D457" s="10">
        <v>178.33</v>
      </c>
      <c r="E457" s="14"/>
    </row>
    <row r="458" spans="1:5" ht="30">
      <c r="A458" s="417">
        <v>39123</v>
      </c>
      <c r="B458" s="8" t="s">
        <v>39061</v>
      </c>
      <c r="C458" s="9" t="s">
        <v>81</v>
      </c>
      <c r="D458" s="10">
        <v>15.93</v>
      </c>
      <c r="E458" s="14"/>
    </row>
    <row r="459" spans="1:5" ht="45">
      <c r="A459" s="417">
        <v>39125</v>
      </c>
      <c r="B459" s="8" t="s">
        <v>39062</v>
      </c>
      <c r="C459" s="9" t="s">
        <v>81</v>
      </c>
      <c r="D459" s="10">
        <v>40.61</v>
      </c>
      <c r="E459" s="14"/>
    </row>
    <row r="460" spans="1:5" ht="30">
      <c r="A460" s="417">
        <v>39165</v>
      </c>
      <c r="B460" s="8" t="s">
        <v>39063</v>
      </c>
      <c r="C460" s="9" t="s">
        <v>82</v>
      </c>
      <c r="D460" s="10">
        <v>213.09</v>
      </c>
      <c r="E460" s="14"/>
    </row>
    <row r="461" spans="1:5" ht="15" customHeight="1">
      <c r="A461" s="416">
        <v>395</v>
      </c>
      <c r="B461" s="1171" t="s">
        <v>39057</v>
      </c>
      <c r="C461" s="1172"/>
      <c r="D461" s="1172"/>
      <c r="E461" s="1173"/>
    </row>
    <row r="462" spans="1:5" ht="30">
      <c r="A462" s="417">
        <v>39515</v>
      </c>
      <c r="B462" s="8" t="s">
        <v>39064</v>
      </c>
      <c r="C462" s="9" t="s">
        <v>82</v>
      </c>
      <c r="D462" s="10">
        <v>13.63</v>
      </c>
      <c r="E462" s="14"/>
    </row>
    <row r="463" spans="1:5" ht="15" customHeight="1">
      <c r="A463" s="416">
        <v>398</v>
      </c>
      <c r="B463" s="1171" t="s">
        <v>39065</v>
      </c>
      <c r="C463" s="1172"/>
      <c r="D463" s="1172"/>
      <c r="E463" s="1173"/>
    </row>
    <row r="464" spans="1:5" ht="30">
      <c r="A464" s="417">
        <v>39841</v>
      </c>
      <c r="B464" s="8" t="s">
        <v>39066</v>
      </c>
      <c r="C464" s="9" t="s">
        <v>2498</v>
      </c>
      <c r="D464" s="10">
        <v>208.13</v>
      </c>
      <c r="E464" s="14"/>
    </row>
    <row r="465" spans="1:5" ht="15" customHeight="1">
      <c r="A465" s="416">
        <v>4</v>
      </c>
      <c r="B465" s="1171" t="s">
        <v>39067</v>
      </c>
      <c r="C465" s="1172"/>
      <c r="D465" s="1172"/>
      <c r="E465" s="1173"/>
    </row>
    <row r="466" spans="1:5" ht="15" customHeight="1">
      <c r="A466" s="416">
        <v>401</v>
      </c>
      <c r="B466" s="1171" t="s">
        <v>2156</v>
      </c>
      <c r="C466" s="1172"/>
      <c r="D466" s="1172"/>
      <c r="E466" s="1173"/>
    </row>
    <row r="467" spans="1:5" ht="30">
      <c r="A467" s="417">
        <v>40102</v>
      </c>
      <c r="B467" s="8" t="s">
        <v>39068</v>
      </c>
      <c r="C467" s="9" t="s">
        <v>82</v>
      </c>
      <c r="D467" s="21">
        <v>1708.33</v>
      </c>
      <c r="E467" s="14"/>
    </row>
    <row r="468" spans="1:5" ht="30">
      <c r="A468" s="417">
        <v>40140</v>
      </c>
      <c r="B468" s="8" t="s">
        <v>39069</v>
      </c>
      <c r="C468" s="9" t="s">
        <v>82</v>
      </c>
      <c r="D468" s="21">
        <v>2674.93</v>
      </c>
      <c r="E468" s="14"/>
    </row>
    <row r="469" spans="1:5" ht="30">
      <c r="A469" s="417">
        <v>40144</v>
      </c>
      <c r="B469" s="8" t="s">
        <v>39070</v>
      </c>
      <c r="C469" s="9" t="s">
        <v>82</v>
      </c>
      <c r="D469" s="21">
        <v>2181.7399999999998</v>
      </c>
      <c r="E469" s="14"/>
    </row>
    <row r="470" spans="1:5" ht="15" customHeight="1">
      <c r="A470" s="416">
        <v>402</v>
      </c>
      <c r="B470" s="1171" t="s">
        <v>39071</v>
      </c>
      <c r="C470" s="1172"/>
      <c r="D470" s="1172"/>
      <c r="E470" s="1173"/>
    </row>
    <row r="471" spans="1:5" ht="30">
      <c r="A471" s="417">
        <v>40211</v>
      </c>
      <c r="B471" s="8" t="s">
        <v>39072</v>
      </c>
      <c r="C471" s="9" t="s">
        <v>82</v>
      </c>
      <c r="D471" s="10">
        <v>43.39</v>
      </c>
      <c r="E471" s="14"/>
    </row>
    <row r="472" spans="1:5" ht="15" customHeight="1">
      <c r="A472" s="416">
        <v>403</v>
      </c>
      <c r="B472" s="1171" t="s">
        <v>23</v>
      </c>
      <c r="C472" s="1172"/>
      <c r="D472" s="1172"/>
      <c r="E472" s="1173"/>
    </row>
    <row r="473" spans="1:5" ht="30">
      <c r="A473" s="417">
        <v>40303</v>
      </c>
      <c r="B473" s="8" t="s">
        <v>39073</v>
      </c>
      <c r="C473" s="9" t="s">
        <v>82</v>
      </c>
      <c r="D473" s="10">
        <v>73.31</v>
      </c>
      <c r="E473" s="14"/>
    </row>
    <row r="474" spans="1:5" ht="30">
      <c r="A474" s="417">
        <v>40304</v>
      </c>
      <c r="B474" s="8" t="s">
        <v>39074</v>
      </c>
      <c r="C474" s="9" t="s">
        <v>82</v>
      </c>
      <c r="D474" s="10">
        <v>93.43</v>
      </c>
      <c r="E474" s="14"/>
    </row>
    <row r="475" spans="1:5" ht="30">
      <c r="A475" s="417">
        <v>40305</v>
      </c>
      <c r="B475" s="8" t="s">
        <v>39075</v>
      </c>
      <c r="C475" s="9" t="s">
        <v>82</v>
      </c>
      <c r="D475" s="10">
        <v>114.39</v>
      </c>
      <c r="E475" s="14"/>
    </row>
    <row r="476" spans="1:5" ht="30">
      <c r="A476" s="417">
        <v>40306</v>
      </c>
      <c r="B476" s="8" t="s">
        <v>39076</v>
      </c>
      <c r="C476" s="9" t="s">
        <v>82</v>
      </c>
      <c r="D476" s="10">
        <v>19.71</v>
      </c>
      <c r="E476" s="14"/>
    </row>
    <row r="477" spans="1:5" ht="15" customHeight="1">
      <c r="A477" s="416">
        <v>404</v>
      </c>
      <c r="B477" s="1171" t="s">
        <v>39077</v>
      </c>
      <c r="C477" s="1172"/>
      <c r="D477" s="1172"/>
      <c r="E477" s="1173"/>
    </row>
    <row r="478" spans="1:5" ht="30">
      <c r="A478" s="417">
        <v>40401</v>
      </c>
      <c r="B478" s="8" t="s">
        <v>39078</v>
      </c>
      <c r="C478" s="9" t="s">
        <v>82</v>
      </c>
      <c r="D478" s="10">
        <v>10.24</v>
      </c>
      <c r="E478" s="14"/>
    </row>
    <row r="479" spans="1:5" ht="15" customHeight="1">
      <c r="A479" s="416">
        <v>405</v>
      </c>
      <c r="B479" s="1171" t="s">
        <v>39079</v>
      </c>
      <c r="C479" s="1172"/>
      <c r="D479" s="1172"/>
      <c r="E479" s="1173"/>
    </row>
    <row r="480" spans="1:5" ht="30">
      <c r="A480" s="417">
        <v>40504</v>
      </c>
      <c r="B480" s="8" t="s">
        <v>39080</v>
      </c>
      <c r="C480" s="9" t="s">
        <v>82</v>
      </c>
      <c r="D480" s="10">
        <v>43.8</v>
      </c>
      <c r="E480" s="14"/>
    </row>
    <row r="481" spans="1:5" ht="30">
      <c r="A481" s="417">
        <v>40522</v>
      </c>
      <c r="B481" s="8" t="s">
        <v>39081</v>
      </c>
      <c r="C481" s="9" t="s">
        <v>82</v>
      </c>
      <c r="D481" s="10">
        <v>10.48</v>
      </c>
      <c r="E481" s="14"/>
    </row>
    <row r="482" spans="1:5">
      <c r="A482" s="417">
        <v>40523</v>
      </c>
      <c r="B482" s="8" t="s">
        <v>39082</v>
      </c>
      <c r="C482" s="9" t="s">
        <v>82</v>
      </c>
      <c r="D482" s="10">
        <v>6.6</v>
      </c>
      <c r="E482" s="14"/>
    </row>
    <row r="483" spans="1:5" ht="30">
      <c r="A483" s="417">
        <v>40524</v>
      </c>
      <c r="B483" s="8" t="s">
        <v>39083</v>
      </c>
      <c r="C483" s="9" t="s">
        <v>82</v>
      </c>
      <c r="D483" s="10">
        <v>5.83</v>
      </c>
      <c r="E483" s="14"/>
    </row>
    <row r="484" spans="1:5" ht="15" customHeight="1">
      <c r="A484" s="416">
        <v>406</v>
      </c>
      <c r="B484" s="1171" t="s">
        <v>39084</v>
      </c>
      <c r="C484" s="1172"/>
      <c r="D484" s="1172"/>
      <c r="E484" s="1173"/>
    </row>
    <row r="485" spans="1:5" ht="30">
      <c r="A485" s="417">
        <v>40612</v>
      </c>
      <c r="B485" s="8" t="s">
        <v>39085</v>
      </c>
      <c r="C485" s="9" t="s">
        <v>82</v>
      </c>
      <c r="D485" s="10">
        <v>18.13</v>
      </c>
      <c r="E485" s="14"/>
    </row>
    <row r="486" spans="1:5" ht="15" customHeight="1">
      <c r="A486" s="416">
        <v>407</v>
      </c>
      <c r="B486" s="1171" t="s">
        <v>39086</v>
      </c>
      <c r="C486" s="1172"/>
      <c r="D486" s="1172"/>
      <c r="E486" s="1173"/>
    </row>
    <row r="487" spans="1:5" ht="30">
      <c r="A487" s="417">
        <v>40761</v>
      </c>
      <c r="B487" s="8" t="s">
        <v>39087</v>
      </c>
      <c r="C487" s="9" t="s">
        <v>82</v>
      </c>
      <c r="D487" s="10">
        <v>460</v>
      </c>
      <c r="E487" s="14"/>
    </row>
    <row r="488" spans="1:5" ht="15" customHeight="1">
      <c r="A488" s="416">
        <v>409</v>
      </c>
      <c r="B488" s="1171" t="s">
        <v>23</v>
      </c>
      <c r="C488" s="1172"/>
      <c r="D488" s="1172"/>
      <c r="E488" s="1173"/>
    </row>
    <row r="489" spans="1:5" ht="30">
      <c r="A489" s="417">
        <v>40974</v>
      </c>
      <c r="B489" s="8" t="s">
        <v>39088</v>
      </c>
      <c r="C489" s="9" t="s">
        <v>82</v>
      </c>
      <c r="D489" s="10">
        <v>47.1</v>
      </c>
      <c r="E489" s="14"/>
    </row>
    <row r="490" spans="1:5" ht="15" customHeight="1">
      <c r="A490" s="416">
        <v>410</v>
      </c>
      <c r="B490" s="1171" t="s">
        <v>39089</v>
      </c>
      <c r="C490" s="1172"/>
      <c r="D490" s="1172"/>
      <c r="E490" s="1173"/>
    </row>
    <row r="491" spans="1:5" ht="30">
      <c r="A491" s="417">
        <v>41054</v>
      </c>
      <c r="B491" s="8" t="s">
        <v>39090</v>
      </c>
      <c r="C491" s="9" t="s">
        <v>82</v>
      </c>
      <c r="D491" s="21">
        <v>24205</v>
      </c>
      <c r="E491" s="14"/>
    </row>
    <row r="492" spans="1:5" ht="30">
      <c r="A492" s="417">
        <v>41055</v>
      </c>
      <c r="B492" s="8" t="s">
        <v>39091</v>
      </c>
      <c r="C492" s="9" t="s">
        <v>82</v>
      </c>
      <c r="D492" s="21">
        <v>10605</v>
      </c>
      <c r="E492" s="14"/>
    </row>
    <row r="493" spans="1:5" ht="30">
      <c r="A493" s="417">
        <v>41056</v>
      </c>
      <c r="B493" s="8" t="s">
        <v>39092</v>
      </c>
      <c r="C493" s="9" t="s">
        <v>82</v>
      </c>
      <c r="D493" s="21">
        <v>18290.669999999998</v>
      </c>
      <c r="E493" s="14"/>
    </row>
    <row r="494" spans="1:5" ht="30">
      <c r="A494" s="417">
        <v>41058</v>
      </c>
      <c r="B494" s="8" t="s">
        <v>39093</v>
      </c>
      <c r="C494" s="9" t="s">
        <v>82</v>
      </c>
      <c r="D494" s="21">
        <v>14061.67</v>
      </c>
      <c r="E494" s="14"/>
    </row>
    <row r="495" spans="1:5" ht="15" customHeight="1">
      <c r="A495" s="416">
        <v>411</v>
      </c>
      <c r="B495" s="1171" t="s">
        <v>39094</v>
      </c>
      <c r="C495" s="1172"/>
      <c r="D495" s="1172"/>
      <c r="E495" s="1173"/>
    </row>
    <row r="496" spans="1:5" ht="30">
      <c r="A496" s="417">
        <v>41106</v>
      </c>
      <c r="B496" s="8" t="s">
        <v>39095</v>
      </c>
      <c r="C496" s="9" t="s">
        <v>81</v>
      </c>
      <c r="D496" s="10">
        <v>50.73</v>
      </c>
      <c r="E496" s="14"/>
    </row>
    <row r="497" spans="1:5" ht="15" customHeight="1">
      <c r="A497" s="416">
        <v>415</v>
      </c>
      <c r="B497" s="1171" t="s">
        <v>39096</v>
      </c>
      <c r="C497" s="1172"/>
      <c r="D497" s="1172"/>
      <c r="E497" s="1173"/>
    </row>
    <row r="498" spans="1:5" ht="30">
      <c r="A498" s="417">
        <v>41520</v>
      </c>
      <c r="B498" s="8" t="s">
        <v>39097</v>
      </c>
      <c r="C498" s="9" t="s">
        <v>82</v>
      </c>
      <c r="D498" s="21">
        <v>1527.49</v>
      </c>
      <c r="E498" s="14"/>
    </row>
    <row r="499" spans="1:5" ht="45">
      <c r="A499" s="417">
        <v>41528</v>
      </c>
      <c r="B499" s="8" t="s">
        <v>214</v>
      </c>
      <c r="C499" s="9" t="s">
        <v>82</v>
      </c>
      <c r="D499" s="10">
        <v>556.76</v>
      </c>
      <c r="E499" s="14"/>
    </row>
    <row r="500" spans="1:5" ht="45">
      <c r="A500" s="417">
        <v>41530</v>
      </c>
      <c r="B500" s="8" t="s">
        <v>39098</v>
      </c>
      <c r="C500" s="9" t="s">
        <v>82</v>
      </c>
      <c r="D500" s="10">
        <v>793.2</v>
      </c>
      <c r="E500" s="14"/>
    </row>
    <row r="501" spans="1:5" ht="45">
      <c r="A501" s="417">
        <v>41533</v>
      </c>
      <c r="B501" s="8" t="s">
        <v>39099</v>
      </c>
      <c r="C501" s="9" t="s">
        <v>82</v>
      </c>
      <c r="D501" s="10">
        <v>604.70000000000005</v>
      </c>
      <c r="E501" s="14"/>
    </row>
    <row r="502" spans="1:5" ht="45">
      <c r="A502" s="417">
        <v>41536</v>
      </c>
      <c r="B502" s="8" t="s">
        <v>39100</v>
      </c>
      <c r="C502" s="9" t="s">
        <v>82</v>
      </c>
      <c r="D502" s="10">
        <v>735.33</v>
      </c>
      <c r="E502" s="14"/>
    </row>
    <row r="503" spans="1:5" ht="30">
      <c r="A503" s="417">
        <v>41537</v>
      </c>
      <c r="B503" s="8" t="s">
        <v>39101</v>
      </c>
      <c r="C503" s="9" t="s">
        <v>82</v>
      </c>
      <c r="D503" s="10">
        <v>27.59</v>
      </c>
      <c r="E503" s="14"/>
    </row>
    <row r="504" spans="1:5" ht="30">
      <c r="A504" s="417">
        <v>41542</v>
      </c>
      <c r="B504" s="8" t="s">
        <v>39102</v>
      </c>
      <c r="C504" s="9" t="s">
        <v>82</v>
      </c>
      <c r="D504" s="10">
        <v>926.67</v>
      </c>
      <c r="E504" s="14"/>
    </row>
    <row r="505" spans="1:5" ht="30">
      <c r="A505" s="417">
        <v>41543</v>
      </c>
      <c r="B505" s="8" t="s">
        <v>39103</v>
      </c>
      <c r="C505" s="9" t="s">
        <v>82</v>
      </c>
      <c r="D505" s="21">
        <v>3811.5</v>
      </c>
      <c r="E505" s="14"/>
    </row>
    <row r="506" spans="1:5" ht="30">
      <c r="A506" s="417">
        <v>41569</v>
      </c>
      <c r="B506" s="8" t="s">
        <v>149</v>
      </c>
      <c r="C506" s="9" t="s">
        <v>82</v>
      </c>
      <c r="D506" s="10">
        <v>150.19999999999999</v>
      </c>
      <c r="E506" s="14"/>
    </row>
    <row r="507" spans="1:5" ht="45">
      <c r="A507" s="417">
        <v>41579</v>
      </c>
      <c r="B507" s="8" t="s">
        <v>39104</v>
      </c>
      <c r="C507" s="9" t="s">
        <v>82</v>
      </c>
      <c r="D507" s="21">
        <v>1415.76</v>
      </c>
      <c r="E507" s="14"/>
    </row>
    <row r="508" spans="1:5" ht="30">
      <c r="A508" s="417">
        <v>41588</v>
      </c>
      <c r="B508" s="8" t="s">
        <v>39105</v>
      </c>
      <c r="C508" s="9" t="s">
        <v>82</v>
      </c>
      <c r="D508" s="10">
        <v>3.87</v>
      </c>
      <c r="E508" s="14"/>
    </row>
    <row r="509" spans="1:5" ht="15" customHeight="1">
      <c r="A509" s="416">
        <v>416</v>
      </c>
      <c r="B509" s="1171" t="s">
        <v>39106</v>
      </c>
      <c r="C509" s="1172"/>
      <c r="D509" s="1172"/>
      <c r="E509" s="1173"/>
    </row>
    <row r="510" spans="1:5" ht="30">
      <c r="A510" s="417">
        <v>41667</v>
      </c>
      <c r="B510" s="8" t="s">
        <v>39107</v>
      </c>
      <c r="C510" s="9" t="s">
        <v>82</v>
      </c>
      <c r="D510" s="10">
        <v>4.8099999999999996</v>
      </c>
      <c r="E510" s="14"/>
    </row>
    <row r="511" spans="1:5" ht="15" customHeight="1">
      <c r="A511" s="416">
        <v>417</v>
      </c>
      <c r="B511" s="1171" t="s">
        <v>39106</v>
      </c>
      <c r="C511" s="1172"/>
      <c r="D511" s="1172"/>
      <c r="E511" s="1173"/>
    </row>
    <row r="512" spans="1:5" ht="45">
      <c r="A512" s="417">
        <v>41724</v>
      </c>
      <c r="B512" s="8" t="s">
        <v>39108</v>
      </c>
      <c r="C512" s="9" t="s">
        <v>82</v>
      </c>
      <c r="D512" s="10">
        <v>527.52</v>
      </c>
      <c r="E512" s="14"/>
    </row>
    <row r="513" spans="1:5" ht="45">
      <c r="A513" s="417">
        <v>41726</v>
      </c>
      <c r="B513" s="8" t="s">
        <v>39109</v>
      </c>
      <c r="C513" s="9" t="s">
        <v>82</v>
      </c>
      <c r="D513" s="10">
        <v>617.59</v>
      </c>
      <c r="E513" s="14"/>
    </row>
    <row r="514" spans="1:5" ht="15" customHeight="1">
      <c r="A514" s="416">
        <v>418</v>
      </c>
      <c r="B514" s="1171" t="s">
        <v>39106</v>
      </c>
      <c r="C514" s="1172"/>
      <c r="D514" s="1172"/>
      <c r="E514" s="1173"/>
    </row>
    <row r="515" spans="1:5" ht="45">
      <c r="A515" s="417">
        <v>41815</v>
      </c>
      <c r="B515" s="8" t="s">
        <v>39110</v>
      </c>
      <c r="C515" s="9" t="s">
        <v>82</v>
      </c>
      <c r="D515" s="21">
        <v>1516.25</v>
      </c>
      <c r="E515" s="14"/>
    </row>
    <row r="516" spans="1:5" ht="45">
      <c r="A516" s="417">
        <v>41817</v>
      </c>
      <c r="B516" s="8" t="s">
        <v>39111</v>
      </c>
      <c r="C516" s="9" t="s">
        <v>82</v>
      </c>
      <c r="D516" s="21">
        <v>1516.25</v>
      </c>
      <c r="E516" s="14"/>
    </row>
    <row r="517" spans="1:5" ht="45">
      <c r="A517" s="417">
        <v>41821</v>
      </c>
      <c r="B517" s="8" t="s">
        <v>39112</v>
      </c>
      <c r="C517" s="9" t="s">
        <v>82</v>
      </c>
      <c r="D517" s="10">
        <v>805.7</v>
      </c>
      <c r="E517" s="14"/>
    </row>
    <row r="518" spans="1:5" ht="30">
      <c r="A518" s="417">
        <v>41860</v>
      </c>
      <c r="B518" s="8" t="s">
        <v>39113</v>
      </c>
      <c r="C518" s="9" t="s">
        <v>82</v>
      </c>
      <c r="D518" s="21">
        <v>1696.94</v>
      </c>
      <c r="E518" s="14"/>
    </row>
    <row r="519" spans="1:5" ht="30">
      <c r="A519" s="417">
        <v>41861</v>
      </c>
      <c r="B519" s="8" t="s">
        <v>39114</v>
      </c>
      <c r="C519" s="9" t="s">
        <v>82</v>
      </c>
      <c r="D519" s="10">
        <v>114.51</v>
      </c>
      <c r="E519" s="14"/>
    </row>
    <row r="520" spans="1:5" ht="30">
      <c r="A520" s="417">
        <v>41866</v>
      </c>
      <c r="B520" s="8" t="s">
        <v>39115</v>
      </c>
      <c r="C520" s="9" t="s">
        <v>82</v>
      </c>
      <c r="D520" s="10">
        <v>268.01</v>
      </c>
      <c r="E520" s="14"/>
    </row>
    <row r="521" spans="1:5" ht="15" customHeight="1">
      <c r="A521" s="416">
        <v>419</v>
      </c>
      <c r="B521" s="1171" t="s">
        <v>39106</v>
      </c>
      <c r="C521" s="1172"/>
      <c r="D521" s="1172"/>
      <c r="E521" s="1173"/>
    </row>
    <row r="522" spans="1:5" ht="45">
      <c r="A522" s="417">
        <v>41962</v>
      </c>
      <c r="B522" s="8" t="s">
        <v>39116</v>
      </c>
      <c r="C522" s="9" t="s">
        <v>82</v>
      </c>
      <c r="D522" s="10">
        <v>741.16</v>
      </c>
      <c r="E522" s="14"/>
    </row>
    <row r="523" spans="1:5" ht="15" customHeight="1">
      <c r="A523" s="416">
        <v>420</v>
      </c>
      <c r="B523" s="1171" t="s">
        <v>39117</v>
      </c>
      <c r="C523" s="1172"/>
      <c r="D523" s="1172"/>
      <c r="E523" s="1173"/>
    </row>
    <row r="524" spans="1:5" ht="30">
      <c r="A524" s="417">
        <v>42047</v>
      </c>
      <c r="B524" s="8" t="s">
        <v>39118</v>
      </c>
      <c r="C524" s="9" t="s">
        <v>81</v>
      </c>
      <c r="D524" s="10">
        <v>606.08000000000004</v>
      </c>
      <c r="E524" s="14"/>
    </row>
    <row r="525" spans="1:5">
      <c r="A525" s="417">
        <v>42051</v>
      </c>
      <c r="B525" s="8" t="s">
        <v>39119</v>
      </c>
      <c r="C525" s="9" t="s">
        <v>81</v>
      </c>
      <c r="D525" s="10">
        <v>70.56</v>
      </c>
      <c r="E525" s="14"/>
    </row>
    <row r="526" spans="1:5" ht="30">
      <c r="A526" s="417">
        <v>42052</v>
      </c>
      <c r="B526" s="8" t="s">
        <v>39120</v>
      </c>
      <c r="C526" s="9" t="s">
        <v>81</v>
      </c>
      <c r="D526" s="10">
        <v>128.58000000000001</v>
      </c>
      <c r="E526" s="14"/>
    </row>
    <row r="527" spans="1:5">
      <c r="A527" s="417">
        <v>42087</v>
      </c>
      <c r="B527" s="8" t="s">
        <v>39121</v>
      </c>
      <c r="C527" s="9" t="s">
        <v>82</v>
      </c>
      <c r="D527" s="10">
        <v>118.63</v>
      </c>
      <c r="E527" s="14"/>
    </row>
    <row r="528" spans="1:5" ht="30">
      <c r="A528" s="417">
        <v>42090</v>
      </c>
      <c r="B528" s="8" t="s">
        <v>39122</v>
      </c>
      <c r="C528" s="9" t="s">
        <v>81</v>
      </c>
      <c r="D528" s="10">
        <v>101.4</v>
      </c>
      <c r="E528" s="14"/>
    </row>
    <row r="529" spans="1:5" ht="30">
      <c r="A529" s="417">
        <v>42091</v>
      </c>
      <c r="B529" s="8" t="s">
        <v>39123</v>
      </c>
      <c r="C529" s="9" t="s">
        <v>82</v>
      </c>
      <c r="D529" s="10">
        <v>18.440000000000001</v>
      </c>
      <c r="E529" s="14"/>
    </row>
    <row r="530" spans="1:5" ht="15" customHeight="1">
      <c r="A530" s="416">
        <v>423</v>
      </c>
      <c r="B530" s="1171" t="s">
        <v>39124</v>
      </c>
      <c r="C530" s="1172"/>
      <c r="D530" s="1172"/>
      <c r="E530" s="1173"/>
    </row>
    <row r="531" spans="1:5" ht="45">
      <c r="A531" s="417">
        <v>42301</v>
      </c>
      <c r="B531" s="8" t="s">
        <v>40049</v>
      </c>
      <c r="C531" s="9" t="s">
        <v>82</v>
      </c>
      <c r="D531" s="10">
        <v>14.83</v>
      </c>
      <c r="E531" s="14"/>
    </row>
    <row r="532" spans="1:5" ht="45">
      <c r="A532" s="417">
        <v>42302</v>
      </c>
      <c r="B532" s="8" t="s">
        <v>40050</v>
      </c>
      <c r="C532" s="9" t="s">
        <v>82</v>
      </c>
      <c r="D532" s="10">
        <v>14.75</v>
      </c>
      <c r="E532" s="14"/>
    </row>
    <row r="533" spans="1:5" ht="45">
      <c r="A533" s="417">
        <v>42303</v>
      </c>
      <c r="B533" s="8" t="s">
        <v>40051</v>
      </c>
      <c r="C533" s="9" t="s">
        <v>82</v>
      </c>
      <c r="D533" s="10">
        <v>16.690000000000001</v>
      </c>
      <c r="E533" s="14"/>
    </row>
    <row r="534" spans="1:5" ht="15" customHeight="1">
      <c r="A534" s="416">
        <v>425</v>
      </c>
      <c r="B534" s="1171" t="s">
        <v>39125</v>
      </c>
      <c r="C534" s="1172"/>
      <c r="D534" s="1172"/>
      <c r="E534" s="1173"/>
    </row>
    <row r="535" spans="1:5" ht="30">
      <c r="A535" s="417">
        <v>42501</v>
      </c>
      <c r="B535" s="8" t="s">
        <v>39126</v>
      </c>
      <c r="C535" s="9" t="s">
        <v>81</v>
      </c>
      <c r="D535" s="10">
        <v>3.85</v>
      </c>
      <c r="E535" s="14"/>
    </row>
    <row r="536" spans="1:5" ht="30">
      <c r="A536" s="417">
        <v>42502</v>
      </c>
      <c r="B536" s="8" t="s">
        <v>215</v>
      </c>
      <c r="C536" s="9" t="s">
        <v>81</v>
      </c>
      <c r="D536" s="10">
        <v>5.0599999999999996</v>
      </c>
      <c r="E536" s="14"/>
    </row>
    <row r="537" spans="1:5" ht="30">
      <c r="A537" s="417">
        <v>42503</v>
      </c>
      <c r="B537" s="8" t="s">
        <v>39127</v>
      </c>
      <c r="C537" s="9" t="s">
        <v>81</v>
      </c>
      <c r="D537" s="10">
        <v>7.62</v>
      </c>
      <c r="E537" s="14"/>
    </row>
    <row r="538" spans="1:5" ht="30">
      <c r="A538" s="417">
        <v>42504</v>
      </c>
      <c r="B538" s="8" t="s">
        <v>39128</v>
      </c>
      <c r="C538" s="9" t="s">
        <v>81</v>
      </c>
      <c r="D538" s="10">
        <v>11.2</v>
      </c>
      <c r="E538" s="14"/>
    </row>
    <row r="539" spans="1:5" ht="30">
      <c r="A539" s="417">
        <v>42505</v>
      </c>
      <c r="B539" s="8" t="s">
        <v>39129</v>
      </c>
      <c r="C539" s="9" t="s">
        <v>81</v>
      </c>
      <c r="D539" s="10">
        <v>13.26</v>
      </c>
      <c r="E539" s="14"/>
    </row>
    <row r="540" spans="1:5" ht="30">
      <c r="A540" s="417">
        <v>42506</v>
      </c>
      <c r="B540" s="8" t="s">
        <v>39130</v>
      </c>
      <c r="C540" s="9" t="s">
        <v>81</v>
      </c>
      <c r="D540" s="10">
        <v>18.36</v>
      </c>
      <c r="E540" s="14"/>
    </row>
    <row r="541" spans="1:5" ht="30">
      <c r="A541" s="417">
        <v>42508</v>
      </c>
      <c r="B541" s="8" t="s">
        <v>39131</v>
      </c>
      <c r="C541" s="9" t="s">
        <v>81</v>
      </c>
      <c r="D541" s="10">
        <v>41.29</v>
      </c>
      <c r="E541" s="14"/>
    </row>
    <row r="542" spans="1:5" ht="30">
      <c r="A542" s="417">
        <v>42509</v>
      </c>
      <c r="B542" s="8" t="s">
        <v>39132</v>
      </c>
      <c r="C542" s="9" t="s">
        <v>81</v>
      </c>
      <c r="D542" s="10">
        <v>71.3</v>
      </c>
      <c r="E542" s="14"/>
    </row>
    <row r="543" spans="1:5" ht="30">
      <c r="A543" s="417">
        <v>42511</v>
      </c>
      <c r="B543" s="8" t="s">
        <v>39133</v>
      </c>
      <c r="C543" s="9" t="s">
        <v>82</v>
      </c>
      <c r="D543" s="10">
        <v>5.29</v>
      </c>
      <c r="E543" s="14"/>
    </row>
    <row r="544" spans="1:5" ht="30">
      <c r="A544" s="417">
        <v>42521</v>
      </c>
      <c r="B544" s="8" t="s">
        <v>39134</v>
      </c>
      <c r="C544" s="9" t="s">
        <v>82</v>
      </c>
      <c r="D544" s="10">
        <v>1.98</v>
      </c>
      <c r="E544" s="14"/>
    </row>
    <row r="545" spans="1:5" ht="30">
      <c r="A545" s="417">
        <v>42529</v>
      </c>
      <c r="B545" s="8" t="s">
        <v>39135</v>
      </c>
      <c r="C545" s="9" t="s">
        <v>81</v>
      </c>
      <c r="D545" s="10">
        <v>7.31</v>
      </c>
      <c r="E545" s="14"/>
    </row>
    <row r="546" spans="1:5">
      <c r="A546" s="417">
        <v>42530</v>
      </c>
      <c r="B546" s="8" t="s">
        <v>39136</v>
      </c>
      <c r="C546" s="9" t="s">
        <v>82</v>
      </c>
      <c r="D546" s="10">
        <v>57.06</v>
      </c>
      <c r="E546" s="14"/>
    </row>
    <row r="547" spans="1:5" ht="30">
      <c r="A547" s="417">
        <v>42535</v>
      </c>
      <c r="B547" s="8" t="s">
        <v>39137</v>
      </c>
      <c r="C547" s="9" t="s">
        <v>81</v>
      </c>
      <c r="D547" s="10">
        <v>4.09</v>
      </c>
      <c r="E547" s="14"/>
    </row>
    <row r="548" spans="1:5" ht="30">
      <c r="A548" s="417">
        <v>42546</v>
      </c>
      <c r="B548" s="8" t="s">
        <v>39138</v>
      </c>
      <c r="C548" s="9" t="s">
        <v>81</v>
      </c>
      <c r="D548" s="10">
        <v>10.130000000000001</v>
      </c>
      <c r="E548" s="14"/>
    </row>
    <row r="549" spans="1:5">
      <c r="A549" s="417">
        <v>42548</v>
      </c>
      <c r="B549" s="8" t="s">
        <v>39139</v>
      </c>
      <c r="C549" s="9" t="s">
        <v>81</v>
      </c>
      <c r="D549" s="10">
        <v>206.29</v>
      </c>
      <c r="E549" s="14"/>
    </row>
    <row r="550" spans="1:5" ht="30">
      <c r="A550" s="417">
        <v>42552</v>
      </c>
      <c r="B550" s="8" t="s">
        <v>39140</v>
      </c>
      <c r="C550" s="9" t="s">
        <v>82</v>
      </c>
      <c r="D550" s="10">
        <v>2.94</v>
      </c>
      <c r="E550" s="14"/>
    </row>
    <row r="551" spans="1:5" ht="75">
      <c r="A551" s="417">
        <v>42558</v>
      </c>
      <c r="B551" s="8" t="s">
        <v>39141</v>
      </c>
      <c r="C551" s="9" t="s">
        <v>82</v>
      </c>
      <c r="D551" s="10">
        <v>8.18</v>
      </c>
      <c r="E551" s="14"/>
    </row>
    <row r="552" spans="1:5" ht="30">
      <c r="A552" s="417">
        <v>42565</v>
      </c>
      <c r="B552" s="8" t="s">
        <v>39142</v>
      </c>
      <c r="C552" s="9" t="s">
        <v>81</v>
      </c>
      <c r="D552" s="10">
        <v>2.67</v>
      </c>
      <c r="E552" s="14"/>
    </row>
    <row r="553" spans="1:5" ht="30">
      <c r="A553" s="417">
        <v>42588</v>
      </c>
      <c r="B553" s="8" t="s">
        <v>39143</v>
      </c>
      <c r="C553" s="9" t="s">
        <v>81</v>
      </c>
      <c r="D553" s="10">
        <v>3.99</v>
      </c>
      <c r="E553" s="14"/>
    </row>
    <row r="554" spans="1:5" ht="15" customHeight="1">
      <c r="A554" s="416">
        <v>426</v>
      </c>
      <c r="B554" s="1171" t="s">
        <v>39144</v>
      </c>
      <c r="C554" s="1172"/>
      <c r="D554" s="1172"/>
      <c r="E554" s="1173"/>
    </row>
    <row r="555" spans="1:5" ht="30">
      <c r="A555" s="417">
        <v>42636</v>
      </c>
      <c r="B555" s="8" t="s">
        <v>39145</v>
      </c>
      <c r="C555" s="9" t="s">
        <v>81</v>
      </c>
      <c r="D555" s="10">
        <v>25.99</v>
      </c>
      <c r="E555" s="14"/>
    </row>
    <row r="556" spans="1:5" ht="30">
      <c r="A556" s="417">
        <v>42673</v>
      </c>
      <c r="B556" s="8" t="s">
        <v>39146</v>
      </c>
      <c r="C556" s="9" t="s">
        <v>81</v>
      </c>
      <c r="D556" s="10">
        <v>4.3</v>
      </c>
      <c r="E556" s="14"/>
    </row>
    <row r="557" spans="1:5" ht="30">
      <c r="A557" s="417">
        <v>42674</v>
      </c>
      <c r="B557" s="8" t="s">
        <v>39147</v>
      </c>
      <c r="C557" s="9" t="s">
        <v>81</v>
      </c>
      <c r="D557" s="10">
        <v>5.05</v>
      </c>
      <c r="E557" s="14"/>
    </row>
    <row r="558" spans="1:5" ht="30">
      <c r="A558" s="417">
        <v>42690</v>
      </c>
      <c r="B558" s="8" t="s">
        <v>39148</v>
      </c>
      <c r="C558" s="9" t="s">
        <v>81</v>
      </c>
      <c r="D558" s="10">
        <v>11.94</v>
      </c>
      <c r="E558" s="14"/>
    </row>
    <row r="559" spans="1:5" ht="15" customHeight="1">
      <c r="A559" s="416">
        <v>427</v>
      </c>
      <c r="B559" s="1171" t="s">
        <v>39149</v>
      </c>
      <c r="C559" s="1172"/>
      <c r="D559" s="1172"/>
      <c r="E559" s="1173"/>
    </row>
    <row r="560" spans="1:5" ht="30">
      <c r="A560" s="417">
        <v>42701</v>
      </c>
      <c r="B560" s="8" t="s">
        <v>39150</v>
      </c>
      <c r="C560" s="9" t="s">
        <v>81</v>
      </c>
      <c r="D560" s="10">
        <v>8.94</v>
      </c>
      <c r="E560" s="14"/>
    </row>
    <row r="561" spans="1:5" ht="30">
      <c r="A561" s="417">
        <v>42717</v>
      </c>
      <c r="B561" s="8" t="s">
        <v>39151</v>
      </c>
      <c r="C561" s="9" t="s">
        <v>81</v>
      </c>
      <c r="D561" s="10">
        <v>3.09</v>
      </c>
      <c r="E561" s="14"/>
    </row>
    <row r="562" spans="1:5" ht="15" customHeight="1">
      <c r="A562" s="416">
        <v>429</v>
      </c>
      <c r="B562" s="1171" t="s">
        <v>39152</v>
      </c>
      <c r="C562" s="1172"/>
      <c r="D562" s="1172"/>
      <c r="E562" s="1173"/>
    </row>
    <row r="563" spans="1:5" ht="45">
      <c r="A563" s="417">
        <v>42906</v>
      </c>
      <c r="B563" s="8" t="s">
        <v>39153</v>
      </c>
      <c r="C563" s="9" t="s">
        <v>82</v>
      </c>
      <c r="D563" s="10">
        <v>6.07</v>
      </c>
      <c r="E563" s="14"/>
    </row>
    <row r="564" spans="1:5" ht="15" customHeight="1">
      <c r="A564" s="416">
        <v>430</v>
      </c>
      <c r="B564" s="1171" t="s">
        <v>55</v>
      </c>
      <c r="C564" s="1172"/>
      <c r="D564" s="1172"/>
      <c r="E564" s="1173"/>
    </row>
    <row r="565" spans="1:5" ht="30">
      <c r="A565" s="417">
        <v>43004</v>
      </c>
      <c r="B565" s="8" t="s">
        <v>39154</v>
      </c>
      <c r="C565" s="9" t="s">
        <v>81</v>
      </c>
      <c r="D565" s="10">
        <v>1.77</v>
      </c>
      <c r="E565" s="14"/>
    </row>
    <row r="566" spans="1:5" ht="30">
      <c r="A566" s="417">
        <v>43005</v>
      </c>
      <c r="B566" s="8" t="s">
        <v>39155</v>
      </c>
      <c r="C566" s="9" t="s">
        <v>81</v>
      </c>
      <c r="D566" s="10">
        <v>2.72</v>
      </c>
      <c r="E566" s="14"/>
    </row>
    <row r="567" spans="1:5" ht="30">
      <c r="A567" s="417">
        <v>43006</v>
      </c>
      <c r="B567" s="8" t="s">
        <v>39156</v>
      </c>
      <c r="C567" s="9" t="s">
        <v>81</v>
      </c>
      <c r="D567" s="10">
        <v>4.84</v>
      </c>
      <c r="E567" s="14"/>
    </row>
    <row r="568" spans="1:5" ht="30">
      <c r="A568" s="417">
        <v>43007</v>
      </c>
      <c r="B568" s="8" t="s">
        <v>39157</v>
      </c>
      <c r="C568" s="9" t="s">
        <v>81</v>
      </c>
      <c r="D568" s="10">
        <v>7.17</v>
      </c>
      <c r="E568" s="14"/>
    </row>
    <row r="569" spans="1:5" ht="30">
      <c r="A569" s="417">
        <v>43009</v>
      </c>
      <c r="B569" s="8" t="s">
        <v>39158</v>
      </c>
      <c r="C569" s="9" t="s">
        <v>81</v>
      </c>
      <c r="D569" s="10">
        <v>115.54</v>
      </c>
      <c r="E569" s="14"/>
    </row>
    <row r="570" spans="1:5" ht="30">
      <c r="A570" s="417">
        <v>43015</v>
      </c>
      <c r="B570" s="8" t="s">
        <v>39159</v>
      </c>
      <c r="C570" s="9" t="s">
        <v>81</v>
      </c>
      <c r="D570" s="10">
        <v>19.579999999999998</v>
      </c>
      <c r="E570" s="14"/>
    </row>
    <row r="571" spans="1:5" ht="30">
      <c r="A571" s="417">
        <v>43016</v>
      </c>
      <c r="B571" s="8" t="s">
        <v>39160</v>
      </c>
      <c r="C571" s="9" t="s">
        <v>81</v>
      </c>
      <c r="D571" s="10">
        <v>29.1</v>
      </c>
      <c r="E571" s="14"/>
    </row>
    <row r="572" spans="1:5" ht="30">
      <c r="A572" s="417">
        <v>43023</v>
      </c>
      <c r="B572" s="8" t="s">
        <v>39161</v>
      </c>
      <c r="C572" s="9" t="s">
        <v>81</v>
      </c>
      <c r="D572" s="10">
        <v>221.65</v>
      </c>
      <c r="E572" s="14"/>
    </row>
    <row r="573" spans="1:5" ht="30">
      <c r="A573" s="417">
        <v>43036</v>
      </c>
      <c r="B573" s="8" t="s">
        <v>39162</v>
      </c>
      <c r="C573" s="9" t="s">
        <v>81</v>
      </c>
      <c r="D573" s="10">
        <v>12.03</v>
      </c>
      <c r="E573" s="14"/>
    </row>
    <row r="574" spans="1:5" ht="30">
      <c r="A574" s="417">
        <v>43038</v>
      </c>
      <c r="B574" s="8" t="s">
        <v>39163</v>
      </c>
      <c r="C574" s="9" t="s">
        <v>81</v>
      </c>
      <c r="D574" s="10">
        <v>25.63</v>
      </c>
      <c r="E574" s="14"/>
    </row>
    <row r="575" spans="1:5" ht="30">
      <c r="A575" s="417">
        <v>43039</v>
      </c>
      <c r="B575" s="8" t="s">
        <v>39164</v>
      </c>
      <c r="C575" s="9" t="s">
        <v>81</v>
      </c>
      <c r="D575" s="10">
        <v>13.66</v>
      </c>
      <c r="E575" s="14"/>
    </row>
    <row r="576" spans="1:5" ht="30">
      <c r="A576" s="417">
        <v>43040</v>
      </c>
      <c r="B576" s="8" t="s">
        <v>39165</v>
      </c>
      <c r="C576" s="9" t="s">
        <v>81</v>
      </c>
      <c r="D576" s="10">
        <v>34.97</v>
      </c>
      <c r="E576" s="14"/>
    </row>
    <row r="577" spans="1:5" ht="30">
      <c r="A577" s="417">
        <v>43041</v>
      </c>
      <c r="B577" s="8" t="s">
        <v>39166</v>
      </c>
      <c r="C577" s="9" t="s">
        <v>81</v>
      </c>
      <c r="D577" s="10">
        <v>47.51</v>
      </c>
      <c r="E577" s="14"/>
    </row>
    <row r="578" spans="1:5" ht="30">
      <c r="A578" s="417">
        <v>43044</v>
      </c>
      <c r="B578" s="8" t="s">
        <v>39167</v>
      </c>
      <c r="C578" s="9" t="s">
        <v>81</v>
      </c>
      <c r="D578" s="10">
        <v>67.44</v>
      </c>
      <c r="E578" s="14"/>
    </row>
    <row r="579" spans="1:5" ht="30">
      <c r="A579" s="417">
        <v>43055</v>
      </c>
      <c r="B579" s="8" t="s">
        <v>39168</v>
      </c>
      <c r="C579" s="9" t="s">
        <v>81</v>
      </c>
      <c r="D579" s="10">
        <v>24.52</v>
      </c>
      <c r="E579" s="14"/>
    </row>
    <row r="580" spans="1:5" ht="30">
      <c r="A580" s="417">
        <v>43059</v>
      </c>
      <c r="B580" s="8" t="s">
        <v>39169</v>
      </c>
      <c r="C580" s="9" t="s">
        <v>81</v>
      </c>
      <c r="D580" s="10">
        <v>19.34</v>
      </c>
      <c r="E580" s="14"/>
    </row>
    <row r="581" spans="1:5" ht="15" customHeight="1">
      <c r="A581" s="416">
        <v>431</v>
      </c>
      <c r="B581" s="1171" t="s">
        <v>39170</v>
      </c>
      <c r="C581" s="1172"/>
      <c r="D581" s="1172"/>
      <c r="E581" s="1173"/>
    </row>
    <row r="582" spans="1:5" ht="30">
      <c r="A582" s="417">
        <v>43113</v>
      </c>
      <c r="B582" s="8" t="s">
        <v>39171</v>
      </c>
      <c r="C582" s="9" t="s">
        <v>81</v>
      </c>
      <c r="D582" s="10">
        <v>80.010000000000005</v>
      </c>
      <c r="E582" s="14"/>
    </row>
    <row r="583" spans="1:5">
      <c r="A583" s="417">
        <v>43127</v>
      </c>
      <c r="B583" s="8" t="s">
        <v>39172</v>
      </c>
      <c r="C583" s="9" t="s">
        <v>81</v>
      </c>
      <c r="D583" s="10">
        <v>2.88</v>
      </c>
      <c r="E583" s="14"/>
    </row>
    <row r="584" spans="1:5" ht="30">
      <c r="A584" s="417">
        <v>43137</v>
      </c>
      <c r="B584" s="8" t="s">
        <v>39173</v>
      </c>
      <c r="C584" s="9" t="s">
        <v>81</v>
      </c>
      <c r="D584" s="10">
        <v>85.53</v>
      </c>
      <c r="E584" s="14"/>
    </row>
    <row r="585" spans="1:5">
      <c r="A585" s="417">
        <v>43149</v>
      </c>
      <c r="B585" s="8" t="s">
        <v>39174</v>
      </c>
      <c r="C585" s="9" t="s">
        <v>81</v>
      </c>
      <c r="D585" s="10">
        <v>22.2</v>
      </c>
      <c r="E585" s="14"/>
    </row>
    <row r="586" spans="1:5">
      <c r="A586" s="417">
        <v>43150</v>
      </c>
      <c r="B586" s="8" t="s">
        <v>39175</v>
      </c>
      <c r="C586" s="9" t="s">
        <v>81</v>
      </c>
      <c r="D586" s="10">
        <v>83.87</v>
      </c>
      <c r="E586" s="14"/>
    </row>
    <row r="587" spans="1:5" ht="30">
      <c r="A587" s="417">
        <v>43160</v>
      </c>
      <c r="B587" s="8" t="s">
        <v>39176</v>
      </c>
      <c r="C587" s="9" t="s">
        <v>81</v>
      </c>
      <c r="D587" s="10">
        <v>29.22</v>
      </c>
      <c r="E587" s="14"/>
    </row>
    <row r="588" spans="1:5" ht="30">
      <c r="A588" s="417">
        <v>43174</v>
      </c>
      <c r="B588" s="8" t="s">
        <v>39177</v>
      </c>
      <c r="C588" s="9" t="s">
        <v>81</v>
      </c>
      <c r="D588" s="10">
        <v>43.43</v>
      </c>
      <c r="E588" s="14"/>
    </row>
    <row r="589" spans="1:5" ht="30">
      <c r="A589" s="417">
        <v>43175</v>
      </c>
      <c r="B589" s="8" t="s">
        <v>39178</v>
      </c>
      <c r="C589" s="9" t="s">
        <v>81</v>
      </c>
      <c r="D589" s="10">
        <v>7.72</v>
      </c>
      <c r="E589" s="14"/>
    </row>
    <row r="590" spans="1:5" ht="30">
      <c r="A590" s="417">
        <v>43180</v>
      </c>
      <c r="B590" s="8" t="s">
        <v>39179</v>
      </c>
      <c r="C590" s="9" t="s">
        <v>81</v>
      </c>
      <c r="D590" s="10">
        <v>12.44</v>
      </c>
      <c r="E590" s="14"/>
    </row>
    <row r="591" spans="1:5" ht="30">
      <c r="A591" s="417">
        <v>43188</v>
      </c>
      <c r="B591" s="8" t="s">
        <v>39180</v>
      </c>
      <c r="C591" s="9" t="s">
        <v>81</v>
      </c>
      <c r="D591" s="10">
        <v>16.850000000000001</v>
      </c>
      <c r="E591" s="14"/>
    </row>
    <row r="592" spans="1:5" ht="30">
      <c r="A592" s="417">
        <v>43190</v>
      </c>
      <c r="B592" s="8" t="s">
        <v>39181</v>
      </c>
      <c r="C592" s="9" t="s">
        <v>81</v>
      </c>
      <c r="D592" s="10">
        <v>59.97</v>
      </c>
      <c r="E592" s="14"/>
    </row>
    <row r="593" spans="1:5" ht="30">
      <c r="A593" s="417">
        <v>43193</v>
      </c>
      <c r="B593" s="8" t="s">
        <v>39182</v>
      </c>
      <c r="C593" s="9" t="s">
        <v>81</v>
      </c>
      <c r="D593" s="10">
        <v>11.53</v>
      </c>
      <c r="E593" s="14"/>
    </row>
    <row r="594" spans="1:5" ht="30">
      <c r="A594" s="417">
        <v>43194</v>
      </c>
      <c r="B594" s="8" t="s">
        <v>39183</v>
      </c>
      <c r="C594" s="9" t="s">
        <v>81</v>
      </c>
      <c r="D594" s="10">
        <v>291.52</v>
      </c>
      <c r="E594" s="14"/>
    </row>
    <row r="595" spans="1:5" ht="30">
      <c r="A595" s="417">
        <v>43199</v>
      </c>
      <c r="B595" s="8" t="s">
        <v>39184</v>
      </c>
      <c r="C595" s="9" t="s">
        <v>81</v>
      </c>
      <c r="D595" s="10">
        <v>180.7</v>
      </c>
      <c r="E595" s="14"/>
    </row>
    <row r="596" spans="1:5" ht="15" customHeight="1">
      <c r="A596" s="416">
        <v>432</v>
      </c>
      <c r="B596" s="1171" t="s">
        <v>39170</v>
      </c>
      <c r="C596" s="1172"/>
      <c r="D596" s="1172"/>
      <c r="E596" s="1173"/>
    </row>
    <row r="597" spans="1:5" ht="30">
      <c r="A597" s="417">
        <v>43204</v>
      </c>
      <c r="B597" s="8" t="s">
        <v>39185</v>
      </c>
      <c r="C597" s="9" t="s">
        <v>81</v>
      </c>
      <c r="D597" s="10">
        <v>93.26</v>
      </c>
      <c r="E597" s="14"/>
    </row>
    <row r="598" spans="1:5" ht="30">
      <c r="A598" s="417">
        <v>43205</v>
      </c>
      <c r="B598" s="8" t="s">
        <v>39186</v>
      </c>
      <c r="C598" s="9" t="s">
        <v>81</v>
      </c>
      <c r="D598" s="10">
        <v>3.63</v>
      </c>
      <c r="E598" s="14"/>
    </row>
    <row r="599" spans="1:5" ht="30">
      <c r="A599" s="417">
        <v>43206</v>
      </c>
      <c r="B599" s="8" t="s">
        <v>39187</v>
      </c>
      <c r="C599" s="9" t="s">
        <v>81</v>
      </c>
      <c r="D599" s="10">
        <v>5.62</v>
      </c>
      <c r="E599" s="14"/>
    </row>
    <row r="600" spans="1:5" ht="30">
      <c r="A600" s="417">
        <v>43236</v>
      </c>
      <c r="B600" s="8" t="s">
        <v>39188</v>
      </c>
      <c r="C600" s="9" t="s">
        <v>81</v>
      </c>
      <c r="D600" s="10">
        <v>145.91</v>
      </c>
      <c r="E600" s="14"/>
    </row>
    <row r="601" spans="1:5" ht="30">
      <c r="A601" s="417">
        <v>43243</v>
      </c>
      <c r="B601" s="8" t="s">
        <v>39189</v>
      </c>
      <c r="C601" s="9" t="s">
        <v>76</v>
      </c>
      <c r="D601" s="10">
        <v>115.4</v>
      </c>
      <c r="E601" s="14"/>
    </row>
    <row r="602" spans="1:5" ht="30">
      <c r="A602" s="417">
        <v>43253</v>
      </c>
      <c r="B602" s="8" t="s">
        <v>39190</v>
      </c>
      <c r="C602" s="9" t="s">
        <v>81</v>
      </c>
      <c r="D602" s="10">
        <v>387.42</v>
      </c>
      <c r="E602" s="14"/>
    </row>
    <row r="603" spans="1:5">
      <c r="A603" s="417">
        <v>43287</v>
      </c>
      <c r="B603" s="8" t="s">
        <v>39191</v>
      </c>
      <c r="C603" s="9" t="s">
        <v>81</v>
      </c>
      <c r="D603" s="10">
        <v>4.37</v>
      </c>
      <c r="E603" s="14"/>
    </row>
    <row r="604" spans="1:5" ht="15" customHeight="1">
      <c r="A604" s="416">
        <v>433</v>
      </c>
      <c r="B604" s="1171" t="s">
        <v>39192</v>
      </c>
      <c r="C604" s="1172"/>
      <c r="D604" s="1172"/>
      <c r="E604" s="1173"/>
    </row>
    <row r="605" spans="1:5" ht="30">
      <c r="A605" s="417">
        <v>43387</v>
      </c>
      <c r="B605" s="8" t="s">
        <v>39193</v>
      </c>
      <c r="C605" s="9" t="s">
        <v>81</v>
      </c>
      <c r="D605" s="10">
        <v>14.68</v>
      </c>
      <c r="E605" s="14"/>
    </row>
    <row r="606" spans="1:5" ht="15" customHeight="1">
      <c r="A606" s="416">
        <v>434</v>
      </c>
      <c r="B606" s="1171" t="s">
        <v>39194</v>
      </c>
      <c r="C606" s="1172"/>
      <c r="D606" s="1172"/>
      <c r="E606" s="1173"/>
    </row>
    <row r="607" spans="1:5" ht="30">
      <c r="A607" s="417">
        <v>43406</v>
      </c>
      <c r="B607" s="8" t="s">
        <v>39195</v>
      </c>
      <c r="C607" s="9" t="s">
        <v>81</v>
      </c>
      <c r="D607" s="10">
        <v>8.06</v>
      </c>
      <c r="E607" s="14"/>
    </row>
    <row r="608" spans="1:5">
      <c r="A608" s="417">
        <v>43441</v>
      </c>
      <c r="B608" s="8" t="s">
        <v>39196</v>
      </c>
      <c r="C608" s="9" t="s">
        <v>81</v>
      </c>
      <c r="D608" s="10">
        <v>1.86</v>
      </c>
      <c r="E608" s="14"/>
    </row>
    <row r="609" spans="1:5" ht="30">
      <c r="A609" s="417">
        <v>43496</v>
      </c>
      <c r="B609" s="8" t="s">
        <v>39197</v>
      </c>
      <c r="C609" s="9" t="s">
        <v>81</v>
      </c>
      <c r="D609" s="10">
        <v>11.14</v>
      </c>
      <c r="E609" s="14"/>
    </row>
    <row r="610" spans="1:5" ht="15" customHeight="1">
      <c r="A610" s="416">
        <v>435</v>
      </c>
      <c r="B610" s="1171" t="s">
        <v>39198</v>
      </c>
      <c r="C610" s="1172"/>
      <c r="D610" s="1172"/>
      <c r="E610" s="1173"/>
    </row>
    <row r="611" spans="1:5" ht="30">
      <c r="A611" s="417">
        <v>43540</v>
      </c>
      <c r="B611" s="8" t="s">
        <v>39199</v>
      </c>
      <c r="C611" s="9" t="s">
        <v>82</v>
      </c>
      <c r="D611" s="21">
        <v>3608.25</v>
      </c>
      <c r="E611" s="14"/>
    </row>
    <row r="612" spans="1:5">
      <c r="A612" s="417">
        <v>43585</v>
      </c>
      <c r="B612" s="8" t="s">
        <v>39200</v>
      </c>
      <c r="C612" s="9" t="s">
        <v>82</v>
      </c>
      <c r="D612" s="21">
        <v>3421.5</v>
      </c>
      <c r="E612" s="14"/>
    </row>
    <row r="613" spans="1:5">
      <c r="A613" s="417">
        <v>43587</v>
      </c>
      <c r="B613" s="8" t="s">
        <v>39201</v>
      </c>
      <c r="C613" s="9" t="s">
        <v>82</v>
      </c>
      <c r="D613" s="21">
        <v>4563.0600000000004</v>
      </c>
      <c r="E613" s="14"/>
    </row>
    <row r="614" spans="1:5" ht="30">
      <c r="A614" s="417">
        <v>43591</v>
      </c>
      <c r="B614" s="8" t="s">
        <v>39202</v>
      </c>
      <c r="C614" s="9" t="s">
        <v>82</v>
      </c>
      <c r="D614" s="21">
        <v>4803.0600000000004</v>
      </c>
      <c r="E614" s="14"/>
    </row>
    <row r="615" spans="1:5" ht="30">
      <c r="A615" s="417">
        <v>43593</v>
      </c>
      <c r="B615" s="8" t="s">
        <v>39203</v>
      </c>
      <c r="C615" s="9" t="s">
        <v>82</v>
      </c>
      <c r="D615" s="21">
        <v>4384.2</v>
      </c>
      <c r="E615" s="14"/>
    </row>
    <row r="616" spans="1:5" ht="15" customHeight="1">
      <c r="A616" s="416">
        <v>436</v>
      </c>
      <c r="B616" s="1171" t="s">
        <v>39204</v>
      </c>
      <c r="C616" s="1172"/>
      <c r="D616" s="1172"/>
      <c r="E616" s="1173"/>
    </row>
    <row r="617" spans="1:5">
      <c r="A617" s="417">
        <v>43620</v>
      </c>
      <c r="B617" s="8" t="s">
        <v>39205</v>
      </c>
      <c r="C617" s="9" t="s">
        <v>82</v>
      </c>
      <c r="D617" s="10">
        <v>288.87</v>
      </c>
      <c r="E617" s="14"/>
    </row>
    <row r="618" spans="1:5">
      <c r="A618" s="417">
        <v>43627</v>
      </c>
      <c r="B618" s="8" t="s">
        <v>39206</v>
      </c>
      <c r="C618" s="9" t="s">
        <v>82</v>
      </c>
      <c r="D618" s="21">
        <v>2299.87</v>
      </c>
      <c r="E618" s="14"/>
    </row>
    <row r="619" spans="1:5" ht="30">
      <c r="A619" s="417">
        <v>43648</v>
      </c>
      <c r="B619" s="8" t="s">
        <v>39207</v>
      </c>
      <c r="C619" s="9" t="s">
        <v>82</v>
      </c>
      <c r="D619" s="21">
        <v>10041.65</v>
      </c>
      <c r="E619" s="14"/>
    </row>
    <row r="620" spans="1:5">
      <c r="A620" s="417">
        <v>43657</v>
      </c>
      <c r="B620" s="8" t="s">
        <v>39208</v>
      </c>
      <c r="C620" s="9" t="s">
        <v>82</v>
      </c>
      <c r="D620" s="21">
        <v>8751.65</v>
      </c>
      <c r="E620" s="14"/>
    </row>
    <row r="621" spans="1:5" ht="15" customHeight="1">
      <c r="A621" s="416">
        <v>437</v>
      </c>
      <c r="B621" s="1171" t="s">
        <v>38881</v>
      </c>
      <c r="C621" s="1172"/>
      <c r="D621" s="1172"/>
      <c r="E621" s="1173"/>
    </row>
    <row r="622" spans="1:5">
      <c r="A622" s="417">
        <v>43702</v>
      </c>
      <c r="B622" s="8" t="s">
        <v>39209</v>
      </c>
      <c r="C622" s="9" t="s">
        <v>82</v>
      </c>
      <c r="D622" s="10">
        <v>6.5</v>
      </c>
      <c r="E622" s="14"/>
    </row>
    <row r="623" spans="1:5" ht="30">
      <c r="A623" s="417">
        <v>43792</v>
      </c>
      <c r="B623" s="8" t="s">
        <v>39210</v>
      </c>
      <c r="C623" s="9" t="s">
        <v>82</v>
      </c>
      <c r="D623" s="10">
        <v>10.26</v>
      </c>
      <c r="E623" s="14"/>
    </row>
    <row r="624" spans="1:5" ht="30">
      <c r="A624" s="417">
        <v>43795</v>
      </c>
      <c r="B624" s="8" t="s">
        <v>39211</v>
      </c>
      <c r="C624" s="9" t="s">
        <v>82</v>
      </c>
      <c r="D624" s="10">
        <v>7.36</v>
      </c>
      <c r="E624" s="14"/>
    </row>
    <row r="625" spans="1:5" ht="15" customHeight="1">
      <c r="A625" s="416">
        <v>438</v>
      </c>
      <c r="B625" s="1171" t="s">
        <v>39106</v>
      </c>
      <c r="C625" s="1172"/>
      <c r="D625" s="1172"/>
      <c r="E625" s="1173"/>
    </row>
    <row r="626" spans="1:5" ht="30">
      <c r="A626" s="417">
        <v>43807</v>
      </c>
      <c r="B626" s="8" t="s">
        <v>39212</v>
      </c>
      <c r="C626" s="9" t="s">
        <v>82</v>
      </c>
      <c r="D626" s="21">
        <v>1050.45</v>
      </c>
      <c r="E626" s="14"/>
    </row>
    <row r="627" spans="1:5" ht="30">
      <c r="A627" s="417">
        <v>43835</v>
      </c>
      <c r="B627" s="8" t="s">
        <v>39213</v>
      </c>
      <c r="C627" s="9" t="s">
        <v>82</v>
      </c>
      <c r="D627" s="10">
        <v>56.1</v>
      </c>
      <c r="E627" s="14"/>
    </row>
    <row r="628" spans="1:5" ht="30">
      <c r="A628" s="417">
        <v>43836</v>
      </c>
      <c r="B628" s="8" t="s">
        <v>39214</v>
      </c>
      <c r="C628" s="9" t="s">
        <v>82</v>
      </c>
      <c r="D628" s="10">
        <v>178</v>
      </c>
      <c r="E628" s="14"/>
    </row>
    <row r="629" spans="1:5" ht="30">
      <c r="A629" s="417">
        <v>43837</v>
      </c>
      <c r="B629" s="8" t="s">
        <v>39215</v>
      </c>
      <c r="C629" s="9" t="s">
        <v>82</v>
      </c>
      <c r="D629" s="10">
        <v>753.52</v>
      </c>
      <c r="E629" s="14"/>
    </row>
    <row r="630" spans="1:5" ht="30">
      <c r="A630" s="417">
        <v>43838</v>
      </c>
      <c r="B630" s="8" t="s">
        <v>39216</v>
      </c>
      <c r="C630" s="9" t="s">
        <v>82</v>
      </c>
      <c r="D630" s="10">
        <v>753.52</v>
      </c>
      <c r="E630" s="14"/>
    </row>
    <row r="631" spans="1:5" ht="15" customHeight="1">
      <c r="A631" s="416">
        <v>440</v>
      </c>
      <c r="B631" s="1171" t="s">
        <v>39217</v>
      </c>
      <c r="C631" s="1172"/>
      <c r="D631" s="1172"/>
      <c r="E631" s="1173"/>
    </row>
    <row r="632" spans="1:5">
      <c r="A632" s="417">
        <v>44014</v>
      </c>
      <c r="B632" s="8" t="s">
        <v>39218</v>
      </c>
      <c r="C632" s="9" t="s">
        <v>82</v>
      </c>
      <c r="D632" s="10">
        <v>44.19</v>
      </c>
      <c r="E632" s="14"/>
    </row>
    <row r="633" spans="1:5">
      <c r="A633" s="417">
        <v>44034</v>
      </c>
      <c r="B633" s="8" t="s">
        <v>39219</v>
      </c>
      <c r="C633" s="9" t="s">
        <v>82</v>
      </c>
      <c r="D633" s="10">
        <v>44.19</v>
      </c>
      <c r="E633" s="14"/>
    </row>
    <row r="634" spans="1:5">
      <c r="A634" s="417">
        <v>44059</v>
      </c>
      <c r="B634" s="8" t="s">
        <v>39220</v>
      </c>
      <c r="C634" s="9" t="s">
        <v>82</v>
      </c>
      <c r="D634" s="10">
        <v>44.19</v>
      </c>
      <c r="E634" s="14"/>
    </row>
    <row r="635" spans="1:5">
      <c r="A635" s="417">
        <v>44097</v>
      </c>
      <c r="B635" s="8" t="s">
        <v>39221</v>
      </c>
      <c r="C635" s="9" t="s">
        <v>82</v>
      </c>
      <c r="D635" s="10">
        <v>92</v>
      </c>
      <c r="E635" s="14"/>
    </row>
    <row r="636" spans="1:5" ht="15" customHeight="1">
      <c r="A636" s="416">
        <v>441</v>
      </c>
      <c r="B636" s="1171" t="s">
        <v>39222</v>
      </c>
      <c r="C636" s="1172"/>
      <c r="D636" s="1172"/>
      <c r="E636" s="1173"/>
    </row>
    <row r="637" spans="1:5">
      <c r="A637" s="417">
        <v>44112</v>
      </c>
      <c r="B637" s="8" t="s">
        <v>39223</v>
      </c>
      <c r="C637" s="9" t="s">
        <v>82</v>
      </c>
      <c r="D637" s="10">
        <v>92</v>
      </c>
      <c r="E637" s="14"/>
    </row>
    <row r="638" spans="1:5">
      <c r="A638" s="417">
        <v>44128</v>
      </c>
      <c r="B638" s="8" t="s">
        <v>39224</v>
      </c>
      <c r="C638" s="9" t="s">
        <v>82</v>
      </c>
      <c r="D638" s="10">
        <v>92</v>
      </c>
      <c r="E638" s="14"/>
    </row>
    <row r="639" spans="1:5" ht="15" customHeight="1">
      <c r="A639" s="416">
        <v>444</v>
      </c>
      <c r="B639" s="1171" t="s">
        <v>39225</v>
      </c>
      <c r="C639" s="1172"/>
      <c r="D639" s="1172"/>
      <c r="E639" s="1173"/>
    </row>
    <row r="640" spans="1:5" ht="30">
      <c r="A640" s="417">
        <v>44481</v>
      </c>
      <c r="B640" s="8" t="s">
        <v>39226</v>
      </c>
      <c r="C640" s="9" t="s">
        <v>82</v>
      </c>
      <c r="D640" s="21">
        <v>1267.1300000000001</v>
      </c>
      <c r="E640" s="14"/>
    </row>
    <row r="641" spans="1:5" ht="15" customHeight="1">
      <c r="A641" s="416">
        <v>445</v>
      </c>
      <c r="B641" s="1171" t="s">
        <v>39227</v>
      </c>
      <c r="C641" s="1172"/>
      <c r="D641" s="1172"/>
      <c r="E641" s="1173"/>
    </row>
    <row r="642" spans="1:5" ht="30">
      <c r="A642" s="417">
        <v>44505</v>
      </c>
      <c r="B642" s="8" t="s">
        <v>39228</v>
      </c>
      <c r="C642" s="9" t="s">
        <v>82</v>
      </c>
      <c r="D642" s="10">
        <v>36.53</v>
      </c>
      <c r="E642" s="14"/>
    </row>
    <row r="643" spans="1:5" ht="30">
      <c r="A643" s="417">
        <v>44508</v>
      </c>
      <c r="B643" s="8" t="s">
        <v>39229</v>
      </c>
      <c r="C643" s="9" t="s">
        <v>82</v>
      </c>
      <c r="D643" s="10">
        <v>36.53</v>
      </c>
      <c r="E643" s="14"/>
    </row>
    <row r="644" spans="1:5" ht="30">
      <c r="A644" s="417">
        <v>44530</v>
      </c>
      <c r="B644" s="8" t="s">
        <v>39230</v>
      </c>
      <c r="C644" s="9" t="s">
        <v>82</v>
      </c>
      <c r="D644" s="10">
        <v>172.14</v>
      </c>
      <c r="E644" s="14"/>
    </row>
    <row r="645" spans="1:5" ht="30">
      <c r="A645" s="417">
        <v>44552</v>
      </c>
      <c r="B645" s="8" t="s">
        <v>39231</v>
      </c>
      <c r="C645" s="9" t="s">
        <v>82</v>
      </c>
      <c r="D645" s="10">
        <v>36.53</v>
      </c>
      <c r="E645" s="14"/>
    </row>
    <row r="646" spans="1:5" ht="30">
      <c r="A646" s="417">
        <v>44561</v>
      </c>
      <c r="B646" s="8" t="s">
        <v>39232</v>
      </c>
      <c r="C646" s="9" t="s">
        <v>82</v>
      </c>
      <c r="D646" s="10">
        <v>384.83</v>
      </c>
      <c r="E646" s="14"/>
    </row>
    <row r="647" spans="1:5" ht="30">
      <c r="A647" s="417">
        <v>44562</v>
      </c>
      <c r="B647" s="8" t="s">
        <v>39233</v>
      </c>
      <c r="C647" s="9" t="s">
        <v>82</v>
      </c>
      <c r="D647" s="10">
        <v>140.4</v>
      </c>
      <c r="E647" s="14"/>
    </row>
    <row r="648" spans="1:5" ht="30">
      <c r="A648" s="417">
        <v>44575</v>
      </c>
      <c r="B648" s="8" t="s">
        <v>39234</v>
      </c>
      <c r="C648" s="9" t="s">
        <v>82</v>
      </c>
      <c r="D648" s="10">
        <v>172.14</v>
      </c>
      <c r="E648" s="14"/>
    </row>
    <row r="649" spans="1:5" ht="30">
      <c r="A649" s="417">
        <v>44582</v>
      </c>
      <c r="B649" s="8" t="s">
        <v>39235</v>
      </c>
      <c r="C649" s="9" t="s">
        <v>82</v>
      </c>
      <c r="D649" s="10">
        <v>400.07</v>
      </c>
      <c r="E649" s="14"/>
    </row>
    <row r="650" spans="1:5" ht="15" customHeight="1">
      <c r="A650" s="416">
        <v>446</v>
      </c>
      <c r="B650" s="1171" t="s">
        <v>39225</v>
      </c>
      <c r="C650" s="1172"/>
      <c r="D650" s="1172"/>
      <c r="E650" s="1173"/>
    </row>
    <row r="651" spans="1:5" ht="30">
      <c r="A651" s="417">
        <v>44618</v>
      </c>
      <c r="B651" s="8" t="s">
        <v>39236</v>
      </c>
      <c r="C651" s="9" t="s">
        <v>82</v>
      </c>
      <c r="D651" s="10">
        <v>176.65</v>
      </c>
      <c r="E651" s="14"/>
    </row>
    <row r="652" spans="1:5" ht="30">
      <c r="A652" s="417">
        <v>44659</v>
      </c>
      <c r="B652" s="8" t="s">
        <v>39237</v>
      </c>
      <c r="C652" s="9" t="s">
        <v>82</v>
      </c>
      <c r="D652" s="10">
        <v>10.62</v>
      </c>
      <c r="E652" s="14"/>
    </row>
    <row r="653" spans="1:5" ht="30">
      <c r="A653" s="417">
        <v>44660</v>
      </c>
      <c r="B653" s="8" t="s">
        <v>39238</v>
      </c>
      <c r="C653" s="9" t="s">
        <v>82</v>
      </c>
      <c r="D653" s="10">
        <v>10.62</v>
      </c>
      <c r="E653" s="14"/>
    </row>
    <row r="654" spans="1:5" ht="30">
      <c r="A654" s="417">
        <v>44661</v>
      </c>
      <c r="B654" s="8" t="s">
        <v>39239</v>
      </c>
      <c r="C654" s="9" t="s">
        <v>82</v>
      </c>
      <c r="D654" s="10">
        <v>10.62</v>
      </c>
      <c r="E654" s="14"/>
    </row>
    <row r="655" spans="1:5" ht="30">
      <c r="A655" s="417">
        <v>44662</v>
      </c>
      <c r="B655" s="8" t="s">
        <v>39240</v>
      </c>
      <c r="C655" s="9" t="s">
        <v>82</v>
      </c>
      <c r="D655" s="10">
        <v>10.62</v>
      </c>
      <c r="E655" s="14"/>
    </row>
    <row r="656" spans="1:5" ht="30">
      <c r="A656" s="417">
        <v>44663</v>
      </c>
      <c r="B656" s="8" t="s">
        <v>39241</v>
      </c>
      <c r="C656" s="9" t="s">
        <v>82</v>
      </c>
      <c r="D656" s="10">
        <v>13.04</v>
      </c>
      <c r="E656" s="14"/>
    </row>
    <row r="657" spans="1:5" ht="30">
      <c r="A657" s="417">
        <v>44664</v>
      </c>
      <c r="B657" s="8" t="s">
        <v>39242</v>
      </c>
      <c r="C657" s="9" t="s">
        <v>82</v>
      </c>
      <c r="D657" s="10">
        <v>36.97</v>
      </c>
      <c r="E657" s="14"/>
    </row>
    <row r="658" spans="1:5" ht="30">
      <c r="A658" s="417">
        <v>44665</v>
      </c>
      <c r="B658" s="8" t="s">
        <v>39243</v>
      </c>
      <c r="C658" s="9" t="s">
        <v>82</v>
      </c>
      <c r="D658" s="10">
        <v>36.97</v>
      </c>
      <c r="E658" s="14"/>
    </row>
    <row r="659" spans="1:5" ht="30">
      <c r="A659" s="417">
        <v>44666</v>
      </c>
      <c r="B659" s="8" t="s">
        <v>39244</v>
      </c>
      <c r="C659" s="9" t="s">
        <v>82</v>
      </c>
      <c r="D659" s="10">
        <v>36.97</v>
      </c>
      <c r="E659" s="14"/>
    </row>
    <row r="660" spans="1:5" ht="30">
      <c r="A660" s="417">
        <v>44667</v>
      </c>
      <c r="B660" s="8" t="s">
        <v>39245</v>
      </c>
      <c r="C660" s="9" t="s">
        <v>82</v>
      </c>
      <c r="D660" s="10">
        <v>36.97</v>
      </c>
      <c r="E660" s="14"/>
    </row>
    <row r="661" spans="1:5" ht="30">
      <c r="A661" s="417">
        <v>44668</v>
      </c>
      <c r="B661" s="8" t="s">
        <v>39246</v>
      </c>
      <c r="C661" s="9" t="s">
        <v>82</v>
      </c>
      <c r="D661" s="10">
        <v>48.32</v>
      </c>
      <c r="E661" s="14"/>
    </row>
    <row r="662" spans="1:5" ht="30">
      <c r="A662" s="417">
        <v>44669</v>
      </c>
      <c r="B662" s="8" t="s">
        <v>39247</v>
      </c>
      <c r="C662" s="9" t="s">
        <v>82</v>
      </c>
      <c r="D662" s="10">
        <v>49.22</v>
      </c>
      <c r="E662" s="14"/>
    </row>
    <row r="663" spans="1:5" ht="30">
      <c r="A663" s="417">
        <v>44670</v>
      </c>
      <c r="B663" s="8" t="s">
        <v>39248</v>
      </c>
      <c r="C663" s="9" t="s">
        <v>82</v>
      </c>
      <c r="D663" s="10">
        <v>48.89</v>
      </c>
      <c r="E663" s="14"/>
    </row>
    <row r="664" spans="1:5" ht="30">
      <c r="A664" s="417">
        <v>44671</v>
      </c>
      <c r="B664" s="8" t="s">
        <v>39249</v>
      </c>
      <c r="C664" s="9" t="s">
        <v>82</v>
      </c>
      <c r="D664" s="10">
        <v>48.89</v>
      </c>
      <c r="E664" s="14"/>
    </row>
    <row r="665" spans="1:5" ht="30">
      <c r="A665" s="417">
        <v>44672</v>
      </c>
      <c r="B665" s="8" t="s">
        <v>39250</v>
      </c>
      <c r="C665" s="9" t="s">
        <v>82</v>
      </c>
      <c r="D665" s="10">
        <v>48.89</v>
      </c>
      <c r="E665" s="14"/>
    </row>
    <row r="666" spans="1:5" ht="30">
      <c r="A666" s="417">
        <v>44673</v>
      </c>
      <c r="B666" s="8" t="s">
        <v>39251</v>
      </c>
      <c r="C666" s="9" t="s">
        <v>82</v>
      </c>
      <c r="D666" s="10">
        <v>48.89</v>
      </c>
      <c r="E666" s="14"/>
    </row>
    <row r="667" spans="1:5" ht="30">
      <c r="A667" s="417">
        <v>44674</v>
      </c>
      <c r="B667" s="8" t="s">
        <v>39252</v>
      </c>
      <c r="C667" s="9" t="s">
        <v>82</v>
      </c>
      <c r="D667" s="10">
        <v>58.07</v>
      </c>
      <c r="E667" s="14"/>
    </row>
    <row r="668" spans="1:5" ht="30">
      <c r="A668" s="417">
        <v>44675</v>
      </c>
      <c r="B668" s="8" t="s">
        <v>39253</v>
      </c>
      <c r="C668" s="9" t="s">
        <v>82</v>
      </c>
      <c r="D668" s="10">
        <v>58.36</v>
      </c>
      <c r="E668" s="14"/>
    </row>
    <row r="669" spans="1:5" ht="30">
      <c r="A669" s="417">
        <v>44676</v>
      </c>
      <c r="B669" s="8" t="s">
        <v>39254</v>
      </c>
      <c r="C669" s="9" t="s">
        <v>82</v>
      </c>
      <c r="D669" s="10">
        <v>116.34</v>
      </c>
      <c r="E669" s="14"/>
    </row>
    <row r="670" spans="1:5" ht="15" customHeight="1">
      <c r="A670" s="416">
        <v>447</v>
      </c>
      <c r="B670" s="1171" t="s">
        <v>39225</v>
      </c>
      <c r="C670" s="1172"/>
      <c r="D670" s="1172"/>
      <c r="E670" s="1173"/>
    </row>
    <row r="671" spans="1:5" ht="30">
      <c r="A671" s="417">
        <v>44711</v>
      </c>
      <c r="B671" s="8" t="s">
        <v>39255</v>
      </c>
      <c r="C671" s="9" t="s">
        <v>82</v>
      </c>
      <c r="D671" s="10">
        <v>140.4</v>
      </c>
      <c r="E671" s="14"/>
    </row>
    <row r="672" spans="1:5" ht="30">
      <c r="A672" s="417">
        <v>44712</v>
      </c>
      <c r="B672" s="8" t="s">
        <v>39256</v>
      </c>
      <c r="C672" s="9" t="s">
        <v>82</v>
      </c>
      <c r="D672" s="10">
        <v>115.66</v>
      </c>
      <c r="E672" s="14"/>
    </row>
    <row r="673" spans="1:5" ht="30">
      <c r="A673" s="417">
        <v>44715</v>
      </c>
      <c r="B673" s="8" t="s">
        <v>39257</v>
      </c>
      <c r="C673" s="9" t="s">
        <v>82</v>
      </c>
      <c r="D673" s="10">
        <v>10.62</v>
      </c>
      <c r="E673" s="14"/>
    </row>
    <row r="674" spans="1:5" ht="30">
      <c r="A674" s="417">
        <v>44735</v>
      </c>
      <c r="B674" s="8" t="s">
        <v>39258</v>
      </c>
      <c r="C674" s="9" t="s">
        <v>82</v>
      </c>
      <c r="D674" s="10">
        <v>109.99</v>
      </c>
      <c r="E674" s="14"/>
    </row>
    <row r="675" spans="1:5" ht="30">
      <c r="A675" s="417">
        <v>44736</v>
      </c>
      <c r="B675" s="8" t="s">
        <v>39259</v>
      </c>
      <c r="C675" s="9" t="s">
        <v>82</v>
      </c>
      <c r="D675" s="10">
        <v>122.68</v>
      </c>
      <c r="E675" s="14"/>
    </row>
    <row r="676" spans="1:5" ht="30">
      <c r="A676" s="417">
        <v>44740</v>
      </c>
      <c r="B676" s="8" t="s">
        <v>39260</v>
      </c>
      <c r="C676" s="9" t="s">
        <v>82</v>
      </c>
      <c r="D676" s="10">
        <v>16.57</v>
      </c>
      <c r="E676" s="14"/>
    </row>
    <row r="677" spans="1:5" ht="30">
      <c r="A677" s="417">
        <v>44760</v>
      </c>
      <c r="B677" s="8" t="s">
        <v>39261</v>
      </c>
      <c r="C677" s="9" t="s">
        <v>82</v>
      </c>
      <c r="D677" s="10">
        <v>35.99</v>
      </c>
      <c r="E677" s="14"/>
    </row>
    <row r="678" spans="1:5" ht="30">
      <c r="A678" s="417">
        <v>44781</v>
      </c>
      <c r="B678" s="8" t="s">
        <v>39262</v>
      </c>
      <c r="C678" s="9" t="s">
        <v>82</v>
      </c>
      <c r="D678" s="10">
        <v>13.26</v>
      </c>
      <c r="E678" s="14"/>
    </row>
    <row r="679" spans="1:5" ht="30">
      <c r="A679" s="417">
        <v>44783</v>
      </c>
      <c r="B679" s="8" t="s">
        <v>39263</v>
      </c>
      <c r="C679" s="9" t="s">
        <v>82</v>
      </c>
      <c r="D679" s="10">
        <v>435.32</v>
      </c>
      <c r="E679" s="14"/>
    </row>
    <row r="680" spans="1:5" ht="30">
      <c r="A680" s="417">
        <v>44793</v>
      </c>
      <c r="B680" s="8" t="s">
        <v>39264</v>
      </c>
      <c r="C680" s="9" t="s">
        <v>82</v>
      </c>
      <c r="D680" s="10">
        <v>994.16</v>
      </c>
      <c r="E680" s="14"/>
    </row>
    <row r="681" spans="1:5" ht="15" customHeight="1">
      <c r="A681" s="416">
        <v>448</v>
      </c>
      <c r="B681" s="1171" t="s">
        <v>39225</v>
      </c>
      <c r="C681" s="1172"/>
      <c r="D681" s="1172"/>
      <c r="E681" s="1173"/>
    </row>
    <row r="682" spans="1:5" ht="30">
      <c r="A682" s="417">
        <v>44805</v>
      </c>
      <c r="B682" s="8" t="s">
        <v>39265</v>
      </c>
      <c r="C682" s="9" t="s">
        <v>82</v>
      </c>
      <c r="D682" s="10">
        <v>422.9</v>
      </c>
      <c r="E682" s="14"/>
    </row>
    <row r="683" spans="1:5" ht="30">
      <c r="A683" s="417">
        <v>44808</v>
      </c>
      <c r="B683" s="8" t="s">
        <v>39266</v>
      </c>
      <c r="C683" s="9" t="s">
        <v>82</v>
      </c>
      <c r="D683" s="10">
        <v>39.880000000000003</v>
      </c>
      <c r="E683" s="14"/>
    </row>
    <row r="684" spans="1:5" ht="30">
      <c r="A684" s="417">
        <v>44833</v>
      </c>
      <c r="B684" s="8" t="s">
        <v>39267</v>
      </c>
      <c r="C684" s="9" t="s">
        <v>82</v>
      </c>
      <c r="D684" s="10">
        <v>16.57</v>
      </c>
      <c r="E684" s="14"/>
    </row>
    <row r="685" spans="1:5" ht="30">
      <c r="A685" s="417">
        <v>44851</v>
      </c>
      <c r="B685" s="8" t="s">
        <v>39268</v>
      </c>
      <c r="C685" s="9" t="s">
        <v>82</v>
      </c>
      <c r="D685" s="10">
        <v>30.4</v>
      </c>
      <c r="E685" s="14"/>
    </row>
    <row r="686" spans="1:5" ht="30">
      <c r="A686" s="417">
        <v>44852</v>
      </c>
      <c r="B686" s="8" t="s">
        <v>39269</v>
      </c>
      <c r="C686" s="9" t="s">
        <v>82</v>
      </c>
      <c r="D686" s="10">
        <v>69.42</v>
      </c>
      <c r="E686" s="14"/>
    </row>
    <row r="687" spans="1:5" ht="30">
      <c r="A687" s="417">
        <v>44871</v>
      </c>
      <c r="B687" s="8" t="s">
        <v>39270</v>
      </c>
      <c r="C687" s="9" t="s">
        <v>82</v>
      </c>
      <c r="D687" s="10">
        <v>72.040000000000006</v>
      </c>
      <c r="E687" s="14"/>
    </row>
    <row r="688" spans="1:5" ht="15" customHeight="1">
      <c r="A688" s="416">
        <v>449</v>
      </c>
      <c r="B688" s="1171" t="s">
        <v>39271</v>
      </c>
      <c r="C688" s="1172"/>
      <c r="D688" s="1172"/>
      <c r="E688" s="1173"/>
    </row>
    <row r="689" spans="1:5" ht="30">
      <c r="A689" s="417">
        <v>44905</v>
      </c>
      <c r="B689" s="8" t="s">
        <v>39272</v>
      </c>
      <c r="C689" s="9" t="s">
        <v>82</v>
      </c>
      <c r="D689" s="10">
        <v>128.22</v>
      </c>
      <c r="E689" s="14"/>
    </row>
    <row r="690" spans="1:5" ht="30">
      <c r="A690" s="417">
        <v>44951</v>
      </c>
      <c r="B690" s="8" t="s">
        <v>39273</v>
      </c>
      <c r="C690" s="9" t="s">
        <v>82</v>
      </c>
      <c r="D690" s="10">
        <v>39.880000000000003</v>
      </c>
      <c r="E690" s="14"/>
    </row>
    <row r="691" spans="1:5" ht="15" customHeight="1">
      <c r="A691" s="416">
        <v>450</v>
      </c>
      <c r="B691" s="1171" t="s">
        <v>39152</v>
      </c>
      <c r="C691" s="1172"/>
      <c r="D691" s="1172"/>
      <c r="E691" s="1173"/>
    </row>
    <row r="692" spans="1:5" ht="30">
      <c r="A692" s="417">
        <v>45001</v>
      </c>
      <c r="B692" s="8" t="s">
        <v>39274</v>
      </c>
      <c r="C692" s="9" t="s">
        <v>82</v>
      </c>
      <c r="D692" s="10">
        <v>38.04</v>
      </c>
      <c r="E692" s="14"/>
    </row>
    <row r="693" spans="1:5" ht="30">
      <c r="A693" s="417">
        <v>45002</v>
      </c>
      <c r="B693" s="8" t="s">
        <v>39275</v>
      </c>
      <c r="C693" s="9" t="s">
        <v>82</v>
      </c>
      <c r="D693" s="10">
        <v>46.3</v>
      </c>
      <c r="E693" s="14"/>
    </row>
    <row r="694" spans="1:5" ht="30">
      <c r="A694" s="417">
        <v>45003</v>
      </c>
      <c r="B694" s="8" t="s">
        <v>86</v>
      </c>
      <c r="C694" s="9" t="s">
        <v>82</v>
      </c>
      <c r="D694" s="10">
        <v>57.07</v>
      </c>
      <c r="E694" s="14"/>
    </row>
    <row r="695" spans="1:5" ht="30">
      <c r="A695" s="417">
        <v>45005</v>
      </c>
      <c r="B695" s="8" t="s">
        <v>39276</v>
      </c>
      <c r="C695" s="9" t="s">
        <v>82</v>
      </c>
      <c r="D695" s="10">
        <v>102.53</v>
      </c>
      <c r="E695" s="14"/>
    </row>
    <row r="696" spans="1:5" ht="30">
      <c r="A696" s="417">
        <v>45035</v>
      </c>
      <c r="B696" s="8" t="s">
        <v>39277</v>
      </c>
      <c r="C696" s="9" t="s">
        <v>82</v>
      </c>
      <c r="D696" s="10">
        <v>96.31</v>
      </c>
      <c r="E696" s="14"/>
    </row>
    <row r="697" spans="1:5" ht="30">
      <c r="A697" s="417">
        <v>45037</v>
      </c>
      <c r="B697" s="8" t="s">
        <v>39278</v>
      </c>
      <c r="C697" s="9" t="s">
        <v>82</v>
      </c>
      <c r="D697" s="10">
        <v>373.8</v>
      </c>
      <c r="E697" s="14"/>
    </row>
    <row r="698" spans="1:5" ht="30">
      <c r="A698" s="417">
        <v>45038</v>
      </c>
      <c r="B698" s="8" t="s">
        <v>39279</v>
      </c>
      <c r="C698" s="9" t="s">
        <v>82</v>
      </c>
      <c r="D698" s="10">
        <v>638.62</v>
      </c>
      <c r="E698" s="14"/>
    </row>
    <row r="699" spans="1:5" ht="30">
      <c r="A699" s="417">
        <v>45040</v>
      </c>
      <c r="B699" s="8" t="s">
        <v>39280</v>
      </c>
      <c r="C699" s="9" t="s">
        <v>82</v>
      </c>
      <c r="D699" s="21">
        <v>2142.09</v>
      </c>
      <c r="E699" s="14"/>
    </row>
    <row r="700" spans="1:5" ht="30">
      <c r="A700" s="417">
        <v>45044</v>
      </c>
      <c r="B700" s="8" t="s">
        <v>39281</v>
      </c>
      <c r="C700" s="9" t="s">
        <v>82</v>
      </c>
      <c r="D700" s="10">
        <v>31.41</v>
      </c>
      <c r="E700" s="14"/>
    </row>
    <row r="701" spans="1:5">
      <c r="A701" s="417">
        <v>45067</v>
      </c>
      <c r="B701" s="8" t="s">
        <v>39282</v>
      </c>
      <c r="C701" s="9" t="s">
        <v>82</v>
      </c>
      <c r="D701" s="10">
        <v>28.54</v>
      </c>
      <c r="E701" s="14"/>
    </row>
    <row r="702" spans="1:5" ht="15" customHeight="1">
      <c r="A702" s="416">
        <v>451</v>
      </c>
      <c r="B702" s="1171" t="s">
        <v>39283</v>
      </c>
      <c r="C702" s="1172"/>
      <c r="D702" s="1172"/>
      <c r="E702" s="1173"/>
    </row>
    <row r="703" spans="1:5" ht="30">
      <c r="A703" s="417">
        <v>45104</v>
      </c>
      <c r="B703" s="8" t="s">
        <v>39284</v>
      </c>
      <c r="C703" s="9" t="s">
        <v>82</v>
      </c>
      <c r="D703" s="10">
        <v>3.32</v>
      </c>
      <c r="E703" s="14"/>
    </row>
    <row r="704" spans="1:5" ht="15" customHeight="1">
      <c r="A704" s="416">
        <v>452</v>
      </c>
      <c r="B704" s="1171" t="s">
        <v>39283</v>
      </c>
      <c r="C704" s="1172"/>
      <c r="D704" s="1172"/>
      <c r="E704" s="1173"/>
    </row>
    <row r="705" spans="1:5" ht="45">
      <c r="A705" s="417">
        <v>45270</v>
      </c>
      <c r="B705" s="8" t="s">
        <v>39285</v>
      </c>
      <c r="C705" s="9" t="s">
        <v>82</v>
      </c>
      <c r="D705" s="10">
        <v>14.97</v>
      </c>
      <c r="E705" s="14"/>
    </row>
    <row r="706" spans="1:5" ht="15" customHeight="1">
      <c r="A706" s="416">
        <v>454</v>
      </c>
      <c r="B706" s="1171" t="s">
        <v>62</v>
      </c>
      <c r="C706" s="1172"/>
      <c r="D706" s="1172"/>
      <c r="E706" s="1173"/>
    </row>
    <row r="707" spans="1:5" ht="30">
      <c r="A707" s="417">
        <v>45442</v>
      </c>
      <c r="B707" s="8" t="s">
        <v>39286</v>
      </c>
      <c r="C707" s="9" t="s">
        <v>82</v>
      </c>
      <c r="D707" s="21">
        <v>3530.58</v>
      </c>
      <c r="E707" s="14"/>
    </row>
    <row r="708" spans="1:5" ht="60">
      <c r="A708" s="417">
        <v>45454</v>
      </c>
      <c r="B708" s="8" t="s">
        <v>40052</v>
      </c>
      <c r="C708" s="9" t="s">
        <v>82</v>
      </c>
      <c r="D708" s="21">
        <v>12450.64</v>
      </c>
      <c r="E708" s="14"/>
    </row>
    <row r="709" spans="1:5" ht="45">
      <c r="A709" s="417">
        <v>45472</v>
      </c>
      <c r="B709" s="8" t="s">
        <v>39287</v>
      </c>
      <c r="C709" s="9" t="s">
        <v>82</v>
      </c>
      <c r="D709" s="21">
        <v>3238.25</v>
      </c>
      <c r="E709" s="14"/>
    </row>
    <row r="710" spans="1:5" ht="60">
      <c r="A710" s="417">
        <v>45473</v>
      </c>
      <c r="B710" s="8" t="s">
        <v>39288</v>
      </c>
      <c r="C710" s="9" t="s">
        <v>82</v>
      </c>
      <c r="D710" s="21">
        <v>2085.25</v>
      </c>
      <c r="E710" s="14"/>
    </row>
    <row r="711" spans="1:5" ht="45">
      <c r="A711" s="417">
        <v>45484</v>
      </c>
      <c r="B711" s="8" t="s">
        <v>39289</v>
      </c>
      <c r="C711" s="9" t="s">
        <v>82</v>
      </c>
      <c r="D711" s="21">
        <v>4298.41</v>
      </c>
      <c r="E711" s="14"/>
    </row>
    <row r="712" spans="1:5" ht="15" customHeight="1">
      <c r="A712" s="416">
        <v>455</v>
      </c>
      <c r="B712" s="1171" t="s">
        <v>39290</v>
      </c>
      <c r="C712" s="1172"/>
      <c r="D712" s="1172"/>
      <c r="E712" s="1173"/>
    </row>
    <row r="713" spans="1:5" ht="30">
      <c r="A713" s="417">
        <v>45501</v>
      </c>
      <c r="B713" s="8" t="s">
        <v>39291</v>
      </c>
      <c r="C713" s="9" t="s">
        <v>82</v>
      </c>
      <c r="D713" s="10">
        <v>18.25</v>
      </c>
      <c r="E713" s="14"/>
    </row>
    <row r="714" spans="1:5" ht="30">
      <c r="A714" s="417">
        <v>45502</v>
      </c>
      <c r="B714" s="8" t="s">
        <v>39292</v>
      </c>
      <c r="C714" s="9" t="s">
        <v>82</v>
      </c>
      <c r="D714" s="10">
        <v>22.8</v>
      </c>
      <c r="E714" s="14"/>
    </row>
    <row r="715" spans="1:5" ht="30">
      <c r="A715" s="417">
        <v>45505</v>
      </c>
      <c r="B715" s="8" t="s">
        <v>39293</v>
      </c>
      <c r="C715" s="9" t="s">
        <v>82</v>
      </c>
      <c r="D715" s="10">
        <v>17.41</v>
      </c>
      <c r="E715" s="14"/>
    </row>
    <row r="716" spans="1:5" ht="30">
      <c r="A716" s="417">
        <v>45519</v>
      </c>
      <c r="B716" s="8" t="s">
        <v>39294</v>
      </c>
      <c r="C716" s="9" t="s">
        <v>82</v>
      </c>
      <c r="D716" s="10">
        <v>26.49</v>
      </c>
      <c r="E716" s="14"/>
    </row>
    <row r="717" spans="1:5" ht="30">
      <c r="A717" s="417">
        <v>45520</v>
      </c>
      <c r="B717" s="8" t="s">
        <v>39295</v>
      </c>
      <c r="C717" s="9" t="s">
        <v>82</v>
      </c>
      <c r="D717" s="10">
        <v>22.61</v>
      </c>
      <c r="E717" s="14"/>
    </row>
    <row r="718" spans="1:5" ht="30">
      <c r="A718" s="417">
        <v>45523</v>
      </c>
      <c r="B718" s="8" t="s">
        <v>39296</v>
      </c>
      <c r="C718" s="9" t="s">
        <v>82</v>
      </c>
      <c r="D718" s="10">
        <v>26.19</v>
      </c>
      <c r="E718" s="14"/>
    </row>
    <row r="719" spans="1:5">
      <c r="A719" s="417">
        <v>45525</v>
      </c>
      <c r="B719" s="8" t="s">
        <v>39297</v>
      </c>
      <c r="C719" s="9" t="s">
        <v>82</v>
      </c>
      <c r="D719" s="10">
        <v>6.45</v>
      </c>
      <c r="E719" s="14"/>
    </row>
    <row r="720" spans="1:5">
      <c r="A720" s="417">
        <v>45526</v>
      </c>
      <c r="B720" s="8" t="s">
        <v>39298</v>
      </c>
      <c r="C720" s="9" t="s">
        <v>82</v>
      </c>
      <c r="D720" s="10">
        <v>17.89</v>
      </c>
      <c r="E720" s="14"/>
    </row>
    <row r="721" spans="1:5" ht="15" customHeight="1">
      <c r="A721" s="416">
        <v>458</v>
      </c>
      <c r="B721" s="1171" t="s">
        <v>39299</v>
      </c>
      <c r="C721" s="1172"/>
      <c r="D721" s="1172"/>
      <c r="E721" s="1173"/>
    </row>
    <row r="722" spans="1:5">
      <c r="A722" s="417">
        <v>45831</v>
      </c>
      <c r="B722" s="8" t="s">
        <v>39300</v>
      </c>
      <c r="C722" s="9" t="s">
        <v>82</v>
      </c>
      <c r="D722" s="10">
        <v>10.34</v>
      </c>
      <c r="E722" s="14"/>
    </row>
    <row r="723" spans="1:5" ht="30">
      <c r="A723" s="417">
        <v>45832</v>
      </c>
      <c r="B723" s="8" t="s">
        <v>40053</v>
      </c>
      <c r="C723" s="9" t="s">
        <v>82</v>
      </c>
      <c r="D723" s="10">
        <v>17.28</v>
      </c>
      <c r="E723" s="14"/>
    </row>
    <row r="724" spans="1:5" ht="15" customHeight="1">
      <c r="A724" s="416">
        <v>460</v>
      </c>
      <c r="B724" s="1171" t="s">
        <v>39301</v>
      </c>
      <c r="C724" s="1172"/>
      <c r="D724" s="1172"/>
      <c r="E724" s="1173"/>
    </row>
    <row r="725" spans="1:5" ht="60">
      <c r="A725" s="417">
        <v>46001</v>
      </c>
      <c r="B725" s="8" t="s">
        <v>39302</v>
      </c>
      <c r="C725" s="9" t="s">
        <v>82</v>
      </c>
      <c r="D725" s="10">
        <v>119.72</v>
      </c>
      <c r="E725" s="14"/>
    </row>
    <row r="726" spans="1:5" ht="60">
      <c r="A726" s="417">
        <v>46002</v>
      </c>
      <c r="B726" s="8" t="s">
        <v>39303</v>
      </c>
      <c r="C726" s="9" t="s">
        <v>82</v>
      </c>
      <c r="D726" s="10">
        <v>141.68</v>
      </c>
      <c r="E726" s="14"/>
    </row>
    <row r="727" spans="1:5" ht="60">
      <c r="A727" s="417">
        <v>46009</v>
      </c>
      <c r="B727" s="8" t="s">
        <v>39304</v>
      </c>
      <c r="C727" s="9" t="s">
        <v>82</v>
      </c>
      <c r="D727" s="10">
        <v>90.47</v>
      </c>
      <c r="E727" s="14"/>
    </row>
    <row r="728" spans="1:5" ht="30">
      <c r="A728" s="417">
        <v>46027</v>
      </c>
      <c r="B728" s="8" t="s">
        <v>39305</v>
      </c>
      <c r="C728" s="9" t="s">
        <v>82</v>
      </c>
      <c r="D728" s="10">
        <v>31.93</v>
      </c>
      <c r="E728" s="14"/>
    </row>
    <row r="729" spans="1:5" ht="30">
      <c r="A729" s="417">
        <v>46028</v>
      </c>
      <c r="B729" s="8" t="s">
        <v>39306</v>
      </c>
      <c r="C729" s="9" t="s">
        <v>82</v>
      </c>
      <c r="D729" s="10">
        <v>58.35</v>
      </c>
      <c r="E729" s="14"/>
    </row>
    <row r="730" spans="1:5" ht="60">
      <c r="A730" s="417">
        <v>46036</v>
      </c>
      <c r="B730" s="8" t="s">
        <v>39307</v>
      </c>
      <c r="C730" s="9" t="s">
        <v>82</v>
      </c>
      <c r="D730" s="10">
        <v>98</v>
      </c>
      <c r="E730" s="14"/>
    </row>
    <row r="731" spans="1:5" ht="30">
      <c r="A731" s="417">
        <v>46058</v>
      </c>
      <c r="B731" s="8" t="s">
        <v>39308</v>
      </c>
      <c r="C731" s="9" t="s">
        <v>82</v>
      </c>
      <c r="D731" s="10">
        <v>180</v>
      </c>
      <c r="E731" s="14"/>
    </row>
    <row r="732" spans="1:5" ht="15" customHeight="1">
      <c r="A732" s="416">
        <v>465</v>
      </c>
      <c r="B732" s="1171" t="s">
        <v>39309</v>
      </c>
      <c r="C732" s="1172"/>
      <c r="D732" s="1172"/>
      <c r="E732" s="1173"/>
    </row>
    <row r="733" spans="1:5" ht="30">
      <c r="A733" s="417">
        <v>46501</v>
      </c>
      <c r="B733" s="8" t="s">
        <v>39310</v>
      </c>
      <c r="C733" s="9" t="s">
        <v>82</v>
      </c>
      <c r="D733" s="10">
        <v>67</v>
      </c>
      <c r="E733" s="14"/>
    </row>
    <row r="734" spans="1:5">
      <c r="A734" s="417">
        <v>46504</v>
      </c>
      <c r="B734" s="8" t="s">
        <v>39311</v>
      </c>
      <c r="C734" s="9" t="s">
        <v>82</v>
      </c>
      <c r="D734" s="10">
        <v>7.38</v>
      </c>
      <c r="E734" s="14"/>
    </row>
    <row r="735" spans="1:5">
      <c r="A735" s="417">
        <v>46506</v>
      </c>
      <c r="B735" s="8" t="s">
        <v>39312</v>
      </c>
      <c r="C735" s="9" t="s">
        <v>82</v>
      </c>
      <c r="D735" s="10">
        <v>45.17</v>
      </c>
      <c r="E735" s="14"/>
    </row>
    <row r="736" spans="1:5">
      <c r="A736" s="417">
        <v>46509</v>
      </c>
      <c r="B736" s="8" t="s">
        <v>39313</v>
      </c>
      <c r="C736" s="9" t="s">
        <v>82</v>
      </c>
      <c r="D736" s="10">
        <v>9.1999999999999993</v>
      </c>
      <c r="E736" s="14"/>
    </row>
    <row r="737" spans="1:5" ht="30">
      <c r="A737" s="417">
        <v>46513</v>
      </c>
      <c r="B737" s="8" t="s">
        <v>39314</v>
      </c>
      <c r="C737" s="9" t="s">
        <v>82</v>
      </c>
      <c r="D737" s="10">
        <v>83.18</v>
      </c>
      <c r="E737" s="14"/>
    </row>
    <row r="738" spans="1:5" ht="30">
      <c r="A738" s="417">
        <v>46524</v>
      </c>
      <c r="B738" s="8" t="s">
        <v>39315</v>
      </c>
      <c r="C738" s="9" t="s">
        <v>82</v>
      </c>
      <c r="D738" s="10">
        <v>17.579999999999998</v>
      </c>
      <c r="E738" s="14"/>
    </row>
    <row r="739" spans="1:5" ht="30">
      <c r="A739" s="417">
        <v>46525</v>
      </c>
      <c r="B739" s="8" t="s">
        <v>39316</v>
      </c>
      <c r="C739" s="9" t="s">
        <v>82</v>
      </c>
      <c r="D739" s="10">
        <v>17.579999999999998</v>
      </c>
      <c r="E739" s="14"/>
    </row>
    <row r="740" spans="1:5" ht="15" customHeight="1">
      <c r="A740" s="416">
        <v>466</v>
      </c>
      <c r="B740" s="1171" t="s">
        <v>39317</v>
      </c>
      <c r="C740" s="1172"/>
      <c r="D740" s="1172"/>
      <c r="E740" s="1173"/>
    </row>
    <row r="741" spans="1:5" ht="45">
      <c r="A741" s="417">
        <v>46636</v>
      </c>
      <c r="B741" s="8" t="s">
        <v>39318</v>
      </c>
      <c r="C741" s="9" t="s">
        <v>82</v>
      </c>
      <c r="D741" s="10">
        <v>38.96</v>
      </c>
      <c r="E741" s="14"/>
    </row>
    <row r="742" spans="1:5">
      <c r="A742" s="417">
        <v>46656</v>
      </c>
      <c r="B742" s="8" t="s">
        <v>39319</v>
      </c>
      <c r="C742" s="9" t="s">
        <v>82</v>
      </c>
      <c r="D742" s="10">
        <v>34.49</v>
      </c>
      <c r="E742" s="14"/>
    </row>
    <row r="743" spans="1:5" ht="30">
      <c r="A743" s="417">
        <v>46689</v>
      </c>
      <c r="B743" s="8" t="s">
        <v>39320</v>
      </c>
      <c r="C743" s="9" t="s">
        <v>82</v>
      </c>
      <c r="D743" s="10">
        <v>110</v>
      </c>
      <c r="E743" s="14"/>
    </row>
    <row r="744" spans="1:5" ht="15" customHeight="1">
      <c r="A744" s="416">
        <v>469</v>
      </c>
      <c r="B744" s="1171" t="s">
        <v>39321</v>
      </c>
      <c r="C744" s="1172"/>
      <c r="D744" s="1172"/>
      <c r="E744" s="1173"/>
    </row>
    <row r="745" spans="1:5" ht="60">
      <c r="A745" s="417">
        <v>46947</v>
      </c>
      <c r="B745" s="8" t="s">
        <v>39322</v>
      </c>
      <c r="C745" s="9" t="s">
        <v>82</v>
      </c>
      <c r="D745" s="10">
        <v>83.11</v>
      </c>
      <c r="E745" s="14"/>
    </row>
    <row r="746" spans="1:5" ht="60">
      <c r="A746" s="417">
        <v>46986</v>
      </c>
      <c r="B746" s="8" t="s">
        <v>39323</v>
      </c>
      <c r="C746" s="9" t="s">
        <v>82</v>
      </c>
      <c r="D746" s="10">
        <v>123.28</v>
      </c>
      <c r="E746" s="14"/>
    </row>
    <row r="747" spans="1:5" ht="15" customHeight="1">
      <c r="A747" s="416">
        <v>471</v>
      </c>
      <c r="B747" s="1171" t="s">
        <v>39321</v>
      </c>
      <c r="C747" s="1172"/>
      <c r="D747" s="1172"/>
      <c r="E747" s="1173"/>
    </row>
    <row r="748" spans="1:5" ht="75">
      <c r="A748" s="417">
        <v>47160</v>
      </c>
      <c r="B748" s="8" t="s">
        <v>39324</v>
      </c>
      <c r="C748" s="9" t="s">
        <v>82</v>
      </c>
      <c r="D748" s="10">
        <v>122.18</v>
      </c>
      <c r="E748" s="14"/>
    </row>
    <row r="749" spans="1:5" ht="15" customHeight="1">
      <c r="A749" s="416">
        <v>472</v>
      </c>
      <c r="B749" s="1171" t="s">
        <v>39325</v>
      </c>
      <c r="C749" s="1172"/>
      <c r="D749" s="1172"/>
      <c r="E749" s="1173"/>
    </row>
    <row r="750" spans="1:5" ht="45">
      <c r="A750" s="417">
        <v>47239</v>
      </c>
      <c r="B750" s="8" t="s">
        <v>39326</v>
      </c>
      <c r="C750" s="9" t="s">
        <v>82</v>
      </c>
      <c r="D750" s="10">
        <v>520.23</v>
      </c>
      <c r="E750" s="14"/>
    </row>
    <row r="751" spans="1:5" ht="60">
      <c r="A751" s="417">
        <v>47270</v>
      </c>
      <c r="B751" s="8" t="s">
        <v>39327</v>
      </c>
      <c r="C751" s="9" t="s">
        <v>82</v>
      </c>
      <c r="D751" s="10">
        <v>167.53</v>
      </c>
      <c r="E751" s="14"/>
    </row>
    <row r="752" spans="1:5" ht="60">
      <c r="A752" s="417">
        <v>47271</v>
      </c>
      <c r="B752" s="8" t="s">
        <v>39328</v>
      </c>
      <c r="C752" s="9" t="s">
        <v>82</v>
      </c>
      <c r="D752" s="10">
        <v>82.89</v>
      </c>
      <c r="E752" s="14"/>
    </row>
    <row r="753" spans="1:5" ht="15" customHeight="1">
      <c r="A753" s="416">
        <v>475</v>
      </c>
      <c r="B753" s="1171" t="s">
        <v>39329</v>
      </c>
      <c r="C753" s="1172"/>
      <c r="D753" s="1172"/>
      <c r="E753" s="1173"/>
    </row>
    <row r="754" spans="1:5" ht="30">
      <c r="A754" s="417">
        <v>47526</v>
      </c>
      <c r="B754" s="8" t="s">
        <v>39330</v>
      </c>
      <c r="C754" s="9" t="s">
        <v>82</v>
      </c>
      <c r="D754" s="10">
        <v>153.85</v>
      </c>
      <c r="E754" s="14"/>
    </row>
    <row r="755" spans="1:5" ht="30">
      <c r="A755" s="417">
        <v>47527</v>
      </c>
      <c r="B755" s="8" t="s">
        <v>39331</v>
      </c>
      <c r="C755" s="9" t="s">
        <v>82</v>
      </c>
      <c r="D755" s="10">
        <v>919.62</v>
      </c>
      <c r="E755" s="14"/>
    </row>
    <row r="756" spans="1:5" ht="30">
      <c r="A756" s="417">
        <v>47530</v>
      </c>
      <c r="B756" s="8" t="s">
        <v>39332</v>
      </c>
      <c r="C756" s="9" t="s">
        <v>82</v>
      </c>
      <c r="D756" s="10">
        <v>958.55</v>
      </c>
      <c r="E756" s="14"/>
    </row>
    <row r="757" spans="1:5" ht="30">
      <c r="A757" s="417">
        <v>47561</v>
      </c>
      <c r="B757" s="8" t="s">
        <v>39333</v>
      </c>
      <c r="C757" s="9" t="s">
        <v>82</v>
      </c>
      <c r="D757" s="10">
        <v>86.46</v>
      </c>
      <c r="E757" s="14"/>
    </row>
    <row r="758" spans="1:5" ht="30">
      <c r="A758" s="417">
        <v>47566</v>
      </c>
      <c r="B758" s="8" t="s">
        <v>39334</v>
      </c>
      <c r="C758" s="9" t="s">
        <v>82</v>
      </c>
      <c r="D758" s="21">
        <v>1550.29</v>
      </c>
      <c r="E758" s="14"/>
    </row>
    <row r="759" spans="1:5" ht="30">
      <c r="A759" s="417">
        <v>47574</v>
      </c>
      <c r="B759" s="8" t="s">
        <v>39335</v>
      </c>
      <c r="C759" s="9" t="s">
        <v>82</v>
      </c>
      <c r="D759" s="21">
        <v>3987.56</v>
      </c>
      <c r="E759" s="14"/>
    </row>
    <row r="760" spans="1:5" ht="15" customHeight="1">
      <c r="A760" s="416">
        <v>476</v>
      </c>
      <c r="B760" s="1171" t="s">
        <v>39336</v>
      </c>
      <c r="C760" s="1172"/>
      <c r="D760" s="1172"/>
      <c r="E760" s="1173"/>
    </row>
    <row r="761" spans="1:5" ht="30">
      <c r="A761" s="417">
        <v>47633</v>
      </c>
      <c r="B761" s="8" t="s">
        <v>39337</v>
      </c>
      <c r="C761" s="9" t="s">
        <v>82</v>
      </c>
      <c r="D761" s="21">
        <v>1572.93</v>
      </c>
      <c r="E761" s="14"/>
    </row>
    <row r="762" spans="1:5" ht="30">
      <c r="A762" s="417">
        <v>47634</v>
      </c>
      <c r="B762" s="8" t="s">
        <v>39338</v>
      </c>
      <c r="C762" s="9" t="s">
        <v>82</v>
      </c>
      <c r="D762" s="21">
        <v>1393.22</v>
      </c>
      <c r="E762" s="14"/>
    </row>
    <row r="763" spans="1:5" ht="15" customHeight="1">
      <c r="A763" s="416">
        <v>477</v>
      </c>
      <c r="B763" s="1171" t="s">
        <v>39336</v>
      </c>
      <c r="C763" s="1172"/>
      <c r="D763" s="1172"/>
      <c r="E763" s="1173"/>
    </row>
    <row r="764" spans="1:5" ht="60">
      <c r="A764" s="417">
        <v>47724</v>
      </c>
      <c r="B764" s="8" t="s">
        <v>39339</v>
      </c>
      <c r="C764" s="9" t="s">
        <v>82</v>
      </c>
      <c r="D764" s="21">
        <v>4298.41</v>
      </c>
      <c r="E764" s="14"/>
    </row>
    <row r="765" spans="1:5" ht="60">
      <c r="A765" s="417">
        <v>47766</v>
      </c>
      <c r="B765" s="8" t="s">
        <v>39340</v>
      </c>
      <c r="C765" s="9" t="s">
        <v>82</v>
      </c>
      <c r="D765" s="21">
        <v>6839.94</v>
      </c>
      <c r="E765" s="14"/>
    </row>
    <row r="766" spans="1:5" ht="30">
      <c r="A766" s="417">
        <v>47795</v>
      </c>
      <c r="B766" s="8" t="s">
        <v>39341</v>
      </c>
      <c r="C766" s="9" t="s">
        <v>82</v>
      </c>
      <c r="D766" s="10">
        <v>794.27</v>
      </c>
      <c r="E766" s="14"/>
    </row>
    <row r="767" spans="1:5" ht="15" customHeight="1">
      <c r="A767" s="416">
        <v>478</v>
      </c>
      <c r="B767" s="1171" t="s">
        <v>39342</v>
      </c>
      <c r="C767" s="1172"/>
      <c r="D767" s="1172"/>
      <c r="E767" s="1173"/>
    </row>
    <row r="768" spans="1:5" ht="60">
      <c r="A768" s="417">
        <v>47826</v>
      </c>
      <c r="B768" s="8" t="s">
        <v>39343</v>
      </c>
      <c r="C768" s="9" t="s">
        <v>82</v>
      </c>
      <c r="D768" s="21">
        <v>2116.58</v>
      </c>
      <c r="E768" s="14"/>
    </row>
    <row r="769" spans="1:5" ht="30">
      <c r="A769" s="417">
        <v>47855</v>
      </c>
      <c r="B769" s="8" t="s">
        <v>39344</v>
      </c>
      <c r="C769" s="9" t="s">
        <v>82</v>
      </c>
      <c r="D769" s="10">
        <v>114.61</v>
      </c>
      <c r="E769" s="14"/>
    </row>
    <row r="770" spans="1:5" ht="30">
      <c r="A770" s="417">
        <v>47862</v>
      </c>
      <c r="B770" s="8" t="s">
        <v>39345</v>
      </c>
      <c r="C770" s="9" t="s">
        <v>82</v>
      </c>
      <c r="D770" s="10">
        <v>191.77</v>
      </c>
      <c r="E770" s="14"/>
    </row>
    <row r="771" spans="1:5" ht="60">
      <c r="A771" s="417">
        <v>47876</v>
      </c>
      <c r="B771" s="8" t="s">
        <v>40054</v>
      </c>
      <c r="C771" s="9" t="s">
        <v>82</v>
      </c>
      <c r="D771" s="21">
        <v>9257.7199999999993</v>
      </c>
      <c r="E771" s="14"/>
    </row>
    <row r="772" spans="1:5" ht="15" customHeight="1">
      <c r="A772" s="416">
        <v>480</v>
      </c>
      <c r="B772" s="1171" t="s">
        <v>39346</v>
      </c>
      <c r="C772" s="1172"/>
      <c r="D772" s="1172"/>
      <c r="E772" s="1173"/>
    </row>
    <row r="773" spans="1:5" ht="30">
      <c r="A773" s="417">
        <v>48002</v>
      </c>
      <c r="B773" s="8" t="s">
        <v>39347</v>
      </c>
      <c r="C773" s="9" t="s">
        <v>82</v>
      </c>
      <c r="D773" s="10">
        <v>76.58</v>
      </c>
      <c r="E773" s="14"/>
    </row>
    <row r="774" spans="1:5" ht="30">
      <c r="A774" s="417">
        <v>48004</v>
      </c>
      <c r="B774" s="8" t="s">
        <v>39348</v>
      </c>
      <c r="C774" s="9" t="s">
        <v>82</v>
      </c>
      <c r="D774" s="10">
        <v>171.46</v>
      </c>
      <c r="E774" s="14"/>
    </row>
    <row r="775" spans="1:5" ht="30">
      <c r="A775" s="417">
        <v>48015</v>
      </c>
      <c r="B775" s="8" t="s">
        <v>39349</v>
      </c>
      <c r="C775" s="9" t="s">
        <v>82</v>
      </c>
      <c r="D775" s="10">
        <v>93.78</v>
      </c>
      <c r="E775" s="14"/>
    </row>
    <row r="776" spans="1:5" ht="30">
      <c r="A776" s="417">
        <v>48020</v>
      </c>
      <c r="B776" s="8" t="s">
        <v>39350</v>
      </c>
      <c r="C776" s="9" t="s">
        <v>82</v>
      </c>
      <c r="D776" s="10">
        <v>12.34</v>
      </c>
      <c r="E776" s="14"/>
    </row>
    <row r="777" spans="1:5" ht="30">
      <c r="A777" s="417">
        <v>48035</v>
      </c>
      <c r="B777" s="8" t="s">
        <v>39351</v>
      </c>
      <c r="C777" s="9" t="s">
        <v>82</v>
      </c>
      <c r="D777" s="10">
        <v>156.30000000000001</v>
      </c>
      <c r="E777" s="14"/>
    </row>
    <row r="778" spans="1:5" ht="30">
      <c r="A778" s="417">
        <v>48036</v>
      </c>
      <c r="B778" s="8" t="s">
        <v>39352</v>
      </c>
      <c r="C778" s="9" t="s">
        <v>82</v>
      </c>
      <c r="D778" s="10">
        <v>271.14</v>
      </c>
      <c r="E778" s="14"/>
    </row>
    <row r="779" spans="1:5" ht="45">
      <c r="A779" s="417">
        <v>48038</v>
      </c>
      <c r="B779" s="8" t="s">
        <v>39353</v>
      </c>
      <c r="C779" s="9" t="s">
        <v>82</v>
      </c>
      <c r="D779" s="10">
        <v>18.010000000000002</v>
      </c>
      <c r="E779" s="14"/>
    </row>
    <row r="780" spans="1:5" ht="30">
      <c r="A780" s="417">
        <v>48041</v>
      </c>
      <c r="B780" s="8" t="s">
        <v>39354</v>
      </c>
      <c r="C780" s="9" t="s">
        <v>82</v>
      </c>
      <c r="D780" s="10">
        <v>185.15</v>
      </c>
      <c r="E780" s="14"/>
    </row>
    <row r="781" spans="1:5" ht="30">
      <c r="A781" s="417">
        <v>48051</v>
      </c>
      <c r="B781" s="8" t="s">
        <v>39355</v>
      </c>
      <c r="C781" s="9" t="s">
        <v>82</v>
      </c>
      <c r="D781" s="10">
        <v>16.16</v>
      </c>
      <c r="E781" s="14"/>
    </row>
    <row r="782" spans="1:5" ht="30">
      <c r="A782" s="417">
        <v>48052</v>
      </c>
      <c r="B782" s="8" t="s">
        <v>39356</v>
      </c>
      <c r="C782" s="9" t="s">
        <v>82</v>
      </c>
      <c r="D782" s="10">
        <v>7.4</v>
      </c>
      <c r="E782" s="14"/>
    </row>
    <row r="783" spans="1:5" ht="30">
      <c r="A783" s="417">
        <v>48053</v>
      </c>
      <c r="B783" s="8" t="s">
        <v>39357</v>
      </c>
      <c r="C783" s="9" t="s">
        <v>82</v>
      </c>
      <c r="D783" s="10">
        <v>43.95</v>
      </c>
      <c r="E783" s="14"/>
    </row>
    <row r="784" spans="1:5" ht="30">
      <c r="A784" s="417">
        <v>48054</v>
      </c>
      <c r="B784" s="8" t="s">
        <v>39358</v>
      </c>
      <c r="C784" s="9" t="s">
        <v>82</v>
      </c>
      <c r="D784" s="10">
        <v>8.1</v>
      </c>
      <c r="E784" s="14"/>
    </row>
    <row r="785" spans="1:5" ht="30">
      <c r="A785" s="417">
        <v>48055</v>
      </c>
      <c r="B785" s="8" t="s">
        <v>39359</v>
      </c>
      <c r="C785" s="9" t="s">
        <v>82</v>
      </c>
      <c r="D785" s="10">
        <v>26.69</v>
      </c>
      <c r="E785" s="14"/>
    </row>
    <row r="786" spans="1:5" ht="30">
      <c r="A786" s="417">
        <v>48056</v>
      </c>
      <c r="B786" s="8" t="s">
        <v>39360</v>
      </c>
      <c r="C786" s="9" t="s">
        <v>82</v>
      </c>
      <c r="D786" s="10">
        <v>9.7799999999999994</v>
      </c>
      <c r="E786" s="14"/>
    </row>
    <row r="787" spans="1:5" ht="30">
      <c r="A787" s="417">
        <v>48057</v>
      </c>
      <c r="B787" s="8" t="s">
        <v>39361</v>
      </c>
      <c r="C787" s="9" t="s">
        <v>82</v>
      </c>
      <c r="D787" s="10">
        <v>12.31</v>
      </c>
      <c r="E787" s="14"/>
    </row>
    <row r="788" spans="1:5" ht="30">
      <c r="A788" s="417">
        <v>48064</v>
      </c>
      <c r="B788" s="8" t="s">
        <v>39362</v>
      </c>
      <c r="C788" s="9" t="s">
        <v>82</v>
      </c>
      <c r="D788" s="10">
        <v>21.2</v>
      </c>
      <c r="E788" s="14"/>
    </row>
    <row r="789" spans="1:5" ht="30">
      <c r="A789" s="417">
        <v>48067</v>
      </c>
      <c r="B789" s="8" t="s">
        <v>39363</v>
      </c>
      <c r="C789" s="9" t="s">
        <v>82</v>
      </c>
      <c r="D789" s="10">
        <v>2.19</v>
      </c>
      <c r="E789" s="14"/>
    </row>
    <row r="790" spans="1:5" ht="45">
      <c r="A790" s="417">
        <v>48070</v>
      </c>
      <c r="B790" s="8" t="s">
        <v>39364</v>
      </c>
      <c r="C790" s="9" t="s">
        <v>82</v>
      </c>
      <c r="D790" s="10">
        <v>1.1200000000000001</v>
      </c>
      <c r="E790" s="14"/>
    </row>
    <row r="791" spans="1:5" ht="30">
      <c r="A791" s="417">
        <v>48085</v>
      </c>
      <c r="B791" s="8" t="s">
        <v>39365</v>
      </c>
      <c r="C791" s="9" t="s">
        <v>82</v>
      </c>
      <c r="D791" s="10">
        <v>73.08</v>
      </c>
      <c r="E791" s="14"/>
    </row>
    <row r="792" spans="1:5" ht="15" customHeight="1">
      <c r="A792" s="416">
        <v>481</v>
      </c>
      <c r="B792" s="1171" t="s">
        <v>39366</v>
      </c>
      <c r="C792" s="1172"/>
      <c r="D792" s="1172"/>
      <c r="E792" s="1173"/>
    </row>
    <row r="793" spans="1:5" ht="30">
      <c r="A793" s="417">
        <v>48120</v>
      </c>
      <c r="B793" s="8" t="s">
        <v>39367</v>
      </c>
      <c r="C793" s="9" t="s">
        <v>82</v>
      </c>
      <c r="D793" s="10">
        <v>16.16</v>
      </c>
      <c r="E793" s="14"/>
    </row>
    <row r="794" spans="1:5" ht="30">
      <c r="A794" s="417">
        <v>48145</v>
      </c>
      <c r="B794" s="8" t="s">
        <v>39368</v>
      </c>
      <c r="C794" s="9" t="s">
        <v>82</v>
      </c>
      <c r="D794" s="10">
        <v>10</v>
      </c>
      <c r="E794" s="14"/>
    </row>
    <row r="795" spans="1:5" ht="30">
      <c r="A795" s="417">
        <v>48146</v>
      </c>
      <c r="B795" s="8" t="s">
        <v>39369</v>
      </c>
      <c r="C795" s="9" t="s">
        <v>82</v>
      </c>
      <c r="D795" s="10">
        <v>8.01</v>
      </c>
      <c r="E795" s="14"/>
    </row>
    <row r="796" spans="1:5" ht="30">
      <c r="A796" s="417">
        <v>48149</v>
      </c>
      <c r="B796" s="8" t="s">
        <v>39370</v>
      </c>
      <c r="C796" s="9" t="s">
        <v>82</v>
      </c>
      <c r="D796" s="10">
        <v>61.96</v>
      </c>
      <c r="E796" s="14"/>
    </row>
    <row r="797" spans="1:5" ht="30">
      <c r="A797" s="417">
        <v>48150</v>
      </c>
      <c r="B797" s="8" t="s">
        <v>39371</v>
      </c>
      <c r="C797" s="9" t="s">
        <v>81</v>
      </c>
      <c r="D797" s="10">
        <v>103</v>
      </c>
      <c r="E797" s="14"/>
    </row>
    <row r="798" spans="1:5" ht="30">
      <c r="A798" s="417">
        <v>48151</v>
      </c>
      <c r="B798" s="8" t="s">
        <v>39372</v>
      </c>
      <c r="C798" s="9" t="s">
        <v>81</v>
      </c>
      <c r="D798" s="10">
        <v>79.03</v>
      </c>
      <c r="E798" s="14"/>
    </row>
    <row r="799" spans="1:5" ht="30">
      <c r="A799" s="417">
        <v>48152</v>
      </c>
      <c r="B799" s="8" t="s">
        <v>39373</v>
      </c>
      <c r="C799" s="9" t="s">
        <v>81</v>
      </c>
      <c r="D799" s="10">
        <v>42.51</v>
      </c>
      <c r="E799" s="14"/>
    </row>
    <row r="800" spans="1:5" ht="15" customHeight="1">
      <c r="A800" s="416">
        <v>482</v>
      </c>
      <c r="B800" s="1171" t="s">
        <v>23</v>
      </c>
      <c r="C800" s="1172"/>
      <c r="D800" s="1172"/>
      <c r="E800" s="1173"/>
    </row>
    <row r="801" spans="1:5" ht="30">
      <c r="A801" s="417">
        <v>48220</v>
      </c>
      <c r="B801" s="8" t="s">
        <v>39374</v>
      </c>
      <c r="C801" s="9" t="s">
        <v>82</v>
      </c>
      <c r="D801" s="10">
        <v>18.239999999999998</v>
      </c>
      <c r="E801" s="14"/>
    </row>
    <row r="802" spans="1:5" ht="15" customHeight="1">
      <c r="A802" s="416">
        <v>483</v>
      </c>
      <c r="B802" s="1171" t="s">
        <v>39057</v>
      </c>
      <c r="C802" s="1172"/>
      <c r="D802" s="1172"/>
      <c r="E802" s="1173"/>
    </row>
    <row r="803" spans="1:5">
      <c r="A803" s="417">
        <v>48316</v>
      </c>
      <c r="B803" s="8" t="s">
        <v>39375</v>
      </c>
      <c r="C803" s="9" t="s">
        <v>82</v>
      </c>
      <c r="D803" s="10">
        <v>395.63</v>
      </c>
      <c r="E803" s="14"/>
    </row>
    <row r="804" spans="1:5" ht="30">
      <c r="A804" s="417">
        <v>48340</v>
      </c>
      <c r="B804" s="8" t="s">
        <v>39376</v>
      </c>
      <c r="C804" s="9" t="s">
        <v>82</v>
      </c>
      <c r="D804" s="10">
        <v>36.65</v>
      </c>
      <c r="E804" s="14"/>
    </row>
    <row r="805" spans="1:5" ht="30">
      <c r="A805" s="417">
        <v>48341</v>
      </c>
      <c r="B805" s="8" t="s">
        <v>39377</v>
      </c>
      <c r="C805" s="9" t="s">
        <v>82</v>
      </c>
      <c r="D805" s="10">
        <v>78.27</v>
      </c>
      <c r="E805" s="14"/>
    </row>
    <row r="806" spans="1:5" ht="30">
      <c r="A806" s="417">
        <v>48342</v>
      </c>
      <c r="B806" s="8" t="s">
        <v>39378</v>
      </c>
      <c r="C806" s="9" t="s">
        <v>82</v>
      </c>
      <c r="D806" s="10">
        <v>14.6</v>
      </c>
      <c r="E806" s="14"/>
    </row>
    <row r="807" spans="1:5" ht="30">
      <c r="A807" s="417">
        <v>48365</v>
      </c>
      <c r="B807" s="8" t="s">
        <v>39379</v>
      </c>
      <c r="C807" s="9" t="s">
        <v>82</v>
      </c>
      <c r="D807" s="10">
        <v>9.7899999999999991</v>
      </c>
      <c r="E807" s="14"/>
    </row>
    <row r="808" spans="1:5" ht="30">
      <c r="A808" s="417">
        <v>48390</v>
      </c>
      <c r="B808" s="8" t="s">
        <v>39380</v>
      </c>
      <c r="C808" s="9" t="s">
        <v>81</v>
      </c>
      <c r="D808" s="10">
        <v>77.45</v>
      </c>
      <c r="E808" s="14"/>
    </row>
    <row r="809" spans="1:5" ht="15" customHeight="1">
      <c r="A809" s="416">
        <v>484</v>
      </c>
      <c r="B809" s="1171" t="s">
        <v>39381</v>
      </c>
      <c r="C809" s="1172"/>
      <c r="D809" s="1172"/>
      <c r="E809" s="1173"/>
    </row>
    <row r="810" spans="1:5" ht="30">
      <c r="A810" s="417">
        <v>48444</v>
      </c>
      <c r="B810" s="8" t="s">
        <v>39382</v>
      </c>
      <c r="C810" s="9" t="s">
        <v>82</v>
      </c>
      <c r="D810" s="10">
        <v>47.71</v>
      </c>
      <c r="E810" s="14"/>
    </row>
    <row r="811" spans="1:5" ht="30">
      <c r="A811" s="417">
        <v>48458</v>
      </c>
      <c r="B811" s="8" t="s">
        <v>39383</v>
      </c>
      <c r="C811" s="9" t="s">
        <v>82</v>
      </c>
      <c r="D811" s="10">
        <v>1.52</v>
      </c>
      <c r="E811" s="14"/>
    </row>
    <row r="812" spans="1:5" ht="30">
      <c r="A812" s="417">
        <v>48474</v>
      </c>
      <c r="B812" s="8" t="s">
        <v>39384</v>
      </c>
      <c r="C812" s="9" t="s">
        <v>82</v>
      </c>
      <c r="D812" s="10">
        <v>249.26</v>
      </c>
      <c r="E812" s="14"/>
    </row>
    <row r="813" spans="1:5" ht="15" customHeight="1">
      <c r="A813" s="416">
        <v>485</v>
      </c>
      <c r="B813" s="1171" t="s">
        <v>39381</v>
      </c>
      <c r="C813" s="1172"/>
      <c r="D813" s="1172"/>
      <c r="E813" s="1173"/>
    </row>
    <row r="814" spans="1:5" ht="30">
      <c r="A814" s="417">
        <v>48502</v>
      </c>
      <c r="B814" s="8" t="s">
        <v>216</v>
      </c>
      <c r="C814" s="9" t="s">
        <v>82</v>
      </c>
      <c r="D814" s="10">
        <v>1.1200000000000001</v>
      </c>
      <c r="E814" s="14"/>
    </row>
    <row r="815" spans="1:5" ht="30">
      <c r="A815" s="417">
        <v>48503</v>
      </c>
      <c r="B815" s="8" t="s">
        <v>39385</v>
      </c>
      <c r="C815" s="9" t="s">
        <v>82</v>
      </c>
      <c r="D815" s="10">
        <v>1.48</v>
      </c>
      <c r="E815" s="14"/>
    </row>
    <row r="816" spans="1:5" ht="45">
      <c r="A816" s="417">
        <v>48505</v>
      </c>
      <c r="B816" s="8" t="s">
        <v>39386</v>
      </c>
      <c r="C816" s="9" t="s">
        <v>82</v>
      </c>
      <c r="D816" s="10">
        <v>2.67</v>
      </c>
      <c r="E816" s="14"/>
    </row>
    <row r="817" spans="1:5" ht="30">
      <c r="A817" s="417">
        <v>48506</v>
      </c>
      <c r="B817" s="8" t="s">
        <v>39387</v>
      </c>
      <c r="C817" s="9" t="s">
        <v>82</v>
      </c>
      <c r="D817" s="10">
        <v>5.22</v>
      </c>
      <c r="E817" s="14"/>
    </row>
    <row r="818" spans="1:5" ht="30">
      <c r="A818" s="417">
        <v>48508</v>
      </c>
      <c r="B818" s="8" t="s">
        <v>39388</v>
      </c>
      <c r="C818" s="9" t="s">
        <v>82</v>
      </c>
      <c r="D818" s="10">
        <v>8.0500000000000007</v>
      </c>
      <c r="E818" s="14"/>
    </row>
    <row r="819" spans="1:5" ht="30">
      <c r="A819" s="417">
        <v>48510</v>
      </c>
      <c r="B819" s="8" t="s">
        <v>39389</v>
      </c>
      <c r="C819" s="9" t="s">
        <v>82</v>
      </c>
      <c r="D819" s="10">
        <v>10.89</v>
      </c>
      <c r="E819" s="14"/>
    </row>
    <row r="820" spans="1:5" ht="30">
      <c r="A820" s="417">
        <v>48512</v>
      </c>
      <c r="B820" s="8" t="s">
        <v>39390</v>
      </c>
      <c r="C820" s="9" t="s">
        <v>82</v>
      </c>
      <c r="D820" s="10">
        <v>46.1</v>
      </c>
      <c r="E820" s="14"/>
    </row>
    <row r="821" spans="1:5" ht="30">
      <c r="A821" s="417">
        <v>48516</v>
      </c>
      <c r="B821" s="8" t="s">
        <v>217</v>
      </c>
      <c r="C821" s="9" t="s">
        <v>82</v>
      </c>
      <c r="D821" s="10">
        <v>0.63</v>
      </c>
      <c r="E821" s="14"/>
    </row>
    <row r="822" spans="1:5" ht="30">
      <c r="A822" s="417">
        <v>48517</v>
      </c>
      <c r="B822" s="8" t="s">
        <v>39391</v>
      </c>
      <c r="C822" s="9" t="s">
        <v>82</v>
      </c>
      <c r="D822" s="10">
        <v>1.39</v>
      </c>
      <c r="E822" s="14"/>
    </row>
    <row r="823" spans="1:5" ht="30">
      <c r="A823" s="417">
        <v>48518</v>
      </c>
      <c r="B823" s="8" t="s">
        <v>39392</v>
      </c>
      <c r="C823" s="9" t="s">
        <v>82</v>
      </c>
      <c r="D823" s="10">
        <v>1.72</v>
      </c>
      <c r="E823" s="14"/>
    </row>
    <row r="824" spans="1:5" ht="30">
      <c r="A824" s="417">
        <v>48519</v>
      </c>
      <c r="B824" s="8" t="s">
        <v>39393</v>
      </c>
      <c r="C824" s="9" t="s">
        <v>82</v>
      </c>
      <c r="D824" s="10">
        <v>2.46</v>
      </c>
      <c r="E824" s="14"/>
    </row>
    <row r="825" spans="1:5" ht="30">
      <c r="A825" s="417">
        <v>48520</v>
      </c>
      <c r="B825" s="8" t="s">
        <v>39394</v>
      </c>
      <c r="C825" s="9" t="s">
        <v>82</v>
      </c>
      <c r="D825" s="10">
        <v>2.92</v>
      </c>
      <c r="E825" s="14"/>
    </row>
    <row r="826" spans="1:5" ht="30">
      <c r="A826" s="417">
        <v>48522</v>
      </c>
      <c r="B826" s="8" t="s">
        <v>39395</v>
      </c>
      <c r="C826" s="9" t="s">
        <v>82</v>
      </c>
      <c r="D826" s="10">
        <v>7.7</v>
      </c>
      <c r="E826" s="14"/>
    </row>
    <row r="827" spans="1:5" ht="30">
      <c r="A827" s="417">
        <v>48524</v>
      </c>
      <c r="B827" s="8" t="s">
        <v>39396</v>
      </c>
      <c r="C827" s="9" t="s">
        <v>82</v>
      </c>
      <c r="D827" s="10">
        <v>10.29</v>
      </c>
      <c r="E827" s="14"/>
    </row>
    <row r="828" spans="1:5" ht="30">
      <c r="A828" s="417">
        <v>48525</v>
      </c>
      <c r="B828" s="8" t="s">
        <v>39397</v>
      </c>
      <c r="C828" s="9" t="s">
        <v>82</v>
      </c>
      <c r="D828" s="10">
        <v>24.9</v>
      </c>
      <c r="E828" s="14"/>
    </row>
    <row r="829" spans="1:5" ht="30">
      <c r="A829" s="417">
        <v>48534</v>
      </c>
      <c r="B829" s="8" t="s">
        <v>39398</v>
      </c>
      <c r="C829" s="9" t="s">
        <v>82</v>
      </c>
      <c r="D829" s="10">
        <v>0.54</v>
      </c>
      <c r="E829" s="14"/>
    </row>
    <row r="830" spans="1:5" ht="30">
      <c r="A830" s="417">
        <v>48538</v>
      </c>
      <c r="B830" s="8" t="s">
        <v>39399</v>
      </c>
      <c r="C830" s="9" t="s">
        <v>82</v>
      </c>
      <c r="D830" s="10">
        <v>1.49</v>
      </c>
      <c r="E830" s="14"/>
    </row>
    <row r="831" spans="1:5" ht="30">
      <c r="A831" s="417">
        <v>48553</v>
      </c>
      <c r="B831" s="8" t="s">
        <v>39400</v>
      </c>
      <c r="C831" s="9" t="s">
        <v>82</v>
      </c>
      <c r="D831" s="10">
        <v>6.56</v>
      </c>
      <c r="E831" s="14"/>
    </row>
    <row r="832" spans="1:5" ht="30">
      <c r="A832" s="417">
        <v>48556</v>
      </c>
      <c r="B832" s="8" t="s">
        <v>39401</v>
      </c>
      <c r="C832" s="9" t="s">
        <v>82</v>
      </c>
      <c r="D832" s="10">
        <v>3.1</v>
      </c>
      <c r="E832" s="14"/>
    </row>
    <row r="833" spans="1:5" ht="15" customHeight="1">
      <c r="A833" s="416">
        <v>486</v>
      </c>
      <c r="B833" s="1171" t="s">
        <v>39381</v>
      </c>
      <c r="C833" s="1172"/>
      <c r="D833" s="1172"/>
      <c r="E833" s="1173"/>
    </row>
    <row r="834" spans="1:5" ht="30">
      <c r="A834" s="417">
        <v>48604</v>
      </c>
      <c r="B834" s="8" t="s">
        <v>39402</v>
      </c>
      <c r="C834" s="9" t="s">
        <v>82</v>
      </c>
      <c r="D834" s="10">
        <v>3.09</v>
      </c>
      <c r="E834" s="14"/>
    </row>
    <row r="835" spans="1:5" ht="30">
      <c r="A835" s="417">
        <v>48605</v>
      </c>
      <c r="B835" s="8" t="s">
        <v>39403</v>
      </c>
      <c r="C835" s="9" t="s">
        <v>82</v>
      </c>
      <c r="D835" s="10">
        <v>8.1999999999999993</v>
      </c>
      <c r="E835" s="14"/>
    </row>
    <row r="836" spans="1:5" ht="30">
      <c r="A836" s="417">
        <v>48606</v>
      </c>
      <c r="B836" s="8" t="s">
        <v>39404</v>
      </c>
      <c r="C836" s="9" t="s">
        <v>82</v>
      </c>
      <c r="D836" s="10">
        <v>12.29</v>
      </c>
      <c r="E836" s="14"/>
    </row>
    <row r="837" spans="1:5" ht="30">
      <c r="A837" s="417">
        <v>48607</v>
      </c>
      <c r="B837" s="8" t="s">
        <v>39405</v>
      </c>
      <c r="C837" s="9" t="s">
        <v>82</v>
      </c>
      <c r="D837" s="10">
        <v>15.17</v>
      </c>
      <c r="E837" s="14"/>
    </row>
    <row r="838" spans="1:5" ht="30">
      <c r="A838" s="417">
        <v>48630</v>
      </c>
      <c r="B838" s="8" t="s">
        <v>39406</v>
      </c>
      <c r="C838" s="9" t="s">
        <v>81</v>
      </c>
      <c r="D838" s="10">
        <v>5.42</v>
      </c>
      <c r="E838" s="14"/>
    </row>
    <row r="839" spans="1:5" ht="30">
      <c r="A839" s="417">
        <v>48634</v>
      </c>
      <c r="B839" s="8" t="s">
        <v>39407</v>
      </c>
      <c r="C839" s="9" t="s">
        <v>81</v>
      </c>
      <c r="D839" s="10">
        <v>55.5</v>
      </c>
      <c r="E839" s="14"/>
    </row>
    <row r="840" spans="1:5" ht="30">
      <c r="A840" s="417">
        <v>48665</v>
      </c>
      <c r="B840" s="8" t="s">
        <v>39408</v>
      </c>
      <c r="C840" s="9" t="s">
        <v>82</v>
      </c>
      <c r="D840" s="10">
        <v>0.28999999999999998</v>
      </c>
      <c r="E840" s="14"/>
    </row>
    <row r="841" spans="1:5" ht="15" customHeight="1">
      <c r="A841" s="416">
        <v>487</v>
      </c>
      <c r="B841" s="1171" t="s">
        <v>39409</v>
      </c>
      <c r="C841" s="1172"/>
      <c r="D841" s="1172"/>
      <c r="E841" s="1173"/>
    </row>
    <row r="842" spans="1:5" ht="30">
      <c r="A842" s="417">
        <v>48701</v>
      </c>
      <c r="B842" s="8" t="s">
        <v>39410</v>
      </c>
      <c r="C842" s="9" t="s">
        <v>81</v>
      </c>
      <c r="D842" s="10">
        <v>13.66</v>
      </c>
      <c r="E842" s="14"/>
    </row>
    <row r="843" spans="1:5" ht="30">
      <c r="A843" s="417">
        <v>48730</v>
      </c>
      <c r="B843" s="8" t="s">
        <v>39411</v>
      </c>
      <c r="C843" s="9" t="s">
        <v>82</v>
      </c>
      <c r="D843" s="10">
        <v>113.66</v>
      </c>
      <c r="E843" s="14"/>
    </row>
    <row r="844" spans="1:5" ht="30">
      <c r="A844" s="417">
        <v>48744</v>
      </c>
      <c r="B844" s="8" t="s">
        <v>39412</v>
      </c>
      <c r="C844" s="9" t="s">
        <v>82</v>
      </c>
      <c r="D844" s="10">
        <v>123.88</v>
      </c>
      <c r="E844" s="14"/>
    </row>
    <row r="845" spans="1:5">
      <c r="A845" s="417">
        <v>48747</v>
      </c>
      <c r="B845" s="8" t="s">
        <v>39413</v>
      </c>
      <c r="C845" s="9" t="s">
        <v>82</v>
      </c>
      <c r="D845" s="10">
        <v>1.7</v>
      </c>
      <c r="E845" s="14"/>
    </row>
    <row r="846" spans="1:5" ht="30">
      <c r="A846" s="417">
        <v>48763</v>
      </c>
      <c r="B846" s="8" t="s">
        <v>39414</v>
      </c>
      <c r="C846" s="9" t="s">
        <v>82</v>
      </c>
      <c r="D846" s="10">
        <v>27.28</v>
      </c>
      <c r="E846" s="14"/>
    </row>
    <row r="847" spans="1:5">
      <c r="A847" s="417">
        <v>48772</v>
      </c>
      <c r="B847" s="8" t="s">
        <v>39415</v>
      </c>
      <c r="C847" s="9" t="s">
        <v>82</v>
      </c>
      <c r="D847" s="10">
        <v>126.43</v>
      </c>
      <c r="E847" s="14"/>
    </row>
    <row r="848" spans="1:5" ht="60">
      <c r="A848" s="417">
        <v>48782</v>
      </c>
      <c r="B848" s="8" t="s">
        <v>39416</v>
      </c>
      <c r="C848" s="9" t="s">
        <v>82</v>
      </c>
      <c r="D848" s="10">
        <v>93.43</v>
      </c>
      <c r="E848" s="14"/>
    </row>
    <row r="849" spans="1:5" ht="30">
      <c r="A849" s="417">
        <v>48784</v>
      </c>
      <c r="B849" s="8" t="s">
        <v>39417</v>
      </c>
      <c r="C849" s="9" t="s">
        <v>82</v>
      </c>
      <c r="D849" s="10">
        <v>195.02</v>
      </c>
      <c r="E849" s="14"/>
    </row>
    <row r="850" spans="1:5" ht="30">
      <c r="A850" s="417">
        <v>48790</v>
      </c>
      <c r="B850" s="8" t="s">
        <v>39418</v>
      </c>
      <c r="C850" s="9" t="s">
        <v>82</v>
      </c>
      <c r="D850" s="10">
        <v>564.11</v>
      </c>
      <c r="E850" s="14"/>
    </row>
    <row r="851" spans="1:5" ht="30">
      <c r="A851" s="417">
        <v>48794</v>
      </c>
      <c r="B851" s="8" t="s">
        <v>39419</v>
      </c>
      <c r="C851" s="9" t="s">
        <v>82</v>
      </c>
      <c r="D851" s="10">
        <v>42.06</v>
      </c>
      <c r="E851" s="14"/>
    </row>
    <row r="852" spans="1:5" ht="15" customHeight="1">
      <c r="A852" s="416">
        <v>488</v>
      </c>
      <c r="B852" s="1171" t="s">
        <v>38881</v>
      </c>
      <c r="C852" s="1172"/>
      <c r="D852" s="1172"/>
      <c r="E852" s="1173"/>
    </row>
    <row r="853" spans="1:5" ht="30">
      <c r="A853" s="417">
        <v>48860</v>
      </c>
      <c r="B853" s="8" t="s">
        <v>39420</v>
      </c>
      <c r="C853" s="9" t="s">
        <v>82</v>
      </c>
      <c r="D853" s="10">
        <v>28.23</v>
      </c>
      <c r="E853" s="14"/>
    </row>
    <row r="854" spans="1:5" ht="15" customHeight="1">
      <c r="A854" s="416">
        <v>489</v>
      </c>
      <c r="B854" s="1171" t="s">
        <v>39057</v>
      </c>
      <c r="C854" s="1172"/>
      <c r="D854" s="1172"/>
      <c r="E854" s="1173"/>
    </row>
    <row r="855" spans="1:5" ht="30">
      <c r="A855" s="417">
        <v>48917</v>
      </c>
      <c r="B855" s="8" t="s">
        <v>39421</v>
      </c>
      <c r="C855" s="9" t="s">
        <v>81</v>
      </c>
      <c r="D855" s="10">
        <v>5.8</v>
      </c>
      <c r="E855" s="14"/>
    </row>
    <row r="856" spans="1:5" ht="30">
      <c r="A856" s="417">
        <v>48986</v>
      </c>
      <c r="B856" s="8" t="s">
        <v>39422</v>
      </c>
      <c r="C856" s="9" t="s">
        <v>81</v>
      </c>
      <c r="D856" s="10">
        <v>122.01</v>
      </c>
      <c r="E856" s="14"/>
    </row>
    <row r="857" spans="1:5" ht="30">
      <c r="A857" s="417">
        <v>48987</v>
      </c>
      <c r="B857" s="8" t="s">
        <v>39423</v>
      </c>
      <c r="C857" s="9" t="s">
        <v>82</v>
      </c>
      <c r="D857" s="10">
        <v>52.49</v>
      </c>
      <c r="E857" s="14"/>
    </row>
    <row r="858" spans="1:5" ht="30">
      <c r="A858" s="417">
        <v>48988</v>
      </c>
      <c r="B858" s="8" t="s">
        <v>39424</v>
      </c>
      <c r="C858" s="9" t="s">
        <v>81</v>
      </c>
      <c r="D858" s="10">
        <v>185.01</v>
      </c>
      <c r="E858" s="14"/>
    </row>
    <row r="859" spans="1:5" ht="15" customHeight="1">
      <c r="A859" s="416">
        <v>490</v>
      </c>
      <c r="B859" s="1171" t="s">
        <v>39425</v>
      </c>
      <c r="C859" s="1172"/>
      <c r="D859" s="1172"/>
      <c r="E859" s="1173"/>
    </row>
    <row r="860" spans="1:5" ht="30">
      <c r="A860" s="417">
        <v>49002</v>
      </c>
      <c r="B860" s="8" t="s">
        <v>39426</v>
      </c>
      <c r="C860" s="9" t="s">
        <v>82</v>
      </c>
      <c r="D860" s="10">
        <v>28.94</v>
      </c>
      <c r="E860" s="14"/>
    </row>
    <row r="861" spans="1:5" ht="30">
      <c r="A861" s="417">
        <v>49028</v>
      </c>
      <c r="B861" s="8" t="s">
        <v>39427</v>
      </c>
      <c r="C861" s="9" t="s">
        <v>82</v>
      </c>
      <c r="D861" s="10">
        <v>164.15</v>
      </c>
      <c r="E861" s="14"/>
    </row>
    <row r="862" spans="1:5" ht="30">
      <c r="A862" s="417">
        <v>49064</v>
      </c>
      <c r="B862" s="8" t="s">
        <v>39428</v>
      </c>
      <c r="C862" s="9" t="s">
        <v>82</v>
      </c>
      <c r="D862" s="10">
        <v>4.7699999999999996</v>
      </c>
      <c r="E862" s="14"/>
    </row>
    <row r="863" spans="1:5" ht="30">
      <c r="A863" s="417">
        <v>49072</v>
      </c>
      <c r="B863" s="8" t="s">
        <v>39429</v>
      </c>
      <c r="C863" s="9" t="s">
        <v>82</v>
      </c>
      <c r="D863" s="10">
        <v>45.83</v>
      </c>
      <c r="E863" s="14"/>
    </row>
    <row r="864" spans="1:5" ht="15" customHeight="1">
      <c r="A864" s="416">
        <v>491</v>
      </c>
      <c r="B864" s="1171" t="s">
        <v>39425</v>
      </c>
      <c r="C864" s="1172"/>
      <c r="D864" s="1172"/>
      <c r="E864" s="1173"/>
    </row>
    <row r="865" spans="1:5" ht="30">
      <c r="A865" s="417">
        <v>49101</v>
      </c>
      <c r="B865" s="8" t="s">
        <v>39430</v>
      </c>
      <c r="C865" s="9" t="s">
        <v>82</v>
      </c>
      <c r="D865" s="10">
        <v>453.74</v>
      </c>
      <c r="E865" s="14"/>
    </row>
    <row r="866" spans="1:5">
      <c r="A866" s="417">
        <v>49104</v>
      </c>
      <c r="B866" s="8" t="s">
        <v>39431</v>
      </c>
      <c r="C866" s="9" t="s">
        <v>82</v>
      </c>
      <c r="D866" s="10">
        <v>2.95</v>
      </c>
      <c r="E866" s="14"/>
    </row>
    <row r="867" spans="1:5" ht="30">
      <c r="A867" s="417">
        <v>49112</v>
      </c>
      <c r="B867" s="8" t="s">
        <v>39432</v>
      </c>
      <c r="C867" s="9" t="s">
        <v>82</v>
      </c>
      <c r="D867" s="10">
        <v>48.03</v>
      </c>
      <c r="E867" s="14"/>
    </row>
    <row r="868" spans="1:5" ht="30">
      <c r="A868" s="417">
        <v>49123</v>
      </c>
      <c r="B868" s="8" t="s">
        <v>39433</v>
      </c>
      <c r="C868" s="9" t="s">
        <v>82</v>
      </c>
      <c r="D868" s="10">
        <v>3.99</v>
      </c>
      <c r="E868" s="14"/>
    </row>
    <row r="869" spans="1:5" ht="30">
      <c r="A869" s="417">
        <v>49143</v>
      </c>
      <c r="B869" s="8" t="s">
        <v>39434</v>
      </c>
      <c r="C869" s="9" t="s">
        <v>82</v>
      </c>
      <c r="D869" s="10">
        <v>176.9</v>
      </c>
      <c r="E869" s="14"/>
    </row>
    <row r="870" spans="1:5" ht="45">
      <c r="A870" s="417">
        <v>49165</v>
      </c>
      <c r="B870" s="8" t="s">
        <v>39435</v>
      </c>
      <c r="C870" s="9" t="s">
        <v>82</v>
      </c>
      <c r="D870" s="10">
        <v>248.78</v>
      </c>
      <c r="E870" s="14"/>
    </row>
    <row r="871" spans="1:5" ht="30">
      <c r="A871" s="417">
        <v>49170</v>
      </c>
      <c r="B871" s="8" t="s">
        <v>39436</v>
      </c>
      <c r="C871" s="9" t="s">
        <v>82</v>
      </c>
      <c r="D871" s="21">
        <v>1948.94</v>
      </c>
      <c r="E871" s="14"/>
    </row>
    <row r="872" spans="1:5" ht="15" customHeight="1">
      <c r="A872" s="416">
        <v>492</v>
      </c>
      <c r="B872" s="1171" t="s">
        <v>39437</v>
      </c>
      <c r="C872" s="1172"/>
      <c r="D872" s="1172"/>
      <c r="E872" s="1173"/>
    </row>
    <row r="873" spans="1:5" ht="30">
      <c r="A873" s="417">
        <v>49227</v>
      </c>
      <c r="B873" s="8" t="s">
        <v>39438</v>
      </c>
      <c r="C873" s="9" t="s">
        <v>82</v>
      </c>
      <c r="D873" s="10">
        <v>5.0199999999999996</v>
      </c>
      <c r="E873" s="14"/>
    </row>
    <row r="874" spans="1:5" ht="30">
      <c r="A874" s="417">
        <v>49228</v>
      </c>
      <c r="B874" s="8" t="s">
        <v>39439</v>
      </c>
      <c r="C874" s="9" t="s">
        <v>82</v>
      </c>
      <c r="D874" s="10">
        <v>6.73</v>
      </c>
      <c r="E874" s="14"/>
    </row>
    <row r="875" spans="1:5" ht="30">
      <c r="A875" s="417">
        <v>49241</v>
      </c>
      <c r="B875" s="8" t="s">
        <v>39440</v>
      </c>
      <c r="C875" s="9" t="s">
        <v>82</v>
      </c>
      <c r="D875" s="10">
        <v>7.21</v>
      </c>
      <c r="E875" s="14"/>
    </row>
    <row r="876" spans="1:5" ht="30">
      <c r="A876" s="417">
        <v>49242</v>
      </c>
      <c r="B876" s="8" t="s">
        <v>39441</v>
      </c>
      <c r="C876" s="9" t="s">
        <v>82</v>
      </c>
      <c r="D876" s="10">
        <v>4.5999999999999996</v>
      </c>
      <c r="E876" s="14"/>
    </row>
    <row r="877" spans="1:5" ht="45">
      <c r="A877" s="417">
        <v>49243</v>
      </c>
      <c r="B877" s="8" t="s">
        <v>39442</v>
      </c>
      <c r="C877" s="9" t="s">
        <v>82</v>
      </c>
      <c r="D877" s="10">
        <v>6.81</v>
      </c>
      <c r="E877" s="14"/>
    </row>
    <row r="878" spans="1:5" ht="30">
      <c r="A878" s="417">
        <v>49249</v>
      </c>
      <c r="B878" s="8" t="s">
        <v>39443</v>
      </c>
      <c r="C878" s="9" t="s">
        <v>82</v>
      </c>
      <c r="D878" s="10">
        <v>14.19</v>
      </c>
      <c r="E878" s="14"/>
    </row>
    <row r="879" spans="1:5" ht="30">
      <c r="A879" s="417">
        <v>49274</v>
      </c>
      <c r="B879" s="8" t="s">
        <v>39444</v>
      </c>
      <c r="C879" s="9" t="s">
        <v>82</v>
      </c>
      <c r="D879" s="10">
        <v>139.27000000000001</v>
      </c>
      <c r="E879" s="14"/>
    </row>
    <row r="880" spans="1:5" ht="30">
      <c r="A880" s="417">
        <v>49275</v>
      </c>
      <c r="B880" s="8" t="s">
        <v>39445</v>
      </c>
      <c r="C880" s="9" t="s">
        <v>82</v>
      </c>
      <c r="D880" s="10">
        <v>186.7</v>
      </c>
      <c r="E880" s="14"/>
    </row>
    <row r="881" spans="1:5" ht="30">
      <c r="A881" s="417">
        <v>49277</v>
      </c>
      <c r="B881" s="8" t="s">
        <v>39446</v>
      </c>
      <c r="C881" s="9" t="s">
        <v>82</v>
      </c>
      <c r="D881" s="10">
        <v>25.05</v>
      </c>
      <c r="E881" s="14"/>
    </row>
    <row r="882" spans="1:5" ht="45">
      <c r="A882" s="417">
        <v>49278</v>
      </c>
      <c r="B882" s="8" t="s">
        <v>39447</v>
      </c>
      <c r="C882" s="9" t="s">
        <v>82</v>
      </c>
      <c r="D882" s="10">
        <v>39.25</v>
      </c>
      <c r="E882" s="14"/>
    </row>
    <row r="883" spans="1:5" ht="30">
      <c r="A883" s="417">
        <v>49289</v>
      </c>
      <c r="B883" s="8" t="s">
        <v>39448</v>
      </c>
      <c r="C883" s="9" t="s">
        <v>82</v>
      </c>
      <c r="D883" s="10">
        <v>15.13</v>
      </c>
      <c r="E883" s="14"/>
    </row>
    <row r="884" spans="1:5" ht="15" customHeight="1">
      <c r="A884" s="416">
        <v>494</v>
      </c>
      <c r="B884" s="1171" t="s">
        <v>39449</v>
      </c>
      <c r="C884" s="1172"/>
      <c r="D884" s="1172"/>
      <c r="E884" s="1173"/>
    </row>
    <row r="885" spans="1:5" ht="30">
      <c r="A885" s="417">
        <v>49424</v>
      </c>
      <c r="B885" s="8" t="s">
        <v>39450</v>
      </c>
      <c r="C885" s="9" t="s">
        <v>82</v>
      </c>
      <c r="D885" s="10">
        <v>12.84</v>
      </c>
      <c r="E885" s="14"/>
    </row>
    <row r="886" spans="1:5" ht="30">
      <c r="A886" s="417">
        <v>49428</v>
      </c>
      <c r="B886" s="8" t="s">
        <v>39451</v>
      </c>
      <c r="C886" s="9" t="s">
        <v>82</v>
      </c>
      <c r="D886" s="10">
        <v>5.18</v>
      </c>
      <c r="E886" s="14"/>
    </row>
    <row r="887" spans="1:5" ht="30">
      <c r="A887" s="417">
        <v>49459</v>
      </c>
      <c r="B887" s="8" t="s">
        <v>39452</v>
      </c>
      <c r="C887" s="9" t="s">
        <v>82</v>
      </c>
      <c r="D887" s="10">
        <v>564.82000000000005</v>
      </c>
      <c r="E887" s="14"/>
    </row>
    <row r="888" spans="1:5" ht="30">
      <c r="A888" s="417">
        <v>49463</v>
      </c>
      <c r="B888" s="8" t="s">
        <v>39453</v>
      </c>
      <c r="C888" s="9" t="s">
        <v>82</v>
      </c>
      <c r="D888" s="10">
        <v>109.18</v>
      </c>
      <c r="E888" s="14"/>
    </row>
    <row r="889" spans="1:5" ht="30">
      <c r="A889" s="417">
        <v>49464</v>
      </c>
      <c r="B889" s="8" t="s">
        <v>39454</v>
      </c>
      <c r="C889" s="9" t="s">
        <v>82</v>
      </c>
      <c r="D889" s="10">
        <v>161.41</v>
      </c>
      <c r="E889" s="14"/>
    </row>
    <row r="890" spans="1:5">
      <c r="A890" s="417">
        <v>49488</v>
      </c>
      <c r="B890" s="8" t="s">
        <v>39455</v>
      </c>
      <c r="C890" s="9" t="s">
        <v>82</v>
      </c>
      <c r="D890" s="10">
        <v>1.59</v>
      </c>
      <c r="E890" s="14"/>
    </row>
    <row r="891" spans="1:5" ht="30">
      <c r="A891" s="417">
        <v>49492</v>
      </c>
      <c r="B891" s="8" t="s">
        <v>39456</v>
      </c>
      <c r="C891" s="9" t="s">
        <v>82</v>
      </c>
      <c r="D891" s="10">
        <v>6.09</v>
      </c>
      <c r="E891" s="14"/>
    </row>
    <row r="892" spans="1:5" ht="30">
      <c r="A892" s="417">
        <v>49493</v>
      </c>
      <c r="B892" s="8" t="s">
        <v>39457</v>
      </c>
      <c r="C892" s="9" t="s">
        <v>82</v>
      </c>
      <c r="D892" s="10">
        <v>12.67</v>
      </c>
      <c r="E892" s="14"/>
    </row>
    <row r="893" spans="1:5" ht="15" customHeight="1">
      <c r="A893" s="416">
        <v>495</v>
      </c>
      <c r="B893" s="1171" t="s">
        <v>23</v>
      </c>
      <c r="C893" s="1172"/>
      <c r="D893" s="1172"/>
      <c r="E893" s="1173"/>
    </row>
    <row r="894" spans="1:5" ht="30">
      <c r="A894" s="417">
        <v>49502</v>
      </c>
      <c r="B894" s="8" t="s">
        <v>39458</v>
      </c>
      <c r="C894" s="9" t="s">
        <v>82</v>
      </c>
      <c r="D894" s="10">
        <v>2.95</v>
      </c>
      <c r="E894" s="14"/>
    </row>
    <row r="895" spans="1:5">
      <c r="A895" s="417">
        <v>49503</v>
      </c>
      <c r="B895" s="8" t="s">
        <v>87</v>
      </c>
      <c r="C895" s="9" t="s">
        <v>82</v>
      </c>
      <c r="D895" s="10">
        <v>25.2</v>
      </c>
      <c r="E895" s="14"/>
    </row>
    <row r="896" spans="1:5" ht="30">
      <c r="A896" s="417">
        <v>49505</v>
      </c>
      <c r="B896" s="8" t="s">
        <v>39459</v>
      </c>
      <c r="C896" s="9" t="s">
        <v>82</v>
      </c>
      <c r="D896" s="10">
        <v>4.54</v>
      </c>
      <c r="E896" s="14"/>
    </row>
    <row r="897" spans="1:5">
      <c r="A897" s="417">
        <v>49507</v>
      </c>
      <c r="B897" s="8" t="s">
        <v>39460</v>
      </c>
      <c r="C897" s="9" t="s">
        <v>82</v>
      </c>
      <c r="D897" s="10">
        <v>3.93</v>
      </c>
      <c r="E897" s="14"/>
    </row>
    <row r="898" spans="1:5" ht="30">
      <c r="A898" s="417">
        <v>49510</v>
      </c>
      <c r="B898" s="8" t="s">
        <v>39461</v>
      </c>
      <c r="C898" s="9" t="s">
        <v>82</v>
      </c>
      <c r="D898" s="10">
        <v>690.86</v>
      </c>
      <c r="E898" s="14"/>
    </row>
    <row r="899" spans="1:5" ht="30">
      <c r="A899" s="417">
        <v>49512</v>
      </c>
      <c r="B899" s="8" t="s">
        <v>39462</v>
      </c>
      <c r="C899" s="9" t="s">
        <v>82</v>
      </c>
      <c r="D899" s="10">
        <v>31.54</v>
      </c>
      <c r="E899" s="14"/>
    </row>
    <row r="900" spans="1:5">
      <c r="A900" s="417">
        <v>49514</v>
      </c>
      <c r="B900" s="8" t="s">
        <v>39463</v>
      </c>
      <c r="C900" s="9" t="s">
        <v>82</v>
      </c>
      <c r="D900" s="10">
        <v>26.05</v>
      </c>
      <c r="E900" s="14"/>
    </row>
    <row r="901" spans="1:5" ht="45">
      <c r="A901" s="417">
        <v>49521</v>
      </c>
      <c r="B901" s="8" t="s">
        <v>39464</v>
      </c>
      <c r="C901" s="9" t="s">
        <v>82</v>
      </c>
      <c r="D901" s="10">
        <v>12.64</v>
      </c>
      <c r="E901" s="14"/>
    </row>
    <row r="902" spans="1:5" ht="30">
      <c r="A902" s="417">
        <v>49524</v>
      </c>
      <c r="B902" s="8" t="s">
        <v>39465</v>
      </c>
      <c r="C902" s="9" t="s">
        <v>81</v>
      </c>
      <c r="D902" s="10">
        <v>33.31</v>
      </c>
      <c r="E902" s="14"/>
    </row>
    <row r="903" spans="1:5" ht="30">
      <c r="A903" s="417">
        <v>49537</v>
      </c>
      <c r="B903" s="8" t="s">
        <v>39466</v>
      </c>
      <c r="C903" s="9" t="s">
        <v>82</v>
      </c>
      <c r="D903" s="10">
        <v>13.47</v>
      </c>
      <c r="E903" s="14"/>
    </row>
    <row r="904" spans="1:5">
      <c r="A904" s="417">
        <v>49565</v>
      </c>
      <c r="B904" s="8" t="s">
        <v>39467</v>
      </c>
      <c r="C904" s="9" t="s">
        <v>82</v>
      </c>
      <c r="D904" s="10">
        <v>25.79</v>
      </c>
      <c r="E904" s="14"/>
    </row>
    <row r="905" spans="1:5">
      <c r="A905" s="417">
        <v>49566</v>
      </c>
      <c r="B905" s="8" t="s">
        <v>39468</v>
      </c>
      <c r="C905" s="9" t="s">
        <v>82</v>
      </c>
      <c r="D905" s="10">
        <v>3.76</v>
      </c>
      <c r="E905" s="14"/>
    </row>
    <row r="906" spans="1:5" ht="30">
      <c r="A906" s="417">
        <v>49567</v>
      </c>
      <c r="B906" s="8" t="s">
        <v>39469</v>
      </c>
      <c r="C906" s="9" t="s">
        <v>82</v>
      </c>
      <c r="D906" s="10">
        <v>60.55</v>
      </c>
      <c r="E906" s="14"/>
    </row>
    <row r="907" spans="1:5" ht="30">
      <c r="A907" s="417">
        <v>49568</v>
      </c>
      <c r="B907" s="8" t="s">
        <v>39470</v>
      </c>
      <c r="C907" s="9" t="s">
        <v>82</v>
      </c>
      <c r="D907" s="10">
        <v>11.04</v>
      </c>
      <c r="E907" s="14"/>
    </row>
    <row r="908" spans="1:5" ht="30">
      <c r="A908" s="417">
        <v>49570</v>
      </c>
      <c r="B908" s="8" t="s">
        <v>39471</v>
      </c>
      <c r="C908" s="9" t="s">
        <v>82</v>
      </c>
      <c r="D908" s="10">
        <v>9.25</v>
      </c>
      <c r="E908" s="14"/>
    </row>
    <row r="909" spans="1:5" ht="30">
      <c r="A909" s="417">
        <v>49582</v>
      </c>
      <c r="B909" s="8" t="s">
        <v>39472</v>
      </c>
      <c r="C909" s="9" t="s">
        <v>82</v>
      </c>
      <c r="D909" s="10">
        <v>145.16</v>
      </c>
      <c r="E909" s="14"/>
    </row>
    <row r="910" spans="1:5" ht="15" customHeight="1">
      <c r="A910" s="416">
        <v>496</v>
      </c>
      <c r="B910" s="1171" t="s">
        <v>38881</v>
      </c>
      <c r="C910" s="1172"/>
      <c r="D910" s="1172"/>
      <c r="E910" s="1173"/>
    </row>
    <row r="911" spans="1:5" ht="30">
      <c r="A911" s="417">
        <v>49606</v>
      </c>
      <c r="B911" s="8" t="s">
        <v>39473</v>
      </c>
      <c r="C911" s="9" t="s">
        <v>81</v>
      </c>
      <c r="D911" s="10">
        <v>17.77</v>
      </c>
      <c r="E911" s="14"/>
    </row>
    <row r="912" spans="1:5" ht="30">
      <c r="A912" s="417">
        <v>49626</v>
      </c>
      <c r="B912" s="8" t="s">
        <v>39474</v>
      </c>
      <c r="C912" s="9" t="s">
        <v>82</v>
      </c>
      <c r="D912" s="10">
        <v>4.08</v>
      </c>
      <c r="E912" s="14"/>
    </row>
    <row r="913" spans="1:5" ht="30">
      <c r="A913" s="417">
        <v>49633</v>
      </c>
      <c r="B913" s="8" t="s">
        <v>39475</v>
      </c>
      <c r="C913" s="9" t="s">
        <v>82</v>
      </c>
      <c r="D913" s="10">
        <v>1.55</v>
      </c>
      <c r="E913" s="14"/>
    </row>
    <row r="914" spans="1:5" ht="30">
      <c r="A914" s="417">
        <v>49645</v>
      </c>
      <c r="B914" s="8" t="s">
        <v>39476</v>
      </c>
      <c r="C914" s="9" t="s">
        <v>82</v>
      </c>
      <c r="D914" s="10">
        <v>267.72000000000003</v>
      </c>
      <c r="E914" s="14"/>
    </row>
    <row r="915" spans="1:5" ht="30">
      <c r="A915" s="417">
        <v>49654</v>
      </c>
      <c r="B915" s="8" t="s">
        <v>39477</v>
      </c>
      <c r="C915" s="9" t="s">
        <v>82</v>
      </c>
      <c r="D915" s="10">
        <v>28.24</v>
      </c>
      <c r="E915" s="14"/>
    </row>
    <row r="916" spans="1:5" ht="30">
      <c r="A916" s="417">
        <v>49666</v>
      </c>
      <c r="B916" s="8" t="s">
        <v>39478</v>
      </c>
      <c r="C916" s="9" t="s">
        <v>81</v>
      </c>
      <c r="D916" s="10">
        <v>26.98</v>
      </c>
      <c r="E916" s="14"/>
    </row>
    <row r="917" spans="1:5">
      <c r="A917" s="417">
        <v>49674</v>
      </c>
      <c r="B917" s="8" t="s">
        <v>39479</v>
      </c>
      <c r="C917" s="9" t="s">
        <v>82</v>
      </c>
      <c r="D917" s="10">
        <v>32.46</v>
      </c>
      <c r="E917" s="14"/>
    </row>
    <row r="918" spans="1:5">
      <c r="A918" s="417">
        <v>49679</v>
      </c>
      <c r="B918" s="8" t="s">
        <v>39480</v>
      </c>
      <c r="C918" s="9" t="s">
        <v>82</v>
      </c>
      <c r="D918" s="10">
        <v>31.04</v>
      </c>
      <c r="E918" s="14"/>
    </row>
    <row r="919" spans="1:5">
      <c r="A919" s="417">
        <v>49681</v>
      </c>
      <c r="B919" s="8" t="s">
        <v>39481</v>
      </c>
      <c r="C919" s="9" t="s">
        <v>82</v>
      </c>
      <c r="D919" s="10">
        <v>5.31</v>
      </c>
      <c r="E919" s="14"/>
    </row>
    <row r="920" spans="1:5">
      <c r="A920" s="417">
        <v>49686</v>
      </c>
      <c r="B920" s="8" t="s">
        <v>39482</v>
      </c>
      <c r="C920" s="9" t="s">
        <v>82</v>
      </c>
      <c r="D920" s="10">
        <v>68.47</v>
      </c>
      <c r="E920" s="14"/>
    </row>
    <row r="921" spans="1:5" ht="30">
      <c r="A921" s="417">
        <v>49694</v>
      </c>
      <c r="B921" s="8" t="s">
        <v>39483</v>
      </c>
      <c r="C921" s="9" t="s">
        <v>82</v>
      </c>
      <c r="D921" s="10">
        <v>25.66</v>
      </c>
      <c r="E921" s="14"/>
    </row>
    <row r="922" spans="1:5">
      <c r="A922" s="417">
        <v>49695</v>
      </c>
      <c r="B922" s="8" t="s">
        <v>39484</v>
      </c>
      <c r="C922" s="9" t="s">
        <v>82</v>
      </c>
      <c r="D922" s="10">
        <v>62.02</v>
      </c>
      <c r="E922" s="14"/>
    </row>
    <row r="923" spans="1:5">
      <c r="A923" s="417">
        <v>49696</v>
      </c>
      <c r="B923" s="8" t="s">
        <v>39485</v>
      </c>
      <c r="C923" s="9" t="s">
        <v>82</v>
      </c>
      <c r="D923" s="10">
        <v>168.6</v>
      </c>
      <c r="E923" s="14"/>
    </row>
    <row r="924" spans="1:5" ht="15" customHeight="1">
      <c r="A924" s="416">
        <v>497</v>
      </c>
      <c r="B924" s="1171" t="s">
        <v>23</v>
      </c>
      <c r="C924" s="1172"/>
      <c r="D924" s="1172"/>
      <c r="E924" s="1173"/>
    </row>
    <row r="925" spans="1:5" ht="30">
      <c r="A925" s="417">
        <v>49709</v>
      </c>
      <c r="B925" s="8" t="s">
        <v>39486</v>
      </c>
      <c r="C925" s="9" t="s">
        <v>82</v>
      </c>
      <c r="D925" s="10">
        <v>6.2</v>
      </c>
      <c r="E925" s="14"/>
    </row>
    <row r="926" spans="1:5" ht="30">
      <c r="A926" s="417">
        <v>49729</v>
      </c>
      <c r="B926" s="8" t="s">
        <v>39487</v>
      </c>
      <c r="C926" s="9" t="s">
        <v>81</v>
      </c>
      <c r="D926" s="10">
        <v>154.01</v>
      </c>
      <c r="E926" s="14"/>
    </row>
    <row r="927" spans="1:5" ht="30">
      <c r="A927" s="417">
        <v>49774</v>
      </c>
      <c r="B927" s="8" t="s">
        <v>39488</v>
      </c>
      <c r="C927" s="9" t="s">
        <v>82</v>
      </c>
      <c r="D927" s="10">
        <v>35.19</v>
      </c>
      <c r="E927" s="14"/>
    </row>
    <row r="928" spans="1:5" ht="30">
      <c r="A928" s="417">
        <v>49791</v>
      </c>
      <c r="B928" s="8" t="s">
        <v>39489</v>
      </c>
      <c r="C928" s="9" t="s">
        <v>82</v>
      </c>
      <c r="D928" s="10">
        <v>15.77</v>
      </c>
      <c r="E928" s="14"/>
    </row>
    <row r="929" spans="1:5" ht="15" customHeight="1">
      <c r="A929" s="416">
        <v>498</v>
      </c>
      <c r="B929" s="1171" t="s">
        <v>39057</v>
      </c>
      <c r="C929" s="1172"/>
      <c r="D929" s="1172"/>
      <c r="E929" s="1173"/>
    </row>
    <row r="930" spans="1:5" ht="30">
      <c r="A930" s="417">
        <v>49803</v>
      </c>
      <c r="B930" s="8" t="s">
        <v>39490</v>
      </c>
      <c r="C930" s="9" t="s">
        <v>82</v>
      </c>
      <c r="D930" s="10">
        <v>4.9000000000000004</v>
      </c>
      <c r="E930" s="14"/>
    </row>
    <row r="931" spans="1:5" ht="30">
      <c r="A931" s="417">
        <v>49804</v>
      </c>
      <c r="B931" s="8" t="s">
        <v>39491</v>
      </c>
      <c r="C931" s="9" t="s">
        <v>82</v>
      </c>
      <c r="D931" s="10">
        <v>5.31</v>
      </c>
      <c r="E931" s="14"/>
    </row>
    <row r="932" spans="1:5" ht="30">
      <c r="A932" s="417">
        <v>49805</v>
      </c>
      <c r="B932" s="8" t="s">
        <v>39492</v>
      </c>
      <c r="C932" s="9" t="s">
        <v>82</v>
      </c>
      <c r="D932" s="10">
        <v>9.64</v>
      </c>
      <c r="E932" s="14"/>
    </row>
    <row r="933" spans="1:5" ht="30">
      <c r="A933" s="417">
        <v>49806</v>
      </c>
      <c r="B933" s="8" t="s">
        <v>39493</v>
      </c>
      <c r="C933" s="9" t="s">
        <v>82</v>
      </c>
      <c r="D933" s="10">
        <v>10.130000000000001</v>
      </c>
      <c r="E933" s="14"/>
    </row>
    <row r="934" spans="1:5" ht="30">
      <c r="A934" s="417">
        <v>49807</v>
      </c>
      <c r="B934" s="8" t="s">
        <v>39494</v>
      </c>
      <c r="C934" s="9" t="s">
        <v>82</v>
      </c>
      <c r="D934" s="10">
        <v>17.91</v>
      </c>
      <c r="E934" s="14"/>
    </row>
    <row r="935" spans="1:5" ht="30">
      <c r="A935" s="417">
        <v>49809</v>
      </c>
      <c r="B935" s="8" t="s">
        <v>39495</v>
      </c>
      <c r="C935" s="9" t="s">
        <v>82</v>
      </c>
      <c r="D935" s="10">
        <v>25.19</v>
      </c>
      <c r="E935" s="14"/>
    </row>
    <row r="936" spans="1:5" ht="30">
      <c r="A936" s="417">
        <v>49811</v>
      </c>
      <c r="B936" s="8" t="s">
        <v>39496</v>
      </c>
      <c r="C936" s="9" t="s">
        <v>82</v>
      </c>
      <c r="D936" s="10">
        <v>39.590000000000003</v>
      </c>
      <c r="E936" s="14"/>
    </row>
    <row r="937" spans="1:5" ht="30">
      <c r="A937" s="417">
        <v>49812</v>
      </c>
      <c r="B937" s="8" t="s">
        <v>39497</v>
      </c>
      <c r="C937" s="9" t="s">
        <v>82</v>
      </c>
      <c r="D937" s="10">
        <v>227.25</v>
      </c>
      <c r="E937" s="14"/>
    </row>
    <row r="938" spans="1:5">
      <c r="A938" s="417">
        <v>49818</v>
      </c>
      <c r="B938" s="8" t="s">
        <v>39498</v>
      </c>
      <c r="C938" s="9" t="s">
        <v>82</v>
      </c>
      <c r="D938" s="10">
        <v>1.23</v>
      </c>
      <c r="E938" s="14"/>
    </row>
    <row r="939" spans="1:5" ht="30">
      <c r="A939" s="417">
        <v>49860</v>
      </c>
      <c r="B939" s="8" t="s">
        <v>39499</v>
      </c>
      <c r="C939" s="9" t="s">
        <v>82</v>
      </c>
      <c r="D939" s="10">
        <v>97.76</v>
      </c>
      <c r="E939" s="14"/>
    </row>
    <row r="940" spans="1:5" ht="30">
      <c r="A940" s="417">
        <v>49861</v>
      </c>
      <c r="B940" s="8" t="s">
        <v>39500</v>
      </c>
      <c r="C940" s="9" t="s">
        <v>82</v>
      </c>
      <c r="D940" s="10">
        <v>7.34</v>
      </c>
      <c r="E940" s="14"/>
    </row>
    <row r="941" spans="1:5" ht="30">
      <c r="A941" s="417">
        <v>49897</v>
      </c>
      <c r="B941" s="8" t="s">
        <v>39501</v>
      </c>
      <c r="C941" s="9" t="s">
        <v>82</v>
      </c>
      <c r="D941" s="10">
        <v>56.59</v>
      </c>
      <c r="E941" s="14"/>
    </row>
    <row r="942" spans="1:5" ht="15" customHeight="1">
      <c r="A942" s="416">
        <v>499</v>
      </c>
      <c r="B942" s="1171" t="s">
        <v>39502</v>
      </c>
      <c r="C942" s="1172"/>
      <c r="D942" s="1172"/>
      <c r="E942" s="1173"/>
    </row>
    <row r="943" spans="1:5" ht="45">
      <c r="A943" s="417">
        <v>49905</v>
      </c>
      <c r="B943" s="8" t="s">
        <v>39503</v>
      </c>
      <c r="C943" s="9" t="s">
        <v>82</v>
      </c>
      <c r="D943" s="10">
        <v>214.72</v>
      </c>
      <c r="E943" s="14"/>
    </row>
    <row r="944" spans="1:5" ht="30">
      <c r="A944" s="417">
        <v>49959</v>
      </c>
      <c r="B944" s="8" t="s">
        <v>39504</v>
      </c>
      <c r="C944" s="9" t="s">
        <v>82</v>
      </c>
      <c r="D944" s="10">
        <v>295.29000000000002</v>
      </c>
      <c r="E944" s="14"/>
    </row>
    <row r="945" spans="1:5" ht="15" customHeight="1">
      <c r="A945" s="416">
        <v>5</v>
      </c>
      <c r="B945" s="1171" t="s">
        <v>39505</v>
      </c>
      <c r="C945" s="1172"/>
      <c r="D945" s="1172"/>
      <c r="E945" s="1173"/>
    </row>
    <row r="946" spans="1:5" ht="15" customHeight="1">
      <c r="A946" s="416">
        <v>501</v>
      </c>
      <c r="B946" s="1171" t="s">
        <v>39506</v>
      </c>
      <c r="C946" s="1172"/>
      <c r="D946" s="1172"/>
      <c r="E946" s="1173"/>
    </row>
    <row r="947" spans="1:5" ht="30">
      <c r="A947" s="417">
        <v>50105</v>
      </c>
      <c r="B947" s="8" t="s">
        <v>39507</v>
      </c>
      <c r="C947" s="9" t="s">
        <v>82</v>
      </c>
      <c r="D947" s="10">
        <v>34.53</v>
      </c>
      <c r="E947" s="14"/>
    </row>
    <row r="948" spans="1:5" ht="30">
      <c r="A948" s="417">
        <v>50126</v>
      </c>
      <c r="B948" s="8" t="s">
        <v>39508</v>
      </c>
      <c r="C948" s="9" t="s">
        <v>82</v>
      </c>
      <c r="D948" s="10">
        <v>18.62</v>
      </c>
      <c r="E948" s="14"/>
    </row>
    <row r="949" spans="1:5" ht="30">
      <c r="A949" s="417">
        <v>50128</v>
      </c>
      <c r="B949" s="8" t="s">
        <v>39509</v>
      </c>
      <c r="C949" s="9" t="s">
        <v>82</v>
      </c>
      <c r="D949" s="10">
        <v>0.95</v>
      </c>
      <c r="E949" s="14"/>
    </row>
    <row r="950" spans="1:5" ht="30">
      <c r="A950" s="417">
        <v>50161</v>
      </c>
      <c r="B950" s="8" t="s">
        <v>39510</v>
      </c>
      <c r="C950" s="9" t="s">
        <v>81</v>
      </c>
      <c r="D950" s="10">
        <v>69.459999999999994</v>
      </c>
      <c r="E950" s="14"/>
    </row>
    <row r="951" spans="1:5">
      <c r="A951" s="417">
        <v>50163</v>
      </c>
      <c r="B951" s="8" t="s">
        <v>39511</v>
      </c>
      <c r="C951" s="9" t="s">
        <v>82</v>
      </c>
      <c r="D951" s="10">
        <v>4.51</v>
      </c>
      <c r="E951" s="14"/>
    </row>
    <row r="952" spans="1:5">
      <c r="A952" s="417">
        <v>50164</v>
      </c>
      <c r="B952" s="8" t="s">
        <v>39512</v>
      </c>
      <c r="C952" s="9" t="s">
        <v>82</v>
      </c>
      <c r="D952" s="10">
        <v>12.31</v>
      </c>
      <c r="E952" s="14"/>
    </row>
    <row r="953" spans="1:5" ht="30">
      <c r="A953" s="417">
        <v>50167</v>
      </c>
      <c r="B953" s="8" t="s">
        <v>39513</v>
      </c>
      <c r="C953" s="9" t="s">
        <v>82</v>
      </c>
      <c r="D953" s="10">
        <v>49.52</v>
      </c>
      <c r="E953" s="14"/>
    </row>
    <row r="954" spans="1:5" ht="30">
      <c r="A954" s="417">
        <v>50187</v>
      </c>
      <c r="B954" s="8" t="s">
        <v>39514</v>
      </c>
      <c r="C954" s="9" t="s">
        <v>81</v>
      </c>
      <c r="D954" s="10">
        <v>37.92</v>
      </c>
      <c r="E954" s="14"/>
    </row>
    <row r="955" spans="1:5" ht="30">
      <c r="A955" s="417">
        <v>50188</v>
      </c>
      <c r="B955" s="8" t="s">
        <v>39515</v>
      </c>
      <c r="C955" s="9" t="s">
        <v>82</v>
      </c>
      <c r="D955" s="10">
        <v>31.79</v>
      </c>
      <c r="E955" s="14"/>
    </row>
    <row r="956" spans="1:5" ht="15" customHeight="1">
      <c r="A956" s="416">
        <v>510</v>
      </c>
      <c r="B956" s="1171" t="s">
        <v>39516</v>
      </c>
      <c r="C956" s="1172"/>
      <c r="D956" s="1172"/>
      <c r="E956" s="1173"/>
    </row>
    <row r="957" spans="1:5" ht="30">
      <c r="A957" s="417">
        <v>51008</v>
      </c>
      <c r="B957" s="8" t="s">
        <v>39517</v>
      </c>
      <c r="C957" s="9" t="s">
        <v>82</v>
      </c>
      <c r="D957" s="10">
        <v>28.95</v>
      </c>
      <c r="E957" s="14"/>
    </row>
    <row r="958" spans="1:5" ht="30">
      <c r="A958" s="417">
        <v>51015</v>
      </c>
      <c r="B958" s="8" t="s">
        <v>39518</v>
      </c>
      <c r="C958" s="9" t="s">
        <v>82</v>
      </c>
      <c r="D958" s="10">
        <v>30.06</v>
      </c>
      <c r="E958" s="14"/>
    </row>
    <row r="959" spans="1:5" ht="30">
      <c r="A959" s="417">
        <v>51016</v>
      </c>
      <c r="B959" s="8" t="s">
        <v>39519</v>
      </c>
      <c r="C959" s="9" t="s">
        <v>82</v>
      </c>
      <c r="D959" s="10">
        <v>30.34</v>
      </c>
      <c r="E959" s="14"/>
    </row>
    <row r="960" spans="1:5" ht="30">
      <c r="A960" s="417">
        <v>51033</v>
      </c>
      <c r="B960" s="8" t="s">
        <v>39520</v>
      </c>
      <c r="C960" s="9" t="s">
        <v>82</v>
      </c>
      <c r="D960" s="10">
        <v>38.82</v>
      </c>
      <c r="E960" s="14"/>
    </row>
    <row r="961" spans="1:5" ht="30">
      <c r="A961" s="417">
        <v>51046</v>
      </c>
      <c r="B961" s="8" t="s">
        <v>39521</v>
      </c>
      <c r="C961" s="9" t="s">
        <v>82</v>
      </c>
      <c r="D961" s="10">
        <v>28.95</v>
      </c>
      <c r="E961" s="14"/>
    </row>
    <row r="962" spans="1:5" ht="30">
      <c r="A962" s="417">
        <v>51048</v>
      </c>
      <c r="B962" s="8" t="s">
        <v>39522</v>
      </c>
      <c r="C962" s="9" t="s">
        <v>82</v>
      </c>
      <c r="D962" s="10">
        <v>21.73</v>
      </c>
      <c r="E962" s="14"/>
    </row>
    <row r="963" spans="1:5" ht="30">
      <c r="A963" s="417">
        <v>51053</v>
      </c>
      <c r="B963" s="8" t="s">
        <v>39523</v>
      </c>
      <c r="C963" s="9" t="s">
        <v>82</v>
      </c>
      <c r="D963" s="10">
        <v>92.33</v>
      </c>
      <c r="E963" s="14"/>
    </row>
    <row r="964" spans="1:5" ht="30">
      <c r="A964" s="417">
        <v>51054</v>
      </c>
      <c r="B964" s="8" t="s">
        <v>39524</v>
      </c>
      <c r="C964" s="9" t="s">
        <v>82</v>
      </c>
      <c r="D964" s="10">
        <v>99.33</v>
      </c>
      <c r="E964" s="14"/>
    </row>
    <row r="965" spans="1:5" ht="15" customHeight="1">
      <c r="A965" s="416">
        <v>520</v>
      </c>
      <c r="B965" s="1171" t="s">
        <v>39525</v>
      </c>
      <c r="C965" s="1172"/>
      <c r="D965" s="1172"/>
      <c r="E965" s="1173"/>
    </row>
    <row r="966" spans="1:5" ht="30">
      <c r="A966" s="417">
        <v>52004</v>
      </c>
      <c r="B966" s="8" t="s">
        <v>39526</v>
      </c>
      <c r="C966" s="9" t="s">
        <v>82</v>
      </c>
      <c r="D966" s="10">
        <v>283.58999999999997</v>
      </c>
      <c r="E966" s="14"/>
    </row>
    <row r="967" spans="1:5">
      <c r="A967" s="417">
        <v>52011</v>
      </c>
      <c r="B967" s="8" t="s">
        <v>39527</v>
      </c>
      <c r="C967" s="9" t="s">
        <v>82</v>
      </c>
      <c r="D967" s="10">
        <v>278.89</v>
      </c>
      <c r="E967" s="14"/>
    </row>
    <row r="968" spans="1:5" ht="105">
      <c r="A968" s="417">
        <v>52017</v>
      </c>
      <c r="B968" s="8" t="s">
        <v>39528</v>
      </c>
      <c r="C968" s="9" t="s">
        <v>82</v>
      </c>
      <c r="D968" s="21">
        <v>1956.22</v>
      </c>
      <c r="E968" s="14"/>
    </row>
    <row r="969" spans="1:5" ht="30">
      <c r="A969" s="417">
        <v>52030</v>
      </c>
      <c r="B969" s="8" t="s">
        <v>39529</v>
      </c>
      <c r="C969" s="9" t="s">
        <v>82</v>
      </c>
      <c r="D969" s="10">
        <v>66.930000000000007</v>
      </c>
      <c r="E969" s="14"/>
    </row>
    <row r="970" spans="1:5" ht="90">
      <c r="A970" s="417">
        <v>52031</v>
      </c>
      <c r="B970" s="8" t="s">
        <v>39530</v>
      </c>
      <c r="C970" s="9" t="s">
        <v>82</v>
      </c>
      <c r="D970" s="10">
        <v>509.66</v>
      </c>
      <c r="E970" s="14"/>
    </row>
    <row r="971" spans="1:5" ht="45">
      <c r="A971" s="417">
        <v>52036</v>
      </c>
      <c r="B971" s="8" t="s">
        <v>39531</v>
      </c>
      <c r="C971" s="9" t="s">
        <v>82</v>
      </c>
      <c r="D971" s="10">
        <v>428.49</v>
      </c>
      <c r="E971" s="14"/>
    </row>
    <row r="972" spans="1:5" ht="45">
      <c r="A972" s="417">
        <v>52041</v>
      </c>
      <c r="B972" s="8" t="s">
        <v>39532</v>
      </c>
      <c r="C972" s="9" t="s">
        <v>82</v>
      </c>
      <c r="D972" s="10">
        <v>303.32</v>
      </c>
      <c r="E972" s="14"/>
    </row>
    <row r="973" spans="1:5" ht="30">
      <c r="A973" s="417">
        <v>52053</v>
      </c>
      <c r="B973" s="8" t="s">
        <v>40055</v>
      </c>
      <c r="C973" s="9" t="s">
        <v>82</v>
      </c>
      <c r="D973" s="10">
        <v>88.91</v>
      </c>
      <c r="E973" s="14"/>
    </row>
    <row r="974" spans="1:5" ht="45">
      <c r="A974" s="417">
        <v>52073</v>
      </c>
      <c r="B974" s="8" t="s">
        <v>39533</v>
      </c>
      <c r="C974" s="9" t="s">
        <v>82</v>
      </c>
      <c r="D974" s="21">
        <v>1696.65</v>
      </c>
      <c r="E974" s="14"/>
    </row>
    <row r="975" spans="1:5" ht="90">
      <c r="A975" s="417">
        <v>52076</v>
      </c>
      <c r="B975" s="8" t="s">
        <v>39534</v>
      </c>
      <c r="C975" s="9" t="s">
        <v>82</v>
      </c>
      <c r="D975" s="10">
        <v>443.49</v>
      </c>
      <c r="E975" s="14"/>
    </row>
    <row r="976" spans="1:5" ht="30">
      <c r="A976" s="417">
        <v>52078</v>
      </c>
      <c r="B976" s="8" t="s">
        <v>39535</v>
      </c>
      <c r="C976" s="9" t="s">
        <v>82</v>
      </c>
      <c r="D976" s="10">
        <v>463.64</v>
      </c>
      <c r="E976" s="14"/>
    </row>
    <row r="977" spans="1:5" ht="15" customHeight="1">
      <c r="A977" s="416">
        <v>521</v>
      </c>
      <c r="B977" s="1171" t="s">
        <v>39536</v>
      </c>
      <c r="C977" s="1172"/>
      <c r="D977" s="1172"/>
      <c r="E977" s="1173"/>
    </row>
    <row r="978" spans="1:5" ht="30">
      <c r="A978" s="417">
        <v>52103</v>
      </c>
      <c r="B978" s="8" t="s">
        <v>39537</v>
      </c>
      <c r="C978" s="9" t="s">
        <v>82</v>
      </c>
      <c r="D978" s="21">
        <v>3977.58</v>
      </c>
      <c r="E978" s="14"/>
    </row>
    <row r="979" spans="1:5" ht="30">
      <c r="A979" s="417">
        <v>52118</v>
      </c>
      <c r="B979" s="8" t="s">
        <v>39538</v>
      </c>
      <c r="C979" s="9" t="s">
        <v>82</v>
      </c>
      <c r="D979" s="21">
        <v>3598.06</v>
      </c>
      <c r="E979" s="14"/>
    </row>
    <row r="980" spans="1:5" ht="90">
      <c r="A980" s="417">
        <v>52121</v>
      </c>
      <c r="B980" s="8" t="s">
        <v>39539</v>
      </c>
      <c r="C980" s="9" t="s">
        <v>82</v>
      </c>
      <c r="D980" s="10">
        <v>617.49</v>
      </c>
      <c r="E980" s="14"/>
    </row>
    <row r="981" spans="1:5">
      <c r="A981" s="417">
        <v>52123</v>
      </c>
      <c r="B981" s="8" t="s">
        <v>39540</v>
      </c>
      <c r="C981" s="9" t="s">
        <v>82</v>
      </c>
      <c r="D981" s="21">
        <v>1325.93</v>
      </c>
      <c r="E981" s="14"/>
    </row>
    <row r="982" spans="1:5" ht="105">
      <c r="A982" s="417">
        <v>52125</v>
      </c>
      <c r="B982" s="8" t="s">
        <v>39541</v>
      </c>
      <c r="C982" s="9" t="s">
        <v>82</v>
      </c>
      <c r="D982" s="21">
        <v>2400.14</v>
      </c>
      <c r="E982" s="14"/>
    </row>
    <row r="983" spans="1:5" ht="45">
      <c r="A983" s="417">
        <v>52126</v>
      </c>
      <c r="B983" s="8" t="s">
        <v>39542</v>
      </c>
      <c r="C983" s="9" t="s">
        <v>82</v>
      </c>
      <c r="D983" s="10">
        <v>506.95</v>
      </c>
      <c r="E983" s="14"/>
    </row>
    <row r="984" spans="1:5" ht="105">
      <c r="A984" s="417">
        <v>52132</v>
      </c>
      <c r="B984" s="8" t="s">
        <v>39543</v>
      </c>
      <c r="C984" s="9" t="s">
        <v>82</v>
      </c>
      <c r="D984" s="21">
        <v>2083.0300000000002</v>
      </c>
      <c r="E984" s="14"/>
    </row>
    <row r="985" spans="1:5" ht="90">
      <c r="A985" s="417">
        <v>52150</v>
      </c>
      <c r="B985" s="8" t="s">
        <v>39544</v>
      </c>
      <c r="C985" s="9" t="s">
        <v>82</v>
      </c>
      <c r="D985" s="10">
        <v>756.14</v>
      </c>
      <c r="E985" s="14"/>
    </row>
    <row r="986" spans="1:5" ht="120">
      <c r="A986" s="417">
        <v>52164</v>
      </c>
      <c r="B986" s="8" t="s">
        <v>39545</v>
      </c>
      <c r="C986" s="9" t="s">
        <v>82</v>
      </c>
      <c r="D986" s="21">
        <v>2553.29</v>
      </c>
      <c r="E986" s="14"/>
    </row>
    <row r="987" spans="1:5" ht="15" customHeight="1">
      <c r="A987" s="416">
        <v>540</v>
      </c>
      <c r="B987" s="1171" t="s">
        <v>23</v>
      </c>
      <c r="C987" s="1172"/>
      <c r="D987" s="1172"/>
      <c r="E987" s="1173"/>
    </row>
    <row r="988" spans="1:5" ht="30">
      <c r="A988" s="417">
        <v>54003</v>
      </c>
      <c r="B988" s="8" t="s">
        <v>39546</v>
      </c>
      <c r="C988" s="9" t="s">
        <v>82</v>
      </c>
      <c r="D988" s="10">
        <v>4.24</v>
      </c>
      <c r="E988" s="14"/>
    </row>
    <row r="989" spans="1:5" ht="30">
      <c r="A989" s="417">
        <v>54010</v>
      </c>
      <c r="B989" s="8" t="s">
        <v>39547</v>
      </c>
      <c r="C989" s="9" t="s">
        <v>82</v>
      </c>
      <c r="D989" s="10">
        <v>24.37</v>
      </c>
      <c r="E989" s="14"/>
    </row>
    <row r="990" spans="1:5" ht="30">
      <c r="A990" s="417">
        <v>54024</v>
      </c>
      <c r="B990" s="8" t="s">
        <v>40056</v>
      </c>
      <c r="C990" s="9" t="s">
        <v>82</v>
      </c>
      <c r="D990" s="10">
        <v>150.32</v>
      </c>
      <c r="E990" s="14"/>
    </row>
    <row r="991" spans="1:5" ht="30">
      <c r="A991" s="417">
        <v>54025</v>
      </c>
      <c r="B991" s="8" t="s">
        <v>40057</v>
      </c>
      <c r="C991" s="9" t="s">
        <v>82</v>
      </c>
      <c r="D991" s="10">
        <v>156.37</v>
      </c>
      <c r="E991" s="14"/>
    </row>
    <row r="992" spans="1:5" ht="30">
      <c r="A992" s="417">
        <v>54062</v>
      </c>
      <c r="B992" s="8" t="s">
        <v>39548</v>
      </c>
      <c r="C992" s="9" t="s">
        <v>82</v>
      </c>
      <c r="D992" s="10">
        <v>122.96</v>
      </c>
      <c r="E992" s="14"/>
    </row>
    <row r="993" spans="1:5" ht="30">
      <c r="A993" s="417">
        <v>54063</v>
      </c>
      <c r="B993" s="8" t="s">
        <v>39549</v>
      </c>
      <c r="C993" s="9" t="s">
        <v>82</v>
      </c>
      <c r="D993" s="10">
        <v>224.23</v>
      </c>
      <c r="E993" s="14"/>
    </row>
    <row r="994" spans="1:5" ht="30">
      <c r="A994" s="417">
        <v>54090</v>
      </c>
      <c r="B994" s="8" t="s">
        <v>39550</v>
      </c>
      <c r="C994" s="9" t="s">
        <v>82</v>
      </c>
      <c r="D994" s="21">
        <v>4916.9399999999996</v>
      </c>
      <c r="E994" s="14"/>
    </row>
    <row r="995" spans="1:5" ht="15" customHeight="1">
      <c r="A995" s="416">
        <v>6</v>
      </c>
      <c r="B995" s="1171" t="s">
        <v>39551</v>
      </c>
      <c r="C995" s="1172"/>
      <c r="D995" s="1172"/>
      <c r="E995" s="1173"/>
    </row>
    <row r="996" spans="1:5" ht="15" customHeight="1">
      <c r="A996" s="416">
        <v>601</v>
      </c>
      <c r="B996" s="1171" t="s">
        <v>39552</v>
      </c>
      <c r="C996" s="1172"/>
      <c r="D996" s="1172"/>
      <c r="E996" s="1173"/>
    </row>
    <row r="997" spans="1:5" ht="30">
      <c r="A997" s="417">
        <v>60101</v>
      </c>
      <c r="B997" s="8" t="s">
        <v>39553</v>
      </c>
      <c r="C997" s="9" t="s">
        <v>81</v>
      </c>
      <c r="D997" s="10">
        <v>63.51</v>
      </c>
      <c r="E997" s="14"/>
    </row>
    <row r="998" spans="1:5" ht="30">
      <c r="A998" s="417">
        <v>60104</v>
      </c>
      <c r="B998" s="8" t="s">
        <v>39554</v>
      </c>
      <c r="C998" s="9" t="s">
        <v>81</v>
      </c>
      <c r="D998" s="10">
        <v>49.83</v>
      </c>
      <c r="E998" s="14"/>
    </row>
    <row r="999" spans="1:5" ht="15" customHeight="1">
      <c r="A999" s="416">
        <v>602</v>
      </c>
      <c r="B999" s="1171" t="s">
        <v>39555</v>
      </c>
      <c r="C999" s="1172"/>
      <c r="D999" s="1172"/>
      <c r="E999" s="1173"/>
    </row>
    <row r="1000" spans="1:5">
      <c r="A1000" s="417">
        <v>60241</v>
      </c>
      <c r="B1000" s="8" t="s">
        <v>39556</v>
      </c>
      <c r="C1000" s="9" t="s">
        <v>82</v>
      </c>
      <c r="D1000" s="10">
        <v>25.38</v>
      </c>
      <c r="E1000" s="14"/>
    </row>
    <row r="1001" spans="1:5">
      <c r="A1001" s="417">
        <v>60242</v>
      </c>
      <c r="B1001" s="8" t="s">
        <v>39557</v>
      </c>
      <c r="C1001" s="9" t="s">
        <v>82</v>
      </c>
      <c r="D1001" s="10">
        <v>45.2</v>
      </c>
      <c r="E1001" s="14"/>
    </row>
    <row r="1002" spans="1:5">
      <c r="A1002" s="417">
        <v>60243</v>
      </c>
      <c r="B1002" s="8" t="s">
        <v>39558</v>
      </c>
      <c r="C1002" s="9" t="s">
        <v>82</v>
      </c>
      <c r="D1002" s="10">
        <v>69.2</v>
      </c>
      <c r="E1002" s="14"/>
    </row>
    <row r="1003" spans="1:5" ht="15" customHeight="1">
      <c r="A1003" s="416">
        <v>604</v>
      </c>
      <c r="B1003" s="1171" t="s">
        <v>39559</v>
      </c>
      <c r="C1003" s="1172"/>
      <c r="D1003" s="1172"/>
      <c r="E1003" s="1173"/>
    </row>
    <row r="1004" spans="1:5">
      <c r="A1004" s="417">
        <v>60406</v>
      </c>
      <c r="B1004" s="8" t="s">
        <v>39560</v>
      </c>
      <c r="C1004" s="9" t="s">
        <v>82</v>
      </c>
      <c r="D1004" s="10">
        <v>138.86000000000001</v>
      </c>
      <c r="E1004" s="14"/>
    </row>
    <row r="1005" spans="1:5" ht="30">
      <c r="A1005" s="417">
        <v>60443</v>
      </c>
      <c r="B1005" s="8" t="s">
        <v>39561</v>
      </c>
      <c r="C1005" s="9" t="s">
        <v>82</v>
      </c>
      <c r="D1005" s="10">
        <v>31.47</v>
      </c>
      <c r="E1005" s="14"/>
    </row>
    <row r="1006" spans="1:5" ht="15" customHeight="1">
      <c r="A1006" s="416">
        <v>605</v>
      </c>
      <c r="B1006" s="1171" t="s">
        <v>39559</v>
      </c>
      <c r="C1006" s="1172"/>
      <c r="D1006" s="1172"/>
      <c r="E1006" s="1173"/>
    </row>
    <row r="1007" spans="1:5" ht="30">
      <c r="A1007" s="417">
        <v>60501</v>
      </c>
      <c r="B1007" s="8" t="s">
        <v>39562</v>
      </c>
      <c r="C1007" s="9" t="s">
        <v>81</v>
      </c>
      <c r="D1007" s="10">
        <v>23.88</v>
      </c>
      <c r="E1007" s="14"/>
    </row>
    <row r="1008" spans="1:5" ht="30">
      <c r="A1008" s="417">
        <v>60502</v>
      </c>
      <c r="B1008" s="8" t="s">
        <v>39563</v>
      </c>
      <c r="C1008" s="9" t="s">
        <v>81</v>
      </c>
      <c r="D1008" s="10">
        <v>28.68</v>
      </c>
      <c r="E1008" s="14"/>
    </row>
    <row r="1009" spans="1:5" ht="30">
      <c r="A1009" s="417">
        <v>60503</v>
      </c>
      <c r="B1009" s="8" t="s">
        <v>39564</v>
      </c>
      <c r="C1009" s="9" t="s">
        <v>81</v>
      </c>
      <c r="D1009" s="10">
        <v>41.08</v>
      </c>
      <c r="E1009" s="14"/>
    </row>
    <row r="1010" spans="1:5" ht="30">
      <c r="A1010" s="417">
        <v>60504</v>
      </c>
      <c r="B1010" s="8" t="s">
        <v>39565</v>
      </c>
      <c r="C1010" s="9" t="s">
        <v>81</v>
      </c>
      <c r="D1010" s="10">
        <v>52.86</v>
      </c>
      <c r="E1010" s="14"/>
    </row>
    <row r="1011" spans="1:5" ht="30">
      <c r="A1011" s="417">
        <v>60505</v>
      </c>
      <c r="B1011" s="8" t="s">
        <v>39566</v>
      </c>
      <c r="C1011" s="9" t="s">
        <v>81</v>
      </c>
      <c r="D1011" s="10">
        <v>66.790000000000006</v>
      </c>
      <c r="E1011" s="14"/>
    </row>
    <row r="1012" spans="1:5" ht="30">
      <c r="A1012" s="417">
        <v>60506</v>
      </c>
      <c r="B1012" s="8" t="s">
        <v>39567</v>
      </c>
      <c r="C1012" s="9" t="s">
        <v>81</v>
      </c>
      <c r="D1012" s="10">
        <v>85.05</v>
      </c>
      <c r="E1012" s="14"/>
    </row>
    <row r="1013" spans="1:5" ht="30">
      <c r="A1013" s="417">
        <v>60507</v>
      </c>
      <c r="B1013" s="8" t="s">
        <v>39568</v>
      </c>
      <c r="C1013" s="9" t="s">
        <v>81</v>
      </c>
      <c r="D1013" s="10">
        <v>125.4</v>
      </c>
      <c r="E1013" s="14"/>
    </row>
    <row r="1014" spans="1:5" ht="30">
      <c r="A1014" s="417">
        <v>60508</v>
      </c>
      <c r="B1014" s="8" t="s">
        <v>39569</v>
      </c>
      <c r="C1014" s="9" t="s">
        <v>81</v>
      </c>
      <c r="D1014" s="10">
        <v>142.06</v>
      </c>
      <c r="E1014" s="14"/>
    </row>
    <row r="1015" spans="1:5" ht="30">
      <c r="A1015" s="417">
        <v>60509</v>
      </c>
      <c r="B1015" s="8" t="s">
        <v>39570</v>
      </c>
      <c r="C1015" s="9" t="s">
        <v>81</v>
      </c>
      <c r="D1015" s="10">
        <v>215.96</v>
      </c>
      <c r="E1015" s="14"/>
    </row>
    <row r="1016" spans="1:5" ht="30">
      <c r="A1016" s="417">
        <v>60517</v>
      </c>
      <c r="B1016" s="8" t="s">
        <v>39571</v>
      </c>
      <c r="C1016" s="9" t="s">
        <v>82</v>
      </c>
      <c r="D1016" s="10">
        <v>44.6</v>
      </c>
      <c r="E1016" s="14"/>
    </row>
    <row r="1017" spans="1:5" ht="30">
      <c r="A1017" s="417">
        <v>60518</v>
      </c>
      <c r="B1017" s="8" t="s">
        <v>39572</v>
      </c>
      <c r="C1017" s="9" t="s">
        <v>82</v>
      </c>
      <c r="D1017" s="10">
        <v>75</v>
      </c>
      <c r="E1017" s="14"/>
    </row>
    <row r="1018" spans="1:5" ht="30">
      <c r="A1018" s="417">
        <v>60519</v>
      </c>
      <c r="B1018" s="8" t="s">
        <v>39573</v>
      </c>
      <c r="C1018" s="9" t="s">
        <v>82</v>
      </c>
      <c r="D1018" s="10">
        <v>133.38999999999999</v>
      </c>
      <c r="E1018" s="14"/>
    </row>
    <row r="1019" spans="1:5" ht="30">
      <c r="A1019" s="417">
        <v>60528</v>
      </c>
      <c r="B1019" s="8" t="s">
        <v>39574</v>
      </c>
      <c r="C1019" s="9" t="s">
        <v>82</v>
      </c>
      <c r="D1019" s="10">
        <v>30.52</v>
      </c>
      <c r="E1019" s="14"/>
    </row>
    <row r="1020" spans="1:5" ht="30">
      <c r="A1020" s="417">
        <v>60545</v>
      </c>
      <c r="B1020" s="8" t="s">
        <v>39575</v>
      </c>
      <c r="C1020" s="9" t="s">
        <v>82</v>
      </c>
      <c r="D1020" s="10">
        <v>113.44</v>
      </c>
      <c r="E1020" s="14"/>
    </row>
    <row r="1021" spans="1:5" ht="30">
      <c r="A1021" s="417">
        <v>60546</v>
      </c>
      <c r="B1021" s="8" t="s">
        <v>39576</v>
      </c>
      <c r="C1021" s="9" t="s">
        <v>82</v>
      </c>
      <c r="D1021" s="10">
        <v>53.39</v>
      </c>
      <c r="E1021" s="14"/>
    </row>
    <row r="1022" spans="1:5" ht="30">
      <c r="A1022" s="417">
        <v>60585</v>
      </c>
      <c r="B1022" s="8" t="s">
        <v>39577</v>
      </c>
      <c r="C1022" s="9" t="s">
        <v>82</v>
      </c>
      <c r="D1022" s="10">
        <v>32.82</v>
      </c>
      <c r="E1022" s="14"/>
    </row>
    <row r="1023" spans="1:5" ht="30">
      <c r="A1023" s="417">
        <v>60596</v>
      </c>
      <c r="B1023" s="8" t="s">
        <v>39578</v>
      </c>
      <c r="C1023" s="9" t="s">
        <v>82</v>
      </c>
      <c r="D1023" s="10">
        <v>118.58</v>
      </c>
      <c r="E1023" s="14"/>
    </row>
    <row r="1024" spans="1:5" ht="30">
      <c r="A1024" s="417">
        <v>60598</v>
      </c>
      <c r="B1024" s="8" t="s">
        <v>39579</v>
      </c>
      <c r="C1024" s="9" t="s">
        <v>82</v>
      </c>
      <c r="D1024" s="10">
        <v>57.25</v>
      </c>
      <c r="E1024" s="14"/>
    </row>
    <row r="1025" spans="1:5" ht="15" customHeight="1">
      <c r="A1025" s="416">
        <v>607</v>
      </c>
      <c r="B1025" s="1171" t="s">
        <v>39559</v>
      </c>
      <c r="C1025" s="1172"/>
      <c r="D1025" s="1172"/>
      <c r="E1025" s="1173"/>
    </row>
    <row r="1026" spans="1:5" ht="30">
      <c r="A1026" s="417">
        <v>60712</v>
      </c>
      <c r="B1026" s="8" t="s">
        <v>39580</v>
      </c>
      <c r="C1026" s="9" t="s">
        <v>82</v>
      </c>
      <c r="D1026" s="10">
        <v>213.47</v>
      </c>
      <c r="E1026" s="14"/>
    </row>
    <row r="1027" spans="1:5" ht="30">
      <c r="A1027" s="417">
        <v>60719</v>
      </c>
      <c r="B1027" s="8" t="s">
        <v>39581</v>
      </c>
      <c r="C1027" s="9" t="s">
        <v>82</v>
      </c>
      <c r="D1027" s="10">
        <v>214</v>
      </c>
      <c r="E1027" s="14"/>
    </row>
    <row r="1028" spans="1:5" ht="15" customHeight="1">
      <c r="A1028" s="416">
        <v>609</v>
      </c>
      <c r="B1028" s="1171" t="s">
        <v>39582</v>
      </c>
      <c r="C1028" s="1172"/>
      <c r="D1028" s="1172"/>
      <c r="E1028" s="1173"/>
    </row>
    <row r="1029" spans="1:5" ht="30">
      <c r="A1029" s="417">
        <v>60906</v>
      </c>
      <c r="B1029" s="8" t="s">
        <v>39583</v>
      </c>
      <c r="C1029" s="9" t="s">
        <v>82</v>
      </c>
      <c r="D1029" s="10">
        <v>262.27</v>
      </c>
      <c r="E1029" s="14"/>
    </row>
    <row r="1030" spans="1:5" ht="15" customHeight="1">
      <c r="A1030" s="416">
        <v>610</v>
      </c>
      <c r="B1030" s="1171" t="s">
        <v>39584</v>
      </c>
      <c r="C1030" s="1172"/>
      <c r="D1030" s="1172"/>
      <c r="E1030" s="1173"/>
    </row>
    <row r="1031" spans="1:5">
      <c r="A1031" s="417">
        <v>61004</v>
      </c>
      <c r="B1031" s="8" t="s">
        <v>39585</v>
      </c>
      <c r="C1031" s="9" t="s">
        <v>81</v>
      </c>
      <c r="D1031" s="10">
        <v>614.30999999999995</v>
      </c>
      <c r="E1031" s="14"/>
    </row>
    <row r="1032" spans="1:5" ht="15" customHeight="1">
      <c r="A1032" s="416">
        <v>621</v>
      </c>
      <c r="B1032" s="1171" t="s">
        <v>39586</v>
      </c>
      <c r="C1032" s="1172"/>
      <c r="D1032" s="1172"/>
      <c r="E1032" s="1173"/>
    </row>
    <row r="1033" spans="1:5" ht="30">
      <c r="A1033" s="417">
        <v>62101</v>
      </c>
      <c r="B1033" s="8" t="s">
        <v>39587</v>
      </c>
      <c r="C1033" s="9" t="s">
        <v>82</v>
      </c>
      <c r="D1033" s="10">
        <v>13.59</v>
      </c>
      <c r="E1033" s="14"/>
    </row>
    <row r="1034" spans="1:5" ht="30">
      <c r="A1034" s="417">
        <v>62102</v>
      </c>
      <c r="B1034" s="8" t="s">
        <v>39588</v>
      </c>
      <c r="C1034" s="9" t="s">
        <v>82</v>
      </c>
      <c r="D1034" s="10">
        <v>15.02</v>
      </c>
      <c r="E1034" s="14"/>
    </row>
    <row r="1035" spans="1:5" ht="30">
      <c r="A1035" s="417">
        <v>62103</v>
      </c>
      <c r="B1035" s="8" t="s">
        <v>39589</v>
      </c>
      <c r="C1035" s="9" t="s">
        <v>82</v>
      </c>
      <c r="D1035" s="10">
        <v>20.92</v>
      </c>
      <c r="E1035" s="14"/>
    </row>
    <row r="1036" spans="1:5" ht="30">
      <c r="A1036" s="417">
        <v>62104</v>
      </c>
      <c r="B1036" s="8" t="s">
        <v>39590</v>
      </c>
      <c r="C1036" s="9" t="s">
        <v>82</v>
      </c>
      <c r="D1036" s="10">
        <v>26.25</v>
      </c>
      <c r="E1036" s="14"/>
    </row>
    <row r="1037" spans="1:5" ht="30">
      <c r="A1037" s="417">
        <v>62105</v>
      </c>
      <c r="B1037" s="8" t="s">
        <v>39591</v>
      </c>
      <c r="C1037" s="9" t="s">
        <v>82</v>
      </c>
      <c r="D1037" s="10">
        <v>32.29</v>
      </c>
      <c r="E1037" s="14"/>
    </row>
    <row r="1038" spans="1:5" ht="30">
      <c r="A1038" s="417">
        <v>62106</v>
      </c>
      <c r="B1038" s="8" t="s">
        <v>39592</v>
      </c>
      <c r="C1038" s="9" t="s">
        <v>82</v>
      </c>
      <c r="D1038" s="10">
        <v>53.84</v>
      </c>
      <c r="E1038" s="14"/>
    </row>
    <row r="1039" spans="1:5" ht="30">
      <c r="A1039" s="417">
        <v>62107</v>
      </c>
      <c r="B1039" s="8" t="s">
        <v>39593</v>
      </c>
      <c r="C1039" s="9" t="s">
        <v>82</v>
      </c>
      <c r="D1039" s="10">
        <v>248.86</v>
      </c>
      <c r="E1039" s="14"/>
    </row>
    <row r="1040" spans="1:5" ht="30">
      <c r="A1040" s="417">
        <v>62111</v>
      </c>
      <c r="B1040" s="8" t="s">
        <v>39594</v>
      </c>
      <c r="C1040" s="9" t="s">
        <v>82</v>
      </c>
      <c r="D1040" s="10">
        <v>1.29</v>
      </c>
      <c r="E1040" s="14"/>
    </row>
    <row r="1041" spans="1:5" ht="30">
      <c r="A1041" s="417">
        <v>62112</v>
      </c>
      <c r="B1041" s="8" t="s">
        <v>88</v>
      </c>
      <c r="C1041" s="9" t="s">
        <v>82</v>
      </c>
      <c r="D1041" s="10">
        <v>2.37</v>
      </c>
      <c r="E1041" s="14"/>
    </row>
    <row r="1042" spans="1:5" ht="30">
      <c r="A1042" s="417">
        <v>62116</v>
      </c>
      <c r="B1042" s="8" t="s">
        <v>39595</v>
      </c>
      <c r="C1042" s="9" t="s">
        <v>82</v>
      </c>
      <c r="D1042" s="10">
        <v>5.81</v>
      </c>
      <c r="E1042" s="14"/>
    </row>
    <row r="1043" spans="1:5" ht="30">
      <c r="A1043" s="417">
        <v>62122</v>
      </c>
      <c r="B1043" s="8" t="s">
        <v>39596</v>
      </c>
      <c r="C1043" s="9" t="s">
        <v>82</v>
      </c>
      <c r="D1043" s="10">
        <v>1.36</v>
      </c>
      <c r="E1043" s="14"/>
    </row>
    <row r="1044" spans="1:5" ht="30">
      <c r="A1044" s="417">
        <v>62129</v>
      </c>
      <c r="B1044" s="8" t="s">
        <v>39597</v>
      </c>
      <c r="C1044" s="9" t="s">
        <v>82</v>
      </c>
      <c r="D1044" s="10">
        <v>6.46</v>
      </c>
      <c r="E1044" s="14"/>
    </row>
    <row r="1045" spans="1:5" ht="30">
      <c r="A1045" s="417">
        <v>62187</v>
      </c>
      <c r="B1045" s="8" t="s">
        <v>39598</v>
      </c>
      <c r="C1045" s="9" t="s">
        <v>82</v>
      </c>
      <c r="D1045" s="10">
        <v>5.98</v>
      </c>
      <c r="E1045" s="14"/>
    </row>
    <row r="1046" spans="1:5" ht="15" customHeight="1">
      <c r="A1046" s="416">
        <v>623</v>
      </c>
      <c r="B1046" s="1171" t="s">
        <v>39599</v>
      </c>
      <c r="C1046" s="1172"/>
      <c r="D1046" s="1172"/>
      <c r="E1046" s="1173"/>
    </row>
    <row r="1047" spans="1:5" ht="30">
      <c r="A1047" s="417">
        <v>62319</v>
      </c>
      <c r="B1047" s="8" t="s">
        <v>39600</v>
      </c>
      <c r="C1047" s="9" t="s">
        <v>82</v>
      </c>
      <c r="D1047" s="10">
        <v>3.96</v>
      </c>
      <c r="E1047" s="14"/>
    </row>
    <row r="1048" spans="1:5" ht="30">
      <c r="A1048" s="417">
        <v>62321</v>
      </c>
      <c r="B1048" s="8" t="s">
        <v>39601</v>
      </c>
      <c r="C1048" s="9" t="s">
        <v>82</v>
      </c>
      <c r="D1048" s="10">
        <v>3.91</v>
      </c>
      <c r="E1048" s="14"/>
    </row>
    <row r="1049" spans="1:5" ht="30">
      <c r="A1049" s="417">
        <v>62324</v>
      </c>
      <c r="B1049" s="8" t="s">
        <v>39602</v>
      </c>
      <c r="C1049" s="9" t="s">
        <v>82</v>
      </c>
      <c r="D1049" s="10">
        <v>2.98</v>
      </c>
      <c r="E1049" s="14"/>
    </row>
    <row r="1050" spans="1:5" ht="45">
      <c r="A1050" s="417">
        <v>62375</v>
      </c>
      <c r="B1050" s="8" t="s">
        <v>39603</v>
      </c>
      <c r="C1050" s="9" t="s">
        <v>81</v>
      </c>
      <c r="D1050" s="10">
        <v>82.44</v>
      </c>
      <c r="E1050" s="14"/>
    </row>
    <row r="1051" spans="1:5" ht="15" customHeight="1">
      <c r="A1051" s="416">
        <v>624</v>
      </c>
      <c r="B1051" s="1171" t="s">
        <v>39604</v>
      </c>
      <c r="C1051" s="1172"/>
      <c r="D1051" s="1172"/>
      <c r="E1051" s="1173"/>
    </row>
    <row r="1052" spans="1:5" ht="30">
      <c r="A1052" s="417">
        <v>62419</v>
      </c>
      <c r="B1052" s="8" t="s">
        <v>39605</v>
      </c>
      <c r="C1052" s="9" t="s">
        <v>81</v>
      </c>
      <c r="D1052" s="10">
        <v>71.41</v>
      </c>
      <c r="E1052" s="14"/>
    </row>
    <row r="1053" spans="1:5">
      <c r="A1053" s="417">
        <v>62420</v>
      </c>
      <c r="B1053" s="8" t="s">
        <v>39606</v>
      </c>
      <c r="C1053" s="9" t="s">
        <v>82</v>
      </c>
      <c r="D1053" s="10">
        <v>4.99</v>
      </c>
      <c r="E1053" s="14"/>
    </row>
    <row r="1054" spans="1:5">
      <c r="A1054" s="417">
        <v>62423</v>
      </c>
      <c r="B1054" s="8" t="s">
        <v>39607</v>
      </c>
      <c r="C1054" s="9" t="s">
        <v>82</v>
      </c>
      <c r="D1054" s="10">
        <v>22.49</v>
      </c>
      <c r="E1054" s="14"/>
    </row>
    <row r="1055" spans="1:5" ht="30">
      <c r="A1055" s="417">
        <v>62430</v>
      </c>
      <c r="B1055" s="8" t="s">
        <v>39608</v>
      </c>
      <c r="C1055" s="9" t="s">
        <v>82</v>
      </c>
      <c r="D1055" s="10">
        <v>45.27</v>
      </c>
      <c r="E1055" s="14"/>
    </row>
    <row r="1056" spans="1:5" ht="30">
      <c r="A1056" s="417">
        <v>62440</v>
      </c>
      <c r="B1056" s="8" t="s">
        <v>39609</v>
      </c>
      <c r="C1056" s="9" t="s">
        <v>82</v>
      </c>
      <c r="D1056" s="10">
        <v>30.7</v>
      </c>
      <c r="E1056" s="14"/>
    </row>
    <row r="1057" spans="1:5">
      <c r="A1057" s="417">
        <v>62472</v>
      </c>
      <c r="B1057" s="8" t="s">
        <v>39610</v>
      </c>
      <c r="C1057" s="9" t="s">
        <v>82</v>
      </c>
      <c r="D1057" s="10">
        <v>14</v>
      </c>
      <c r="E1057" s="14"/>
    </row>
    <row r="1058" spans="1:5" ht="30">
      <c r="A1058" s="417">
        <v>62482</v>
      </c>
      <c r="B1058" s="8" t="s">
        <v>39611</v>
      </c>
      <c r="C1058" s="9" t="s">
        <v>82</v>
      </c>
      <c r="D1058" s="10">
        <v>65.86</v>
      </c>
      <c r="E1058" s="14"/>
    </row>
    <row r="1059" spans="1:5" ht="15" customHeight="1">
      <c r="A1059" s="416">
        <v>625</v>
      </c>
      <c r="B1059" s="1171" t="s">
        <v>39612</v>
      </c>
      <c r="C1059" s="1172"/>
      <c r="D1059" s="1172"/>
      <c r="E1059" s="1173"/>
    </row>
    <row r="1060" spans="1:5" ht="45">
      <c r="A1060" s="417">
        <v>62501</v>
      </c>
      <c r="B1060" s="8" t="s">
        <v>39613</v>
      </c>
      <c r="C1060" s="9" t="s">
        <v>81</v>
      </c>
      <c r="D1060" s="10">
        <v>4.4400000000000004</v>
      </c>
      <c r="E1060" s="14"/>
    </row>
    <row r="1061" spans="1:5" ht="45">
      <c r="A1061" s="417">
        <v>62502</v>
      </c>
      <c r="B1061" s="8" t="s">
        <v>39614</v>
      </c>
      <c r="C1061" s="9" t="s">
        <v>81</v>
      </c>
      <c r="D1061" s="10">
        <v>5.82</v>
      </c>
      <c r="E1061" s="14"/>
    </row>
    <row r="1062" spans="1:5" ht="45">
      <c r="A1062" s="417">
        <v>62503</v>
      </c>
      <c r="B1062" s="8" t="s">
        <v>218</v>
      </c>
      <c r="C1062" s="9" t="s">
        <v>81</v>
      </c>
      <c r="D1062" s="10">
        <v>11.68</v>
      </c>
      <c r="E1062" s="14"/>
    </row>
    <row r="1063" spans="1:5" ht="45">
      <c r="A1063" s="417">
        <v>62504</v>
      </c>
      <c r="B1063" s="8" t="s">
        <v>219</v>
      </c>
      <c r="C1063" s="9" t="s">
        <v>81</v>
      </c>
      <c r="D1063" s="10">
        <v>19.07</v>
      </c>
      <c r="E1063" s="14"/>
    </row>
    <row r="1064" spans="1:5" ht="45">
      <c r="A1064" s="417">
        <v>62505</v>
      </c>
      <c r="B1064" s="8" t="s">
        <v>220</v>
      </c>
      <c r="C1064" s="9" t="s">
        <v>81</v>
      </c>
      <c r="D1064" s="10">
        <v>22.64</v>
      </c>
      <c r="E1064" s="14"/>
    </row>
    <row r="1065" spans="1:5" ht="45">
      <c r="A1065" s="417">
        <v>62506</v>
      </c>
      <c r="B1065" s="8" t="s">
        <v>221</v>
      </c>
      <c r="C1065" s="9" t="s">
        <v>81</v>
      </c>
      <c r="D1065" s="10">
        <v>37.67</v>
      </c>
      <c r="E1065" s="14"/>
    </row>
    <row r="1066" spans="1:5" ht="45">
      <c r="A1066" s="417">
        <v>62507</v>
      </c>
      <c r="B1066" s="8" t="s">
        <v>222</v>
      </c>
      <c r="C1066" s="9" t="s">
        <v>81</v>
      </c>
      <c r="D1066" s="10">
        <v>56.46</v>
      </c>
      <c r="E1066" s="14"/>
    </row>
    <row r="1067" spans="1:5" ht="45">
      <c r="A1067" s="417">
        <v>62508</v>
      </c>
      <c r="B1067" s="8" t="s">
        <v>39615</v>
      </c>
      <c r="C1067" s="9" t="s">
        <v>81</v>
      </c>
      <c r="D1067" s="10">
        <v>76.069999999999993</v>
      </c>
      <c r="E1067" s="14"/>
    </row>
    <row r="1068" spans="1:5">
      <c r="A1068" s="417">
        <v>62511</v>
      </c>
      <c r="B1068" s="8" t="s">
        <v>39616</v>
      </c>
      <c r="C1068" s="9" t="s">
        <v>82</v>
      </c>
      <c r="D1068" s="10">
        <v>1.1000000000000001</v>
      </c>
      <c r="E1068" s="14"/>
    </row>
    <row r="1069" spans="1:5">
      <c r="A1069" s="417">
        <v>62512</v>
      </c>
      <c r="B1069" s="8" t="s">
        <v>39617</v>
      </c>
      <c r="C1069" s="9" t="s">
        <v>82</v>
      </c>
      <c r="D1069" s="10">
        <v>3.06</v>
      </c>
      <c r="E1069" s="14"/>
    </row>
    <row r="1070" spans="1:5">
      <c r="A1070" s="417">
        <v>62514</v>
      </c>
      <c r="B1070" s="8" t="s">
        <v>39618</v>
      </c>
      <c r="C1070" s="9" t="s">
        <v>82</v>
      </c>
      <c r="D1070" s="10">
        <v>7.32</v>
      </c>
      <c r="E1070" s="14"/>
    </row>
    <row r="1071" spans="1:5">
      <c r="A1071" s="417">
        <v>62520</v>
      </c>
      <c r="B1071" s="8" t="s">
        <v>39619</v>
      </c>
      <c r="C1071" s="9" t="s">
        <v>82</v>
      </c>
      <c r="D1071" s="10">
        <v>1.72</v>
      </c>
      <c r="E1071" s="14"/>
    </row>
    <row r="1072" spans="1:5">
      <c r="A1072" s="417">
        <v>62521</v>
      </c>
      <c r="B1072" s="8" t="s">
        <v>39620</v>
      </c>
      <c r="C1072" s="9" t="s">
        <v>82</v>
      </c>
      <c r="D1072" s="10">
        <v>5.16</v>
      </c>
      <c r="E1072" s="14"/>
    </row>
    <row r="1073" spans="1:5" ht="45">
      <c r="A1073" s="417">
        <v>62530</v>
      </c>
      <c r="B1073" s="8" t="s">
        <v>39621</v>
      </c>
      <c r="C1073" s="9" t="s">
        <v>81</v>
      </c>
      <c r="D1073" s="10">
        <v>7.44</v>
      </c>
      <c r="E1073" s="14"/>
    </row>
    <row r="1074" spans="1:5" ht="45">
      <c r="A1074" s="417">
        <v>62531</v>
      </c>
      <c r="B1074" s="8" t="s">
        <v>39622</v>
      </c>
      <c r="C1074" s="9" t="s">
        <v>81</v>
      </c>
      <c r="D1074" s="10">
        <v>12.02</v>
      </c>
      <c r="E1074" s="14"/>
    </row>
    <row r="1075" spans="1:5" ht="45">
      <c r="A1075" s="417">
        <v>62532</v>
      </c>
      <c r="B1075" s="8" t="s">
        <v>39623</v>
      </c>
      <c r="C1075" s="9" t="s">
        <v>81</v>
      </c>
      <c r="D1075" s="10">
        <v>17.98</v>
      </c>
      <c r="E1075" s="14"/>
    </row>
    <row r="1076" spans="1:5" ht="45">
      <c r="A1076" s="417">
        <v>62533</v>
      </c>
      <c r="B1076" s="8" t="s">
        <v>223</v>
      </c>
      <c r="C1076" s="9" t="s">
        <v>81</v>
      </c>
      <c r="D1076" s="10">
        <v>18.63</v>
      </c>
      <c r="E1076" s="14"/>
    </row>
    <row r="1077" spans="1:5" ht="45">
      <c r="A1077" s="417">
        <v>62534</v>
      </c>
      <c r="B1077" s="8" t="s">
        <v>39624</v>
      </c>
      <c r="C1077" s="9" t="s">
        <v>81</v>
      </c>
      <c r="D1077" s="10">
        <v>43.35</v>
      </c>
      <c r="E1077" s="14"/>
    </row>
    <row r="1078" spans="1:5" ht="45">
      <c r="A1078" s="417">
        <v>62535</v>
      </c>
      <c r="B1078" s="8" t="s">
        <v>39625</v>
      </c>
      <c r="C1078" s="9" t="s">
        <v>81</v>
      </c>
      <c r="D1078" s="10">
        <v>94.04</v>
      </c>
      <c r="E1078" s="14"/>
    </row>
    <row r="1079" spans="1:5">
      <c r="A1079" s="417">
        <v>62536</v>
      </c>
      <c r="B1079" s="8" t="s">
        <v>39626</v>
      </c>
      <c r="C1079" s="9" t="s">
        <v>82</v>
      </c>
      <c r="D1079" s="10">
        <v>2.76</v>
      </c>
      <c r="E1079" s="14"/>
    </row>
    <row r="1080" spans="1:5">
      <c r="A1080" s="417">
        <v>62540</v>
      </c>
      <c r="B1080" s="8" t="s">
        <v>39627</v>
      </c>
      <c r="C1080" s="9" t="s">
        <v>82</v>
      </c>
      <c r="D1080" s="10">
        <v>2.17</v>
      </c>
      <c r="E1080" s="14"/>
    </row>
    <row r="1081" spans="1:5">
      <c r="A1081" s="417">
        <v>62542</v>
      </c>
      <c r="B1081" s="8" t="s">
        <v>39628</v>
      </c>
      <c r="C1081" s="9" t="s">
        <v>82</v>
      </c>
      <c r="D1081" s="10">
        <v>7.37</v>
      </c>
      <c r="E1081" s="14"/>
    </row>
    <row r="1082" spans="1:5" ht="30">
      <c r="A1082" s="417">
        <v>62543</v>
      </c>
      <c r="B1082" s="8" t="s">
        <v>39629</v>
      </c>
      <c r="C1082" s="9" t="s">
        <v>82</v>
      </c>
      <c r="D1082" s="10">
        <v>8.3699999999999992</v>
      </c>
      <c r="E1082" s="14"/>
    </row>
    <row r="1083" spans="1:5" ht="30">
      <c r="A1083" s="417">
        <v>62544</v>
      </c>
      <c r="B1083" s="8" t="s">
        <v>39630</v>
      </c>
      <c r="C1083" s="9" t="s">
        <v>82</v>
      </c>
      <c r="D1083" s="10">
        <v>5.16</v>
      </c>
      <c r="E1083" s="14"/>
    </row>
    <row r="1084" spans="1:5" ht="30">
      <c r="A1084" s="417">
        <v>62547</v>
      </c>
      <c r="B1084" s="8" t="s">
        <v>39631</v>
      </c>
      <c r="C1084" s="9" t="s">
        <v>82</v>
      </c>
      <c r="D1084" s="10">
        <v>18.260000000000002</v>
      </c>
      <c r="E1084" s="14"/>
    </row>
    <row r="1085" spans="1:5">
      <c r="A1085" s="417">
        <v>62549</v>
      </c>
      <c r="B1085" s="8" t="s">
        <v>39632</v>
      </c>
      <c r="C1085" s="9" t="s">
        <v>82</v>
      </c>
      <c r="D1085" s="10">
        <v>14.87</v>
      </c>
      <c r="E1085" s="14"/>
    </row>
    <row r="1086" spans="1:5">
      <c r="A1086" s="417">
        <v>62570</v>
      </c>
      <c r="B1086" s="8" t="s">
        <v>39633</v>
      </c>
      <c r="C1086" s="9" t="s">
        <v>82</v>
      </c>
      <c r="D1086" s="10">
        <v>1.29</v>
      </c>
      <c r="E1086" s="14"/>
    </row>
    <row r="1087" spans="1:5" ht="30">
      <c r="A1087" s="417">
        <v>62577</v>
      </c>
      <c r="B1087" s="8" t="s">
        <v>39634</v>
      </c>
      <c r="C1087" s="9" t="s">
        <v>82</v>
      </c>
      <c r="D1087" s="10">
        <v>63.65</v>
      </c>
      <c r="E1087" s="14"/>
    </row>
    <row r="1088" spans="1:5">
      <c r="A1088" s="417">
        <v>62588</v>
      </c>
      <c r="B1088" s="8" t="s">
        <v>39635</v>
      </c>
      <c r="C1088" s="9" t="s">
        <v>82</v>
      </c>
      <c r="D1088" s="10">
        <v>8.59</v>
      </c>
      <c r="E1088" s="14"/>
    </row>
    <row r="1089" spans="1:5">
      <c r="A1089" s="417">
        <v>62594</v>
      </c>
      <c r="B1089" s="8" t="s">
        <v>39636</v>
      </c>
      <c r="C1089" s="9" t="s">
        <v>82</v>
      </c>
      <c r="D1089" s="10">
        <v>2.23</v>
      </c>
      <c r="E1089" s="14"/>
    </row>
    <row r="1090" spans="1:5" ht="15" customHeight="1">
      <c r="A1090" s="416">
        <v>626</v>
      </c>
      <c r="B1090" s="1171" t="s">
        <v>39637</v>
      </c>
      <c r="C1090" s="1172"/>
      <c r="D1090" s="1172"/>
      <c r="E1090" s="1173"/>
    </row>
    <row r="1091" spans="1:5" ht="30">
      <c r="A1091" s="417">
        <v>62674</v>
      </c>
      <c r="B1091" s="8" t="s">
        <v>39638</v>
      </c>
      <c r="C1091" s="9" t="s">
        <v>82</v>
      </c>
      <c r="D1091" s="10">
        <v>12.32</v>
      </c>
      <c r="E1091" s="14"/>
    </row>
    <row r="1092" spans="1:5" ht="15" customHeight="1">
      <c r="A1092" s="416">
        <v>627</v>
      </c>
      <c r="B1092" s="1171" t="s">
        <v>39639</v>
      </c>
      <c r="C1092" s="1172"/>
      <c r="D1092" s="1172"/>
      <c r="E1092" s="1173"/>
    </row>
    <row r="1093" spans="1:5">
      <c r="A1093" s="417">
        <v>62702</v>
      </c>
      <c r="B1093" s="8" t="s">
        <v>39640</v>
      </c>
      <c r="C1093" s="9" t="s">
        <v>81</v>
      </c>
      <c r="D1093" s="10">
        <v>18.13</v>
      </c>
      <c r="E1093" s="14"/>
    </row>
    <row r="1094" spans="1:5">
      <c r="A1094" s="417">
        <v>62703</v>
      </c>
      <c r="B1094" s="8" t="s">
        <v>39641</v>
      </c>
      <c r="C1094" s="9" t="s">
        <v>81</v>
      </c>
      <c r="D1094" s="10">
        <v>30.98</v>
      </c>
      <c r="E1094" s="14"/>
    </row>
    <row r="1095" spans="1:5" ht="15" customHeight="1">
      <c r="A1095" s="416">
        <v>628</v>
      </c>
      <c r="B1095" s="1171" t="s">
        <v>39639</v>
      </c>
      <c r="C1095" s="1172"/>
      <c r="D1095" s="1172"/>
      <c r="E1095" s="1173"/>
    </row>
    <row r="1096" spans="1:5">
      <c r="A1096" s="417">
        <v>62813</v>
      </c>
      <c r="B1096" s="8" t="s">
        <v>39642</v>
      </c>
      <c r="C1096" s="9" t="s">
        <v>82</v>
      </c>
      <c r="D1096" s="10">
        <v>3.71</v>
      </c>
      <c r="E1096" s="14"/>
    </row>
    <row r="1097" spans="1:5">
      <c r="A1097" s="417">
        <v>62814</v>
      </c>
      <c r="B1097" s="8" t="s">
        <v>39643</v>
      </c>
      <c r="C1097" s="9" t="s">
        <v>82</v>
      </c>
      <c r="D1097" s="10">
        <v>6.16</v>
      </c>
      <c r="E1097" s="14"/>
    </row>
    <row r="1098" spans="1:5" ht="30">
      <c r="A1098" s="417">
        <v>62890</v>
      </c>
      <c r="B1098" s="8" t="s">
        <v>39644</v>
      </c>
      <c r="C1098" s="9" t="s">
        <v>82</v>
      </c>
      <c r="D1098" s="10">
        <v>10.47</v>
      </c>
      <c r="E1098" s="14"/>
    </row>
    <row r="1099" spans="1:5" ht="15" customHeight="1">
      <c r="A1099" s="416">
        <v>630</v>
      </c>
      <c r="B1099" s="1171" t="s">
        <v>39645</v>
      </c>
      <c r="C1099" s="1172"/>
      <c r="D1099" s="1172"/>
      <c r="E1099" s="1173"/>
    </row>
    <row r="1100" spans="1:5" ht="30">
      <c r="A1100" s="417">
        <v>63043</v>
      </c>
      <c r="B1100" s="8" t="s">
        <v>39646</v>
      </c>
      <c r="C1100" s="9" t="s">
        <v>81</v>
      </c>
      <c r="D1100" s="10">
        <v>21.02</v>
      </c>
      <c r="E1100" s="14"/>
    </row>
    <row r="1101" spans="1:5" ht="30">
      <c r="A1101" s="417">
        <v>63096</v>
      </c>
      <c r="B1101" s="8" t="s">
        <v>39647</v>
      </c>
      <c r="C1101" s="9" t="s">
        <v>81</v>
      </c>
      <c r="D1101" s="10">
        <v>43.57</v>
      </c>
      <c r="E1101" s="14"/>
    </row>
    <row r="1102" spans="1:5" ht="15" customHeight="1">
      <c r="A1102" s="416">
        <v>631</v>
      </c>
      <c r="B1102" s="1171" t="s">
        <v>39648</v>
      </c>
      <c r="C1102" s="1172"/>
      <c r="D1102" s="1172"/>
      <c r="E1102" s="1173"/>
    </row>
    <row r="1103" spans="1:5" ht="30">
      <c r="A1103" s="417">
        <v>63108</v>
      </c>
      <c r="B1103" s="8" t="s">
        <v>39649</v>
      </c>
      <c r="C1103" s="9" t="s">
        <v>81</v>
      </c>
      <c r="D1103" s="10">
        <v>55.28</v>
      </c>
      <c r="E1103" s="14"/>
    </row>
    <row r="1104" spans="1:5" ht="30">
      <c r="A1104" s="417">
        <v>63109</v>
      </c>
      <c r="B1104" s="8" t="s">
        <v>39650</v>
      </c>
      <c r="C1104" s="9" t="s">
        <v>81</v>
      </c>
      <c r="D1104" s="10">
        <v>74.17</v>
      </c>
      <c r="E1104" s="14"/>
    </row>
    <row r="1105" spans="1:5" ht="30">
      <c r="A1105" s="417">
        <v>63148</v>
      </c>
      <c r="B1105" s="8" t="s">
        <v>39651</v>
      </c>
      <c r="C1105" s="9" t="s">
        <v>81</v>
      </c>
      <c r="D1105" s="10">
        <v>13.4</v>
      </c>
      <c r="E1105" s="14"/>
    </row>
    <row r="1106" spans="1:5" ht="30">
      <c r="A1106" s="417">
        <v>63149</v>
      </c>
      <c r="B1106" s="8" t="s">
        <v>39652</v>
      </c>
      <c r="C1106" s="9" t="s">
        <v>81</v>
      </c>
      <c r="D1106" s="10">
        <v>27.97</v>
      </c>
      <c r="E1106" s="14"/>
    </row>
    <row r="1107" spans="1:5" ht="30">
      <c r="A1107" s="417">
        <v>63150</v>
      </c>
      <c r="B1107" s="8" t="s">
        <v>39653</v>
      </c>
      <c r="C1107" s="9" t="s">
        <v>81</v>
      </c>
      <c r="D1107" s="10">
        <v>35.979999999999997</v>
      </c>
      <c r="E1107" s="14"/>
    </row>
    <row r="1108" spans="1:5" ht="30">
      <c r="A1108" s="417">
        <v>63164</v>
      </c>
      <c r="B1108" s="8" t="s">
        <v>39654</v>
      </c>
      <c r="C1108" s="9" t="s">
        <v>81</v>
      </c>
      <c r="D1108" s="10">
        <v>108.77</v>
      </c>
      <c r="E1108" s="14"/>
    </row>
    <row r="1109" spans="1:5" ht="30">
      <c r="A1109" s="417">
        <v>63165</v>
      </c>
      <c r="B1109" s="8" t="s">
        <v>39655</v>
      </c>
      <c r="C1109" s="9" t="s">
        <v>81</v>
      </c>
      <c r="D1109" s="10">
        <v>78.97</v>
      </c>
      <c r="E1109" s="14"/>
    </row>
    <row r="1110" spans="1:5" ht="15" customHeight="1">
      <c r="A1110" s="416">
        <v>634</v>
      </c>
      <c r="B1110" s="1171" t="s">
        <v>39656</v>
      </c>
      <c r="C1110" s="1172"/>
      <c r="D1110" s="1172"/>
      <c r="E1110" s="1173"/>
    </row>
    <row r="1111" spans="1:5" ht="30">
      <c r="A1111" s="417">
        <v>63480</v>
      </c>
      <c r="B1111" s="8" t="s">
        <v>39657</v>
      </c>
      <c r="C1111" s="9" t="s">
        <v>82</v>
      </c>
      <c r="D1111" s="10">
        <v>299.14</v>
      </c>
      <c r="E1111" s="14"/>
    </row>
    <row r="1112" spans="1:5" ht="15" customHeight="1">
      <c r="A1112" s="416">
        <v>635</v>
      </c>
      <c r="B1112" s="1171" t="s">
        <v>39658</v>
      </c>
      <c r="C1112" s="1172"/>
      <c r="D1112" s="1172"/>
      <c r="E1112" s="1173"/>
    </row>
    <row r="1113" spans="1:5" ht="30">
      <c r="A1113" s="417">
        <v>63501</v>
      </c>
      <c r="B1113" s="8" t="s">
        <v>39659</v>
      </c>
      <c r="C1113" s="9" t="s">
        <v>82</v>
      </c>
      <c r="D1113" s="10">
        <v>32.340000000000003</v>
      </c>
      <c r="E1113" s="14"/>
    </row>
    <row r="1114" spans="1:5" ht="30">
      <c r="A1114" s="417">
        <v>63502</v>
      </c>
      <c r="B1114" s="8" t="s">
        <v>39660</v>
      </c>
      <c r="C1114" s="9" t="s">
        <v>82</v>
      </c>
      <c r="D1114" s="10">
        <v>40.65</v>
      </c>
      <c r="E1114" s="14"/>
    </row>
    <row r="1115" spans="1:5">
      <c r="A1115" s="417">
        <v>63503</v>
      </c>
      <c r="B1115" s="8" t="s">
        <v>224</v>
      </c>
      <c r="C1115" s="9" t="s">
        <v>82</v>
      </c>
      <c r="D1115" s="10">
        <v>56.8</v>
      </c>
      <c r="E1115" s="14"/>
    </row>
    <row r="1116" spans="1:5" ht="30">
      <c r="A1116" s="417">
        <v>63504</v>
      </c>
      <c r="B1116" s="8" t="s">
        <v>225</v>
      </c>
      <c r="C1116" s="9" t="s">
        <v>82</v>
      </c>
      <c r="D1116" s="10">
        <v>67.459999999999994</v>
      </c>
      <c r="E1116" s="14"/>
    </row>
    <row r="1117" spans="1:5" ht="30">
      <c r="A1117" s="417">
        <v>63505</v>
      </c>
      <c r="B1117" s="8" t="s">
        <v>39661</v>
      </c>
      <c r="C1117" s="9" t="s">
        <v>82</v>
      </c>
      <c r="D1117" s="10">
        <v>88.96</v>
      </c>
      <c r="E1117" s="14"/>
    </row>
    <row r="1118" spans="1:5">
      <c r="A1118" s="417">
        <v>63506</v>
      </c>
      <c r="B1118" s="8" t="s">
        <v>226</v>
      </c>
      <c r="C1118" s="9" t="s">
        <v>82</v>
      </c>
      <c r="D1118" s="10">
        <v>153.93</v>
      </c>
      <c r="E1118" s="14"/>
    </row>
    <row r="1119" spans="1:5" ht="30">
      <c r="A1119" s="417">
        <v>63507</v>
      </c>
      <c r="B1119" s="8" t="s">
        <v>227</v>
      </c>
      <c r="C1119" s="9" t="s">
        <v>82</v>
      </c>
      <c r="D1119" s="10">
        <v>365.9</v>
      </c>
      <c r="E1119" s="14"/>
    </row>
    <row r="1120" spans="1:5">
      <c r="A1120" s="417">
        <v>63508</v>
      </c>
      <c r="B1120" s="8" t="s">
        <v>39662</v>
      </c>
      <c r="C1120" s="9" t="s">
        <v>82</v>
      </c>
      <c r="D1120" s="10">
        <v>455.48</v>
      </c>
      <c r="E1120" s="14"/>
    </row>
    <row r="1121" spans="1:5" ht="30">
      <c r="A1121" s="417">
        <v>63515</v>
      </c>
      <c r="B1121" s="8" t="s">
        <v>39663</v>
      </c>
      <c r="C1121" s="9" t="s">
        <v>82</v>
      </c>
      <c r="D1121" s="10">
        <v>102.4</v>
      </c>
      <c r="E1121" s="14"/>
    </row>
    <row r="1122" spans="1:5" ht="30">
      <c r="A1122" s="417">
        <v>63516</v>
      </c>
      <c r="B1122" s="8" t="s">
        <v>228</v>
      </c>
      <c r="C1122" s="9" t="s">
        <v>82</v>
      </c>
      <c r="D1122" s="10">
        <v>103.22</v>
      </c>
      <c r="E1122" s="14"/>
    </row>
    <row r="1123" spans="1:5" ht="30">
      <c r="A1123" s="417">
        <v>63517</v>
      </c>
      <c r="B1123" s="8" t="s">
        <v>229</v>
      </c>
      <c r="C1123" s="9" t="s">
        <v>82</v>
      </c>
      <c r="D1123" s="10">
        <v>144.6</v>
      </c>
      <c r="E1123" s="14"/>
    </row>
    <row r="1124" spans="1:5" ht="30">
      <c r="A1124" s="417">
        <v>63518</v>
      </c>
      <c r="B1124" s="8" t="s">
        <v>39664</v>
      </c>
      <c r="C1124" s="9" t="s">
        <v>82</v>
      </c>
      <c r="D1124" s="10">
        <v>203.48</v>
      </c>
      <c r="E1124" s="14"/>
    </row>
    <row r="1125" spans="1:5">
      <c r="A1125" s="417">
        <v>63520</v>
      </c>
      <c r="B1125" s="8" t="s">
        <v>39665</v>
      </c>
      <c r="C1125" s="9" t="s">
        <v>82</v>
      </c>
      <c r="D1125" s="10">
        <v>90.57</v>
      </c>
      <c r="E1125" s="14"/>
    </row>
    <row r="1126" spans="1:5">
      <c r="A1126" s="417">
        <v>63521</v>
      </c>
      <c r="B1126" s="8" t="s">
        <v>39666</v>
      </c>
      <c r="C1126" s="9" t="s">
        <v>82</v>
      </c>
      <c r="D1126" s="10">
        <v>94.68</v>
      </c>
      <c r="E1126" s="14"/>
    </row>
    <row r="1127" spans="1:5" ht="30">
      <c r="A1127" s="417">
        <v>63523</v>
      </c>
      <c r="B1127" s="8" t="s">
        <v>39667</v>
      </c>
      <c r="C1127" s="9" t="s">
        <v>82</v>
      </c>
      <c r="D1127" s="10">
        <v>191.59</v>
      </c>
      <c r="E1127" s="14"/>
    </row>
    <row r="1128" spans="1:5">
      <c r="A1128" s="417">
        <v>63530</v>
      </c>
      <c r="B1128" s="8" t="s">
        <v>39668</v>
      </c>
      <c r="C1128" s="9" t="s">
        <v>82</v>
      </c>
      <c r="D1128" s="10">
        <v>52.2</v>
      </c>
      <c r="E1128" s="14"/>
    </row>
    <row r="1129" spans="1:5" ht="30">
      <c r="A1129" s="417">
        <v>63533</v>
      </c>
      <c r="B1129" s="8" t="s">
        <v>39669</v>
      </c>
      <c r="C1129" s="9" t="s">
        <v>82</v>
      </c>
      <c r="D1129" s="10">
        <v>38.47</v>
      </c>
      <c r="E1129" s="14"/>
    </row>
    <row r="1130" spans="1:5">
      <c r="A1130" s="417">
        <v>63536</v>
      </c>
      <c r="B1130" s="8" t="s">
        <v>39670</v>
      </c>
      <c r="C1130" s="9" t="s">
        <v>82</v>
      </c>
      <c r="D1130" s="10">
        <v>48.83</v>
      </c>
      <c r="E1130" s="14"/>
    </row>
    <row r="1131" spans="1:5" ht="30">
      <c r="A1131" s="417">
        <v>63567</v>
      </c>
      <c r="B1131" s="8" t="s">
        <v>39671</v>
      </c>
      <c r="C1131" s="9" t="s">
        <v>82</v>
      </c>
      <c r="D1131" s="10">
        <v>999.67</v>
      </c>
      <c r="E1131" s="14"/>
    </row>
    <row r="1132" spans="1:5" ht="15" customHeight="1">
      <c r="A1132" s="416">
        <v>640</v>
      </c>
      <c r="B1132" s="1171" t="s">
        <v>39672</v>
      </c>
      <c r="C1132" s="1172"/>
      <c r="D1132" s="1172"/>
      <c r="E1132" s="1173"/>
    </row>
    <row r="1133" spans="1:5" ht="30">
      <c r="A1133" s="417">
        <v>64001</v>
      </c>
      <c r="B1133" s="8" t="s">
        <v>40058</v>
      </c>
      <c r="C1133" s="9" t="s">
        <v>82</v>
      </c>
      <c r="D1133" s="10">
        <v>49.37</v>
      </c>
      <c r="E1133" s="14"/>
    </row>
    <row r="1134" spans="1:5" ht="30">
      <c r="A1134" s="417">
        <v>64002</v>
      </c>
      <c r="B1134" s="8" t="s">
        <v>39673</v>
      </c>
      <c r="C1134" s="9" t="s">
        <v>82</v>
      </c>
      <c r="D1134" s="10">
        <v>46.24</v>
      </c>
      <c r="E1134" s="14"/>
    </row>
    <row r="1135" spans="1:5" ht="30">
      <c r="A1135" s="417">
        <v>64003</v>
      </c>
      <c r="B1135" s="8" t="s">
        <v>39674</v>
      </c>
      <c r="C1135" s="9" t="s">
        <v>82</v>
      </c>
      <c r="D1135" s="10">
        <v>62.75</v>
      </c>
      <c r="E1135" s="14"/>
    </row>
    <row r="1136" spans="1:5" ht="30">
      <c r="A1136" s="417">
        <v>64004</v>
      </c>
      <c r="B1136" s="8" t="s">
        <v>39675</v>
      </c>
      <c r="C1136" s="9" t="s">
        <v>82</v>
      </c>
      <c r="D1136" s="10">
        <v>292.52</v>
      </c>
      <c r="E1136" s="14"/>
    </row>
    <row r="1137" spans="1:5">
      <c r="A1137" s="417">
        <v>64005</v>
      </c>
      <c r="B1137" s="8" t="s">
        <v>39676</v>
      </c>
      <c r="C1137" s="9" t="s">
        <v>82</v>
      </c>
      <c r="D1137" s="10">
        <v>7.68</v>
      </c>
      <c r="E1137" s="14"/>
    </row>
    <row r="1138" spans="1:5">
      <c r="A1138" s="417">
        <v>64006</v>
      </c>
      <c r="B1138" s="8" t="s">
        <v>39677</v>
      </c>
      <c r="C1138" s="9" t="s">
        <v>82</v>
      </c>
      <c r="D1138" s="10">
        <v>6.02</v>
      </c>
      <c r="E1138" s="14"/>
    </row>
    <row r="1139" spans="1:5" ht="30">
      <c r="A1139" s="417">
        <v>64010</v>
      </c>
      <c r="B1139" s="8" t="s">
        <v>39678</v>
      </c>
      <c r="C1139" s="9" t="s">
        <v>82</v>
      </c>
      <c r="D1139" s="10">
        <v>273.35000000000002</v>
      </c>
      <c r="E1139" s="14"/>
    </row>
    <row r="1140" spans="1:5" ht="30">
      <c r="A1140" s="417">
        <v>64011</v>
      </c>
      <c r="B1140" s="8" t="s">
        <v>39679</v>
      </c>
      <c r="C1140" s="9" t="s">
        <v>82</v>
      </c>
      <c r="D1140" s="10">
        <v>150.19</v>
      </c>
      <c r="E1140" s="14"/>
    </row>
    <row r="1141" spans="1:5" ht="30">
      <c r="A1141" s="417">
        <v>64015</v>
      </c>
      <c r="B1141" s="8" t="s">
        <v>40059</v>
      </c>
      <c r="C1141" s="9" t="s">
        <v>82</v>
      </c>
      <c r="D1141" s="10">
        <v>80.48</v>
      </c>
      <c r="E1141" s="14"/>
    </row>
    <row r="1142" spans="1:5" ht="30">
      <c r="A1142" s="417">
        <v>64016</v>
      </c>
      <c r="B1142" s="8" t="s">
        <v>40060</v>
      </c>
      <c r="C1142" s="9" t="s">
        <v>82</v>
      </c>
      <c r="D1142" s="10">
        <v>97</v>
      </c>
      <c r="E1142" s="14"/>
    </row>
    <row r="1143" spans="1:5" ht="30">
      <c r="A1143" s="417">
        <v>64017</v>
      </c>
      <c r="B1143" s="8" t="s">
        <v>40061</v>
      </c>
      <c r="C1143" s="9" t="s">
        <v>82</v>
      </c>
      <c r="D1143" s="10">
        <v>115.74</v>
      </c>
      <c r="E1143" s="14"/>
    </row>
    <row r="1144" spans="1:5" ht="30">
      <c r="A1144" s="417">
        <v>64018</v>
      </c>
      <c r="B1144" s="8" t="s">
        <v>40062</v>
      </c>
      <c r="C1144" s="9" t="s">
        <v>82</v>
      </c>
      <c r="D1144" s="10">
        <v>138.16999999999999</v>
      </c>
      <c r="E1144" s="14"/>
    </row>
    <row r="1145" spans="1:5" ht="30">
      <c r="A1145" s="417">
        <v>64019</v>
      </c>
      <c r="B1145" s="8" t="s">
        <v>40063</v>
      </c>
      <c r="C1145" s="9" t="s">
        <v>82</v>
      </c>
      <c r="D1145" s="10">
        <v>154.58000000000001</v>
      </c>
      <c r="E1145" s="14"/>
    </row>
    <row r="1146" spans="1:5" ht="30">
      <c r="A1146" s="417">
        <v>64020</v>
      </c>
      <c r="B1146" s="8" t="s">
        <v>40064</v>
      </c>
      <c r="C1146" s="9" t="s">
        <v>82</v>
      </c>
      <c r="D1146" s="10">
        <v>318.42</v>
      </c>
      <c r="E1146" s="14"/>
    </row>
    <row r="1147" spans="1:5" ht="30">
      <c r="A1147" s="417">
        <v>64021</v>
      </c>
      <c r="B1147" s="8" t="s">
        <v>40065</v>
      </c>
      <c r="C1147" s="9" t="s">
        <v>82</v>
      </c>
      <c r="D1147" s="10">
        <v>539.79999999999995</v>
      </c>
      <c r="E1147" s="14"/>
    </row>
    <row r="1148" spans="1:5" ht="30">
      <c r="A1148" s="417">
        <v>64022</v>
      </c>
      <c r="B1148" s="8" t="s">
        <v>39680</v>
      </c>
      <c r="C1148" s="9" t="s">
        <v>82</v>
      </c>
      <c r="D1148" s="10">
        <v>721.22</v>
      </c>
      <c r="E1148" s="14"/>
    </row>
    <row r="1149" spans="1:5" ht="30">
      <c r="A1149" s="417">
        <v>64023</v>
      </c>
      <c r="B1149" s="8" t="s">
        <v>40066</v>
      </c>
      <c r="C1149" s="9" t="s">
        <v>82</v>
      </c>
      <c r="D1149" s="21">
        <v>1122.31</v>
      </c>
      <c r="E1149" s="14"/>
    </row>
    <row r="1150" spans="1:5" ht="30">
      <c r="A1150" s="417">
        <v>64034</v>
      </c>
      <c r="B1150" s="8" t="s">
        <v>39681</v>
      </c>
      <c r="C1150" s="9" t="s">
        <v>82</v>
      </c>
      <c r="D1150" s="10">
        <v>111.5</v>
      </c>
      <c r="E1150" s="14"/>
    </row>
    <row r="1151" spans="1:5" ht="30">
      <c r="A1151" s="417">
        <v>64035</v>
      </c>
      <c r="B1151" s="8" t="s">
        <v>39682</v>
      </c>
      <c r="C1151" s="9" t="s">
        <v>82</v>
      </c>
      <c r="D1151" s="10">
        <v>59.15</v>
      </c>
      <c r="E1151" s="14"/>
    </row>
    <row r="1152" spans="1:5" ht="30">
      <c r="A1152" s="417">
        <v>64040</v>
      </c>
      <c r="B1152" s="8" t="s">
        <v>39683</v>
      </c>
      <c r="C1152" s="9" t="s">
        <v>82</v>
      </c>
      <c r="D1152" s="10">
        <v>47.48</v>
      </c>
      <c r="E1152" s="14"/>
    </row>
    <row r="1153" spans="1:5" ht="30">
      <c r="A1153" s="417">
        <v>64041</v>
      </c>
      <c r="B1153" s="8" t="s">
        <v>39684</v>
      </c>
      <c r="C1153" s="9" t="s">
        <v>82</v>
      </c>
      <c r="D1153" s="10">
        <v>133.72</v>
      </c>
      <c r="E1153" s="14"/>
    </row>
    <row r="1154" spans="1:5" ht="30">
      <c r="A1154" s="417">
        <v>64042</v>
      </c>
      <c r="B1154" s="8" t="s">
        <v>39685</v>
      </c>
      <c r="C1154" s="9" t="s">
        <v>82</v>
      </c>
      <c r="D1154" s="10">
        <v>181.27</v>
      </c>
      <c r="E1154" s="14"/>
    </row>
    <row r="1155" spans="1:5" ht="30">
      <c r="A1155" s="417">
        <v>64043</v>
      </c>
      <c r="B1155" s="8" t="s">
        <v>39686</v>
      </c>
      <c r="C1155" s="9" t="s">
        <v>82</v>
      </c>
      <c r="D1155" s="10">
        <v>320.72000000000003</v>
      </c>
      <c r="E1155" s="14"/>
    </row>
    <row r="1156" spans="1:5" ht="30">
      <c r="A1156" s="417">
        <v>64044</v>
      </c>
      <c r="B1156" s="8" t="s">
        <v>39687</v>
      </c>
      <c r="C1156" s="9" t="s">
        <v>82</v>
      </c>
      <c r="D1156" s="10">
        <v>419.08</v>
      </c>
      <c r="E1156" s="14"/>
    </row>
    <row r="1157" spans="1:5" ht="30">
      <c r="A1157" s="417">
        <v>64045</v>
      </c>
      <c r="B1157" s="8" t="s">
        <v>40067</v>
      </c>
      <c r="C1157" s="9" t="s">
        <v>82</v>
      </c>
      <c r="D1157" s="10">
        <v>49.37</v>
      </c>
      <c r="E1157" s="14"/>
    </row>
    <row r="1158" spans="1:5" ht="30">
      <c r="A1158" s="417">
        <v>64066</v>
      </c>
      <c r="B1158" s="8" t="s">
        <v>39688</v>
      </c>
      <c r="C1158" s="9" t="s">
        <v>82</v>
      </c>
      <c r="D1158" s="10">
        <v>67.14</v>
      </c>
      <c r="E1158" s="14"/>
    </row>
    <row r="1159" spans="1:5" ht="30">
      <c r="A1159" s="417">
        <v>64077</v>
      </c>
      <c r="B1159" s="8" t="s">
        <v>39689</v>
      </c>
      <c r="C1159" s="9" t="s">
        <v>82</v>
      </c>
      <c r="D1159" s="10">
        <v>6.02</v>
      </c>
      <c r="E1159" s="14"/>
    </row>
    <row r="1160" spans="1:5" ht="30">
      <c r="A1160" s="417">
        <v>64094</v>
      </c>
      <c r="B1160" s="8" t="s">
        <v>39690</v>
      </c>
      <c r="C1160" s="9" t="s">
        <v>82</v>
      </c>
      <c r="D1160" s="10">
        <v>244.39</v>
      </c>
      <c r="E1160" s="14"/>
    </row>
    <row r="1161" spans="1:5" ht="30">
      <c r="A1161" s="417">
        <v>64097</v>
      </c>
      <c r="B1161" s="8" t="s">
        <v>39691</v>
      </c>
      <c r="C1161" s="9" t="s">
        <v>82</v>
      </c>
      <c r="D1161" s="10">
        <v>292.52</v>
      </c>
      <c r="E1161" s="14"/>
    </row>
    <row r="1162" spans="1:5" ht="15" customHeight="1">
      <c r="A1162" s="416">
        <v>641</v>
      </c>
      <c r="B1162" s="1171" t="s">
        <v>39692</v>
      </c>
      <c r="C1162" s="1172"/>
      <c r="D1162" s="1172"/>
      <c r="E1162" s="1173"/>
    </row>
    <row r="1163" spans="1:5" ht="30">
      <c r="A1163" s="417">
        <v>64142</v>
      </c>
      <c r="B1163" s="8" t="s">
        <v>39693</v>
      </c>
      <c r="C1163" s="9" t="s">
        <v>82</v>
      </c>
      <c r="D1163" s="10">
        <v>689.25</v>
      </c>
      <c r="E1163" s="14"/>
    </row>
    <row r="1164" spans="1:5" ht="30">
      <c r="A1164" s="417">
        <v>64149</v>
      </c>
      <c r="B1164" s="8" t="s">
        <v>39694</v>
      </c>
      <c r="C1164" s="9" t="s">
        <v>82</v>
      </c>
      <c r="D1164" s="10">
        <v>71.56</v>
      </c>
      <c r="E1164" s="14"/>
    </row>
    <row r="1165" spans="1:5" ht="15" customHeight="1">
      <c r="A1165" s="416">
        <v>645</v>
      </c>
      <c r="B1165" s="1171" t="s">
        <v>39695</v>
      </c>
      <c r="C1165" s="1172"/>
      <c r="D1165" s="1172"/>
      <c r="E1165" s="1173"/>
    </row>
    <row r="1166" spans="1:5">
      <c r="A1166" s="417">
        <v>64503</v>
      </c>
      <c r="B1166" s="8" t="s">
        <v>39696</v>
      </c>
      <c r="C1166" s="9" t="s">
        <v>82</v>
      </c>
      <c r="D1166" s="10">
        <v>134.56</v>
      </c>
      <c r="E1166" s="14"/>
    </row>
    <row r="1167" spans="1:5">
      <c r="A1167" s="417">
        <v>64504</v>
      </c>
      <c r="B1167" s="8" t="s">
        <v>39697</v>
      </c>
      <c r="C1167" s="9" t="s">
        <v>82</v>
      </c>
      <c r="D1167" s="10">
        <v>178.48</v>
      </c>
      <c r="E1167" s="14"/>
    </row>
    <row r="1168" spans="1:5" ht="30">
      <c r="A1168" s="417">
        <v>64506</v>
      </c>
      <c r="B1168" s="8" t="s">
        <v>39698</v>
      </c>
      <c r="C1168" s="9" t="s">
        <v>82</v>
      </c>
      <c r="D1168" s="10">
        <v>168.48</v>
      </c>
      <c r="E1168" s="14"/>
    </row>
    <row r="1169" spans="1:5" ht="30">
      <c r="A1169" s="417">
        <v>64507</v>
      </c>
      <c r="B1169" s="8" t="s">
        <v>39699</v>
      </c>
      <c r="C1169" s="9" t="s">
        <v>82</v>
      </c>
      <c r="D1169" s="10">
        <v>24.35</v>
      </c>
      <c r="E1169" s="14"/>
    </row>
    <row r="1170" spans="1:5" ht="30">
      <c r="A1170" s="417">
        <v>64511</v>
      </c>
      <c r="B1170" s="8" t="s">
        <v>39700</v>
      </c>
      <c r="C1170" s="9" t="s">
        <v>82</v>
      </c>
      <c r="D1170" s="10">
        <v>175.15</v>
      </c>
      <c r="E1170" s="14"/>
    </row>
    <row r="1171" spans="1:5">
      <c r="A1171" s="417">
        <v>64515</v>
      </c>
      <c r="B1171" s="8" t="s">
        <v>39701</v>
      </c>
      <c r="C1171" s="9" t="s">
        <v>82</v>
      </c>
      <c r="D1171" s="10">
        <v>24.35</v>
      </c>
      <c r="E1171" s="14"/>
    </row>
    <row r="1172" spans="1:5" ht="30">
      <c r="A1172" s="417">
        <v>64519</v>
      </c>
      <c r="B1172" s="8" t="s">
        <v>39702</v>
      </c>
      <c r="C1172" s="9" t="s">
        <v>82</v>
      </c>
      <c r="D1172" s="10">
        <v>18.670000000000002</v>
      </c>
      <c r="E1172" s="14"/>
    </row>
    <row r="1173" spans="1:5" ht="30">
      <c r="A1173" s="417">
        <v>64527</v>
      </c>
      <c r="B1173" s="8" t="s">
        <v>39703</v>
      </c>
      <c r="C1173" s="9" t="s">
        <v>82</v>
      </c>
      <c r="D1173" s="10">
        <v>43.4</v>
      </c>
      <c r="E1173" s="14"/>
    </row>
    <row r="1174" spans="1:5" ht="15" customHeight="1">
      <c r="A1174" s="416">
        <v>647</v>
      </c>
      <c r="B1174" s="1171" t="s">
        <v>23</v>
      </c>
      <c r="C1174" s="1172"/>
      <c r="D1174" s="1172"/>
      <c r="E1174" s="1173"/>
    </row>
    <row r="1175" spans="1:5" ht="30">
      <c r="A1175" s="417">
        <v>64701</v>
      </c>
      <c r="B1175" s="8" t="s">
        <v>39704</v>
      </c>
      <c r="C1175" s="9" t="s">
        <v>81</v>
      </c>
      <c r="D1175" s="10">
        <v>40.22</v>
      </c>
      <c r="E1175" s="14"/>
    </row>
    <row r="1176" spans="1:5">
      <c r="A1176" s="417">
        <v>64702</v>
      </c>
      <c r="B1176" s="8" t="s">
        <v>39705</v>
      </c>
      <c r="C1176" s="9" t="s">
        <v>82</v>
      </c>
      <c r="D1176" s="10">
        <v>24.46</v>
      </c>
      <c r="E1176" s="14"/>
    </row>
    <row r="1177" spans="1:5" ht="30">
      <c r="A1177" s="417">
        <v>64703</v>
      </c>
      <c r="B1177" s="8" t="s">
        <v>39706</v>
      </c>
      <c r="C1177" s="9" t="s">
        <v>82</v>
      </c>
      <c r="D1177" s="10">
        <v>16.29</v>
      </c>
      <c r="E1177" s="14"/>
    </row>
    <row r="1178" spans="1:5" ht="30">
      <c r="A1178" s="417">
        <v>64704</v>
      </c>
      <c r="B1178" s="8" t="s">
        <v>39707</v>
      </c>
      <c r="C1178" s="9" t="s">
        <v>82</v>
      </c>
      <c r="D1178" s="10">
        <v>34</v>
      </c>
      <c r="E1178" s="14"/>
    </row>
    <row r="1179" spans="1:5">
      <c r="A1179" s="417">
        <v>64706</v>
      </c>
      <c r="B1179" s="8" t="s">
        <v>39708</v>
      </c>
      <c r="C1179" s="9" t="s">
        <v>82</v>
      </c>
      <c r="D1179" s="10">
        <v>42.65</v>
      </c>
      <c r="E1179" s="14"/>
    </row>
    <row r="1180" spans="1:5" ht="30">
      <c r="A1180" s="417">
        <v>64707</v>
      </c>
      <c r="B1180" s="8" t="s">
        <v>39709</v>
      </c>
      <c r="C1180" s="9" t="s">
        <v>82</v>
      </c>
      <c r="D1180" s="10">
        <v>598.29</v>
      </c>
      <c r="E1180" s="14"/>
    </row>
    <row r="1181" spans="1:5">
      <c r="A1181" s="417">
        <v>64709</v>
      </c>
      <c r="B1181" s="8" t="s">
        <v>39710</v>
      </c>
      <c r="C1181" s="9" t="s">
        <v>82</v>
      </c>
      <c r="D1181" s="10">
        <v>15.42</v>
      </c>
      <c r="E1181" s="14"/>
    </row>
    <row r="1182" spans="1:5" ht="15" customHeight="1">
      <c r="A1182" s="416">
        <v>650</v>
      </c>
      <c r="B1182" s="1171" t="s">
        <v>39711</v>
      </c>
      <c r="C1182" s="1172"/>
      <c r="D1182" s="1172"/>
      <c r="E1182" s="1173"/>
    </row>
    <row r="1183" spans="1:5" ht="30">
      <c r="A1183" s="417">
        <v>65002</v>
      </c>
      <c r="B1183" s="8" t="s">
        <v>39712</v>
      </c>
      <c r="C1183" s="9" t="s">
        <v>82</v>
      </c>
      <c r="D1183" s="10">
        <v>57.86</v>
      </c>
      <c r="E1183" s="14"/>
    </row>
    <row r="1184" spans="1:5" ht="30">
      <c r="A1184" s="417">
        <v>65004</v>
      </c>
      <c r="B1184" s="8" t="s">
        <v>39713</v>
      </c>
      <c r="C1184" s="9" t="s">
        <v>82</v>
      </c>
      <c r="D1184" s="10">
        <v>449.8</v>
      </c>
      <c r="E1184" s="14"/>
    </row>
    <row r="1185" spans="1:5" ht="30">
      <c r="A1185" s="417">
        <v>65005</v>
      </c>
      <c r="B1185" s="8" t="s">
        <v>39714</v>
      </c>
      <c r="C1185" s="9" t="s">
        <v>82</v>
      </c>
      <c r="D1185" s="21">
        <v>3448.03</v>
      </c>
      <c r="E1185" s="14"/>
    </row>
    <row r="1186" spans="1:5" ht="30">
      <c r="A1186" s="417">
        <v>65023</v>
      </c>
      <c r="B1186" s="8" t="s">
        <v>39715</v>
      </c>
      <c r="C1186" s="9" t="s">
        <v>82</v>
      </c>
      <c r="D1186" s="21">
        <v>1123.1300000000001</v>
      </c>
      <c r="E1186" s="14"/>
    </row>
    <row r="1187" spans="1:5" ht="30">
      <c r="A1187" s="417">
        <v>65024</v>
      </c>
      <c r="B1187" s="8" t="s">
        <v>39716</v>
      </c>
      <c r="C1187" s="9" t="s">
        <v>82</v>
      </c>
      <c r="D1187" s="10">
        <v>272.93</v>
      </c>
      <c r="E1187" s="14"/>
    </row>
    <row r="1188" spans="1:5" ht="30">
      <c r="A1188" s="417">
        <v>65031</v>
      </c>
      <c r="B1188" s="8" t="s">
        <v>39717</v>
      </c>
      <c r="C1188" s="9" t="s">
        <v>82</v>
      </c>
      <c r="D1188" s="10">
        <v>256.93</v>
      </c>
      <c r="E1188" s="14"/>
    </row>
    <row r="1189" spans="1:5" ht="30">
      <c r="A1189" s="417">
        <v>65032</v>
      </c>
      <c r="B1189" s="8" t="s">
        <v>39718</v>
      </c>
      <c r="C1189" s="9" t="s">
        <v>82</v>
      </c>
      <c r="D1189" s="21">
        <v>2068.0500000000002</v>
      </c>
      <c r="E1189" s="14"/>
    </row>
    <row r="1190" spans="1:5" ht="30">
      <c r="A1190" s="417">
        <v>65033</v>
      </c>
      <c r="B1190" s="8" t="s">
        <v>39719</v>
      </c>
      <c r="C1190" s="9" t="s">
        <v>82</v>
      </c>
      <c r="D1190" s="21">
        <v>1196.3</v>
      </c>
      <c r="E1190" s="14"/>
    </row>
    <row r="1191" spans="1:5" ht="30">
      <c r="A1191" s="417">
        <v>65076</v>
      </c>
      <c r="B1191" s="8" t="s">
        <v>39720</v>
      </c>
      <c r="C1191" s="9" t="s">
        <v>82</v>
      </c>
      <c r="D1191" s="21">
        <v>11926.38</v>
      </c>
      <c r="E1191" s="14"/>
    </row>
    <row r="1192" spans="1:5" ht="15" customHeight="1">
      <c r="A1192" s="416">
        <v>652</v>
      </c>
      <c r="B1192" s="1171" t="s">
        <v>39721</v>
      </c>
      <c r="C1192" s="1172"/>
      <c r="D1192" s="1172"/>
      <c r="E1192" s="1173"/>
    </row>
    <row r="1193" spans="1:5" ht="30">
      <c r="A1193" s="417">
        <v>65204</v>
      </c>
      <c r="B1193" s="8" t="s">
        <v>39722</v>
      </c>
      <c r="C1193" s="9" t="s">
        <v>82</v>
      </c>
      <c r="D1193" s="10">
        <v>823.3</v>
      </c>
      <c r="E1193" s="14"/>
    </row>
    <row r="1194" spans="1:5" ht="60">
      <c r="A1194" s="417">
        <v>65256</v>
      </c>
      <c r="B1194" s="8" t="s">
        <v>39723</v>
      </c>
      <c r="C1194" s="9" t="s">
        <v>82</v>
      </c>
      <c r="D1194" s="10">
        <v>245.2</v>
      </c>
      <c r="E1194" s="14"/>
    </row>
    <row r="1195" spans="1:5" ht="30">
      <c r="A1195" s="417">
        <v>65257</v>
      </c>
      <c r="B1195" s="8" t="s">
        <v>39724</v>
      </c>
      <c r="C1195" s="9" t="s">
        <v>82</v>
      </c>
      <c r="D1195" s="10">
        <v>503.61</v>
      </c>
      <c r="E1195" s="14"/>
    </row>
    <row r="1196" spans="1:5" ht="15" customHeight="1">
      <c r="A1196" s="416">
        <v>655</v>
      </c>
      <c r="B1196" s="1171" t="s">
        <v>39721</v>
      </c>
      <c r="C1196" s="1172"/>
      <c r="D1196" s="1172"/>
      <c r="E1196" s="1173"/>
    </row>
    <row r="1197" spans="1:5">
      <c r="A1197" s="417">
        <v>65502</v>
      </c>
      <c r="B1197" s="8" t="s">
        <v>39725</v>
      </c>
      <c r="C1197" s="9" t="s">
        <v>82</v>
      </c>
      <c r="D1197" s="10">
        <v>153.83000000000001</v>
      </c>
      <c r="E1197" s="14"/>
    </row>
    <row r="1198" spans="1:5" ht="30">
      <c r="A1198" s="417">
        <v>65503</v>
      </c>
      <c r="B1198" s="8" t="s">
        <v>39726</v>
      </c>
      <c r="C1198" s="9" t="s">
        <v>82</v>
      </c>
      <c r="D1198" s="10">
        <v>363.01</v>
      </c>
      <c r="E1198" s="14"/>
    </row>
    <row r="1199" spans="1:5" ht="30">
      <c r="A1199" s="417">
        <v>65507</v>
      </c>
      <c r="B1199" s="8" t="s">
        <v>39727</v>
      </c>
      <c r="C1199" s="9" t="s">
        <v>82</v>
      </c>
      <c r="D1199" s="10">
        <v>33.43</v>
      </c>
      <c r="E1199" s="14"/>
    </row>
    <row r="1200" spans="1:5" ht="30">
      <c r="A1200" s="417">
        <v>65508</v>
      </c>
      <c r="B1200" s="8" t="s">
        <v>39728</v>
      </c>
      <c r="C1200" s="9" t="s">
        <v>82</v>
      </c>
      <c r="D1200" s="10">
        <v>163.96</v>
      </c>
      <c r="E1200" s="14"/>
    </row>
    <row r="1201" spans="1:5" ht="30">
      <c r="A1201" s="417">
        <v>65509</v>
      </c>
      <c r="B1201" s="8" t="s">
        <v>39729</v>
      </c>
      <c r="C1201" s="9" t="s">
        <v>82</v>
      </c>
      <c r="D1201" s="10">
        <v>111.06</v>
      </c>
      <c r="E1201" s="14"/>
    </row>
    <row r="1202" spans="1:5" ht="30">
      <c r="A1202" s="417">
        <v>65510</v>
      </c>
      <c r="B1202" s="8" t="s">
        <v>39730</v>
      </c>
      <c r="C1202" s="9" t="s">
        <v>81</v>
      </c>
      <c r="D1202" s="21">
        <v>1093.5899999999999</v>
      </c>
      <c r="E1202" s="14"/>
    </row>
    <row r="1203" spans="1:5" ht="30">
      <c r="A1203" s="417">
        <v>65513</v>
      </c>
      <c r="B1203" s="8" t="s">
        <v>39731</v>
      </c>
      <c r="C1203" s="9" t="s">
        <v>82</v>
      </c>
      <c r="D1203" s="21">
        <v>1526.14</v>
      </c>
      <c r="E1203" s="14"/>
    </row>
    <row r="1204" spans="1:5" ht="30">
      <c r="A1204" s="417">
        <v>65521</v>
      </c>
      <c r="B1204" s="8" t="s">
        <v>39732</v>
      </c>
      <c r="C1204" s="9" t="s">
        <v>82</v>
      </c>
      <c r="D1204" s="21">
        <v>1790.94</v>
      </c>
      <c r="E1204" s="14"/>
    </row>
    <row r="1205" spans="1:5" ht="30">
      <c r="A1205" s="417">
        <v>65523</v>
      </c>
      <c r="B1205" s="8" t="s">
        <v>39733</v>
      </c>
      <c r="C1205" s="9" t="s">
        <v>82</v>
      </c>
      <c r="D1205" s="21">
        <v>1278.6199999999999</v>
      </c>
      <c r="E1205" s="14"/>
    </row>
    <row r="1206" spans="1:5" ht="30">
      <c r="A1206" s="417">
        <v>65524</v>
      </c>
      <c r="B1206" s="8" t="s">
        <v>39734</v>
      </c>
      <c r="C1206" s="9" t="s">
        <v>82</v>
      </c>
      <c r="D1206" s="10">
        <v>21.42</v>
      </c>
      <c r="E1206" s="14"/>
    </row>
    <row r="1207" spans="1:5">
      <c r="A1207" s="417">
        <v>65526</v>
      </c>
      <c r="B1207" s="8" t="s">
        <v>39735</v>
      </c>
      <c r="C1207" s="9" t="s">
        <v>82</v>
      </c>
      <c r="D1207" s="10">
        <v>24</v>
      </c>
      <c r="E1207" s="14"/>
    </row>
    <row r="1208" spans="1:5" ht="30">
      <c r="A1208" s="417">
        <v>65528</v>
      </c>
      <c r="B1208" s="8" t="s">
        <v>39736</v>
      </c>
      <c r="C1208" s="9" t="s">
        <v>82</v>
      </c>
      <c r="D1208" s="10">
        <v>404.85</v>
      </c>
      <c r="E1208" s="14"/>
    </row>
    <row r="1209" spans="1:5" ht="30">
      <c r="A1209" s="417">
        <v>65544</v>
      </c>
      <c r="B1209" s="8" t="s">
        <v>39737</v>
      </c>
      <c r="C1209" s="9" t="s">
        <v>82</v>
      </c>
      <c r="D1209" s="10">
        <v>91.57</v>
      </c>
      <c r="E1209" s="14"/>
    </row>
    <row r="1210" spans="1:5" ht="30">
      <c r="A1210" s="417">
        <v>65555</v>
      </c>
      <c r="B1210" s="8" t="s">
        <v>39738</v>
      </c>
      <c r="C1210" s="9" t="s">
        <v>81</v>
      </c>
      <c r="D1210" s="21">
        <v>1079.3699999999999</v>
      </c>
      <c r="E1210" s="14"/>
    </row>
    <row r="1211" spans="1:5" ht="30">
      <c r="A1211" s="417">
        <v>65556</v>
      </c>
      <c r="B1211" s="8" t="s">
        <v>39739</v>
      </c>
      <c r="C1211" s="9" t="s">
        <v>81</v>
      </c>
      <c r="D1211" s="21">
        <v>1079.3699999999999</v>
      </c>
      <c r="E1211" s="14"/>
    </row>
    <row r="1212" spans="1:5" ht="30">
      <c r="A1212" s="417">
        <v>65563</v>
      </c>
      <c r="B1212" s="8" t="s">
        <v>39740</v>
      </c>
      <c r="C1212" s="9" t="s">
        <v>81</v>
      </c>
      <c r="D1212" s="21">
        <v>1093.5899999999999</v>
      </c>
      <c r="E1212" s="14"/>
    </row>
    <row r="1213" spans="1:5" ht="30">
      <c r="A1213" s="417">
        <v>65565</v>
      </c>
      <c r="B1213" s="8" t="s">
        <v>39741</v>
      </c>
      <c r="C1213" s="9" t="s">
        <v>82</v>
      </c>
      <c r="D1213" s="21">
        <v>2407.21</v>
      </c>
      <c r="E1213" s="14"/>
    </row>
    <row r="1214" spans="1:5" ht="30">
      <c r="A1214" s="417">
        <v>65566</v>
      </c>
      <c r="B1214" s="8" t="s">
        <v>39742</v>
      </c>
      <c r="C1214" s="9" t="s">
        <v>82</v>
      </c>
      <c r="D1214" s="21">
        <v>3053.31</v>
      </c>
      <c r="E1214" s="14"/>
    </row>
    <row r="1215" spans="1:5" ht="30">
      <c r="A1215" s="417">
        <v>65567</v>
      </c>
      <c r="B1215" s="8" t="s">
        <v>39743</v>
      </c>
      <c r="C1215" s="9" t="s">
        <v>82</v>
      </c>
      <c r="D1215" s="21">
        <v>1625.14</v>
      </c>
      <c r="E1215" s="14"/>
    </row>
    <row r="1216" spans="1:5" ht="30">
      <c r="A1216" s="417">
        <v>65572</v>
      </c>
      <c r="B1216" s="8" t="s">
        <v>39744</v>
      </c>
      <c r="C1216" s="9" t="s">
        <v>82</v>
      </c>
      <c r="D1216" s="21">
        <v>2687.21</v>
      </c>
      <c r="E1216" s="14"/>
    </row>
    <row r="1217" spans="1:5" ht="30">
      <c r="A1217" s="417">
        <v>65594</v>
      </c>
      <c r="B1217" s="8" t="s">
        <v>39745</v>
      </c>
      <c r="C1217" s="9" t="s">
        <v>81</v>
      </c>
      <c r="D1217" s="21">
        <v>1079.3699999999999</v>
      </c>
      <c r="E1217" s="14"/>
    </row>
    <row r="1218" spans="1:5" ht="30">
      <c r="A1218" s="417">
        <v>65596</v>
      </c>
      <c r="B1218" s="8" t="s">
        <v>39746</v>
      </c>
      <c r="C1218" s="9" t="s">
        <v>82</v>
      </c>
      <c r="D1218" s="10">
        <v>277.47000000000003</v>
      </c>
      <c r="E1218" s="14"/>
    </row>
    <row r="1219" spans="1:5" ht="30">
      <c r="A1219" s="417">
        <v>65598</v>
      </c>
      <c r="B1219" s="8" t="s">
        <v>39747</v>
      </c>
      <c r="C1219" s="9" t="s">
        <v>82</v>
      </c>
      <c r="D1219" s="10">
        <v>277.47000000000003</v>
      </c>
      <c r="E1219" s="14"/>
    </row>
    <row r="1220" spans="1:5" ht="15" customHeight="1">
      <c r="A1220" s="416">
        <v>656</v>
      </c>
      <c r="B1220" s="1171" t="s">
        <v>39721</v>
      </c>
      <c r="C1220" s="1172"/>
      <c r="D1220" s="1172"/>
      <c r="E1220" s="1173"/>
    </row>
    <row r="1221" spans="1:5" ht="30">
      <c r="A1221" s="417">
        <v>65604</v>
      </c>
      <c r="B1221" s="8" t="s">
        <v>39748</v>
      </c>
      <c r="C1221" s="9" t="s">
        <v>82</v>
      </c>
      <c r="D1221" s="10">
        <v>35.08</v>
      </c>
      <c r="E1221" s="14"/>
    </row>
    <row r="1222" spans="1:5" ht="30">
      <c r="A1222" s="417">
        <v>65611</v>
      </c>
      <c r="B1222" s="8" t="s">
        <v>39749</v>
      </c>
      <c r="C1222" s="9" t="s">
        <v>82</v>
      </c>
      <c r="D1222" s="10">
        <v>92.5</v>
      </c>
      <c r="E1222" s="14"/>
    </row>
    <row r="1223" spans="1:5" ht="30">
      <c r="A1223" s="417">
        <v>65670</v>
      </c>
      <c r="B1223" s="8" t="s">
        <v>39750</v>
      </c>
      <c r="C1223" s="9" t="s">
        <v>82</v>
      </c>
      <c r="D1223" s="10">
        <v>100.63</v>
      </c>
      <c r="E1223" s="14"/>
    </row>
    <row r="1224" spans="1:5">
      <c r="A1224" s="417">
        <v>65697</v>
      </c>
      <c r="B1224" s="8" t="s">
        <v>39751</v>
      </c>
      <c r="C1224" s="9" t="s">
        <v>82</v>
      </c>
      <c r="D1224" s="10">
        <v>154.88</v>
      </c>
      <c r="E1224" s="14"/>
    </row>
    <row r="1225" spans="1:5" ht="30">
      <c r="A1225" s="417">
        <v>65698</v>
      </c>
      <c r="B1225" s="8" t="s">
        <v>39752</v>
      </c>
      <c r="C1225" s="9" t="s">
        <v>82</v>
      </c>
      <c r="D1225" s="10">
        <v>111.66</v>
      </c>
      <c r="E1225" s="14"/>
    </row>
    <row r="1226" spans="1:5" ht="15" customHeight="1">
      <c r="A1226" s="416">
        <v>657</v>
      </c>
      <c r="B1226" s="1171" t="s">
        <v>39721</v>
      </c>
      <c r="C1226" s="1172"/>
      <c r="D1226" s="1172"/>
      <c r="E1226" s="1173"/>
    </row>
    <row r="1227" spans="1:5" ht="30">
      <c r="A1227" s="417">
        <v>65717</v>
      </c>
      <c r="B1227" s="8" t="s">
        <v>39753</v>
      </c>
      <c r="C1227" s="9" t="s">
        <v>82</v>
      </c>
      <c r="D1227" s="10">
        <v>192.94</v>
      </c>
      <c r="E1227" s="14"/>
    </row>
    <row r="1228" spans="1:5" ht="15" customHeight="1">
      <c r="A1228" s="416">
        <v>658</v>
      </c>
      <c r="B1228" s="1171" t="s">
        <v>39721</v>
      </c>
      <c r="C1228" s="1172"/>
      <c r="D1228" s="1172"/>
      <c r="E1228" s="1173"/>
    </row>
    <row r="1229" spans="1:5" ht="30">
      <c r="A1229" s="417">
        <v>65812</v>
      </c>
      <c r="B1229" s="8" t="s">
        <v>39754</v>
      </c>
      <c r="C1229" s="9" t="s">
        <v>82</v>
      </c>
      <c r="D1229" s="10">
        <v>389.68</v>
      </c>
      <c r="E1229" s="14"/>
    </row>
    <row r="1230" spans="1:5" ht="30">
      <c r="A1230" s="417">
        <v>65829</v>
      </c>
      <c r="B1230" s="8" t="s">
        <v>39755</v>
      </c>
      <c r="C1230" s="9" t="s">
        <v>82</v>
      </c>
      <c r="D1230" s="21">
        <v>1730.51</v>
      </c>
      <c r="E1230" s="14"/>
    </row>
    <row r="1231" spans="1:5" ht="30">
      <c r="A1231" s="417">
        <v>65830</v>
      </c>
      <c r="B1231" s="8" t="s">
        <v>39756</v>
      </c>
      <c r="C1231" s="9" t="s">
        <v>82</v>
      </c>
      <c r="D1231" s="21">
        <v>2293.06</v>
      </c>
      <c r="E1231" s="14"/>
    </row>
    <row r="1232" spans="1:5" ht="30">
      <c r="A1232" s="417">
        <v>65831</v>
      </c>
      <c r="B1232" s="8" t="s">
        <v>39757</v>
      </c>
      <c r="C1232" s="9" t="s">
        <v>82</v>
      </c>
      <c r="D1232" s="10">
        <v>163.96</v>
      </c>
      <c r="E1232" s="14"/>
    </row>
    <row r="1233" spans="1:5" ht="30">
      <c r="A1233" s="417">
        <v>65847</v>
      </c>
      <c r="B1233" s="8" t="s">
        <v>39758</v>
      </c>
      <c r="C1233" s="9" t="s">
        <v>82</v>
      </c>
      <c r="D1233" s="10">
        <v>180.62</v>
      </c>
      <c r="E1233" s="14"/>
    </row>
    <row r="1234" spans="1:5" ht="30">
      <c r="A1234" s="417">
        <v>65861</v>
      </c>
      <c r="B1234" s="8" t="s">
        <v>39759</v>
      </c>
      <c r="C1234" s="9" t="s">
        <v>82</v>
      </c>
      <c r="D1234" s="10">
        <v>308.37</v>
      </c>
      <c r="E1234" s="14"/>
    </row>
    <row r="1235" spans="1:5" ht="30">
      <c r="A1235" s="417">
        <v>65881</v>
      </c>
      <c r="B1235" s="8" t="s">
        <v>39760</v>
      </c>
      <c r="C1235" s="9" t="s">
        <v>82</v>
      </c>
      <c r="D1235" s="21">
        <v>1287.5899999999999</v>
      </c>
      <c r="E1235" s="14"/>
    </row>
    <row r="1236" spans="1:5" ht="15" customHeight="1">
      <c r="A1236" s="416">
        <v>659</v>
      </c>
      <c r="B1236" s="1171" t="s">
        <v>39721</v>
      </c>
      <c r="C1236" s="1172"/>
      <c r="D1236" s="1172"/>
      <c r="E1236" s="1173"/>
    </row>
    <row r="1237" spans="1:5" ht="30">
      <c r="A1237" s="417">
        <v>65943</v>
      </c>
      <c r="B1237" s="8" t="s">
        <v>39761</v>
      </c>
      <c r="C1237" s="9" t="s">
        <v>82</v>
      </c>
      <c r="D1237" s="10">
        <v>323.12</v>
      </c>
      <c r="E1237" s="14"/>
    </row>
    <row r="1238" spans="1:5" ht="30">
      <c r="A1238" s="417">
        <v>65955</v>
      </c>
      <c r="B1238" s="8" t="s">
        <v>39762</v>
      </c>
      <c r="C1238" s="9" t="s">
        <v>82</v>
      </c>
      <c r="D1238" s="10">
        <v>451.28</v>
      </c>
      <c r="E1238" s="14"/>
    </row>
    <row r="1239" spans="1:5" ht="30">
      <c r="A1239" s="417">
        <v>65973</v>
      </c>
      <c r="B1239" s="8" t="s">
        <v>39763</v>
      </c>
      <c r="C1239" s="9" t="s">
        <v>82</v>
      </c>
      <c r="D1239" s="10">
        <v>830.24</v>
      </c>
      <c r="E1239" s="14"/>
    </row>
    <row r="1240" spans="1:5" ht="15" customHeight="1">
      <c r="A1240" s="416">
        <v>660</v>
      </c>
      <c r="B1240" s="1171" t="s">
        <v>39764</v>
      </c>
      <c r="C1240" s="1172"/>
      <c r="D1240" s="1172"/>
      <c r="E1240" s="1173"/>
    </row>
    <row r="1241" spans="1:5">
      <c r="A1241" s="417">
        <v>66008</v>
      </c>
      <c r="B1241" s="8" t="s">
        <v>39765</v>
      </c>
      <c r="C1241" s="9" t="s">
        <v>82</v>
      </c>
      <c r="D1241" s="10">
        <v>108.77</v>
      </c>
      <c r="E1241" s="14"/>
    </row>
    <row r="1242" spans="1:5" ht="30">
      <c r="A1242" s="417">
        <v>66009</v>
      </c>
      <c r="B1242" s="8" t="s">
        <v>40068</v>
      </c>
      <c r="C1242" s="9" t="s">
        <v>82</v>
      </c>
      <c r="D1242" s="10">
        <v>129.66</v>
      </c>
      <c r="E1242" s="14"/>
    </row>
    <row r="1243" spans="1:5" ht="30">
      <c r="A1243" s="417">
        <v>66012</v>
      </c>
      <c r="B1243" s="8" t="s">
        <v>39766</v>
      </c>
      <c r="C1243" s="9" t="s">
        <v>82</v>
      </c>
      <c r="D1243" s="10">
        <v>167.94</v>
      </c>
      <c r="E1243" s="14"/>
    </row>
    <row r="1244" spans="1:5" ht="30">
      <c r="A1244" s="417">
        <v>66013</v>
      </c>
      <c r="B1244" s="8" t="s">
        <v>39767</v>
      </c>
      <c r="C1244" s="9" t="s">
        <v>82</v>
      </c>
      <c r="D1244" s="10">
        <v>67.97</v>
      </c>
      <c r="E1244" s="14"/>
    </row>
    <row r="1245" spans="1:5" ht="30">
      <c r="A1245" s="417">
        <v>66022</v>
      </c>
      <c r="B1245" s="8" t="s">
        <v>39768</v>
      </c>
      <c r="C1245" s="9" t="s">
        <v>82</v>
      </c>
      <c r="D1245" s="10">
        <v>80.849999999999994</v>
      </c>
      <c r="E1245" s="14"/>
    </row>
    <row r="1246" spans="1:5" ht="30">
      <c r="A1246" s="417">
        <v>66024</v>
      </c>
      <c r="B1246" s="8" t="s">
        <v>39769</v>
      </c>
      <c r="C1246" s="9" t="s">
        <v>82</v>
      </c>
      <c r="D1246" s="10">
        <v>34.090000000000003</v>
      </c>
      <c r="E1246" s="14"/>
    </row>
    <row r="1247" spans="1:5" ht="30">
      <c r="A1247" s="417">
        <v>66027</v>
      </c>
      <c r="B1247" s="8" t="s">
        <v>39770</v>
      </c>
      <c r="C1247" s="9" t="s">
        <v>82</v>
      </c>
      <c r="D1247" s="10">
        <v>277.79000000000002</v>
      </c>
      <c r="E1247" s="14"/>
    </row>
    <row r="1248" spans="1:5" ht="30">
      <c r="A1248" s="417">
        <v>66045</v>
      </c>
      <c r="B1248" s="8" t="s">
        <v>39771</v>
      </c>
      <c r="C1248" s="9" t="s">
        <v>82</v>
      </c>
      <c r="D1248" s="10">
        <v>177.27</v>
      </c>
      <c r="E1248" s="14"/>
    </row>
    <row r="1249" spans="1:5" ht="45">
      <c r="A1249" s="417">
        <v>66048</v>
      </c>
      <c r="B1249" s="8" t="s">
        <v>39772</v>
      </c>
      <c r="C1249" s="9" t="s">
        <v>82</v>
      </c>
      <c r="D1249" s="10">
        <v>82.33</v>
      </c>
      <c r="E1249" s="14"/>
    </row>
    <row r="1250" spans="1:5">
      <c r="A1250" s="417">
        <v>66049</v>
      </c>
      <c r="B1250" s="8" t="s">
        <v>39773</v>
      </c>
      <c r="C1250" s="9" t="s">
        <v>82</v>
      </c>
      <c r="D1250" s="10">
        <v>17.22</v>
      </c>
      <c r="E1250" s="14"/>
    </row>
    <row r="1251" spans="1:5" ht="30">
      <c r="A1251" s="417">
        <v>66058</v>
      </c>
      <c r="B1251" s="8" t="s">
        <v>39774</v>
      </c>
      <c r="C1251" s="9" t="s">
        <v>82</v>
      </c>
      <c r="D1251" s="10">
        <v>108.77</v>
      </c>
      <c r="E1251" s="14"/>
    </row>
    <row r="1252" spans="1:5" ht="30">
      <c r="A1252" s="417">
        <v>66074</v>
      </c>
      <c r="B1252" s="8" t="s">
        <v>39775</v>
      </c>
      <c r="C1252" s="9" t="s">
        <v>82</v>
      </c>
      <c r="D1252" s="10">
        <v>298.02999999999997</v>
      </c>
      <c r="E1252" s="14"/>
    </row>
    <row r="1253" spans="1:5" ht="15" customHeight="1">
      <c r="A1253" s="416">
        <v>661</v>
      </c>
      <c r="B1253" s="1171" t="s">
        <v>39764</v>
      </c>
      <c r="C1253" s="1172"/>
      <c r="D1253" s="1172"/>
      <c r="E1253" s="1173"/>
    </row>
    <row r="1254" spans="1:5" ht="30">
      <c r="A1254" s="417">
        <v>66124</v>
      </c>
      <c r="B1254" s="8" t="s">
        <v>39776</v>
      </c>
      <c r="C1254" s="9" t="s">
        <v>82</v>
      </c>
      <c r="D1254" s="10">
        <v>129.66</v>
      </c>
      <c r="E1254" s="14"/>
    </row>
    <row r="1255" spans="1:5" ht="30">
      <c r="A1255" s="417">
        <v>66125</v>
      </c>
      <c r="B1255" s="8" t="s">
        <v>39777</v>
      </c>
      <c r="C1255" s="9" t="s">
        <v>82</v>
      </c>
      <c r="D1255" s="10">
        <v>128.80000000000001</v>
      </c>
      <c r="E1255" s="14"/>
    </row>
    <row r="1256" spans="1:5" ht="30">
      <c r="A1256" s="417">
        <v>66178</v>
      </c>
      <c r="B1256" s="8" t="s">
        <v>39778</v>
      </c>
      <c r="C1256" s="9" t="s">
        <v>82</v>
      </c>
      <c r="D1256" s="10">
        <v>828.74</v>
      </c>
      <c r="E1256" s="14"/>
    </row>
    <row r="1257" spans="1:5" ht="15" customHeight="1">
      <c r="A1257" s="416">
        <v>662</v>
      </c>
      <c r="B1257" s="1171" t="s">
        <v>39721</v>
      </c>
      <c r="C1257" s="1172"/>
      <c r="D1257" s="1172"/>
      <c r="E1257" s="1173"/>
    </row>
    <row r="1258" spans="1:5" ht="30">
      <c r="A1258" s="417">
        <v>66207</v>
      </c>
      <c r="B1258" s="8" t="s">
        <v>39779</v>
      </c>
      <c r="C1258" s="9" t="s">
        <v>82</v>
      </c>
      <c r="D1258" s="10">
        <v>565.41999999999996</v>
      </c>
      <c r="E1258" s="14"/>
    </row>
    <row r="1259" spans="1:5" ht="15" customHeight="1">
      <c r="A1259" s="416">
        <v>663</v>
      </c>
      <c r="B1259" s="1171" t="s">
        <v>39764</v>
      </c>
      <c r="C1259" s="1172"/>
      <c r="D1259" s="1172"/>
      <c r="E1259" s="1173"/>
    </row>
    <row r="1260" spans="1:5" ht="60">
      <c r="A1260" s="417">
        <v>66301</v>
      </c>
      <c r="B1260" s="8" t="s">
        <v>39780</v>
      </c>
      <c r="C1260" s="9" t="s">
        <v>82</v>
      </c>
      <c r="D1260" s="10">
        <v>833.97</v>
      </c>
      <c r="E1260" s="14"/>
    </row>
    <row r="1261" spans="1:5" ht="30">
      <c r="A1261" s="417">
        <v>66335</v>
      </c>
      <c r="B1261" s="8" t="s">
        <v>39781</v>
      </c>
      <c r="C1261" s="9" t="s">
        <v>82</v>
      </c>
      <c r="D1261" s="10">
        <v>138.24</v>
      </c>
      <c r="E1261" s="14"/>
    </row>
    <row r="1262" spans="1:5" ht="30">
      <c r="A1262" s="417">
        <v>66368</v>
      </c>
      <c r="B1262" s="8" t="s">
        <v>39782</v>
      </c>
      <c r="C1262" s="9" t="s">
        <v>82</v>
      </c>
      <c r="D1262" s="10">
        <v>810.89</v>
      </c>
      <c r="E1262" s="14"/>
    </row>
    <row r="1263" spans="1:5" ht="30">
      <c r="A1263" s="417">
        <v>66372</v>
      </c>
      <c r="B1263" s="8" t="s">
        <v>39783</v>
      </c>
      <c r="C1263" s="9" t="s">
        <v>82</v>
      </c>
      <c r="D1263" s="10">
        <v>352.23</v>
      </c>
      <c r="E1263" s="14"/>
    </row>
    <row r="1264" spans="1:5" ht="15" customHeight="1">
      <c r="A1264" s="416">
        <v>666</v>
      </c>
      <c r="B1264" s="1171" t="s">
        <v>39784</v>
      </c>
      <c r="C1264" s="1172"/>
      <c r="D1264" s="1172"/>
      <c r="E1264" s="1173"/>
    </row>
    <row r="1265" spans="1:5" ht="30">
      <c r="A1265" s="417">
        <v>66608</v>
      </c>
      <c r="B1265" s="8" t="s">
        <v>39785</v>
      </c>
      <c r="C1265" s="9" t="s">
        <v>82</v>
      </c>
      <c r="D1265" s="10">
        <v>866.32</v>
      </c>
      <c r="E1265" s="14"/>
    </row>
    <row r="1266" spans="1:5" ht="15" customHeight="1">
      <c r="A1266" s="416">
        <v>670</v>
      </c>
      <c r="B1266" s="1171" t="s">
        <v>39786</v>
      </c>
      <c r="C1266" s="1172"/>
      <c r="D1266" s="1172"/>
      <c r="E1266" s="1173"/>
    </row>
    <row r="1267" spans="1:5" ht="45">
      <c r="A1267" s="417">
        <v>67001</v>
      </c>
      <c r="B1267" s="8" t="s">
        <v>39787</v>
      </c>
      <c r="C1267" s="9" t="s">
        <v>82</v>
      </c>
      <c r="D1267" s="10">
        <v>425.93</v>
      </c>
      <c r="E1267" s="14"/>
    </row>
    <row r="1268" spans="1:5" ht="30">
      <c r="A1268" s="417">
        <v>67004</v>
      </c>
      <c r="B1268" s="8" t="s">
        <v>39788</v>
      </c>
      <c r="C1268" s="9" t="s">
        <v>82</v>
      </c>
      <c r="D1268" s="10">
        <v>570.11</v>
      </c>
      <c r="E1268" s="14"/>
    </row>
    <row r="1269" spans="1:5" ht="30">
      <c r="A1269" s="417">
        <v>67007</v>
      </c>
      <c r="B1269" s="8" t="s">
        <v>39789</v>
      </c>
      <c r="C1269" s="9" t="s">
        <v>82</v>
      </c>
      <c r="D1269" s="10">
        <v>363.85</v>
      </c>
      <c r="E1269" s="14"/>
    </row>
    <row r="1270" spans="1:5" ht="30">
      <c r="A1270" s="417">
        <v>67008</v>
      </c>
      <c r="B1270" s="8" t="s">
        <v>39790</v>
      </c>
      <c r="C1270" s="9" t="s">
        <v>82</v>
      </c>
      <c r="D1270" s="10">
        <v>82.79</v>
      </c>
      <c r="E1270" s="14"/>
    </row>
    <row r="1271" spans="1:5">
      <c r="A1271" s="417">
        <v>67035</v>
      </c>
      <c r="B1271" s="8" t="s">
        <v>39791</v>
      </c>
      <c r="C1271" s="9" t="s">
        <v>82</v>
      </c>
      <c r="D1271" s="10">
        <v>8.9</v>
      </c>
      <c r="E1271" s="14"/>
    </row>
    <row r="1272" spans="1:5">
      <c r="A1272" s="417">
        <v>67040</v>
      </c>
      <c r="B1272" s="8" t="s">
        <v>39792</v>
      </c>
      <c r="C1272" s="9" t="s">
        <v>82</v>
      </c>
      <c r="D1272" s="10">
        <v>202.85</v>
      </c>
      <c r="E1272" s="14"/>
    </row>
    <row r="1273" spans="1:5" ht="30">
      <c r="A1273" s="417">
        <v>67042</v>
      </c>
      <c r="B1273" s="8" t="s">
        <v>39793</v>
      </c>
      <c r="C1273" s="9" t="s">
        <v>82</v>
      </c>
      <c r="D1273" s="10">
        <v>198.29</v>
      </c>
      <c r="E1273" s="14"/>
    </row>
    <row r="1274" spans="1:5" ht="30">
      <c r="A1274" s="417">
        <v>67043</v>
      </c>
      <c r="B1274" s="8" t="s">
        <v>39794</v>
      </c>
      <c r="C1274" s="9" t="s">
        <v>82</v>
      </c>
      <c r="D1274" s="10">
        <v>226.48</v>
      </c>
      <c r="E1274" s="14"/>
    </row>
    <row r="1275" spans="1:5" ht="30">
      <c r="A1275" s="417">
        <v>67046</v>
      </c>
      <c r="B1275" s="8" t="s">
        <v>39795</v>
      </c>
      <c r="C1275" s="9" t="s">
        <v>82</v>
      </c>
      <c r="D1275" s="10">
        <v>150.74</v>
      </c>
      <c r="E1275" s="14"/>
    </row>
    <row r="1276" spans="1:5" ht="30">
      <c r="A1276" s="417">
        <v>67047</v>
      </c>
      <c r="B1276" s="8" t="s">
        <v>39796</v>
      </c>
      <c r="C1276" s="9" t="s">
        <v>82</v>
      </c>
      <c r="D1276" s="10">
        <v>687.36</v>
      </c>
      <c r="E1276" s="14"/>
    </row>
    <row r="1277" spans="1:5" ht="30">
      <c r="A1277" s="417">
        <v>67050</v>
      </c>
      <c r="B1277" s="8" t="s">
        <v>39797</v>
      </c>
      <c r="C1277" s="9" t="s">
        <v>82</v>
      </c>
      <c r="D1277" s="10">
        <v>311.87</v>
      </c>
      <c r="E1277" s="14"/>
    </row>
    <row r="1278" spans="1:5" ht="30">
      <c r="A1278" s="417">
        <v>67051</v>
      </c>
      <c r="B1278" s="8" t="s">
        <v>39798</v>
      </c>
      <c r="C1278" s="9" t="s">
        <v>82</v>
      </c>
      <c r="D1278" s="10">
        <v>80.25</v>
      </c>
      <c r="E1278" s="14"/>
    </row>
    <row r="1279" spans="1:5" ht="45">
      <c r="A1279" s="417">
        <v>67054</v>
      </c>
      <c r="B1279" s="8" t="s">
        <v>39799</v>
      </c>
      <c r="C1279" s="9" t="s">
        <v>82</v>
      </c>
      <c r="D1279" s="10">
        <v>563.49</v>
      </c>
      <c r="E1279" s="14"/>
    </row>
    <row r="1280" spans="1:5" ht="30">
      <c r="A1280" s="417">
        <v>67061</v>
      </c>
      <c r="B1280" s="8" t="s">
        <v>39800</v>
      </c>
      <c r="C1280" s="9" t="s">
        <v>82</v>
      </c>
      <c r="D1280" s="10">
        <v>16.16</v>
      </c>
      <c r="E1280" s="14"/>
    </row>
    <row r="1281" spans="1:5" ht="30">
      <c r="A1281" s="417">
        <v>67066</v>
      </c>
      <c r="B1281" s="8" t="s">
        <v>39801</v>
      </c>
      <c r="C1281" s="9" t="s">
        <v>82</v>
      </c>
      <c r="D1281" s="10">
        <v>538.22</v>
      </c>
      <c r="E1281" s="14"/>
    </row>
    <row r="1282" spans="1:5" ht="30">
      <c r="A1282" s="417">
        <v>67067</v>
      </c>
      <c r="B1282" s="8" t="s">
        <v>39802</v>
      </c>
      <c r="C1282" s="9" t="s">
        <v>82</v>
      </c>
      <c r="D1282" s="10">
        <v>135.46</v>
      </c>
      <c r="E1282" s="14"/>
    </row>
    <row r="1283" spans="1:5" ht="60">
      <c r="A1283" s="417">
        <v>67090</v>
      </c>
      <c r="B1283" s="8" t="s">
        <v>39803</v>
      </c>
      <c r="C1283" s="9" t="s">
        <v>82</v>
      </c>
      <c r="D1283" s="10">
        <v>14.17</v>
      </c>
      <c r="E1283" s="14"/>
    </row>
    <row r="1284" spans="1:5">
      <c r="A1284" s="417">
        <v>67094</v>
      </c>
      <c r="B1284" s="8" t="s">
        <v>39804</v>
      </c>
      <c r="C1284" s="9" t="s">
        <v>82</v>
      </c>
      <c r="D1284" s="10">
        <v>141.06</v>
      </c>
      <c r="E1284" s="14"/>
    </row>
    <row r="1285" spans="1:5" ht="15" customHeight="1">
      <c r="A1285" s="416">
        <v>671</v>
      </c>
      <c r="B1285" s="1171" t="s">
        <v>39786</v>
      </c>
      <c r="C1285" s="1172"/>
      <c r="D1285" s="1172"/>
      <c r="E1285" s="1173"/>
    </row>
    <row r="1286" spans="1:5" ht="30">
      <c r="A1286" s="417">
        <v>67130</v>
      </c>
      <c r="B1286" s="8" t="s">
        <v>39805</v>
      </c>
      <c r="C1286" s="9" t="s">
        <v>82</v>
      </c>
      <c r="D1286" s="10">
        <v>114.28</v>
      </c>
      <c r="E1286" s="14"/>
    </row>
    <row r="1287" spans="1:5" ht="15" customHeight="1">
      <c r="A1287" s="416">
        <v>675</v>
      </c>
      <c r="B1287" s="1171" t="s">
        <v>39806</v>
      </c>
      <c r="C1287" s="1172"/>
      <c r="D1287" s="1172"/>
      <c r="E1287" s="1173"/>
    </row>
    <row r="1288" spans="1:5" ht="30">
      <c r="A1288" s="417">
        <v>67507</v>
      </c>
      <c r="B1288" s="8" t="s">
        <v>39807</v>
      </c>
      <c r="C1288" s="9" t="s">
        <v>82</v>
      </c>
      <c r="D1288" s="10">
        <v>14.72</v>
      </c>
      <c r="E1288" s="14"/>
    </row>
    <row r="1289" spans="1:5" ht="30">
      <c r="A1289" s="417">
        <v>67510</v>
      </c>
      <c r="B1289" s="8" t="s">
        <v>39808</v>
      </c>
      <c r="C1289" s="9" t="s">
        <v>82</v>
      </c>
      <c r="D1289" s="10">
        <v>17.22</v>
      </c>
      <c r="E1289" s="14"/>
    </row>
    <row r="1290" spans="1:5" ht="30">
      <c r="A1290" s="417">
        <v>67512</v>
      </c>
      <c r="B1290" s="8" t="s">
        <v>39809</v>
      </c>
      <c r="C1290" s="9" t="s">
        <v>82</v>
      </c>
      <c r="D1290" s="10">
        <v>44.63</v>
      </c>
      <c r="E1290" s="14"/>
    </row>
    <row r="1291" spans="1:5" ht="30">
      <c r="A1291" s="417">
        <v>67522</v>
      </c>
      <c r="B1291" s="8" t="s">
        <v>39810</v>
      </c>
      <c r="C1291" s="9" t="s">
        <v>82</v>
      </c>
      <c r="D1291" s="10">
        <v>14.68</v>
      </c>
      <c r="E1291" s="14"/>
    </row>
    <row r="1292" spans="1:5" ht="30">
      <c r="A1292" s="417">
        <v>67552</v>
      </c>
      <c r="B1292" s="8" t="s">
        <v>39811</v>
      </c>
      <c r="C1292" s="9" t="s">
        <v>82</v>
      </c>
      <c r="D1292" s="10">
        <v>19.82</v>
      </c>
      <c r="E1292" s="14"/>
    </row>
    <row r="1293" spans="1:5" ht="30">
      <c r="A1293" s="417">
        <v>67560</v>
      </c>
      <c r="B1293" s="8" t="s">
        <v>39812</v>
      </c>
      <c r="C1293" s="9" t="s">
        <v>82</v>
      </c>
      <c r="D1293" s="10">
        <v>26.79</v>
      </c>
      <c r="E1293" s="14"/>
    </row>
    <row r="1294" spans="1:5" ht="30">
      <c r="A1294" s="417">
        <v>67561</v>
      </c>
      <c r="B1294" s="8" t="s">
        <v>39813</v>
      </c>
      <c r="C1294" s="9" t="s">
        <v>82</v>
      </c>
      <c r="D1294" s="10">
        <v>27.96</v>
      </c>
      <c r="E1294" s="14"/>
    </row>
    <row r="1295" spans="1:5" ht="30">
      <c r="A1295" s="417">
        <v>67578</v>
      </c>
      <c r="B1295" s="8" t="s">
        <v>39814</v>
      </c>
      <c r="C1295" s="9" t="s">
        <v>82</v>
      </c>
      <c r="D1295" s="10">
        <v>14.72</v>
      </c>
      <c r="E1295" s="14"/>
    </row>
    <row r="1296" spans="1:5" ht="15" customHeight="1">
      <c r="A1296" s="416">
        <v>676</v>
      </c>
      <c r="B1296" s="1171" t="s">
        <v>39815</v>
      </c>
      <c r="C1296" s="1172"/>
      <c r="D1296" s="1172"/>
      <c r="E1296" s="1173"/>
    </row>
    <row r="1297" spans="1:5" ht="30">
      <c r="A1297" s="417">
        <v>67650</v>
      </c>
      <c r="B1297" s="8" t="s">
        <v>39816</v>
      </c>
      <c r="C1297" s="9" t="s">
        <v>82</v>
      </c>
      <c r="D1297" s="10">
        <v>46.12</v>
      </c>
      <c r="E1297" s="14"/>
    </row>
    <row r="1298" spans="1:5" ht="30">
      <c r="A1298" s="417">
        <v>67651</v>
      </c>
      <c r="B1298" s="8" t="s">
        <v>39817</v>
      </c>
      <c r="C1298" s="9" t="s">
        <v>82</v>
      </c>
      <c r="D1298" s="10">
        <v>29.85</v>
      </c>
      <c r="E1298" s="14"/>
    </row>
    <row r="1299" spans="1:5">
      <c r="A1299" s="417">
        <v>67652</v>
      </c>
      <c r="B1299" s="8" t="s">
        <v>39818</v>
      </c>
      <c r="C1299" s="9" t="s">
        <v>82</v>
      </c>
      <c r="D1299" s="10">
        <v>9.1999999999999993</v>
      </c>
      <c r="E1299" s="14"/>
    </row>
    <row r="1300" spans="1:5" ht="15" customHeight="1">
      <c r="A1300" s="416">
        <v>680</v>
      </c>
      <c r="B1300" s="1171" t="s">
        <v>39819</v>
      </c>
      <c r="C1300" s="1172"/>
      <c r="D1300" s="1172"/>
      <c r="E1300" s="1173"/>
    </row>
    <row r="1301" spans="1:5" ht="30">
      <c r="A1301" s="417">
        <v>68001</v>
      </c>
      <c r="B1301" s="8" t="s">
        <v>39820</v>
      </c>
      <c r="C1301" s="9" t="s">
        <v>81</v>
      </c>
      <c r="D1301" s="10">
        <v>25.51</v>
      </c>
      <c r="E1301" s="14"/>
    </row>
    <row r="1302" spans="1:5">
      <c r="A1302" s="417">
        <v>68017</v>
      </c>
      <c r="B1302" s="8" t="s">
        <v>39821</v>
      </c>
      <c r="C1302" s="9" t="s">
        <v>82</v>
      </c>
      <c r="D1302" s="10">
        <v>20.79</v>
      </c>
      <c r="E1302" s="14"/>
    </row>
    <row r="1303" spans="1:5" ht="30">
      <c r="A1303" s="417">
        <v>68020</v>
      </c>
      <c r="B1303" s="8" t="s">
        <v>39822</v>
      </c>
      <c r="C1303" s="9" t="s">
        <v>2498</v>
      </c>
      <c r="D1303" s="10">
        <v>234.42</v>
      </c>
      <c r="E1303" s="14"/>
    </row>
    <row r="1304" spans="1:5" ht="30">
      <c r="A1304" s="417">
        <v>68023</v>
      </c>
      <c r="B1304" s="8" t="s">
        <v>39823</v>
      </c>
      <c r="C1304" s="9" t="s">
        <v>81</v>
      </c>
      <c r="D1304" s="10">
        <v>91.04</v>
      </c>
      <c r="E1304" s="14"/>
    </row>
    <row r="1305" spans="1:5" ht="30">
      <c r="A1305" s="417">
        <v>68047</v>
      </c>
      <c r="B1305" s="8" t="s">
        <v>39824</v>
      </c>
      <c r="C1305" s="9" t="s">
        <v>2498</v>
      </c>
      <c r="D1305" s="10">
        <v>295.94</v>
      </c>
      <c r="E1305" s="14"/>
    </row>
    <row r="1306" spans="1:5" ht="15" customHeight="1">
      <c r="A1306" s="416">
        <v>681</v>
      </c>
      <c r="B1306" s="1171" t="s">
        <v>39825</v>
      </c>
      <c r="C1306" s="1172"/>
      <c r="D1306" s="1172"/>
      <c r="E1306" s="1173"/>
    </row>
    <row r="1307" spans="1:5" ht="30">
      <c r="A1307" s="417">
        <v>68138</v>
      </c>
      <c r="B1307" s="8" t="s">
        <v>39826</v>
      </c>
      <c r="C1307" s="9" t="s">
        <v>82</v>
      </c>
      <c r="D1307" s="10">
        <v>310.27</v>
      </c>
      <c r="E1307" s="14"/>
    </row>
    <row r="1308" spans="1:5" ht="15" customHeight="1">
      <c r="A1308" s="416">
        <v>691</v>
      </c>
      <c r="B1308" s="1171" t="s">
        <v>38881</v>
      </c>
      <c r="C1308" s="1172"/>
      <c r="D1308" s="1172"/>
      <c r="E1308" s="1173"/>
    </row>
    <row r="1309" spans="1:5" ht="30">
      <c r="A1309" s="417">
        <v>69172</v>
      </c>
      <c r="B1309" s="8" t="s">
        <v>39827</v>
      </c>
      <c r="C1309" s="9" t="s">
        <v>82</v>
      </c>
      <c r="D1309" s="10">
        <v>53.3</v>
      </c>
      <c r="E1309" s="14"/>
    </row>
    <row r="1310" spans="1:5" ht="30">
      <c r="A1310" s="417">
        <v>69185</v>
      </c>
      <c r="B1310" s="8" t="s">
        <v>39828</v>
      </c>
      <c r="C1310" s="9" t="s">
        <v>81</v>
      </c>
      <c r="D1310" s="10">
        <v>13.93</v>
      </c>
      <c r="E1310" s="14"/>
    </row>
    <row r="1311" spans="1:5" ht="30">
      <c r="A1311" s="417">
        <v>69191</v>
      </c>
      <c r="B1311" s="8" t="s">
        <v>39829</v>
      </c>
      <c r="C1311" s="9" t="s">
        <v>82</v>
      </c>
      <c r="D1311" s="10">
        <v>237.56</v>
      </c>
      <c r="E1311" s="14"/>
    </row>
    <row r="1312" spans="1:5" ht="45">
      <c r="A1312" s="417">
        <v>69194</v>
      </c>
      <c r="B1312" s="8" t="s">
        <v>39830</v>
      </c>
      <c r="C1312" s="9" t="s">
        <v>82</v>
      </c>
      <c r="D1312" s="10">
        <v>491.65</v>
      </c>
      <c r="E1312" s="14"/>
    </row>
    <row r="1313" spans="1:5" ht="15" customHeight="1">
      <c r="A1313" s="416">
        <v>692</v>
      </c>
      <c r="B1313" s="1171" t="s">
        <v>39831</v>
      </c>
      <c r="C1313" s="1172"/>
      <c r="D1313" s="1172"/>
      <c r="E1313" s="1173"/>
    </row>
    <row r="1314" spans="1:5" ht="45">
      <c r="A1314" s="417">
        <v>69213</v>
      </c>
      <c r="B1314" s="8" t="s">
        <v>39832</v>
      </c>
      <c r="C1314" s="9" t="s">
        <v>82</v>
      </c>
      <c r="D1314" s="10">
        <v>248.7</v>
      </c>
      <c r="E1314" s="14"/>
    </row>
    <row r="1315" spans="1:5" ht="30">
      <c r="A1315" s="417">
        <v>69284</v>
      </c>
      <c r="B1315" s="8" t="s">
        <v>39833</v>
      </c>
      <c r="C1315" s="9" t="s">
        <v>2498</v>
      </c>
      <c r="D1315" s="10">
        <v>100.02</v>
      </c>
      <c r="E1315" s="14"/>
    </row>
    <row r="1316" spans="1:5" ht="30">
      <c r="A1316" s="417">
        <v>69291</v>
      </c>
      <c r="B1316" s="8" t="s">
        <v>39834</v>
      </c>
      <c r="C1316" s="9" t="s">
        <v>82</v>
      </c>
      <c r="D1316" s="21">
        <v>1080.92</v>
      </c>
      <c r="E1316" s="14"/>
    </row>
    <row r="1317" spans="1:5" ht="15" customHeight="1">
      <c r="A1317" s="416">
        <v>694</v>
      </c>
      <c r="B1317" s="1171" t="s">
        <v>39057</v>
      </c>
      <c r="C1317" s="1172"/>
      <c r="D1317" s="1172"/>
      <c r="E1317" s="1173"/>
    </row>
    <row r="1318" spans="1:5" ht="30">
      <c r="A1318" s="417">
        <v>69404</v>
      </c>
      <c r="B1318" s="8" t="s">
        <v>39835</v>
      </c>
      <c r="C1318" s="9" t="s">
        <v>82</v>
      </c>
      <c r="D1318" s="21">
        <v>1387.33</v>
      </c>
      <c r="E1318" s="14"/>
    </row>
    <row r="1319" spans="1:5" ht="45">
      <c r="A1319" s="417">
        <v>69409</v>
      </c>
      <c r="B1319" s="8" t="s">
        <v>39836</v>
      </c>
      <c r="C1319" s="9" t="s">
        <v>82</v>
      </c>
      <c r="D1319" s="10">
        <v>87.69</v>
      </c>
      <c r="E1319" s="14"/>
    </row>
    <row r="1320" spans="1:5" ht="30">
      <c r="A1320" s="417">
        <v>69421</v>
      </c>
      <c r="B1320" s="8" t="s">
        <v>39837</v>
      </c>
      <c r="C1320" s="9" t="s">
        <v>82</v>
      </c>
      <c r="D1320" s="10">
        <v>257.22000000000003</v>
      </c>
      <c r="E1320" s="14"/>
    </row>
    <row r="1321" spans="1:5" ht="45">
      <c r="A1321" s="417">
        <v>69445</v>
      </c>
      <c r="B1321" s="8" t="s">
        <v>39838</v>
      </c>
      <c r="C1321" s="9" t="s">
        <v>82</v>
      </c>
      <c r="D1321" s="21">
        <v>1147.29</v>
      </c>
      <c r="E1321" s="14"/>
    </row>
    <row r="1322" spans="1:5" ht="15" customHeight="1">
      <c r="A1322" s="416">
        <v>695</v>
      </c>
      <c r="B1322" s="1171" t="s">
        <v>23</v>
      </c>
      <c r="C1322" s="1172"/>
      <c r="D1322" s="1172"/>
      <c r="E1322" s="1173"/>
    </row>
    <row r="1323" spans="1:5" ht="30">
      <c r="A1323" s="417">
        <v>69503</v>
      </c>
      <c r="B1323" s="8" t="s">
        <v>39839</v>
      </c>
      <c r="C1323" s="9" t="s">
        <v>82</v>
      </c>
      <c r="D1323" s="10">
        <v>11.1</v>
      </c>
      <c r="E1323" s="14"/>
    </row>
    <row r="1324" spans="1:5">
      <c r="A1324" s="417">
        <v>69505</v>
      </c>
      <c r="B1324" s="8" t="s">
        <v>39840</v>
      </c>
      <c r="C1324" s="9" t="s">
        <v>82</v>
      </c>
      <c r="D1324" s="10">
        <v>6.32</v>
      </c>
      <c r="E1324" s="14"/>
    </row>
    <row r="1325" spans="1:5">
      <c r="A1325" s="417">
        <v>69506</v>
      </c>
      <c r="B1325" s="8" t="s">
        <v>39841</v>
      </c>
      <c r="C1325" s="9" t="s">
        <v>82</v>
      </c>
      <c r="D1325" s="10">
        <v>35.68</v>
      </c>
      <c r="E1325" s="14"/>
    </row>
    <row r="1326" spans="1:5" ht="30">
      <c r="A1326" s="417">
        <v>69508</v>
      </c>
      <c r="B1326" s="8" t="s">
        <v>39842</v>
      </c>
      <c r="C1326" s="9" t="s">
        <v>76</v>
      </c>
      <c r="D1326" s="10">
        <v>168.29</v>
      </c>
      <c r="E1326" s="14"/>
    </row>
    <row r="1327" spans="1:5" ht="30">
      <c r="A1327" s="417">
        <v>69509</v>
      </c>
      <c r="B1327" s="8" t="s">
        <v>39843</v>
      </c>
      <c r="C1327" s="9" t="s">
        <v>82</v>
      </c>
      <c r="D1327" s="10">
        <v>34.24</v>
      </c>
      <c r="E1327" s="14"/>
    </row>
    <row r="1328" spans="1:5">
      <c r="A1328" s="417">
        <v>69512</v>
      </c>
      <c r="B1328" s="8" t="s">
        <v>89</v>
      </c>
      <c r="C1328" s="9" t="s">
        <v>81</v>
      </c>
      <c r="D1328" s="10">
        <v>0.13</v>
      </c>
      <c r="E1328" s="14"/>
    </row>
    <row r="1329" spans="1:5">
      <c r="A1329" s="417">
        <v>69513</v>
      </c>
      <c r="B1329" s="8" t="s">
        <v>90</v>
      </c>
      <c r="C1329" s="9" t="s">
        <v>76</v>
      </c>
      <c r="D1329" s="10">
        <v>80.680000000000007</v>
      </c>
      <c r="E1329" s="14"/>
    </row>
    <row r="1330" spans="1:5" ht="30">
      <c r="A1330" s="417">
        <v>69514</v>
      </c>
      <c r="B1330" s="8" t="s">
        <v>91</v>
      </c>
      <c r="C1330" s="9" t="s">
        <v>84</v>
      </c>
      <c r="D1330" s="10">
        <v>71.63</v>
      </c>
      <c r="E1330" s="14"/>
    </row>
    <row r="1331" spans="1:5" ht="30">
      <c r="A1331" s="417">
        <v>69515</v>
      </c>
      <c r="B1331" s="8" t="s">
        <v>39844</v>
      </c>
      <c r="C1331" s="9" t="s">
        <v>82</v>
      </c>
      <c r="D1331" s="10">
        <v>73.56</v>
      </c>
      <c r="E1331" s="14"/>
    </row>
    <row r="1332" spans="1:5" ht="30">
      <c r="A1332" s="417">
        <v>69516</v>
      </c>
      <c r="B1332" s="8" t="s">
        <v>40069</v>
      </c>
      <c r="C1332" s="9" t="s">
        <v>82</v>
      </c>
      <c r="D1332" s="10">
        <v>91.47</v>
      </c>
      <c r="E1332" s="14"/>
    </row>
    <row r="1333" spans="1:5" ht="30">
      <c r="A1333" s="417">
        <v>69521</v>
      </c>
      <c r="B1333" s="8" t="s">
        <v>39845</v>
      </c>
      <c r="C1333" s="9" t="s">
        <v>82</v>
      </c>
      <c r="D1333" s="10">
        <v>73.56</v>
      </c>
      <c r="E1333" s="14"/>
    </row>
    <row r="1334" spans="1:5" ht="30">
      <c r="A1334" s="417">
        <v>69522</v>
      </c>
      <c r="B1334" s="8" t="s">
        <v>40070</v>
      </c>
      <c r="C1334" s="9" t="s">
        <v>82</v>
      </c>
      <c r="D1334" s="10">
        <v>183.2</v>
      </c>
      <c r="E1334" s="14"/>
    </row>
    <row r="1335" spans="1:5" ht="30">
      <c r="A1335" s="417">
        <v>69525</v>
      </c>
      <c r="B1335" s="8" t="s">
        <v>39846</v>
      </c>
      <c r="C1335" s="9" t="s">
        <v>82</v>
      </c>
      <c r="D1335" s="21">
        <v>1660.67</v>
      </c>
      <c r="E1335" s="14"/>
    </row>
    <row r="1336" spans="1:5" ht="30">
      <c r="A1336" s="417">
        <v>69526</v>
      </c>
      <c r="B1336" s="8" t="s">
        <v>39847</v>
      </c>
      <c r="C1336" s="9" t="s">
        <v>82</v>
      </c>
      <c r="D1336" s="21">
        <v>3706.67</v>
      </c>
      <c r="E1336" s="14"/>
    </row>
    <row r="1337" spans="1:5" ht="30">
      <c r="A1337" s="417">
        <v>69527</v>
      </c>
      <c r="B1337" s="8" t="s">
        <v>39848</v>
      </c>
      <c r="C1337" s="9" t="s">
        <v>82</v>
      </c>
      <c r="D1337" s="21">
        <v>4066.67</v>
      </c>
      <c r="E1337" s="14"/>
    </row>
    <row r="1338" spans="1:5" ht="30">
      <c r="A1338" s="417">
        <v>69545</v>
      </c>
      <c r="B1338" s="8" t="s">
        <v>39849</v>
      </c>
      <c r="C1338" s="9" t="s">
        <v>82</v>
      </c>
      <c r="D1338" s="10">
        <v>140</v>
      </c>
      <c r="E1338" s="14"/>
    </row>
    <row r="1339" spans="1:5">
      <c r="A1339" s="417">
        <v>69547</v>
      </c>
      <c r="B1339" s="8" t="s">
        <v>39850</v>
      </c>
      <c r="C1339" s="9" t="s">
        <v>82</v>
      </c>
      <c r="D1339" s="10">
        <v>7.23</v>
      </c>
      <c r="E1339" s="14"/>
    </row>
    <row r="1340" spans="1:5" ht="30">
      <c r="A1340" s="417">
        <v>69567</v>
      </c>
      <c r="B1340" s="8" t="s">
        <v>39851</v>
      </c>
      <c r="C1340" s="9" t="s">
        <v>82</v>
      </c>
      <c r="D1340" s="10">
        <v>6.32</v>
      </c>
      <c r="E1340" s="14"/>
    </row>
    <row r="1341" spans="1:5" ht="30">
      <c r="A1341" s="417">
        <v>69572</v>
      </c>
      <c r="B1341" s="8" t="s">
        <v>39852</v>
      </c>
      <c r="C1341" s="9" t="s">
        <v>76</v>
      </c>
      <c r="D1341" s="10">
        <v>61.91</v>
      </c>
      <c r="E1341" s="14"/>
    </row>
    <row r="1342" spans="1:5" ht="15" customHeight="1">
      <c r="A1342" s="416">
        <v>696</v>
      </c>
      <c r="B1342" s="1171" t="s">
        <v>39502</v>
      </c>
      <c r="C1342" s="1172"/>
      <c r="D1342" s="1172"/>
      <c r="E1342" s="1173"/>
    </row>
    <row r="1343" spans="1:5" ht="30">
      <c r="A1343" s="417">
        <v>69606</v>
      </c>
      <c r="B1343" s="8" t="s">
        <v>39853</v>
      </c>
      <c r="C1343" s="9" t="s">
        <v>82</v>
      </c>
      <c r="D1343" s="21">
        <v>1567.33</v>
      </c>
      <c r="E1343" s="14"/>
    </row>
    <row r="1344" spans="1:5">
      <c r="A1344" s="417">
        <v>69616</v>
      </c>
      <c r="B1344" s="8" t="s">
        <v>39854</v>
      </c>
      <c r="C1344" s="9" t="s">
        <v>82</v>
      </c>
      <c r="D1344" s="10">
        <v>59.78</v>
      </c>
      <c r="E1344" s="14"/>
    </row>
    <row r="1345" spans="1:5" ht="30">
      <c r="A1345" s="417">
        <v>69626</v>
      </c>
      <c r="B1345" s="8" t="s">
        <v>39855</v>
      </c>
      <c r="C1345" s="9" t="s">
        <v>82</v>
      </c>
      <c r="D1345" s="10">
        <v>72.72</v>
      </c>
      <c r="E1345" s="14"/>
    </row>
    <row r="1346" spans="1:5" ht="30">
      <c r="A1346" s="417">
        <v>69646</v>
      </c>
      <c r="B1346" s="8" t="s">
        <v>39856</v>
      </c>
      <c r="C1346" s="9" t="s">
        <v>82</v>
      </c>
      <c r="D1346" s="10">
        <v>109.68</v>
      </c>
      <c r="E1346" s="14"/>
    </row>
    <row r="1347" spans="1:5" ht="30">
      <c r="A1347" s="417">
        <v>69656</v>
      </c>
      <c r="B1347" s="8" t="s">
        <v>39857</v>
      </c>
      <c r="C1347" s="9" t="s">
        <v>82</v>
      </c>
      <c r="D1347" s="10">
        <v>116.58</v>
      </c>
      <c r="E1347" s="14"/>
    </row>
    <row r="1348" spans="1:5" ht="30">
      <c r="A1348" s="417">
        <v>69670</v>
      </c>
      <c r="B1348" s="8" t="s">
        <v>39858</v>
      </c>
      <c r="C1348" s="9" t="s">
        <v>82</v>
      </c>
      <c r="D1348" s="10">
        <v>194.64</v>
      </c>
      <c r="E1348" s="14"/>
    </row>
    <row r="1349" spans="1:5" ht="30">
      <c r="A1349" s="417">
        <v>69681</v>
      </c>
      <c r="B1349" s="8" t="s">
        <v>39859</v>
      </c>
      <c r="C1349" s="9" t="s">
        <v>82</v>
      </c>
      <c r="D1349" s="10">
        <v>527.66999999999996</v>
      </c>
      <c r="E1349" s="14"/>
    </row>
    <row r="1350" spans="1:5">
      <c r="A1350" s="417">
        <v>69682</v>
      </c>
      <c r="B1350" s="8" t="s">
        <v>39860</v>
      </c>
      <c r="C1350" s="9" t="s">
        <v>82</v>
      </c>
      <c r="D1350" s="10">
        <v>551</v>
      </c>
      <c r="E1350" s="14"/>
    </row>
    <row r="1351" spans="1:5" ht="15" customHeight="1">
      <c r="A1351" s="416">
        <v>697</v>
      </c>
      <c r="B1351" s="1171" t="s">
        <v>39861</v>
      </c>
      <c r="C1351" s="1172"/>
      <c r="D1351" s="1172"/>
      <c r="E1351" s="1173"/>
    </row>
    <row r="1352" spans="1:5">
      <c r="A1352" s="417">
        <v>69753</v>
      </c>
      <c r="B1352" s="8" t="s">
        <v>39862</v>
      </c>
      <c r="C1352" s="9" t="s">
        <v>82</v>
      </c>
      <c r="D1352" s="10">
        <v>43.5</v>
      </c>
      <c r="E1352" s="14"/>
    </row>
    <row r="1353" spans="1:5" ht="15" customHeight="1">
      <c r="A1353" s="416">
        <v>7</v>
      </c>
      <c r="B1353" s="1171" t="s">
        <v>23</v>
      </c>
      <c r="C1353" s="1172"/>
      <c r="D1353" s="1172"/>
      <c r="E1353" s="1173"/>
    </row>
    <row r="1354" spans="1:5" ht="15" customHeight="1">
      <c r="A1354" s="416">
        <v>701</v>
      </c>
      <c r="B1354" s="1171" t="s">
        <v>23</v>
      </c>
      <c r="C1354" s="1172"/>
      <c r="D1354" s="1172"/>
      <c r="E1354" s="1173"/>
    </row>
    <row r="1355" spans="1:5" ht="60">
      <c r="A1355" s="417">
        <v>70114</v>
      </c>
      <c r="B1355" s="8" t="s">
        <v>39863</v>
      </c>
      <c r="C1355" s="9" t="s">
        <v>75</v>
      </c>
      <c r="D1355" s="10">
        <v>52</v>
      </c>
      <c r="E1355" s="14"/>
    </row>
    <row r="1356" spans="1:5" ht="15" customHeight="1">
      <c r="A1356" s="416">
        <v>702</v>
      </c>
      <c r="B1356" s="1171" t="s">
        <v>39425</v>
      </c>
      <c r="C1356" s="1172"/>
      <c r="D1356" s="1172"/>
      <c r="E1356" s="1173"/>
    </row>
    <row r="1357" spans="1:5" ht="30">
      <c r="A1357" s="417">
        <v>70276</v>
      </c>
      <c r="B1357" s="8" t="s">
        <v>39864</v>
      </c>
      <c r="C1357" s="9" t="s">
        <v>81</v>
      </c>
      <c r="D1357" s="10">
        <v>18.77</v>
      </c>
      <c r="E1357" s="14"/>
    </row>
    <row r="1358" spans="1:5" ht="15" customHeight="1">
      <c r="A1358" s="416">
        <v>703</v>
      </c>
      <c r="B1358" s="1171" t="s">
        <v>39425</v>
      </c>
      <c r="C1358" s="1172"/>
      <c r="D1358" s="1172"/>
      <c r="E1358" s="1173"/>
    </row>
    <row r="1359" spans="1:5" ht="30">
      <c r="A1359" s="417">
        <v>70328</v>
      </c>
      <c r="B1359" s="8" t="s">
        <v>39865</v>
      </c>
      <c r="C1359" s="9" t="s">
        <v>81</v>
      </c>
      <c r="D1359" s="10">
        <v>94.18</v>
      </c>
      <c r="E1359" s="14"/>
    </row>
    <row r="1360" spans="1:5" ht="30">
      <c r="A1360" s="417">
        <v>70350</v>
      </c>
      <c r="B1360" s="8" t="s">
        <v>39866</v>
      </c>
      <c r="C1360" s="9" t="s">
        <v>81</v>
      </c>
      <c r="D1360" s="10">
        <v>44.37</v>
      </c>
      <c r="E1360" s="14"/>
    </row>
    <row r="1361" spans="1:5" ht="15" customHeight="1">
      <c r="A1361" s="416">
        <v>706</v>
      </c>
      <c r="B1361" s="1171" t="s">
        <v>39425</v>
      </c>
      <c r="C1361" s="1172"/>
      <c r="D1361" s="1172"/>
      <c r="E1361" s="1173"/>
    </row>
    <row r="1362" spans="1:5">
      <c r="A1362" s="417">
        <v>70674</v>
      </c>
      <c r="B1362" s="8" t="s">
        <v>39867</v>
      </c>
      <c r="C1362" s="9" t="s">
        <v>82</v>
      </c>
      <c r="D1362" s="10">
        <v>490</v>
      </c>
      <c r="E1362" s="14"/>
    </row>
    <row r="1363" spans="1:5" ht="15" customHeight="1">
      <c r="A1363" s="416">
        <v>710</v>
      </c>
      <c r="B1363" s="1171" t="s">
        <v>39425</v>
      </c>
      <c r="C1363" s="1172"/>
      <c r="D1363" s="1172"/>
      <c r="E1363" s="1173"/>
    </row>
    <row r="1364" spans="1:5">
      <c r="A1364" s="417">
        <v>71096</v>
      </c>
      <c r="B1364" s="8" t="s">
        <v>39868</v>
      </c>
      <c r="C1364" s="9" t="s">
        <v>2498</v>
      </c>
      <c r="D1364" s="10">
        <v>40</v>
      </c>
      <c r="E1364" s="14"/>
    </row>
    <row r="1365" spans="1:5" ht="15" customHeight="1">
      <c r="A1365" s="416">
        <v>712</v>
      </c>
      <c r="B1365" s="1171" t="s">
        <v>39425</v>
      </c>
      <c r="C1365" s="1172"/>
      <c r="D1365" s="1172"/>
      <c r="E1365" s="1173"/>
    </row>
    <row r="1366" spans="1:5" ht="30">
      <c r="A1366" s="417">
        <v>71268</v>
      </c>
      <c r="B1366" s="8" t="s">
        <v>39869</v>
      </c>
      <c r="C1366" s="9" t="s">
        <v>81</v>
      </c>
      <c r="D1366" s="10">
        <v>31.79</v>
      </c>
      <c r="E1366" s="14"/>
    </row>
    <row r="1367" spans="1:5" ht="30">
      <c r="A1367" s="417">
        <v>71270</v>
      </c>
      <c r="B1367" s="8" t="s">
        <v>39870</v>
      </c>
      <c r="C1367" s="9" t="s">
        <v>81</v>
      </c>
      <c r="D1367" s="10">
        <v>136.88</v>
      </c>
      <c r="E1367" s="14"/>
    </row>
    <row r="1368" spans="1:5" ht="15" customHeight="1">
      <c r="A1368" s="416">
        <v>716</v>
      </c>
      <c r="B1368" s="1171" t="s">
        <v>39425</v>
      </c>
      <c r="C1368" s="1172"/>
      <c r="D1368" s="1172"/>
      <c r="E1368" s="1173"/>
    </row>
    <row r="1369" spans="1:5" ht="30">
      <c r="A1369" s="417">
        <v>71637</v>
      </c>
      <c r="B1369" s="8" t="s">
        <v>39871</v>
      </c>
      <c r="C1369" s="9" t="s">
        <v>82</v>
      </c>
      <c r="D1369" s="10">
        <v>155.38</v>
      </c>
      <c r="E1369" s="14"/>
    </row>
    <row r="1370" spans="1:5" ht="15" customHeight="1">
      <c r="A1370" s="416">
        <v>717</v>
      </c>
      <c r="B1370" s="1171" t="s">
        <v>39425</v>
      </c>
      <c r="C1370" s="1172"/>
      <c r="D1370" s="1172"/>
      <c r="E1370" s="1173"/>
    </row>
    <row r="1371" spans="1:5" ht="30">
      <c r="A1371" s="417">
        <v>71707</v>
      </c>
      <c r="B1371" s="8" t="s">
        <v>39872</v>
      </c>
      <c r="C1371" s="9" t="s">
        <v>2421</v>
      </c>
      <c r="D1371" s="10">
        <v>710</v>
      </c>
      <c r="E1371" s="14"/>
    </row>
    <row r="1372" spans="1:5" ht="45">
      <c r="A1372" s="417">
        <v>71711</v>
      </c>
      <c r="B1372" s="8" t="s">
        <v>39873</v>
      </c>
      <c r="C1372" s="9" t="s">
        <v>2498</v>
      </c>
      <c r="D1372" s="10">
        <v>8.42</v>
      </c>
      <c r="E1372" s="14"/>
    </row>
    <row r="1373" spans="1:5" ht="15" customHeight="1">
      <c r="A1373" s="416">
        <v>718</v>
      </c>
      <c r="B1373" s="1171" t="s">
        <v>39425</v>
      </c>
      <c r="C1373" s="1172"/>
      <c r="D1373" s="1172"/>
      <c r="E1373" s="1173"/>
    </row>
    <row r="1374" spans="1:5" ht="30">
      <c r="A1374" s="417">
        <v>71820</v>
      </c>
      <c r="B1374" s="8" t="s">
        <v>39874</v>
      </c>
      <c r="C1374" s="9" t="s">
        <v>82</v>
      </c>
      <c r="D1374" s="21">
        <v>1400</v>
      </c>
      <c r="E1374" s="14"/>
    </row>
    <row r="1375" spans="1:5" ht="30">
      <c r="A1375" s="417">
        <v>71874</v>
      </c>
      <c r="B1375" s="8" t="s">
        <v>39875</v>
      </c>
      <c r="C1375" s="9" t="s">
        <v>81</v>
      </c>
      <c r="D1375" s="10">
        <v>67.03</v>
      </c>
      <c r="E1375" s="14"/>
    </row>
    <row r="1376" spans="1:5" ht="30">
      <c r="A1376" s="417">
        <v>71894</v>
      </c>
      <c r="B1376" s="8" t="s">
        <v>39876</v>
      </c>
      <c r="C1376" s="9" t="s">
        <v>82</v>
      </c>
      <c r="D1376" s="10">
        <v>174.33</v>
      </c>
      <c r="E1376" s="14"/>
    </row>
    <row r="1377" spans="1:5" ht="15" customHeight="1">
      <c r="A1377" s="416">
        <v>719</v>
      </c>
      <c r="B1377" s="1171" t="s">
        <v>39425</v>
      </c>
      <c r="C1377" s="1172"/>
      <c r="D1377" s="1172"/>
      <c r="E1377" s="1173"/>
    </row>
    <row r="1378" spans="1:5" ht="30">
      <c r="A1378" s="417">
        <v>71911</v>
      </c>
      <c r="B1378" s="8" t="s">
        <v>39877</v>
      </c>
      <c r="C1378" s="9" t="s">
        <v>39878</v>
      </c>
      <c r="D1378" s="10">
        <v>336.06</v>
      </c>
      <c r="E1378" s="14"/>
    </row>
    <row r="1379" spans="1:5" ht="30">
      <c r="A1379" s="417">
        <v>71963</v>
      </c>
      <c r="B1379" s="8" t="s">
        <v>39879</v>
      </c>
      <c r="C1379" s="9" t="s">
        <v>82</v>
      </c>
      <c r="D1379" s="10">
        <v>19.670000000000002</v>
      </c>
      <c r="E1379" s="14"/>
    </row>
    <row r="1380" spans="1:5" ht="15" customHeight="1">
      <c r="A1380" s="416">
        <v>720</v>
      </c>
      <c r="B1380" s="1171" t="s">
        <v>39425</v>
      </c>
      <c r="C1380" s="1172"/>
      <c r="D1380" s="1172"/>
      <c r="E1380" s="1173"/>
    </row>
    <row r="1381" spans="1:5" ht="30">
      <c r="A1381" s="417">
        <v>72054</v>
      </c>
      <c r="B1381" s="8" t="s">
        <v>39880</v>
      </c>
      <c r="C1381" s="9" t="s">
        <v>2421</v>
      </c>
      <c r="D1381" s="10">
        <v>710</v>
      </c>
      <c r="E1381" s="14"/>
    </row>
    <row r="1382" spans="1:5" ht="15" customHeight="1">
      <c r="A1382" s="416">
        <v>722</v>
      </c>
      <c r="B1382" s="1171" t="s">
        <v>39425</v>
      </c>
      <c r="C1382" s="1172"/>
      <c r="D1382" s="1172"/>
      <c r="E1382" s="1173"/>
    </row>
    <row r="1383" spans="1:5" ht="30">
      <c r="A1383" s="417">
        <v>72280</v>
      </c>
      <c r="B1383" s="8" t="s">
        <v>39881</v>
      </c>
      <c r="C1383" s="9" t="s">
        <v>2421</v>
      </c>
      <c r="D1383" s="21">
        <v>1000</v>
      </c>
      <c r="E1383" s="14"/>
    </row>
    <row r="1384" spans="1:5" ht="30">
      <c r="A1384" s="417">
        <v>72282</v>
      </c>
      <c r="B1384" s="8" t="s">
        <v>39882</v>
      </c>
      <c r="C1384" s="9" t="s">
        <v>2421</v>
      </c>
      <c r="D1384" s="21">
        <v>1033.33</v>
      </c>
      <c r="E1384" s="14"/>
    </row>
    <row r="1385" spans="1:5" ht="15" customHeight="1">
      <c r="A1385" s="416">
        <v>724</v>
      </c>
      <c r="B1385" s="1171" t="s">
        <v>39425</v>
      </c>
      <c r="C1385" s="1172"/>
      <c r="D1385" s="1172"/>
      <c r="E1385" s="1173"/>
    </row>
    <row r="1386" spans="1:5" ht="30">
      <c r="A1386" s="417">
        <v>72455</v>
      </c>
      <c r="B1386" s="8" t="s">
        <v>39883</v>
      </c>
      <c r="C1386" s="9" t="s">
        <v>82</v>
      </c>
      <c r="D1386" s="10">
        <v>83.42</v>
      </c>
      <c r="E1386" s="14"/>
    </row>
    <row r="1387" spans="1:5" ht="15" customHeight="1">
      <c r="A1387" s="416">
        <v>727</v>
      </c>
      <c r="B1387" s="1171" t="s">
        <v>39425</v>
      </c>
      <c r="C1387" s="1172"/>
      <c r="D1387" s="1172"/>
      <c r="E1387" s="1173"/>
    </row>
    <row r="1388" spans="1:5" ht="30">
      <c r="A1388" s="417">
        <v>72708</v>
      </c>
      <c r="B1388" s="8" t="s">
        <v>39884</v>
      </c>
      <c r="C1388" s="9" t="s">
        <v>82</v>
      </c>
      <c r="D1388" s="10">
        <v>23.15</v>
      </c>
      <c r="E1388" s="14"/>
    </row>
    <row r="1389" spans="1:5" ht="15" customHeight="1">
      <c r="A1389" s="416">
        <v>728</v>
      </c>
      <c r="B1389" s="1171" t="s">
        <v>23</v>
      </c>
      <c r="C1389" s="1172"/>
      <c r="D1389" s="1172"/>
      <c r="E1389" s="1173"/>
    </row>
    <row r="1390" spans="1:5" ht="30">
      <c r="A1390" s="417">
        <v>72812</v>
      </c>
      <c r="B1390" s="8" t="s">
        <v>39885</v>
      </c>
      <c r="C1390" s="9" t="s">
        <v>81</v>
      </c>
      <c r="D1390" s="10">
        <v>6.93</v>
      </c>
      <c r="E1390" s="14"/>
    </row>
    <row r="1391" spans="1:5" ht="15" customHeight="1">
      <c r="A1391" s="416">
        <v>781</v>
      </c>
      <c r="B1391" s="1171" t="s">
        <v>38881</v>
      </c>
      <c r="C1391" s="1172"/>
      <c r="D1391" s="1172"/>
      <c r="E1391" s="1173"/>
    </row>
    <row r="1392" spans="1:5" ht="30">
      <c r="A1392" s="417">
        <v>78133</v>
      </c>
      <c r="B1392" s="8" t="s">
        <v>39886</v>
      </c>
      <c r="C1392" s="9" t="s">
        <v>2421</v>
      </c>
      <c r="D1392" s="21">
        <v>1050</v>
      </c>
      <c r="E1392" s="14"/>
    </row>
    <row r="1393" spans="1:5" ht="15" customHeight="1">
      <c r="A1393" s="416">
        <v>782</v>
      </c>
      <c r="B1393" s="1171" t="s">
        <v>23</v>
      </c>
      <c r="C1393" s="1172"/>
      <c r="D1393" s="1172"/>
      <c r="E1393" s="1173"/>
    </row>
    <row r="1394" spans="1:5" ht="30">
      <c r="A1394" s="417">
        <v>78203</v>
      </c>
      <c r="B1394" s="8" t="s">
        <v>39887</v>
      </c>
      <c r="C1394" s="9" t="s">
        <v>82</v>
      </c>
      <c r="D1394" s="10">
        <v>750</v>
      </c>
      <c r="E1394" s="14"/>
    </row>
    <row r="1395" spans="1:5" ht="30">
      <c r="A1395" s="417">
        <v>78226</v>
      </c>
      <c r="B1395" s="8" t="s">
        <v>39888</v>
      </c>
      <c r="C1395" s="9" t="s">
        <v>82</v>
      </c>
      <c r="D1395" s="10">
        <v>4.13</v>
      </c>
      <c r="E1395" s="14"/>
    </row>
    <row r="1396" spans="1:5" ht="15" customHeight="1">
      <c r="A1396" s="416">
        <v>783</v>
      </c>
      <c r="B1396" s="1171" t="s">
        <v>39889</v>
      </c>
      <c r="C1396" s="1172"/>
      <c r="D1396" s="1172"/>
      <c r="E1396" s="1173"/>
    </row>
    <row r="1397" spans="1:5" ht="30">
      <c r="A1397" s="417">
        <v>78373</v>
      </c>
      <c r="B1397" s="8" t="s">
        <v>39890</v>
      </c>
      <c r="C1397" s="9" t="s">
        <v>2421</v>
      </c>
      <c r="D1397" s="10">
        <v>978.33</v>
      </c>
      <c r="E1397" s="14"/>
    </row>
    <row r="1398" spans="1:5" ht="15" customHeight="1">
      <c r="A1398" s="416">
        <v>784</v>
      </c>
      <c r="B1398" s="1171" t="s">
        <v>23</v>
      </c>
      <c r="C1398" s="1172"/>
      <c r="D1398" s="1172"/>
      <c r="E1398" s="1173"/>
    </row>
    <row r="1399" spans="1:5" ht="30">
      <c r="A1399" s="417">
        <v>78402</v>
      </c>
      <c r="B1399" s="8" t="s">
        <v>39891</v>
      </c>
      <c r="C1399" s="9" t="s">
        <v>81</v>
      </c>
      <c r="D1399" s="10">
        <v>4.84</v>
      </c>
      <c r="E1399" s="14"/>
    </row>
    <row r="1400" spans="1:5" ht="30">
      <c r="A1400" s="417">
        <v>78403</v>
      </c>
      <c r="B1400" s="8" t="s">
        <v>39892</v>
      </c>
      <c r="C1400" s="9" t="s">
        <v>81</v>
      </c>
      <c r="D1400" s="10">
        <v>4.2300000000000004</v>
      </c>
      <c r="E1400" s="14"/>
    </row>
    <row r="1401" spans="1:5" ht="30">
      <c r="A1401" s="417">
        <v>78404</v>
      </c>
      <c r="B1401" s="8" t="s">
        <v>39893</v>
      </c>
      <c r="C1401" s="9" t="s">
        <v>81</v>
      </c>
      <c r="D1401" s="10">
        <v>5.29</v>
      </c>
      <c r="E1401" s="14"/>
    </row>
    <row r="1402" spans="1:5" ht="30">
      <c r="A1402" s="417">
        <v>78405</v>
      </c>
      <c r="B1402" s="8" t="s">
        <v>39894</v>
      </c>
      <c r="C1402" s="9" t="s">
        <v>81</v>
      </c>
      <c r="D1402" s="10">
        <v>6.22</v>
      </c>
      <c r="E1402" s="14"/>
    </row>
    <row r="1403" spans="1:5" ht="30">
      <c r="A1403" s="417">
        <v>78406</v>
      </c>
      <c r="B1403" s="8" t="s">
        <v>39895</v>
      </c>
      <c r="C1403" s="9" t="s">
        <v>81</v>
      </c>
      <c r="D1403" s="10">
        <v>4.3099999999999996</v>
      </c>
      <c r="E1403" s="14"/>
    </row>
    <row r="1404" spans="1:5" ht="15" customHeight="1">
      <c r="A1404" s="416">
        <v>786</v>
      </c>
      <c r="B1404" s="1171" t="s">
        <v>39057</v>
      </c>
      <c r="C1404" s="1172"/>
      <c r="D1404" s="1172"/>
      <c r="E1404" s="1173"/>
    </row>
    <row r="1405" spans="1:5">
      <c r="A1405" s="417">
        <v>78627</v>
      </c>
      <c r="B1405" s="8" t="s">
        <v>39896</v>
      </c>
      <c r="C1405" s="9" t="s">
        <v>82</v>
      </c>
      <c r="D1405" s="10">
        <v>154.26</v>
      </c>
      <c r="E1405" s="14"/>
    </row>
    <row r="1406" spans="1:5" ht="15" customHeight="1">
      <c r="A1406" s="416">
        <v>787</v>
      </c>
      <c r="B1406" s="1171" t="s">
        <v>39889</v>
      </c>
      <c r="C1406" s="1172"/>
      <c r="D1406" s="1172"/>
      <c r="E1406" s="1173"/>
    </row>
    <row r="1407" spans="1:5">
      <c r="A1407" s="417">
        <v>78735</v>
      </c>
      <c r="B1407" s="8" t="s">
        <v>39897</v>
      </c>
      <c r="C1407" s="9" t="s">
        <v>82</v>
      </c>
      <c r="D1407" s="10">
        <v>25.88</v>
      </c>
      <c r="E1407" s="14"/>
    </row>
    <row r="1408" spans="1:5" ht="30">
      <c r="A1408" s="417">
        <v>78749</v>
      </c>
      <c r="B1408" s="8" t="s">
        <v>39898</v>
      </c>
      <c r="C1408" s="9" t="s">
        <v>82</v>
      </c>
      <c r="D1408" s="10">
        <v>130.37</v>
      </c>
      <c r="E1408" s="14"/>
    </row>
    <row r="1409" spans="1:5" ht="30">
      <c r="A1409" s="417">
        <v>78760</v>
      </c>
      <c r="B1409" s="8" t="s">
        <v>39899</v>
      </c>
      <c r="C1409" s="9" t="s">
        <v>81</v>
      </c>
      <c r="D1409" s="10">
        <v>9.9</v>
      </c>
      <c r="E1409" s="14"/>
    </row>
    <row r="1410" spans="1:5" ht="15" customHeight="1">
      <c r="A1410" s="416">
        <v>788</v>
      </c>
      <c r="B1410" s="1171" t="s">
        <v>23</v>
      </c>
      <c r="C1410" s="1172"/>
      <c r="D1410" s="1172"/>
      <c r="E1410" s="1173"/>
    </row>
    <row r="1411" spans="1:5" ht="30">
      <c r="A1411" s="417">
        <v>78848</v>
      </c>
      <c r="B1411" s="8" t="s">
        <v>39900</v>
      </c>
      <c r="C1411" s="9" t="s">
        <v>81</v>
      </c>
      <c r="D1411" s="10">
        <v>8.3000000000000007</v>
      </c>
      <c r="E1411" s="14"/>
    </row>
    <row r="1412" spans="1:5" ht="30">
      <c r="A1412" s="417">
        <v>78898</v>
      </c>
      <c r="B1412" s="8" t="s">
        <v>39901</v>
      </c>
      <c r="C1412" s="9" t="s">
        <v>82</v>
      </c>
      <c r="D1412" s="10">
        <v>35.61</v>
      </c>
      <c r="E1412" s="14"/>
    </row>
    <row r="1413" spans="1:5" ht="15" customHeight="1">
      <c r="A1413" s="416">
        <v>791</v>
      </c>
      <c r="B1413" s="1171" t="s">
        <v>39902</v>
      </c>
      <c r="C1413" s="1172"/>
      <c r="D1413" s="1172"/>
      <c r="E1413" s="1173"/>
    </row>
    <row r="1414" spans="1:5" ht="30">
      <c r="A1414" s="417">
        <v>79166</v>
      </c>
      <c r="B1414" s="8" t="s">
        <v>39903</v>
      </c>
      <c r="C1414" s="9" t="s">
        <v>81</v>
      </c>
      <c r="D1414" s="10">
        <v>5.76</v>
      </c>
      <c r="E1414" s="14"/>
    </row>
    <row r="1415" spans="1:5" ht="15" customHeight="1">
      <c r="A1415" s="416">
        <v>792</v>
      </c>
      <c r="B1415" s="1171" t="s">
        <v>39902</v>
      </c>
      <c r="C1415" s="1172"/>
      <c r="D1415" s="1172"/>
      <c r="E1415" s="1173"/>
    </row>
    <row r="1416" spans="1:5">
      <c r="A1416" s="417">
        <v>79245</v>
      </c>
      <c r="B1416" s="8" t="s">
        <v>39904</v>
      </c>
      <c r="C1416" s="9" t="s">
        <v>76</v>
      </c>
      <c r="D1416" s="10">
        <v>64.290000000000006</v>
      </c>
      <c r="E1416" s="14"/>
    </row>
    <row r="1417" spans="1:5">
      <c r="A1417" s="417">
        <v>79246</v>
      </c>
      <c r="B1417" s="8" t="s">
        <v>39905</v>
      </c>
      <c r="C1417" s="9" t="s">
        <v>76</v>
      </c>
      <c r="D1417" s="10">
        <v>79.06</v>
      </c>
      <c r="E1417" s="14"/>
    </row>
    <row r="1418" spans="1:5">
      <c r="A1418" s="417">
        <v>79247</v>
      </c>
      <c r="B1418" s="8" t="s">
        <v>39906</v>
      </c>
      <c r="C1418" s="9" t="s">
        <v>76</v>
      </c>
      <c r="D1418" s="10">
        <v>88.53</v>
      </c>
      <c r="E1418" s="14"/>
    </row>
    <row r="1419" spans="1:5" ht="15" customHeight="1">
      <c r="A1419" s="416">
        <v>793</v>
      </c>
      <c r="B1419" s="1171" t="s">
        <v>39425</v>
      </c>
      <c r="C1419" s="1172"/>
      <c r="D1419" s="1172"/>
      <c r="E1419" s="1173"/>
    </row>
    <row r="1420" spans="1:5" ht="30">
      <c r="A1420" s="417">
        <v>79372</v>
      </c>
      <c r="B1420" s="8" t="s">
        <v>39907</v>
      </c>
      <c r="C1420" s="9" t="s">
        <v>81</v>
      </c>
      <c r="D1420" s="10">
        <v>223.06</v>
      </c>
      <c r="E1420" s="14"/>
    </row>
    <row r="1421" spans="1:5" ht="30">
      <c r="A1421" s="417">
        <v>79374</v>
      </c>
      <c r="B1421" s="8" t="s">
        <v>39908</v>
      </c>
      <c r="C1421" s="9" t="s">
        <v>82</v>
      </c>
      <c r="D1421" s="10">
        <v>24.78</v>
      </c>
      <c r="E1421" s="14"/>
    </row>
    <row r="1422" spans="1:5">
      <c r="A1422" s="417">
        <v>79375</v>
      </c>
      <c r="B1422" s="8" t="s">
        <v>39909</v>
      </c>
      <c r="C1422" s="9" t="s">
        <v>76</v>
      </c>
      <c r="D1422" s="10">
        <v>2.5299999999999998</v>
      </c>
      <c r="E1422" s="14"/>
    </row>
    <row r="1423" spans="1:5" ht="15" customHeight="1">
      <c r="A1423" s="416">
        <v>794</v>
      </c>
      <c r="B1423" s="1171" t="s">
        <v>39910</v>
      </c>
      <c r="C1423" s="1172"/>
      <c r="D1423" s="1172"/>
      <c r="E1423" s="1173"/>
    </row>
    <row r="1424" spans="1:5" ht="30">
      <c r="A1424" s="417">
        <v>79419</v>
      </c>
      <c r="B1424" s="8" t="s">
        <v>39911</v>
      </c>
      <c r="C1424" s="9" t="s">
        <v>2498</v>
      </c>
      <c r="D1424" s="10">
        <v>120.61</v>
      </c>
      <c r="E1424" s="14"/>
    </row>
    <row r="1425" spans="1:5" ht="15" customHeight="1">
      <c r="A1425" s="416">
        <v>10</v>
      </c>
      <c r="B1425" s="1171" t="s">
        <v>39912</v>
      </c>
      <c r="C1425" s="1172"/>
      <c r="D1425" s="1172"/>
      <c r="E1425" s="1173"/>
    </row>
    <row r="1426" spans="1:5" ht="15" customHeight="1">
      <c r="A1426" s="416">
        <v>1001</v>
      </c>
      <c r="B1426" s="1171" t="s">
        <v>39912</v>
      </c>
      <c r="C1426" s="1172"/>
      <c r="D1426" s="1172"/>
      <c r="E1426" s="1173"/>
    </row>
    <row r="1427" spans="1:5" ht="30">
      <c r="A1427" s="417">
        <v>100150</v>
      </c>
      <c r="B1427" s="8" t="s">
        <v>39913</v>
      </c>
      <c r="C1427" s="9" t="s">
        <v>75</v>
      </c>
      <c r="D1427" s="10">
        <v>65</v>
      </c>
      <c r="E1427" s="14"/>
    </row>
    <row r="1428" spans="1:5" ht="30">
      <c r="A1428" s="417">
        <v>100151</v>
      </c>
      <c r="B1428" s="8" t="s">
        <v>39914</v>
      </c>
      <c r="C1428" s="9" t="s">
        <v>76</v>
      </c>
      <c r="D1428" s="10">
        <v>148.33000000000001</v>
      </c>
      <c r="E1428" s="14"/>
    </row>
    <row r="1429" spans="1:5" ht="30">
      <c r="A1429" s="417">
        <v>100189</v>
      </c>
      <c r="B1429" s="8" t="s">
        <v>39915</v>
      </c>
      <c r="C1429" s="9" t="s">
        <v>81</v>
      </c>
      <c r="D1429" s="10">
        <v>5.66</v>
      </c>
      <c r="E1429" s="14"/>
    </row>
    <row r="1430" spans="1:5" ht="30">
      <c r="A1430" s="417">
        <v>100190</v>
      </c>
      <c r="B1430" s="8" t="s">
        <v>39916</v>
      </c>
      <c r="C1430" s="9" t="s">
        <v>81</v>
      </c>
      <c r="D1430" s="10">
        <v>23.59</v>
      </c>
      <c r="E1430" s="14"/>
    </row>
    <row r="1431" spans="1:5" ht="30">
      <c r="A1431" s="417">
        <v>100192</v>
      </c>
      <c r="B1431" s="8" t="s">
        <v>39917</v>
      </c>
      <c r="C1431" s="9" t="s">
        <v>81</v>
      </c>
      <c r="D1431" s="10">
        <v>35.869999999999997</v>
      </c>
      <c r="E1431" s="14"/>
    </row>
    <row r="1432" spans="1:5" ht="30">
      <c r="A1432" s="417">
        <v>100194</v>
      </c>
      <c r="B1432" s="8" t="s">
        <v>39918</v>
      </c>
      <c r="C1432" s="9" t="s">
        <v>81</v>
      </c>
      <c r="D1432" s="10">
        <v>10.56</v>
      </c>
      <c r="E1432" s="14"/>
    </row>
    <row r="1433" spans="1:5" ht="30">
      <c r="A1433" s="417">
        <v>100195</v>
      </c>
      <c r="B1433" s="8" t="s">
        <v>39919</v>
      </c>
      <c r="C1433" s="9" t="s">
        <v>76</v>
      </c>
      <c r="D1433" s="10">
        <v>11.49</v>
      </c>
      <c r="E1433" s="14"/>
    </row>
    <row r="1434" spans="1:5" ht="30">
      <c r="A1434" s="417">
        <v>100196</v>
      </c>
      <c r="B1434" s="8" t="s">
        <v>39920</v>
      </c>
      <c r="C1434" s="9" t="s">
        <v>76</v>
      </c>
      <c r="D1434" s="10">
        <v>10.130000000000001</v>
      </c>
      <c r="E1434" s="14"/>
    </row>
    <row r="1435" spans="1:5" ht="30">
      <c r="A1435" s="417">
        <v>100197</v>
      </c>
      <c r="B1435" s="8" t="s">
        <v>39921</v>
      </c>
      <c r="C1435" s="9" t="s">
        <v>76</v>
      </c>
      <c r="D1435" s="10">
        <v>9.33</v>
      </c>
      <c r="E1435" s="14"/>
    </row>
    <row r="1436" spans="1:5">
      <c r="A1436" s="417">
        <v>100198</v>
      </c>
      <c r="B1436" s="8" t="s">
        <v>39922</v>
      </c>
      <c r="C1436" s="9" t="s">
        <v>81</v>
      </c>
      <c r="D1436" s="10">
        <v>12.44</v>
      </c>
      <c r="E1436" s="14"/>
    </row>
    <row r="1437" spans="1:5" ht="15" customHeight="1">
      <c r="A1437" s="416">
        <v>1002</v>
      </c>
      <c r="B1437" s="1171" t="s">
        <v>39923</v>
      </c>
      <c r="C1437" s="1172"/>
      <c r="D1437" s="1172"/>
      <c r="E1437" s="1173"/>
    </row>
    <row r="1438" spans="1:5">
      <c r="A1438" s="417">
        <v>100202</v>
      </c>
      <c r="B1438" s="8" t="s">
        <v>39924</v>
      </c>
      <c r="C1438" s="9" t="s">
        <v>76</v>
      </c>
      <c r="D1438" s="10">
        <v>16.07</v>
      </c>
      <c r="E1438" s="14"/>
    </row>
    <row r="1439" spans="1:5" ht="30">
      <c r="A1439" s="417">
        <v>100203</v>
      </c>
      <c r="B1439" s="8" t="s">
        <v>39925</v>
      </c>
      <c r="C1439" s="9" t="s">
        <v>76</v>
      </c>
      <c r="D1439" s="10">
        <v>16.07</v>
      </c>
      <c r="E1439" s="14"/>
    </row>
    <row r="1440" spans="1:5" ht="30">
      <c r="A1440" s="417">
        <v>100205</v>
      </c>
      <c r="B1440" s="8" t="s">
        <v>39926</v>
      </c>
      <c r="C1440" s="9" t="s">
        <v>81</v>
      </c>
      <c r="D1440" s="10">
        <v>225.08</v>
      </c>
      <c r="E1440" s="14"/>
    </row>
    <row r="1441" spans="1:5" ht="30">
      <c r="A1441" s="417">
        <v>100208</v>
      </c>
      <c r="B1441" s="8" t="s">
        <v>39927</v>
      </c>
      <c r="C1441" s="9" t="s">
        <v>81</v>
      </c>
      <c r="D1441" s="10">
        <v>167.4</v>
      </c>
      <c r="E1441" s="14"/>
    </row>
    <row r="1442" spans="1:5" ht="30">
      <c r="A1442" s="417">
        <v>100209</v>
      </c>
      <c r="B1442" s="8" t="s">
        <v>39928</v>
      </c>
      <c r="C1442" s="9" t="s">
        <v>76</v>
      </c>
      <c r="D1442" s="10">
        <v>16.07</v>
      </c>
      <c r="E1442" s="14"/>
    </row>
    <row r="1443" spans="1:5" ht="15" customHeight="1">
      <c r="A1443" s="416">
        <v>13</v>
      </c>
      <c r="B1443" s="1171" t="s">
        <v>39929</v>
      </c>
      <c r="C1443" s="1172"/>
      <c r="D1443" s="1172"/>
      <c r="E1443" s="1173"/>
    </row>
    <row r="1444" spans="1:5" ht="15" customHeight="1">
      <c r="A1444" s="416">
        <v>1304</v>
      </c>
      <c r="B1444" s="1171" t="s">
        <v>39930</v>
      </c>
      <c r="C1444" s="1172"/>
      <c r="D1444" s="1172"/>
      <c r="E1444" s="1173"/>
    </row>
    <row r="1445" spans="1:5">
      <c r="A1445" s="417">
        <v>130401</v>
      </c>
      <c r="B1445" s="8" t="s">
        <v>39931</v>
      </c>
      <c r="C1445" s="9" t="s">
        <v>82</v>
      </c>
      <c r="D1445" s="10">
        <v>192.36</v>
      </c>
      <c r="E1445" s="14"/>
    </row>
    <row r="1446" spans="1:5" ht="15" customHeight="1">
      <c r="A1446" s="416">
        <v>1305</v>
      </c>
      <c r="B1446" s="1171" t="s">
        <v>39321</v>
      </c>
      <c r="C1446" s="1172"/>
      <c r="D1446" s="1172"/>
      <c r="E1446" s="1173"/>
    </row>
    <row r="1447" spans="1:5" ht="60">
      <c r="A1447" s="417">
        <v>130561</v>
      </c>
      <c r="B1447" s="8" t="s">
        <v>39932</v>
      </c>
      <c r="C1447" s="9" t="s">
        <v>82</v>
      </c>
      <c r="D1447" s="10">
        <v>154.19999999999999</v>
      </c>
      <c r="E1447" s="14"/>
    </row>
    <row r="1448" spans="1:5" ht="15" customHeight="1">
      <c r="A1448" s="416">
        <v>1306</v>
      </c>
      <c r="B1448" s="1171" t="s">
        <v>39106</v>
      </c>
      <c r="C1448" s="1172"/>
      <c r="D1448" s="1172"/>
      <c r="E1448" s="1173"/>
    </row>
    <row r="1449" spans="1:5" ht="30">
      <c r="A1449" s="417">
        <v>130627</v>
      </c>
      <c r="B1449" s="8" t="s">
        <v>39933</v>
      </c>
      <c r="C1449" s="9" t="s">
        <v>82</v>
      </c>
      <c r="D1449" s="10">
        <v>118.16</v>
      </c>
      <c r="E1449" s="14"/>
    </row>
    <row r="1450" spans="1:5" ht="45">
      <c r="A1450" s="417">
        <v>130628</v>
      </c>
      <c r="B1450" s="8" t="s">
        <v>39934</v>
      </c>
      <c r="C1450" s="9" t="s">
        <v>82</v>
      </c>
      <c r="D1450" s="10">
        <v>72.03</v>
      </c>
      <c r="E1450" s="14"/>
    </row>
    <row r="1451" spans="1:5" ht="15" customHeight="1">
      <c r="A1451" s="416">
        <v>1307</v>
      </c>
      <c r="B1451" s="1171" t="s">
        <v>39084</v>
      </c>
      <c r="C1451" s="1172"/>
      <c r="D1451" s="1172"/>
      <c r="E1451" s="1173"/>
    </row>
    <row r="1452" spans="1:5" ht="30">
      <c r="A1452" s="417">
        <v>130701</v>
      </c>
      <c r="B1452" s="8" t="s">
        <v>39935</v>
      </c>
      <c r="C1452" s="9" t="s">
        <v>82</v>
      </c>
      <c r="D1452" s="10">
        <v>20.190000000000001</v>
      </c>
      <c r="E1452" s="14"/>
    </row>
    <row r="1453" spans="1:5" ht="15" customHeight="1">
      <c r="A1453" s="416">
        <v>15</v>
      </c>
      <c r="B1453" s="1171" t="s">
        <v>39936</v>
      </c>
      <c r="C1453" s="1172"/>
      <c r="D1453" s="1172"/>
      <c r="E1453" s="1173"/>
    </row>
    <row r="1454" spans="1:5" ht="15" customHeight="1">
      <c r="A1454" s="416">
        <v>1502</v>
      </c>
      <c r="B1454" s="1171" t="s">
        <v>39937</v>
      </c>
      <c r="C1454" s="1172"/>
      <c r="D1454" s="1172"/>
      <c r="E1454" s="1173"/>
    </row>
    <row r="1455" spans="1:5" ht="30">
      <c r="A1455" s="417">
        <v>150266</v>
      </c>
      <c r="B1455" s="8" t="s">
        <v>39938</v>
      </c>
      <c r="C1455" s="9" t="s">
        <v>2498</v>
      </c>
      <c r="D1455" s="10">
        <v>42.73</v>
      </c>
      <c r="E1455" s="14"/>
    </row>
    <row r="1456" spans="1:5" ht="15" customHeight="1">
      <c r="A1456" s="416">
        <v>1507</v>
      </c>
      <c r="B1456" s="1171" t="s">
        <v>39939</v>
      </c>
      <c r="C1456" s="1172"/>
      <c r="D1456" s="1172"/>
      <c r="E1456" s="1173"/>
    </row>
    <row r="1457" spans="1:5" ht="30">
      <c r="A1457" s="417">
        <v>150706</v>
      </c>
      <c r="B1457" s="8" t="s">
        <v>39940</v>
      </c>
      <c r="C1457" s="9" t="s">
        <v>82</v>
      </c>
      <c r="D1457" s="21">
        <v>2146.48</v>
      </c>
      <c r="E1457" s="14"/>
    </row>
    <row r="1458" spans="1:5" ht="15" customHeight="1">
      <c r="A1458" s="416">
        <v>60</v>
      </c>
      <c r="B1458" s="1171" t="s">
        <v>39941</v>
      </c>
      <c r="C1458" s="1172"/>
      <c r="D1458" s="1172"/>
      <c r="E1458" s="1173"/>
    </row>
    <row r="1459" spans="1:5" ht="15" customHeight="1">
      <c r="A1459" s="416">
        <v>6003</v>
      </c>
      <c r="B1459" s="1171" t="s">
        <v>39942</v>
      </c>
      <c r="C1459" s="1172"/>
      <c r="D1459" s="1172"/>
      <c r="E1459" s="1173"/>
    </row>
    <row r="1460" spans="1:5">
      <c r="A1460" s="417">
        <v>600327</v>
      </c>
      <c r="B1460" s="8" t="s">
        <v>39943</v>
      </c>
      <c r="C1460" s="9" t="s">
        <v>75</v>
      </c>
      <c r="D1460" s="10">
        <v>91.03</v>
      </c>
      <c r="E1460" s="14"/>
    </row>
    <row r="1461" spans="1:5" ht="15" customHeight="1">
      <c r="A1461" s="416">
        <v>80</v>
      </c>
      <c r="B1461" s="1171" t="s">
        <v>39944</v>
      </c>
      <c r="C1461" s="1172"/>
      <c r="D1461" s="1172"/>
      <c r="E1461" s="1173"/>
    </row>
    <row r="1462" spans="1:5" ht="15" customHeight="1">
      <c r="A1462" s="416">
        <v>8001</v>
      </c>
      <c r="B1462" s="1171" t="s">
        <v>39945</v>
      </c>
      <c r="C1462" s="1172"/>
      <c r="D1462" s="1172"/>
      <c r="E1462" s="1173"/>
    </row>
    <row r="1463" spans="1:5">
      <c r="A1463" s="417">
        <v>800102</v>
      </c>
      <c r="B1463" s="8" t="s">
        <v>33970</v>
      </c>
      <c r="C1463" s="9" t="s">
        <v>84</v>
      </c>
      <c r="D1463" s="10">
        <v>6.96</v>
      </c>
      <c r="E1463" s="14"/>
    </row>
    <row r="1464" spans="1:5" ht="15" customHeight="1">
      <c r="A1464" s="416">
        <v>8005</v>
      </c>
      <c r="B1464" s="1171" t="s">
        <v>39946</v>
      </c>
      <c r="C1464" s="1172"/>
      <c r="D1464" s="1172"/>
      <c r="E1464" s="1173"/>
    </row>
    <row r="1465" spans="1:5">
      <c r="A1465" s="417">
        <v>800502</v>
      </c>
      <c r="B1465" s="8" t="s">
        <v>39947</v>
      </c>
      <c r="C1465" s="9" t="s">
        <v>76</v>
      </c>
      <c r="D1465" s="10">
        <v>14.41</v>
      </c>
      <c r="E1465" s="14"/>
    </row>
    <row r="1466" spans="1:5" ht="15" customHeight="1">
      <c r="A1466" s="416">
        <v>82</v>
      </c>
      <c r="B1466" s="1171" t="s">
        <v>40071</v>
      </c>
      <c r="C1466" s="1172"/>
      <c r="D1466" s="1172"/>
      <c r="E1466" s="1173"/>
    </row>
    <row r="1467" spans="1:5" ht="15" customHeight="1">
      <c r="A1467" s="416">
        <v>8201</v>
      </c>
      <c r="B1467" s="1171" t="s">
        <v>40072</v>
      </c>
      <c r="C1467" s="1172"/>
      <c r="D1467" s="1172"/>
      <c r="E1467" s="1173"/>
    </row>
    <row r="1468" spans="1:5">
      <c r="A1468" s="417">
        <v>820101</v>
      </c>
      <c r="B1468" s="8" t="s">
        <v>39948</v>
      </c>
      <c r="C1468" s="9" t="s">
        <v>82</v>
      </c>
      <c r="D1468" s="10">
        <v>124.13</v>
      </c>
      <c r="E1468" s="14"/>
    </row>
    <row r="1469" spans="1:5">
      <c r="A1469" s="417">
        <v>820104</v>
      </c>
      <c r="B1469" s="8" t="s">
        <v>39949</v>
      </c>
      <c r="C1469" s="9" t="s">
        <v>82</v>
      </c>
      <c r="D1469" s="10">
        <v>109.6</v>
      </c>
      <c r="E1469" s="14"/>
    </row>
    <row r="1470" spans="1:5">
      <c r="A1470" s="417">
        <v>820106</v>
      </c>
      <c r="B1470" s="8" t="s">
        <v>39950</v>
      </c>
      <c r="C1470" s="9" t="s">
        <v>82</v>
      </c>
      <c r="D1470" s="10">
        <v>20.51</v>
      </c>
      <c r="E1470" s="14"/>
    </row>
    <row r="1471" spans="1:5" ht="30">
      <c r="A1471" s="417">
        <v>820113</v>
      </c>
      <c r="B1471" s="8" t="s">
        <v>39951</v>
      </c>
      <c r="C1471" s="9" t="s">
        <v>82</v>
      </c>
      <c r="D1471" s="10">
        <v>30.37</v>
      </c>
      <c r="E1471" s="14"/>
    </row>
    <row r="1472" spans="1:5">
      <c r="A1472" s="417">
        <v>820114</v>
      </c>
      <c r="B1472" s="8" t="s">
        <v>39952</v>
      </c>
      <c r="C1472" s="9" t="s">
        <v>82</v>
      </c>
      <c r="D1472" s="10">
        <v>14.28</v>
      </c>
      <c r="E1472" s="14"/>
    </row>
    <row r="1473" spans="1:5">
      <c r="A1473" s="417">
        <v>820115</v>
      </c>
      <c r="B1473" s="8" t="s">
        <v>39953</v>
      </c>
      <c r="C1473" s="9" t="s">
        <v>82</v>
      </c>
      <c r="D1473" s="10">
        <v>62.07</v>
      </c>
      <c r="E1473" s="14"/>
    </row>
    <row r="1474" spans="1:5">
      <c r="A1474" s="417">
        <v>820116</v>
      </c>
      <c r="B1474" s="8" t="s">
        <v>39954</v>
      </c>
      <c r="C1474" s="9" t="s">
        <v>82</v>
      </c>
      <c r="D1474" s="10">
        <v>3.92</v>
      </c>
      <c r="E1474" s="14"/>
    </row>
    <row r="1475" spans="1:5">
      <c r="A1475" s="417">
        <v>820117</v>
      </c>
      <c r="B1475" s="8" t="s">
        <v>39955</v>
      </c>
      <c r="C1475" s="9" t="s">
        <v>82</v>
      </c>
      <c r="D1475" s="10">
        <v>11.39</v>
      </c>
      <c r="E1475" s="14"/>
    </row>
    <row r="1476" spans="1:5">
      <c r="A1476" s="417">
        <v>820118</v>
      </c>
      <c r="B1476" s="8" t="s">
        <v>39956</v>
      </c>
      <c r="C1476" s="9" t="s">
        <v>82</v>
      </c>
      <c r="D1476" s="10">
        <v>2.93</v>
      </c>
      <c r="E1476" s="14"/>
    </row>
    <row r="1477" spans="1:5" ht="15" customHeight="1">
      <c r="A1477" s="416">
        <v>83</v>
      </c>
      <c r="B1477" s="1171" t="s">
        <v>39957</v>
      </c>
      <c r="C1477" s="1172"/>
      <c r="D1477" s="1172"/>
      <c r="E1477" s="1173"/>
    </row>
    <row r="1478" spans="1:5" ht="15" customHeight="1">
      <c r="A1478" s="416">
        <v>8301</v>
      </c>
      <c r="B1478" s="1171" t="s">
        <v>39958</v>
      </c>
      <c r="C1478" s="1172"/>
      <c r="D1478" s="1172"/>
      <c r="E1478" s="1173"/>
    </row>
    <row r="1479" spans="1:5">
      <c r="A1479" s="417">
        <v>830101</v>
      </c>
      <c r="B1479" s="8" t="s">
        <v>39959</v>
      </c>
      <c r="C1479" s="9" t="s">
        <v>82</v>
      </c>
      <c r="D1479" s="10">
        <v>88.62</v>
      </c>
      <c r="E1479" s="14"/>
    </row>
    <row r="1480" spans="1:5">
      <c r="A1480" s="417">
        <v>830102</v>
      </c>
      <c r="B1480" s="8" t="s">
        <v>39960</v>
      </c>
      <c r="C1480" s="9" t="s">
        <v>82</v>
      </c>
      <c r="D1480" s="10">
        <v>40.72</v>
      </c>
      <c r="E1480" s="14"/>
    </row>
    <row r="1481" spans="1:5">
      <c r="A1481" s="417">
        <v>830103</v>
      </c>
      <c r="B1481" s="8" t="s">
        <v>39961</v>
      </c>
      <c r="C1481" s="9" t="s">
        <v>82</v>
      </c>
      <c r="D1481" s="10">
        <v>49.09</v>
      </c>
      <c r="E1481" s="14"/>
    </row>
    <row r="1482" spans="1:5">
      <c r="A1482" s="417">
        <v>830104</v>
      </c>
      <c r="B1482" s="8" t="s">
        <v>39962</v>
      </c>
      <c r="C1482" s="9" t="s">
        <v>82</v>
      </c>
      <c r="D1482" s="10">
        <v>64.63</v>
      </c>
      <c r="E1482" s="14"/>
    </row>
    <row r="1483" spans="1:5">
      <c r="A1483" s="417">
        <v>830105</v>
      </c>
      <c r="B1483" s="8" t="s">
        <v>39963</v>
      </c>
      <c r="C1483" s="9" t="s">
        <v>82</v>
      </c>
      <c r="D1483" s="10">
        <v>30.28</v>
      </c>
      <c r="E1483" s="14"/>
    </row>
    <row r="1484" spans="1:5">
      <c r="A1484" s="417">
        <v>830106</v>
      </c>
      <c r="B1484" s="8" t="s">
        <v>39964</v>
      </c>
      <c r="C1484" s="9" t="s">
        <v>82</v>
      </c>
      <c r="D1484" s="10">
        <v>24.08</v>
      </c>
      <c r="E1484" s="14"/>
    </row>
    <row r="1485" spans="1:5">
      <c r="A1485" s="417">
        <v>830107</v>
      </c>
      <c r="B1485" s="8" t="s">
        <v>39965</v>
      </c>
      <c r="C1485" s="9" t="s">
        <v>82</v>
      </c>
      <c r="D1485" s="10">
        <v>29.78</v>
      </c>
      <c r="E1485" s="14"/>
    </row>
    <row r="1486" spans="1:5">
      <c r="A1486" s="417">
        <v>830108</v>
      </c>
      <c r="B1486" s="8" t="s">
        <v>39966</v>
      </c>
      <c r="C1486" s="9" t="s">
        <v>82</v>
      </c>
      <c r="D1486" s="10">
        <v>130.77000000000001</v>
      </c>
      <c r="E1486" s="14"/>
    </row>
    <row r="1487" spans="1:5" ht="30">
      <c r="A1487" s="417">
        <v>830109</v>
      </c>
      <c r="B1487" s="8" t="s">
        <v>39967</v>
      </c>
      <c r="C1487" s="9" t="s">
        <v>82</v>
      </c>
      <c r="D1487" s="10">
        <v>44.77</v>
      </c>
      <c r="E1487" s="14"/>
    </row>
    <row r="1488" spans="1:5">
      <c r="A1488" s="417">
        <v>830110</v>
      </c>
      <c r="B1488" s="8" t="s">
        <v>39968</v>
      </c>
      <c r="C1488" s="9" t="s">
        <v>82</v>
      </c>
      <c r="D1488" s="10">
        <v>48.95</v>
      </c>
      <c r="E1488" s="14"/>
    </row>
    <row r="1489" spans="1:5">
      <c r="A1489" s="417">
        <v>830111</v>
      </c>
      <c r="B1489" s="8" t="s">
        <v>39969</v>
      </c>
      <c r="C1489" s="9" t="s">
        <v>82</v>
      </c>
      <c r="D1489" s="10">
        <v>46.9</v>
      </c>
      <c r="E1489" s="14"/>
    </row>
    <row r="1490" spans="1:5">
      <c r="A1490" s="417">
        <v>830112</v>
      </c>
      <c r="B1490" s="8" t="s">
        <v>39970</v>
      </c>
      <c r="C1490" s="9" t="s">
        <v>82</v>
      </c>
      <c r="D1490" s="10">
        <v>460.71</v>
      </c>
      <c r="E1490" s="14"/>
    </row>
    <row r="1491" spans="1:5">
      <c r="A1491" s="417">
        <v>830113</v>
      </c>
      <c r="B1491" s="8" t="s">
        <v>39971</v>
      </c>
      <c r="C1491" s="9" t="s">
        <v>82</v>
      </c>
      <c r="D1491" s="10">
        <v>654.73</v>
      </c>
      <c r="E1491" s="14"/>
    </row>
    <row r="1492" spans="1:5">
      <c r="A1492" s="417">
        <v>830114</v>
      </c>
      <c r="B1492" s="8" t="s">
        <v>39972</v>
      </c>
      <c r="C1492" s="9" t="s">
        <v>82</v>
      </c>
      <c r="D1492" s="10">
        <v>276.82</v>
      </c>
      <c r="E1492" s="14"/>
    </row>
    <row r="1493" spans="1:5" ht="15" customHeight="1">
      <c r="A1493" s="416">
        <v>92</v>
      </c>
      <c r="B1493" s="1171" t="s">
        <v>39973</v>
      </c>
      <c r="C1493" s="1172"/>
      <c r="D1493" s="1172"/>
      <c r="E1493" s="1173"/>
    </row>
    <row r="1494" spans="1:5" ht="15" customHeight="1">
      <c r="A1494" s="416">
        <v>9201</v>
      </c>
      <c r="B1494" s="1171" t="s">
        <v>39974</v>
      </c>
      <c r="C1494" s="1172"/>
      <c r="D1494" s="1172"/>
      <c r="E1494" s="1173"/>
    </row>
    <row r="1495" spans="1:5" ht="30">
      <c r="A1495" s="417">
        <v>920110</v>
      </c>
      <c r="B1495" s="8" t="s">
        <v>39975</v>
      </c>
      <c r="C1495" s="9" t="s">
        <v>2421</v>
      </c>
      <c r="D1495" s="21">
        <v>1272.5999999999999</v>
      </c>
      <c r="E1495" s="14"/>
    </row>
    <row r="1496" spans="1:5" ht="15" customHeight="1">
      <c r="A1496" s="416">
        <v>9205</v>
      </c>
      <c r="B1496" s="1171" t="s">
        <v>39976</v>
      </c>
      <c r="C1496" s="1172"/>
      <c r="D1496" s="1172"/>
      <c r="E1496" s="1173"/>
    </row>
    <row r="1497" spans="1:5" ht="30">
      <c r="A1497" s="417">
        <v>920542</v>
      </c>
      <c r="B1497" s="8" t="s">
        <v>39977</v>
      </c>
      <c r="C1497" s="9" t="s">
        <v>2421</v>
      </c>
      <c r="D1497" s="21">
        <v>6060.76</v>
      </c>
      <c r="E1497" s="14"/>
    </row>
    <row r="1498" spans="1:5" ht="30">
      <c r="A1498" s="417">
        <v>920543</v>
      </c>
      <c r="B1498" s="8" t="s">
        <v>39978</v>
      </c>
      <c r="C1498" s="9" t="s">
        <v>2421</v>
      </c>
      <c r="D1498" s="21">
        <v>22729.360000000001</v>
      </c>
      <c r="E1498" s="14"/>
    </row>
    <row r="1499" spans="1:5" ht="30">
      <c r="A1499" s="417">
        <v>920544</v>
      </c>
      <c r="B1499" s="8" t="s">
        <v>39979</v>
      </c>
      <c r="C1499" s="9" t="s">
        <v>2421</v>
      </c>
      <c r="D1499" s="21">
        <v>9451.34</v>
      </c>
      <c r="E1499" s="14"/>
    </row>
    <row r="1500" spans="1:5" ht="30">
      <c r="A1500" s="417">
        <v>920545</v>
      </c>
      <c r="B1500" s="8" t="s">
        <v>39980</v>
      </c>
      <c r="C1500" s="9" t="s">
        <v>2421</v>
      </c>
      <c r="D1500" s="21">
        <v>2886.01</v>
      </c>
      <c r="E1500" s="14"/>
    </row>
    <row r="1501" spans="1:5" ht="30">
      <c r="A1501" s="417">
        <v>920546</v>
      </c>
      <c r="B1501" s="8" t="s">
        <v>39981</v>
      </c>
      <c r="C1501" s="9" t="s">
        <v>2421</v>
      </c>
      <c r="D1501" s="21">
        <v>16235.47</v>
      </c>
      <c r="E1501" s="14"/>
    </row>
    <row r="1502" spans="1:5" ht="30">
      <c r="A1502" s="417">
        <v>920547</v>
      </c>
      <c r="B1502" s="8" t="s">
        <v>39982</v>
      </c>
      <c r="C1502" s="9" t="s">
        <v>2421</v>
      </c>
      <c r="D1502" s="21">
        <v>4816.46</v>
      </c>
      <c r="E1502" s="14"/>
    </row>
    <row r="1503" spans="1:5" ht="30">
      <c r="A1503" s="417">
        <v>920548</v>
      </c>
      <c r="B1503" s="8" t="s">
        <v>39983</v>
      </c>
      <c r="C1503" s="9" t="s">
        <v>2421</v>
      </c>
      <c r="D1503" s="21">
        <v>4365.4799999999996</v>
      </c>
      <c r="E1503" s="14"/>
    </row>
    <row r="1504" spans="1:5" ht="30">
      <c r="A1504" s="417">
        <v>920549</v>
      </c>
      <c r="B1504" s="8" t="s">
        <v>39984</v>
      </c>
      <c r="C1504" s="9" t="s">
        <v>2421</v>
      </c>
      <c r="D1504" s="21">
        <v>12987.78</v>
      </c>
      <c r="E1504" s="14"/>
    </row>
    <row r="1505" spans="1:5" ht="30">
      <c r="A1505" s="417">
        <v>920550</v>
      </c>
      <c r="B1505" s="8" t="s">
        <v>39985</v>
      </c>
      <c r="C1505" s="9" t="s">
        <v>2421</v>
      </c>
      <c r="D1505" s="21">
        <v>10750.71</v>
      </c>
      <c r="E1505" s="14"/>
    </row>
    <row r="1506" spans="1:5" ht="30">
      <c r="A1506" s="417">
        <v>920551</v>
      </c>
      <c r="B1506" s="8" t="s">
        <v>39986</v>
      </c>
      <c r="C1506" s="9" t="s">
        <v>2421</v>
      </c>
      <c r="D1506" s="21">
        <v>10750.71</v>
      </c>
      <c r="E1506" s="14"/>
    </row>
    <row r="1507" spans="1:5" ht="30">
      <c r="A1507" s="417">
        <v>920552</v>
      </c>
      <c r="B1507" s="8" t="s">
        <v>39987</v>
      </c>
      <c r="C1507" s="9" t="s">
        <v>2421</v>
      </c>
      <c r="D1507" s="21">
        <v>9972.2800000000007</v>
      </c>
      <c r="E1507" s="14"/>
    </row>
    <row r="1508" spans="1:5" ht="30">
      <c r="A1508" s="417">
        <v>920553</v>
      </c>
      <c r="B1508" s="8" t="s">
        <v>39988</v>
      </c>
      <c r="C1508" s="9" t="s">
        <v>2421</v>
      </c>
      <c r="D1508" s="21">
        <v>10064.56</v>
      </c>
      <c r="E1508" s="14"/>
    </row>
    <row r="1509" spans="1:5" ht="30">
      <c r="A1509" s="417">
        <v>920554</v>
      </c>
      <c r="B1509" s="8" t="s">
        <v>39989</v>
      </c>
      <c r="C1509" s="9" t="s">
        <v>2421</v>
      </c>
      <c r="D1509" s="21">
        <v>10765.6</v>
      </c>
      <c r="E1509" s="14"/>
    </row>
    <row r="1510" spans="1:5" ht="45">
      <c r="A1510" s="417">
        <v>920555</v>
      </c>
      <c r="B1510" s="8" t="s">
        <v>39990</v>
      </c>
      <c r="C1510" s="9" t="s">
        <v>2421</v>
      </c>
      <c r="D1510" s="21">
        <v>23269.65</v>
      </c>
      <c r="E1510" s="14"/>
    </row>
    <row r="1511" spans="1:5">
      <c r="A1511" s="417">
        <v>920556</v>
      </c>
      <c r="B1511" s="8" t="s">
        <v>39991</v>
      </c>
      <c r="C1511" s="9" t="s">
        <v>2421</v>
      </c>
      <c r="D1511" s="21">
        <v>5767.55</v>
      </c>
      <c r="E1511" s="14"/>
    </row>
    <row r="1512" spans="1:5" ht="30">
      <c r="A1512" s="417">
        <v>920557</v>
      </c>
      <c r="B1512" s="8" t="s">
        <v>39992</v>
      </c>
      <c r="C1512" s="9" t="s">
        <v>2421</v>
      </c>
      <c r="D1512" s="21">
        <v>12986.29</v>
      </c>
      <c r="E1512" s="14"/>
    </row>
    <row r="1513" spans="1:5" ht="30">
      <c r="A1513" s="417">
        <v>920558</v>
      </c>
      <c r="B1513" s="8" t="s">
        <v>39993</v>
      </c>
      <c r="C1513" s="9" t="s">
        <v>2421</v>
      </c>
      <c r="D1513" s="21">
        <v>19468.27</v>
      </c>
      <c r="E1513" s="14"/>
    </row>
    <row r="1514" spans="1:5" ht="30">
      <c r="A1514" s="417">
        <v>920559</v>
      </c>
      <c r="B1514" s="8" t="s">
        <v>39994</v>
      </c>
      <c r="C1514" s="9" t="s">
        <v>2421</v>
      </c>
      <c r="D1514" s="21">
        <v>2446.33</v>
      </c>
      <c r="E1514" s="14"/>
    </row>
    <row r="1515" spans="1:5" ht="30">
      <c r="A1515" s="417">
        <v>920560</v>
      </c>
      <c r="B1515" s="8" t="s">
        <v>39995</v>
      </c>
      <c r="C1515" s="9" t="s">
        <v>2421</v>
      </c>
      <c r="D1515" s="21">
        <v>4401.63</v>
      </c>
      <c r="E1515" s="14"/>
    </row>
    <row r="1516" spans="1:5">
      <c r="A1516" s="417">
        <v>920561</v>
      </c>
      <c r="B1516" s="8" t="s">
        <v>39996</v>
      </c>
      <c r="C1516" s="9" t="s">
        <v>2421</v>
      </c>
      <c r="D1516" s="21">
        <v>1803.94</v>
      </c>
      <c r="E1516" s="14"/>
    </row>
    <row r="1517" spans="1:5" ht="30">
      <c r="A1517" s="417">
        <v>920562</v>
      </c>
      <c r="B1517" s="8" t="s">
        <v>39997</v>
      </c>
      <c r="C1517" s="9" t="s">
        <v>2421</v>
      </c>
      <c r="D1517" s="21">
        <v>1803.94</v>
      </c>
      <c r="E1517" s="14"/>
    </row>
    <row r="1518" spans="1:5" ht="30">
      <c r="A1518" s="417">
        <v>920563</v>
      </c>
      <c r="B1518" s="8" t="s">
        <v>39998</v>
      </c>
      <c r="C1518" s="9" t="s">
        <v>2421</v>
      </c>
      <c r="D1518" s="21">
        <v>3385.81</v>
      </c>
      <c r="E1518" s="14"/>
    </row>
    <row r="1519" spans="1:5" ht="30">
      <c r="A1519" s="417">
        <v>920564</v>
      </c>
      <c r="B1519" s="8" t="s">
        <v>39999</v>
      </c>
      <c r="C1519" s="9" t="s">
        <v>2421</v>
      </c>
      <c r="D1519" s="21">
        <v>7018.5</v>
      </c>
      <c r="E1519" s="14"/>
    </row>
    <row r="1520" spans="1:5" ht="30">
      <c r="A1520" s="417">
        <v>920565</v>
      </c>
      <c r="B1520" s="8" t="s">
        <v>40000</v>
      </c>
      <c r="C1520" s="9" t="s">
        <v>2421</v>
      </c>
      <c r="D1520" s="21">
        <v>26321.1</v>
      </c>
      <c r="E1520" s="14"/>
    </row>
    <row r="1521" spans="1:5" ht="30">
      <c r="A1521" s="417">
        <v>920566</v>
      </c>
      <c r="B1521" s="8" t="s">
        <v>40001</v>
      </c>
      <c r="C1521" s="9" t="s">
        <v>2421</v>
      </c>
      <c r="D1521" s="21">
        <v>10944.86</v>
      </c>
      <c r="E1521" s="14"/>
    </row>
    <row r="1522" spans="1:5" ht="30">
      <c r="A1522" s="417">
        <v>920567</v>
      </c>
      <c r="B1522" s="8" t="s">
        <v>40002</v>
      </c>
      <c r="C1522" s="9" t="s">
        <v>2421</v>
      </c>
      <c r="D1522" s="21">
        <v>3342.06</v>
      </c>
      <c r="E1522" s="14"/>
    </row>
    <row r="1523" spans="1:5" ht="30">
      <c r="A1523" s="417">
        <v>920568</v>
      </c>
      <c r="B1523" s="8" t="s">
        <v>40003</v>
      </c>
      <c r="C1523" s="9" t="s">
        <v>2421</v>
      </c>
      <c r="D1523" s="21">
        <v>18801.03</v>
      </c>
      <c r="E1523" s="14"/>
    </row>
    <row r="1524" spans="1:5" ht="30">
      <c r="A1524" s="417">
        <v>920569</v>
      </c>
      <c r="B1524" s="8" t="s">
        <v>40004</v>
      </c>
      <c r="C1524" s="9" t="s">
        <v>2421</v>
      </c>
      <c r="D1524" s="21">
        <v>5577.57</v>
      </c>
      <c r="E1524" s="14"/>
    </row>
    <row r="1525" spans="1:5" ht="30">
      <c r="A1525" s="417">
        <v>920570</v>
      </c>
      <c r="B1525" s="8" t="s">
        <v>40005</v>
      </c>
      <c r="C1525" s="9" t="s">
        <v>2421</v>
      </c>
      <c r="D1525" s="21">
        <v>5055.32</v>
      </c>
      <c r="E1525" s="14"/>
    </row>
    <row r="1526" spans="1:5" ht="30">
      <c r="A1526" s="417">
        <v>920571</v>
      </c>
      <c r="B1526" s="8" t="s">
        <v>40006</v>
      </c>
      <c r="C1526" s="9" t="s">
        <v>2421</v>
      </c>
      <c r="D1526" s="21">
        <v>15040.13</v>
      </c>
      <c r="E1526" s="14"/>
    </row>
    <row r="1527" spans="1:5" ht="30">
      <c r="A1527" s="417">
        <v>920572</v>
      </c>
      <c r="B1527" s="8" t="s">
        <v>40007</v>
      </c>
      <c r="C1527" s="9" t="s">
        <v>2421</v>
      </c>
      <c r="D1527" s="21">
        <v>12449.56</v>
      </c>
      <c r="E1527" s="14"/>
    </row>
    <row r="1528" spans="1:5" ht="30">
      <c r="A1528" s="417">
        <v>920573</v>
      </c>
      <c r="B1528" s="8" t="s">
        <v>40008</v>
      </c>
      <c r="C1528" s="9" t="s">
        <v>2421</v>
      </c>
      <c r="D1528" s="21">
        <v>12449.56</v>
      </c>
      <c r="E1528" s="14"/>
    </row>
    <row r="1529" spans="1:5" ht="30">
      <c r="A1529" s="417">
        <v>920574</v>
      </c>
      <c r="B1529" s="8" t="s">
        <v>40009</v>
      </c>
      <c r="C1529" s="9" t="s">
        <v>2421</v>
      </c>
      <c r="D1529" s="21">
        <v>11548.12</v>
      </c>
      <c r="E1529" s="14"/>
    </row>
    <row r="1530" spans="1:5" ht="30">
      <c r="A1530" s="417">
        <v>920575</v>
      </c>
      <c r="B1530" s="8" t="s">
        <v>40010</v>
      </c>
      <c r="C1530" s="9" t="s">
        <v>2421</v>
      </c>
      <c r="D1530" s="21">
        <v>11654.98</v>
      </c>
      <c r="E1530" s="14"/>
    </row>
    <row r="1531" spans="1:5" ht="30">
      <c r="A1531" s="417">
        <v>920576</v>
      </c>
      <c r="B1531" s="8" t="s">
        <v>40011</v>
      </c>
      <c r="C1531" s="9" t="s">
        <v>2421</v>
      </c>
      <c r="D1531" s="21">
        <v>12466.8</v>
      </c>
      <c r="E1531" s="14"/>
    </row>
    <row r="1532" spans="1:5" ht="45">
      <c r="A1532" s="417">
        <v>920577</v>
      </c>
      <c r="B1532" s="8" t="s">
        <v>40012</v>
      </c>
      <c r="C1532" s="9" t="s">
        <v>2421</v>
      </c>
      <c r="D1532" s="21">
        <v>26946.76</v>
      </c>
      <c r="E1532" s="14"/>
    </row>
    <row r="1533" spans="1:5">
      <c r="A1533" s="417">
        <v>920578</v>
      </c>
      <c r="B1533" s="8" t="s">
        <v>40013</v>
      </c>
      <c r="C1533" s="9" t="s">
        <v>2421</v>
      </c>
      <c r="D1533" s="21">
        <v>6678.95</v>
      </c>
      <c r="E1533" s="14"/>
    </row>
    <row r="1534" spans="1:5" ht="30">
      <c r="A1534" s="417">
        <v>920579</v>
      </c>
      <c r="B1534" s="8" t="s">
        <v>40014</v>
      </c>
      <c r="C1534" s="9" t="s">
        <v>2421</v>
      </c>
      <c r="D1534" s="21">
        <v>15038.41</v>
      </c>
      <c r="E1534" s="14"/>
    </row>
    <row r="1535" spans="1:5" ht="30">
      <c r="A1535" s="417">
        <v>920580</v>
      </c>
      <c r="B1535" s="8" t="s">
        <v>40015</v>
      </c>
      <c r="C1535" s="9" t="s">
        <v>2421</v>
      </c>
      <c r="D1535" s="21">
        <v>22544.69</v>
      </c>
      <c r="E1535" s="14"/>
    </row>
    <row r="1536" spans="1:5" ht="30">
      <c r="A1536" s="417">
        <v>920581</v>
      </c>
      <c r="B1536" s="8" t="s">
        <v>40016</v>
      </c>
      <c r="C1536" s="9" t="s">
        <v>2421</v>
      </c>
      <c r="D1536" s="21">
        <v>2832.91</v>
      </c>
      <c r="E1536" s="14"/>
    </row>
    <row r="1537" spans="1:5" ht="30">
      <c r="A1537" s="417">
        <v>920582</v>
      </c>
      <c r="B1537" s="8" t="s">
        <v>40017</v>
      </c>
      <c r="C1537" s="9" t="s">
        <v>2421</v>
      </c>
      <c r="D1537" s="21">
        <v>5097.1899999999996</v>
      </c>
      <c r="E1537" s="14"/>
    </row>
    <row r="1538" spans="1:5">
      <c r="A1538" s="417">
        <v>920583</v>
      </c>
      <c r="B1538" s="8" t="s">
        <v>40018</v>
      </c>
      <c r="C1538" s="9" t="s">
        <v>2421</v>
      </c>
      <c r="D1538" s="21">
        <v>2089</v>
      </c>
      <c r="E1538" s="14"/>
    </row>
    <row r="1539" spans="1:5" ht="30">
      <c r="A1539" s="417">
        <v>920584</v>
      </c>
      <c r="B1539" s="8" t="s">
        <v>40019</v>
      </c>
      <c r="C1539" s="9" t="s">
        <v>2421</v>
      </c>
      <c r="D1539" s="21">
        <v>2089</v>
      </c>
      <c r="E1539" s="14"/>
    </row>
    <row r="1540" spans="1:5" ht="30">
      <c r="A1540" s="417">
        <v>920585</v>
      </c>
      <c r="B1540" s="8" t="s">
        <v>40020</v>
      </c>
      <c r="C1540" s="9" t="s">
        <v>2421</v>
      </c>
      <c r="D1540" s="21">
        <v>3920.85</v>
      </c>
      <c r="E1540" s="14"/>
    </row>
    <row r="1541" spans="1:5" ht="15" customHeight="1">
      <c r="A1541" s="416">
        <v>93</v>
      </c>
      <c r="B1541" s="1171" t="s">
        <v>40021</v>
      </c>
      <c r="C1541" s="1172"/>
      <c r="D1541" s="1172"/>
      <c r="E1541" s="1173"/>
    </row>
    <row r="1542" spans="1:5" ht="15" customHeight="1">
      <c r="A1542" s="416">
        <v>9302</v>
      </c>
      <c r="B1542" s="1171" t="s">
        <v>40022</v>
      </c>
      <c r="C1542" s="1172"/>
      <c r="D1542" s="1172"/>
      <c r="E1542" s="1173"/>
    </row>
    <row r="1543" spans="1:5" ht="30">
      <c r="A1543" s="417">
        <v>930213</v>
      </c>
      <c r="B1543" s="8" t="s">
        <v>40023</v>
      </c>
      <c r="C1543" s="9" t="s">
        <v>82</v>
      </c>
      <c r="D1543" s="10">
        <v>804.83</v>
      </c>
      <c r="E1543" s="14"/>
    </row>
    <row r="1544" spans="1:5" ht="30">
      <c r="A1544" s="417">
        <v>930214</v>
      </c>
      <c r="B1544" s="8" t="s">
        <v>40024</v>
      </c>
      <c r="C1544" s="9" t="s">
        <v>82</v>
      </c>
      <c r="D1544" s="21">
        <v>1651.5</v>
      </c>
      <c r="E1544" s="14"/>
    </row>
    <row r="1545" spans="1:5" ht="30">
      <c r="A1545" s="417">
        <v>930218</v>
      </c>
      <c r="B1545" s="8" t="s">
        <v>40025</v>
      </c>
      <c r="C1545" s="9" t="s">
        <v>82</v>
      </c>
      <c r="D1545" s="10">
        <v>621</v>
      </c>
      <c r="E1545" s="14"/>
    </row>
    <row r="1546" spans="1:5" ht="30">
      <c r="A1546" s="417">
        <v>930219</v>
      </c>
      <c r="B1546" s="8" t="s">
        <v>40026</v>
      </c>
      <c r="C1546" s="9" t="s">
        <v>82</v>
      </c>
      <c r="D1546" s="10">
        <v>694.72</v>
      </c>
      <c r="E1546" s="14"/>
    </row>
    <row r="1547" spans="1:5" ht="30">
      <c r="A1547" s="417">
        <v>930220</v>
      </c>
      <c r="B1547" s="8" t="s">
        <v>40027</v>
      </c>
      <c r="C1547" s="9" t="s">
        <v>82</v>
      </c>
      <c r="D1547" s="10">
        <v>866.13</v>
      </c>
      <c r="E1547" s="14"/>
    </row>
    <row r="1548" spans="1:5" ht="30">
      <c r="A1548" s="417">
        <v>930226</v>
      </c>
      <c r="B1548" s="8" t="s">
        <v>40028</v>
      </c>
      <c r="C1548" s="9" t="s">
        <v>82</v>
      </c>
      <c r="D1548" s="21">
        <v>3818.33</v>
      </c>
      <c r="E1548" s="14"/>
    </row>
    <row r="1549" spans="1:5" ht="45">
      <c r="A1549" s="417">
        <v>930235</v>
      </c>
      <c r="B1549" s="8" t="s">
        <v>40029</v>
      </c>
      <c r="C1549" s="9" t="s">
        <v>82</v>
      </c>
      <c r="D1549" s="10">
        <v>234.03</v>
      </c>
      <c r="E1549" s="14"/>
    </row>
    <row r="1550" spans="1:5" ht="15" customHeight="1">
      <c r="A1550" s="416">
        <v>95</v>
      </c>
      <c r="B1550" s="1171" t="s">
        <v>96</v>
      </c>
      <c r="C1550" s="1172"/>
      <c r="D1550" s="1172"/>
      <c r="E1550" s="1173"/>
    </row>
    <row r="1551" spans="1:5" ht="15" customHeight="1">
      <c r="A1551" s="416">
        <v>9501</v>
      </c>
      <c r="B1551" s="1171" t="s">
        <v>40030</v>
      </c>
      <c r="C1551" s="1172"/>
      <c r="D1551" s="1172"/>
      <c r="E1551" s="1173"/>
    </row>
    <row r="1552" spans="1:5" ht="30">
      <c r="A1552" s="417">
        <v>950101</v>
      </c>
      <c r="B1552" s="8" t="s">
        <v>40031</v>
      </c>
      <c r="C1552" s="9" t="s">
        <v>74</v>
      </c>
      <c r="D1552" s="10">
        <v>3.35</v>
      </c>
      <c r="E1552" s="14"/>
    </row>
    <row r="1553" spans="1:5" ht="30">
      <c r="A1553" s="417">
        <v>950102</v>
      </c>
      <c r="B1553" s="8" t="s">
        <v>40032</v>
      </c>
      <c r="C1553" s="9" t="s">
        <v>74</v>
      </c>
      <c r="D1553" s="10">
        <v>12.44</v>
      </c>
      <c r="E1553" s="414"/>
    </row>
    <row r="1554" spans="1:5">
      <c r="A1554" s="1174"/>
      <c r="B1554" s="1175"/>
      <c r="C1554" s="1175"/>
      <c r="D1554" s="1175"/>
      <c r="E1554" s="1176"/>
    </row>
    <row r="1555" spans="1:5" ht="15" customHeight="1">
      <c r="A1555" s="1171" t="s">
        <v>40033</v>
      </c>
      <c r="B1555" s="1172"/>
      <c r="C1555" s="1172"/>
      <c r="D1555" s="1172"/>
      <c r="E1555" s="1173"/>
    </row>
    <row r="1556" spans="1:5">
      <c r="A1556" s="1174"/>
      <c r="B1556" s="1175"/>
      <c r="C1556" s="1175"/>
      <c r="D1556" s="1175"/>
      <c r="E1556" s="1176"/>
    </row>
    <row r="1557" spans="1:5">
      <c r="A1557" s="415" t="s">
        <v>0</v>
      </c>
      <c r="B1557" s="11" t="s">
        <v>1</v>
      </c>
      <c r="C1557" s="12" t="s">
        <v>2</v>
      </c>
      <c r="D1557" s="12" t="s">
        <v>71</v>
      </c>
      <c r="E1557" s="12" t="s">
        <v>138</v>
      </c>
    </row>
    <row r="1558" spans="1:5" ht="15" customHeight="1">
      <c r="A1558" s="416">
        <v>8</v>
      </c>
      <c r="B1558" s="1171" t="s">
        <v>92</v>
      </c>
      <c r="C1558" s="1172"/>
      <c r="D1558" s="1172"/>
      <c r="E1558" s="1173"/>
    </row>
    <row r="1559" spans="1:5" ht="15" customHeight="1">
      <c r="A1559" s="416">
        <v>801</v>
      </c>
      <c r="B1559" s="1171" t="s">
        <v>40034</v>
      </c>
      <c r="C1559" s="1172"/>
      <c r="D1559" s="1172"/>
      <c r="E1559" s="1173"/>
    </row>
    <row r="1560" spans="1:5" ht="30">
      <c r="A1560" s="417">
        <v>80124</v>
      </c>
      <c r="B1560" s="8" t="s">
        <v>40035</v>
      </c>
      <c r="C1560" s="9" t="s">
        <v>74</v>
      </c>
      <c r="D1560" s="10">
        <v>88.84</v>
      </c>
      <c r="E1560" s="10">
        <v>14.05</v>
      </c>
    </row>
    <row r="1561" spans="1:5">
      <c r="A1561" s="417">
        <v>80125</v>
      </c>
      <c r="B1561" s="8" t="s">
        <v>40036</v>
      </c>
      <c r="C1561" s="9" t="s">
        <v>74</v>
      </c>
      <c r="D1561" s="10">
        <v>36.409999999999997</v>
      </c>
      <c r="E1561" s="10">
        <v>14.05</v>
      </c>
    </row>
    <row r="1562" spans="1:5" ht="30">
      <c r="A1562" s="417">
        <v>80144</v>
      </c>
      <c r="B1562" s="8" t="s">
        <v>40037</v>
      </c>
      <c r="C1562" s="9" t="s">
        <v>74</v>
      </c>
      <c r="D1562" s="10">
        <v>22.15</v>
      </c>
      <c r="E1562" s="10">
        <v>14.05</v>
      </c>
    </row>
    <row r="1563" spans="1:5" ht="30">
      <c r="A1563" s="417">
        <v>80170</v>
      </c>
      <c r="B1563" s="8" t="s">
        <v>93</v>
      </c>
      <c r="C1563" s="9" t="s">
        <v>74</v>
      </c>
      <c r="D1563" s="10">
        <v>194.77</v>
      </c>
      <c r="E1563" s="10">
        <v>11.57</v>
      </c>
    </row>
    <row r="1564" spans="1:5" ht="30">
      <c r="A1564" s="417">
        <v>80178</v>
      </c>
      <c r="B1564" s="8" t="s">
        <v>94</v>
      </c>
      <c r="C1564" s="9" t="s">
        <v>74</v>
      </c>
      <c r="D1564" s="10">
        <v>136.69999999999999</v>
      </c>
      <c r="E1564" s="10">
        <v>11.57</v>
      </c>
    </row>
    <row r="1565" spans="1:5" ht="15" customHeight="1">
      <c r="A1565" s="416">
        <v>802</v>
      </c>
      <c r="B1565" s="1171" t="s">
        <v>40038</v>
      </c>
      <c r="C1565" s="1172"/>
      <c r="D1565" s="1172"/>
      <c r="E1565" s="1173"/>
    </row>
    <row r="1566" spans="1:5" ht="30">
      <c r="A1566" s="417">
        <v>80201</v>
      </c>
      <c r="B1566" s="8" t="s">
        <v>40039</v>
      </c>
      <c r="C1566" s="9" t="s">
        <v>74</v>
      </c>
      <c r="D1566" s="10">
        <v>2.25</v>
      </c>
      <c r="E1566" s="10">
        <v>0</v>
      </c>
    </row>
    <row r="1567" spans="1:5" ht="30">
      <c r="A1567" s="417">
        <v>80202</v>
      </c>
      <c r="B1567" s="8" t="s">
        <v>40040</v>
      </c>
      <c r="C1567" s="9" t="s">
        <v>74</v>
      </c>
      <c r="D1567" s="10">
        <v>2.25</v>
      </c>
      <c r="E1567" s="10">
        <v>0</v>
      </c>
    </row>
    <row r="1568" spans="1:5" ht="30">
      <c r="A1568" s="417">
        <v>80276</v>
      </c>
      <c r="B1568" s="8" t="s">
        <v>40041</v>
      </c>
      <c r="C1568" s="9" t="s">
        <v>82</v>
      </c>
      <c r="D1568" s="21">
        <v>48187</v>
      </c>
      <c r="E1568" s="10">
        <v>0</v>
      </c>
    </row>
    <row r="1569" spans="1:5" ht="15" customHeight="1">
      <c r="A1569" s="416">
        <v>804</v>
      </c>
      <c r="B1569" s="1171" t="s">
        <v>40042</v>
      </c>
      <c r="C1569" s="1172"/>
      <c r="D1569" s="1172"/>
      <c r="E1569" s="1173"/>
    </row>
    <row r="1570" spans="1:5" ht="45">
      <c r="A1570" s="417">
        <v>80425</v>
      </c>
      <c r="B1570" s="8" t="s">
        <v>40043</v>
      </c>
      <c r="C1570" s="9" t="s">
        <v>82</v>
      </c>
      <c r="D1570" s="10">
        <v>314.06</v>
      </c>
      <c r="E1570" s="10">
        <v>0</v>
      </c>
    </row>
    <row r="1571" spans="1:5" ht="15" customHeight="1">
      <c r="A1571" s="416">
        <v>807</v>
      </c>
      <c r="B1571" s="1171" t="s">
        <v>40044</v>
      </c>
      <c r="C1571" s="1172"/>
      <c r="D1571" s="1172"/>
      <c r="E1571" s="1173"/>
    </row>
    <row r="1572" spans="1:5" ht="30">
      <c r="A1572" s="417">
        <v>80716</v>
      </c>
      <c r="B1572" s="8" t="s">
        <v>40045</v>
      </c>
      <c r="C1572" s="9" t="s">
        <v>82</v>
      </c>
      <c r="D1572" s="21">
        <v>36196</v>
      </c>
      <c r="E1572" s="10">
        <v>0</v>
      </c>
    </row>
    <row r="1573" spans="1:5" ht="15" customHeight="1">
      <c r="A1573" s="416">
        <v>860</v>
      </c>
      <c r="B1573" s="1171" t="s">
        <v>40046</v>
      </c>
      <c r="C1573" s="1172"/>
      <c r="D1573" s="1172"/>
      <c r="E1573" s="1173"/>
    </row>
    <row r="1574" spans="1:5" ht="30">
      <c r="A1574" s="417">
        <v>86030</v>
      </c>
      <c r="B1574" s="8" t="s">
        <v>95</v>
      </c>
      <c r="C1574" s="9" t="s">
        <v>74</v>
      </c>
      <c r="D1574" s="10">
        <v>111.59</v>
      </c>
      <c r="E1574" s="10">
        <v>14.05</v>
      </c>
    </row>
    <row r="1575" spans="1:5" ht="30">
      <c r="A1575" s="417">
        <v>86049</v>
      </c>
      <c r="B1575" s="8" t="s">
        <v>40047</v>
      </c>
      <c r="C1575" s="9" t="s">
        <v>74</v>
      </c>
      <c r="D1575" s="10">
        <v>136.21</v>
      </c>
      <c r="E1575" s="10">
        <v>11.57</v>
      </c>
    </row>
    <row r="1576" spans="1:5" ht="30">
      <c r="A1576" s="417">
        <v>86096</v>
      </c>
      <c r="B1576" s="8" t="s">
        <v>40048</v>
      </c>
      <c r="C1576" s="9" t="s">
        <v>74</v>
      </c>
      <c r="D1576" s="10">
        <v>19.579999999999998</v>
      </c>
      <c r="E1576" s="10">
        <v>10.26</v>
      </c>
    </row>
  </sheetData>
  <mergeCells count="290">
    <mergeCell ref="A7:B7"/>
    <mergeCell ref="C7:D7"/>
    <mergeCell ref="A8:E8"/>
    <mergeCell ref="A9:E9"/>
    <mergeCell ref="A10:E10"/>
    <mergeCell ref="A11:E11"/>
    <mergeCell ref="A1:E1"/>
    <mergeCell ref="A2:E2"/>
    <mergeCell ref="A3:E3"/>
    <mergeCell ref="A4:E4"/>
    <mergeCell ref="A5:E5"/>
    <mergeCell ref="A6:E6"/>
    <mergeCell ref="B46:E46"/>
    <mergeCell ref="B47:E47"/>
    <mergeCell ref="B49:E49"/>
    <mergeCell ref="B54:E54"/>
    <mergeCell ref="B77:E77"/>
    <mergeCell ref="B80:E80"/>
    <mergeCell ref="B13:E13"/>
    <mergeCell ref="B14:E14"/>
    <mergeCell ref="B33:E33"/>
    <mergeCell ref="A42:E42"/>
    <mergeCell ref="A43:E43"/>
    <mergeCell ref="A44:E44"/>
    <mergeCell ref="B130:E130"/>
    <mergeCell ref="B139:E139"/>
    <mergeCell ref="B142:E142"/>
    <mergeCell ref="B146:E146"/>
    <mergeCell ref="B154:E154"/>
    <mergeCell ref="B160:E160"/>
    <mergeCell ref="B88:E88"/>
    <mergeCell ref="B107:E107"/>
    <mergeCell ref="B115:E115"/>
    <mergeCell ref="B118:E118"/>
    <mergeCell ref="B121:E121"/>
    <mergeCell ref="B127:E127"/>
    <mergeCell ref="B219:E219"/>
    <mergeCell ref="B223:E223"/>
    <mergeCell ref="B226:E226"/>
    <mergeCell ref="B235:E235"/>
    <mergeCell ref="B240:E240"/>
    <mergeCell ref="B248:E248"/>
    <mergeCell ref="B169:E169"/>
    <mergeCell ref="B171:E171"/>
    <mergeCell ref="B174:E174"/>
    <mergeCell ref="B179:E179"/>
    <mergeCell ref="B203:E203"/>
    <mergeCell ref="B217:E217"/>
    <mergeCell ref="B276:E276"/>
    <mergeCell ref="B277:E277"/>
    <mergeCell ref="B285:E285"/>
    <mergeCell ref="B296:E296"/>
    <mergeCell ref="B298:E298"/>
    <mergeCell ref="B301:E301"/>
    <mergeCell ref="B257:E257"/>
    <mergeCell ref="B259:E259"/>
    <mergeCell ref="B263:E263"/>
    <mergeCell ref="B268:E268"/>
    <mergeCell ref="B270:E270"/>
    <mergeCell ref="B274:E274"/>
    <mergeCell ref="B318:E318"/>
    <mergeCell ref="B332:E332"/>
    <mergeCell ref="B335:E335"/>
    <mergeCell ref="B337:E337"/>
    <mergeCell ref="B341:E341"/>
    <mergeCell ref="B343:E343"/>
    <mergeCell ref="B306:E306"/>
    <mergeCell ref="B308:E308"/>
    <mergeCell ref="B310:E310"/>
    <mergeCell ref="B312:E312"/>
    <mergeCell ref="B314:E314"/>
    <mergeCell ref="B316:E316"/>
    <mergeCell ref="B365:E365"/>
    <mergeCell ref="B367:E367"/>
    <mergeCell ref="B371:E371"/>
    <mergeCell ref="B373:E373"/>
    <mergeCell ref="B375:E375"/>
    <mergeCell ref="B380:E380"/>
    <mergeCell ref="B345:E345"/>
    <mergeCell ref="B348:E348"/>
    <mergeCell ref="B351:E351"/>
    <mergeCell ref="B358:E358"/>
    <mergeCell ref="B360:E360"/>
    <mergeCell ref="B362:E362"/>
    <mergeCell ref="B405:E405"/>
    <mergeCell ref="B411:E411"/>
    <mergeCell ref="B413:E413"/>
    <mergeCell ref="B422:E422"/>
    <mergeCell ref="B424:E424"/>
    <mergeCell ref="B444:E444"/>
    <mergeCell ref="B382:E382"/>
    <mergeCell ref="B386:E386"/>
    <mergeCell ref="B388:E388"/>
    <mergeCell ref="B396:E396"/>
    <mergeCell ref="B398:E398"/>
    <mergeCell ref="B403:E403"/>
    <mergeCell ref="B470:E470"/>
    <mergeCell ref="B472:E472"/>
    <mergeCell ref="B477:E477"/>
    <mergeCell ref="B479:E479"/>
    <mergeCell ref="B484:E484"/>
    <mergeCell ref="B486:E486"/>
    <mergeCell ref="B447:E447"/>
    <mergeCell ref="B454:E454"/>
    <mergeCell ref="B461:E461"/>
    <mergeCell ref="B463:E463"/>
    <mergeCell ref="B465:E465"/>
    <mergeCell ref="B466:E466"/>
    <mergeCell ref="B514:E514"/>
    <mergeCell ref="B521:E521"/>
    <mergeCell ref="B523:E523"/>
    <mergeCell ref="B530:E530"/>
    <mergeCell ref="B534:E534"/>
    <mergeCell ref="B554:E554"/>
    <mergeCell ref="B488:E488"/>
    <mergeCell ref="B490:E490"/>
    <mergeCell ref="B495:E495"/>
    <mergeCell ref="B497:E497"/>
    <mergeCell ref="B509:E509"/>
    <mergeCell ref="B511:E511"/>
    <mergeCell ref="B606:E606"/>
    <mergeCell ref="B610:E610"/>
    <mergeCell ref="B616:E616"/>
    <mergeCell ref="B621:E621"/>
    <mergeCell ref="B625:E625"/>
    <mergeCell ref="B631:E631"/>
    <mergeCell ref="B559:E559"/>
    <mergeCell ref="B562:E562"/>
    <mergeCell ref="B564:E564"/>
    <mergeCell ref="B581:E581"/>
    <mergeCell ref="B596:E596"/>
    <mergeCell ref="B604:E604"/>
    <mergeCell ref="B688:E688"/>
    <mergeCell ref="B691:E691"/>
    <mergeCell ref="B702:E702"/>
    <mergeCell ref="B704:E704"/>
    <mergeCell ref="B706:E706"/>
    <mergeCell ref="B712:E712"/>
    <mergeCell ref="B636:E636"/>
    <mergeCell ref="B639:E639"/>
    <mergeCell ref="B641:E641"/>
    <mergeCell ref="B650:E650"/>
    <mergeCell ref="B670:E670"/>
    <mergeCell ref="B681:E681"/>
    <mergeCell ref="B749:E749"/>
    <mergeCell ref="B753:E753"/>
    <mergeCell ref="B760:E760"/>
    <mergeCell ref="B763:E763"/>
    <mergeCell ref="B767:E767"/>
    <mergeCell ref="B772:E772"/>
    <mergeCell ref="B721:E721"/>
    <mergeCell ref="B724:E724"/>
    <mergeCell ref="B732:E732"/>
    <mergeCell ref="B740:E740"/>
    <mergeCell ref="B744:E744"/>
    <mergeCell ref="B747:E747"/>
    <mergeCell ref="B841:E841"/>
    <mergeCell ref="B852:E852"/>
    <mergeCell ref="B854:E854"/>
    <mergeCell ref="B859:E859"/>
    <mergeCell ref="B864:E864"/>
    <mergeCell ref="B872:E872"/>
    <mergeCell ref="B792:E792"/>
    <mergeCell ref="B800:E800"/>
    <mergeCell ref="B802:E802"/>
    <mergeCell ref="B809:E809"/>
    <mergeCell ref="B813:E813"/>
    <mergeCell ref="B833:E833"/>
    <mergeCell ref="B945:E945"/>
    <mergeCell ref="B946:E946"/>
    <mergeCell ref="B956:E956"/>
    <mergeCell ref="B965:E965"/>
    <mergeCell ref="B977:E977"/>
    <mergeCell ref="B987:E987"/>
    <mergeCell ref="B884:E884"/>
    <mergeCell ref="B893:E893"/>
    <mergeCell ref="B910:E910"/>
    <mergeCell ref="B924:E924"/>
    <mergeCell ref="B929:E929"/>
    <mergeCell ref="B942:E942"/>
    <mergeCell ref="B1028:E1028"/>
    <mergeCell ref="B1030:E1030"/>
    <mergeCell ref="B1032:E1032"/>
    <mergeCell ref="B1046:E1046"/>
    <mergeCell ref="B1051:E1051"/>
    <mergeCell ref="B1059:E1059"/>
    <mergeCell ref="B995:E995"/>
    <mergeCell ref="B996:E996"/>
    <mergeCell ref="B999:E999"/>
    <mergeCell ref="B1003:E1003"/>
    <mergeCell ref="B1006:E1006"/>
    <mergeCell ref="B1025:E1025"/>
    <mergeCell ref="B1112:E1112"/>
    <mergeCell ref="B1132:E1132"/>
    <mergeCell ref="B1162:E1162"/>
    <mergeCell ref="B1165:E1165"/>
    <mergeCell ref="B1174:E1174"/>
    <mergeCell ref="B1182:E1182"/>
    <mergeCell ref="B1090:E1090"/>
    <mergeCell ref="B1092:E1092"/>
    <mergeCell ref="B1095:E1095"/>
    <mergeCell ref="B1099:E1099"/>
    <mergeCell ref="B1102:E1102"/>
    <mergeCell ref="B1110:E1110"/>
    <mergeCell ref="B1240:E1240"/>
    <mergeCell ref="B1253:E1253"/>
    <mergeCell ref="B1257:E1257"/>
    <mergeCell ref="B1259:E1259"/>
    <mergeCell ref="B1264:E1264"/>
    <mergeCell ref="B1266:E1266"/>
    <mergeCell ref="B1192:E1192"/>
    <mergeCell ref="B1196:E1196"/>
    <mergeCell ref="B1220:E1220"/>
    <mergeCell ref="B1226:E1226"/>
    <mergeCell ref="B1228:E1228"/>
    <mergeCell ref="B1236:E1236"/>
    <mergeCell ref="B1313:E1313"/>
    <mergeCell ref="B1317:E1317"/>
    <mergeCell ref="B1322:E1322"/>
    <mergeCell ref="B1342:E1342"/>
    <mergeCell ref="B1351:E1351"/>
    <mergeCell ref="B1353:E1353"/>
    <mergeCell ref="B1285:E1285"/>
    <mergeCell ref="B1287:E1287"/>
    <mergeCell ref="B1296:E1296"/>
    <mergeCell ref="B1300:E1300"/>
    <mergeCell ref="B1306:E1306"/>
    <mergeCell ref="B1308:E1308"/>
    <mergeCell ref="B1368:E1368"/>
    <mergeCell ref="B1370:E1370"/>
    <mergeCell ref="B1373:E1373"/>
    <mergeCell ref="B1377:E1377"/>
    <mergeCell ref="B1380:E1380"/>
    <mergeCell ref="B1382:E1382"/>
    <mergeCell ref="B1354:E1354"/>
    <mergeCell ref="B1356:E1356"/>
    <mergeCell ref="B1358:E1358"/>
    <mergeCell ref="B1361:E1361"/>
    <mergeCell ref="B1363:E1363"/>
    <mergeCell ref="B1365:E1365"/>
    <mergeCell ref="B1398:E1398"/>
    <mergeCell ref="B1404:E1404"/>
    <mergeCell ref="B1406:E1406"/>
    <mergeCell ref="B1410:E1410"/>
    <mergeCell ref="B1413:E1413"/>
    <mergeCell ref="B1415:E1415"/>
    <mergeCell ref="B1385:E1385"/>
    <mergeCell ref="B1387:E1387"/>
    <mergeCell ref="B1389:E1389"/>
    <mergeCell ref="B1391:E1391"/>
    <mergeCell ref="B1393:E1393"/>
    <mergeCell ref="B1396:E1396"/>
    <mergeCell ref="B1444:E1444"/>
    <mergeCell ref="B1446:E1446"/>
    <mergeCell ref="B1448:E1448"/>
    <mergeCell ref="B1451:E1451"/>
    <mergeCell ref="B1453:E1453"/>
    <mergeCell ref="B1454:E1454"/>
    <mergeCell ref="B1419:E1419"/>
    <mergeCell ref="B1423:E1423"/>
    <mergeCell ref="B1425:E1425"/>
    <mergeCell ref="B1426:E1426"/>
    <mergeCell ref="B1437:E1437"/>
    <mergeCell ref="B1443:E1443"/>
    <mergeCell ref="B1466:E1466"/>
    <mergeCell ref="B1467:E1467"/>
    <mergeCell ref="B1477:E1477"/>
    <mergeCell ref="B1478:E1478"/>
    <mergeCell ref="B1493:E1493"/>
    <mergeCell ref="B1494:E1494"/>
    <mergeCell ref="B1456:E1456"/>
    <mergeCell ref="B1458:E1458"/>
    <mergeCell ref="B1459:E1459"/>
    <mergeCell ref="B1461:E1461"/>
    <mergeCell ref="B1462:E1462"/>
    <mergeCell ref="B1464:E1464"/>
    <mergeCell ref="B1571:E1571"/>
    <mergeCell ref="B1573:E1573"/>
    <mergeCell ref="A1555:E1555"/>
    <mergeCell ref="A1556:E1556"/>
    <mergeCell ref="B1558:E1558"/>
    <mergeCell ref="B1559:E1559"/>
    <mergeCell ref="B1565:E1565"/>
    <mergeCell ref="B1569:E1569"/>
    <mergeCell ref="B1496:E1496"/>
    <mergeCell ref="B1541:E1541"/>
    <mergeCell ref="B1542:E1542"/>
    <mergeCell ref="B1550:E1550"/>
    <mergeCell ref="B1551:E1551"/>
    <mergeCell ref="A1554:E1554"/>
  </mergeCells>
  <pageMargins left="0.78740157499999996" right="0.78740157499999996" top="0.984251969" bottom="0.984251969" header="0.4921259845" footer="0.492125984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69"/>
  <sheetViews>
    <sheetView showGridLines="0" workbookViewId="0">
      <selection activeCell="A4" sqref="A4"/>
    </sheetView>
    <sheetView workbookViewId="1"/>
  </sheetViews>
  <sheetFormatPr defaultColWidth="9.140625" defaultRowHeight="15"/>
  <cols>
    <col min="1" max="1" width="9.42578125" style="13" customWidth="1"/>
    <col min="2" max="2" width="76.5703125" style="13" customWidth="1"/>
    <col min="3" max="3" width="9.42578125" style="13" customWidth="1"/>
    <col min="4" max="4" width="10.5703125" style="13" customWidth="1"/>
    <col min="5" max="16384" width="9.140625" style="13"/>
  </cols>
  <sheetData>
    <row r="1" spans="1:4">
      <c r="A1" s="403" t="s">
        <v>17459</v>
      </c>
      <c r="B1" s="1179" t="s">
        <v>17460</v>
      </c>
      <c r="C1" s="1179"/>
      <c r="D1" s="403" t="s">
        <v>17461</v>
      </c>
    </row>
    <row r="2" spans="1:4" ht="12" customHeight="1">
      <c r="B2" s="405" t="s">
        <v>17462</v>
      </c>
    </row>
    <row r="3" spans="1:4" ht="33.75" customHeight="1">
      <c r="A3" s="406" t="s">
        <v>0</v>
      </c>
      <c r="B3" s="406" t="s">
        <v>17463</v>
      </c>
      <c r="C3" s="406" t="s">
        <v>3300</v>
      </c>
      <c r="D3" s="407" t="s">
        <v>17464</v>
      </c>
    </row>
    <row r="4" spans="1:4" ht="9" customHeight="1">
      <c r="A4" s="408">
        <v>307731</v>
      </c>
      <c r="B4" s="409" t="s">
        <v>17465</v>
      </c>
      <c r="C4" s="408" t="s">
        <v>17466</v>
      </c>
      <c r="D4" s="410">
        <v>99.49</v>
      </c>
    </row>
    <row r="5" spans="1:4" ht="9" customHeight="1">
      <c r="A5" s="408" t="s">
        <v>17467</v>
      </c>
      <c r="B5" s="409" t="s">
        <v>17468</v>
      </c>
      <c r="C5" s="408" t="s">
        <v>17466</v>
      </c>
      <c r="D5" s="410">
        <v>79.239999999999995</v>
      </c>
    </row>
    <row r="6" spans="1:4" ht="9" customHeight="1">
      <c r="A6" s="408" t="s">
        <v>17469</v>
      </c>
      <c r="B6" s="409" t="s">
        <v>17470</v>
      </c>
      <c r="C6" s="408" t="s">
        <v>12728</v>
      </c>
      <c r="D6" s="410">
        <v>16762.310000000001</v>
      </c>
    </row>
    <row r="7" spans="1:4" ht="9" customHeight="1">
      <c r="A7" s="408" t="s">
        <v>17471</v>
      </c>
      <c r="B7" s="409" t="s">
        <v>17472</v>
      </c>
      <c r="C7" s="408" t="s">
        <v>12728</v>
      </c>
      <c r="D7" s="410">
        <v>110417.88</v>
      </c>
    </row>
    <row r="8" spans="1:4" ht="9" customHeight="1">
      <c r="A8" s="408" t="s">
        <v>17473</v>
      </c>
      <c r="B8" s="409" t="s">
        <v>17474</v>
      </c>
      <c r="C8" s="408" t="s">
        <v>12728</v>
      </c>
      <c r="D8" s="410">
        <v>27447.61</v>
      </c>
    </row>
    <row r="9" spans="1:4" ht="9" customHeight="1">
      <c r="A9" s="408" t="s">
        <v>17475</v>
      </c>
      <c r="B9" s="409" t="s">
        <v>17476</v>
      </c>
      <c r="C9" s="408" t="s">
        <v>12728</v>
      </c>
      <c r="D9" s="410">
        <v>44283.57</v>
      </c>
    </row>
    <row r="10" spans="1:4" ht="9" customHeight="1">
      <c r="A10" s="408" t="s">
        <v>17477</v>
      </c>
      <c r="B10" s="409" t="s">
        <v>17478</v>
      </c>
      <c r="C10" s="408" t="s">
        <v>12728</v>
      </c>
      <c r="D10" s="410">
        <v>59464.95</v>
      </c>
    </row>
    <row r="11" spans="1:4" ht="9" customHeight="1">
      <c r="A11" s="408" t="s">
        <v>17479</v>
      </c>
      <c r="B11" s="409" t="s">
        <v>17480</v>
      </c>
      <c r="C11" s="408" t="s">
        <v>12728</v>
      </c>
      <c r="D11" s="410">
        <v>81612.05</v>
      </c>
    </row>
    <row r="12" spans="1:4" ht="9" customHeight="1">
      <c r="A12" s="408" t="s">
        <v>17481</v>
      </c>
      <c r="B12" s="409" t="s">
        <v>17482</v>
      </c>
      <c r="C12" s="408" t="s">
        <v>12728</v>
      </c>
      <c r="D12" s="410">
        <v>11185.95</v>
      </c>
    </row>
    <row r="13" spans="1:4" ht="9" customHeight="1">
      <c r="A13" s="408" t="s">
        <v>17483</v>
      </c>
      <c r="B13" s="409" t="s">
        <v>17484</v>
      </c>
      <c r="C13" s="408" t="s">
        <v>12728</v>
      </c>
      <c r="D13" s="410">
        <v>8853.2199999999993</v>
      </c>
    </row>
    <row r="14" spans="1:4" ht="9" customHeight="1">
      <c r="A14" s="408" t="s">
        <v>17485</v>
      </c>
      <c r="B14" s="409" t="s">
        <v>17486</v>
      </c>
      <c r="C14" s="408" t="s">
        <v>12728</v>
      </c>
      <c r="D14" s="410">
        <v>55446.35</v>
      </c>
    </row>
    <row r="15" spans="1:4" ht="9" customHeight="1">
      <c r="A15" s="408" t="s">
        <v>17487</v>
      </c>
      <c r="B15" s="409" t="s">
        <v>17488</v>
      </c>
      <c r="C15" s="408" t="s">
        <v>12728</v>
      </c>
      <c r="D15" s="410">
        <v>13569.25</v>
      </c>
    </row>
    <row r="16" spans="1:4" ht="9" customHeight="1">
      <c r="A16" s="408" t="s">
        <v>17489</v>
      </c>
      <c r="B16" s="409" t="s">
        <v>17490</v>
      </c>
      <c r="C16" s="408" t="s">
        <v>12728</v>
      </c>
      <c r="D16" s="410">
        <v>23179.46</v>
      </c>
    </row>
    <row r="17" spans="1:4" ht="9" customHeight="1">
      <c r="A17" s="408" t="s">
        <v>17491</v>
      </c>
      <c r="B17" s="409" t="s">
        <v>17492</v>
      </c>
      <c r="C17" s="408" t="s">
        <v>12728</v>
      </c>
      <c r="D17" s="410">
        <v>32593.759999999998</v>
      </c>
    </row>
    <row r="18" spans="1:4" ht="9" customHeight="1">
      <c r="A18" s="408" t="s">
        <v>17493</v>
      </c>
      <c r="B18" s="409" t="s">
        <v>17494</v>
      </c>
      <c r="C18" s="408" t="s">
        <v>12728</v>
      </c>
      <c r="D18" s="410">
        <v>39804.959999999999</v>
      </c>
    </row>
    <row r="19" spans="1:4" ht="9" customHeight="1">
      <c r="A19" s="408" t="s">
        <v>17495</v>
      </c>
      <c r="B19" s="409" t="s">
        <v>17496</v>
      </c>
      <c r="C19" s="408" t="s">
        <v>12728</v>
      </c>
      <c r="D19" s="410">
        <v>5053.01</v>
      </c>
    </row>
    <row r="20" spans="1:4" ht="9" customHeight="1">
      <c r="A20" s="408" t="s">
        <v>17497</v>
      </c>
      <c r="B20" s="409" t="s">
        <v>17498</v>
      </c>
      <c r="C20" s="408" t="s">
        <v>12728</v>
      </c>
      <c r="D20" s="410">
        <v>11425.35</v>
      </c>
    </row>
    <row r="21" spans="1:4" ht="9" customHeight="1">
      <c r="A21" s="408" t="s">
        <v>17499</v>
      </c>
      <c r="B21" s="409" t="s">
        <v>17500</v>
      </c>
      <c r="C21" s="408" t="s">
        <v>12728</v>
      </c>
      <c r="D21" s="410">
        <v>62369.63</v>
      </c>
    </row>
    <row r="22" spans="1:4" ht="9" customHeight="1">
      <c r="A22" s="408" t="s">
        <v>17501</v>
      </c>
      <c r="B22" s="409" t="s">
        <v>17502</v>
      </c>
      <c r="C22" s="408" t="s">
        <v>12728</v>
      </c>
      <c r="D22" s="410">
        <v>18512.14</v>
      </c>
    </row>
    <row r="23" spans="1:4" ht="9" customHeight="1">
      <c r="A23" s="408" t="s">
        <v>17503</v>
      </c>
      <c r="B23" s="409" t="s">
        <v>17504</v>
      </c>
      <c r="C23" s="408" t="s">
        <v>12728</v>
      </c>
      <c r="D23" s="410">
        <v>23014.37</v>
      </c>
    </row>
    <row r="24" spans="1:4" ht="9" customHeight="1">
      <c r="A24" s="408" t="s">
        <v>17505</v>
      </c>
      <c r="B24" s="409" t="s">
        <v>17506</v>
      </c>
      <c r="C24" s="408" t="s">
        <v>12728</v>
      </c>
      <c r="D24" s="410">
        <v>34664.33</v>
      </c>
    </row>
    <row r="25" spans="1:4" ht="9" customHeight="1">
      <c r="A25" s="408" t="s">
        <v>17507</v>
      </c>
      <c r="B25" s="409" t="s">
        <v>17508</v>
      </c>
      <c r="C25" s="408" t="s">
        <v>12728</v>
      </c>
      <c r="D25" s="410">
        <v>46954.53</v>
      </c>
    </row>
    <row r="26" spans="1:4" ht="9" customHeight="1">
      <c r="A26" s="408" t="s">
        <v>17509</v>
      </c>
      <c r="B26" s="409" t="s">
        <v>17510</v>
      </c>
      <c r="C26" s="408" t="s">
        <v>12728</v>
      </c>
      <c r="D26" s="410">
        <v>8502.85</v>
      </c>
    </row>
    <row r="27" spans="1:4" ht="9" customHeight="1">
      <c r="A27" s="408" t="s">
        <v>17511</v>
      </c>
      <c r="B27" s="409" t="s">
        <v>17512</v>
      </c>
      <c r="C27" s="408" t="s">
        <v>12728</v>
      </c>
      <c r="D27" s="410">
        <v>4220.8900000000003</v>
      </c>
    </row>
    <row r="28" spans="1:4" ht="9" customHeight="1">
      <c r="A28" s="408" t="s">
        <v>17513</v>
      </c>
      <c r="B28" s="409" t="s">
        <v>17514</v>
      </c>
      <c r="C28" s="408" t="s">
        <v>12728</v>
      </c>
      <c r="D28" s="410">
        <v>6292.45</v>
      </c>
    </row>
    <row r="29" spans="1:4" ht="9" customHeight="1">
      <c r="A29" s="408" t="s">
        <v>17515</v>
      </c>
      <c r="B29" s="409" t="s">
        <v>17516</v>
      </c>
      <c r="C29" s="408" t="s">
        <v>12728</v>
      </c>
      <c r="D29" s="410">
        <v>156923.16</v>
      </c>
    </row>
    <row r="30" spans="1:4" ht="9" customHeight="1">
      <c r="A30" s="408" t="s">
        <v>17517</v>
      </c>
      <c r="B30" s="409" t="s">
        <v>17518</v>
      </c>
      <c r="C30" s="408" t="s">
        <v>12728</v>
      </c>
      <c r="D30" s="410">
        <v>7964.52</v>
      </c>
    </row>
    <row r="31" spans="1:4" ht="9" customHeight="1">
      <c r="A31" s="408" t="s">
        <v>17519</v>
      </c>
      <c r="B31" s="409" t="s">
        <v>17520</v>
      </c>
      <c r="C31" s="408" t="s">
        <v>12728</v>
      </c>
      <c r="D31" s="410">
        <v>10047.049999999999</v>
      </c>
    </row>
    <row r="32" spans="1:4" ht="9" customHeight="1">
      <c r="A32" s="408" t="s">
        <v>17521</v>
      </c>
      <c r="B32" s="409" t="s">
        <v>17522</v>
      </c>
      <c r="C32" s="408" t="s">
        <v>12728</v>
      </c>
      <c r="D32" s="410">
        <v>11473.24</v>
      </c>
    </row>
    <row r="33" spans="1:4" ht="9" customHeight="1">
      <c r="A33" s="408" t="s">
        <v>17523</v>
      </c>
      <c r="B33" s="409" t="s">
        <v>17524</v>
      </c>
      <c r="C33" s="408" t="s">
        <v>12728</v>
      </c>
      <c r="D33" s="410">
        <v>13944.89</v>
      </c>
    </row>
    <row r="34" spans="1:4" ht="9" customHeight="1">
      <c r="A34" s="408" t="s">
        <v>17525</v>
      </c>
      <c r="B34" s="409" t="s">
        <v>17526</v>
      </c>
      <c r="C34" s="408" t="s">
        <v>12728</v>
      </c>
      <c r="D34" s="410">
        <v>16441.04</v>
      </c>
    </row>
    <row r="35" spans="1:4" ht="9" customHeight="1">
      <c r="A35" s="408" t="s">
        <v>17527</v>
      </c>
      <c r="B35" s="409" t="s">
        <v>17528</v>
      </c>
      <c r="C35" s="408" t="s">
        <v>12728</v>
      </c>
      <c r="D35" s="410">
        <v>69342.490000000005</v>
      </c>
    </row>
    <row r="36" spans="1:4" ht="9" customHeight="1">
      <c r="A36" s="408" t="s">
        <v>17529</v>
      </c>
      <c r="B36" s="409" t="s">
        <v>17530</v>
      </c>
      <c r="C36" s="408" t="s">
        <v>12728</v>
      </c>
      <c r="D36" s="410">
        <v>77112.479999999996</v>
      </c>
    </row>
    <row r="37" spans="1:4" ht="9" customHeight="1">
      <c r="A37" s="408" t="s">
        <v>17531</v>
      </c>
      <c r="B37" s="409" t="s">
        <v>17532</v>
      </c>
      <c r="C37" s="408" t="s">
        <v>12728</v>
      </c>
      <c r="D37" s="410">
        <v>83653.73</v>
      </c>
    </row>
    <row r="38" spans="1:4" ht="9" customHeight="1">
      <c r="A38" s="408" t="s">
        <v>17533</v>
      </c>
      <c r="B38" s="409" t="s">
        <v>17534</v>
      </c>
      <c r="C38" s="408" t="s">
        <v>12728</v>
      </c>
      <c r="D38" s="410">
        <v>90250.89</v>
      </c>
    </row>
    <row r="39" spans="1:4" ht="9" customHeight="1">
      <c r="A39" s="408" t="s">
        <v>17535</v>
      </c>
      <c r="B39" s="409" t="s">
        <v>17536</v>
      </c>
      <c r="C39" s="408" t="s">
        <v>12728</v>
      </c>
      <c r="D39" s="410">
        <v>102591.2</v>
      </c>
    </row>
    <row r="40" spans="1:4" ht="9" customHeight="1">
      <c r="A40" s="408" t="s">
        <v>17537</v>
      </c>
      <c r="B40" s="409" t="s">
        <v>17538</v>
      </c>
      <c r="C40" s="408" t="s">
        <v>12728</v>
      </c>
      <c r="D40" s="410">
        <v>105858.36</v>
      </c>
    </row>
    <row r="41" spans="1:4" ht="9" customHeight="1">
      <c r="A41" s="408" t="s">
        <v>17539</v>
      </c>
      <c r="B41" s="409" t="s">
        <v>17540</v>
      </c>
      <c r="C41" s="408" t="s">
        <v>12728</v>
      </c>
      <c r="D41" s="410">
        <v>107346.07</v>
      </c>
    </row>
    <row r="42" spans="1:4" ht="9" customHeight="1">
      <c r="A42" s="408" t="s">
        <v>17541</v>
      </c>
      <c r="B42" s="409" t="s">
        <v>17542</v>
      </c>
      <c r="C42" s="408" t="s">
        <v>12728</v>
      </c>
      <c r="D42" s="410">
        <v>126458.51</v>
      </c>
    </row>
    <row r="43" spans="1:4" ht="9" customHeight="1">
      <c r="A43" s="408" t="s">
        <v>17543</v>
      </c>
      <c r="B43" s="409" t="s">
        <v>17544</v>
      </c>
      <c r="C43" s="408" t="s">
        <v>12728</v>
      </c>
      <c r="D43" s="410">
        <v>128094.8</v>
      </c>
    </row>
    <row r="44" spans="1:4" ht="9" customHeight="1">
      <c r="A44" s="408" t="s">
        <v>17545</v>
      </c>
      <c r="B44" s="409" t="s">
        <v>17546</v>
      </c>
      <c r="C44" s="408" t="s">
        <v>12728</v>
      </c>
      <c r="D44" s="410">
        <v>139655.13</v>
      </c>
    </row>
    <row r="45" spans="1:4" ht="9" customHeight="1">
      <c r="A45" s="408" t="s">
        <v>17547</v>
      </c>
      <c r="B45" s="409" t="s">
        <v>17548</v>
      </c>
      <c r="C45" s="408" t="s">
        <v>12728</v>
      </c>
      <c r="D45" s="410">
        <v>147154.57999999999</v>
      </c>
    </row>
    <row r="46" spans="1:4" ht="9" customHeight="1">
      <c r="A46" s="408" t="s">
        <v>17549</v>
      </c>
      <c r="B46" s="409" t="s">
        <v>17550</v>
      </c>
      <c r="C46" s="408" t="s">
        <v>12728</v>
      </c>
      <c r="D46" s="410">
        <v>9607.2199999999993</v>
      </c>
    </row>
    <row r="47" spans="1:4" ht="9" customHeight="1">
      <c r="A47" s="408" t="s">
        <v>17551</v>
      </c>
      <c r="B47" s="409" t="s">
        <v>17552</v>
      </c>
      <c r="C47" s="408" t="s">
        <v>12728</v>
      </c>
      <c r="D47" s="410">
        <v>12627.75</v>
      </c>
    </row>
    <row r="48" spans="1:4" ht="9" customHeight="1">
      <c r="A48" s="408" t="s">
        <v>17553</v>
      </c>
      <c r="B48" s="409" t="s">
        <v>17554</v>
      </c>
      <c r="C48" s="408" t="s">
        <v>12728</v>
      </c>
      <c r="D48" s="410">
        <v>84252.55</v>
      </c>
    </row>
    <row r="49" spans="1:4" ht="9" customHeight="1">
      <c r="A49" s="408" t="s">
        <v>17555</v>
      </c>
      <c r="B49" s="409" t="s">
        <v>17556</v>
      </c>
      <c r="C49" s="408" t="s">
        <v>12728</v>
      </c>
      <c r="D49" s="410">
        <v>16081.01</v>
      </c>
    </row>
    <row r="50" spans="1:4" ht="9" customHeight="1">
      <c r="A50" s="408" t="s">
        <v>17557</v>
      </c>
      <c r="B50" s="409" t="s">
        <v>17558</v>
      </c>
      <c r="C50" s="408" t="s">
        <v>12728</v>
      </c>
      <c r="D50" s="410">
        <v>21001.919999999998</v>
      </c>
    </row>
    <row r="51" spans="1:4" ht="9" customHeight="1">
      <c r="A51" s="408" t="s">
        <v>17559</v>
      </c>
      <c r="B51" s="409" t="s">
        <v>17560</v>
      </c>
      <c r="C51" s="408" t="s">
        <v>12728</v>
      </c>
      <c r="D51" s="410">
        <v>24060.22</v>
      </c>
    </row>
    <row r="52" spans="1:4" ht="9" customHeight="1">
      <c r="A52" s="408" t="s">
        <v>17561</v>
      </c>
      <c r="B52" s="409" t="s">
        <v>17562</v>
      </c>
      <c r="C52" s="408" t="s">
        <v>12728</v>
      </c>
      <c r="D52" s="410">
        <v>28032.720000000001</v>
      </c>
    </row>
    <row r="53" spans="1:4" ht="9" customHeight="1">
      <c r="A53" s="408" t="s">
        <v>17563</v>
      </c>
      <c r="B53" s="409" t="s">
        <v>17564</v>
      </c>
      <c r="C53" s="408" t="s">
        <v>12728</v>
      </c>
      <c r="D53" s="410">
        <v>32681.66</v>
      </c>
    </row>
    <row r="54" spans="1:4" ht="9" customHeight="1">
      <c r="A54" s="408" t="s">
        <v>17565</v>
      </c>
      <c r="B54" s="409" t="s">
        <v>17566</v>
      </c>
      <c r="C54" s="408" t="s">
        <v>12728</v>
      </c>
      <c r="D54" s="410">
        <v>36378.26</v>
      </c>
    </row>
    <row r="55" spans="1:4" ht="9" customHeight="1">
      <c r="A55" s="408" t="s">
        <v>17567</v>
      </c>
      <c r="B55" s="409" t="s">
        <v>17568</v>
      </c>
      <c r="C55" s="408" t="s">
        <v>12728</v>
      </c>
      <c r="D55" s="410">
        <v>41361.96</v>
      </c>
    </row>
    <row r="56" spans="1:4" ht="9" customHeight="1">
      <c r="A56" s="408" t="s">
        <v>17569</v>
      </c>
      <c r="B56" s="409" t="s">
        <v>17570</v>
      </c>
      <c r="C56" s="408" t="s">
        <v>12728</v>
      </c>
      <c r="D56" s="410">
        <v>44611.15</v>
      </c>
    </row>
    <row r="57" spans="1:4" ht="9" customHeight="1">
      <c r="A57" s="408" t="s">
        <v>17571</v>
      </c>
      <c r="B57" s="409" t="s">
        <v>17572</v>
      </c>
      <c r="C57" s="408" t="s">
        <v>12728</v>
      </c>
      <c r="D57" s="410">
        <v>49718.6</v>
      </c>
    </row>
    <row r="58" spans="1:4" ht="9" customHeight="1">
      <c r="A58" s="408" t="s">
        <v>17573</v>
      </c>
      <c r="B58" s="409" t="s">
        <v>17574</v>
      </c>
      <c r="C58" s="408" t="s">
        <v>12728</v>
      </c>
      <c r="D58" s="410">
        <v>54125.58</v>
      </c>
    </row>
    <row r="59" spans="1:4" ht="9" customHeight="1">
      <c r="A59" s="408" t="s">
        <v>17575</v>
      </c>
      <c r="B59" s="409" t="s">
        <v>17576</v>
      </c>
      <c r="C59" s="408" t="s">
        <v>12728</v>
      </c>
      <c r="D59" s="410">
        <v>58780.97</v>
      </c>
    </row>
    <row r="60" spans="1:4" ht="9" customHeight="1">
      <c r="A60" s="408" t="s">
        <v>17577</v>
      </c>
      <c r="B60" s="409" t="s">
        <v>17578</v>
      </c>
      <c r="C60" s="408" t="s">
        <v>12728</v>
      </c>
      <c r="D60" s="410">
        <v>60816.71</v>
      </c>
    </row>
    <row r="61" spans="1:4" ht="9" customHeight="1">
      <c r="A61" s="408" t="s">
        <v>17579</v>
      </c>
      <c r="B61" s="409" t="s">
        <v>17580</v>
      </c>
      <c r="C61" s="408" t="s">
        <v>12728</v>
      </c>
      <c r="D61" s="410">
        <v>67100.429999999993</v>
      </c>
    </row>
    <row r="62" spans="1:4" ht="9" customHeight="1">
      <c r="A62" s="408" t="s">
        <v>17581</v>
      </c>
      <c r="B62" s="409" t="s">
        <v>17582</v>
      </c>
      <c r="C62" s="408" t="s">
        <v>12728</v>
      </c>
      <c r="D62" s="410">
        <v>69767.97</v>
      </c>
    </row>
    <row r="63" spans="1:4" ht="9" customHeight="1">
      <c r="A63" s="408" t="s">
        <v>17583</v>
      </c>
      <c r="B63" s="409" t="s">
        <v>17584</v>
      </c>
      <c r="C63" s="408" t="s">
        <v>12728</v>
      </c>
      <c r="D63" s="410">
        <v>73553.03</v>
      </c>
    </row>
    <row r="64" spans="1:4" ht="9" customHeight="1">
      <c r="A64" s="408" t="s">
        <v>17585</v>
      </c>
      <c r="B64" s="409" t="s">
        <v>17586</v>
      </c>
      <c r="C64" s="408" t="s">
        <v>12728</v>
      </c>
      <c r="D64" s="410">
        <v>79382.44</v>
      </c>
    </row>
    <row r="65" spans="1:4" ht="9" customHeight="1">
      <c r="A65" s="408" t="s">
        <v>17587</v>
      </c>
      <c r="B65" s="409" t="s">
        <v>17588</v>
      </c>
      <c r="C65" s="408" t="s">
        <v>12728</v>
      </c>
      <c r="D65" s="410">
        <v>5115.13</v>
      </c>
    </row>
    <row r="66" spans="1:4" ht="9" customHeight="1">
      <c r="A66" s="408" t="s">
        <v>17589</v>
      </c>
      <c r="B66" s="409" t="s">
        <v>17590</v>
      </c>
      <c r="C66" s="408" t="s">
        <v>12728</v>
      </c>
      <c r="D66" s="410">
        <v>8980.58</v>
      </c>
    </row>
    <row r="67" spans="1:4" ht="9" customHeight="1">
      <c r="A67" s="408" t="s">
        <v>17591</v>
      </c>
      <c r="B67" s="409" t="s">
        <v>17592</v>
      </c>
      <c r="C67" s="408" t="s">
        <v>12728</v>
      </c>
      <c r="D67" s="410">
        <v>90706.36</v>
      </c>
    </row>
    <row r="68" spans="1:4" ht="9" customHeight="1">
      <c r="A68" s="408" t="s">
        <v>17593</v>
      </c>
      <c r="B68" s="409" t="s">
        <v>17594</v>
      </c>
      <c r="C68" s="408" t="s">
        <v>12728</v>
      </c>
      <c r="D68" s="410">
        <v>9729.06</v>
      </c>
    </row>
    <row r="69" spans="1:4" ht="9" customHeight="1">
      <c r="A69" s="408" t="s">
        <v>17595</v>
      </c>
      <c r="B69" s="409" t="s">
        <v>17596</v>
      </c>
      <c r="C69" s="408" t="s">
        <v>12728</v>
      </c>
      <c r="D69" s="410">
        <v>12113.49</v>
      </c>
    </row>
    <row r="70" spans="1:4" ht="9" customHeight="1">
      <c r="A70" s="408" t="s">
        <v>17597</v>
      </c>
      <c r="B70" s="409" t="s">
        <v>17598</v>
      </c>
      <c r="C70" s="408" t="s">
        <v>12728</v>
      </c>
      <c r="D70" s="410">
        <v>14923.38</v>
      </c>
    </row>
    <row r="71" spans="1:4" ht="9" customHeight="1">
      <c r="A71" s="408" t="s">
        <v>17599</v>
      </c>
      <c r="B71" s="409" t="s">
        <v>17600</v>
      </c>
      <c r="C71" s="408" t="s">
        <v>12728</v>
      </c>
      <c r="D71" s="410">
        <v>16905.560000000001</v>
      </c>
    </row>
    <row r="72" spans="1:4" ht="9" customHeight="1">
      <c r="A72" s="408" t="s">
        <v>17601</v>
      </c>
      <c r="B72" s="409" t="s">
        <v>17602</v>
      </c>
      <c r="C72" s="408" t="s">
        <v>12728</v>
      </c>
      <c r="D72" s="410">
        <v>25393.14</v>
      </c>
    </row>
    <row r="73" spans="1:4" ht="9" customHeight="1">
      <c r="A73" s="408" t="s">
        <v>17603</v>
      </c>
      <c r="B73" s="409" t="s">
        <v>17604</v>
      </c>
      <c r="C73" s="408" t="s">
        <v>12728</v>
      </c>
      <c r="D73" s="410">
        <v>42111.040000000001</v>
      </c>
    </row>
    <row r="74" spans="1:4" ht="9" customHeight="1">
      <c r="A74" s="408" t="s">
        <v>17605</v>
      </c>
      <c r="B74" s="409" t="s">
        <v>17606</v>
      </c>
      <c r="C74" s="408" t="s">
        <v>12728</v>
      </c>
      <c r="D74" s="410">
        <v>46485.1</v>
      </c>
    </row>
    <row r="75" spans="1:4" ht="9" customHeight="1">
      <c r="A75" s="408" t="s">
        <v>17607</v>
      </c>
      <c r="B75" s="409" t="s">
        <v>17608</v>
      </c>
      <c r="C75" s="408" t="s">
        <v>12728</v>
      </c>
      <c r="D75" s="410">
        <v>50850.11</v>
      </c>
    </row>
    <row r="76" spans="1:4" ht="9" customHeight="1">
      <c r="A76" s="408" t="s">
        <v>17609</v>
      </c>
      <c r="B76" s="409" t="s">
        <v>17610</v>
      </c>
      <c r="C76" s="408" t="s">
        <v>12728</v>
      </c>
      <c r="D76" s="410">
        <v>57076.58</v>
      </c>
    </row>
    <row r="77" spans="1:4" ht="9" customHeight="1">
      <c r="A77" s="408" t="s">
        <v>17611</v>
      </c>
      <c r="B77" s="409" t="s">
        <v>17612</v>
      </c>
      <c r="C77" s="408" t="s">
        <v>12728</v>
      </c>
      <c r="D77" s="410">
        <v>60369.24</v>
      </c>
    </row>
    <row r="78" spans="1:4" ht="9" customHeight="1">
      <c r="A78" s="408" t="s">
        <v>17613</v>
      </c>
      <c r="B78" s="409" t="s">
        <v>17614</v>
      </c>
      <c r="C78" s="408" t="s">
        <v>12728</v>
      </c>
      <c r="D78" s="410">
        <v>65098.73</v>
      </c>
    </row>
    <row r="79" spans="1:4" ht="9" customHeight="1">
      <c r="A79" s="408" t="s">
        <v>17615</v>
      </c>
      <c r="B79" s="409" t="s">
        <v>17616</v>
      </c>
      <c r="C79" s="408" t="s">
        <v>12728</v>
      </c>
      <c r="D79" s="410">
        <v>71378.850000000006</v>
      </c>
    </row>
    <row r="80" spans="1:4" ht="9" customHeight="1">
      <c r="A80" s="408" t="s">
        <v>17617</v>
      </c>
      <c r="B80" s="409" t="s">
        <v>17618</v>
      </c>
      <c r="C80" s="408" t="s">
        <v>12728</v>
      </c>
      <c r="D80" s="410">
        <v>74204.56</v>
      </c>
    </row>
    <row r="81" spans="1:4" ht="9" customHeight="1">
      <c r="A81" s="408" t="s">
        <v>17619</v>
      </c>
      <c r="B81" s="409" t="s">
        <v>17620</v>
      </c>
      <c r="C81" s="408" t="s">
        <v>12728</v>
      </c>
      <c r="D81" s="410">
        <v>80199.47</v>
      </c>
    </row>
    <row r="82" spans="1:4" ht="9" customHeight="1">
      <c r="A82" s="408" t="s">
        <v>17621</v>
      </c>
      <c r="B82" s="409" t="s">
        <v>17622</v>
      </c>
      <c r="C82" s="408" t="s">
        <v>12728</v>
      </c>
      <c r="D82" s="410">
        <v>84738.72</v>
      </c>
    </row>
    <row r="83" spans="1:4" ht="9" customHeight="1">
      <c r="A83" s="408" t="s">
        <v>17623</v>
      </c>
      <c r="B83" s="409" t="s">
        <v>17624</v>
      </c>
      <c r="C83" s="408" t="s">
        <v>12728</v>
      </c>
      <c r="D83" s="410">
        <v>87446.68</v>
      </c>
    </row>
    <row r="84" spans="1:4" ht="9" customHeight="1">
      <c r="A84" s="408" t="s">
        <v>17625</v>
      </c>
      <c r="B84" s="409" t="s">
        <v>17626</v>
      </c>
      <c r="C84" s="408" t="s">
        <v>6</v>
      </c>
      <c r="D84" s="410">
        <v>358.22</v>
      </c>
    </row>
    <row r="85" spans="1:4" ht="9" customHeight="1">
      <c r="A85" s="408" t="s">
        <v>17627</v>
      </c>
      <c r="B85" s="409" t="s">
        <v>17628</v>
      </c>
      <c r="C85" s="408" t="s">
        <v>6</v>
      </c>
      <c r="D85" s="410">
        <v>453.14</v>
      </c>
    </row>
    <row r="86" spans="1:4" ht="9" customHeight="1">
      <c r="A86" s="408" t="s">
        <v>17629</v>
      </c>
      <c r="B86" s="409" t="s">
        <v>17630</v>
      </c>
      <c r="C86" s="408" t="s">
        <v>6</v>
      </c>
      <c r="D86" s="410">
        <v>763.45</v>
      </c>
    </row>
    <row r="87" spans="1:4" ht="9" customHeight="1">
      <c r="A87" s="408" t="s">
        <v>17631</v>
      </c>
      <c r="B87" s="409" t="s">
        <v>17632</v>
      </c>
      <c r="C87" s="408" t="s">
        <v>6</v>
      </c>
      <c r="D87" s="410">
        <v>999.02</v>
      </c>
    </row>
    <row r="88" spans="1:4" ht="9" customHeight="1">
      <c r="A88" s="408" t="s">
        <v>17633</v>
      </c>
      <c r="B88" s="409" t="s">
        <v>17634</v>
      </c>
      <c r="C88" s="408" t="s">
        <v>6</v>
      </c>
      <c r="D88" s="410">
        <v>1214.19</v>
      </c>
    </row>
    <row r="89" spans="1:4" ht="9" customHeight="1">
      <c r="A89" s="408" t="s">
        <v>17635</v>
      </c>
      <c r="B89" s="409" t="s">
        <v>17636</v>
      </c>
      <c r="C89" s="408" t="s">
        <v>6</v>
      </c>
      <c r="D89" s="410">
        <v>0</v>
      </c>
    </row>
    <row r="90" spans="1:4" ht="9" customHeight="1">
      <c r="A90" s="408" t="s">
        <v>17637</v>
      </c>
      <c r="B90" s="409" t="s">
        <v>17638</v>
      </c>
      <c r="C90" s="408" t="s">
        <v>6</v>
      </c>
      <c r="D90" s="410">
        <v>26.89</v>
      </c>
    </row>
    <row r="91" spans="1:4" ht="9" customHeight="1">
      <c r="A91" s="408" t="s">
        <v>17639</v>
      </c>
      <c r="B91" s="409" t="s">
        <v>17640</v>
      </c>
      <c r="C91" s="408" t="s">
        <v>19</v>
      </c>
      <c r="D91" s="410">
        <v>12.76</v>
      </c>
    </row>
    <row r="92" spans="1:4" ht="9" customHeight="1">
      <c r="A92" s="408" t="s">
        <v>17641</v>
      </c>
      <c r="B92" s="409" t="s">
        <v>17642</v>
      </c>
      <c r="C92" s="408" t="s">
        <v>19</v>
      </c>
      <c r="D92" s="410">
        <v>12.7</v>
      </c>
    </row>
    <row r="93" spans="1:4" ht="9" customHeight="1">
      <c r="A93" s="408" t="s">
        <v>17643</v>
      </c>
      <c r="B93" s="409" t="s">
        <v>17644</v>
      </c>
      <c r="C93" s="408" t="s">
        <v>19</v>
      </c>
      <c r="D93" s="410">
        <v>13.19</v>
      </c>
    </row>
    <row r="94" spans="1:4" ht="9" customHeight="1">
      <c r="A94" s="408" t="s">
        <v>17645</v>
      </c>
      <c r="B94" s="409" t="s">
        <v>17646</v>
      </c>
      <c r="C94" s="408" t="s">
        <v>19</v>
      </c>
      <c r="D94" s="410">
        <v>13.88</v>
      </c>
    </row>
    <row r="95" spans="1:4" ht="9" customHeight="1">
      <c r="A95" s="408" t="s">
        <v>17647</v>
      </c>
      <c r="B95" s="409" t="s">
        <v>17648</v>
      </c>
      <c r="C95" s="408" t="s">
        <v>12728</v>
      </c>
      <c r="D95" s="410">
        <v>18.52</v>
      </c>
    </row>
    <row r="96" spans="1:4" ht="9" customHeight="1">
      <c r="A96" s="408" t="s">
        <v>17649</v>
      </c>
      <c r="B96" s="409" t="s">
        <v>17650</v>
      </c>
      <c r="C96" s="408" t="s">
        <v>12728</v>
      </c>
      <c r="D96" s="410">
        <v>26.36</v>
      </c>
    </row>
    <row r="97" spans="1:4" ht="9" customHeight="1">
      <c r="A97" s="408" t="s">
        <v>17651</v>
      </c>
      <c r="B97" s="409" t="s">
        <v>17652</v>
      </c>
      <c r="C97" s="408" t="s">
        <v>12728</v>
      </c>
      <c r="D97" s="410">
        <v>36.35</v>
      </c>
    </row>
    <row r="98" spans="1:4" ht="9" customHeight="1">
      <c r="A98" s="408" t="s">
        <v>17653</v>
      </c>
      <c r="B98" s="409" t="s">
        <v>17654</v>
      </c>
      <c r="C98" s="408" t="s">
        <v>12728</v>
      </c>
      <c r="D98" s="410">
        <v>52.53</v>
      </c>
    </row>
    <row r="99" spans="1:4" ht="9" customHeight="1">
      <c r="A99" s="408" t="s">
        <v>17655</v>
      </c>
      <c r="B99" s="409" t="s">
        <v>17656</v>
      </c>
      <c r="C99" s="408" t="s">
        <v>12728</v>
      </c>
      <c r="D99" s="410">
        <v>76.540000000000006</v>
      </c>
    </row>
    <row r="100" spans="1:4" ht="9" customHeight="1">
      <c r="A100" s="408" t="s">
        <v>17657</v>
      </c>
      <c r="B100" s="409" t="s">
        <v>17658</v>
      </c>
      <c r="C100" s="408" t="s">
        <v>12728</v>
      </c>
      <c r="D100" s="410">
        <v>19.82</v>
      </c>
    </row>
    <row r="101" spans="1:4" ht="9" customHeight="1">
      <c r="A101" s="408" t="s">
        <v>17659</v>
      </c>
      <c r="B101" s="409" t="s">
        <v>17660</v>
      </c>
      <c r="C101" s="408" t="s">
        <v>12728</v>
      </c>
      <c r="D101" s="410">
        <v>27</v>
      </c>
    </row>
    <row r="102" spans="1:4" ht="9" customHeight="1">
      <c r="A102" s="408" t="s">
        <v>17661</v>
      </c>
      <c r="B102" s="409" t="s">
        <v>17662</v>
      </c>
      <c r="C102" s="408" t="s">
        <v>12728</v>
      </c>
      <c r="D102" s="410">
        <v>42.19</v>
      </c>
    </row>
    <row r="103" spans="1:4" ht="9" customHeight="1">
      <c r="A103" s="408" t="s">
        <v>17663</v>
      </c>
      <c r="B103" s="409" t="s">
        <v>17664</v>
      </c>
      <c r="C103" s="408" t="s">
        <v>12728</v>
      </c>
      <c r="D103" s="410">
        <v>65.66</v>
      </c>
    </row>
    <row r="104" spans="1:4" ht="9" customHeight="1">
      <c r="A104" s="408" t="s">
        <v>17665</v>
      </c>
      <c r="B104" s="409" t="s">
        <v>17666</v>
      </c>
      <c r="C104" s="408" t="s">
        <v>12728</v>
      </c>
      <c r="D104" s="410">
        <v>123.49</v>
      </c>
    </row>
    <row r="105" spans="1:4" ht="9" customHeight="1">
      <c r="A105" s="408" t="s">
        <v>17667</v>
      </c>
      <c r="B105" s="409" t="s">
        <v>17668</v>
      </c>
      <c r="C105" s="408" t="s">
        <v>19</v>
      </c>
      <c r="D105" s="410">
        <v>11.93</v>
      </c>
    </row>
    <row r="106" spans="1:4" ht="9" customHeight="1">
      <c r="A106" s="408" t="s">
        <v>17669</v>
      </c>
      <c r="B106" s="409" t="s">
        <v>17670</v>
      </c>
      <c r="C106" s="408" t="s">
        <v>19</v>
      </c>
      <c r="D106" s="410">
        <v>12.57</v>
      </c>
    </row>
    <row r="107" spans="1:4" ht="18" customHeight="1">
      <c r="A107" s="408" t="s">
        <v>17671</v>
      </c>
      <c r="B107" s="409" t="s">
        <v>17672</v>
      </c>
      <c r="C107" s="408" t="s">
        <v>6</v>
      </c>
      <c r="D107" s="410">
        <v>51690.92</v>
      </c>
    </row>
    <row r="108" spans="1:4" ht="18" customHeight="1">
      <c r="A108" s="408" t="s">
        <v>17673</v>
      </c>
      <c r="B108" s="409" t="s">
        <v>17674</v>
      </c>
      <c r="C108" s="408" t="s">
        <v>6</v>
      </c>
      <c r="D108" s="410">
        <v>51249.08</v>
      </c>
    </row>
    <row r="109" spans="1:4" ht="18" customHeight="1">
      <c r="A109" s="408" t="s">
        <v>17675</v>
      </c>
      <c r="B109" s="409" t="s">
        <v>17676</v>
      </c>
      <c r="C109" s="408" t="s">
        <v>6</v>
      </c>
      <c r="D109" s="410">
        <v>52413.89</v>
      </c>
    </row>
    <row r="110" spans="1:4" ht="18" customHeight="1">
      <c r="A110" s="408" t="s">
        <v>17677</v>
      </c>
      <c r="B110" s="409" t="s">
        <v>17678</v>
      </c>
      <c r="C110" s="408" t="s">
        <v>6</v>
      </c>
      <c r="D110" s="410">
        <v>51645.74</v>
      </c>
    </row>
    <row r="111" spans="1:4" ht="18" customHeight="1">
      <c r="A111" s="408" t="s">
        <v>17679</v>
      </c>
      <c r="B111" s="409" t="s">
        <v>17680</v>
      </c>
      <c r="C111" s="408" t="s">
        <v>6</v>
      </c>
      <c r="D111" s="410">
        <v>47855.78</v>
      </c>
    </row>
    <row r="112" spans="1:4" ht="18" customHeight="1">
      <c r="A112" s="408" t="s">
        <v>17681</v>
      </c>
      <c r="B112" s="409" t="s">
        <v>17682</v>
      </c>
      <c r="C112" s="408" t="s">
        <v>6</v>
      </c>
      <c r="D112" s="410">
        <v>47768.65</v>
      </c>
    </row>
    <row r="113" spans="1:4" ht="18" customHeight="1">
      <c r="A113" s="408" t="s">
        <v>17683</v>
      </c>
      <c r="B113" s="409" t="s">
        <v>17684</v>
      </c>
      <c r="C113" s="408" t="s">
        <v>6</v>
      </c>
      <c r="D113" s="410">
        <v>53338.59</v>
      </c>
    </row>
    <row r="114" spans="1:4" ht="18" customHeight="1">
      <c r="A114" s="408" t="s">
        <v>17685</v>
      </c>
      <c r="B114" s="409" t="s">
        <v>17686</v>
      </c>
      <c r="C114" s="408" t="s">
        <v>6</v>
      </c>
      <c r="D114" s="410">
        <v>52879.51</v>
      </c>
    </row>
    <row r="115" spans="1:4" ht="18" customHeight="1">
      <c r="A115" s="408" t="s">
        <v>17687</v>
      </c>
      <c r="B115" s="409" t="s">
        <v>17688</v>
      </c>
      <c r="C115" s="408" t="s">
        <v>6</v>
      </c>
      <c r="D115" s="410">
        <v>62324.25</v>
      </c>
    </row>
    <row r="116" spans="1:4" ht="18" customHeight="1">
      <c r="A116" s="408" t="s">
        <v>17689</v>
      </c>
      <c r="B116" s="409" t="s">
        <v>17690</v>
      </c>
      <c r="C116" s="408" t="s">
        <v>6</v>
      </c>
      <c r="D116" s="410">
        <v>61904.13</v>
      </c>
    </row>
    <row r="117" spans="1:4" ht="18" customHeight="1">
      <c r="A117" s="408" t="s">
        <v>17691</v>
      </c>
      <c r="B117" s="409" t="s">
        <v>17692</v>
      </c>
      <c r="C117" s="408" t="s">
        <v>6</v>
      </c>
      <c r="D117" s="410">
        <v>55976.35</v>
      </c>
    </row>
    <row r="118" spans="1:4" ht="18" customHeight="1">
      <c r="A118" s="408" t="s">
        <v>17693</v>
      </c>
      <c r="B118" s="409" t="s">
        <v>17694</v>
      </c>
      <c r="C118" s="408" t="s">
        <v>6</v>
      </c>
      <c r="D118" s="410">
        <v>55480.58</v>
      </c>
    </row>
    <row r="119" spans="1:4" ht="18" customHeight="1">
      <c r="A119" s="408" t="s">
        <v>17695</v>
      </c>
      <c r="B119" s="409" t="s">
        <v>17696</v>
      </c>
      <c r="C119" s="408" t="s">
        <v>6</v>
      </c>
      <c r="D119" s="410">
        <v>68908.789999999994</v>
      </c>
    </row>
    <row r="120" spans="1:4" ht="18" customHeight="1">
      <c r="A120" s="408" t="s">
        <v>17697</v>
      </c>
      <c r="B120" s="409" t="s">
        <v>17698</v>
      </c>
      <c r="C120" s="408" t="s">
        <v>6</v>
      </c>
      <c r="D120" s="410">
        <v>68435.62</v>
      </c>
    </row>
    <row r="121" spans="1:4" ht="18" customHeight="1">
      <c r="A121" s="408" t="s">
        <v>17699</v>
      </c>
      <c r="B121" s="409" t="s">
        <v>17700</v>
      </c>
      <c r="C121" s="408" t="s">
        <v>6</v>
      </c>
      <c r="D121" s="410">
        <v>71829.460000000006</v>
      </c>
    </row>
    <row r="122" spans="1:4" ht="18" customHeight="1">
      <c r="A122" s="408" t="s">
        <v>17701</v>
      </c>
      <c r="B122" s="409" t="s">
        <v>17702</v>
      </c>
      <c r="C122" s="408" t="s">
        <v>6</v>
      </c>
      <c r="D122" s="410">
        <v>71319.17</v>
      </c>
    </row>
    <row r="123" spans="1:4" ht="18" customHeight="1">
      <c r="A123" s="408" t="s">
        <v>17703</v>
      </c>
      <c r="B123" s="409" t="s">
        <v>17704</v>
      </c>
      <c r="C123" s="408" t="s">
        <v>6</v>
      </c>
      <c r="D123" s="410">
        <v>60477.88</v>
      </c>
    </row>
    <row r="124" spans="1:4" ht="18" customHeight="1">
      <c r="A124" s="408" t="s">
        <v>17705</v>
      </c>
      <c r="B124" s="409" t="s">
        <v>17706</v>
      </c>
      <c r="C124" s="408" t="s">
        <v>6</v>
      </c>
      <c r="D124" s="410">
        <v>59906.65</v>
      </c>
    </row>
    <row r="125" spans="1:4" ht="18" customHeight="1">
      <c r="A125" s="408" t="s">
        <v>17707</v>
      </c>
      <c r="B125" s="409" t="s">
        <v>17708</v>
      </c>
      <c r="C125" s="408" t="s">
        <v>6</v>
      </c>
      <c r="D125" s="410">
        <v>77481.11</v>
      </c>
    </row>
    <row r="126" spans="1:4" ht="18" customHeight="1">
      <c r="A126" s="408" t="s">
        <v>17709</v>
      </c>
      <c r="B126" s="409" t="s">
        <v>17710</v>
      </c>
      <c r="C126" s="408" t="s">
        <v>6</v>
      </c>
      <c r="D126" s="410">
        <v>76894.86</v>
      </c>
    </row>
    <row r="127" spans="1:4" ht="18" customHeight="1">
      <c r="A127" s="408" t="s">
        <v>17711</v>
      </c>
      <c r="B127" s="409" t="s">
        <v>17712</v>
      </c>
      <c r="C127" s="408" t="s">
        <v>6</v>
      </c>
      <c r="D127" s="410">
        <v>25231.37</v>
      </c>
    </row>
    <row r="128" spans="1:4" ht="18" customHeight="1">
      <c r="A128" s="408" t="s">
        <v>17713</v>
      </c>
      <c r="B128" s="409" t="s">
        <v>17714</v>
      </c>
      <c r="C128" s="408" t="s">
        <v>6</v>
      </c>
      <c r="D128" s="410">
        <v>25076.77</v>
      </c>
    </row>
    <row r="129" spans="1:4" ht="18" customHeight="1">
      <c r="A129" s="408" t="s">
        <v>17715</v>
      </c>
      <c r="B129" s="409" t="s">
        <v>17716</v>
      </c>
      <c r="C129" s="408" t="s">
        <v>6</v>
      </c>
      <c r="D129" s="410">
        <v>28699.53</v>
      </c>
    </row>
    <row r="130" spans="1:4" ht="18" customHeight="1">
      <c r="A130" s="408" t="s">
        <v>17717</v>
      </c>
      <c r="B130" s="409" t="s">
        <v>17718</v>
      </c>
      <c r="C130" s="408" t="s">
        <v>6</v>
      </c>
      <c r="D130" s="410">
        <v>28522.25</v>
      </c>
    </row>
    <row r="131" spans="1:4" ht="18" customHeight="1">
      <c r="A131" s="408" t="s">
        <v>17719</v>
      </c>
      <c r="B131" s="409" t="s">
        <v>17720</v>
      </c>
      <c r="C131" s="408" t="s">
        <v>6</v>
      </c>
      <c r="D131" s="410">
        <v>29312.67</v>
      </c>
    </row>
    <row r="132" spans="1:4" ht="18" customHeight="1">
      <c r="A132" s="408" t="s">
        <v>17721</v>
      </c>
      <c r="B132" s="409" t="s">
        <v>17722</v>
      </c>
      <c r="C132" s="408" t="s">
        <v>6</v>
      </c>
      <c r="D132" s="410">
        <v>29492.01</v>
      </c>
    </row>
    <row r="133" spans="1:4" ht="18" customHeight="1">
      <c r="A133" s="408" t="s">
        <v>17723</v>
      </c>
      <c r="B133" s="409" t="s">
        <v>17724</v>
      </c>
      <c r="C133" s="408" t="s">
        <v>6</v>
      </c>
      <c r="D133" s="410">
        <v>31086.63</v>
      </c>
    </row>
    <row r="134" spans="1:4" ht="18" customHeight="1">
      <c r="A134" s="408" t="s">
        <v>17725</v>
      </c>
      <c r="B134" s="409" t="s">
        <v>17726</v>
      </c>
      <c r="C134" s="408" t="s">
        <v>6</v>
      </c>
      <c r="D134" s="410">
        <v>30897.96</v>
      </c>
    </row>
    <row r="135" spans="1:4" ht="18" customHeight="1">
      <c r="A135" s="408" t="s">
        <v>17727</v>
      </c>
      <c r="B135" s="409" t="s">
        <v>17728</v>
      </c>
      <c r="C135" s="408" t="s">
        <v>6</v>
      </c>
      <c r="D135" s="410">
        <v>35317.019999999997</v>
      </c>
    </row>
    <row r="136" spans="1:4" ht="18" customHeight="1">
      <c r="A136" s="408" t="s">
        <v>17729</v>
      </c>
      <c r="B136" s="409" t="s">
        <v>17730</v>
      </c>
      <c r="C136" s="408" t="s">
        <v>6</v>
      </c>
      <c r="D136" s="410">
        <v>35089.199999999997</v>
      </c>
    </row>
    <row r="137" spans="1:4" ht="18" customHeight="1">
      <c r="A137" s="408" t="s">
        <v>17731</v>
      </c>
      <c r="B137" s="409" t="s">
        <v>17732</v>
      </c>
      <c r="C137" s="408" t="s">
        <v>6</v>
      </c>
      <c r="D137" s="410">
        <v>35316.76</v>
      </c>
    </row>
    <row r="138" spans="1:4" ht="18" customHeight="1">
      <c r="A138" s="408" t="s">
        <v>17733</v>
      </c>
      <c r="B138" s="409" t="s">
        <v>17734</v>
      </c>
      <c r="C138" s="408" t="s">
        <v>6</v>
      </c>
      <c r="D138" s="410">
        <v>35095.019999999997</v>
      </c>
    </row>
    <row r="139" spans="1:4" ht="18" customHeight="1">
      <c r="A139" s="408" t="s">
        <v>17735</v>
      </c>
      <c r="B139" s="409" t="s">
        <v>17736</v>
      </c>
      <c r="C139" s="408" t="s">
        <v>6</v>
      </c>
      <c r="D139" s="410">
        <v>31648.95</v>
      </c>
    </row>
    <row r="140" spans="1:4" ht="18" customHeight="1">
      <c r="A140" s="408" t="s">
        <v>17737</v>
      </c>
      <c r="B140" s="409" t="s">
        <v>17738</v>
      </c>
      <c r="C140" s="408" t="s">
        <v>6</v>
      </c>
      <c r="D140" s="410">
        <v>31452.73</v>
      </c>
    </row>
    <row r="141" spans="1:4" ht="18" customHeight="1">
      <c r="A141" s="408" t="s">
        <v>17739</v>
      </c>
      <c r="B141" s="409" t="s">
        <v>17740</v>
      </c>
      <c r="C141" s="408" t="s">
        <v>6</v>
      </c>
      <c r="D141" s="410">
        <v>32213.759999999998</v>
      </c>
    </row>
    <row r="142" spans="1:4" ht="18" customHeight="1">
      <c r="A142" s="408" t="s">
        <v>17741</v>
      </c>
      <c r="B142" s="409" t="s">
        <v>17742</v>
      </c>
      <c r="C142" s="408" t="s">
        <v>6</v>
      </c>
      <c r="D142" s="410">
        <v>32008.63</v>
      </c>
    </row>
    <row r="143" spans="1:4" ht="18" customHeight="1">
      <c r="A143" s="408" t="s">
        <v>17743</v>
      </c>
      <c r="B143" s="409" t="s">
        <v>17744</v>
      </c>
      <c r="C143" s="408" t="s">
        <v>6</v>
      </c>
      <c r="D143" s="410">
        <v>37013.51</v>
      </c>
    </row>
    <row r="144" spans="1:4" ht="18" customHeight="1">
      <c r="A144" s="408" t="s">
        <v>17745</v>
      </c>
      <c r="B144" s="409" t="s">
        <v>17746</v>
      </c>
      <c r="C144" s="408" t="s">
        <v>6</v>
      </c>
      <c r="D144" s="410">
        <v>36765.589999999997</v>
      </c>
    </row>
    <row r="145" spans="1:4" ht="18" customHeight="1">
      <c r="A145" s="408" t="s">
        <v>17747</v>
      </c>
      <c r="B145" s="409" t="s">
        <v>17748</v>
      </c>
      <c r="C145" s="408" t="s">
        <v>6</v>
      </c>
      <c r="D145" s="410">
        <v>34894.17</v>
      </c>
    </row>
    <row r="146" spans="1:4" ht="18" customHeight="1">
      <c r="A146" s="408" t="s">
        <v>17749</v>
      </c>
      <c r="B146" s="409" t="s">
        <v>17750</v>
      </c>
      <c r="C146" s="408" t="s">
        <v>6</v>
      </c>
      <c r="D146" s="410">
        <v>34659.24</v>
      </c>
    </row>
    <row r="147" spans="1:4" ht="18" customHeight="1">
      <c r="A147" s="408" t="s">
        <v>17751</v>
      </c>
      <c r="B147" s="409" t="s">
        <v>17752</v>
      </c>
      <c r="C147" s="408" t="s">
        <v>6</v>
      </c>
      <c r="D147" s="410">
        <v>34409.050000000003</v>
      </c>
    </row>
    <row r="148" spans="1:4" ht="18" customHeight="1">
      <c r="A148" s="408" t="s">
        <v>17753</v>
      </c>
      <c r="B148" s="409" t="s">
        <v>17754</v>
      </c>
      <c r="C148" s="408" t="s">
        <v>6</v>
      </c>
      <c r="D148" s="410">
        <v>34176.730000000003</v>
      </c>
    </row>
    <row r="149" spans="1:4" ht="18" customHeight="1">
      <c r="A149" s="408" t="s">
        <v>17755</v>
      </c>
      <c r="B149" s="409" t="s">
        <v>17756</v>
      </c>
      <c r="C149" s="408" t="s">
        <v>6</v>
      </c>
      <c r="D149" s="410">
        <v>38168.230000000003</v>
      </c>
    </row>
    <row r="150" spans="1:4" ht="18" customHeight="1">
      <c r="A150" s="408" t="s">
        <v>17757</v>
      </c>
      <c r="B150" s="409" t="s">
        <v>17758</v>
      </c>
      <c r="C150" s="408" t="s">
        <v>6</v>
      </c>
      <c r="D150" s="410">
        <v>37901.07</v>
      </c>
    </row>
    <row r="151" spans="1:4" ht="18" customHeight="1">
      <c r="A151" s="408" t="s">
        <v>17759</v>
      </c>
      <c r="B151" s="409" t="s">
        <v>17760</v>
      </c>
      <c r="C151" s="408" t="s">
        <v>6</v>
      </c>
      <c r="D151" s="410">
        <v>35559.15</v>
      </c>
    </row>
    <row r="152" spans="1:4" ht="18" customHeight="1">
      <c r="A152" s="408" t="s">
        <v>17761</v>
      </c>
      <c r="B152" s="409" t="s">
        <v>17762</v>
      </c>
      <c r="C152" s="408" t="s">
        <v>6</v>
      </c>
      <c r="D152" s="410">
        <v>35316.300000000003</v>
      </c>
    </row>
    <row r="153" spans="1:4" ht="18" customHeight="1">
      <c r="A153" s="408" t="s">
        <v>17763</v>
      </c>
      <c r="B153" s="409" t="s">
        <v>17764</v>
      </c>
      <c r="C153" s="408" t="s">
        <v>6</v>
      </c>
      <c r="D153" s="410">
        <v>38764.879999999997</v>
      </c>
    </row>
    <row r="154" spans="1:4" ht="18" customHeight="1">
      <c r="A154" s="408" t="s">
        <v>17765</v>
      </c>
      <c r="B154" s="409" t="s">
        <v>17766</v>
      </c>
      <c r="C154" s="408" t="s">
        <v>6</v>
      </c>
      <c r="D154" s="410">
        <v>38487.1</v>
      </c>
    </row>
    <row r="155" spans="1:4" ht="18" customHeight="1">
      <c r="A155" s="408" t="s">
        <v>17767</v>
      </c>
      <c r="B155" s="409" t="s">
        <v>17768</v>
      </c>
      <c r="C155" s="408" t="s">
        <v>6</v>
      </c>
      <c r="D155" s="410">
        <v>39825.129999999997</v>
      </c>
    </row>
    <row r="156" spans="1:4" ht="18" customHeight="1">
      <c r="A156" s="408" t="s">
        <v>17769</v>
      </c>
      <c r="B156" s="409" t="s">
        <v>17770</v>
      </c>
      <c r="C156" s="408" t="s">
        <v>6</v>
      </c>
      <c r="D156" s="410">
        <v>39535.699999999997</v>
      </c>
    </row>
    <row r="157" spans="1:4" ht="18" customHeight="1">
      <c r="A157" s="408" t="s">
        <v>17771</v>
      </c>
      <c r="B157" s="409" t="s">
        <v>17772</v>
      </c>
      <c r="C157" s="408" t="s">
        <v>6</v>
      </c>
      <c r="D157" s="410">
        <v>36700.089999999997</v>
      </c>
    </row>
    <row r="158" spans="1:4" ht="18" customHeight="1">
      <c r="A158" s="408" t="s">
        <v>17773</v>
      </c>
      <c r="B158" s="409" t="s">
        <v>17774</v>
      </c>
      <c r="C158" s="408" t="s">
        <v>6</v>
      </c>
      <c r="D158" s="410">
        <v>36438.75</v>
      </c>
    </row>
    <row r="159" spans="1:4" ht="18" customHeight="1">
      <c r="A159" s="408" t="s">
        <v>17775</v>
      </c>
      <c r="B159" s="409" t="s">
        <v>17776</v>
      </c>
      <c r="C159" s="408" t="s">
        <v>6</v>
      </c>
      <c r="D159" s="410">
        <v>38386.480000000003</v>
      </c>
    </row>
    <row r="160" spans="1:4" ht="18" customHeight="1">
      <c r="A160" s="408" t="s">
        <v>17777</v>
      </c>
      <c r="B160" s="409" t="s">
        <v>17778</v>
      </c>
      <c r="C160" s="408" t="s">
        <v>6</v>
      </c>
      <c r="D160" s="410">
        <v>38102.620000000003</v>
      </c>
    </row>
    <row r="161" spans="1:4" ht="18" customHeight="1">
      <c r="A161" s="408" t="s">
        <v>17779</v>
      </c>
      <c r="B161" s="409" t="s">
        <v>17780</v>
      </c>
      <c r="C161" s="408" t="s">
        <v>6</v>
      </c>
      <c r="D161" s="410">
        <v>42200.18</v>
      </c>
    </row>
    <row r="162" spans="1:4" ht="18" customHeight="1">
      <c r="A162" s="408" t="s">
        <v>17781</v>
      </c>
      <c r="B162" s="409" t="s">
        <v>17782</v>
      </c>
      <c r="C162" s="408" t="s">
        <v>6</v>
      </c>
      <c r="D162" s="410">
        <v>41869.410000000003</v>
      </c>
    </row>
    <row r="163" spans="1:4" ht="18" customHeight="1">
      <c r="A163" s="408" t="s">
        <v>17783</v>
      </c>
      <c r="B163" s="409" t="s">
        <v>17784</v>
      </c>
      <c r="C163" s="408" t="s">
        <v>6</v>
      </c>
      <c r="D163" s="410">
        <v>44983.59</v>
      </c>
    </row>
    <row r="164" spans="1:4" ht="18" customHeight="1">
      <c r="A164" s="408" t="s">
        <v>17785</v>
      </c>
      <c r="B164" s="409" t="s">
        <v>17786</v>
      </c>
      <c r="C164" s="408" t="s">
        <v>6</v>
      </c>
      <c r="D164" s="410">
        <v>44619.33</v>
      </c>
    </row>
    <row r="165" spans="1:4" ht="18" customHeight="1">
      <c r="A165" s="408" t="s">
        <v>17787</v>
      </c>
      <c r="B165" s="409" t="s">
        <v>17788</v>
      </c>
      <c r="C165" s="408" t="s">
        <v>6</v>
      </c>
      <c r="D165" s="410">
        <v>42223.94</v>
      </c>
    </row>
    <row r="166" spans="1:4" ht="18" customHeight="1">
      <c r="A166" s="408" t="s">
        <v>17789</v>
      </c>
      <c r="B166" s="409" t="s">
        <v>17790</v>
      </c>
      <c r="C166" s="408" t="s">
        <v>6</v>
      </c>
      <c r="D166" s="410">
        <v>41902.18</v>
      </c>
    </row>
    <row r="167" spans="1:4" ht="18" customHeight="1">
      <c r="A167" s="408" t="s">
        <v>17791</v>
      </c>
      <c r="B167" s="409" t="s">
        <v>17792</v>
      </c>
      <c r="C167" s="408" t="s">
        <v>6</v>
      </c>
      <c r="D167" s="410">
        <v>42907.44</v>
      </c>
    </row>
    <row r="168" spans="1:4" ht="18" customHeight="1">
      <c r="A168" s="408" t="s">
        <v>17793</v>
      </c>
      <c r="B168" s="409" t="s">
        <v>17794</v>
      </c>
      <c r="C168" s="408" t="s">
        <v>6</v>
      </c>
      <c r="D168" s="410">
        <v>42572.42</v>
      </c>
    </row>
    <row r="169" spans="1:4" ht="18" customHeight="1">
      <c r="A169" s="408" t="s">
        <v>17795</v>
      </c>
      <c r="B169" s="409" t="s">
        <v>17796</v>
      </c>
      <c r="C169" s="408" t="s">
        <v>6</v>
      </c>
      <c r="D169" s="410">
        <v>46740.66</v>
      </c>
    </row>
    <row r="170" spans="1:4" ht="18" customHeight="1">
      <c r="A170" s="408" t="s">
        <v>17797</v>
      </c>
      <c r="B170" s="409" t="s">
        <v>17798</v>
      </c>
      <c r="C170" s="408" t="s">
        <v>6</v>
      </c>
      <c r="D170" s="410">
        <v>46350.39</v>
      </c>
    </row>
    <row r="171" spans="1:4" ht="18" customHeight="1">
      <c r="A171" s="408" t="s">
        <v>17799</v>
      </c>
      <c r="B171" s="409" t="s">
        <v>17800</v>
      </c>
      <c r="C171" s="408" t="s">
        <v>6</v>
      </c>
      <c r="D171" s="410">
        <v>46274.43</v>
      </c>
    </row>
    <row r="172" spans="1:4" ht="18" customHeight="1">
      <c r="A172" s="408" t="s">
        <v>17801</v>
      </c>
      <c r="B172" s="409" t="s">
        <v>17802</v>
      </c>
      <c r="C172" s="408" t="s">
        <v>6</v>
      </c>
      <c r="D172" s="410">
        <v>45893.58</v>
      </c>
    </row>
    <row r="173" spans="1:4" ht="18" customHeight="1">
      <c r="A173" s="408" t="s">
        <v>17803</v>
      </c>
      <c r="B173" s="409" t="s">
        <v>17804</v>
      </c>
      <c r="C173" s="408" t="s">
        <v>6</v>
      </c>
      <c r="D173" s="410">
        <v>45691.8</v>
      </c>
    </row>
    <row r="174" spans="1:4" ht="18" customHeight="1">
      <c r="A174" s="408" t="s">
        <v>17805</v>
      </c>
      <c r="B174" s="409" t="s">
        <v>17806</v>
      </c>
      <c r="C174" s="408" t="s">
        <v>6</v>
      </c>
      <c r="D174" s="410">
        <v>45320.12</v>
      </c>
    </row>
    <row r="175" spans="1:4" ht="18" customHeight="1">
      <c r="A175" s="408" t="s">
        <v>17807</v>
      </c>
      <c r="B175" s="409" t="s">
        <v>17808</v>
      </c>
      <c r="C175" s="408" t="s">
        <v>6</v>
      </c>
      <c r="D175" s="410">
        <v>50950.84</v>
      </c>
    </row>
    <row r="176" spans="1:4" ht="18" customHeight="1">
      <c r="A176" s="408" t="s">
        <v>17809</v>
      </c>
      <c r="B176" s="409" t="s">
        <v>17810</v>
      </c>
      <c r="C176" s="408" t="s">
        <v>6</v>
      </c>
      <c r="D176" s="410">
        <v>50523.19</v>
      </c>
    </row>
    <row r="177" spans="1:4" ht="18" customHeight="1">
      <c r="A177" s="408" t="s">
        <v>17811</v>
      </c>
      <c r="B177" s="409" t="s">
        <v>17812</v>
      </c>
      <c r="C177" s="408" t="s">
        <v>6</v>
      </c>
      <c r="D177" s="410">
        <v>46456.23</v>
      </c>
    </row>
    <row r="178" spans="1:4" ht="18" customHeight="1">
      <c r="A178" s="408" t="s">
        <v>17813</v>
      </c>
      <c r="B178" s="409" t="s">
        <v>17814</v>
      </c>
      <c r="C178" s="408" t="s">
        <v>6</v>
      </c>
      <c r="D178" s="410">
        <v>46062.38</v>
      </c>
    </row>
    <row r="179" spans="1:4" ht="18" customHeight="1">
      <c r="A179" s="408" t="s">
        <v>17815</v>
      </c>
      <c r="B179" s="409" t="s">
        <v>17816</v>
      </c>
      <c r="C179" s="408" t="s">
        <v>6</v>
      </c>
      <c r="D179" s="410">
        <v>56828.07</v>
      </c>
    </row>
    <row r="180" spans="1:4" ht="18" customHeight="1">
      <c r="A180" s="408" t="s">
        <v>17817</v>
      </c>
      <c r="B180" s="409" t="s">
        <v>17818</v>
      </c>
      <c r="C180" s="408" t="s">
        <v>6</v>
      </c>
      <c r="D180" s="410">
        <v>56665.279999999999</v>
      </c>
    </row>
    <row r="181" spans="1:4" ht="18" customHeight="1">
      <c r="A181" s="408" t="s">
        <v>17819</v>
      </c>
      <c r="B181" s="409" t="s">
        <v>17820</v>
      </c>
      <c r="C181" s="408" t="s">
        <v>6</v>
      </c>
      <c r="D181" s="410">
        <v>59764.03</v>
      </c>
    </row>
    <row r="182" spans="1:4" ht="18" customHeight="1">
      <c r="A182" s="408" t="s">
        <v>17821</v>
      </c>
      <c r="B182" s="409" t="s">
        <v>17822</v>
      </c>
      <c r="C182" s="408" t="s">
        <v>6</v>
      </c>
      <c r="D182" s="410">
        <v>59590.68</v>
      </c>
    </row>
    <row r="183" spans="1:4" ht="18" customHeight="1">
      <c r="A183" s="408" t="s">
        <v>17823</v>
      </c>
      <c r="B183" s="409" t="s">
        <v>17824</v>
      </c>
      <c r="C183" s="408" t="s">
        <v>6</v>
      </c>
      <c r="D183" s="410">
        <v>61968.1</v>
      </c>
    </row>
    <row r="184" spans="1:4" ht="18" customHeight="1">
      <c r="A184" s="408" t="s">
        <v>17825</v>
      </c>
      <c r="B184" s="409" t="s">
        <v>17826</v>
      </c>
      <c r="C184" s="408" t="s">
        <v>6</v>
      </c>
      <c r="D184" s="410">
        <v>61797.52</v>
      </c>
    </row>
    <row r="185" spans="1:4" ht="18" customHeight="1">
      <c r="A185" s="408" t="s">
        <v>17827</v>
      </c>
      <c r="B185" s="409" t="s">
        <v>17828</v>
      </c>
      <c r="C185" s="408" t="s">
        <v>6</v>
      </c>
      <c r="D185" s="410">
        <v>60696.639999999999</v>
      </c>
    </row>
    <row r="186" spans="1:4" ht="18" customHeight="1">
      <c r="A186" s="408" t="s">
        <v>17829</v>
      </c>
      <c r="B186" s="409" t="s">
        <v>17830</v>
      </c>
      <c r="C186" s="408" t="s">
        <v>6</v>
      </c>
      <c r="D186" s="410">
        <v>60519.75</v>
      </c>
    </row>
    <row r="187" spans="1:4" ht="18" customHeight="1">
      <c r="A187" s="408" t="s">
        <v>17831</v>
      </c>
      <c r="B187" s="409" t="s">
        <v>17832</v>
      </c>
      <c r="C187" s="408" t="s">
        <v>6</v>
      </c>
      <c r="D187" s="410">
        <v>64767.69</v>
      </c>
    </row>
    <row r="188" spans="1:4" ht="18" customHeight="1">
      <c r="A188" s="408" t="s">
        <v>17833</v>
      </c>
      <c r="B188" s="409" t="s">
        <v>17834</v>
      </c>
      <c r="C188" s="408" t="s">
        <v>6</v>
      </c>
      <c r="D188" s="410">
        <v>64570.65</v>
      </c>
    </row>
    <row r="189" spans="1:4" ht="18" customHeight="1">
      <c r="A189" s="408" t="s">
        <v>17835</v>
      </c>
      <c r="B189" s="409" t="s">
        <v>17836</v>
      </c>
      <c r="C189" s="408" t="s">
        <v>6</v>
      </c>
      <c r="D189" s="410">
        <v>66363.78</v>
      </c>
    </row>
    <row r="190" spans="1:4" ht="18" customHeight="1">
      <c r="A190" s="408" t="s">
        <v>17837</v>
      </c>
      <c r="B190" s="409" t="s">
        <v>17838</v>
      </c>
      <c r="C190" s="408" t="s">
        <v>6</v>
      </c>
      <c r="D190" s="410">
        <v>66166.210000000006</v>
      </c>
    </row>
    <row r="191" spans="1:4" ht="18" customHeight="1">
      <c r="A191" s="408" t="s">
        <v>17839</v>
      </c>
      <c r="B191" s="409" t="s">
        <v>17840</v>
      </c>
      <c r="C191" s="408" t="s">
        <v>6</v>
      </c>
      <c r="D191" s="410">
        <v>67384.97</v>
      </c>
    </row>
    <row r="192" spans="1:4" ht="18" customHeight="1">
      <c r="A192" s="408" t="s">
        <v>17841</v>
      </c>
      <c r="B192" s="409" t="s">
        <v>17842</v>
      </c>
      <c r="C192" s="408" t="s">
        <v>6</v>
      </c>
      <c r="D192" s="410">
        <v>67177.87</v>
      </c>
    </row>
    <row r="193" spans="1:4" ht="18" customHeight="1">
      <c r="A193" s="408" t="s">
        <v>17843</v>
      </c>
      <c r="B193" s="409" t="s">
        <v>17844</v>
      </c>
      <c r="C193" s="408" t="s">
        <v>6</v>
      </c>
      <c r="D193" s="410">
        <v>70738.22</v>
      </c>
    </row>
    <row r="194" spans="1:4" ht="18" customHeight="1">
      <c r="A194" s="408" t="s">
        <v>17845</v>
      </c>
      <c r="B194" s="409" t="s">
        <v>17846</v>
      </c>
      <c r="C194" s="408" t="s">
        <v>6</v>
      </c>
      <c r="D194" s="410">
        <v>70539.539999999994</v>
      </c>
    </row>
    <row r="195" spans="1:4" ht="18" customHeight="1">
      <c r="A195" s="408" t="s">
        <v>17847</v>
      </c>
      <c r="B195" s="409" t="s">
        <v>17848</v>
      </c>
      <c r="C195" s="408" t="s">
        <v>6</v>
      </c>
      <c r="D195" s="410">
        <v>71322.080000000002</v>
      </c>
    </row>
    <row r="196" spans="1:4" ht="18" customHeight="1">
      <c r="A196" s="408" t="s">
        <v>17849</v>
      </c>
      <c r="B196" s="409" t="s">
        <v>17850</v>
      </c>
      <c r="C196" s="408" t="s">
        <v>6</v>
      </c>
      <c r="D196" s="410">
        <v>71100.639999999999</v>
      </c>
    </row>
    <row r="197" spans="1:4" ht="18" customHeight="1">
      <c r="A197" s="408" t="s">
        <v>17851</v>
      </c>
      <c r="B197" s="409" t="s">
        <v>17852</v>
      </c>
      <c r="C197" s="408" t="s">
        <v>6</v>
      </c>
      <c r="D197" s="410">
        <v>72043.929999999993</v>
      </c>
    </row>
    <row r="198" spans="1:4" ht="18" customHeight="1">
      <c r="A198" s="408" t="s">
        <v>17853</v>
      </c>
      <c r="B198" s="409" t="s">
        <v>17854</v>
      </c>
      <c r="C198" s="408" t="s">
        <v>6</v>
      </c>
      <c r="D198" s="410">
        <v>71834.87</v>
      </c>
    </row>
    <row r="199" spans="1:4" ht="9" customHeight="1">
      <c r="A199" s="408" t="s">
        <v>17855</v>
      </c>
      <c r="B199" s="409" t="s">
        <v>17856</v>
      </c>
      <c r="C199" s="408" t="s">
        <v>143</v>
      </c>
      <c r="D199" s="410">
        <v>228.29</v>
      </c>
    </row>
    <row r="200" spans="1:4" ht="9" customHeight="1">
      <c r="A200" s="408" t="s">
        <v>17857</v>
      </c>
      <c r="B200" s="409" t="s">
        <v>17858</v>
      </c>
      <c r="C200" s="408" t="s">
        <v>6</v>
      </c>
      <c r="D200" s="410">
        <v>1340.69</v>
      </c>
    </row>
    <row r="201" spans="1:4" ht="9" customHeight="1">
      <c r="A201" s="408" t="s">
        <v>17859</v>
      </c>
      <c r="B201" s="409" t="s">
        <v>17860</v>
      </c>
      <c r="C201" s="408" t="s">
        <v>6</v>
      </c>
      <c r="D201" s="410">
        <v>1328.97</v>
      </c>
    </row>
    <row r="202" spans="1:4" ht="9" customHeight="1">
      <c r="A202" s="408" t="s">
        <v>17861</v>
      </c>
      <c r="B202" s="409" t="s">
        <v>17862</v>
      </c>
      <c r="C202" s="408" t="s">
        <v>6</v>
      </c>
      <c r="D202" s="410">
        <v>1544.31</v>
      </c>
    </row>
    <row r="203" spans="1:4" ht="9" customHeight="1">
      <c r="A203" s="408" t="s">
        <v>17863</v>
      </c>
      <c r="B203" s="409" t="s">
        <v>17864</v>
      </c>
      <c r="C203" s="408" t="s">
        <v>6</v>
      </c>
      <c r="D203" s="410">
        <v>1531.87</v>
      </c>
    </row>
    <row r="204" spans="1:4" ht="9" customHeight="1">
      <c r="A204" s="408" t="s">
        <v>17865</v>
      </c>
      <c r="B204" s="409" t="s">
        <v>17866</v>
      </c>
      <c r="C204" s="408" t="s">
        <v>6</v>
      </c>
      <c r="D204" s="410">
        <v>1747.96</v>
      </c>
    </row>
    <row r="205" spans="1:4" ht="9" customHeight="1">
      <c r="A205" s="408" t="s">
        <v>17867</v>
      </c>
      <c r="B205" s="409" t="s">
        <v>17868</v>
      </c>
      <c r="C205" s="408" t="s">
        <v>6</v>
      </c>
      <c r="D205" s="410">
        <v>1734.79</v>
      </c>
    </row>
    <row r="206" spans="1:4" ht="9" customHeight="1">
      <c r="A206" s="408" t="s">
        <v>17869</v>
      </c>
      <c r="B206" s="409" t="s">
        <v>17870</v>
      </c>
      <c r="C206" s="408" t="s">
        <v>6</v>
      </c>
      <c r="D206" s="410">
        <v>1911.76</v>
      </c>
    </row>
    <row r="207" spans="1:4" ht="9" customHeight="1">
      <c r="A207" s="408" t="s">
        <v>17871</v>
      </c>
      <c r="B207" s="409" t="s">
        <v>17872</v>
      </c>
      <c r="C207" s="408" t="s">
        <v>6</v>
      </c>
      <c r="D207" s="410">
        <v>1897.85</v>
      </c>
    </row>
    <row r="208" spans="1:4" ht="9" customHeight="1">
      <c r="A208" s="408" t="s">
        <v>17873</v>
      </c>
      <c r="B208" s="409" t="s">
        <v>17874</v>
      </c>
      <c r="C208" s="408" t="s">
        <v>6</v>
      </c>
      <c r="D208" s="410">
        <v>2115.06</v>
      </c>
    </row>
    <row r="209" spans="1:4" ht="9" customHeight="1">
      <c r="A209" s="408" t="s">
        <v>17875</v>
      </c>
      <c r="B209" s="409" t="s">
        <v>17876</v>
      </c>
      <c r="C209" s="408" t="s">
        <v>6</v>
      </c>
      <c r="D209" s="410">
        <v>2100.42</v>
      </c>
    </row>
    <row r="210" spans="1:4" ht="9" customHeight="1">
      <c r="A210" s="408" t="s">
        <v>17877</v>
      </c>
      <c r="B210" s="409" t="s">
        <v>17878</v>
      </c>
      <c r="C210" s="408" t="s">
        <v>6</v>
      </c>
      <c r="D210" s="410">
        <v>2398.8000000000002</v>
      </c>
    </row>
    <row r="211" spans="1:4" ht="9" customHeight="1">
      <c r="A211" s="408" t="s">
        <v>17879</v>
      </c>
      <c r="B211" s="409" t="s">
        <v>17880</v>
      </c>
      <c r="C211" s="408" t="s">
        <v>6</v>
      </c>
      <c r="D211" s="410">
        <v>2383.4299999999998</v>
      </c>
    </row>
    <row r="212" spans="1:4" ht="9" customHeight="1">
      <c r="A212" s="408" t="s">
        <v>17881</v>
      </c>
      <c r="B212" s="409" t="s">
        <v>17882</v>
      </c>
      <c r="C212" s="408" t="s">
        <v>6</v>
      </c>
      <c r="D212" s="410">
        <v>2562.5500000000002</v>
      </c>
    </row>
    <row r="213" spans="1:4" ht="9" customHeight="1">
      <c r="A213" s="408" t="s">
        <v>17883</v>
      </c>
      <c r="B213" s="409" t="s">
        <v>17884</v>
      </c>
      <c r="C213" s="408" t="s">
        <v>6</v>
      </c>
      <c r="D213" s="410">
        <v>2546.4499999999998</v>
      </c>
    </row>
    <row r="214" spans="1:4" ht="9" customHeight="1">
      <c r="A214" s="408" t="s">
        <v>17885</v>
      </c>
      <c r="B214" s="409" t="s">
        <v>17886</v>
      </c>
      <c r="C214" s="408" t="s">
        <v>6</v>
      </c>
      <c r="D214" s="410">
        <v>2790.34</v>
      </c>
    </row>
    <row r="215" spans="1:4" ht="9" customHeight="1">
      <c r="A215" s="408" t="s">
        <v>17887</v>
      </c>
      <c r="B215" s="409" t="s">
        <v>17888</v>
      </c>
      <c r="C215" s="408" t="s">
        <v>6</v>
      </c>
      <c r="D215" s="410">
        <v>2765.09</v>
      </c>
    </row>
    <row r="216" spans="1:4" ht="9" customHeight="1">
      <c r="A216" s="408" t="s">
        <v>17889</v>
      </c>
      <c r="B216" s="409" t="s">
        <v>17890</v>
      </c>
      <c r="C216" s="408" t="s">
        <v>6</v>
      </c>
      <c r="D216" s="410">
        <v>2954.97</v>
      </c>
    </row>
    <row r="217" spans="1:4" ht="9" customHeight="1">
      <c r="A217" s="408" t="s">
        <v>17891</v>
      </c>
      <c r="B217" s="409" t="s">
        <v>17892</v>
      </c>
      <c r="C217" s="408" t="s">
        <v>6</v>
      </c>
      <c r="D217" s="410">
        <v>2928.62</v>
      </c>
    </row>
    <row r="218" spans="1:4" ht="9" customHeight="1">
      <c r="A218" s="408" t="s">
        <v>17893</v>
      </c>
      <c r="B218" s="409" t="s">
        <v>17894</v>
      </c>
      <c r="C218" s="408" t="s">
        <v>6</v>
      </c>
      <c r="D218" s="410">
        <v>3165.02</v>
      </c>
    </row>
    <row r="219" spans="1:4" ht="9" customHeight="1">
      <c r="A219" s="408" t="s">
        <v>17895</v>
      </c>
      <c r="B219" s="409" t="s">
        <v>17896</v>
      </c>
      <c r="C219" s="408" t="s">
        <v>6</v>
      </c>
      <c r="D219" s="410">
        <v>3137.57</v>
      </c>
    </row>
    <row r="220" spans="1:4" ht="9" customHeight="1">
      <c r="A220" s="408" t="s">
        <v>17897</v>
      </c>
      <c r="B220" s="409" t="s">
        <v>17898</v>
      </c>
      <c r="C220" s="408" t="s">
        <v>6</v>
      </c>
      <c r="D220" s="410">
        <v>3375.89</v>
      </c>
    </row>
    <row r="221" spans="1:4" ht="9" customHeight="1">
      <c r="A221" s="408" t="s">
        <v>17899</v>
      </c>
      <c r="B221" s="409" t="s">
        <v>17900</v>
      </c>
      <c r="C221" s="408" t="s">
        <v>6</v>
      </c>
      <c r="D221" s="410">
        <v>3347.34</v>
      </c>
    </row>
    <row r="222" spans="1:4" ht="9" customHeight="1">
      <c r="A222" s="408" t="s">
        <v>17901</v>
      </c>
      <c r="B222" s="409" t="s">
        <v>17902</v>
      </c>
      <c r="C222" s="408" t="s">
        <v>6</v>
      </c>
      <c r="D222" s="410">
        <v>3548.09</v>
      </c>
    </row>
    <row r="223" spans="1:4" ht="9" customHeight="1">
      <c r="A223" s="408" t="s">
        <v>17903</v>
      </c>
      <c r="B223" s="409" t="s">
        <v>17904</v>
      </c>
      <c r="C223" s="408" t="s">
        <v>6</v>
      </c>
      <c r="D223" s="410">
        <v>3518.44</v>
      </c>
    </row>
    <row r="224" spans="1:4" ht="9" customHeight="1">
      <c r="A224" s="408" t="s">
        <v>17905</v>
      </c>
      <c r="B224" s="409" t="s">
        <v>17906</v>
      </c>
      <c r="C224" s="408" t="s">
        <v>6</v>
      </c>
      <c r="D224" s="410">
        <v>3924.2</v>
      </c>
    </row>
    <row r="225" spans="1:4" ht="9" customHeight="1">
      <c r="A225" s="408" t="s">
        <v>17907</v>
      </c>
      <c r="B225" s="409" t="s">
        <v>17908</v>
      </c>
      <c r="C225" s="408" t="s">
        <v>6</v>
      </c>
      <c r="D225" s="410">
        <v>3893.46</v>
      </c>
    </row>
    <row r="226" spans="1:4" ht="9" customHeight="1">
      <c r="A226" s="408" t="s">
        <v>17909</v>
      </c>
      <c r="B226" s="409" t="s">
        <v>17910</v>
      </c>
      <c r="C226" s="408" t="s">
        <v>6</v>
      </c>
      <c r="D226" s="410">
        <v>4629.67</v>
      </c>
    </row>
    <row r="227" spans="1:4" ht="9" customHeight="1">
      <c r="A227" s="408" t="s">
        <v>17911</v>
      </c>
      <c r="B227" s="409" t="s">
        <v>17912</v>
      </c>
      <c r="C227" s="408" t="s">
        <v>6</v>
      </c>
      <c r="D227" s="410">
        <v>4597.83</v>
      </c>
    </row>
    <row r="228" spans="1:4" ht="9" customHeight="1">
      <c r="A228" s="408" t="s">
        <v>17913</v>
      </c>
      <c r="B228" s="409" t="s">
        <v>17914</v>
      </c>
      <c r="C228" s="408" t="s">
        <v>6</v>
      </c>
      <c r="D228" s="410">
        <v>4853.49</v>
      </c>
    </row>
    <row r="229" spans="1:4" ht="9" customHeight="1">
      <c r="A229" s="408" t="s">
        <v>17915</v>
      </c>
      <c r="B229" s="409" t="s">
        <v>17916</v>
      </c>
      <c r="C229" s="408" t="s">
        <v>6</v>
      </c>
      <c r="D229" s="410">
        <v>4820.55</v>
      </c>
    </row>
    <row r="230" spans="1:4" ht="9" customHeight="1">
      <c r="A230" s="408" t="s">
        <v>17917</v>
      </c>
      <c r="B230" s="409" t="s">
        <v>17918</v>
      </c>
      <c r="C230" s="408" t="s">
        <v>6</v>
      </c>
      <c r="D230" s="410">
        <v>5212.7299999999996</v>
      </c>
    </row>
    <row r="231" spans="1:4" ht="9" customHeight="1">
      <c r="A231" s="408" t="s">
        <v>17919</v>
      </c>
      <c r="B231" s="409" t="s">
        <v>17920</v>
      </c>
      <c r="C231" s="408" t="s">
        <v>6</v>
      </c>
      <c r="D231" s="410">
        <v>5178.7</v>
      </c>
    </row>
    <row r="232" spans="1:4" ht="9" customHeight="1">
      <c r="A232" s="408" t="s">
        <v>17921</v>
      </c>
      <c r="B232" s="409" t="s">
        <v>17922</v>
      </c>
      <c r="C232" s="408" t="s">
        <v>6</v>
      </c>
      <c r="D232" s="410">
        <v>5386.01</v>
      </c>
    </row>
    <row r="233" spans="1:4" ht="9" customHeight="1">
      <c r="A233" s="408" t="s">
        <v>17923</v>
      </c>
      <c r="B233" s="409" t="s">
        <v>17924</v>
      </c>
      <c r="C233" s="408" t="s">
        <v>6</v>
      </c>
      <c r="D233" s="410">
        <v>5350.88</v>
      </c>
    </row>
    <row r="234" spans="1:4" ht="9" customHeight="1">
      <c r="A234" s="408" t="s">
        <v>17925</v>
      </c>
      <c r="B234" s="409" t="s">
        <v>17926</v>
      </c>
      <c r="C234" s="408" t="s">
        <v>6</v>
      </c>
      <c r="D234" s="410">
        <v>5668.27</v>
      </c>
    </row>
    <row r="235" spans="1:4" ht="9" customHeight="1">
      <c r="A235" s="408" t="s">
        <v>17927</v>
      </c>
      <c r="B235" s="409" t="s">
        <v>17928</v>
      </c>
      <c r="C235" s="408" t="s">
        <v>6</v>
      </c>
      <c r="D235" s="410">
        <v>5632.04</v>
      </c>
    </row>
    <row r="236" spans="1:4" ht="9" customHeight="1">
      <c r="A236" s="408" t="s">
        <v>17929</v>
      </c>
      <c r="B236" s="409" t="s">
        <v>17930</v>
      </c>
      <c r="C236" s="408" t="s">
        <v>6</v>
      </c>
      <c r="D236" s="410">
        <v>7614.27</v>
      </c>
    </row>
    <row r="237" spans="1:4" ht="9" customHeight="1">
      <c r="A237" s="408" t="s">
        <v>17931</v>
      </c>
      <c r="B237" s="409" t="s">
        <v>17932</v>
      </c>
      <c r="C237" s="408" t="s">
        <v>6</v>
      </c>
      <c r="D237" s="410">
        <v>7576.94</v>
      </c>
    </row>
    <row r="238" spans="1:4" ht="9" customHeight="1">
      <c r="A238" s="408" t="s">
        <v>17933</v>
      </c>
      <c r="B238" s="409" t="s">
        <v>17934</v>
      </c>
      <c r="C238" s="408" t="s">
        <v>6</v>
      </c>
      <c r="D238" s="410">
        <v>9594.7800000000007</v>
      </c>
    </row>
    <row r="239" spans="1:4" ht="9" customHeight="1">
      <c r="A239" s="408" t="s">
        <v>17935</v>
      </c>
      <c r="B239" s="409" t="s">
        <v>17936</v>
      </c>
      <c r="C239" s="408" t="s">
        <v>6</v>
      </c>
      <c r="D239" s="410">
        <v>9556.35</v>
      </c>
    </row>
    <row r="240" spans="1:4" ht="9" customHeight="1">
      <c r="A240" s="408" t="s">
        <v>17937</v>
      </c>
      <c r="B240" s="409" t="s">
        <v>17938</v>
      </c>
      <c r="C240" s="408" t="s">
        <v>6</v>
      </c>
      <c r="D240" s="410">
        <v>10243.01</v>
      </c>
    </row>
    <row r="241" spans="1:4" ht="9" customHeight="1">
      <c r="A241" s="408" t="s">
        <v>17939</v>
      </c>
      <c r="B241" s="409" t="s">
        <v>17940</v>
      </c>
      <c r="C241" s="408" t="s">
        <v>6</v>
      </c>
      <c r="D241" s="410">
        <v>10203.49</v>
      </c>
    </row>
    <row r="242" spans="1:4" ht="9" customHeight="1">
      <c r="A242" s="408" t="s">
        <v>17941</v>
      </c>
      <c r="B242" s="409" t="s">
        <v>17942</v>
      </c>
      <c r="C242" s="408" t="s">
        <v>6</v>
      </c>
      <c r="D242" s="410">
        <v>10617.06</v>
      </c>
    </row>
    <row r="243" spans="1:4" ht="9" customHeight="1">
      <c r="A243" s="408" t="s">
        <v>17943</v>
      </c>
      <c r="B243" s="409" t="s">
        <v>17944</v>
      </c>
      <c r="C243" s="408" t="s">
        <v>6</v>
      </c>
      <c r="D243" s="410">
        <v>10576.43</v>
      </c>
    </row>
    <row r="244" spans="1:4" ht="9" customHeight="1">
      <c r="A244" s="408" t="s">
        <v>17945</v>
      </c>
      <c r="B244" s="409" t="s">
        <v>17946</v>
      </c>
      <c r="C244" s="408" t="s">
        <v>6</v>
      </c>
      <c r="D244" s="410">
        <v>11306.57</v>
      </c>
    </row>
    <row r="245" spans="1:4" ht="9" customHeight="1">
      <c r="A245" s="408" t="s">
        <v>17947</v>
      </c>
      <c r="B245" s="409" t="s">
        <v>17948</v>
      </c>
      <c r="C245" s="408" t="s">
        <v>6</v>
      </c>
      <c r="D245" s="410">
        <v>11264.85</v>
      </c>
    </row>
    <row r="246" spans="1:4" ht="9" customHeight="1">
      <c r="A246" s="408" t="s">
        <v>17949</v>
      </c>
      <c r="B246" s="409" t="s">
        <v>17950</v>
      </c>
      <c r="C246" s="408" t="s">
        <v>6</v>
      </c>
      <c r="D246" s="410">
        <v>1275.5999999999999</v>
      </c>
    </row>
    <row r="247" spans="1:4" ht="9" customHeight="1">
      <c r="A247" s="408" t="s">
        <v>17951</v>
      </c>
      <c r="B247" s="409" t="s">
        <v>17952</v>
      </c>
      <c r="C247" s="408" t="s">
        <v>6</v>
      </c>
      <c r="D247" s="410">
        <v>1263.8900000000001</v>
      </c>
    </row>
    <row r="248" spans="1:4" ht="9" customHeight="1">
      <c r="A248" s="408" t="s">
        <v>17953</v>
      </c>
      <c r="B248" s="409" t="s">
        <v>17954</v>
      </c>
      <c r="C248" s="408" t="s">
        <v>6</v>
      </c>
      <c r="D248" s="410">
        <v>1469.06</v>
      </c>
    </row>
    <row r="249" spans="1:4" ht="9" customHeight="1">
      <c r="A249" s="408" t="s">
        <v>17955</v>
      </c>
      <c r="B249" s="409" t="s">
        <v>17956</v>
      </c>
      <c r="C249" s="408" t="s">
        <v>6</v>
      </c>
      <c r="D249" s="410">
        <v>1456.62</v>
      </c>
    </row>
    <row r="250" spans="1:4" ht="9" customHeight="1">
      <c r="A250" s="408" t="s">
        <v>17957</v>
      </c>
      <c r="B250" s="409" t="s">
        <v>17958</v>
      </c>
      <c r="C250" s="408" t="s">
        <v>6</v>
      </c>
      <c r="D250" s="410">
        <v>1662.55</v>
      </c>
    </row>
    <row r="251" spans="1:4" ht="9" customHeight="1">
      <c r="A251" s="408" t="s">
        <v>17959</v>
      </c>
      <c r="B251" s="409" t="s">
        <v>17960</v>
      </c>
      <c r="C251" s="408" t="s">
        <v>6</v>
      </c>
      <c r="D251" s="410">
        <v>1649.37</v>
      </c>
    </row>
    <row r="252" spans="1:4" ht="9" customHeight="1">
      <c r="A252" s="408" t="s">
        <v>17961</v>
      </c>
      <c r="B252" s="409" t="s">
        <v>17962</v>
      </c>
      <c r="C252" s="408" t="s">
        <v>6</v>
      </c>
      <c r="D252" s="410">
        <v>1818.21</v>
      </c>
    </row>
    <row r="253" spans="1:4" ht="9" customHeight="1">
      <c r="A253" s="408" t="s">
        <v>17963</v>
      </c>
      <c r="B253" s="409" t="s">
        <v>17964</v>
      </c>
      <c r="C253" s="408" t="s">
        <v>6</v>
      </c>
      <c r="D253" s="410">
        <v>1804.3</v>
      </c>
    </row>
    <row r="254" spans="1:4" ht="9" customHeight="1">
      <c r="A254" s="408" t="s">
        <v>17965</v>
      </c>
      <c r="B254" s="409" t="s">
        <v>17966</v>
      </c>
      <c r="C254" s="408" t="s">
        <v>6</v>
      </c>
      <c r="D254" s="410">
        <v>2011.63</v>
      </c>
    </row>
    <row r="255" spans="1:4" ht="9" customHeight="1">
      <c r="A255" s="408" t="s">
        <v>17967</v>
      </c>
      <c r="B255" s="409" t="s">
        <v>17968</v>
      </c>
      <c r="C255" s="408" t="s">
        <v>6</v>
      </c>
      <c r="D255" s="410">
        <v>1996.99</v>
      </c>
    </row>
    <row r="256" spans="1:4" ht="9" customHeight="1">
      <c r="A256" s="408" t="s">
        <v>17969</v>
      </c>
      <c r="B256" s="409" t="s">
        <v>17970</v>
      </c>
      <c r="C256" s="408" t="s">
        <v>6</v>
      </c>
      <c r="D256" s="410">
        <v>2280.84</v>
      </c>
    </row>
    <row r="257" spans="1:4" ht="9" customHeight="1">
      <c r="A257" s="408" t="s">
        <v>17971</v>
      </c>
      <c r="B257" s="409" t="s">
        <v>17972</v>
      </c>
      <c r="C257" s="408" t="s">
        <v>6</v>
      </c>
      <c r="D257" s="410">
        <v>2265.4699999999998</v>
      </c>
    </row>
    <row r="258" spans="1:4" ht="9" customHeight="1">
      <c r="A258" s="408" t="s">
        <v>17973</v>
      </c>
      <c r="B258" s="409" t="s">
        <v>17974</v>
      </c>
      <c r="C258" s="408" t="s">
        <v>6</v>
      </c>
      <c r="D258" s="410">
        <v>2436.46</v>
      </c>
    </row>
    <row r="259" spans="1:4" ht="9" customHeight="1">
      <c r="A259" s="408" t="s">
        <v>17975</v>
      </c>
      <c r="B259" s="409" t="s">
        <v>17976</v>
      </c>
      <c r="C259" s="408" t="s">
        <v>6</v>
      </c>
      <c r="D259" s="410">
        <v>2420.36</v>
      </c>
    </row>
    <row r="260" spans="1:4" ht="9" customHeight="1">
      <c r="A260" s="408" t="s">
        <v>17977</v>
      </c>
      <c r="B260" s="409" t="s">
        <v>17978</v>
      </c>
      <c r="C260" s="408" t="s">
        <v>6</v>
      </c>
      <c r="D260" s="410">
        <v>2654.08</v>
      </c>
    </row>
    <row r="261" spans="1:4" ht="9" customHeight="1">
      <c r="A261" s="408" t="s">
        <v>17979</v>
      </c>
      <c r="B261" s="409" t="s">
        <v>17980</v>
      </c>
      <c r="C261" s="408" t="s">
        <v>6</v>
      </c>
      <c r="D261" s="410">
        <v>2628.82</v>
      </c>
    </row>
    <row r="262" spans="1:4" ht="9" customHeight="1">
      <c r="A262" s="408" t="s">
        <v>17981</v>
      </c>
      <c r="B262" s="409" t="s">
        <v>17982</v>
      </c>
      <c r="C262" s="408" t="s">
        <v>6</v>
      </c>
      <c r="D262" s="410">
        <v>2767.77</v>
      </c>
    </row>
    <row r="263" spans="1:4" ht="9" customHeight="1">
      <c r="A263" s="408" t="s">
        <v>17983</v>
      </c>
      <c r="B263" s="409" t="s">
        <v>17984</v>
      </c>
      <c r="C263" s="408" t="s">
        <v>6</v>
      </c>
      <c r="D263" s="410">
        <v>2741.42</v>
      </c>
    </row>
    <row r="264" spans="1:4" ht="9" customHeight="1">
      <c r="A264" s="408" t="s">
        <v>17985</v>
      </c>
      <c r="B264" s="409" t="s">
        <v>17986</v>
      </c>
      <c r="C264" s="408" t="s">
        <v>6</v>
      </c>
      <c r="D264" s="410">
        <v>3010.45</v>
      </c>
    </row>
    <row r="265" spans="1:4" ht="9" customHeight="1">
      <c r="A265" s="408" t="s">
        <v>17987</v>
      </c>
      <c r="B265" s="409" t="s">
        <v>17988</v>
      </c>
      <c r="C265" s="408" t="s">
        <v>6</v>
      </c>
      <c r="D265" s="410">
        <v>2983</v>
      </c>
    </row>
    <row r="266" spans="1:4" ht="9" customHeight="1">
      <c r="A266" s="408" t="s">
        <v>17989</v>
      </c>
      <c r="B266" s="409" t="s">
        <v>17990</v>
      </c>
      <c r="C266" s="408" t="s">
        <v>6</v>
      </c>
      <c r="D266" s="410">
        <v>3211.15</v>
      </c>
    </row>
    <row r="267" spans="1:4" ht="9" customHeight="1">
      <c r="A267" s="408" t="s">
        <v>17991</v>
      </c>
      <c r="B267" s="409" t="s">
        <v>17992</v>
      </c>
      <c r="C267" s="408" t="s">
        <v>6</v>
      </c>
      <c r="D267" s="410">
        <v>3182.6</v>
      </c>
    </row>
    <row r="268" spans="1:4" ht="9" customHeight="1">
      <c r="A268" s="408" t="s">
        <v>17993</v>
      </c>
      <c r="B268" s="409" t="s">
        <v>17994</v>
      </c>
      <c r="C268" s="408" t="s">
        <v>6</v>
      </c>
      <c r="D268" s="410">
        <v>3375.27</v>
      </c>
    </row>
    <row r="269" spans="1:4" ht="9" customHeight="1">
      <c r="A269" s="408" t="s">
        <v>17995</v>
      </c>
      <c r="B269" s="409" t="s">
        <v>17996</v>
      </c>
      <c r="C269" s="408" t="s">
        <v>6</v>
      </c>
      <c r="D269" s="410">
        <v>3345.62</v>
      </c>
    </row>
    <row r="270" spans="1:4" ht="9" customHeight="1">
      <c r="A270" s="408" t="s">
        <v>17997</v>
      </c>
      <c r="B270" s="409" t="s">
        <v>17998</v>
      </c>
      <c r="C270" s="408" t="s">
        <v>6</v>
      </c>
      <c r="D270" s="410">
        <v>3741.19</v>
      </c>
    </row>
    <row r="271" spans="1:4" ht="9" customHeight="1">
      <c r="A271" s="408" t="s">
        <v>17999</v>
      </c>
      <c r="B271" s="409" t="s">
        <v>18000</v>
      </c>
      <c r="C271" s="408" t="s">
        <v>6</v>
      </c>
      <c r="D271" s="410">
        <v>3710.45</v>
      </c>
    </row>
    <row r="272" spans="1:4" ht="9" customHeight="1">
      <c r="A272" s="408" t="s">
        <v>18001</v>
      </c>
      <c r="B272" s="409" t="s">
        <v>18002</v>
      </c>
      <c r="C272" s="408" t="s">
        <v>6</v>
      </c>
      <c r="D272" s="410">
        <v>4404.34</v>
      </c>
    </row>
    <row r="273" spans="1:4" ht="9" customHeight="1">
      <c r="A273" s="408" t="s">
        <v>18003</v>
      </c>
      <c r="B273" s="409" t="s">
        <v>18004</v>
      </c>
      <c r="C273" s="408" t="s">
        <v>6</v>
      </c>
      <c r="D273" s="410">
        <v>4372.5</v>
      </c>
    </row>
    <row r="274" spans="1:4" ht="9" customHeight="1">
      <c r="A274" s="408" t="s">
        <v>18005</v>
      </c>
      <c r="B274" s="409" t="s">
        <v>18006</v>
      </c>
      <c r="C274" s="408" t="s">
        <v>6</v>
      </c>
      <c r="D274" s="410">
        <v>4615.9799999999996</v>
      </c>
    </row>
    <row r="275" spans="1:4" ht="9" customHeight="1">
      <c r="A275" s="408" t="s">
        <v>18007</v>
      </c>
      <c r="B275" s="409" t="s">
        <v>18008</v>
      </c>
      <c r="C275" s="408" t="s">
        <v>6</v>
      </c>
      <c r="D275" s="410">
        <v>4583.04</v>
      </c>
    </row>
    <row r="276" spans="1:4" ht="9" customHeight="1">
      <c r="A276" s="408" t="s">
        <v>18009</v>
      </c>
      <c r="B276" s="409" t="s">
        <v>18010</v>
      </c>
      <c r="C276" s="408" t="s">
        <v>6</v>
      </c>
      <c r="D276" s="410">
        <v>4958.99</v>
      </c>
    </row>
    <row r="277" spans="1:4" ht="9" customHeight="1">
      <c r="A277" s="408" t="s">
        <v>18011</v>
      </c>
      <c r="B277" s="409" t="s">
        <v>18012</v>
      </c>
      <c r="C277" s="408" t="s">
        <v>6</v>
      </c>
      <c r="D277" s="410">
        <v>4924.95</v>
      </c>
    </row>
    <row r="278" spans="1:4" ht="9" customHeight="1">
      <c r="A278" s="408" t="s">
        <v>18013</v>
      </c>
      <c r="B278" s="409" t="s">
        <v>18014</v>
      </c>
      <c r="C278" s="408" t="s">
        <v>6</v>
      </c>
      <c r="D278" s="410">
        <v>5126.18</v>
      </c>
    </row>
    <row r="279" spans="1:4" ht="9" customHeight="1">
      <c r="A279" s="408" t="s">
        <v>18015</v>
      </c>
      <c r="B279" s="409" t="s">
        <v>18016</v>
      </c>
      <c r="C279" s="408" t="s">
        <v>6</v>
      </c>
      <c r="D279" s="410">
        <v>5091.04</v>
      </c>
    </row>
    <row r="280" spans="1:4" ht="9" customHeight="1">
      <c r="A280" s="408" t="s">
        <v>18017</v>
      </c>
      <c r="B280" s="409" t="s">
        <v>18018</v>
      </c>
      <c r="C280" s="408" t="s">
        <v>6</v>
      </c>
      <c r="D280" s="410">
        <v>5398.29</v>
      </c>
    </row>
    <row r="281" spans="1:4" ht="9" customHeight="1">
      <c r="A281" s="408" t="s">
        <v>18019</v>
      </c>
      <c r="B281" s="409" t="s">
        <v>18020</v>
      </c>
      <c r="C281" s="408" t="s">
        <v>6</v>
      </c>
      <c r="D281" s="410">
        <v>5362.05</v>
      </c>
    </row>
    <row r="282" spans="1:4" ht="9" customHeight="1">
      <c r="A282" s="408" t="s">
        <v>18021</v>
      </c>
      <c r="B282" s="409" t="s">
        <v>18022</v>
      </c>
      <c r="C282" s="408" t="s">
        <v>6</v>
      </c>
      <c r="D282" s="410">
        <v>7124.42</v>
      </c>
    </row>
    <row r="283" spans="1:4" ht="9" customHeight="1">
      <c r="A283" s="408" t="s">
        <v>18023</v>
      </c>
      <c r="B283" s="409" t="s">
        <v>18024</v>
      </c>
      <c r="C283" s="408" t="s">
        <v>6</v>
      </c>
      <c r="D283" s="410">
        <v>7087.09</v>
      </c>
    </row>
    <row r="284" spans="1:4" ht="9" customHeight="1">
      <c r="A284" s="408" t="s">
        <v>18025</v>
      </c>
      <c r="B284" s="409" t="s">
        <v>18026</v>
      </c>
      <c r="C284" s="408" t="s">
        <v>6</v>
      </c>
      <c r="D284" s="410">
        <v>8966.19</v>
      </c>
    </row>
    <row r="285" spans="1:4" ht="9" customHeight="1">
      <c r="A285" s="408" t="s">
        <v>18027</v>
      </c>
      <c r="B285" s="409" t="s">
        <v>18028</v>
      </c>
      <c r="C285" s="408" t="s">
        <v>6</v>
      </c>
      <c r="D285" s="410">
        <v>8927.76</v>
      </c>
    </row>
    <row r="286" spans="1:4" ht="9" customHeight="1">
      <c r="A286" s="408" t="s">
        <v>18029</v>
      </c>
      <c r="B286" s="409" t="s">
        <v>18030</v>
      </c>
      <c r="C286" s="408" t="s">
        <v>6</v>
      </c>
      <c r="D286" s="410">
        <v>9578.65</v>
      </c>
    </row>
    <row r="287" spans="1:4" ht="9" customHeight="1">
      <c r="A287" s="408" t="s">
        <v>18031</v>
      </c>
      <c r="B287" s="409" t="s">
        <v>18032</v>
      </c>
      <c r="C287" s="408" t="s">
        <v>6</v>
      </c>
      <c r="D287" s="410">
        <v>9539.1200000000008</v>
      </c>
    </row>
    <row r="288" spans="1:4" ht="9" customHeight="1">
      <c r="A288" s="408" t="s">
        <v>18033</v>
      </c>
      <c r="B288" s="409" t="s">
        <v>18034</v>
      </c>
      <c r="C288" s="408" t="s">
        <v>6</v>
      </c>
      <c r="D288" s="410">
        <v>9939.92</v>
      </c>
    </row>
    <row r="289" spans="1:4" ht="9" customHeight="1">
      <c r="A289" s="408" t="s">
        <v>18035</v>
      </c>
      <c r="B289" s="409" t="s">
        <v>18036</v>
      </c>
      <c r="C289" s="408" t="s">
        <v>6</v>
      </c>
      <c r="D289" s="410">
        <v>9899.2900000000009</v>
      </c>
    </row>
    <row r="290" spans="1:4" ht="9" customHeight="1">
      <c r="A290" s="408" t="s">
        <v>18037</v>
      </c>
      <c r="B290" s="409" t="s">
        <v>18038</v>
      </c>
      <c r="C290" s="408" t="s">
        <v>6</v>
      </c>
      <c r="D290" s="410">
        <v>10596.22</v>
      </c>
    </row>
    <row r="291" spans="1:4" ht="9" customHeight="1">
      <c r="A291" s="408" t="s">
        <v>18039</v>
      </c>
      <c r="B291" s="409" t="s">
        <v>18040</v>
      </c>
      <c r="C291" s="408" t="s">
        <v>6</v>
      </c>
      <c r="D291" s="410">
        <v>10554.49</v>
      </c>
    </row>
    <row r="292" spans="1:4" ht="9" customHeight="1">
      <c r="A292" s="408" t="s">
        <v>18041</v>
      </c>
      <c r="B292" s="409" t="s">
        <v>18042</v>
      </c>
      <c r="C292" s="408" t="s">
        <v>6</v>
      </c>
      <c r="D292" s="410">
        <v>6343.1</v>
      </c>
    </row>
    <row r="293" spans="1:4" ht="9" customHeight="1">
      <c r="A293" s="408" t="s">
        <v>18043</v>
      </c>
      <c r="B293" s="409" t="s">
        <v>18044</v>
      </c>
      <c r="C293" s="408" t="s">
        <v>6</v>
      </c>
      <c r="D293" s="410">
        <v>6315.65</v>
      </c>
    </row>
    <row r="294" spans="1:4" ht="9" customHeight="1">
      <c r="A294" s="408" t="s">
        <v>18045</v>
      </c>
      <c r="B294" s="409" t="s">
        <v>18046</v>
      </c>
      <c r="C294" s="408" t="s">
        <v>6</v>
      </c>
      <c r="D294" s="410">
        <v>7844.38</v>
      </c>
    </row>
    <row r="295" spans="1:4" ht="9" customHeight="1">
      <c r="A295" s="408" t="s">
        <v>18047</v>
      </c>
      <c r="B295" s="409" t="s">
        <v>18048</v>
      </c>
      <c r="C295" s="408" t="s">
        <v>6</v>
      </c>
      <c r="D295" s="410">
        <v>7813.63</v>
      </c>
    </row>
    <row r="296" spans="1:4" ht="9" customHeight="1">
      <c r="A296" s="408" t="s">
        <v>18049</v>
      </c>
      <c r="B296" s="409" t="s">
        <v>18050</v>
      </c>
      <c r="C296" s="408" t="s">
        <v>6</v>
      </c>
      <c r="D296" s="410">
        <v>8208.1</v>
      </c>
    </row>
    <row r="297" spans="1:4" ht="9" customHeight="1">
      <c r="A297" s="408" t="s">
        <v>18051</v>
      </c>
      <c r="B297" s="409" t="s">
        <v>18052</v>
      </c>
      <c r="C297" s="408" t="s">
        <v>6</v>
      </c>
      <c r="D297" s="410">
        <v>8176.26</v>
      </c>
    </row>
    <row r="298" spans="1:4" ht="9" customHeight="1">
      <c r="A298" s="408" t="s">
        <v>18053</v>
      </c>
      <c r="B298" s="409" t="s">
        <v>18054</v>
      </c>
      <c r="C298" s="408" t="s">
        <v>6</v>
      </c>
      <c r="D298" s="410">
        <v>9175.75</v>
      </c>
    </row>
    <row r="299" spans="1:4" ht="9" customHeight="1">
      <c r="A299" s="408" t="s">
        <v>18055</v>
      </c>
      <c r="B299" s="409" t="s">
        <v>18056</v>
      </c>
      <c r="C299" s="408" t="s">
        <v>6</v>
      </c>
      <c r="D299" s="410">
        <v>9141.16</v>
      </c>
    </row>
    <row r="300" spans="1:4" ht="9" customHeight="1">
      <c r="A300" s="408" t="s">
        <v>18057</v>
      </c>
      <c r="B300" s="409" t="s">
        <v>18058</v>
      </c>
      <c r="C300" s="408" t="s">
        <v>6</v>
      </c>
      <c r="D300" s="410">
        <v>9720.25</v>
      </c>
    </row>
    <row r="301" spans="1:4" ht="9" customHeight="1">
      <c r="A301" s="408" t="s">
        <v>18059</v>
      </c>
      <c r="B301" s="409" t="s">
        <v>18060</v>
      </c>
      <c r="C301" s="408" t="s">
        <v>6</v>
      </c>
      <c r="D301" s="410">
        <v>9684.01</v>
      </c>
    </row>
    <row r="302" spans="1:4" ht="9" customHeight="1">
      <c r="A302" s="408" t="s">
        <v>18061</v>
      </c>
      <c r="B302" s="409" t="s">
        <v>18062</v>
      </c>
      <c r="C302" s="408" t="s">
        <v>6</v>
      </c>
      <c r="D302" s="410">
        <v>11368.66</v>
      </c>
    </row>
    <row r="303" spans="1:4" ht="9" customHeight="1">
      <c r="A303" s="408" t="s">
        <v>18063</v>
      </c>
      <c r="B303" s="409" t="s">
        <v>18064</v>
      </c>
      <c r="C303" s="408" t="s">
        <v>6</v>
      </c>
      <c r="D303" s="410">
        <v>11328.58</v>
      </c>
    </row>
    <row r="304" spans="1:4" ht="9" customHeight="1">
      <c r="A304" s="408" t="s">
        <v>18065</v>
      </c>
      <c r="B304" s="409" t="s">
        <v>18066</v>
      </c>
      <c r="C304" s="408" t="s">
        <v>6</v>
      </c>
      <c r="D304" s="410">
        <v>12946.19</v>
      </c>
    </row>
    <row r="305" spans="1:4" ht="9" customHeight="1">
      <c r="A305" s="408" t="s">
        <v>18067</v>
      </c>
      <c r="B305" s="409" t="s">
        <v>18068</v>
      </c>
      <c r="C305" s="408" t="s">
        <v>6</v>
      </c>
      <c r="D305" s="410">
        <v>12890.74</v>
      </c>
    </row>
    <row r="306" spans="1:4" ht="9" customHeight="1">
      <c r="A306" s="408" t="s">
        <v>18069</v>
      </c>
      <c r="B306" s="409" t="s">
        <v>18070</v>
      </c>
      <c r="C306" s="408" t="s">
        <v>6</v>
      </c>
      <c r="D306" s="410">
        <v>13773.95</v>
      </c>
    </row>
    <row r="307" spans="1:4" ht="9" customHeight="1">
      <c r="A307" s="408" t="s">
        <v>18071</v>
      </c>
      <c r="B307" s="409" t="s">
        <v>18072</v>
      </c>
      <c r="C307" s="408" t="s">
        <v>6</v>
      </c>
      <c r="D307" s="410">
        <v>13716.85</v>
      </c>
    </row>
    <row r="308" spans="1:4" ht="9" customHeight="1">
      <c r="A308" s="408" t="s">
        <v>18073</v>
      </c>
      <c r="B308" s="409" t="s">
        <v>18074</v>
      </c>
      <c r="C308" s="408" t="s">
        <v>6</v>
      </c>
      <c r="D308" s="410">
        <v>14580.32</v>
      </c>
    </row>
    <row r="309" spans="1:4" ht="9" customHeight="1">
      <c r="A309" s="408" t="s">
        <v>18075</v>
      </c>
      <c r="B309" s="409" t="s">
        <v>18076</v>
      </c>
      <c r="C309" s="408" t="s">
        <v>6</v>
      </c>
      <c r="D309" s="410">
        <v>14521.03</v>
      </c>
    </row>
    <row r="310" spans="1:4" ht="9" customHeight="1">
      <c r="A310" s="408" t="s">
        <v>18077</v>
      </c>
      <c r="B310" s="409" t="s">
        <v>18078</v>
      </c>
      <c r="C310" s="408" t="s">
        <v>6</v>
      </c>
      <c r="D310" s="410">
        <v>15630.95</v>
      </c>
    </row>
    <row r="311" spans="1:4" ht="9" customHeight="1">
      <c r="A311" s="408" t="s">
        <v>18079</v>
      </c>
      <c r="B311" s="409" t="s">
        <v>18080</v>
      </c>
      <c r="C311" s="408" t="s">
        <v>6</v>
      </c>
      <c r="D311" s="410">
        <v>15568.91</v>
      </c>
    </row>
    <row r="312" spans="1:4" ht="9" customHeight="1">
      <c r="A312" s="408" t="s">
        <v>18081</v>
      </c>
      <c r="B312" s="409" t="s">
        <v>18082</v>
      </c>
      <c r="C312" s="408" t="s">
        <v>6</v>
      </c>
      <c r="D312" s="410">
        <v>16213.08</v>
      </c>
    </row>
    <row r="313" spans="1:4" ht="9" customHeight="1">
      <c r="A313" s="408" t="s">
        <v>18083</v>
      </c>
      <c r="B313" s="409" t="s">
        <v>18084</v>
      </c>
      <c r="C313" s="408" t="s">
        <v>6</v>
      </c>
      <c r="D313" s="410">
        <v>16149.39</v>
      </c>
    </row>
    <row r="314" spans="1:4" ht="9" customHeight="1">
      <c r="A314" s="408" t="s">
        <v>18085</v>
      </c>
      <c r="B314" s="409" t="s">
        <v>18086</v>
      </c>
      <c r="C314" s="408" t="s">
        <v>6</v>
      </c>
      <c r="D314" s="410">
        <v>17815.07</v>
      </c>
    </row>
    <row r="315" spans="1:4" ht="9" customHeight="1">
      <c r="A315" s="408" t="s">
        <v>18087</v>
      </c>
      <c r="B315" s="409" t="s">
        <v>18088</v>
      </c>
      <c r="C315" s="408" t="s">
        <v>6</v>
      </c>
      <c r="D315" s="410">
        <v>17746.990000000002</v>
      </c>
    </row>
    <row r="316" spans="1:4" ht="9" customHeight="1">
      <c r="A316" s="408" t="s">
        <v>18089</v>
      </c>
      <c r="B316" s="409" t="s">
        <v>18090</v>
      </c>
      <c r="C316" s="408" t="s">
        <v>6</v>
      </c>
      <c r="D316" s="410">
        <v>19427.330000000002</v>
      </c>
    </row>
    <row r="317" spans="1:4" ht="9" customHeight="1">
      <c r="A317" s="408" t="s">
        <v>18091</v>
      </c>
      <c r="B317" s="409" t="s">
        <v>18092</v>
      </c>
      <c r="C317" s="408" t="s">
        <v>6</v>
      </c>
      <c r="D317" s="410">
        <v>19354.87</v>
      </c>
    </row>
    <row r="318" spans="1:4" ht="9" customHeight="1">
      <c r="A318" s="408" t="s">
        <v>18093</v>
      </c>
      <c r="B318" s="409" t="s">
        <v>18094</v>
      </c>
      <c r="C318" s="408" t="s">
        <v>6</v>
      </c>
      <c r="D318" s="410">
        <v>24753.26</v>
      </c>
    </row>
    <row r="319" spans="1:4" ht="9" customHeight="1">
      <c r="A319" s="408" t="s">
        <v>18095</v>
      </c>
      <c r="B319" s="409" t="s">
        <v>18096</v>
      </c>
      <c r="C319" s="408" t="s">
        <v>6</v>
      </c>
      <c r="D319" s="410">
        <v>24678.59</v>
      </c>
    </row>
    <row r="320" spans="1:4" ht="9" customHeight="1">
      <c r="A320" s="408" t="s">
        <v>18097</v>
      </c>
      <c r="B320" s="409" t="s">
        <v>18098</v>
      </c>
      <c r="C320" s="408" t="s">
        <v>6</v>
      </c>
      <c r="D320" s="410">
        <v>25581.81</v>
      </c>
    </row>
    <row r="321" spans="1:4" ht="9" customHeight="1">
      <c r="A321" s="408" t="s">
        <v>18099</v>
      </c>
      <c r="B321" s="409" t="s">
        <v>18100</v>
      </c>
      <c r="C321" s="408" t="s">
        <v>6</v>
      </c>
      <c r="D321" s="410">
        <v>25492.14</v>
      </c>
    </row>
    <row r="322" spans="1:4" ht="9" customHeight="1">
      <c r="A322" s="408" t="s">
        <v>18101</v>
      </c>
      <c r="B322" s="409" t="s">
        <v>18102</v>
      </c>
      <c r="C322" s="408" t="s">
        <v>6</v>
      </c>
      <c r="D322" s="410">
        <v>31114.39</v>
      </c>
    </row>
    <row r="323" spans="1:4" ht="9" customHeight="1">
      <c r="A323" s="408" t="s">
        <v>18103</v>
      </c>
      <c r="B323" s="409" t="s">
        <v>18104</v>
      </c>
      <c r="C323" s="408" t="s">
        <v>6</v>
      </c>
      <c r="D323" s="410">
        <v>31020.240000000002</v>
      </c>
    </row>
    <row r="324" spans="1:4" ht="9" customHeight="1">
      <c r="A324" s="408" t="s">
        <v>18105</v>
      </c>
      <c r="B324" s="409" t="s">
        <v>18106</v>
      </c>
      <c r="C324" s="408" t="s">
        <v>6</v>
      </c>
      <c r="D324" s="410">
        <v>33424.04</v>
      </c>
    </row>
    <row r="325" spans="1:4" ht="9" customHeight="1">
      <c r="A325" s="408" t="s">
        <v>18107</v>
      </c>
      <c r="B325" s="409" t="s">
        <v>18108</v>
      </c>
      <c r="C325" s="408" t="s">
        <v>6</v>
      </c>
      <c r="D325" s="410">
        <v>33325.410000000003</v>
      </c>
    </row>
    <row r="326" spans="1:4" ht="9" customHeight="1">
      <c r="A326" s="408" t="s">
        <v>18109</v>
      </c>
      <c r="B326" s="409" t="s">
        <v>18110</v>
      </c>
      <c r="C326" s="408" t="s">
        <v>6</v>
      </c>
      <c r="D326" s="410">
        <v>41271.629999999997</v>
      </c>
    </row>
    <row r="327" spans="1:4" ht="9" customHeight="1">
      <c r="A327" s="408" t="s">
        <v>18111</v>
      </c>
      <c r="B327" s="409" t="s">
        <v>18112</v>
      </c>
      <c r="C327" s="408" t="s">
        <v>6</v>
      </c>
      <c r="D327" s="410">
        <v>41167.870000000003</v>
      </c>
    </row>
    <row r="328" spans="1:4" ht="9" customHeight="1">
      <c r="A328" s="408" t="s">
        <v>18113</v>
      </c>
      <c r="B328" s="409" t="s">
        <v>18114</v>
      </c>
      <c r="C328" s="408" t="s">
        <v>6</v>
      </c>
      <c r="D328" s="410">
        <v>43906.57</v>
      </c>
    </row>
    <row r="329" spans="1:4" ht="9" customHeight="1">
      <c r="A329" s="408" t="s">
        <v>18115</v>
      </c>
      <c r="B329" s="409" t="s">
        <v>18116</v>
      </c>
      <c r="C329" s="408" t="s">
        <v>6</v>
      </c>
      <c r="D329" s="410">
        <v>43797.69</v>
      </c>
    </row>
    <row r="330" spans="1:4" ht="9" customHeight="1">
      <c r="A330" s="408" t="s">
        <v>18117</v>
      </c>
      <c r="B330" s="409" t="s">
        <v>18118</v>
      </c>
      <c r="C330" s="408" t="s">
        <v>6</v>
      </c>
      <c r="D330" s="410">
        <v>56034.03</v>
      </c>
    </row>
    <row r="331" spans="1:4" ht="9" customHeight="1">
      <c r="A331" s="408" t="s">
        <v>18119</v>
      </c>
      <c r="B331" s="409" t="s">
        <v>18120</v>
      </c>
      <c r="C331" s="408" t="s">
        <v>6</v>
      </c>
      <c r="D331" s="410">
        <v>55920.67</v>
      </c>
    </row>
    <row r="332" spans="1:4" ht="9" customHeight="1">
      <c r="A332" s="408" t="s">
        <v>18121</v>
      </c>
      <c r="B332" s="409" t="s">
        <v>18122</v>
      </c>
      <c r="C332" s="408" t="s">
        <v>6</v>
      </c>
      <c r="D332" s="410">
        <v>59406.41</v>
      </c>
    </row>
    <row r="333" spans="1:4" ht="9" customHeight="1">
      <c r="A333" s="408" t="s">
        <v>18123</v>
      </c>
      <c r="B333" s="409" t="s">
        <v>18124</v>
      </c>
      <c r="C333" s="408" t="s">
        <v>6</v>
      </c>
      <c r="D333" s="410">
        <v>59287.92</v>
      </c>
    </row>
    <row r="334" spans="1:4" ht="9" customHeight="1">
      <c r="A334" s="408" t="s">
        <v>18125</v>
      </c>
      <c r="B334" s="409" t="s">
        <v>18126</v>
      </c>
      <c r="C334" s="408" t="s">
        <v>6</v>
      </c>
      <c r="D334" s="410">
        <v>6178.87</v>
      </c>
    </row>
    <row r="335" spans="1:4" ht="9" customHeight="1">
      <c r="A335" s="408" t="s">
        <v>18127</v>
      </c>
      <c r="B335" s="409" t="s">
        <v>18128</v>
      </c>
      <c r="C335" s="408" t="s">
        <v>6</v>
      </c>
      <c r="D335" s="410">
        <v>6151.42</v>
      </c>
    </row>
    <row r="336" spans="1:4" ht="9" customHeight="1">
      <c r="A336" s="408" t="s">
        <v>18129</v>
      </c>
      <c r="B336" s="409" t="s">
        <v>18130</v>
      </c>
      <c r="C336" s="408" t="s">
        <v>6</v>
      </c>
      <c r="D336" s="410">
        <v>7645.8</v>
      </c>
    </row>
    <row r="337" spans="1:4" ht="9" customHeight="1">
      <c r="A337" s="408" t="s">
        <v>18131</v>
      </c>
      <c r="B337" s="409" t="s">
        <v>18132</v>
      </c>
      <c r="C337" s="408" t="s">
        <v>6</v>
      </c>
      <c r="D337" s="410">
        <v>7615.06</v>
      </c>
    </row>
    <row r="338" spans="1:4" ht="9" customHeight="1">
      <c r="A338" s="408" t="s">
        <v>18133</v>
      </c>
      <c r="B338" s="409" t="s">
        <v>18134</v>
      </c>
      <c r="C338" s="408" t="s">
        <v>6</v>
      </c>
      <c r="D338" s="410">
        <v>8003.09</v>
      </c>
    </row>
    <row r="339" spans="1:4" ht="9" customHeight="1">
      <c r="A339" s="408" t="s">
        <v>18135</v>
      </c>
      <c r="B339" s="409" t="s">
        <v>18136</v>
      </c>
      <c r="C339" s="408" t="s">
        <v>6</v>
      </c>
      <c r="D339" s="410">
        <v>7971.24</v>
      </c>
    </row>
    <row r="340" spans="1:4" ht="9" customHeight="1">
      <c r="A340" s="408" t="s">
        <v>18137</v>
      </c>
      <c r="B340" s="409" t="s">
        <v>18138</v>
      </c>
      <c r="C340" s="408" t="s">
        <v>6</v>
      </c>
      <c r="D340" s="410">
        <v>8942.7999999999993</v>
      </c>
    </row>
    <row r="341" spans="1:4" ht="9" customHeight="1">
      <c r="A341" s="408" t="s">
        <v>18139</v>
      </c>
      <c r="B341" s="409" t="s">
        <v>18140</v>
      </c>
      <c r="C341" s="408" t="s">
        <v>6</v>
      </c>
      <c r="D341" s="410">
        <v>8908.2099999999991</v>
      </c>
    </row>
    <row r="342" spans="1:4" ht="9" customHeight="1">
      <c r="A342" s="408" t="s">
        <v>18141</v>
      </c>
      <c r="B342" s="409" t="s">
        <v>18142</v>
      </c>
      <c r="C342" s="408" t="s">
        <v>6</v>
      </c>
      <c r="D342" s="410">
        <v>9474.43</v>
      </c>
    </row>
    <row r="343" spans="1:4" ht="9" customHeight="1">
      <c r="A343" s="408" t="s">
        <v>18143</v>
      </c>
      <c r="B343" s="409" t="s">
        <v>18144</v>
      </c>
      <c r="C343" s="408" t="s">
        <v>6</v>
      </c>
      <c r="D343" s="410">
        <v>9438.2000000000007</v>
      </c>
    </row>
    <row r="344" spans="1:4" ht="9" customHeight="1">
      <c r="A344" s="408" t="s">
        <v>18145</v>
      </c>
      <c r="B344" s="409" t="s">
        <v>18146</v>
      </c>
      <c r="C344" s="408" t="s">
        <v>6</v>
      </c>
      <c r="D344" s="410">
        <v>11080.99</v>
      </c>
    </row>
    <row r="345" spans="1:4" ht="9" customHeight="1">
      <c r="A345" s="408" t="s">
        <v>18147</v>
      </c>
      <c r="B345" s="409" t="s">
        <v>18148</v>
      </c>
      <c r="C345" s="408" t="s">
        <v>6</v>
      </c>
      <c r="D345" s="410">
        <v>11040.91</v>
      </c>
    </row>
    <row r="346" spans="1:4" ht="9" customHeight="1">
      <c r="A346" s="408" t="s">
        <v>18149</v>
      </c>
      <c r="B346" s="409" t="s">
        <v>18150</v>
      </c>
      <c r="C346" s="408" t="s">
        <v>6</v>
      </c>
      <c r="D346" s="410">
        <v>12644.25</v>
      </c>
    </row>
    <row r="347" spans="1:4" ht="9" customHeight="1">
      <c r="A347" s="408" t="s">
        <v>18151</v>
      </c>
      <c r="B347" s="409" t="s">
        <v>18152</v>
      </c>
      <c r="C347" s="408" t="s">
        <v>6</v>
      </c>
      <c r="D347" s="410">
        <v>12588.81</v>
      </c>
    </row>
    <row r="348" spans="1:4" ht="9" customHeight="1">
      <c r="A348" s="408" t="s">
        <v>18153</v>
      </c>
      <c r="B348" s="409" t="s">
        <v>18154</v>
      </c>
      <c r="C348" s="408" t="s">
        <v>6</v>
      </c>
      <c r="D348" s="410">
        <v>13425.1</v>
      </c>
    </row>
    <row r="349" spans="1:4" ht="9" customHeight="1">
      <c r="A349" s="408" t="s">
        <v>18155</v>
      </c>
      <c r="B349" s="409" t="s">
        <v>18156</v>
      </c>
      <c r="C349" s="408" t="s">
        <v>6</v>
      </c>
      <c r="D349" s="410">
        <v>13368</v>
      </c>
    </row>
    <row r="350" spans="1:4" ht="9" customHeight="1">
      <c r="A350" s="408" t="s">
        <v>18157</v>
      </c>
      <c r="B350" s="409" t="s">
        <v>18158</v>
      </c>
      <c r="C350" s="408" t="s">
        <v>6</v>
      </c>
      <c r="D350" s="410">
        <v>14211.06</v>
      </c>
    </row>
    <row r="351" spans="1:4" ht="9" customHeight="1">
      <c r="A351" s="408" t="s">
        <v>18159</v>
      </c>
      <c r="B351" s="409" t="s">
        <v>18160</v>
      </c>
      <c r="C351" s="408" t="s">
        <v>6</v>
      </c>
      <c r="D351" s="410">
        <v>14151.77</v>
      </c>
    </row>
    <row r="352" spans="1:4" ht="9" customHeight="1">
      <c r="A352" s="408" t="s">
        <v>18161</v>
      </c>
      <c r="B352" s="409" t="s">
        <v>18162</v>
      </c>
      <c r="C352" s="408" t="s">
        <v>6</v>
      </c>
      <c r="D352" s="410">
        <v>15233.52</v>
      </c>
    </row>
    <row r="353" spans="1:4" ht="9" customHeight="1">
      <c r="A353" s="408" t="s">
        <v>18163</v>
      </c>
      <c r="B353" s="409" t="s">
        <v>18164</v>
      </c>
      <c r="C353" s="408" t="s">
        <v>6</v>
      </c>
      <c r="D353" s="410">
        <v>15171.48</v>
      </c>
    </row>
    <row r="354" spans="1:4" ht="9" customHeight="1">
      <c r="A354" s="408" t="s">
        <v>18165</v>
      </c>
      <c r="B354" s="409" t="s">
        <v>18166</v>
      </c>
      <c r="C354" s="408" t="s">
        <v>6</v>
      </c>
      <c r="D354" s="410">
        <v>15803.03</v>
      </c>
    </row>
    <row r="355" spans="1:4" ht="9" customHeight="1">
      <c r="A355" s="408" t="s">
        <v>18167</v>
      </c>
      <c r="B355" s="409" t="s">
        <v>18168</v>
      </c>
      <c r="C355" s="408" t="s">
        <v>6</v>
      </c>
      <c r="D355" s="410">
        <v>15739.35</v>
      </c>
    </row>
    <row r="356" spans="1:4" ht="9" customHeight="1">
      <c r="A356" s="408" t="s">
        <v>18169</v>
      </c>
      <c r="B356" s="409" t="s">
        <v>18170</v>
      </c>
      <c r="C356" s="408" t="s">
        <v>6</v>
      </c>
      <c r="D356" s="410">
        <v>17363.169999999998</v>
      </c>
    </row>
    <row r="357" spans="1:4" ht="9" customHeight="1">
      <c r="A357" s="408" t="s">
        <v>18171</v>
      </c>
      <c r="B357" s="409" t="s">
        <v>18172</v>
      </c>
      <c r="C357" s="408" t="s">
        <v>6</v>
      </c>
      <c r="D357" s="410">
        <v>17295.099999999999</v>
      </c>
    </row>
    <row r="358" spans="1:4" ht="9" customHeight="1">
      <c r="A358" s="408" t="s">
        <v>18173</v>
      </c>
      <c r="B358" s="409" t="s">
        <v>18174</v>
      </c>
      <c r="C358" s="408" t="s">
        <v>6</v>
      </c>
      <c r="D358" s="410">
        <v>18914.71</v>
      </c>
    </row>
    <row r="359" spans="1:4" ht="9" customHeight="1">
      <c r="A359" s="408" t="s">
        <v>18175</v>
      </c>
      <c r="B359" s="409" t="s">
        <v>18176</v>
      </c>
      <c r="C359" s="408" t="s">
        <v>6</v>
      </c>
      <c r="D359" s="410">
        <v>18842.240000000002</v>
      </c>
    </row>
    <row r="360" spans="1:4" ht="9" customHeight="1">
      <c r="A360" s="408" t="s">
        <v>18177</v>
      </c>
      <c r="B360" s="409" t="s">
        <v>18178</v>
      </c>
      <c r="C360" s="408" t="s">
        <v>6</v>
      </c>
      <c r="D360" s="410">
        <v>21641.3</v>
      </c>
    </row>
    <row r="361" spans="1:4" ht="9" customHeight="1">
      <c r="A361" s="408" t="s">
        <v>18179</v>
      </c>
      <c r="B361" s="409" t="s">
        <v>18180</v>
      </c>
      <c r="C361" s="408" t="s">
        <v>6</v>
      </c>
      <c r="D361" s="410">
        <v>21566.639999999999</v>
      </c>
    </row>
    <row r="362" spans="1:4" ht="9" customHeight="1">
      <c r="A362" s="408" t="s">
        <v>18181</v>
      </c>
      <c r="B362" s="409" t="s">
        <v>18182</v>
      </c>
      <c r="C362" s="408" t="s">
        <v>6</v>
      </c>
      <c r="D362" s="410">
        <v>22378.44</v>
      </c>
    </row>
    <row r="363" spans="1:4" ht="9" customHeight="1">
      <c r="A363" s="408" t="s">
        <v>18183</v>
      </c>
      <c r="B363" s="409" t="s">
        <v>18184</v>
      </c>
      <c r="C363" s="408" t="s">
        <v>6</v>
      </c>
      <c r="D363" s="410">
        <v>22288.77</v>
      </c>
    </row>
    <row r="364" spans="1:4" ht="9" customHeight="1">
      <c r="A364" s="408" t="s">
        <v>18185</v>
      </c>
      <c r="B364" s="409" t="s">
        <v>18186</v>
      </c>
      <c r="C364" s="408" t="s">
        <v>6</v>
      </c>
      <c r="D364" s="410">
        <v>28120.46</v>
      </c>
    </row>
    <row r="365" spans="1:4" ht="9" customHeight="1">
      <c r="A365" s="408" t="s">
        <v>18187</v>
      </c>
      <c r="B365" s="409" t="s">
        <v>18188</v>
      </c>
      <c r="C365" s="408" t="s">
        <v>6</v>
      </c>
      <c r="D365" s="410">
        <v>28026.31</v>
      </c>
    </row>
    <row r="366" spans="1:4" ht="9" customHeight="1">
      <c r="A366" s="408" t="s">
        <v>18189</v>
      </c>
      <c r="B366" s="409" t="s">
        <v>18190</v>
      </c>
      <c r="C366" s="408" t="s">
        <v>6</v>
      </c>
      <c r="D366" s="410">
        <v>30215.97</v>
      </c>
    </row>
    <row r="367" spans="1:4" ht="9" customHeight="1">
      <c r="A367" s="408" t="s">
        <v>18191</v>
      </c>
      <c r="B367" s="409" t="s">
        <v>18192</v>
      </c>
      <c r="C367" s="408" t="s">
        <v>6</v>
      </c>
      <c r="D367" s="410">
        <v>30117.33</v>
      </c>
    </row>
    <row r="368" spans="1:4" ht="9" customHeight="1">
      <c r="A368" s="408" t="s">
        <v>18193</v>
      </c>
      <c r="B368" s="409" t="s">
        <v>18194</v>
      </c>
      <c r="C368" s="408" t="s">
        <v>6</v>
      </c>
      <c r="D368" s="410">
        <v>37155.879999999997</v>
      </c>
    </row>
    <row r="369" spans="1:4" ht="9" customHeight="1">
      <c r="A369" s="408" t="s">
        <v>18195</v>
      </c>
      <c r="B369" s="409" t="s">
        <v>18196</v>
      </c>
      <c r="C369" s="408" t="s">
        <v>6</v>
      </c>
      <c r="D369" s="410">
        <v>37052.120000000003</v>
      </c>
    </row>
    <row r="370" spans="1:4" ht="9" customHeight="1">
      <c r="A370" s="408" t="s">
        <v>18197</v>
      </c>
      <c r="B370" s="409" t="s">
        <v>18198</v>
      </c>
      <c r="C370" s="408" t="s">
        <v>6</v>
      </c>
      <c r="D370" s="410">
        <v>44389.33</v>
      </c>
    </row>
    <row r="371" spans="1:4" ht="9" customHeight="1">
      <c r="A371" s="408" t="s">
        <v>18199</v>
      </c>
      <c r="B371" s="409" t="s">
        <v>18200</v>
      </c>
      <c r="C371" s="408" t="s">
        <v>6</v>
      </c>
      <c r="D371" s="410">
        <v>44280.44</v>
      </c>
    </row>
    <row r="372" spans="1:4" ht="9" customHeight="1">
      <c r="A372" s="408" t="s">
        <v>18201</v>
      </c>
      <c r="B372" s="409" t="s">
        <v>18202</v>
      </c>
      <c r="C372" s="408" t="s">
        <v>6</v>
      </c>
      <c r="D372" s="410">
        <v>47226.15</v>
      </c>
    </row>
    <row r="373" spans="1:4" ht="9" customHeight="1">
      <c r="A373" s="408" t="s">
        <v>18203</v>
      </c>
      <c r="B373" s="409" t="s">
        <v>18204</v>
      </c>
      <c r="C373" s="408" t="s">
        <v>6</v>
      </c>
      <c r="D373" s="410">
        <v>47112.78</v>
      </c>
    </row>
    <row r="374" spans="1:4" ht="9" customHeight="1">
      <c r="A374" s="408" t="s">
        <v>18205</v>
      </c>
      <c r="B374" s="409" t="s">
        <v>18206</v>
      </c>
      <c r="C374" s="408" t="s">
        <v>6</v>
      </c>
      <c r="D374" s="410">
        <v>50111.03</v>
      </c>
    </row>
    <row r="375" spans="1:4" ht="9" customHeight="1">
      <c r="A375" s="408" t="s">
        <v>18207</v>
      </c>
      <c r="B375" s="409" t="s">
        <v>18208</v>
      </c>
      <c r="C375" s="408" t="s">
        <v>6</v>
      </c>
      <c r="D375" s="410">
        <v>49992.54</v>
      </c>
    </row>
    <row r="376" spans="1:4" ht="18" customHeight="1">
      <c r="A376" s="408" t="s">
        <v>18209</v>
      </c>
      <c r="B376" s="409" t="s">
        <v>18210</v>
      </c>
      <c r="C376" s="408" t="s">
        <v>6</v>
      </c>
      <c r="D376" s="410">
        <v>7398.5</v>
      </c>
    </row>
    <row r="377" spans="1:4" ht="18" customHeight="1">
      <c r="A377" s="408" t="s">
        <v>18211</v>
      </c>
      <c r="B377" s="409" t="s">
        <v>18212</v>
      </c>
      <c r="C377" s="408" t="s">
        <v>6</v>
      </c>
      <c r="D377" s="410">
        <v>7366.11</v>
      </c>
    </row>
    <row r="378" spans="1:4" ht="18" customHeight="1">
      <c r="A378" s="408" t="s">
        <v>18213</v>
      </c>
      <c r="B378" s="409" t="s">
        <v>18214</v>
      </c>
      <c r="C378" s="408" t="s">
        <v>6</v>
      </c>
      <c r="D378" s="410">
        <v>8181.55</v>
      </c>
    </row>
    <row r="379" spans="1:4" ht="18" customHeight="1">
      <c r="A379" s="408" t="s">
        <v>18215</v>
      </c>
      <c r="B379" s="409" t="s">
        <v>18216</v>
      </c>
      <c r="C379" s="408" t="s">
        <v>6</v>
      </c>
      <c r="D379" s="410">
        <v>8146.96</v>
      </c>
    </row>
    <row r="380" spans="1:4" ht="18" customHeight="1">
      <c r="A380" s="408" t="s">
        <v>18217</v>
      </c>
      <c r="B380" s="409" t="s">
        <v>18218</v>
      </c>
      <c r="C380" s="408" t="s">
        <v>6</v>
      </c>
      <c r="D380" s="410">
        <v>8926.0300000000007</v>
      </c>
    </row>
    <row r="381" spans="1:4" ht="18" customHeight="1">
      <c r="A381" s="408" t="s">
        <v>18219</v>
      </c>
      <c r="B381" s="409" t="s">
        <v>18220</v>
      </c>
      <c r="C381" s="408" t="s">
        <v>6</v>
      </c>
      <c r="D381" s="410">
        <v>8889.7900000000009</v>
      </c>
    </row>
    <row r="382" spans="1:4" ht="18" customHeight="1">
      <c r="A382" s="408" t="s">
        <v>18221</v>
      </c>
      <c r="B382" s="409" t="s">
        <v>18222</v>
      </c>
      <c r="C382" s="408" t="s">
        <v>6</v>
      </c>
      <c r="D382" s="410">
        <v>9488.91</v>
      </c>
    </row>
    <row r="383" spans="1:4" ht="18" customHeight="1">
      <c r="A383" s="408" t="s">
        <v>18223</v>
      </c>
      <c r="B383" s="409" t="s">
        <v>18224</v>
      </c>
      <c r="C383" s="408" t="s">
        <v>6</v>
      </c>
      <c r="D383" s="410">
        <v>9449.94</v>
      </c>
    </row>
    <row r="384" spans="1:4" ht="18" customHeight="1">
      <c r="A384" s="408" t="s">
        <v>18225</v>
      </c>
      <c r="B384" s="409" t="s">
        <v>18226</v>
      </c>
      <c r="C384" s="408" t="s">
        <v>6</v>
      </c>
      <c r="D384" s="410">
        <v>10270.629999999999</v>
      </c>
    </row>
    <row r="385" spans="1:4" ht="18" customHeight="1">
      <c r="A385" s="408" t="s">
        <v>18227</v>
      </c>
      <c r="B385" s="409" t="s">
        <v>18228</v>
      </c>
      <c r="C385" s="408" t="s">
        <v>6</v>
      </c>
      <c r="D385" s="410">
        <v>10230.370000000001</v>
      </c>
    </row>
    <row r="386" spans="1:4" ht="18" customHeight="1">
      <c r="A386" s="408" t="s">
        <v>18229</v>
      </c>
      <c r="B386" s="409" t="s">
        <v>18230</v>
      </c>
      <c r="C386" s="408" t="s">
        <v>6</v>
      </c>
      <c r="D386" s="410">
        <v>10546.34</v>
      </c>
    </row>
    <row r="387" spans="1:4" ht="18" customHeight="1">
      <c r="A387" s="408" t="s">
        <v>18231</v>
      </c>
      <c r="B387" s="409" t="s">
        <v>18232</v>
      </c>
      <c r="C387" s="408" t="s">
        <v>6</v>
      </c>
      <c r="D387" s="410">
        <v>10505.16</v>
      </c>
    </row>
    <row r="388" spans="1:4" ht="18" customHeight="1">
      <c r="A388" s="408" t="s">
        <v>18233</v>
      </c>
      <c r="B388" s="409" t="s">
        <v>18234</v>
      </c>
      <c r="C388" s="408" t="s">
        <v>6</v>
      </c>
      <c r="D388" s="410">
        <v>11106.61</v>
      </c>
    </row>
    <row r="389" spans="1:4" ht="18" customHeight="1">
      <c r="A389" s="408" t="s">
        <v>18235</v>
      </c>
      <c r="B389" s="409" t="s">
        <v>18236</v>
      </c>
      <c r="C389" s="408" t="s">
        <v>6</v>
      </c>
      <c r="D389" s="410">
        <v>11051.71</v>
      </c>
    </row>
    <row r="390" spans="1:4" ht="18" customHeight="1">
      <c r="A390" s="408" t="s">
        <v>18237</v>
      </c>
      <c r="B390" s="409" t="s">
        <v>18238</v>
      </c>
      <c r="C390" s="408" t="s">
        <v>6</v>
      </c>
      <c r="D390" s="410">
        <v>11618.02</v>
      </c>
    </row>
    <row r="391" spans="1:4" ht="18" customHeight="1">
      <c r="A391" s="408" t="s">
        <v>18239</v>
      </c>
      <c r="B391" s="409" t="s">
        <v>18240</v>
      </c>
      <c r="C391" s="408" t="s">
        <v>6</v>
      </c>
      <c r="D391" s="410">
        <v>11560.93</v>
      </c>
    </row>
    <row r="392" spans="1:4" ht="18" customHeight="1">
      <c r="A392" s="408" t="s">
        <v>18241</v>
      </c>
      <c r="B392" s="409" t="s">
        <v>18242</v>
      </c>
      <c r="C392" s="408" t="s">
        <v>6</v>
      </c>
      <c r="D392" s="410">
        <v>12172.16</v>
      </c>
    </row>
    <row r="393" spans="1:4" ht="18" customHeight="1">
      <c r="A393" s="408" t="s">
        <v>18243</v>
      </c>
      <c r="B393" s="409" t="s">
        <v>18244</v>
      </c>
      <c r="C393" s="408" t="s">
        <v>6</v>
      </c>
      <c r="D393" s="410">
        <v>12113.42</v>
      </c>
    </row>
    <row r="394" spans="1:4" ht="18" customHeight="1">
      <c r="A394" s="408" t="s">
        <v>18245</v>
      </c>
      <c r="B394" s="409" t="s">
        <v>18246</v>
      </c>
      <c r="C394" s="408" t="s">
        <v>6</v>
      </c>
      <c r="D394" s="410">
        <v>12703.83</v>
      </c>
    </row>
    <row r="395" spans="1:4" ht="18" customHeight="1">
      <c r="A395" s="408" t="s">
        <v>18247</v>
      </c>
      <c r="B395" s="409" t="s">
        <v>18248</v>
      </c>
      <c r="C395" s="408" t="s">
        <v>6</v>
      </c>
      <c r="D395" s="410">
        <v>12642.89</v>
      </c>
    </row>
    <row r="396" spans="1:4" ht="18" customHeight="1">
      <c r="A396" s="408" t="s">
        <v>18249</v>
      </c>
      <c r="B396" s="409" t="s">
        <v>18250</v>
      </c>
      <c r="C396" s="408" t="s">
        <v>6</v>
      </c>
      <c r="D396" s="410">
        <v>13473.42</v>
      </c>
    </row>
    <row r="397" spans="1:4" ht="18" customHeight="1">
      <c r="A397" s="408" t="s">
        <v>18251</v>
      </c>
      <c r="B397" s="409" t="s">
        <v>18252</v>
      </c>
      <c r="C397" s="408" t="s">
        <v>6</v>
      </c>
      <c r="D397" s="410">
        <v>13410.83</v>
      </c>
    </row>
    <row r="398" spans="1:4" ht="18" customHeight="1">
      <c r="A398" s="408" t="s">
        <v>18253</v>
      </c>
      <c r="B398" s="409" t="s">
        <v>18254</v>
      </c>
      <c r="C398" s="408" t="s">
        <v>6</v>
      </c>
      <c r="D398" s="410">
        <v>14050.99</v>
      </c>
    </row>
    <row r="399" spans="1:4" ht="18" customHeight="1">
      <c r="A399" s="408" t="s">
        <v>18255</v>
      </c>
      <c r="B399" s="409" t="s">
        <v>18256</v>
      </c>
      <c r="C399" s="408" t="s">
        <v>6</v>
      </c>
      <c r="D399" s="410">
        <v>13986.21</v>
      </c>
    </row>
    <row r="400" spans="1:4" ht="18" customHeight="1">
      <c r="A400" s="408" t="s">
        <v>18257</v>
      </c>
      <c r="B400" s="409" t="s">
        <v>18258</v>
      </c>
      <c r="C400" s="408" t="s">
        <v>6</v>
      </c>
      <c r="D400" s="410">
        <v>14600.82</v>
      </c>
    </row>
    <row r="401" spans="1:4" ht="18" customHeight="1">
      <c r="A401" s="408" t="s">
        <v>18259</v>
      </c>
      <c r="B401" s="409" t="s">
        <v>18260</v>
      </c>
      <c r="C401" s="408" t="s">
        <v>6</v>
      </c>
      <c r="D401" s="410">
        <v>14534.94</v>
      </c>
    </row>
    <row r="402" spans="1:4" ht="18" customHeight="1">
      <c r="A402" s="408" t="s">
        <v>18261</v>
      </c>
      <c r="B402" s="409" t="s">
        <v>18262</v>
      </c>
      <c r="C402" s="408" t="s">
        <v>6</v>
      </c>
      <c r="D402" s="410">
        <v>15135.21</v>
      </c>
    </row>
    <row r="403" spans="1:4" ht="18" customHeight="1">
      <c r="A403" s="408" t="s">
        <v>18263</v>
      </c>
      <c r="B403" s="409" t="s">
        <v>18264</v>
      </c>
      <c r="C403" s="408" t="s">
        <v>6</v>
      </c>
      <c r="D403" s="410">
        <v>15067.68</v>
      </c>
    </row>
    <row r="404" spans="1:4" ht="18" customHeight="1">
      <c r="A404" s="408" t="s">
        <v>18265</v>
      </c>
      <c r="B404" s="409" t="s">
        <v>18266</v>
      </c>
      <c r="C404" s="408" t="s">
        <v>6</v>
      </c>
      <c r="D404" s="410">
        <v>15709.68</v>
      </c>
    </row>
    <row r="405" spans="1:4" ht="18" customHeight="1">
      <c r="A405" s="408" t="s">
        <v>18267</v>
      </c>
      <c r="B405" s="409" t="s">
        <v>18268</v>
      </c>
      <c r="C405" s="408" t="s">
        <v>6</v>
      </c>
      <c r="D405" s="410">
        <v>15627.7</v>
      </c>
    </row>
    <row r="406" spans="1:4" ht="18" customHeight="1">
      <c r="A406" s="408" t="s">
        <v>18269</v>
      </c>
      <c r="B406" s="409" t="s">
        <v>18270</v>
      </c>
      <c r="C406" s="408" t="s">
        <v>6</v>
      </c>
      <c r="D406" s="410">
        <v>16523.419999999998</v>
      </c>
    </row>
    <row r="407" spans="1:4" ht="18" customHeight="1">
      <c r="A407" s="408" t="s">
        <v>18271</v>
      </c>
      <c r="B407" s="409" t="s">
        <v>18272</v>
      </c>
      <c r="C407" s="408" t="s">
        <v>6</v>
      </c>
      <c r="D407" s="410">
        <v>16438.87</v>
      </c>
    </row>
    <row r="408" spans="1:4" ht="18" customHeight="1">
      <c r="A408" s="408" t="s">
        <v>18273</v>
      </c>
      <c r="B408" s="409" t="s">
        <v>18274</v>
      </c>
      <c r="C408" s="408" t="s">
        <v>6</v>
      </c>
      <c r="D408" s="410">
        <v>20406.05</v>
      </c>
    </row>
    <row r="409" spans="1:4" ht="18" customHeight="1">
      <c r="A409" s="408" t="s">
        <v>18275</v>
      </c>
      <c r="B409" s="409" t="s">
        <v>18276</v>
      </c>
      <c r="C409" s="408" t="s">
        <v>6</v>
      </c>
      <c r="D409" s="410">
        <v>20318.939999999999</v>
      </c>
    </row>
    <row r="410" spans="1:4" ht="18" customHeight="1">
      <c r="A410" s="408" t="s">
        <v>18277</v>
      </c>
      <c r="B410" s="409" t="s">
        <v>18278</v>
      </c>
      <c r="C410" s="408" t="s">
        <v>6</v>
      </c>
      <c r="D410" s="410">
        <v>21221.97</v>
      </c>
    </row>
    <row r="411" spans="1:4" ht="18" customHeight="1">
      <c r="A411" s="408" t="s">
        <v>18279</v>
      </c>
      <c r="B411" s="409" t="s">
        <v>18280</v>
      </c>
      <c r="C411" s="408" t="s">
        <v>6</v>
      </c>
      <c r="D411" s="410">
        <v>21131.66</v>
      </c>
    </row>
    <row r="412" spans="1:4" ht="18" customHeight="1">
      <c r="A412" s="408" t="s">
        <v>18281</v>
      </c>
      <c r="B412" s="409" t="s">
        <v>18282</v>
      </c>
      <c r="C412" s="408" t="s">
        <v>6</v>
      </c>
      <c r="D412" s="410">
        <v>21904.71</v>
      </c>
    </row>
    <row r="413" spans="1:4" ht="18" customHeight="1">
      <c r="A413" s="408" t="s">
        <v>18283</v>
      </c>
      <c r="B413" s="409" t="s">
        <v>18284</v>
      </c>
      <c r="C413" s="408" t="s">
        <v>6</v>
      </c>
      <c r="D413" s="410">
        <v>21811.84</v>
      </c>
    </row>
    <row r="414" spans="1:4" ht="18" customHeight="1">
      <c r="A414" s="408" t="s">
        <v>18285</v>
      </c>
      <c r="B414" s="409" t="s">
        <v>18286</v>
      </c>
      <c r="C414" s="408" t="s">
        <v>6</v>
      </c>
      <c r="D414" s="410">
        <v>24996.639999999999</v>
      </c>
    </row>
    <row r="415" spans="1:4" ht="18" customHeight="1">
      <c r="A415" s="408" t="s">
        <v>18287</v>
      </c>
      <c r="B415" s="409" t="s">
        <v>18288</v>
      </c>
      <c r="C415" s="408" t="s">
        <v>6</v>
      </c>
      <c r="D415" s="410">
        <v>24901.200000000001</v>
      </c>
    </row>
    <row r="416" spans="1:4" ht="18" customHeight="1">
      <c r="A416" s="408" t="s">
        <v>18289</v>
      </c>
      <c r="B416" s="409" t="s">
        <v>18290</v>
      </c>
      <c r="C416" s="408" t="s">
        <v>6</v>
      </c>
      <c r="D416" s="410">
        <v>25382.84</v>
      </c>
    </row>
    <row r="417" spans="1:4" ht="18" customHeight="1">
      <c r="A417" s="408" t="s">
        <v>18291</v>
      </c>
      <c r="B417" s="409" t="s">
        <v>18292</v>
      </c>
      <c r="C417" s="408" t="s">
        <v>6</v>
      </c>
      <c r="D417" s="410">
        <v>25285.49</v>
      </c>
    </row>
    <row r="418" spans="1:4" ht="18" customHeight="1">
      <c r="A418" s="408" t="s">
        <v>18293</v>
      </c>
      <c r="B418" s="409" t="s">
        <v>18294</v>
      </c>
      <c r="C418" s="408" t="s">
        <v>6</v>
      </c>
      <c r="D418" s="410">
        <v>29846.27</v>
      </c>
    </row>
    <row r="419" spans="1:4" ht="18" customHeight="1">
      <c r="A419" s="408" t="s">
        <v>18295</v>
      </c>
      <c r="B419" s="409" t="s">
        <v>18296</v>
      </c>
      <c r="C419" s="408" t="s">
        <v>6</v>
      </c>
      <c r="D419" s="410">
        <v>29746.35</v>
      </c>
    </row>
    <row r="420" spans="1:4" ht="18" customHeight="1">
      <c r="A420" s="408" t="s">
        <v>18297</v>
      </c>
      <c r="B420" s="409" t="s">
        <v>18298</v>
      </c>
      <c r="C420" s="408" t="s">
        <v>6</v>
      </c>
      <c r="D420" s="410">
        <v>30766.01</v>
      </c>
    </row>
    <row r="421" spans="1:4" ht="18" customHeight="1">
      <c r="A421" s="408" t="s">
        <v>18299</v>
      </c>
      <c r="B421" s="409" t="s">
        <v>18300</v>
      </c>
      <c r="C421" s="408" t="s">
        <v>6</v>
      </c>
      <c r="D421" s="410">
        <v>30664.81</v>
      </c>
    </row>
    <row r="422" spans="1:4" ht="18" customHeight="1">
      <c r="A422" s="408" t="s">
        <v>18301</v>
      </c>
      <c r="B422" s="409" t="s">
        <v>18302</v>
      </c>
      <c r="C422" s="408" t="s">
        <v>6</v>
      </c>
      <c r="D422" s="410">
        <v>32196.240000000002</v>
      </c>
    </row>
    <row r="423" spans="1:4" ht="18" customHeight="1">
      <c r="A423" s="408" t="s">
        <v>18303</v>
      </c>
      <c r="B423" s="409" t="s">
        <v>18304</v>
      </c>
      <c r="C423" s="408" t="s">
        <v>6</v>
      </c>
      <c r="D423" s="410">
        <v>32092.48</v>
      </c>
    </row>
    <row r="424" spans="1:4" ht="18" customHeight="1">
      <c r="A424" s="408" t="s">
        <v>18305</v>
      </c>
      <c r="B424" s="409" t="s">
        <v>18306</v>
      </c>
      <c r="C424" s="408" t="s">
        <v>6</v>
      </c>
      <c r="D424" s="410">
        <v>32712.77</v>
      </c>
    </row>
    <row r="425" spans="1:4" ht="18" customHeight="1">
      <c r="A425" s="408" t="s">
        <v>18307</v>
      </c>
      <c r="B425" s="409" t="s">
        <v>18308</v>
      </c>
      <c r="C425" s="408" t="s">
        <v>6</v>
      </c>
      <c r="D425" s="410">
        <v>32607.09</v>
      </c>
    </row>
    <row r="426" spans="1:4" ht="18" customHeight="1">
      <c r="A426" s="408" t="s">
        <v>18309</v>
      </c>
      <c r="B426" s="409" t="s">
        <v>18310</v>
      </c>
      <c r="C426" s="408" t="s">
        <v>6</v>
      </c>
      <c r="D426" s="410">
        <v>44459.02</v>
      </c>
    </row>
    <row r="427" spans="1:4" ht="18" customHeight="1">
      <c r="A427" s="408" t="s">
        <v>18311</v>
      </c>
      <c r="B427" s="409" t="s">
        <v>18312</v>
      </c>
      <c r="C427" s="408" t="s">
        <v>6</v>
      </c>
      <c r="D427" s="410">
        <v>44351.41</v>
      </c>
    </row>
    <row r="428" spans="1:4" ht="18" customHeight="1">
      <c r="A428" s="408" t="s">
        <v>18313</v>
      </c>
      <c r="B428" s="409" t="s">
        <v>18314</v>
      </c>
      <c r="C428" s="408" t="s">
        <v>6</v>
      </c>
      <c r="D428" s="410">
        <v>46272.51</v>
      </c>
    </row>
    <row r="429" spans="1:4" ht="18" customHeight="1">
      <c r="A429" s="408" t="s">
        <v>18315</v>
      </c>
      <c r="B429" s="409" t="s">
        <v>18316</v>
      </c>
      <c r="C429" s="408" t="s">
        <v>6</v>
      </c>
      <c r="D429" s="410">
        <v>46162.35</v>
      </c>
    </row>
    <row r="430" spans="1:4" ht="18" customHeight="1">
      <c r="A430" s="408" t="s">
        <v>18317</v>
      </c>
      <c r="B430" s="409" t="s">
        <v>18318</v>
      </c>
      <c r="C430" s="408" t="s">
        <v>6</v>
      </c>
      <c r="D430" s="410">
        <v>10420.959999999999</v>
      </c>
    </row>
    <row r="431" spans="1:4" ht="18" customHeight="1">
      <c r="A431" s="408" t="s">
        <v>18319</v>
      </c>
      <c r="B431" s="409" t="s">
        <v>18320</v>
      </c>
      <c r="C431" s="408" t="s">
        <v>6</v>
      </c>
      <c r="D431" s="410">
        <v>10379.969999999999</v>
      </c>
    </row>
    <row r="432" spans="1:4" ht="18" customHeight="1">
      <c r="A432" s="408" t="s">
        <v>18321</v>
      </c>
      <c r="B432" s="409" t="s">
        <v>18322</v>
      </c>
      <c r="C432" s="408" t="s">
        <v>6</v>
      </c>
      <c r="D432" s="410">
        <v>13600.82</v>
      </c>
    </row>
    <row r="433" spans="1:4" ht="18" customHeight="1">
      <c r="A433" s="408" t="s">
        <v>18323</v>
      </c>
      <c r="B433" s="409" t="s">
        <v>18324</v>
      </c>
      <c r="C433" s="408" t="s">
        <v>6</v>
      </c>
      <c r="D433" s="410">
        <v>13550.87</v>
      </c>
    </row>
    <row r="434" spans="1:4" ht="18" customHeight="1">
      <c r="A434" s="408" t="s">
        <v>18325</v>
      </c>
      <c r="B434" s="409" t="s">
        <v>18326</v>
      </c>
      <c r="C434" s="408" t="s">
        <v>6</v>
      </c>
      <c r="D434" s="410">
        <v>15813.51</v>
      </c>
    </row>
    <row r="435" spans="1:4" ht="18" customHeight="1">
      <c r="A435" s="408" t="s">
        <v>18327</v>
      </c>
      <c r="B435" s="409" t="s">
        <v>18328</v>
      </c>
      <c r="C435" s="408" t="s">
        <v>6</v>
      </c>
      <c r="D435" s="410">
        <v>15740.49</v>
      </c>
    </row>
    <row r="436" spans="1:4" ht="18" customHeight="1">
      <c r="A436" s="408" t="s">
        <v>18329</v>
      </c>
      <c r="B436" s="409" t="s">
        <v>18330</v>
      </c>
      <c r="C436" s="408" t="s">
        <v>6</v>
      </c>
      <c r="D436" s="410">
        <v>16637.939999999999</v>
      </c>
    </row>
    <row r="437" spans="1:4" ht="18" customHeight="1">
      <c r="A437" s="408" t="s">
        <v>18331</v>
      </c>
      <c r="B437" s="409" t="s">
        <v>18332</v>
      </c>
      <c r="C437" s="408" t="s">
        <v>6</v>
      </c>
      <c r="D437" s="410">
        <v>16562.36</v>
      </c>
    </row>
    <row r="438" spans="1:4" ht="18" customHeight="1">
      <c r="A438" s="408" t="s">
        <v>18333</v>
      </c>
      <c r="B438" s="409" t="s">
        <v>18334</v>
      </c>
      <c r="C438" s="408" t="s">
        <v>6</v>
      </c>
      <c r="D438" s="410">
        <v>17058.939999999999</v>
      </c>
    </row>
    <row r="439" spans="1:4" ht="18" customHeight="1">
      <c r="A439" s="408" t="s">
        <v>18335</v>
      </c>
      <c r="B439" s="409" t="s">
        <v>18336</v>
      </c>
      <c r="C439" s="408" t="s">
        <v>6</v>
      </c>
      <c r="D439" s="410">
        <v>16982.080000000002</v>
      </c>
    </row>
    <row r="440" spans="1:4" ht="18" customHeight="1">
      <c r="A440" s="408" t="s">
        <v>18337</v>
      </c>
      <c r="B440" s="409" t="s">
        <v>18338</v>
      </c>
      <c r="C440" s="408" t="s">
        <v>6</v>
      </c>
      <c r="D440" s="410">
        <v>17645.16</v>
      </c>
    </row>
    <row r="441" spans="1:4" ht="18" customHeight="1">
      <c r="A441" s="408" t="s">
        <v>18339</v>
      </c>
      <c r="B441" s="409" t="s">
        <v>18340</v>
      </c>
      <c r="C441" s="408" t="s">
        <v>6</v>
      </c>
      <c r="D441" s="410">
        <v>17565.740000000002</v>
      </c>
    </row>
    <row r="442" spans="1:4" ht="18" customHeight="1">
      <c r="A442" s="408" t="s">
        <v>18341</v>
      </c>
      <c r="B442" s="409" t="s">
        <v>18342</v>
      </c>
      <c r="C442" s="408" t="s">
        <v>6</v>
      </c>
      <c r="D442" s="410">
        <v>18210.97</v>
      </c>
    </row>
    <row r="443" spans="1:4" ht="18" customHeight="1">
      <c r="A443" s="408" t="s">
        <v>18343</v>
      </c>
      <c r="B443" s="409" t="s">
        <v>18344</v>
      </c>
      <c r="C443" s="408" t="s">
        <v>6</v>
      </c>
      <c r="D443" s="410">
        <v>18130.91</v>
      </c>
    </row>
    <row r="444" spans="1:4" ht="18" customHeight="1">
      <c r="A444" s="408" t="s">
        <v>18345</v>
      </c>
      <c r="B444" s="409" t="s">
        <v>18346</v>
      </c>
      <c r="C444" s="408" t="s">
        <v>6</v>
      </c>
      <c r="D444" s="410">
        <v>19009.580000000002</v>
      </c>
    </row>
    <row r="445" spans="1:4" ht="18" customHeight="1">
      <c r="A445" s="408" t="s">
        <v>18347</v>
      </c>
      <c r="B445" s="409" t="s">
        <v>18348</v>
      </c>
      <c r="C445" s="408" t="s">
        <v>6</v>
      </c>
      <c r="D445" s="410">
        <v>18927.599999999999</v>
      </c>
    </row>
    <row r="446" spans="1:4" ht="18" customHeight="1">
      <c r="A446" s="408" t="s">
        <v>18349</v>
      </c>
      <c r="B446" s="409" t="s">
        <v>18350</v>
      </c>
      <c r="C446" s="408" t="s">
        <v>6</v>
      </c>
      <c r="D446" s="410">
        <v>19564.150000000001</v>
      </c>
    </row>
    <row r="447" spans="1:4" ht="18" customHeight="1">
      <c r="A447" s="408" t="s">
        <v>18351</v>
      </c>
      <c r="B447" s="409" t="s">
        <v>18352</v>
      </c>
      <c r="C447" s="408" t="s">
        <v>6</v>
      </c>
      <c r="D447" s="410">
        <v>19480.89</v>
      </c>
    </row>
    <row r="448" spans="1:4" ht="18" customHeight="1">
      <c r="A448" s="408" t="s">
        <v>18353</v>
      </c>
      <c r="B448" s="409" t="s">
        <v>18354</v>
      </c>
      <c r="C448" s="408" t="s">
        <v>6</v>
      </c>
      <c r="D448" s="410">
        <v>24201.72</v>
      </c>
    </row>
    <row r="449" spans="1:4" ht="18" customHeight="1">
      <c r="A449" s="408" t="s">
        <v>18355</v>
      </c>
      <c r="B449" s="409" t="s">
        <v>18356</v>
      </c>
      <c r="C449" s="408" t="s">
        <v>6</v>
      </c>
      <c r="D449" s="410">
        <v>24115.89</v>
      </c>
    </row>
    <row r="450" spans="1:4" ht="18" customHeight="1">
      <c r="A450" s="408" t="s">
        <v>18357</v>
      </c>
      <c r="B450" s="409" t="s">
        <v>18358</v>
      </c>
      <c r="C450" s="408" t="s">
        <v>6</v>
      </c>
      <c r="D450" s="410">
        <v>25507.47</v>
      </c>
    </row>
    <row r="451" spans="1:4" ht="18" customHeight="1">
      <c r="A451" s="408" t="s">
        <v>18359</v>
      </c>
      <c r="B451" s="409" t="s">
        <v>18360</v>
      </c>
      <c r="C451" s="408" t="s">
        <v>6</v>
      </c>
      <c r="D451" s="410">
        <v>25420.37</v>
      </c>
    </row>
    <row r="452" spans="1:4" ht="18" customHeight="1">
      <c r="A452" s="408" t="s">
        <v>18361</v>
      </c>
      <c r="B452" s="409" t="s">
        <v>18362</v>
      </c>
      <c r="C452" s="408" t="s">
        <v>6</v>
      </c>
      <c r="D452" s="410">
        <v>26250.560000000001</v>
      </c>
    </row>
    <row r="453" spans="1:4" ht="18" customHeight="1">
      <c r="A453" s="408" t="s">
        <v>18363</v>
      </c>
      <c r="B453" s="409" t="s">
        <v>18364</v>
      </c>
      <c r="C453" s="408" t="s">
        <v>6</v>
      </c>
      <c r="D453" s="410">
        <v>26160.89</v>
      </c>
    </row>
    <row r="454" spans="1:4" ht="18" customHeight="1">
      <c r="A454" s="408" t="s">
        <v>18365</v>
      </c>
      <c r="B454" s="409" t="s">
        <v>18366</v>
      </c>
      <c r="C454" s="408" t="s">
        <v>6</v>
      </c>
      <c r="D454" s="410">
        <v>26950.19</v>
      </c>
    </row>
    <row r="455" spans="1:4" ht="18" customHeight="1">
      <c r="A455" s="408" t="s">
        <v>18367</v>
      </c>
      <c r="B455" s="409" t="s">
        <v>18368</v>
      </c>
      <c r="C455" s="408" t="s">
        <v>6</v>
      </c>
      <c r="D455" s="410">
        <v>26858.59</v>
      </c>
    </row>
    <row r="456" spans="1:4" ht="18" customHeight="1">
      <c r="A456" s="408" t="s">
        <v>18369</v>
      </c>
      <c r="B456" s="409" t="s">
        <v>18370</v>
      </c>
      <c r="C456" s="408" t="s">
        <v>6</v>
      </c>
      <c r="D456" s="410">
        <v>27516.81</v>
      </c>
    </row>
    <row r="457" spans="1:4" ht="18" customHeight="1">
      <c r="A457" s="408" t="s">
        <v>18371</v>
      </c>
      <c r="B457" s="409" t="s">
        <v>18372</v>
      </c>
      <c r="C457" s="408" t="s">
        <v>6</v>
      </c>
      <c r="D457" s="410">
        <v>27423.93</v>
      </c>
    </row>
    <row r="458" spans="1:4" ht="18" customHeight="1">
      <c r="A458" s="408" t="s">
        <v>18373</v>
      </c>
      <c r="B458" s="409" t="s">
        <v>18374</v>
      </c>
      <c r="C458" s="408" t="s">
        <v>6</v>
      </c>
      <c r="D458" s="410">
        <v>29016.5</v>
      </c>
    </row>
    <row r="459" spans="1:4" ht="18" customHeight="1">
      <c r="A459" s="408" t="s">
        <v>18375</v>
      </c>
      <c r="B459" s="409" t="s">
        <v>18376</v>
      </c>
      <c r="C459" s="408" t="s">
        <v>6</v>
      </c>
      <c r="D459" s="410">
        <v>28922.99</v>
      </c>
    </row>
    <row r="460" spans="1:4" ht="18" customHeight="1">
      <c r="A460" s="408" t="s">
        <v>18377</v>
      </c>
      <c r="B460" s="409" t="s">
        <v>18378</v>
      </c>
      <c r="C460" s="408" t="s">
        <v>6</v>
      </c>
      <c r="D460" s="410">
        <v>33558.269999999997</v>
      </c>
    </row>
    <row r="461" spans="1:4" ht="18" customHeight="1">
      <c r="A461" s="408" t="s">
        <v>18379</v>
      </c>
      <c r="B461" s="409" t="s">
        <v>18380</v>
      </c>
      <c r="C461" s="408" t="s">
        <v>6</v>
      </c>
      <c r="D461" s="410">
        <v>33460.28</v>
      </c>
    </row>
    <row r="462" spans="1:4" ht="18" customHeight="1">
      <c r="A462" s="408" t="s">
        <v>18381</v>
      </c>
      <c r="B462" s="409" t="s">
        <v>18382</v>
      </c>
      <c r="C462" s="408" t="s">
        <v>6</v>
      </c>
      <c r="D462" s="410">
        <v>39553.67</v>
      </c>
    </row>
    <row r="463" spans="1:4" ht="18" customHeight="1">
      <c r="A463" s="408" t="s">
        <v>18383</v>
      </c>
      <c r="B463" s="409" t="s">
        <v>18384</v>
      </c>
      <c r="C463" s="408" t="s">
        <v>6</v>
      </c>
      <c r="D463" s="410">
        <v>39453.120000000003</v>
      </c>
    </row>
    <row r="464" spans="1:4" ht="18" customHeight="1">
      <c r="A464" s="408" t="s">
        <v>18385</v>
      </c>
      <c r="B464" s="409" t="s">
        <v>18386</v>
      </c>
      <c r="C464" s="408" t="s">
        <v>6</v>
      </c>
      <c r="D464" s="410">
        <v>40522.22</v>
      </c>
    </row>
    <row r="465" spans="1:4" ht="18" customHeight="1">
      <c r="A465" s="408" t="s">
        <v>18387</v>
      </c>
      <c r="B465" s="409" t="s">
        <v>18388</v>
      </c>
      <c r="C465" s="408" t="s">
        <v>6</v>
      </c>
      <c r="D465" s="410">
        <v>40419.74</v>
      </c>
    </row>
    <row r="466" spans="1:4" ht="18" customHeight="1">
      <c r="A466" s="408" t="s">
        <v>18389</v>
      </c>
      <c r="B466" s="409" t="s">
        <v>18390</v>
      </c>
      <c r="C466" s="408" t="s">
        <v>6</v>
      </c>
      <c r="D466" s="410">
        <v>41582.9</v>
      </c>
    </row>
    <row r="467" spans="1:4" ht="18" customHeight="1">
      <c r="A467" s="408" t="s">
        <v>18391</v>
      </c>
      <c r="B467" s="409" t="s">
        <v>18392</v>
      </c>
      <c r="C467" s="408" t="s">
        <v>6</v>
      </c>
      <c r="D467" s="410">
        <v>41477.22</v>
      </c>
    </row>
    <row r="468" spans="1:4" ht="18" customHeight="1">
      <c r="A468" s="408" t="s">
        <v>18393</v>
      </c>
      <c r="B468" s="409" t="s">
        <v>18394</v>
      </c>
      <c r="C468" s="408" t="s">
        <v>6</v>
      </c>
      <c r="D468" s="410">
        <v>6039.14</v>
      </c>
    </row>
    <row r="469" spans="1:4" ht="18" customHeight="1">
      <c r="A469" s="408" t="s">
        <v>18395</v>
      </c>
      <c r="B469" s="409" t="s">
        <v>18396</v>
      </c>
      <c r="C469" s="408" t="s">
        <v>6</v>
      </c>
      <c r="D469" s="410">
        <v>5342.97</v>
      </c>
    </row>
    <row r="470" spans="1:4" ht="18" customHeight="1">
      <c r="A470" s="408" t="s">
        <v>18397</v>
      </c>
      <c r="B470" s="409" t="s">
        <v>18398</v>
      </c>
      <c r="C470" s="408" t="s">
        <v>6</v>
      </c>
      <c r="D470" s="410">
        <v>6402.61</v>
      </c>
    </row>
    <row r="471" spans="1:4" ht="18" customHeight="1">
      <c r="A471" s="408" t="s">
        <v>18399</v>
      </c>
      <c r="B471" s="409" t="s">
        <v>18400</v>
      </c>
      <c r="C471" s="408" t="s">
        <v>6</v>
      </c>
      <c r="D471" s="410">
        <v>5706.45</v>
      </c>
    </row>
    <row r="472" spans="1:4" ht="18" customHeight="1">
      <c r="A472" s="408" t="s">
        <v>18401</v>
      </c>
      <c r="B472" s="409" t="s">
        <v>18402</v>
      </c>
      <c r="C472" s="408" t="s">
        <v>6</v>
      </c>
      <c r="D472" s="410">
        <v>7066.66</v>
      </c>
    </row>
    <row r="473" spans="1:4" ht="18" customHeight="1">
      <c r="A473" s="408" t="s">
        <v>18403</v>
      </c>
      <c r="B473" s="409" t="s">
        <v>18404</v>
      </c>
      <c r="C473" s="408" t="s">
        <v>6</v>
      </c>
      <c r="D473" s="410">
        <v>6370.49</v>
      </c>
    </row>
    <row r="474" spans="1:4" ht="18" customHeight="1">
      <c r="A474" s="408" t="s">
        <v>18405</v>
      </c>
      <c r="B474" s="409" t="s">
        <v>18406</v>
      </c>
      <c r="C474" s="408" t="s">
        <v>6</v>
      </c>
      <c r="D474" s="410">
        <v>5842.46</v>
      </c>
    </row>
    <row r="475" spans="1:4" ht="18" customHeight="1">
      <c r="A475" s="408" t="s">
        <v>18407</v>
      </c>
      <c r="B475" s="409" t="s">
        <v>18408</v>
      </c>
      <c r="C475" s="408" t="s">
        <v>6</v>
      </c>
      <c r="D475" s="410">
        <v>5109.04</v>
      </c>
    </row>
    <row r="476" spans="1:4" ht="18" customHeight="1">
      <c r="A476" s="408" t="s">
        <v>18409</v>
      </c>
      <c r="B476" s="409" t="s">
        <v>18410</v>
      </c>
      <c r="C476" s="408" t="s">
        <v>6</v>
      </c>
      <c r="D476" s="410">
        <v>6205.93</v>
      </c>
    </row>
    <row r="477" spans="1:4" ht="18" customHeight="1">
      <c r="A477" s="408" t="s">
        <v>18411</v>
      </c>
      <c r="B477" s="409" t="s">
        <v>18412</v>
      </c>
      <c r="C477" s="408" t="s">
        <v>6</v>
      </c>
      <c r="D477" s="410">
        <v>5472.51</v>
      </c>
    </row>
    <row r="478" spans="1:4" ht="18" customHeight="1">
      <c r="A478" s="408" t="s">
        <v>18413</v>
      </c>
      <c r="B478" s="409" t="s">
        <v>18414</v>
      </c>
      <c r="C478" s="408" t="s">
        <v>6</v>
      </c>
      <c r="D478" s="410">
        <v>6869.98</v>
      </c>
    </row>
    <row r="479" spans="1:4" ht="18" customHeight="1">
      <c r="A479" s="408" t="s">
        <v>18415</v>
      </c>
      <c r="B479" s="409" t="s">
        <v>18416</v>
      </c>
      <c r="C479" s="408" t="s">
        <v>6</v>
      </c>
      <c r="D479" s="410">
        <v>6136.56</v>
      </c>
    </row>
    <row r="480" spans="1:4" ht="18" customHeight="1">
      <c r="A480" s="408" t="s">
        <v>18417</v>
      </c>
      <c r="B480" s="409" t="s">
        <v>18418</v>
      </c>
      <c r="C480" s="408" t="s">
        <v>6</v>
      </c>
      <c r="D480" s="410">
        <v>6833.32</v>
      </c>
    </row>
    <row r="481" spans="1:4" ht="18" customHeight="1">
      <c r="A481" s="408" t="s">
        <v>18419</v>
      </c>
      <c r="B481" s="409" t="s">
        <v>18420</v>
      </c>
      <c r="C481" s="408" t="s">
        <v>6</v>
      </c>
      <c r="D481" s="410">
        <v>6080.57</v>
      </c>
    </row>
    <row r="482" spans="1:4" ht="18" customHeight="1">
      <c r="A482" s="408" t="s">
        <v>18421</v>
      </c>
      <c r="B482" s="409" t="s">
        <v>18422</v>
      </c>
      <c r="C482" s="408" t="s">
        <v>6</v>
      </c>
      <c r="D482" s="410">
        <v>7308.05</v>
      </c>
    </row>
    <row r="483" spans="1:4" ht="18" customHeight="1">
      <c r="A483" s="408" t="s">
        <v>18423</v>
      </c>
      <c r="B483" s="409" t="s">
        <v>18424</v>
      </c>
      <c r="C483" s="408" t="s">
        <v>6</v>
      </c>
      <c r="D483" s="410">
        <v>6555.3</v>
      </c>
    </row>
    <row r="484" spans="1:4" ht="18" customHeight="1">
      <c r="A484" s="408" t="s">
        <v>18425</v>
      </c>
      <c r="B484" s="409" t="s">
        <v>18426</v>
      </c>
      <c r="C484" s="408" t="s">
        <v>6</v>
      </c>
      <c r="D484" s="410">
        <v>8175.38</v>
      </c>
    </row>
    <row r="485" spans="1:4" ht="18" customHeight="1">
      <c r="A485" s="408" t="s">
        <v>18427</v>
      </c>
      <c r="B485" s="409" t="s">
        <v>18428</v>
      </c>
      <c r="C485" s="408" t="s">
        <v>6</v>
      </c>
      <c r="D485" s="410">
        <v>7422.63</v>
      </c>
    </row>
    <row r="486" spans="1:4" ht="18" customHeight="1">
      <c r="A486" s="408" t="s">
        <v>18429</v>
      </c>
      <c r="B486" s="409" t="s">
        <v>18430</v>
      </c>
      <c r="C486" s="408" t="s">
        <v>6</v>
      </c>
      <c r="D486" s="410">
        <v>6611.63</v>
      </c>
    </row>
    <row r="487" spans="1:4" ht="18" customHeight="1">
      <c r="A487" s="408" t="s">
        <v>18431</v>
      </c>
      <c r="B487" s="409" t="s">
        <v>18432</v>
      </c>
      <c r="C487" s="408" t="s">
        <v>6</v>
      </c>
      <c r="D487" s="410">
        <v>5814.97</v>
      </c>
    </row>
    <row r="488" spans="1:4" ht="18" customHeight="1">
      <c r="A488" s="408" t="s">
        <v>18433</v>
      </c>
      <c r="B488" s="409" t="s">
        <v>18434</v>
      </c>
      <c r="C488" s="408" t="s">
        <v>6</v>
      </c>
      <c r="D488" s="410">
        <v>7086.37</v>
      </c>
    </row>
    <row r="489" spans="1:4" ht="18" customHeight="1">
      <c r="A489" s="408" t="s">
        <v>18435</v>
      </c>
      <c r="B489" s="409" t="s">
        <v>18436</v>
      </c>
      <c r="C489" s="408" t="s">
        <v>6</v>
      </c>
      <c r="D489" s="410">
        <v>6289.71</v>
      </c>
    </row>
    <row r="490" spans="1:4" ht="18" customHeight="1">
      <c r="A490" s="408" t="s">
        <v>18437</v>
      </c>
      <c r="B490" s="409" t="s">
        <v>18438</v>
      </c>
      <c r="C490" s="408" t="s">
        <v>6</v>
      </c>
      <c r="D490" s="410">
        <v>7953.7</v>
      </c>
    </row>
    <row r="491" spans="1:4" ht="18" customHeight="1">
      <c r="A491" s="408" t="s">
        <v>18439</v>
      </c>
      <c r="B491" s="409" t="s">
        <v>18440</v>
      </c>
      <c r="C491" s="408" t="s">
        <v>6</v>
      </c>
      <c r="D491" s="410">
        <v>7157.04</v>
      </c>
    </row>
    <row r="492" spans="1:4" ht="18" customHeight="1">
      <c r="A492" s="408" t="s">
        <v>18441</v>
      </c>
      <c r="B492" s="409" t="s">
        <v>18442</v>
      </c>
      <c r="C492" s="408" t="s">
        <v>6</v>
      </c>
      <c r="D492" s="410">
        <v>8138.29</v>
      </c>
    </row>
    <row r="493" spans="1:4" ht="18" customHeight="1">
      <c r="A493" s="408" t="s">
        <v>18443</v>
      </c>
      <c r="B493" s="409" t="s">
        <v>18444</v>
      </c>
      <c r="C493" s="408" t="s">
        <v>6</v>
      </c>
      <c r="D493" s="410">
        <v>7339.94</v>
      </c>
    </row>
    <row r="494" spans="1:4" ht="18" customHeight="1">
      <c r="A494" s="408" t="s">
        <v>18445</v>
      </c>
      <c r="B494" s="409" t="s">
        <v>18446</v>
      </c>
      <c r="C494" s="408" t="s">
        <v>6</v>
      </c>
      <c r="D494" s="410">
        <v>8739.1200000000008</v>
      </c>
    </row>
    <row r="495" spans="1:4" ht="18" customHeight="1">
      <c r="A495" s="408" t="s">
        <v>18447</v>
      </c>
      <c r="B495" s="409" t="s">
        <v>18448</v>
      </c>
      <c r="C495" s="408" t="s">
        <v>6</v>
      </c>
      <c r="D495" s="410">
        <v>7940.78</v>
      </c>
    </row>
    <row r="496" spans="1:4" ht="18" customHeight="1">
      <c r="A496" s="408" t="s">
        <v>18449</v>
      </c>
      <c r="B496" s="409" t="s">
        <v>18450</v>
      </c>
      <c r="C496" s="408" t="s">
        <v>6</v>
      </c>
      <c r="D496" s="410">
        <v>9836.84</v>
      </c>
    </row>
    <row r="497" spans="1:4" ht="18" customHeight="1">
      <c r="A497" s="408" t="s">
        <v>18451</v>
      </c>
      <c r="B497" s="409" t="s">
        <v>18452</v>
      </c>
      <c r="C497" s="408" t="s">
        <v>6</v>
      </c>
      <c r="D497" s="410">
        <v>9038.49</v>
      </c>
    </row>
    <row r="498" spans="1:4" ht="18" customHeight="1">
      <c r="A498" s="408" t="s">
        <v>18453</v>
      </c>
      <c r="B498" s="409" t="s">
        <v>18454</v>
      </c>
      <c r="C498" s="408" t="s">
        <v>6</v>
      </c>
      <c r="D498" s="410">
        <v>7879.94</v>
      </c>
    </row>
    <row r="499" spans="1:4" ht="18" customHeight="1">
      <c r="A499" s="408" t="s">
        <v>18455</v>
      </c>
      <c r="B499" s="409" t="s">
        <v>18456</v>
      </c>
      <c r="C499" s="408" t="s">
        <v>6</v>
      </c>
      <c r="D499" s="410">
        <v>7025.6</v>
      </c>
    </row>
    <row r="500" spans="1:4" ht="18" customHeight="1">
      <c r="A500" s="408" t="s">
        <v>18457</v>
      </c>
      <c r="B500" s="409" t="s">
        <v>18458</v>
      </c>
      <c r="C500" s="408" t="s">
        <v>6</v>
      </c>
      <c r="D500" s="410">
        <v>8480.77</v>
      </c>
    </row>
    <row r="501" spans="1:4" ht="18" customHeight="1">
      <c r="A501" s="408" t="s">
        <v>18459</v>
      </c>
      <c r="B501" s="409" t="s">
        <v>18460</v>
      </c>
      <c r="C501" s="408" t="s">
        <v>6</v>
      </c>
      <c r="D501" s="410">
        <v>7626.44</v>
      </c>
    </row>
    <row r="502" spans="1:4" ht="18" customHeight="1">
      <c r="A502" s="408" t="s">
        <v>18461</v>
      </c>
      <c r="B502" s="409" t="s">
        <v>18462</v>
      </c>
      <c r="C502" s="408" t="s">
        <v>6</v>
      </c>
      <c r="D502" s="410">
        <v>9578.49</v>
      </c>
    </row>
    <row r="503" spans="1:4" ht="18" customHeight="1">
      <c r="A503" s="408" t="s">
        <v>18463</v>
      </c>
      <c r="B503" s="409" t="s">
        <v>18464</v>
      </c>
      <c r="C503" s="408" t="s">
        <v>6</v>
      </c>
      <c r="D503" s="410">
        <v>8724.15</v>
      </c>
    </row>
    <row r="504" spans="1:4" ht="18" customHeight="1">
      <c r="A504" s="408" t="s">
        <v>18465</v>
      </c>
      <c r="B504" s="409" t="s">
        <v>18466</v>
      </c>
      <c r="C504" s="408" t="s">
        <v>6</v>
      </c>
      <c r="D504" s="410">
        <v>9254.76</v>
      </c>
    </row>
    <row r="505" spans="1:4" ht="18" customHeight="1">
      <c r="A505" s="408" t="s">
        <v>18467</v>
      </c>
      <c r="B505" s="409" t="s">
        <v>18468</v>
      </c>
      <c r="C505" s="408" t="s">
        <v>6</v>
      </c>
      <c r="D505" s="410">
        <v>8333.86</v>
      </c>
    </row>
    <row r="506" spans="1:4" ht="18" customHeight="1">
      <c r="A506" s="408" t="s">
        <v>18469</v>
      </c>
      <c r="B506" s="409" t="s">
        <v>18470</v>
      </c>
      <c r="C506" s="408" t="s">
        <v>6</v>
      </c>
      <c r="D506" s="410">
        <v>9996.5400000000009</v>
      </c>
    </row>
    <row r="507" spans="1:4" ht="18" customHeight="1">
      <c r="A507" s="408" t="s">
        <v>18471</v>
      </c>
      <c r="B507" s="409" t="s">
        <v>18472</v>
      </c>
      <c r="C507" s="408" t="s">
        <v>6</v>
      </c>
      <c r="D507" s="410">
        <v>9075.6299999999992</v>
      </c>
    </row>
    <row r="508" spans="1:4" ht="18" customHeight="1">
      <c r="A508" s="408" t="s">
        <v>18473</v>
      </c>
      <c r="B508" s="409" t="s">
        <v>18474</v>
      </c>
      <c r="C508" s="408" t="s">
        <v>6</v>
      </c>
      <c r="D508" s="410">
        <v>11351.74</v>
      </c>
    </row>
    <row r="509" spans="1:4" ht="18" customHeight="1">
      <c r="A509" s="408" t="s">
        <v>18475</v>
      </c>
      <c r="B509" s="409" t="s">
        <v>18476</v>
      </c>
      <c r="C509" s="408" t="s">
        <v>6</v>
      </c>
      <c r="D509" s="410">
        <v>10430.83</v>
      </c>
    </row>
    <row r="510" spans="1:4" ht="18" customHeight="1">
      <c r="A510" s="408" t="s">
        <v>18477</v>
      </c>
      <c r="B510" s="409" t="s">
        <v>18478</v>
      </c>
      <c r="C510" s="408" t="s">
        <v>6</v>
      </c>
      <c r="D510" s="410">
        <v>8959.75</v>
      </c>
    </row>
    <row r="511" spans="1:4" ht="18" customHeight="1">
      <c r="A511" s="408" t="s">
        <v>18479</v>
      </c>
      <c r="B511" s="409" t="s">
        <v>18480</v>
      </c>
      <c r="C511" s="408" t="s">
        <v>6</v>
      </c>
      <c r="D511" s="410">
        <v>7975.65</v>
      </c>
    </row>
    <row r="512" spans="1:4" ht="18" customHeight="1">
      <c r="A512" s="408" t="s">
        <v>18481</v>
      </c>
      <c r="B512" s="409" t="s">
        <v>18482</v>
      </c>
      <c r="C512" s="408" t="s">
        <v>6</v>
      </c>
      <c r="D512" s="410">
        <v>9701.5300000000007</v>
      </c>
    </row>
    <row r="513" spans="1:4" ht="18" customHeight="1">
      <c r="A513" s="408" t="s">
        <v>18483</v>
      </c>
      <c r="B513" s="409" t="s">
        <v>18484</v>
      </c>
      <c r="C513" s="408" t="s">
        <v>6</v>
      </c>
      <c r="D513" s="410">
        <v>8717.43</v>
      </c>
    </row>
    <row r="514" spans="1:4" ht="18" customHeight="1">
      <c r="A514" s="408" t="s">
        <v>18485</v>
      </c>
      <c r="B514" s="409" t="s">
        <v>18486</v>
      </c>
      <c r="C514" s="408" t="s">
        <v>6</v>
      </c>
      <c r="D514" s="410">
        <v>11056.72</v>
      </c>
    </row>
    <row r="515" spans="1:4" ht="18" customHeight="1">
      <c r="A515" s="408" t="s">
        <v>18487</v>
      </c>
      <c r="B515" s="409" t="s">
        <v>18488</v>
      </c>
      <c r="C515" s="408" t="s">
        <v>6</v>
      </c>
      <c r="D515" s="410">
        <v>10072.629999999999</v>
      </c>
    </row>
    <row r="516" spans="1:4" ht="18" customHeight="1">
      <c r="A516" s="408" t="s">
        <v>18489</v>
      </c>
      <c r="B516" s="409" t="s">
        <v>18490</v>
      </c>
      <c r="C516" s="408" t="s">
        <v>6</v>
      </c>
      <c r="D516" s="410">
        <v>10417.07</v>
      </c>
    </row>
    <row r="517" spans="1:4" ht="18" customHeight="1">
      <c r="A517" s="408" t="s">
        <v>18491</v>
      </c>
      <c r="B517" s="409" t="s">
        <v>18492</v>
      </c>
      <c r="C517" s="408" t="s">
        <v>6</v>
      </c>
      <c r="D517" s="410">
        <v>9404.5400000000009</v>
      </c>
    </row>
    <row r="518" spans="1:4" ht="18" customHeight="1">
      <c r="A518" s="408" t="s">
        <v>18493</v>
      </c>
      <c r="B518" s="409" t="s">
        <v>18494</v>
      </c>
      <c r="C518" s="408" t="s">
        <v>6</v>
      </c>
      <c r="D518" s="410">
        <v>11314.62</v>
      </c>
    </row>
    <row r="519" spans="1:4" ht="18" customHeight="1">
      <c r="A519" s="408" t="s">
        <v>18495</v>
      </c>
      <c r="B519" s="409" t="s">
        <v>18496</v>
      </c>
      <c r="C519" s="408" t="s">
        <v>6</v>
      </c>
      <c r="D519" s="410">
        <v>10302.09</v>
      </c>
    </row>
    <row r="520" spans="1:4" ht="18" customHeight="1">
      <c r="A520" s="408" t="s">
        <v>18497</v>
      </c>
      <c r="B520" s="409" t="s">
        <v>18498</v>
      </c>
      <c r="C520" s="408" t="s">
        <v>6</v>
      </c>
      <c r="D520" s="410">
        <v>12954.41</v>
      </c>
    </row>
    <row r="521" spans="1:4" ht="18" customHeight="1">
      <c r="A521" s="408" t="s">
        <v>18499</v>
      </c>
      <c r="B521" s="409" t="s">
        <v>18500</v>
      </c>
      <c r="C521" s="408" t="s">
        <v>6</v>
      </c>
      <c r="D521" s="410">
        <v>11941.88</v>
      </c>
    </row>
    <row r="522" spans="1:4" ht="18" customHeight="1">
      <c r="A522" s="408" t="s">
        <v>18501</v>
      </c>
      <c r="B522" s="409" t="s">
        <v>18502</v>
      </c>
      <c r="C522" s="408" t="s">
        <v>6</v>
      </c>
      <c r="D522" s="410">
        <v>10092.06</v>
      </c>
    </row>
    <row r="523" spans="1:4" ht="18" customHeight="1">
      <c r="A523" s="408" t="s">
        <v>18503</v>
      </c>
      <c r="B523" s="409" t="s">
        <v>18504</v>
      </c>
      <c r="C523" s="408" t="s">
        <v>6</v>
      </c>
      <c r="D523" s="410">
        <v>9009.7900000000009</v>
      </c>
    </row>
    <row r="524" spans="1:4" ht="18" customHeight="1">
      <c r="A524" s="408" t="s">
        <v>18505</v>
      </c>
      <c r="B524" s="409" t="s">
        <v>18506</v>
      </c>
      <c r="C524" s="408" t="s">
        <v>6</v>
      </c>
      <c r="D524" s="410">
        <v>10989.61</v>
      </c>
    </row>
    <row r="525" spans="1:4" ht="18" customHeight="1">
      <c r="A525" s="408" t="s">
        <v>18507</v>
      </c>
      <c r="B525" s="409" t="s">
        <v>18508</v>
      </c>
      <c r="C525" s="408" t="s">
        <v>6</v>
      </c>
      <c r="D525" s="410">
        <v>9907.34</v>
      </c>
    </row>
    <row r="526" spans="1:4" ht="18" customHeight="1">
      <c r="A526" s="408" t="s">
        <v>18509</v>
      </c>
      <c r="B526" s="409" t="s">
        <v>18510</v>
      </c>
      <c r="C526" s="408" t="s">
        <v>6</v>
      </c>
      <c r="D526" s="410">
        <v>12629.4</v>
      </c>
    </row>
    <row r="527" spans="1:4" ht="18" customHeight="1">
      <c r="A527" s="408" t="s">
        <v>18511</v>
      </c>
      <c r="B527" s="409" t="s">
        <v>18512</v>
      </c>
      <c r="C527" s="408" t="s">
        <v>6</v>
      </c>
      <c r="D527" s="410">
        <v>11547.13</v>
      </c>
    </row>
    <row r="528" spans="1:4" ht="18" customHeight="1">
      <c r="A528" s="408" t="s">
        <v>18513</v>
      </c>
      <c r="B528" s="409" t="s">
        <v>18514</v>
      </c>
      <c r="C528" s="408" t="s">
        <v>6</v>
      </c>
      <c r="D528" s="410">
        <v>13495.51</v>
      </c>
    </row>
    <row r="529" spans="1:4" ht="18" customHeight="1">
      <c r="A529" s="408" t="s">
        <v>18515</v>
      </c>
      <c r="B529" s="409" t="s">
        <v>18516</v>
      </c>
      <c r="C529" s="408" t="s">
        <v>6</v>
      </c>
      <c r="D529" s="410">
        <v>10617.15</v>
      </c>
    </row>
    <row r="530" spans="1:4" ht="18" customHeight="1">
      <c r="A530" s="408" t="s">
        <v>18517</v>
      </c>
      <c r="B530" s="409" t="s">
        <v>18518</v>
      </c>
      <c r="C530" s="408" t="s">
        <v>6</v>
      </c>
      <c r="D530" s="410">
        <v>14563.66</v>
      </c>
    </row>
    <row r="531" spans="1:4" ht="18" customHeight="1">
      <c r="A531" s="408" t="s">
        <v>18519</v>
      </c>
      <c r="B531" s="409" t="s">
        <v>18520</v>
      </c>
      <c r="C531" s="408" t="s">
        <v>6</v>
      </c>
      <c r="D531" s="410">
        <v>11685.31</v>
      </c>
    </row>
    <row r="532" spans="1:4" ht="18" customHeight="1">
      <c r="A532" s="408" t="s">
        <v>18521</v>
      </c>
      <c r="B532" s="409" t="s">
        <v>18522</v>
      </c>
      <c r="C532" s="408" t="s">
        <v>6</v>
      </c>
      <c r="D532" s="410">
        <v>16515.150000000001</v>
      </c>
    </row>
    <row r="533" spans="1:4" ht="18" customHeight="1">
      <c r="A533" s="408" t="s">
        <v>18523</v>
      </c>
      <c r="B533" s="409" t="s">
        <v>18524</v>
      </c>
      <c r="C533" s="408" t="s">
        <v>6</v>
      </c>
      <c r="D533" s="410">
        <v>13636.8</v>
      </c>
    </row>
    <row r="534" spans="1:4" ht="18" customHeight="1">
      <c r="A534" s="408" t="s">
        <v>18525</v>
      </c>
      <c r="B534" s="409" t="s">
        <v>18526</v>
      </c>
      <c r="C534" s="408" t="s">
        <v>6</v>
      </c>
      <c r="D534" s="410">
        <v>12806.61</v>
      </c>
    </row>
    <row r="535" spans="1:4" ht="18" customHeight="1">
      <c r="A535" s="408" t="s">
        <v>18527</v>
      </c>
      <c r="B535" s="409" t="s">
        <v>18528</v>
      </c>
      <c r="C535" s="408" t="s">
        <v>6</v>
      </c>
      <c r="D535" s="410">
        <v>10180.32</v>
      </c>
    </row>
    <row r="536" spans="1:4" ht="18" customHeight="1">
      <c r="A536" s="408" t="s">
        <v>18529</v>
      </c>
      <c r="B536" s="409" t="s">
        <v>18530</v>
      </c>
      <c r="C536" s="408" t="s">
        <v>6</v>
      </c>
      <c r="D536" s="410">
        <v>13874.76</v>
      </c>
    </row>
    <row r="537" spans="1:4" ht="18" customHeight="1">
      <c r="A537" s="408" t="s">
        <v>18531</v>
      </c>
      <c r="B537" s="409" t="s">
        <v>18532</v>
      </c>
      <c r="C537" s="408" t="s">
        <v>6</v>
      </c>
      <c r="D537" s="410">
        <v>11248.48</v>
      </c>
    </row>
    <row r="538" spans="1:4" ht="18" customHeight="1">
      <c r="A538" s="408" t="s">
        <v>18533</v>
      </c>
      <c r="B538" s="409" t="s">
        <v>18534</v>
      </c>
      <c r="C538" s="408" t="s">
        <v>6</v>
      </c>
      <c r="D538" s="410">
        <v>15826.25</v>
      </c>
    </row>
    <row r="539" spans="1:4" ht="18" customHeight="1">
      <c r="A539" s="408" t="s">
        <v>18535</v>
      </c>
      <c r="B539" s="409" t="s">
        <v>18536</v>
      </c>
      <c r="C539" s="408" t="s">
        <v>6</v>
      </c>
      <c r="D539" s="410">
        <v>13199.96</v>
      </c>
    </row>
    <row r="540" spans="1:4" ht="18" customHeight="1">
      <c r="A540" s="408" t="s">
        <v>18537</v>
      </c>
      <c r="B540" s="409" t="s">
        <v>18538</v>
      </c>
      <c r="C540" s="408" t="s">
        <v>6</v>
      </c>
      <c r="D540" s="410">
        <v>14751.59</v>
      </c>
    </row>
    <row r="541" spans="1:4" ht="18" customHeight="1">
      <c r="A541" s="408" t="s">
        <v>18539</v>
      </c>
      <c r="B541" s="409" t="s">
        <v>18540</v>
      </c>
      <c r="C541" s="408" t="s">
        <v>6</v>
      </c>
      <c r="D541" s="410">
        <v>11590.15</v>
      </c>
    </row>
    <row r="542" spans="1:4" ht="18" customHeight="1">
      <c r="A542" s="408" t="s">
        <v>18541</v>
      </c>
      <c r="B542" s="409" t="s">
        <v>18542</v>
      </c>
      <c r="C542" s="408" t="s">
        <v>6</v>
      </c>
      <c r="D542" s="410">
        <v>16005.2</v>
      </c>
    </row>
    <row r="543" spans="1:4" ht="18" customHeight="1">
      <c r="A543" s="408" t="s">
        <v>18543</v>
      </c>
      <c r="B543" s="409" t="s">
        <v>18544</v>
      </c>
      <c r="C543" s="408" t="s">
        <v>6</v>
      </c>
      <c r="D543" s="410">
        <v>12843.75</v>
      </c>
    </row>
    <row r="544" spans="1:4" ht="18" customHeight="1">
      <c r="A544" s="408" t="s">
        <v>18545</v>
      </c>
      <c r="B544" s="409" t="s">
        <v>18546</v>
      </c>
      <c r="C544" s="408" t="s">
        <v>6</v>
      </c>
      <c r="D544" s="410">
        <v>18295.48</v>
      </c>
    </row>
    <row r="545" spans="1:4" ht="18" customHeight="1">
      <c r="A545" s="408" t="s">
        <v>18547</v>
      </c>
      <c r="B545" s="409" t="s">
        <v>18548</v>
      </c>
      <c r="C545" s="408" t="s">
        <v>6</v>
      </c>
      <c r="D545" s="410">
        <v>15134.03</v>
      </c>
    </row>
    <row r="546" spans="1:4" ht="18" customHeight="1">
      <c r="A546" s="408" t="s">
        <v>18549</v>
      </c>
      <c r="B546" s="409" t="s">
        <v>18550</v>
      </c>
      <c r="C546" s="408" t="s">
        <v>6</v>
      </c>
      <c r="D546" s="410">
        <v>13990.06</v>
      </c>
    </row>
    <row r="547" spans="1:4" ht="18" customHeight="1">
      <c r="A547" s="408" t="s">
        <v>18551</v>
      </c>
      <c r="B547" s="409" t="s">
        <v>18552</v>
      </c>
      <c r="C547" s="408" t="s">
        <v>6</v>
      </c>
      <c r="D547" s="410">
        <v>11119.86</v>
      </c>
    </row>
    <row r="548" spans="1:4" ht="18" customHeight="1">
      <c r="A548" s="408" t="s">
        <v>18553</v>
      </c>
      <c r="B548" s="409" t="s">
        <v>18554</v>
      </c>
      <c r="C548" s="408" t="s">
        <v>6</v>
      </c>
      <c r="D548" s="410">
        <v>15243.66</v>
      </c>
    </row>
    <row r="549" spans="1:4" ht="18" customHeight="1">
      <c r="A549" s="408" t="s">
        <v>18555</v>
      </c>
      <c r="B549" s="409" t="s">
        <v>18556</v>
      </c>
      <c r="C549" s="408" t="s">
        <v>6</v>
      </c>
      <c r="D549" s="410">
        <v>12373.46</v>
      </c>
    </row>
    <row r="550" spans="1:4" ht="18" customHeight="1">
      <c r="A550" s="408" t="s">
        <v>18557</v>
      </c>
      <c r="B550" s="409" t="s">
        <v>18558</v>
      </c>
      <c r="C550" s="408" t="s">
        <v>6</v>
      </c>
      <c r="D550" s="410">
        <v>17533.95</v>
      </c>
    </row>
    <row r="551" spans="1:4" ht="18" customHeight="1">
      <c r="A551" s="408" t="s">
        <v>18559</v>
      </c>
      <c r="B551" s="409" t="s">
        <v>18560</v>
      </c>
      <c r="C551" s="408" t="s">
        <v>6</v>
      </c>
      <c r="D551" s="410">
        <v>14663.75</v>
      </c>
    </row>
    <row r="552" spans="1:4" ht="18" customHeight="1">
      <c r="A552" s="408" t="s">
        <v>18561</v>
      </c>
      <c r="B552" s="409" t="s">
        <v>18562</v>
      </c>
      <c r="C552" s="408" t="s">
        <v>6</v>
      </c>
      <c r="D552" s="410">
        <v>16292.72</v>
      </c>
    </row>
    <row r="553" spans="1:4" ht="18" customHeight="1">
      <c r="A553" s="408" t="s">
        <v>18563</v>
      </c>
      <c r="B553" s="409" t="s">
        <v>18564</v>
      </c>
      <c r="C553" s="408" t="s">
        <v>6</v>
      </c>
      <c r="D553" s="410">
        <v>12832.16</v>
      </c>
    </row>
    <row r="554" spans="1:4" ht="18" customHeight="1">
      <c r="A554" s="408" t="s">
        <v>18565</v>
      </c>
      <c r="B554" s="409" t="s">
        <v>18566</v>
      </c>
      <c r="C554" s="408" t="s">
        <v>6</v>
      </c>
      <c r="D554" s="410">
        <v>17746.599999999999</v>
      </c>
    </row>
    <row r="555" spans="1:4" ht="18" customHeight="1">
      <c r="A555" s="408" t="s">
        <v>18567</v>
      </c>
      <c r="B555" s="409" t="s">
        <v>18568</v>
      </c>
      <c r="C555" s="408" t="s">
        <v>6</v>
      </c>
      <c r="D555" s="410">
        <v>14286.04</v>
      </c>
    </row>
    <row r="556" spans="1:4" ht="18" customHeight="1">
      <c r="A556" s="408" t="s">
        <v>18569</v>
      </c>
      <c r="B556" s="409" t="s">
        <v>18570</v>
      </c>
      <c r="C556" s="408" t="s">
        <v>6</v>
      </c>
      <c r="D556" s="410">
        <v>20402.79</v>
      </c>
    </row>
    <row r="557" spans="1:4" ht="18" customHeight="1">
      <c r="A557" s="408" t="s">
        <v>18571</v>
      </c>
      <c r="B557" s="409" t="s">
        <v>18572</v>
      </c>
      <c r="C557" s="408" t="s">
        <v>6</v>
      </c>
      <c r="D557" s="410">
        <v>16942.23</v>
      </c>
    </row>
    <row r="558" spans="1:4" ht="18" customHeight="1">
      <c r="A558" s="408" t="s">
        <v>18573</v>
      </c>
      <c r="B558" s="409" t="s">
        <v>18574</v>
      </c>
      <c r="C558" s="408" t="s">
        <v>6</v>
      </c>
      <c r="D558" s="410">
        <v>15462.68</v>
      </c>
    </row>
    <row r="559" spans="1:4" ht="18" customHeight="1">
      <c r="A559" s="408" t="s">
        <v>18575</v>
      </c>
      <c r="B559" s="409" t="s">
        <v>18576</v>
      </c>
      <c r="C559" s="408" t="s">
        <v>6</v>
      </c>
      <c r="D559" s="410">
        <v>12320.44</v>
      </c>
    </row>
    <row r="560" spans="1:4" ht="18" customHeight="1">
      <c r="A560" s="408" t="s">
        <v>18577</v>
      </c>
      <c r="B560" s="409" t="s">
        <v>18578</v>
      </c>
      <c r="C560" s="408" t="s">
        <v>6</v>
      </c>
      <c r="D560" s="410">
        <v>16916.560000000001</v>
      </c>
    </row>
    <row r="561" spans="1:4" ht="18" customHeight="1">
      <c r="A561" s="408" t="s">
        <v>18579</v>
      </c>
      <c r="B561" s="409" t="s">
        <v>18580</v>
      </c>
      <c r="C561" s="408" t="s">
        <v>6</v>
      </c>
      <c r="D561" s="410">
        <v>13774.32</v>
      </c>
    </row>
    <row r="562" spans="1:4" ht="18" customHeight="1">
      <c r="A562" s="408" t="s">
        <v>18581</v>
      </c>
      <c r="B562" s="409" t="s">
        <v>18582</v>
      </c>
      <c r="C562" s="408" t="s">
        <v>6</v>
      </c>
      <c r="D562" s="410">
        <v>19572.75</v>
      </c>
    </row>
    <row r="563" spans="1:4" ht="18" customHeight="1">
      <c r="A563" s="408" t="s">
        <v>18583</v>
      </c>
      <c r="B563" s="409" t="s">
        <v>18584</v>
      </c>
      <c r="C563" s="408" t="s">
        <v>6</v>
      </c>
      <c r="D563" s="410">
        <v>16430.509999999998</v>
      </c>
    </row>
    <row r="564" spans="1:4" ht="18" customHeight="1">
      <c r="A564" s="408" t="s">
        <v>18585</v>
      </c>
      <c r="B564" s="409" t="s">
        <v>18586</v>
      </c>
      <c r="C564" s="408" t="s">
        <v>6</v>
      </c>
      <c r="D564" s="410">
        <v>17521.900000000001</v>
      </c>
    </row>
    <row r="565" spans="1:4" ht="18" customHeight="1">
      <c r="A565" s="408" t="s">
        <v>18587</v>
      </c>
      <c r="B565" s="409" t="s">
        <v>18588</v>
      </c>
      <c r="C565" s="408" t="s">
        <v>6</v>
      </c>
      <c r="D565" s="410">
        <v>13832.94</v>
      </c>
    </row>
    <row r="566" spans="1:4" ht="18" customHeight="1">
      <c r="A566" s="408" t="s">
        <v>18589</v>
      </c>
      <c r="B566" s="409" t="s">
        <v>18590</v>
      </c>
      <c r="C566" s="408" t="s">
        <v>6</v>
      </c>
      <c r="D566" s="410">
        <v>19190.89</v>
      </c>
    </row>
    <row r="567" spans="1:4" ht="18" customHeight="1">
      <c r="A567" s="408" t="s">
        <v>18591</v>
      </c>
      <c r="B567" s="409" t="s">
        <v>18592</v>
      </c>
      <c r="C567" s="408" t="s">
        <v>6</v>
      </c>
      <c r="D567" s="410">
        <v>15501.93</v>
      </c>
    </row>
    <row r="568" spans="1:4" ht="18" customHeight="1">
      <c r="A568" s="408" t="s">
        <v>18593</v>
      </c>
      <c r="B568" s="409" t="s">
        <v>18594</v>
      </c>
      <c r="C568" s="408" t="s">
        <v>6</v>
      </c>
      <c r="D568" s="410">
        <v>22240.09</v>
      </c>
    </row>
    <row r="569" spans="1:4" ht="18" customHeight="1">
      <c r="A569" s="408" t="s">
        <v>18595</v>
      </c>
      <c r="B569" s="409" t="s">
        <v>18596</v>
      </c>
      <c r="C569" s="408" t="s">
        <v>6</v>
      </c>
      <c r="D569" s="410">
        <v>18551.13</v>
      </c>
    </row>
    <row r="570" spans="1:4" ht="18" customHeight="1">
      <c r="A570" s="408" t="s">
        <v>18597</v>
      </c>
      <c r="B570" s="409" t="s">
        <v>18598</v>
      </c>
      <c r="C570" s="408" t="s">
        <v>6</v>
      </c>
      <c r="D570" s="410">
        <v>16633.88</v>
      </c>
    </row>
    <row r="571" spans="1:4" ht="18" customHeight="1">
      <c r="A571" s="408" t="s">
        <v>18599</v>
      </c>
      <c r="B571" s="409" t="s">
        <v>18600</v>
      </c>
      <c r="C571" s="408" t="s">
        <v>6</v>
      </c>
      <c r="D571" s="410">
        <v>13284.68</v>
      </c>
    </row>
    <row r="572" spans="1:4" ht="18" customHeight="1">
      <c r="A572" s="408" t="s">
        <v>18601</v>
      </c>
      <c r="B572" s="409" t="s">
        <v>18602</v>
      </c>
      <c r="C572" s="408" t="s">
        <v>6</v>
      </c>
      <c r="D572" s="410">
        <v>18302.88</v>
      </c>
    </row>
    <row r="573" spans="1:4" ht="18" customHeight="1">
      <c r="A573" s="408" t="s">
        <v>18603</v>
      </c>
      <c r="B573" s="409" t="s">
        <v>18604</v>
      </c>
      <c r="C573" s="408" t="s">
        <v>6</v>
      </c>
      <c r="D573" s="410">
        <v>14953.67</v>
      </c>
    </row>
    <row r="574" spans="1:4" ht="18" customHeight="1">
      <c r="A574" s="408" t="s">
        <v>18605</v>
      </c>
      <c r="B574" s="409" t="s">
        <v>18606</v>
      </c>
      <c r="C574" s="408" t="s">
        <v>6</v>
      </c>
      <c r="D574" s="410">
        <v>21352.080000000002</v>
      </c>
    </row>
    <row r="575" spans="1:4" ht="18" customHeight="1">
      <c r="A575" s="408" t="s">
        <v>18607</v>
      </c>
      <c r="B575" s="409" t="s">
        <v>18608</v>
      </c>
      <c r="C575" s="408" t="s">
        <v>6</v>
      </c>
      <c r="D575" s="410">
        <v>18002.87</v>
      </c>
    </row>
    <row r="576" spans="1:4" ht="18" customHeight="1">
      <c r="A576" s="408" t="s">
        <v>18609</v>
      </c>
      <c r="B576" s="409" t="s">
        <v>18610</v>
      </c>
      <c r="C576" s="408" t="s">
        <v>6</v>
      </c>
      <c r="D576" s="410">
        <v>19112.240000000002</v>
      </c>
    </row>
    <row r="577" spans="1:4" ht="18" customHeight="1">
      <c r="A577" s="408" t="s">
        <v>18611</v>
      </c>
      <c r="B577" s="409" t="s">
        <v>18612</v>
      </c>
      <c r="C577" s="408" t="s">
        <v>6</v>
      </c>
      <c r="D577" s="410">
        <v>15164.36</v>
      </c>
    </row>
    <row r="578" spans="1:4" ht="18" customHeight="1">
      <c r="A578" s="408" t="s">
        <v>18613</v>
      </c>
      <c r="B578" s="409" t="s">
        <v>18614</v>
      </c>
      <c r="C578" s="408" t="s">
        <v>6</v>
      </c>
      <c r="D578" s="410">
        <v>21011.19</v>
      </c>
    </row>
    <row r="579" spans="1:4" ht="18" customHeight="1">
      <c r="A579" s="408" t="s">
        <v>18615</v>
      </c>
      <c r="B579" s="409" t="s">
        <v>18616</v>
      </c>
      <c r="C579" s="408" t="s">
        <v>6</v>
      </c>
      <c r="D579" s="410">
        <v>17063.310000000001</v>
      </c>
    </row>
    <row r="580" spans="1:4" ht="18" customHeight="1">
      <c r="A580" s="408" t="s">
        <v>18617</v>
      </c>
      <c r="B580" s="409" t="s">
        <v>18618</v>
      </c>
      <c r="C580" s="408" t="s">
        <v>6</v>
      </c>
      <c r="D580" s="410">
        <v>24480.51</v>
      </c>
    </row>
    <row r="581" spans="1:4" ht="18" customHeight="1">
      <c r="A581" s="408" t="s">
        <v>18619</v>
      </c>
      <c r="B581" s="409" t="s">
        <v>18620</v>
      </c>
      <c r="C581" s="408" t="s">
        <v>6</v>
      </c>
      <c r="D581" s="410">
        <v>20532.62</v>
      </c>
    </row>
    <row r="582" spans="1:4" ht="18" customHeight="1">
      <c r="A582" s="408" t="s">
        <v>18621</v>
      </c>
      <c r="B582" s="409" t="s">
        <v>18622</v>
      </c>
      <c r="C582" s="408" t="s">
        <v>6</v>
      </c>
      <c r="D582" s="410">
        <v>18155.37</v>
      </c>
    </row>
    <row r="583" spans="1:4" ht="18" customHeight="1">
      <c r="A583" s="408" t="s">
        <v>18623</v>
      </c>
      <c r="B583" s="409" t="s">
        <v>18624</v>
      </c>
      <c r="C583" s="408" t="s">
        <v>6</v>
      </c>
      <c r="D583" s="410">
        <v>14572.24</v>
      </c>
    </row>
    <row r="584" spans="1:4" ht="18" customHeight="1">
      <c r="A584" s="408" t="s">
        <v>18625</v>
      </c>
      <c r="B584" s="409" t="s">
        <v>18626</v>
      </c>
      <c r="C584" s="408" t="s">
        <v>6</v>
      </c>
      <c r="D584" s="410">
        <v>20054.310000000001</v>
      </c>
    </row>
    <row r="585" spans="1:4" ht="18" customHeight="1">
      <c r="A585" s="408" t="s">
        <v>18627</v>
      </c>
      <c r="B585" s="409" t="s">
        <v>18628</v>
      </c>
      <c r="C585" s="408" t="s">
        <v>6</v>
      </c>
      <c r="D585" s="410">
        <v>16471.18</v>
      </c>
    </row>
    <row r="586" spans="1:4" ht="18" customHeight="1">
      <c r="A586" s="408" t="s">
        <v>18629</v>
      </c>
      <c r="B586" s="409" t="s">
        <v>18630</v>
      </c>
      <c r="C586" s="408" t="s">
        <v>6</v>
      </c>
      <c r="D586" s="410">
        <v>23523.63</v>
      </c>
    </row>
    <row r="587" spans="1:4" ht="18" customHeight="1">
      <c r="A587" s="408" t="s">
        <v>18631</v>
      </c>
      <c r="B587" s="409" t="s">
        <v>18632</v>
      </c>
      <c r="C587" s="408" t="s">
        <v>6</v>
      </c>
      <c r="D587" s="410">
        <v>19940.5</v>
      </c>
    </row>
    <row r="588" spans="1:4" ht="18" customHeight="1">
      <c r="A588" s="408" t="s">
        <v>18633</v>
      </c>
      <c r="B588" s="409" t="s">
        <v>18634</v>
      </c>
      <c r="C588" s="408" t="s">
        <v>6</v>
      </c>
      <c r="D588" s="410">
        <v>20732.23</v>
      </c>
    </row>
    <row r="589" spans="1:4" ht="18" customHeight="1">
      <c r="A589" s="408" t="s">
        <v>18635</v>
      </c>
      <c r="B589" s="409" t="s">
        <v>18636</v>
      </c>
      <c r="C589" s="408" t="s">
        <v>6</v>
      </c>
      <c r="D589" s="410">
        <v>18185.650000000001</v>
      </c>
    </row>
    <row r="590" spans="1:4" ht="18" customHeight="1">
      <c r="A590" s="408" t="s">
        <v>18637</v>
      </c>
      <c r="B590" s="409" t="s">
        <v>18638</v>
      </c>
      <c r="C590" s="408" t="s">
        <v>6</v>
      </c>
      <c r="D590" s="410">
        <v>22875.96</v>
      </c>
    </row>
    <row r="591" spans="1:4" ht="18" customHeight="1">
      <c r="A591" s="408" t="s">
        <v>18639</v>
      </c>
      <c r="B591" s="409" t="s">
        <v>18640</v>
      </c>
      <c r="C591" s="408" t="s">
        <v>6</v>
      </c>
      <c r="D591" s="410">
        <v>20329.39</v>
      </c>
    </row>
    <row r="592" spans="1:4" ht="18" customHeight="1">
      <c r="A592" s="408" t="s">
        <v>18641</v>
      </c>
      <c r="B592" s="409" t="s">
        <v>18642</v>
      </c>
      <c r="C592" s="408" t="s">
        <v>6</v>
      </c>
      <c r="D592" s="410">
        <v>26792.49</v>
      </c>
    </row>
    <row r="593" spans="1:4" ht="18" customHeight="1">
      <c r="A593" s="408" t="s">
        <v>18643</v>
      </c>
      <c r="B593" s="409" t="s">
        <v>18644</v>
      </c>
      <c r="C593" s="408" t="s">
        <v>6</v>
      </c>
      <c r="D593" s="410">
        <v>24245.91</v>
      </c>
    </row>
    <row r="594" spans="1:4" ht="18" customHeight="1">
      <c r="A594" s="408" t="s">
        <v>18645</v>
      </c>
      <c r="B594" s="409" t="s">
        <v>18646</v>
      </c>
      <c r="C594" s="408" t="s">
        <v>6</v>
      </c>
      <c r="D594" s="410">
        <v>19717.740000000002</v>
      </c>
    </row>
    <row r="595" spans="1:4" ht="18" customHeight="1">
      <c r="A595" s="408" t="s">
        <v>18647</v>
      </c>
      <c r="B595" s="409" t="s">
        <v>18648</v>
      </c>
      <c r="C595" s="408" t="s">
        <v>6</v>
      </c>
      <c r="D595" s="410">
        <v>17667.29</v>
      </c>
    </row>
    <row r="596" spans="1:4" ht="18" customHeight="1">
      <c r="A596" s="408" t="s">
        <v>18649</v>
      </c>
      <c r="B596" s="409" t="s">
        <v>18650</v>
      </c>
      <c r="C596" s="408" t="s">
        <v>6</v>
      </c>
      <c r="D596" s="410">
        <v>21861.47</v>
      </c>
    </row>
    <row r="597" spans="1:4" ht="18" customHeight="1">
      <c r="A597" s="408" t="s">
        <v>18651</v>
      </c>
      <c r="B597" s="409" t="s">
        <v>18652</v>
      </c>
      <c r="C597" s="408" t="s">
        <v>6</v>
      </c>
      <c r="D597" s="410">
        <v>19811.02</v>
      </c>
    </row>
    <row r="598" spans="1:4" ht="18" customHeight="1">
      <c r="A598" s="408" t="s">
        <v>18653</v>
      </c>
      <c r="B598" s="409" t="s">
        <v>18654</v>
      </c>
      <c r="C598" s="408" t="s">
        <v>6</v>
      </c>
      <c r="D598" s="410">
        <v>25778</v>
      </c>
    </row>
    <row r="599" spans="1:4" ht="18" customHeight="1">
      <c r="A599" s="408" t="s">
        <v>18655</v>
      </c>
      <c r="B599" s="409" t="s">
        <v>18656</v>
      </c>
      <c r="C599" s="408" t="s">
        <v>6</v>
      </c>
      <c r="D599" s="410">
        <v>23727.55</v>
      </c>
    </row>
    <row r="600" spans="1:4" ht="18" customHeight="1">
      <c r="A600" s="408" t="s">
        <v>18657</v>
      </c>
      <c r="B600" s="409" t="s">
        <v>18658</v>
      </c>
      <c r="C600" s="408" t="s">
        <v>6</v>
      </c>
      <c r="D600" s="410">
        <v>23048.89</v>
      </c>
    </row>
    <row r="601" spans="1:4" ht="18" customHeight="1">
      <c r="A601" s="408" t="s">
        <v>18659</v>
      </c>
      <c r="B601" s="409" t="s">
        <v>18660</v>
      </c>
      <c r="C601" s="408" t="s">
        <v>6</v>
      </c>
      <c r="D601" s="410">
        <v>19201.62</v>
      </c>
    </row>
    <row r="602" spans="1:4" ht="18" customHeight="1">
      <c r="A602" s="408" t="s">
        <v>18661</v>
      </c>
      <c r="B602" s="409" t="s">
        <v>18662</v>
      </c>
      <c r="C602" s="408" t="s">
        <v>6</v>
      </c>
      <c r="D602" s="410">
        <v>25452.240000000002</v>
      </c>
    </row>
    <row r="603" spans="1:4" ht="18" customHeight="1">
      <c r="A603" s="408" t="s">
        <v>18663</v>
      </c>
      <c r="B603" s="409" t="s">
        <v>18664</v>
      </c>
      <c r="C603" s="408" t="s">
        <v>6</v>
      </c>
      <c r="D603" s="410">
        <v>21604.98</v>
      </c>
    </row>
    <row r="604" spans="1:4" ht="18" customHeight="1">
      <c r="A604" s="408" t="s">
        <v>18665</v>
      </c>
      <c r="B604" s="409" t="s">
        <v>18666</v>
      </c>
      <c r="C604" s="408" t="s">
        <v>6</v>
      </c>
      <c r="D604" s="410">
        <v>29843.09</v>
      </c>
    </row>
    <row r="605" spans="1:4" ht="18" customHeight="1">
      <c r="A605" s="408" t="s">
        <v>18667</v>
      </c>
      <c r="B605" s="409" t="s">
        <v>18668</v>
      </c>
      <c r="C605" s="408" t="s">
        <v>6</v>
      </c>
      <c r="D605" s="410">
        <v>25995.83</v>
      </c>
    </row>
    <row r="606" spans="1:4" ht="18" customHeight="1">
      <c r="A606" s="408" t="s">
        <v>18669</v>
      </c>
      <c r="B606" s="409" t="s">
        <v>18670</v>
      </c>
      <c r="C606" s="408" t="s">
        <v>6</v>
      </c>
      <c r="D606" s="410">
        <v>24439.33</v>
      </c>
    </row>
    <row r="607" spans="1:4" ht="18" customHeight="1">
      <c r="A607" s="408" t="s">
        <v>18671</v>
      </c>
      <c r="B607" s="409" t="s">
        <v>18672</v>
      </c>
      <c r="C607" s="408" t="s">
        <v>6</v>
      </c>
      <c r="D607" s="410">
        <v>20336.34</v>
      </c>
    </row>
    <row r="608" spans="1:4" ht="18" customHeight="1">
      <c r="A608" s="408" t="s">
        <v>18673</v>
      </c>
      <c r="B608" s="409" t="s">
        <v>18674</v>
      </c>
      <c r="C608" s="408" t="s">
        <v>6</v>
      </c>
      <c r="D608" s="410">
        <v>27117.15</v>
      </c>
    </row>
    <row r="609" spans="1:4" ht="18" customHeight="1">
      <c r="A609" s="408" t="s">
        <v>18675</v>
      </c>
      <c r="B609" s="409" t="s">
        <v>18676</v>
      </c>
      <c r="C609" s="408" t="s">
        <v>6</v>
      </c>
      <c r="D609" s="410">
        <v>23014.16</v>
      </c>
    </row>
    <row r="610" spans="1:4" ht="18" customHeight="1">
      <c r="A610" s="408" t="s">
        <v>18677</v>
      </c>
      <c r="B610" s="409" t="s">
        <v>18678</v>
      </c>
      <c r="C610" s="408" t="s">
        <v>6</v>
      </c>
      <c r="D610" s="410">
        <v>32009.42</v>
      </c>
    </row>
    <row r="611" spans="1:4" ht="18" customHeight="1">
      <c r="A611" s="408" t="s">
        <v>18679</v>
      </c>
      <c r="B611" s="409" t="s">
        <v>18680</v>
      </c>
      <c r="C611" s="408" t="s">
        <v>6</v>
      </c>
      <c r="D611" s="410">
        <v>27906.43</v>
      </c>
    </row>
    <row r="612" spans="1:4" ht="18" customHeight="1">
      <c r="A612" s="408" t="s">
        <v>18681</v>
      </c>
      <c r="B612" s="409" t="s">
        <v>18682</v>
      </c>
      <c r="C612" s="408" t="s">
        <v>6</v>
      </c>
      <c r="D612" s="410">
        <v>26274.7</v>
      </c>
    </row>
    <row r="613" spans="1:4" ht="18" customHeight="1">
      <c r="A613" s="408" t="s">
        <v>18683</v>
      </c>
      <c r="B613" s="409" t="s">
        <v>18684</v>
      </c>
      <c r="C613" s="408" t="s">
        <v>6</v>
      </c>
      <c r="D613" s="410">
        <v>21861.98</v>
      </c>
    </row>
    <row r="614" spans="1:4" ht="18" customHeight="1">
      <c r="A614" s="408" t="s">
        <v>18685</v>
      </c>
      <c r="B614" s="409" t="s">
        <v>18686</v>
      </c>
      <c r="C614" s="408" t="s">
        <v>6</v>
      </c>
      <c r="D614" s="410">
        <v>29241.81</v>
      </c>
    </row>
    <row r="615" spans="1:4" ht="18" customHeight="1">
      <c r="A615" s="408" t="s">
        <v>18687</v>
      </c>
      <c r="B615" s="409" t="s">
        <v>18688</v>
      </c>
      <c r="C615" s="408" t="s">
        <v>6</v>
      </c>
      <c r="D615" s="410">
        <v>24829.09</v>
      </c>
    </row>
    <row r="616" spans="1:4" ht="18" customHeight="1">
      <c r="A616" s="408" t="s">
        <v>18689</v>
      </c>
      <c r="B616" s="409" t="s">
        <v>18690</v>
      </c>
      <c r="C616" s="408" t="s">
        <v>6</v>
      </c>
      <c r="D616" s="410">
        <v>34662.61</v>
      </c>
    </row>
    <row r="617" spans="1:4" ht="18" customHeight="1">
      <c r="A617" s="408" t="s">
        <v>18691</v>
      </c>
      <c r="B617" s="409" t="s">
        <v>18692</v>
      </c>
      <c r="C617" s="408" t="s">
        <v>6</v>
      </c>
      <c r="D617" s="410">
        <v>30249.89</v>
      </c>
    </row>
    <row r="618" spans="1:4" ht="18" customHeight="1">
      <c r="A618" s="408" t="s">
        <v>18693</v>
      </c>
      <c r="B618" s="409" t="s">
        <v>18694</v>
      </c>
      <c r="C618" s="408" t="s">
        <v>6</v>
      </c>
      <c r="D618" s="410">
        <v>27651.82</v>
      </c>
    </row>
    <row r="619" spans="1:4" ht="18" customHeight="1">
      <c r="A619" s="408" t="s">
        <v>18695</v>
      </c>
      <c r="B619" s="409" t="s">
        <v>18696</v>
      </c>
      <c r="C619" s="408" t="s">
        <v>6</v>
      </c>
      <c r="D619" s="410">
        <v>23055.93</v>
      </c>
    </row>
    <row r="620" spans="1:4" ht="18" customHeight="1">
      <c r="A620" s="408" t="s">
        <v>18697</v>
      </c>
      <c r="B620" s="409" t="s">
        <v>18698</v>
      </c>
      <c r="C620" s="408" t="s">
        <v>6</v>
      </c>
      <c r="D620" s="410">
        <v>30923.06</v>
      </c>
    </row>
    <row r="621" spans="1:4" ht="18" customHeight="1">
      <c r="A621" s="408" t="s">
        <v>18699</v>
      </c>
      <c r="B621" s="409" t="s">
        <v>18700</v>
      </c>
      <c r="C621" s="408" t="s">
        <v>6</v>
      </c>
      <c r="D621" s="410">
        <v>26327.16</v>
      </c>
    </row>
    <row r="622" spans="1:4" ht="18" customHeight="1">
      <c r="A622" s="408" t="s">
        <v>18701</v>
      </c>
      <c r="B622" s="409" t="s">
        <v>18702</v>
      </c>
      <c r="C622" s="408" t="s">
        <v>6</v>
      </c>
      <c r="D622" s="410">
        <v>36899.49</v>
      </c>
    </row>
    <row r="623" spans="1:4" ht="18" customHeight="1">
      <c r="A623" s="408" t="s">
        <v>18703</v>
      </c>
      <c r="B623" s="409" t="s">
        <v>18704</v>
      </c>
      <c r="C623" s="408" t="s">
        <v>6</v>
      </c>
      <c r="D623" s="410">
        <v>32303.59</v>
      </c>
    </row>
    <row r="624" spans="1:4" ht="18" customHeight="1">
      <c r="A624" s="408" t="s">
        <v>18705</v>
      </c>
      <c r="B624" s="409" t="s">
        <v>18706</v>
      </c>
      <c r="C624" s="408" t="s">
        <v>6</v>
      </c>
      <c r="D624" s="410">
        <v>29525.95</v>
      </c>
    </row>
    <row r="625" spans="1:4" ht="18" customHeight="1">
      <c r="A625" s="408" t="s">
        <v>18707</v>
      </c>
      <c r="B625" s="409" t="s">
        <v>18708</v>
      </c>
      <c r="C625" s="408" t="s">
        <v>6</v>
      </c>
      <c r="D625" s="410">
        <v>27425.1</v>
      </c>
    </row>
    <row r="626" spans="1:4" ht="18" customHeight="1">
      <c r="A626" s="408" t="s">
        <v>18709</v>
      </c>
      <c r="B626" s="409" t="s">
        <v>18710</v>
      </c>
      <c r="C626" s="408" t="s">
        <v>6</v>
      </c>
      <c r="D626" s="410">
        <v>33116.15</v>
      </c>
    </row>
    <row r="627" spans="1:4" ht="18" customHeight="1">
      <c r="A627" s="408" t="s">
        <v>18711</v>
      </c>
      <c r="B627" s="409" t="s">
        <v>18712</v>
      </c>
      <c r="C627" s="408" t="s">
        <v>6</v>
      </c>
      <c r="D627" s="410">
        <v>31015.3</v>
      </c>
    </row>
    <row r="628" spans="1:4" ht="18" customHeight="1">
      <c r="A628" s="408" t="s">
        <v>18713</v>
      </c>
      <c r="B628" s="409" t="s">
        <v>18714</v>
      </c>
      <c r="C628" s="408" t="s">
        <v>6</v>
      </c>
      <c r="D628" s="410">
        <v>39675.32</v>
      </c>
    </row>
    <row r="629" spans="1:4" ht="18" customHeight="1">
      <c r="A629" s="408" t="s">
        <v>18715</v>
      </c>
      <c r="B629" s="409" t="s">
        <v>18716</v>
      </c>
      <c r="C629" s="408" t="s">
        <v>6</v>
      </c>
      <c r="D629" s="410">
        <v>37574.47</v>
      </c>
    </row>
    <row r="630" spans="1:4" ht="18" customHeight="1">
      <c r="A630" s="408" t="s">
        <v>18717</v>
      </c>
      <c r="B630" s="409" t="s">
        <v>18718</v>
      </c>
      <c r="C630" s="408" t="s">
        <v>6</v>
      </c>
      <c r="D630" s="410">
        <v>31457.43</v>
      </c>
    </row>
    <row r="631" spans="1:4" ht="18" customHeight="1">
      <c r="A631" s="408" t="s">
        <v>18719</v>
      </c>
      <c r="B631" s="409" t="s">
        <v>18720</v>
      </c>
      <c r="C631" s="408" t="s">
        <v>6</v>
      </c>
      <c r="D631" s="410">
        <v>29257.53</v>
      </c>
    </row>
    <row r="632" spans="1:4" ht="18" customHeight="1">
      <c r="A632" s="408" t="s">
        <v>18721</v>
      </c>
      <c r="B632" s="409" t="s">
        <v>18722</v>
      </c>
      <c r="C632" s="408" t="s">
        <v>6</v>
      </c>
      <c r="D632" s="410">
        <v>35381.43</v>
      </c>
    </row>
    <row r="633" spans="1:4" ht="18" customHeight="1">
      <c r="A633" s="408" t="s">
        <v>18723</v>
      </c>
      <c r="B633" s="409" t="s">
        <v>18724</v>
      </c>
      <c r="C633" s="408" t="s">
        <v>6</v>
      </c>
      <c r="D633" s="410">
        <v>33181.53</v>
      </c>
    </row>
    <row r="634" spans="1:4" ht="18" customHeight="1">
      <c r="A634" s="408" t="s">
        <v>18725</v>
      </c>
      <c r="B634" s="409" t="s">
        <v>18726</v>
      </c>
      <c r="C634" s="408" t="s">
        <v>6</v>
      </c>
      <c r="D634" s="410">
        <v>42550.44</v>
      </c>
    </row>
    <row r="635" spans="1:4" ht="18" customHeight="1">
      <c r="A635" s="408" t="s">
        <v>18727</v>
      </c>
      <c r="B635" s="409" t="s">
        <v>18728</v>
      </c>
      <c r="C635" s="408" t="s">
        <v>6</v>
      </c>
      <c r="D635" s="410">
        <v>40350.54</v>
      </c>
    </row>
    <row r="636" spans="1:4" ht="18" customHeight="1">
      <c r="A636" s="408" t="s">
        <v>18729</v>
      </c>
      <c r="B636" s="409" t="s">
        <v>18730</v>
      </c>
      <c r="C636" s="408" t="s">
        <v>6</v>
      </c>
      <c r="D636" s="410">
        <v>33344.57</v>
      </c>
    </row>
    <row r="637" spans="1:4" ht="18" customHeight="1">
      <c r="A637" s="408" t="s">
        <v>18731</v>
      </c>
      <c r="B637" s="409" t="s">
        <v>18732</v>
      </c>
      <c r="C637" s="408" t="s">
        <v>6</v>
      </c>
      <c r="D637" s="410">
        <v>31105.8</v>
      </c>
    </row>
    <row r="638" spans="1:4" ht="18" customHeight="1">
      <c r="A638" s="408" t="s">
        <v>18733</v>
      </c>
      <c r="B638" s="409" t="s">
        <v>18734</v>
      </c>
      <c r="C638" s="408" t="s">
        <v>6</v>
      </c>
      <c r="D638" s="410">
        <v>37617.199999999997</v>
      </c>
    </row>
    <row r="639" spans="1:4" ht="18" customHeight="1">
      <c r="A639" s="408" t="s">
        <v>18735</v>
      </c>
      <c r="B639" s="409" t="s">
        <v>18736</v>
      </c>
      <c r="C639" s="408" t="s">
        <v>6</v>
      </c>
      <c r="D639" s="410">
        <v>35378.43</v>
      </c>
    </row>
    <row r="640" spans="1:4" ht="18" customHeight="1">
      <c r="A640" s="408" t="s">
        <v>18737</v>
      </c>
      <c r="B640" s="409" t="s">
        <v>18738</v>
      </c>
      <c r="C640" s="408" t="s">
        <v>6</v>
      </c>
      <c r="D640" s="410">
        <v>45423.15</v>
      </c>
    </row>
    <row r="641" spans="1:4" ht="18" customHeight="1">
      <c r="A641" s="408" t="s">
        <v>18739</v>
      </c>
      <c r="B641" s="409" t="s">
        <v>18740</v>
      </c>
      <c r="C641" s="408" t="s">
        <v>6</v>
      </c>
      <c r="D641" s="410">
        <v>43184.38</v>
      </c>
    </row>
    <row r="642" spans="1:4" ht="18" customHeight="1">
      <c r="A642" s="408" t="s">
        <v>18741</v>
      </c>
      <c r="B642" s="409" t="s">
        <v>18742</v>
      </c>
      <c r="C642" s="408" t="s">
        <v>6</v>
      </c>
      <c r="D642" s="410">
        <v>36530.57</v>
      </c>
    </row>
    <row r="643" spans="1:4" ht="18" customHeight="1">
      <c r="A643" s="408" t="s">
        <v>18743</v>
      </c>
      <c r="B643" s="409" t="s">
        <v>18744</v>
      </c>
      <c r="C643" s="408" t="s">
        <v>6</v>
      </c>
      <c r="D643" s="410">
        <v>35177.839999999997</v>
      </c>
    </row>
    <row r="644" spans="1:4" ht="18" customHeight="1">
      <c r="A644" s="408" t="s">
        <v>18745</v>
      </c>
      <c r="B644" s="409" t="s">
        <v>18746</v>
      </c>
      <c r="C644" s="408" t="s">
        <v>6</v>
      </c>
      <c r="D644" s="410">
        <v>41166.67</v>
      </c>
    </row>
    <row r="645" spans="1:4" ht="18" customHeight="1">
      <c r="A645" s="408" t="s">
        <v>18747</v>
      </c>
      <c r="B645" s="409" t="s">
        <v>18748</v>
      </c>
      <c r="C645" s="408" t="s">
        <v>6</v>
      </c>
      <c r="D645" s="410">
        <v>39813.94</v>
      </c>
    </row>
    <row r="646" spans="1:4" ht="18" customHeight="1">
      <c r="A646" s="408" t="s">
        <v>18749</v>
      </c>
      <c r="B646" s="409" t="s">
        <v>18750</v>
      </c>
      <c r="C646" s="408" t="s">
        <v>6</v>
      </c>
      <c r="D646" s="410">
        <v>49636.67</v>
      </c>
    </row>
    <row r="647" spans="1:4" ht="18" customHeight="1">
      <c r="A647" s="408" t="s">
        <v>18751</v>
      </c>
      <c r="B647" s="409" t="s">
        <v>18752</v>
      </c>
      <c r="C647" s="408" t="s">
        <v>6</v>
      </c>
      <c r="D647" s="410">
        <v>48283.94</v>
      </c>
    </row>
    <row r="648" spans="1:4" ht="18" customHeight="1">
      <c r="A648" s="408" t="s">
        <v>18753</v>
      </c>
      <c r="B648" s="409" t="s">
        <v>18754</v>
      </c>
      <c r="C648" s="408" t="s">
        <v>6</v>
      </c>
      <c r="D648" s="410">
        <v>40889.11</v>
      </c>
    </row>
    <row r="649" spans="1:4" ht="18" customHeight="1">
      <c r="A649" s="408" t="s">
        <v>18755</v>
      </c>
      <c r="B649" s="409" t="s">
        <v>18756</v>
      </c>
      <c r="C649" s="408" t="s">
        <v>6</v>
      </c>
      <c r="D649" s="410">
        <v>37257.69</v>
      </c>
    </row>
    <row r="650" spans="1:4" ht="18" customHeight="1">
      <c r="A650" s="408" t="s">
        <v>18757</v>
      </c>
      <c r="B650" s="409" t="s">
        <v>18758</v>
      </c>
      <c r="C650" s="408" t="s">
        <v>6</v>
      </c>
      <c r="D650" s="410">
        <v>45903.519999999997</v>
      </c>
    </row>
    <row r="651" spans="1:4" ht="18" customHeight="1">
      <c r="A651" s="408" t="s">
        <v>18759</v>
      </c>
      <c r="B651" s="409" t="s">
        <v>18760</v>
      </c>
      <c r="C651" s="408" t="s">
        <v>6</v>
      </c>
      <c r="D651" s="410">
        <v>42272.1</v>
      </c>
    </row>
    <row r="652" spans="1:4" ht="18" customHeight="1">
      <c r="A652" s="408" t="s">
        <v>18761</v>
      </c>
      <c r="B652" s="409" t="s">
        <v>18762</v>
      </c>
      <c r="C652" s="408" t="s">
        <v>6</v>
      </c>
      <c r="D652" s="410">
        <v>55064.67</v>
      </c>
    </row>
    <row r="653" spans="1:4" ht="18" customHeight="1">
      <c r="A653" s="408" t="s">
        <v>18763</v>
      </c>
      <c r="B653" s="409" t="s">
        <v>18764</v>
      </c>
      <c r="C653" s="408" t="s">
        <v>6</v>
      </c>
      <c r="D653" s="410">
        <v>51433.25</v>
      </c>
    </row>
    <row r="654" spans="1:4" ht="9" customHeight="1">
      <c r="A654" s="408" t="s">
        <v>18765</v>
      </c>
      <c r="B654" s="409" t="s">
        <v>18766</v>
      </c>
      <c r="C654" s="408" t="s">
        <v>143</v>
      </c>
      <c r="D654" s="410">
        <v>9.1199999999999992</v>
      </c>
    </row>
    <row r="655" spans="1:4" ht="9" customHeight="1">
      <c r="A655" s="408" t="s">
        <v>18767</v>
      </c>
      <c r="B655" s="409" t="s">
        <v>18768</v>
      </c>
      <c r="C655" s="408" t="s">
        <v>12728</v>
      </c>
      <c r="D655" s="410">
        <v>11596.07</v>
      </c>
    </row>
    <row r="656" spans="1:4" ht="9" customHeight="1">
      <c r="A656" s="408" t="s">
        <v>18769</v>
      </c>
      <c r="B656" s="409" t="s">
        <v>18770</v>
      </c>
      <c r="C656" s="408" t="s">
        <v>12728</v>
      </c>
      <c r="D656" s="410">
        <v>10791.62</v>
      </c>
    </row>
    <row r="657" spans="1:4" ht="9" customHeight="1">
      <c r="A657" s="408" t="s">
        <v>18771</v>
      </c>
      <c r="B657" s="409" t="s">
        <v>18772</v>
      </c>
      <c r="C657" s="408" t="s">
        <v>12728</v>
      </c>
      <c r="D657" s="410">
        <v>12757.61</v>
      </c>
    </row>
    <row r="658" spans="1:4" ht="9" customHeight="1">
      <c r="A658" s="408" t="s">
        <v>18773</v>
      </c>
      <c r="B658" s="409" t="s">
        <v>18774</v>
      </c>
      <c r="C658" s="408" t="s">
        <v>12728</v>
      </c>
      <c r="D658" s="410">
        <v>11888.31</v>
      </c>
    </row>
    <row r="659" spans="1:4" ht="9" customHeight="1">
      <c r="A659" s="408" t="s">
        <v>18775</v>
      </c>
      <c r="B659" s="409" t="s">
        <v>18776</v>
      </c>
      <c r="C659" s="408" t="s">
        <v>12728</v>
      </c>
      <c r="D659" s="410">
        <v>13503.27</v>
      </c>
    </row>
    <row r="660" spans="1:4" ht="9" customHeight="1">
      <c r="A660" s="408" t="s">
        <v>18777</v>
      </c>
      <c r="B660" s="409" t="s">
        <v>18778</v>
      </c>
      <c r="C660" s="408" t="s">
        <v>12728</v>
      </c>
      <c r="D660" s="410">
        <v>12523.62</v>
      </c>
    </row>
    <row r="661" spans="1:4" ht="9" customHeight="1">
      <c r="A661" s="408" t="s">
        <v>18779</v>
      </c>
      <c r="B661" s="409" t="s">
        <v>18780</v>
      </c>
      <c r="C661" s="408" t="s">
        <v>12728</v>
      </c>
      <c r="D661" s="410">
        <v>17028</v>
      </c>
    </row>
    <row r="662" spans="1:4" ht="9" customHeight="1">
      <c r="A662" s="408" t="s">
        <v>18781</v>
      </c>
      <c r="B662" s="409" t="s">
        <v>18782</v>
      </c>
      <c r="C662" s="408" t="s">
        <v>12728</v>
      </c>
      <c r="D662" s="410">
        <v>15828.93</v>
      </c>
    </row>
    <row r="663" spans="1:4" ht="9" customHeight="1">
      <c r="A663" s="408" t="s">
        <v>18783</v>
      </c>
      <c r="B663" s="409" t="s">
        <v>18784</v>
      </c>
      <c r="C663" s="408" t="s">
        <v>12728</v>
      </c>
      <c r="D663" s="410">
        <v>18025.91</v>
      </c>
    </row>
    <row r="664" spans="1:4" ht="9" customHeight="1">
      <c r="A664" s="408" t="s">
        <v>18785</v>
      </c>
      <c r="B664" s="409" t="s">
        <v>18786</v>
      </c>
      <c r="C664" s="408" t="s">
        <v>12728</v>
      </c>
      <c r="D664" s="410">
        <v>16673.12</v>
      </c>
    </row>
    <row r="665" spans="1:4" ht="9" customHeight="1">
      <c r="A665" s="408" t="s">
        <v>18787</v>
      </c>
      <c r="B665" s="409" t="s">
        <v>18788</v>
      </c>
      <c r="C665" s="408" t="s">
        <v>12728</v>
      </c>
      <c r="D665" s="410">
        <v>19837.8</v>
      </c>
    </row>
    <row r="666" spans="1:4" ht="9" customHeight="1">
      <c r="A666" s="408" t="s">
        <v>18789</v>
      </c>
      <c r="B666" s="409" t="s">
        <v>18790</v>
      </c>
      <c r="C666" s="408" t="s">
        <v>12728</v>
      </c>
      <c r="D666" s="410">
        <v>18387</v>
      </c>
    </row>
    <row r="667" spans="1:4" ht="9" customHeight="1">
      <c r="A667" s="408" t="s">
        <v>18791</v>
      </c>
      <c r="B667" s="409" t="s">
        <v>18792</v>
      </c>
      <c r="C667" s="408" t="s">
        <v>12728</v>
      </c>
      <c r="D667" s="410">
        <v>21217.99</v>
      </c>
    </row>
    <row r="668" spans="1:4" ht="9" customHeight="1">
      <c r="A668" s="408" t="s">
        <v>18793</v>
      </c>
      <c r="B668" s="409" t="s">
        <v>18794</v>
      </c>
      <c r="C668" s="408" t="s">
        <v>12728</v>
      </c>
      <c r="D668" s="410">
        <v>19629.560000000001</v>
      </c>
    </row>
    <row r="669" spans="1:4" ht="9" customHeight="1">
      <c r="A669" s="408" t="s">
        <v>18795</v>
      </c>
      <c r="B669" s="409" t="s">
        <v>18796</v>
      </c>
      <c r="C669" s="408" t="s">
        <v>12728</v>
      </c>
      <c r="D669" s="410">
        <v>27084.58</v>
      </c>
    </row>
    <row r="670" spans="1:4" ht="9" customHeight="1">
      <c r="A670" s="408" t="s">
        <v>18797</v>
      </c>
      <c r="B670" s="409" t="s">
        <v>18798</v>
      </c>
      <c r="C670" s="408" t="s">
        <v>12728</v>
      </c>
      <c r="D670" s="410">
        <v>25113.97</v>
      </c>
    </row>
    <row r="671" spans="1:4" ht="9" customHeight="1">
      <c r="A671" s="408" t="s">
        <v>18799</v>
      </c>
      <c r="B671" s="409" t="s">
        <v>18800</v>
      </c>
      <c r="C671" s="408" t="s">
        <v>12728</v>
      </c>
      <c r="D671" s="410">
        <v>25240.71</v>
      </c>
    </row>
    <row r="672" spans="1:4" ht="9" customHeight="1">
      <c r="A672" s="408" t="s">
        <v>18801</v>
      </c>
      <c r="B672" s="409" t="s">
        <v>18802</v>
      </c>
      <c r="C672" s="408" t="s">
        <v>12728</v>
      </c>
      <c r="D672" s="410">
        <v>23273.38</v>
      </c>
    </row>
    <row r="673" spans="1:4" ht="9" customHeight="1">
      <c r="A673" s="408" t="s">
        <v>18803</v>
      </c>
      <c r="B673" s="409" t="s">
        <v>18804</v>
      </c>
      <c r="C673" s="408" t="s">
        <v>12728</v>
      </c>
      <c r="D673" s="410">
        <v>27460.19</v>
      </c>
    </row>
    <row r="674" spans="1:4" ht="9" customHeight="1">
      <c r="A674" s="408" t="s">
        <v>18805</v>
      </c>
      <c r="B674" s="409" t="s">
        <v>18806</v>
      </c>
      <c r="C674" s="408" t="s">
        <v>12728</v>
      </c>
      <c r="D674" s="410">
        <v>25449.93</v>
      </c>
    </row>
    <row r="675" spans="1:4" ht="9" customHeight="1">
      <c r="A675" s="408" t="s">
        <v>18807</v>
      </c>
      <c r="B675" s="409" t="s">
        <v>18808</v>
      </c>
      <c r="C675" s="408" t="s">
        <v>12728</v>
      </c>
      <c r="D675" s="410">
        <v>29561.79</v>
      </c>
    </row>
    <row r="676" spans="1:4" ht="9" customHeight="1">
      <c r="A676" s="408" t="s">
        <v>18809</v>
      </c>
      <c r="B676" s="409" t="s">
        <v>18810</v>
      </c>
      <c r="C676" s="408" t="s">
        <v>12728</v>
      </c>
      <c r="D676" s="410">
        <v>27569.89</v>
      </c>
    </row>
    <row r="677" spans="1:4" ht="9" customHeight="1">
      <c r="A677" s="408" t="s">
        <v>18811</v>
      </c>
      <c r="B677" s="409" t="s">
        <v>18812</v>
      </c>
      <c r="C677" s="408" t="s">
        <v>12728</v>
      </c>
      <c r="D677" s="410">
        <v>39605.58</v>
      </c>
    </row>
    <row r="678" spans="1:4" ht="9" customHeight="1">
      <c r="A678" s="408" t="s">
        <v>18813</v>
      </c>
      <c r="B678" s="409" t="s">
        <v>18814</v>
      </c>
      <c r="C678" s="408" t="s">
        <v>12728</v>
      </c>
      <c r="D678" s="410">
        <v>36829.629999999997</v>
      </c>
    </row>
    <row r="679" spans="1:4" ht="9" customHeight="1">
      <c r="A679" s="408" t="s">
        <v>18815</v>
      </c>
      <c r="B679" s="409" t="s">
        <v>18816</v>
      </c>
      <c r="C679" s="408" t="s">
        <v>12728</v>
      </c>
      <c r="D679" s="410">
        <v>36780.019999999997</v>
      </c>
    </row>
    <row r="680" spans="1:4" ht="9" customHeight="1">
      <c r="A680" s="408" t="s">
        <v>18817</v>
      </c>
      <c r="B680" s="409" t="s">
        <v>18818</v>
      </c>
      <c r="C680" s="408" t="s">
        <v>12728</v>
      </c>
      <c r="D680" s="410">
        <v>33914.46</v>
      </c>
    </row>
    <row r="681" spans="1:4" ht="9" customHeight="1">
      <c r="A681" s="408" t="s">
        <v>18819</v>
      </c>
      <c r="B681" s="409" t="s">
        <v>18820</v>
      </c>
      <c r="C681" s="408" t="s">
        <v>12728</v>
      </c>
      <c r="D681" s="410">
        <v>39916.120000000003</v>
      </c>
    </row>
    <row r="682" spans="1:4" ht="9" customHeight="1">
      <c r="A682" s="408" t="s">
        <v>18821</v>
      </c>
      <c r="B682" s="409" t="s">
        <v>18822</v>
      </c>
      <c r="C682" s="408" t="s">
        <v>12728</v>
      </c>
      <c r="D682" s="410">
        <v>37014.9</v>
      </c>
    </row>
    <row r="683" spans="1:4" ht="9" customHeight="1">
      <c r="A683" s="408" t="s">
        <v>18823</v>
      </c>
      <c r="B683" s="409" t="s">
        <v>18824</v>
      </c>
      <c r="C683" s="408" t="s">
        <v>12728</v>
      </c>
      <c r="D683" s="410">
        <v>45448.81</v>
      </c>
    </row>
    <row r="684" spans="1:4" ht="9" customHeight="1">
      <c r="A684" s="408" t="s">
        <v>18825</v>
      </c>
      <c r="B684" s="409" t="s">
        <v>18826</v>
      </c>
      <c r="C684" s="408" t="s">
        <v>12728</v>
      </c>
      <c r="D684" s="410">
        <v>42222.35</v>
      </c>
    </row>
    <row r="685" spans="1:4" ht="9" customHeight="1">
      <c r="A685" s="408" t="s">
        <v>18827</v>
      </c>
      <c r="B685" s="409" t="s">
        <v>18828</v>
      </c>
      <c r="C685" s="408" t="s">
        <v>12728</v>
      </c>
      <c r="D685" s="410">
        <v>57903.63</v>
      </c>
    </row>
    <row r="686" spans="1:4" ht="9" customHeight="1">
      <c r="A686" s="408" t="s">
        <v>18829</v>
      </c>
      <c r="B686" s="409" t="s">
        <v>18830</v>
      </c>
      <c r="C686" s="408" t="s">
        <v>12728</v>
      </c>
      <c r="D686" s="410">
        <v>53950.47</v>
      </c>
    </row>
    <row r="687" spans="1:4" ht="9" customHeight="1">
      <c r="A687" s="408" t="s">
        <v>18831</v>
      </c>
      <c r="B687" s="409" t="s">
        <v>18832</v>
      </c>
      <c r="C687" s="408" t="s">
        <v>12728</v>
      </c>
      <c r="D687" s="410">
        <v>9800.18</v>
      </c>
    </row>
    <row r="688" spans="1:4" ht="9" customHeight="1">
      <c r="A688" s="408" t="s">
        <v>18833</v>
      </c>
      <c r="B688" s="409" t="s">
        <v>18834</v>
      </c>
      <c r="C688" s="408" t="s">
        <v>12728</v>
      </c>
      <c r="D688" s="410">
        <v>9060.85</v>
      </c>
    </row>
    <row r="689" spans="1:4" ht="9" customHeight="1">
      <c r="A689" s="408" t="s">
        <v>18835</v>
      </c>
      <c r="B689" s="409" t="s">
        <v>18836</v>
      </c>
      <c r="C689" s="408" t="s">
        <v>12728</v>
      </c>
      <c r="D689" s="410">
        <v>10260.629999999999</v>
      </c>
    </row>
    <row r="690" spans="1:4" ht="9" customHeight="1">
      <c r="A690" s="408" t="s">
        <v>18837</v>
      </c>
      <c r="B690" s="409" t="s">
        <v>18838</v>
      </c>
      <c r="C690" s="408" t="s">
        <v>12728</v>
      </c>
      <c r="D690" s="410">
        <v>9581.2199999999993</v>
      </c>
    </row>
    <row r="691" spans="1:4" ht="9" customHeight="1">
      <c r="A691" s="408" t="s">
        <v>18839</v>
      </c>
      <c r="B691" s="409" t="s">
        <v>18840</v>
      </c>
      <c r="C691" s="408" t="s">
        <v>12728</v>
      </c>
      <c r="D691" s="410">
        <v>10996.53</v>
      </c>
    </row>
    <row r="692" spans="1:4" ht="9" customHeight="1">
      <c r="A692" s="408" t="s">
        <v>18841</v>
      </c>
      <c r="B692" s="409" t="s">
        <v>18842</v>
      </c>
      <c r="C692" s="408" t="s">
        <v>12728</v>
      </c>
      <c r="D692" s="410">
        <v>10212.52</v>
      </c>
    </row>
    <row r="693" spans="1:4" ht="9" customHeight="1">
      <c r="A693" s="408" t="s">
        <v>18843</v>
      </c>
      <c r="B693" s="409" t="s">
        <v>18844</v>
      </c>
      <c r="C693" s="408" t="s">
        <v>12728</v>
      </c>
      <c r="D693" s="410">
        <v>13818.45</v>
      </c>
    </row>
    <row r="694" spans="1:4" ht="9" customHeight="1">
      <c r="A694" s="408" t="s">
        <v>18845</v>
      </c>
      <c r="B694" s="409" t="s">
        <v>18846</v>
      </c>
      <c r="C694" s="408" t="s">
        <v>12728</v>
      </c>
      <c r="D694" s="410">
        <v>12900.06</v>
      </c>
    </row>
    <row r="695" spans="1:4" ht="9" customHeight="1">
      <c r="A695" s="408" t="s">
        <v>18847</v>
      </c>
      <c r="B695" s="409" t="s">
        <v>18848</v>
      </c>
      <c r="C695" s="408" t="s">
        <v>12728</v>
      </c>
      <c r="D695" s="410">
        <v>15416.32</v>
      </c>
    </row>
    <row r="696" spans="1:4" ht="9" customHeight="1">
      <c r="A696" s="408" t="s">
        <v>18849</v>
      </c>
      <c r="B696" s="409" t="s">
        <v>18850</v>
      </c>
      <c r="C696" s="408" t="s">
        <v>12728</v>
      </c>
      <c r="D696" s="410">
        <v>14239.9</v>
      </c>
    </row>
    <row r="697" spans="1:4" ht="9" customHeight="1">
      <c r="A697" s="408" t="s">
        <v>18851</v>
      </c>
      <c r="B697" s="409" t="s">
        <v>18852</v>
      </c>
      <c r="C697" s="408" t="s">
        <v>12728</v>
      </c>
      <c r="D697" s="410">
        <v>16037.17</v>
      </c>
    </row>
    <row r="698" spans="1:4" ht="9" customHeight="1">
      <c r="A698" s="408" t="s">
        <v>18853</v>
      </c>
      <c r="B698" s="409" t="s">
        <v>18854</v>
      </c>
      <c r="C698" s="408" t="s">
        <v>12728</v>
      </c>
      <c r="D698" s="410">
        <v>14937.12</v>
      </c>
    </row>
    <row r="699" spans="1:4" ht="9" customHeight="1">
      <c r="A699" s="408" t="s">
        <v>18855</v>
      </c>
      <c r="B699" s="409" t="s">
        <v>18856</v>
      </c>
      <c r="C699" s="408" t="s">
        <v>12728</v>
      </c>
      <c r="D699" s="410">
        <v>17266.32</v>
      </c>
    </row>
    <row r="700" spans="1:4" ht="9" customHeight="1">
      <c r="A700" s="408" t="s">
        <v>18857</v>
      </c>
      <c r="B700" s="409" t="s">
        <v>18858</v>
      </c>
      <c r="C700" s="408" t="s">
        <v>12728</v>
      </c>
      <c r="D700" s="410">
        <v>16031.93</v>
      </c>
    </row>
    <row r="701" spans="1:4" ht="9" customHeight="1">
      <c r="A701" s="408" t="s">
        <v>18859</v>
      </c>
      <c r="B701" s="409" t="s">
        <v>18860</v>
      </c>
      <c r="C701" s="408" t="s">
        <v>12728</v>
      </c>
      <c r="D701" s="410">
        <v>22176.25</v>
      </c>
    </row>
    <row r="702" spans="1:4" ht="9" customHeight="1">
      <c r="A702" s="408" t="s">
        <v>18861</v>
      </c>
      <c r="B702" s="409" t="s">
        <v>18862</v>
      </c>
      <c r="C702" s="408" t="s">
        <v>12728</v>
      </c>
      <c r="D702" s="410">
        <v>20632.86</v>
      </c>
    </row>
    <row r="703" spans="1:4" ht="9" customHeight="1">
      <c r="A703" s="408" t="s">
        <v>18863</v>
      </c>
      <c r="B703" s="409" t="s">
        <v>18864</v>
      </c>
      <c r="C703" s="408" t="s">
        <v>12728</v>
      </c>
      <c r="D703" s="410">
        <v>20893.43</v>
      </c>
    </row>
    <row r="704" spans="1:4" ht="9" customHeight="1">
      <c r="A704" s="408" t="s">
        <v>18865</v>
      </c>
      <c r="B704" s="409" t="s">
        <v>18866</v>
      </c>
      <c r="C704" s="408" t="s">
        <v>12728</v>
      </c>
      <c r="D704" s="410">
        <v>19275.73</v>
      </c>
    </row>
    <row r="705" spans="1:4" ht="9" customHeight="1">
      <c r="A705" s="408" t="s">
        <v>18867</v>
      </c>
      <c r="B705" s="409" t="s">
        <v>18868</v>
      </c>
      <c r="C705" s="408" t="s">
        <v>12728</v>
      </c>
      <c r="D705" s="410">
        <v>22358.57</v>
      </c>
    </row>
    <row r="706" spans="1:4" ht="9" customHeight="1">
      <c r="A706" s="408" t="s">
        <v>18869</v>
      </c>
      <c r="B706" s="409" t="s">
        <v>18870</v>
      </c>
      <c r="C706" s="408" t="s">
        <v>12728</v>
      </c>
      <c r="D706" s="410">
        <v>20735.169999999998</v>
      </c>
    </row>
    <row r="707" spans="1:4" ht="9" customHeight="1">
      <c r="A707" s="408" t="s">
        <v>18871</v>
      </c>
      <c r="B707" s="409" t="s">
        <v>18872</v>
      </c>
      <c r="C707" s="408" t="s">
        <v>12728</v>
      </c>
      <c r="D707" s="410">
        <v>24889.95</v>
      </c>
    </row>
    <row r="708" spans="1:4" ht="9" customHeight="1">
      <c r="A708" s="408" t="s">
        <v>18873</v>
      </c>
      <c r="B708" s="409" t="s">
        <v>18874</v>
      </c>
      <c r="C708" s="408" t="s">
        <v>12728</v>
      </c>
      <c r="D708" s="410">
        <v>23157.4</v>
      </c>
    </row>
    <row r="709" spans="1:4" ht="9" customHeight="1">
      <c r="A709" s="408" t="s">
        <v>18875</v>
      </c>
      <c r="B709" s="409" t="s">
        <v>18876</v>
      </c>
      <c r="C709" s="408" t="s">
        <v>12728</v>
      </c>
      <c r="D709" s="410">
        <v>31780.41</v>
      </c>
    </row>
    <row r="710" spans="1:4" ht="9" customHeight="1">
      <c r="A710" s="408" t="s">
        <v>18877</v>
      </c>
      <c r="B710" s="409" t="s">
        <v>18878</v>
      </c>
      <c r="C710" s="408" t="s">
        <v>12728</v>
      </c>
      <c r="D710" s="410">
        <v>29657.23</v>
      </c>
    </row>
    <row r="711" spans="1:4" ht="9" customHeight="1">
      <c r="A711" s="408" t="s">
        <v>18879</v>
      </c>
      <c r="B711" s="409" t="s">
        <v>18880</v>
      </c>
      <c r="C711" s="408" t="s">
        <v>12728</v>
      </c>
      <c r="D711" s="410">
        <v>29868.18</v>
      </c>
    </row>
    <row r="712" spans="1:4" ht="9" customHeight="1">
      <c r="A712" s="408" t="s">
        <v>18881</v>
      </c>
      <c r="B712" s="409" t="s">
        <v>18882</v>
      </c>
      <c r="C712" s="408" t="s">
        <v>12728</v>
      </c>
      <c r="D712" s="410">
        <v>27523.62</v>
      </c>
    </row>
    <row r="713" spans="1:4" ht="9" customHeight="1">
      <c r="A713" s="408" t="s">
        <v>18883</v>
      </c>
      <c r="B713" s="409" t="s">
        <v>18884</v>
      </c>
      <c r="C713" s="408" t="s">
        <v>12728</v>
      </c>
      <c r="D713" s="410">
        <v>31905.23</v>
      </c>
    </row>
    <row r="714" spans="1:4" ht="9" customHeight="1">
      <c r="A714" s="408" t="s">
        <v>18885</v>
      </c>
      <c r="B714" s="409" t="s">
        <v>18886</v>
      </c>
      <c r="C714" s="408" t="s">
        <v>12728</v>
      </c>
      <c r="D714" s="410">
        <v>29551.13</v>
      </c>
    </row>
    <row r="715" spans="1:4" ht="9" customHeight="1">
      <c r="A715" s="408" t="s">
        <v>18887</v>
      </c>
      <c r="B715" s="409" t="s">
        <v>18888</v>
      </c>
      <c r="C715" s="408" t="s">
        <v>12728</v>
      </c>
      <c r="D715" s="410">
        <v>34897.06</v>
      </c>
    </row>
    <row r="716" spans="1:4" ht="9" customHeight="1">
      <c r="A716" s="408" t="s">
        <v>18889</v>
      </c>
      <c r="B716" s="409" t="s">
        <v>18890</v>
      </c>
      <c r="C716" s="408" t="s">
        <v>12728</v>
      </c>
      <c r="D716" s="410">
        <v>32336.3</v>
      </c>
    </row>
    <row r="717" spans="1:4" ht="9" customHeight="1">
      <c r="A717" s="408" t="s">
        <v>18891</v>
      </c>
      <c r="B717" s="409" t="s">
        <v>18892</v>
      </c>
      <c r="C717" s="408" t="s">
        <v>12728</v>
      </c>
      <c r="D717" s="410">
        <v>44507.33</v>
      </c>
    </row>
    <row r="718" spans="1:4" ht="9" customHeight="1">
      <c r="A718" s="408" t="s">
        <v>18893</v>
      </c>
      <c r="B718" s="409" t="s">
        <v>18894</v>
      </c>
      <c r="C718" s="408" t="s">
        <v>12728</v>
      </c>
      <c r="D718" s="410">
        <v>41409.49</v>
      </c>
    </row>
    <row r="719" spans="1:4" ht="9" customHeight="1">
      <c r="A719" s="408" t="s">
        <v>18895</v>
      </c>
      <c r="B719" s="409" t="s">
        <v>18896</v>
      </c>
      <c r="C719" s="408" t="s">
        <v>12728</v>
      </c>
      <c r="D719" s="410">
        <v>14523.29</v>
      </c>
    </row>
    <row r="720" spans="1:4" ht="9" customHeight="1">
      <c r="A720" s="408" t="s">
        <v>18897</v>
      </c>
      <c r="B720" s="409" t="s">
        <v>18898</v>
      </c>
      <c r="C720" s="408" t="s">
        <v>12728</v>
      </c>
      <c r="D720" s="410">
        <v>13445.74</v>
      </c>
    </row>
    <row r="721" spans="1:4" ht="9" customHeight="1">
      <c r="A721" s="408" t="s">
        <v>18899</v>
      </c>
      <c r="B721" s="409" t="s">
        <v>18900</v>
      </c>
      <c r="C721" s="408" t="s">
        <v>12728</v>
      </c>
      <c r="D721" s="410">
        <v>15800.8</v>
      </c>
    </row>
    <row r="722" spans="1:4" ht="9" customHeight="1">
      <c r="A722" s="408" t="s">
        <v>18901</v>
      </c>
      <c r="B722" s="409" t="s">
        <v>18902</v>
      </c>
      <c r="C722" s="408" t="s">
        <v>12728</v>
      </c>
      <c r="D722" s="410">
        <v>14707.74</v>
      </c>
    </row>
    <row r="723" spans="1:4" ht="9" customHeight="1">
      <c r="A723" s="408" t="s">
        <v>18903</v>
      </c>
      <c r="B723" s="409" t="s">
        <v>18904</v>
      </c>
      <c r="C723" s="408" t="s">
        <v>12728</v>
      </c>
      <c r="D723" s="410">
        <v>16372.86</v>
      </c>
    </row>
    <row r="724" spans="1:4" ht="9" customHeight="1">
      <c r="A724" s="408" t="s">
        <v>18905</v>
      </c>
      <c r="B724" s="409" t="s">
        <v>18906</v>
      </c>
      <c r="C724" s="408" t="s">
        <v>12728</v>
      </c>
      <c r="D724" s="410">
        <v>15155.46</v>
      </c>
    </row>
    <row r="725" spans="1:4" ht="9" customHeight="1">
      <c r="A725" s="408" t="s">
        <v>18907</v>
      </c>
      <c r="B725" s="409" t="s">
        <v>18908</v>
      </c>
      <c r="C725" s="408" t="s">
        <v>12728</v>
      </c>
      <c r="D725" s="410">
        <v>20726.419999999998</v>
      </c>
    </row>
    <row r="726" spans="1:4" ht="9" customHeight="1">
      <c r="A726" s="408" t="s">
        <v>18909</v>
      </c>
      <c r="B726" s="409" t="s">
        <v>18910</v>
      </c>
      <c r="C726" s="408" t="s">
        <v>12728</v>
      </c>
      <c r="D726" s="410">
        <v>19226.66</v>
      </c>
    </row>
    <row r="727" spans="1:4" ht="9" customHeight="1">
      <c r="A727" s="408" t="s">
        <v>18911</v>
      </c>
      <c r="B727" s="409" t="s">
        <v>18912</v>
      </c>
      <c r="C727" s="408" t="s">
        <v>12728</v>
      </c>
      <c r="D727" s="410">
        <v>22120.45</v>
      </c>
    </row>
    <row r="728" spans="1:4" ht="9" customHeight="1">
      <c r="A728" s="408" t="s">
        <v>18913</v>
      </c>
      <c r="B728" s="409" t="s">
        <v>18914</v>
      </c>
      <c r="C728" s="408" t="s">
        <v>12728</v>
      </c>
      <c r="D728" s="410">
        <v>20382.87</v>
      </c>
    </row>
    <row r="729" spans="1:4" ht="9" customHeight="1">
      <c r="A729" s="408" t="s">
        <v>18915</v>
      </c>
      <c r="B729" s="409" t="s">
        <v>18916</v>
      </c>
      <c r="C729" s="408" t="s">
        <v>12728</v>
      </c>
      <c r="D729" s="410">
        <v>23935.69</v>
      </c>
    </row>
    <row r="730" spans="1:4" ht="9" customHeight="1">
      <c r="A730" s="408" t="s">
        <v>18917</v>
      </c>
      <c r="B730" s="409" t="s">
        <v>18918</v>
      </c>
      <c r="C730" s="408" t="s">
        <v>12728</v>
      </c>
      <c r="D730" s="410">
        <v>22191.45</v>
      </c>
    </row>
    <row r="731" spans="1:4" ht="9" customHeight="1">
      <c r="A731" s="408" t="s">
        <v>18919</v>
      </c>
      <c r="B731" s="409" t="s">
        <v>18920</v>
      </c>
      <c r="C731" s="408" t="s">
        <v>12728</v>
      </c>
      <c r="D731" s="410">
        <v>26283.93</v>
      </c>
    </row>
    <row r="732" spans="1:4" ht="9" customHeight="1">
      <c r="A732" s="408" t="s">
        <v>18921</v>
      </c>
      <c r="B732" s="409" t="s">
        <v>18922</v>
      </c>
      <c r="C732" s="408" t="s">
        <v>12728</v>
      </c>
      <c r="D732" s="410">
        <v>24318.76</v>
      </c>
    </row>
    <row r="733" spans="1:4" ht="9" customHeight="1">
      <c r="A733" s="408" t="s">
        <v>18923</v>
      </c>
      <c r="B733" s="409" t="s">
        <v>18924</v>
      </c>
      <c r="C733" s="408" t="s">
        <v>12728</v>
      </c>
      <c r="D733" s="410">
        <v>33485.300000000003</v>
      </c>
    </row>
    <row r="734" spans="1:4" ht="9" customHeight="1">
      <c r="A734" s="408" t="s">
        <v>18925</v>
      </c>
      <c r="B734" s="409" t="s">
        <v>18926</v>
      </c>
      <c r="C734" s="408" t="s">
        <v>12728</v>
      </c>
      <c r="D734" s="410">
        <v>31066</v>
      </c>
    </row>
    <row r="735" spans="1:4" ht="9" customHeight="1">
      <c r="A735" s="408" t="s">
        <v>18927</v>
      </c>
      <c r="B735" s="409" t="s">
        <v>18928</v>
      </c>
      <c r="C735" s="408" t="s">
        <v>12728</v>
      </c>
      <c r="D735" s="410">
        <v>31569.27</v>
      </c>
    </row>
    <row r="736" spans="1:4" ht="9" customHeight="1">
      <c r="A736" s="408" t="s">
        <v>18929</v>
      </c>
      <c r="B736" s="409" t="s">
        <v>18930</v>
      </c>
      <c r="C736" s="408" t="s">
        <v>12728</v>
      </c>
      <c r="D736" s="410">
        <v>29139.58</v>
      </c>
    </row>
    <row r="737" spans="1:4" ht="9" customHeight="1">
      <c r="A737" s="408" t="s">
        <v>18931</v>
      </c>
      <c r="B737" s="409" t="s">
        <v>18932</v>
      </c>
      <c r="C737" s="408" t="s">
        <v>12728</v>
      </c>
      <c r="D737" s="410">
        <v>34159.75</v>
      </c>
    </row>
    <row r="738" spans="1:4" ht="9" customHeight="1">
      <c r="A738" s="408" t="s">
        <v>18933</v>
      </c>
      <c r="B738" s="409" t="s">
        <v>18934</v>
      </c>
      <c r="C738" s="408" t="s">
        <v>12728</v>
      </c>
      <c r="D738" s="410">
        <v>31711.95</v>
      </c>
    </row>
    <row r="739" spans="1:4" ht="9" customHeight="1">
      <c r="A739" s="408" t="s">
        <v>18935</v>
      </c>
      <c r="B739" s="409" t="s">
        <v>18936</v>
      </c>
      <c r="C739" s="408" t="s">
        <v>12728</v>
      </c>
      <c r="D739" s="410">
        <v>39009.21</v>
      </c>
    </row>
    <row r="740" spans="1:4" ht="9" customHeight="1">
      <c r="A740" s="408" t="s">
        <v>18937</v>
      </c>
      <c r="B740" s="409" t="s">
        <v>18938</v>
      </c>
      <c r="C740" s="408" t="s">
        <v>12728</v>
      </c>
      <c r="D740" s="410">
        <v>36270.480000000003</v>
      </c>
    </row>
    <row r="741" spans="1:4" ht="9" customHeight="1">
      <c r="A741" s="408" t="s">
        <v>18939</v>
      </c>
      <c r="B741" s="409" t="s">
        <v>18940</v>
      </c>
      <c r="C741" s="408" t="s">
        <v>12728</v>
      </c>
      <c r="D741" s="410">
        <v>49649.87</v>
      </c>
    </row>
    <row r="742" spans="1:4" ht="9" customHeight="1">
      <c r="A742" s="408" t="s">
        <v>18941</v>
      </c>
      <c r="B742" s="409" t="s">
        <v>18942</v>
      </c>
      <c r="C742" s="408" t="s">
        <v>12728</v>
      </c>
      <c r="D742" s="410">
        <v>46288.92</v>
      </c>
    </row>
    <row r="743" spans="1:4" ht="9" customHeight="1">
      <c r="A743" s="408" t="s">
        <v>18943</v>
      </c>
      <c r="B743" s="409" t="s">
        <v>18944</v>
      </c>
      <c r="C743" s="408" t="s">
        <v>12728</v>
      </c>
      <c r="D743" s="410">
        <v>44813.03</v>
      </c>
    </row>
    <row r="744" spans="1:4" ht="9" customHeight="1">
      <c r="A744" s="408" t="s">
        <v>18945</v>
      </c>
      <c r="B744" s="409" t="s">
        <v>18946</v>
      </c>
      <c r="C744" s="408" t="s">
        <v>12728</v>
      </c>
      <c r="D744" s="410">
        <v>41299.82</v>
      </c>
    </row>
    <row r="745" spans="1:4" ht="9" customHeight="1">
      <c r="A745" s="408" t="s">
        <v>18947</v>
      </c>
      <c r="B745" s="409" t="s">
        <v>18948</v>
      </c>
      <c r="C745" s="408" t="s">
        <v>12728</v>
      </c>
      <c r="D745" s="410">
        <v>46485.35</v>
      </c>
    </row>
    <row r="746" spans="1:4" ht="9" customHeight="1">
      <c r="A746" s="408" t="s">
        <v>18949</v>
      </c>
      <c r="B746" s="409" t="s">
        <v>18950</v>
      </c>
      <c r="C746" s="408" t="s">
        <v>12728</v>
      </c>
      <c r="D746" s="410">
        <v>43019.7</v>
      </c>
    </row>
    <row r="747" spans="1:4" ht="9" customHeight="1">
      <c r="A747" s="408" t="s">
        <v>18951</v>
      </c>
      <c r="B747" s="409" t="s">
        <v>18952</v>
      </c>
      <c r="C747" s="408" t="s">
        <v>12728</v>
      </c>
      <c r="D747" s="410">
        <v>56651.32</v>
      </c>
    </row>
    <row r="748" spans="1:4" ht="9" customHeight="1">
      <c r="A748" s="408" t="s">
        <v>18953</v>
      </c>
      <c r="B748" s="409" t="s">
        <v>18954</v>
      </c>
      <c r="C748" s="408" t="s">
        <v>12728</v>
      </c>
      <c r="D748" s="410">
        <v>52783.74</v>
      </c>
    </row>
    <row r="749" spans="1:4" ht="9" customHeight="1">
      <c r="A749" s="408" t="s">
        <v>18955</v>
      </c>
      <c r="B749" s="409" t="s">
        <v>18956</v>
      </c>
      <c r="C749" s="408" t="s">
        <v>12728</v>
      </c>
      <c r="D749" s="410">
        <v>72130.210000000006</v>
      </c>
    </row>
    <row r="750" spans="1:4" ht="9" customHeight="1">
      <c r="A750" s="408" t="s">
        <v>18957</v>
      </c>
      <c r="B750" s="409" t="s">
        <v>18958</v>
      </c>
      <c r="C750" s="408" t="s">
        <v>12728</v>
      </c>
      <c r="D750" s="410">
        <v>67339.850000000006</v>
      </c>
    </row>
    <row r="751" spans="1:4" ht="9" customHeight="1">
      <c r="A751" s="408" t="s">
        <v>18959</v>
      </c>
      <c r="B751" s="409" t="s">
        <v>18960</v>
      </c>
      <c r="C751" s="408" t="s">
        <v>6</v>
      </c>
      <c r="D751" s="410">
        <v>3487.9</v>
      </c>
    </row>
    <row r="752" spans="1:4" ht="9" customHeight="1">
      <c r="A752" s="408" t="s">
        <v>18961</v>
      </c>
      <c r="B752" s="409" t="s">
        <v>18962</v>
      </c>
      <c r="C752" s="408" t="s">
        <v>6</v>
      </c>
      <c r="D752" s="410">
        <v>3267.93</v>
      </c>
    </row>
    <row r="753" spans="1:4" ht="9" customHeight="1">
      <c r="A753" s="408" t="s">
        <v>18963</v>
      </c>
      <c r="B753" s="409" t="s">
        <v>18964</v>
      </c>
      <c r="C753" s="408" t="s">
        <v>6</v>
      </c>
      <c r="D753" s="410">
        <v>2964.72</v>
      </c>
    </row>
    <row r="754" spans="1:4" ht="9" customHeight="1">
      <c r="A754" s="408" t="s">
        <v>18965</v>
      </c>
      <c r="B754" s="409" t="s">
        <v>18966</v>
      </c>
      <c r="C754" s="408" t="s">
        <v>6</v>
      </c>
      <c r="D754" s="410">
        <v>2744.75</v>
      </c>
    </row>
    <row r="755" spans="1:4" ht="9" customHeight="1">
      <c r="A755" s="408" t="s">
        <v>18967</v>
      </c>
      <c r="B755" s="409" t="s">
        <v>18968</v>
      </c>
      <c r="C755" s="408" t="s">
        <v>6</v>
      </c>
      <c r="D755" s="410">
        <v>4427.45</v>
      </c>
    </row>
    <row r="756" spans="1:4" ht="9" customHeight="1">
      <c r="A756" s="408" t="s">
        <v>18969</v>
      </c>
      <c r="B756" s="409" t="s">
        <v>18970</v>
      </c>
      <c r="C756" s="408" t="s">
        <v>6</v>
      </c>
      <c r="D756" s="410">
        <v>4137.3900000000003</v>
      </c>
    </row>
    <row r="757" spans="1:4" ht="9" customHeight="1">
      <c r="A757" s="408" t="s">
        <v>18971</v>
      </c>
      <c r="B757" s="409" t="s">
        <v>18972</v>
      </c>
      <c r="C757" s="408" t="s">
        <v>6</v>
      </c>
      <c r="D757" s="410">
        <v>4683.1499999999996</v>
      </c>
    </row>
    <row r="758" spans="1:4" ht="9" customHeight="1">
      <c r="A758" s="408" t="s">
        <v>18973</v>
      </c>
      <c r="B758" s="409" t="s">
        <v>18974</v>
      </c>
      <c r="C758" s="408" t="s">
        <v>6</v>
      </c>
      <c r="D758" s="410">
        <v>4393.09</v>
      </c>
    </row>
    <row r="759" spans="1:4" ht="9" customHeight="1">
      <c r="A759" s="408" t="s">
        <v>18975</v>
      </c>
      <c r="B759" s="409" t="s">
        <v>18976</v>
      </c>
      <c r="C759" s="408" t="s">
        <v>6</v>
      </c>
      <c r="D759" s="410">
        <v>3208.03</v>
      </c>
    </row>
    <row r="760" spans="1:4" ht="9" customHeight="1">
      <c r="A760" s="408" t="s">
        <v>18977</v>
      </c>
      <c r="B760" s="409" t="s">
        <v>18978</v>
      </c>
      <c r="C760" s="408" t="s">
        <v>6</v>
      </c>
      <c r="D760" s="410">
        <v>2988.06</v>
      </c>
    </row>
    <row r="761" spans="1:4" ht="9" customHeight="1">
      <c r="A761" s="408" t="s">
        <v>18979</v>
      </c>
      <c r="B761" s="409" t="s">
        <v>18980</v>
      </c>
      <c r="C761" s="408" t="s">
        <v>6</v>
      </c>
      <c r="D761" s="410">
        <v>3688.91</v>
      </c>
    </row>
    <row r="762" spans="1:4" ht="9" customHeight="1">
      <c r="A762" s="408" t="s">
        <v>18981</v>
      </c>
      <c r="B762" s="409" t="s">
        <v>18982</v>
      </c>
      <c r="C762" s="408" t="s">
        <v>6</v>
      </c>
      <c r="D762" s="410">
        <v>3468.94</v>
      </c>
    </row>
    <row r="763" spans="1:4" ht="9" customHeight="1">
      <c r="A763" s="408" t="s">
        <v>18983</v>
      </c>
      <c r="B763" s="409" t="s">
        <v>18984</v>
      </c>
      <c r="C763" s="408" t="s">
        <v>6</v>
      </c>
      <c r="D763" s="410">
        <v>4102.24</v>
      </c>
    </row>
    <row r="764" spans="1:4" ht="9" customHeight="1">
      <c r="A764" s="408" t="s">
        <v>18985</v>
      </c>
      <c r="B764" s="409" t="s">
        <v>18986</v>
      </c>
      <c r="C764" s="408" t="s">
        <v>6</v>
      </c>
      <c r="D764" s="410">
        <v>3882.26</v>
      </c>
    </row>
    <row r="765" spans="1:4" ht="9" customHeight="1">
      <c r="A765" s="408" t="s">
        <v>18987</v>
      </c>
      <c r="B765" s="409" t="s">
        <v>18988</v>
      </c>
      <c r="C765" s="408" t="s">
        <v>6</v>
      </c>
      <c r="D765" s="410">
        <v>5056.24</v>
      </c>
    </row>
    <row r="766" spans="1:4" ht="9" customHeight="1">
      <c r="A766" s="408" t="s">
        <v>18989</v>
      </c>
      <c r="B766" s="409" t="s">
        <v>18990</v>
      </c>
      <c r="C766" s="408" t="s">
        <v>6</v>
      </c>
      <c r="D766" s="410">
        <v>4771.66</v>
      </c>
    </row>
    <row r="767" spans="1:4" ht="9" customHeight="1">
      <c r="A767" s="408" t="s">
        <v>18991</v>
      </c>
      <c r="B767" s="409" t="s">
        <v>18992</v>
      </c>
      <c r="C767" s="408" t="s">
        <v>6</v>
      </c>
      <c r="D767" s="410">
        <v>4415.7700000000004</v>
      </c>
    </row>
    <row r="768" spans="1:4" ht="9" customHeight="1">
      <c r="A768" s="408" t="s">
        <v>18993</v>
      </c>
      <c r="B768" s="409" t="s">
        <v>18994</v>
      </c>
      <c r="C768" s="408" t="s">
        <v>6</v>
      </c>
      <c r="D768" s="410">
        <v>4131.1899999999996</v>
      </c>
    </row>
    <row r="769" spans="1:4" ht="9" customHeight="1">
      <c r="A769" s="408" t="s">
        <v>18995</v>
      </c>
      <c r="B769" s="409" t="s">
        <v>18996</v>
      </c>
      <c r="C769" s="408" t="s">
        <v>6</v>
      </c>
      <c r="D769" s="410">
        <v>6984.16</v>
      </c>
    </row>
    <row r="770" spans="1:4" ht="9" customHeight="1">
      <c r="A770" s="408" t="s">
        <v>18997</v>
      </c>
      <c r="B770" s="409" t="s">
        <v>18998</v>
      </c>
      <c r="C770" s="408" t="s">
        <v>6</v>
      </c>
      <c r="D770" s="410">
        <v>6528.18</v>
      </c>
    </row>
    <row r="771" spans="1:4" ht="9" customHeight="1">
      <c r="A771" s="408" t="s">
        <v>18999</v>
      </c>
      <c r="B771" s="409" t="s">
        <v>19000</v>
      </c>
      <c r="C771" s="408" t="s">
        <v>6</v>
      </c>
      <c r="D771" s="410">
        <v>7184.57</v>
      </c>
    </row>
    <row r="772" spans="1:4" ht="9" customHeight="1">
      <c r="A772" s="408" t="s">
        <v>19001</v>
      </c>
      <c r="B772" s="409" t="s">
        <v>19002</v>
      </c>
      <c r="C772" s="408" t="s">
        <v>6</v>
      </c>
      <c r="D772" s="410">
        <v>6728.58</v>
      </c>
    </row>
    <row r="773" spans="1:4" ht="9" customHeight="1">
      <c r="A773" s="408" t="s">
        <v>19003</v>
      </c>
      <c r="B773" s="409" t="s">
        <v>19004</v>
      </c>
      <c r="C773" s="408" t="s">
        <v>6</v>
      </c>
      <c r="D773" s="410">
        <v>5045.51</v>
      </c>
    </row>
    <row r="774" spans="1:4" ht="9" customHeight="1">
      <c r="A774" s="408" t="s">
        <v>19005</v>
      </c>
      <c r="B774" s="409" t="s">
        <v>19006</v>
      </c>
      <c r="C774" s="408" t="s">
        <v>6</v>
      </c>
      <c r="D774" s="410">
        <v>4760.93</v>
      </c>
    </row>
    <row r="775" spans="1:4" ht="9" customHeight="1">
      <c r="A775" s="408" t="s">
        <v>19007</v>
      </c>
      <c r="B775" s="409" t="s">
        <v>19008</v>
      </c>
      <c r="C775" s="408" t="s">
        <v>6</v>
      </c>
      <c r="D775" s="410">
        <v>5651.82</v>
      </c>
    </row>
    <row r="776" spans="1:4" ht="9" customHeight="1">
      <c r="A776" s="408" t="s">
        <v>19009</v>
      </c>
      <c r="B776" s="409" t="s">
        <v>19010</v>
      </c>
      <c r="C776" s="408" t="s">
        <v>6</v>
      </c>
      <c r="D776" s="410">
        <v>5281.04</v>
      </c>
    </row>
    <row r="777" spans="1:4" ht="9" customHeight="1">
      <c r="A777" s="408" t="s">
        <v>19011</v>
      </c>
      <c r="B777" s="409" t="s">
        <v>19012</v>
      </c>
      <c r="C777" s="408" t="s">
        <v>6</v>
      </c>
      <c r="D777" s="410">
        <v>6533.4</v>
      </c>
    </row>
    <row r="778" spans="1:4" ht="9" customHeight="1">
      <c r="A778" s="408" t="s">
        <v>19013</v>
      </c>
      <c r="B778" s="409" t="s">
        <v>19014</v>
      </c>
      <c r="C778" s="408" t="s">
        <v>6</v>
      </c>
      <c r="D778" s="410">
        <v>6162.62</v>
      </c>
    </row>
    <row r="779" spans="1:4" ht="9" customHeight="1">
      <c r="A779" s="408" t="s">
        <v>19015</v>
      </c>
      <c r="B779" s="409" t="s">
        <v>19016</v>
      </c>
      <c r="C779" s="408" t="s">
        <v>6</v>
      </c>
      <c r="D779" s="410">
        <v>6518.2</v>
      </c>
    </row>
    <row r="780" spans="1:4" ht="9" customHeight="1">
      <c r="A780" s="408" t="s">
        <v>19017</v>
      </c>
      <c r="B780" s="409" t="s">
        <v>19018</v>
      </c>
      <c r="C780" s="408" t="s">
        <v>6</v>
      </c>
      <c r="D780" s="410">
        <v>6160.48</v>
      </c>
    </row>
    <row r="781" spans="1:4" ht="9" customHeight="1">
      <c r="A781" s="408" t="s">
        <v>19019</v>
      </c>
      <c r="B781" s="409" t="s">
        <v>19020</v>
      </c>
      <c r="C781" s="408" t="s">
        <v>6</v>
      </c>
      <c r="D781" s="410">
        <v>5885.03</v>
      </c>
    </row>
    <row r="782" spans="1:4" ht="9" customHeight="1">
      <c r="A782" s="408" t="s">
        <v>19021</v>
      </c>
      <c r="B782" s="409" t="s">
        <v>19022</v>
      </c>
      <c r="C782" s="408" t="s">
        <v>6</v>
      </c>
      <c r="D782" s="410">
        <v>5527.31</v>
      </c>
    </row>
    <row r="783" spans="1:4" ht="9" customHeight="1">
      <c r="A783" s="408" t="s">
        <v>19023</v>
      </c>
      <c r="B783" s="409" t="s">
        <v>19024</v>
      </c>
      <c r="C783" s="408" t="s">
        <v>6</v>
      </c>
      <c r="D783" s="410">
        <v>9218.85</v>
      </c>
    </row>
    <row r="784" spans="1:4" ht="9" customHeight="1">
      <c r="A784" s="408" t="s">
        <v>19025</v>
      </c>
      <c r="B784" s="409" t="s">
        <v>19026</v>
      </c>
      <c r="C784" s="408" t="s">
        <v>6</v>
      </c>
      <c r="D784" s="410">
        <v>8669.82</v>
      </c>
    </row>
    <row r="785" spans="1:4" ht="9" customHeight="1">
      <c r="A785" s="408" t="s">
        <v>19027</v>
      </c>
      <c r="B785" s="409" t="s">
        <v>19028</v>
      </c>
      <c r="C785" s="408" t="s">
        <v>6</v>
      </c>
      <c r="D785" s="410">
        <v>10048.129999999999</v>
      </c>
    </row>
    <row r="786" spans="1:4" ht="9" customHeight="1">
      <c r="A786" s="408" t="s">
        <v>19029</v>
      </c>
      <c r="B786" s="409" t="s">
        <v>19030</v>
      </c>
      <c r="C786" s="408" t="s">
        <v>6</v>
      </c>
      <c r="D786" s="410">
        <v>9499.11</v>
      </c>
    </row>
    <row r="787" spans="1:4" ht="9" customHeight="1">
      <c r="A787" s="408" t="s">
        <v>19031</v>
      </c>
      <c r="B787" s="409" t="s">
        <v>19032</v>
      </c>
      <c r="C787" s="408" t="s">
        <v>6</v>
      </c>
      <c r="D787" s="410">
        <v>6631.14</v>
      </c>
    </row>
    <row r="788" spans="1:4" ht="9" customHeight="1">
      <c r="A788" s="408" t="s">
        <v>19033</v>
      </c>
      <c r="B788" s="409" t="s">
        <v>19034</v>
      </c>
      <c r="C788" s="408" t="s">
        <v>6</v>
      </c>
      <c r="D788" s="410">
        <v>6179.64</v>
      </c>
    </row>
    <row r="789" spans="1:4" ht="9" customHeight="1">
      <c r="A789" s="408" t="s">
        <v>19035</v>
      </c>
      <c r="B789" s="409" t="s">
        <v>19036</v>
      </c>
      <c r="C789" s="408" t="s">
        <v>6</v>
      </c>
      <c r="D789" s="410">
        <v>7692.31</v>
      </c>
    </row>
    <row r="790" spans="1:4" ht="9" customHeight="1">
      <c r="A790" s="408" t="s">
        <v>19037</v>
      </c>
      <c r="B790" s="409" t="s">
        <v>19038</v>
      </c>
      <c r="C790" s="408" t="s">
        <v>6</v>
      </c>
      <c r="D790" s="410">
        <v>7240.81</v>
      </c>
    </row>
    <row r="791" spans="1:4" ht="9" customHeight="1">
      <c r="A791" s="408" t="s">
        <v>19039</v>
      </c>
      <c r="B791" s="409" t="s">
        <v>19040</v>
      </c>
      <c r="C791" s="408" t="s">
        <v>6</v>
      </c>
      <c r="D791" s="410">
        <v>8243.59</v>
      </c>
    </row>
    <row r="792" spans="1:4" ht="9" customHeight="1">
      <c r="A792" s="408" t="s">
        <v>19041</v>
      </c>
      <c r="B792" s="409" t="s">
        <v>19042</v>
      </c>
      <c r="C792" s="408" t="s">
        <v>6</v>
      </c>
      <c r="D792" s="410">
        <v>7694.56</v>
      </c>
    </row>
    <row r="793" spans="1:4" ht="9" customHeight="1">
      <c r="A793" s="408" t="s">
        <v>19043</v>
      </c>
      <c r="B793" s="409" t="s">
        <v>19044</v>
      </c>
      <c r="C793" s="408" t="s">
        <v>6</v>
      </c>
      <c r="D793" s="410">
        <v>8288.2999999999993</v>
      </c>
    </row>
    <row r="794" spans="1:4" ht="9" customHeight="1">
      <c r="A794" s="408" t="s">
        <v>19045</v>
      </c>
      <c r="B794" s="409" t="s">
        <v>19046</v>
      </c>
      <c r="C794" s="408" t="s">
        <v>6</v>
      </c>
      <c r="D794" s="410">
        <v>7756.08</v>
      </c>
    </row>
    <row r="795" spans="1:4" ht="9" customHeight="1">
      <c r="A795" s="408" t="s">
        <v>19047</v>
      </c>
      <c r="B795" s="409" t="s">
        <v>19048</v>
      </c>
      <c r="C795" s="408" t="s">
        <v>6</v>
      </c>
      <c r="D795" s="410">
        <v>7685.13</v>
      </c>
    </row>
    <row r="796" spans="1:4" ht="9" customHeight="1">
      <c r="A796" s="408" t="s">
        <v>19049</v>
      </c>
      <c r="B796" s="409" t="s">
        <v>19050</v>
      </c>
      <c r="C796" s="408" t="s">
        <v>6</v>
      </c>
      <c r="D796" s="410">
        <v>7152.9</v>
      </c>
    </row>
    <row r="797" spans="1:4" ht="9" customHeight="1">
      <c r="A797" s="408" t="s">
        <v>19051</v>
      </c>
      <c r="B797" s="409" t="s">
        <v>19052</v>
      </c>
      <c r="C797" s="408" t="s">
        <v>6</v>
      </c>
      <c r="D797" s="410">
        <v>12811.46</v>
      </c>
    </row>
    <row r="798" spans="1:4" ht="9" customHeight="1">
      <c r="A798" s="408" t="s">
        <v>19053</v>
      </c>
      <c r="B798" s="409" t="s">
        <v>19054</v>
      </c>
      <c r="C798" s="408" t="s">
        <v>6</v>
      </c>
      <c r="D798" s="410">
        <v>12018.74</v>
      </c>
    </row>
    <row r="799" spans="1:4" ht="9" customHeight="1">
      <c r="A799" s="408" t="s">
        <v>19055</v>
      </c>
      <c r="B799" s="409" t="s">
        <v>19056</v>
      </c>
      <c r="C799" s="408" t="s">
        <v>6</v>
      </c>
      <c r="D799" s="410">
        <v>12716.69</v>
      </c>
    </row>
    <row r="800" spans="1:4" ht="9" customHeight="1">
      <c r="A800" s="408" t="s">
        <v>19057</v>
      </c>
      <c r="B800" s="409" t="s">
        <v>19058</v>
      </c>
      <c r="C800" s="408" t="s">
        <v>6</v>
      </c>
      <c r="D800" s="410">
        <v>11923.97</v>
      </c>
    </row>
    <row r="801" spans="1:4" ht="9" customHeight="1">
      <c r="A801" s="408" t="s">
        <v>19059</v>
      </c>
      <c r="B801" s="409" t="s">
        <v>19060</v>
      </c>
      <c r="C801" s="408" t="s">
        <v>6</v>
      </c>
      <c r="D801" s="410">
        <v>8202.33</v>
      </c>
    </row>
    <row r="802" spans="1:4" ht="9" customHeight="1">
      <c r="A802" s="408" t="s">
        <v>19061</v>
      </c>
      <c r="B802" s="409" t="s">
        <v>19062</v>
      </c>
      <c r="C802" s="408" t="s">
        <v>6</v>
      </c>
      <c r="D802" s="410">
        <v>7555.52</v>
      </c>
    </row>
    <row r="803" spans="1:4" ht="9" customHeight="1">
      <c r="A803" s="408" t="s">
        <v>19063</v>
      </c>
      <c r="B803" s="409" t="s">
        <v>19064</v>
      </c>
      <c r="C803" s="408" t="s">
        <v>6</v>
      </c>
      <c r="D803" s="410">
        <v>10293.98</v>
      </c>
    </row>
    <row r="804" spans="1:4" ht="9" customHeight="1">
      <c r="A804" s="408" t="s">
        <v>19065</v>
      </c>
      <c r="B804" s="409" t="s">
        <v>19066</v>
      </c>
      <c r="C804" s="408" t="s">
        <v>6</v>
      </c>
      <c r="D804" s="410">
        <v>9647.17</v>
      </c>
    </row>
    <row r="805" spans="1:4" ht="9" customHeight="1">
      <c r="A805" s="408" t="s">
        <v>19067</v>
      </c>
      <c r="B805" s="409" t="s">
        <v>19068</v>
      </c>
      <c r="C805" s="408" t="s">
        <v>6</v>
      </c>
      <c r="D805" s="410">
        <v>11304.81</v>
      </c>
    </row>
    <row r="806" spans="1:4" ht="9" customHeight="1">
      <c r="A806" s="408" t="s">
        <v>19069</v>
      </c>
      <c r="B806" s="409" t="s">
        <v>19070</v>
      </c>
      <c r="C806" s="408" t="s">
        <v>6</v>
      </c>
      <c r="D806" s="410">
        <v>10512.09</v>
      </c>
    </row>
    <row r="807" spans="1:4" ht="9" customHeight="1">
      <c r="A807" s="408" t="s">
        <v>19071</v>
      </c>
      <c r="B807" s="409" t="s">
        <v>19072</v>
      </c>
      <c r="C807" s="408" t="s">
        <v>6</v>
      </c>
      <c r="D807" s="410">
        <v>2093.83</v>
      </c>
    </row>
    <row r="808" spans="1:4" ht="9" customHeight="1">
      <c r="A808" s="408" t="s">
        <v>19073</v>
      </c>
      <c r="B808" s="409" t="s">
        <v>19074</v>
      </c>
      <c r="C808" s="408" t="s">
        <v>6</v>
      </c>
      <c r="D808" s="410">
        <v>1970.6</v>
      </c>
    </row>
    <row r="809" spans="1:4" ht="9" customHeight="1">
      <c r="A809" s="408" t="s">
        <v>19075</v>
      </c>
      <c r="B809" s="409" t="s">
        <v>19076</v>
      </c>
      <c r="C809" s="408" t="s">
        <v>6</v>
      </c>
      <c r="D809" s="410">
        <v>1815.84</v>
      </c>
    </row>
    <row r="810" spans="1:4" ht="9" customHeight="1">
      <c r="A810" s="408" t="s">
        <v>19077</v>
      </c>
      <c r="B810" s="409" t="s">
        <v>19078</v>
      </c>
      <c r="C810" s="408" t="s">
        <v>6</v>
      </c>
      <c r="D810" s="410">
        <v>1692.61</v>
      </c>
    </row>
    <row r="811" spans="1:4" ht="9" customHeight="1">
      <c r="A811" s="408" t="s">
        <v>19079</v>
      </c>
      <c r="B811" s="409" t="s">
        <v>19080</v>
      </c>
      <c r="C811" s="408" t="s">
        <v>6</v>
      </c>
      <c r="D811" s="410">
        <v>2659.4</v>
      </c>
    </row>
    <row r="812" spans="1:4" ht="9" customHeight="1">
      <c r="A812" s="408" t="s">
        <v>19081</v>
      </c>
      <c r="B812" s="409" t="s">
        <v>19082</v>
      </c>
      <c r="C812" s="408" t="s">
        <v>6</v>
      </c>
      <c r="D812" s="410">
        <v>2497.36</v>
      </c>
    </row>
    <row r="813" spans="1:4" ht="9" customHeight="1">
      <c r="A813" s="408" t="s">
        <v>19083</v>
      </c>
      <c r="B813" s="409" t="s">
        <v>19084</v>
      </c>
      <c r="C813" s="408" t="s">
        <v>6</v>
      </c>
      <c r="D813" s="410">
        <v>2795.85</v>
      </c>
    </row>
    <row r="814" spans="1:4" ht="9" customHeight="1">
      <c r="A814" s="408" t="s">
        <v>19085</v>
      </c>
      <c r="B814" s="409" t="s">
        <v>19086</v>
      </c>
      <c r="C814" s="408" t="s">
        <v>6</v>
      </c>
      <c r="D814" s="410">
        <v>2633.81</v>
      </c>
    </row>
    <row r="815" spans="1:4" ht="9" customHeight="1">
      <c r="A815" s="408" t="s">
        <v>19087</v>
      </c>
      <c r="B815" s="409" t="s">
        <v>19088</v>
      </c>
      <c r="C815" s="408" t="s">
        <v>6</v>
      </c>
      <c r="D815" s="410">
        <v>2009.71</v>
      </c>
    </row>
    <row r="816" spans="1:4" ht="9" customHeight="1">
      <c r="A816" s="408" t="s">
        <v>19089</v>
      </c>
      <c r="B816" s="409" t="s">
        <v>19090</v>
      </c>
      <c r="C816" s="408" t="s">
        <v>6</v>
      </c>
      <c r="D816" s="410">
        <v>1886.49</v>
      </c>
    </row>
    <row r="817" spans="1:4" ht="9" customHeight="1">
      <c r="A817" s="408" t="s">
        <v>19091</v>
      </c>
      <c r="B817" s="409" t="s">
        <v>19092</v>
      </c>
      <c r="C817" s="408" t="s">
        <v>6</v>
      </c>
      <c r="D817" s="410">
        <v>2276.7800000000002</v>
      </c>
    </row>
    <row r="818" spans="1:4" ht="9" customHeight="1">
      <c r="A818" s="408" t="s">
        <v>19093</v>
      </c>
      <c r="B818" s="409" t="s">
        <v>19094</v>
      </c>
      <c r="C818" s="408" t="s">
        <v>6</v>
      </c>
      <c r="D818" s="410">
        <v>2153.56</v>
      </c>
    </row>
    <row r="819" spans="1:4" ht="9" customHeight="1">
      <c r="A819" s="408" t="s">
        <v>19095</v>
      </c>
      <c r="B819" s="409" t="s">
        <v>19096</v>
      </c>
      <c r="C819" s="408" t="s">
        <v>6</v>
      </c>
      <c r="D819" s="410">
        <v>2546.27</v>
      </c>
    </row>
    <row r="820" spans="1:4" ht="9" customHeight="1">
      <c r="A820" s="408" t="s">
        <v>19097</v>
      </c>
      <c r="B820" s="409" t="s">
        <v>19098</v>
      </c>
      <c r="C820" s="408" t="s">
        <v>6</v>
      </c>
      <c r="D820" s="410">
        <v>2384.23</v>
      </c>
    </row>
    <row r="821" spans="1:4" ht="9" customHeight="1">
      <c r="A821" s="408" t="s">
        <v>19099</v>
      </c>
      <c r="B821" s="409" t="s">
        <v>19100</v>
      </c>
      <c r="C821" s="408" t="s">
        <v>6</v>
      </c>
      <c r="D821" s="410">
        <v>2947.74</v>
      </c>
    </row>
    <row r="822" spans="1:4" ht="9" customHeight="1">
      <c r="A822" s="408" t="s">
        <v>19101</v>
      </c>
      <c r="B822" s="409" t="s">
        <v>19102</v>
      </c>
      <c r="C822" s="408" t="s">
        <v>6</v>
      </c>
      <c r="D822" s="410">
        <v>2789.44</v>
      </c>
    </row>
    <row r="823" spans="1:4" ht="9" customHeight="1">
      <c r="A823" s="408" t="s">
        <v>19103</v>
      </c>
      <c r="B823" s="409" t="s">
        <v>19104</v>
      </c>
      <c r="C823" s="408" t="s">
        <v>6</v>
      </c>
      <c r="D823" s="410">
        <v>2625.53</v>
      </c>
    </row>
    <row r="824" spans="1:4" ht="9" customHeight="1">
      <c r="A824" s="408" t="s">
        <v>19105</v>
      </c>
      <c r="B824" s="409" t="s">
        <v>19106</v>
      </c>
      <c r="C824" s="408" t="s">
        <v>6</v>
      </c>
      <c r="D824" s="410">
        <v>2467.23</v>
      </c>
    </row>
    <row r="825" spans="1:4" ht="9" customHeight="1">
      <c r="A825" s="408" t="s">
        <v>19107</v>
      </c>
      <c r="B825" s="409" t="s">
        <v>19108</v>
      </c>
      <c r="C825" s="408" t="s">
        <v>6</v>
      </c>
      <c r="D825" s="410">
        <v>4065.41</v>
      </c>
    </row>
    <row r="826" spans="1:4" ht="9" customHeight="1">
      <c r="A826" s="408" t="s">
        <v>19109</v>
      </c>
      <c r="B826" s="409" t="s">
        <v>19110</v>
      </c>
      <c r="C826" s="408" t="s">
        <v>6</v>
      </c>
      <c r="D826" s="410">
        <v>3811.47</v>
      </c>
    </row>
    <row r="827" spans="1:4" ht="9" customHeight="1">
      <c r="A827" s="408" t="s">
        <v>19111</v>
      </c>
      <c r="B827" s="409" t="s">
        <v>19112</v>
      </c>
      <c r="C827" s="408" t="s">
        <v>6</v>
      </c>
      <c r="D827" s="410">
        <v>4392.4799999999996</v>
      </c>
    </row>
    <row r="828" spans="1:4" ht="9" customHeight="1">
      <c r="A828" s="408" t="s">
        <v>19113</v>
      </c>
      <c r="B828" s="409" t="s">
        <v>19114</v>
      </c>
      <c r="C828" s="408" t="s">
        <v>6</v>
      </c>
      <c r="D828" s="410">
        <v>4138.55</v>
      </c>
    </row>
    <row r="829" spans="1:4" ht="9" customHeight="1">
      <c r="A829" s="408" t="s">
        <v>19115</v>
      </c>
      <c r="B829" s="409" t="s">
        <v>19116</v>
      </c>
      <c r="C829" s="408" t="s">
        <v>6</v>
      </c>
      <c r="D829" s="410">
        <v>2966.07</v>
      </c>
    </row>
    <row r="830" spans="1:4" ht="9" customHeight="1">
      <c r="A830" s="408" t="s">
        <v>19117</v>
      </c>
      <c r="B830" s="409" t="s">
        <v>19118</v>
      </c>
      <c r="C830" s="408" t="s">
        <v>6</v>
      </c>
      <c r="D830" s="410">
        <v>2759.47</v>
      </c>
    </row>
    <row r="831" spans="1:4" ht="9" customHeight="1">
      <c r="A831" s="408" t="s">
        <v>19119</v>
      </c>
      <c r="B831" s="409" t="s">
        <v>19120</v>
      </c>
      <c r="C831" s="408" t="s">
        <v>6</v>
      </c>
      <c r="D831" s="410">
        <v>3391.02</v>
      </c>
    </row>
    <row r="832" spans="1:4" ht="9" customHeight="1">
      <c r="A832" s="408" t="s">
        <v>19121</v>
      </c>
      <c r="B832" s="409" t="s">
        <v>19122</v>
      </c>
      <c r="C832" s="408" t="s">
        <v>6</v>
      </c>
      <c r="D832" s="410">
        <v>3184.43</v>
      </c>
    </row>
    <row r="833" spans="1:4" ht="9" customHeight="1">
      <c r="A833" s="408" t="s">
        <v>19123</v>
      </c>
      <c r="B833" s="409" t="s">
        <v>19124</v>
      </c>
      <c r="C833" s="408" t="s">
        <v>6</v>
      </c>
      <c r="D833" s="410">
        <v>3694.59</v>
      </c>
    </row>
    <row r="834" spans="1:4" ht="9" customHeight="1">
      <c r="A834" s="408" t="s">
        <v>19125</v>
      </c>
      <c r="B834" s="409" t="s">
        <v>19126</v>
      </c>
      <c r="C834" s="408" t="s">
        <v>6</v>
      </c>
      <c r="D834" s="410">
        <v>3440.66</v>
      </c>
    </row>
    <row r="835" spans="1:4" ht="9" customHeight="1">
      <c r="A835" s="408" t="s">
        <v>19127</v>
      </c>
      <c r="B835" s="409" t="s">
        <v>19128</v>
      </c>
      <c r="C835" s="408" t="s">
        <v>6</v>
      </c>
      <c r="D835" s="410">
        <v>3983.42</v>
      </c>
    </row>
    <row r="836" spans="1:4" ht="9" customHeight="1">
      <c r="A836" s="408" t="s">
        <v>19129</v>
      </c>
      <c r="B836" s="409" t="s">
        <v>19130</v>
      </c>
      <c r="C836" s="408" t="s">
        <v>6</v>
      </c>
      <c r="D836" s="410">
        <v>3731.19</v>
      </c>
    </row>
    <row r="837" spans="1:4" ht="9" customHeight="1">
      <c r="A837" s="408" t="s">
        <v>19131</v>
      </c>
      <c r="B837" s="409" t="s">
        <v>19132</v>
      </c>
      <c r="C837" s="408" t="s">
        <v>6</v>
      </c>
      <c r="D837" s="410">
        <v>3739.67</v>
      </c>
    </row>
    <row r="838" spans="1:4" ht="9" customHeight="1">
      <c r="A838" s="408" t="s">
        <v>19133</v>
      </c>
      <c r="B838" s="409" t="s">
        <v>19134</v>
      </c>
      <c r="C838" s="408" t="s">
        <v>6</v>
      </c>
      <c r="D838" s="410">
        <v>3487.44</v>
      </c>
    </row>
    <row r="839" spans="1:4" ht="9" customHeight="1">
      <c r="A839" s="408" t="s">
        <v>19135</v>
      </c>
      <c r="B839" s="409" t="s">
        <v>19136</v>
      </c>
      <c r="C839" s="408" t="s">
        <v>6</v>
      </c>
      <c r="D839" s="410">
        <v>5754.73</v>
      </c>
    </row>
    <row r="840" spans="1:4" ht="9" customHeight="1">
      <c r="A840" s="408" t="s">
        <v>19137</v>
      </c>
      <c r="B840" s="409" t="s">
        <v>19138</v>
      </c>
      <c r="C840" s="408" t="s">
        <v>6</v>
      </c>
      <c r="D840" s="410">
        <v>5380.33</v>
      </c>
    </row>
    <row r="841" spans="1:4" ht="9" customHeight="1">
      <c r="A841" s="408" t="s">
        <v>19139</v>
      </c>
      <c r="B841" s="409" t="s">
        <v>19140</v>
      </c>
      <c r="C841" s="408" t="s">
        <v>6</v>
      </c>
      <c r="D841" s="410">
        <v>6545.24</v>
      </c>
    </row>
    <row r="842" spans="1:4" ht="9" customHeight="1">
      <c r="A842" s="408" t="s">
        <v>19141</v>
      </c>
      <c r="B842" s="409" t="s">
        <v>19142</v>
      </c>
      <c r="C842" s="408" t="s">
        <v>6</v>
      </c>
      <c r="D842" s="410">
        <v>6109.28</v>
      </c>
    </row>
    <row r="843" spans="1:4" ht="9" customHeight="1">
      <c r="A843" s="408" t="s">
        <v>19143</v>
      </c>
      <c r="B843" s="409" t="s">
        <v>19144</v>
      </c>
      <c r="C843" s="408" t="s">
        <v>6</v>
      </c>
      <c r="D843" s="410">
        <v>4380.32</v>
      </c>
    </row>
    <row r="844" spans="1:4" ht="9" customHeight="1">
      <c r="A844" s="408" t="s">
        <v>19145</v>
      </c>
      <c r="B844" s="409" t="s">
        <v>19146</v>
      </c>
      <c r="C844" s="408" t="s">
        <v>6</v>
      </c>
      <c r="D844" s="410">
        <v>4128.09</v>
      </c>
    </row>
    <row r="845" spans="1:4" ht="9" customHeight="1">
      <c r="A845" s="408" t="s">
        <v>19147</v>
      </c>
      <c r="B845" s="409" t="s">
        <v>19148</v>
      </c>
      <c r="C845" s="408" t="s">
        <v>6</v>
      </c>
      <c r="D845" s="410">
        <v>4791.33</v>
      </c>
    </row>
    <row r="846" spans="1:4" ht="9" customHeight="1">
      <c r="A846" s="408" t="s">
        <v>19149</v>
      </c>
      <c r="B846" s="409" t="s">
        <v>19150</v>
      </c>
      <c r="C846" s="408" t="s">
        <v>6</v>
      </c>
      <c r="D846" s="410">
        <v>4482.28</v>
      </c>
    </row>
    <row r="847" spans="1:4" ht="9" customHeight="1">
      <c r="A847" s="408" t="s">
        <v>19151</v>
      </c>
      <c r="B847" s="409" t="s">
        <v>19152</v>
      </c>
      <c r="C847" s="408" t="s">
        <v>6</v>
      </c>
      <c r="D847" s="410">
        <v>5304.77</v>
      </c>
    </row>
    <row r="848" spans="1:4" ht="9" customHeight="1">
      <c r="A848" s="408" t="s">
        <v>19153</v>
      </c>
      <c r="B848" s="409" t="s">
        <v>19154</v>
      </c>
      <c r="C848" s="408" t="s">
        <v>6</v>
      </c>
      <c r="D848" s="410">
        <v>4995.72</v>
      </c>
    </row>
    <row r="849" spans="1:4" ht="9" customHeight="1">
      <c r="A849" s="408" t="s">
        <v>19155</v>
      </c>
      <c r="B849" s="409" t="s">
        <v>19156</v>
      </c>
      <c r="C849" s="408" t="s">
        <v>6</v>
      </c>
      <c r="D849" s="410">
        <v>5036.46</v>
      </c>
    </row>
    <row r="850" spans="1:4" ht="9" customHeight="1">
      <c r="A850" s="408" t="s">
        <v>19157</v>
      </c>
      <c r="B850" s="409" t="s">
        <v>19158</v>
      </c>
      <c r="C850" s="408" t="s">
        <v>6</v>
      </c>
      <c r="D850" s="410">
        <v>4673.37</v>
      </c>
    </row>
    <row r="851" spans="1:4" ht="9" customHeight="1">
      <c r="A851" s="408" t="s">
        <v>19159</v>
      </c>
      <c r="B851" s="409" t="s">
        <v>19160</v>
      </c>
      <c r="C851" s="408" t="s">
        <v>6</v>
      </c>
      <c r="D851" s="410">
        <v>4963.13</v>
      </c>
    </row>
    <row r="852" spans="1:4" ht="9" customHeight="1">
      <c r="A852" s="408" t="s">
        <v>19161</v>
      </c>
      <c r="B852" s="409" t="s">
        <v>19162</v>
      </c>
      <c r="C852" s="408" t="s">
        <v>6</v>
      </c>
      <c r="D852" s="410">
        <v>4600.04</v>
      </c>
    </row>
    <row r="853" spans="1:4" ht="9" customHeight="1">
      <c r="A853" s="408" t="s">
        <v>19163</v>
      </c>
      <c r="B853" s="409" t="s">
        <v>19164</v>
      </c>
      <c r="C853" s="408" t="s">
        <v>6</v>
      </c>
      <c r="D853" s="410">
        <v>7967.83</v>
      </c>
    </row>
    <row r="854" spans="1:4" ht="9" customHeight="1">
      <c r="A854" s="408" t="s">
        <v>19165</v>
      </c>
      <c r="B854" s="409" t="s">
        <v>19166</v>
      </c>
      <c r="C854" s="408" t="s">
        <v>6</v>
      </c>
      <c r="D854" s="410">
        <v>7458.88</v>
      </c>
    </row>
    <row r="855" spans="1:4" ht="9" customHeight="1">
      <c r="A855" s="408" t="s">
        <v>19167</v>
      </c>
      <c r="B855" s="409" t="s">
        <v>19168</v>
      </c>
      <c r="C855" s="408" t="s">
        <v>6</v>
      </c>
      <c r="D855" s="410">
        <v>8569.11</v>
      </c>
    </row>
    <row r="856" spans="1:4" ht="9" customHeight="1">
      <c r="A856" s="408" t="s">
        <v>19169</v>
      </c>
      <c r="B856" s="409" t="s">
        <v>19170</v>
      </c>
      <c r="C856" s="408" t="s">
        <v>6</v>
      </c>
      <c r="D856" s="410">
        <v>7983.44</v>
      </c>
    </row>
    <row r="857" spans="1:4" ht="9" customHeight="1">
      <c r="A857" s="408" t="s">
        <v>19171</v>
      </c>
      <c r="B857" s="409" t="s">
        <v>19172</v>
      </c>
      <c r="C857" s="408" t="s">
        <v>6</v>
      </c>
      <c r="D857" s="410">
        <v>5920.75</v>
      </c>
    </row>
    <row r="858" spans="1:4" ht="9" customHeight="1">
      <c r="A858" s="408" t="s">
        <v>19173</v>
      </c>
      <c r="B858" s="409" t="s">
        <v>19174</v>
      </c>
      <c r="C858" s="408" t="s">
        <v>6</v>
      </c>
      <c r="D858" s="410">
        <v>5481.89</v>
      </c>
    </row>
    <row r="859" spans="1:4" ht="9" customHeight="1">
      <c r="A859" s="408" t="s">
        <v>19175</v>
      </c>
      <c r="B859" s="409" t="s">
        <v>19176</v>
      </c>
      <c r="C859" s="408" t="s">
        <v>6</v>
      </c>
      <c r="D859" s="410">
        <v>6678.76</v>
      </c>
    </row>
    <row r="860" spans="1:4" ht="9" customHeight="1">
      <c r="A860" s="408" t="s">
        <v>19177</v>
      </c>
      <c r="B860" s="409" t="s">
        <v>19178</v>
      </c>
      <c r="C860" s="408" t="s">
        <v>6</v>
      </c>
      <c r="D860" s="410">
        <v>6239.9</v>
      </c>
    </row>
    <row r="861" spans="1:4" ht="9" customHeight="1">
      <c r="A861" s="408" t="s">
        <v>19179</v>
      </c>
      <c r="B861" s="409" t="s">
        <v>19180</v>
      </c>
      <c r="C861" s="408" t="s">
        <v>6</v>
      </c>
      <c r="D861" s="410">
        <v>7254.16</v>
      </c>
    </row>
    <row r="862" spans="1:4" ht="9" customHeight="1">
      <c r="A862" s="408" t="s">
        <v>19181</v>
      </c>
      <c r="B862" s="409" t="s">
        <v>19182</v>
      </c>
      <c r="C862" s="408" t="s">
        <v>6</v>
      </c>
      <c r="D862" s="410">
        <v>6745.21</v>
      </c>
    </row>
    <row r="863" spans="1:4" ht="9" customHeight="1">
      <c r="A863" s="408" t="s">
        <v>19183</v>
      </c>
      <c r="B863" s="409" t="s">
        <v>19184</v>
      </c>
      <c r="C863" s="408" t="s">
        <v>6</v>
      </c>
      <c r="D863" s="410">
        <v>4775.72</v>
      </c>
    </row>
    <row r="864" spans="1:4" ht="9" customHeight="1">
      <c r="A864" s="408" t="s">
        <v>19185</v>
      </c>
      <c r="B864" s="409" t="s">
        <v>19186</v>
      </c>
      <c r="C864" s="408" t="s">
        <v>6</v>
      </c>
      <c r="D864" s="410">
        <v>4458.82</v>
      </c>
    </row>
    <row r="865" spans="1:4" ht="9" customHeight="1">
      <c r="A865" s="408" t="s">
        <v>19187</v>
      </c>
      <c r="B865" s="409" t="s">
        <v>19188</v>
      </c>
      <c r="C865" s="408" t="s">
        <v>6</v>
      </c>
      <c r="D865" s="410">
        <v>4212.2299999999996</v>
      </c>
    </row>
    <row r="866" spans="1:4" ht="9" customHeight="1">
      <c r="A866" s="408" t="s">
        <v>19189</v>
      </c>
      <c r="B866" s="409" t="s">
        <v>19190</v>
      </c>
      <c r="C866" s="408" t="s">
        <v>6</v>
      </c>
      <c r="D866" s="410">
        <v>3895.33</v>
      </c>
    </row>
    <row r="867" spans="1:4" ht="9" customHeight="1">
      <c r="A867" s="408" t="s">
        <v>19191</v>
      </c>
      <c r="B867" s="409" t="s">
        <v>19192</v>
      </c>
      <c r="C867" s="408" t="s">
        <v>6</v>
      </c>
      <c r="D867" s="410">
        <v>6471.64</v>
      </c>
    </row>
    <row r="868" spans="1:4" ht="9" customHeight="1">
      <c r="A868" s="408" t="s">
        <v>19193</v>
      </c>
      <c r="B868" s="409" t="s">
        <v>19194</v>
      </c>
      <c r="C868" s="408" t="s">
        <v>6</v>
      </c>
      <c r="D868" s="410">
        <v>6051.53</v>
      </c>
    </row>
    <row r="869" spans="1:4" ht="9" customHeight="1">
      <c r="A869" s="408" t="s">
        <v>19195</v>
      </c>
      <c r="B869" s="409" t="s">
        <v>19196</v>
      </c>
      <c r="C869" s="408" t="s">
        <v>6</v>
      </c>
      <c r="D869" s="410">
        <v>6585.88</v>
      </c>
    </row>
    <row r="870" spans="1:4" ht="9" customHeight="1">
      <c r="A870" s="408" t="s">
        <v>19197</v>
      </c>
      <c r="B870" s="409" t="s">
        <v>19198</v>
      </c>
      <c r="C870" s="408" t="s">
        <v>6</v>
      </c>
      <c r="D870" s="410">
        <v>6165.77</v>
      </c>
    </row>
    <row r="871" spans="1:4" ht="9" customHeight="1">
      <c r="A871" s="408" t="s">
        <v>19199</v>
      </c>
      <c r="B871" s="409" t="s">
        <v>19200</v>
      </c>
      <c r="C871" s="408" t="s">
        <v>6</v>
      </c>
      <c r="D871" s="410">
        <v>4672.79</v>
      </c>
    </row>
    <row r="872" spans="1:4" ht="9" customHeight="1">
      <c r="A872" s="408" t="s">
        <v>19201</v>
      </c>
      <c r="B872" s="409" t="s">
        <v>19202</v>
      </c>
      <c r="C872" s="408" t="s">
        <v>6</v>
      </c>
      <c r="D872" s="410">
        <v>4355.8900000000003</v>
      </c>
    </row>
    <row r="873" spans="1:4" ht="9" customHeight="1">
      <c r="A873" s="408" t="s">
        <v>19203</v>
      </c>
      <c r="B873" s="409" t="s">
        <v>19204</v>
      </c>
      <c r="C873" s="408" t="s">
        <v>6</v>
      </c>
      <c r="D873" s="410">
        <v>5066.1400000000003</v>
      </c>
    </row>
    <row r="874" spans="1:4" ht="9" customHeight="1">
      <c r="A874" s="408" t="s">
        <v>19205</v>
      </c>
      <c r="B874" s="409" t="s">
        <v>19206</v>
      </c>
      <c r="C874" s="408" t="s">
        <v>6</v>
      </c>
      <c r="D874" s="410">
        <v>4749.24</v>
      </c>
    </row>
    <row r="875" spans="1:4" ht="9" customHeight="1">
      <c r="A875" s="408" t="s">
        <v>19207</v>
      </c>
      <c r="B875" s="409" t="s">
        <v>19208</v>
      </c>
      <c r="C875" s="408" t="s">
        <v>6</v>
      </c>
      <c r="D875" s="410">
        <v>5660.76</v>
      </c>
    </row>
    <row r="876" spans="1:4" ht="9" customHeight="1">
      <c r="A876" s="408" t="s">
        <v>19209</v>
      </c>
      <c r="B876" s="409" t="s">
        <v>19210</v>
      </c>
      <c r="C876" s="408" t="s">
        <v>6</v>
      </c>
      <c r="D876" s="410">
        <v>5343.86</v>
      </c>
    </row>
    <row r="877" spans="1:4" ht="9" customHeight="1">
      <c r="A877" s="408" t="s">
        <v>19211</v>
      </c>
      <c r="B877" s="409" t="s">
        <v>19212</v>
      </c>
      <c r="C877" s="408" t="s">
        <v>6</v>
      </c>
      <c r="D877" s="410">
        <v>6938.94</v>
      </c>
    </row>
    <row r="878" spans="1:4" ht="9" customHeight="1">
      <c r="A878" s="408" t="s">
        <v>19213</v>
      </c>
      <c r="B878" s="409" t="s">
        <v>19214</v>
      </c>
      <c r="C878" s="408" t="s">
        <v>6</v>
      </c>
      <c r="D878" s="410">
        <v>6529.93</v>
      </c>
    </row>
    <row r="879" spans="1:4" ht="9" customHeight="1">
      <c r="A879" s="408" t="s">
        <v>19215</v>
      </c>
      <c r="B879" s="409" t="s">
        <v>19216</v>
      </c>
      <c r="C879" s="408" t="s">
        <v>6</v>
      </c>
      <c r="D879" s="410">
        <v>6211.81</v>
      </c>
    </row>
    <row r="880" spans="1:4" ht="9" customHeight="1">
      <c r="A880" s="408" t="s">
        <v>19217</v>
      </c>
      <c r="B880" s="409" t="s">
        <v>19218</v>
      </c>
      <c r="C880" s="408" t="s">
        <v>6</v>
      </c>
      <c r="D880" s="410">
        <v>5802.81</v>
      </c>
    </row>
    <row r="881" spans="1:4" ht="9" customHeight="1">
      <c r="A881" s="408" t="s">
        <v>19219</v>
      </c>
      <c r="B881" s="409" t="s">
        <v>19220</v>
      </c>
      <c r="C881" s="408" t="s">
        <v>6</v>
      </c>
      <c r="D881" s="410">
        <v>9463.93</v>
      </c>
    </row>
    <row r="882" spans="1:4" ht="9" customHeight="1">
      <c r="A882" s="408" t="s">
        <v>19221</v>
      </c>
      <c r="B882" s="409" t="s">
        <v>19222</v>
      </c>
      <c r="C882" s="408" t="s">
        <v>6</v>
      </c>
      <c r="D882" s="410">
        <v>8814.3799999999992</v>
      </c>
    </row>
    <row r="883" spans="1:4" ht="9" customHeight="1">
      <c r="A883" s="408" t="s">
        <v>19223</v>
      </c>
      <c r="B883" s="409" t="s">
        <v>19224</v>
      </c>
      <c r="C883" s="408" t="s">
        <v>6</v>
      </c>
      <c r="D883" s="410">
        <v>10175.98</v>
      </c>
    </row>
    <row r="884" spans="1:4" ht="9" customHeight="1">
      <c r="A884" s="408" t="s">
        <v>19225</v>
      </c>
      <c r="B884" s="409" t="s">
        <v>19226</v>
      </c>
      <c r="C884" s="408" t="s">
        <v>6</v>
      </c>
      <c r="D884" s="410">
        <v>9526.43</v>
      </c>
    </row>
    <row r="885" spans="1:4" ht="9" customHeight="1">
      <c r="A885" s="408" t="s">
        <v>19227</v>
      </c>
      <c r="B885" s="409" t="s">
        <v>19228</v>
      </c>
      <c r="C885" s="408" t="s">
        <v>6</v>
      </c>
      <c r="D885" s="410">
        <v>7184.38</v>
      </c>
    </row>
    <row r="886" spans="1:4" ht="9" customHeight="1">
      <c r="A886" s="408" t="s">
        <v>19229</v>
      </c>
      <c r="B886" s="409" t="s">
        <v>19230</v>
      </c>
      <c r="C886" s="408" t="s">
        <v>6</v>
      </c>
      <c r="D886" s="410">
        <v>6775.37</v>
      </c>
    </row>
    <row r="887" spans="1:4" ht="9" customHeight="1">
      <c r="A887" s="408" t="s">
        <v>19231</v>
      </c>
      <c r="B887" s="409" t="s">
        <v>19232</v>
      </c>
      <c r="C887" s="408" t="s">
        <v>6</v>
      </c>
      <c r="D887" s="410">
        <v>7765.88</v>
      </c>
    </row>
    <row r="888" spans="1:4" ht="9" customHeight="1">
      <c r="A888" s="408" t="s">
        <v>19233</v>
      </c>
      <c r="B888" s="409" t="s">
        <v>19234</v>
      </c>
      <c r="C888" s="408" t="s">
        <v>6</v>
      </c>
      <c r="D888" s="410">
        <v>7229.97</v>
      </c>
    </row>
    <row r="889" spans="1:4" ht="9" customHeight="1">
      <c r="A889" s="408" t="s">
        <v>19235</v>
      </c>
      <c r="B889" s="409" t="s">
        <v>19236</v>
      </c>
      <c r="C889" s="408" t="s">
        <v>6</v>
      </c>
      <c r="D889" s="410">
        <v>8865.8799999999992</v>
      </c>
    </row>
    <row r="890" spans="1:4" ht="9" customHeight="1">
      <c r="A890" s="408" t="s">
        <v>19237</v>
      </c>
      <c r="B890" s="409" t="s">
        <v>19238</v>
      </c>
      <c r="C890" s="408" t="s">
        <v>6</v>
      </c>
      <c r="D890" s="410">
        <v>8329.9699999999993</v>
      </c>
    </row>
    <row r="891" spans="1:4" ht="9" customHeight="1">
      <c r="A891" s="408" t="s">
        <v>19239</v>
      </c>
      <c r="B891" s="409" t="s">
        <v>19240</v>
      </c>
      <c r="C891" s="408" t="s">
        <v>6</v>
      </c>
      <c r="D891" s="410">
        <v>9203.7999999999993</v>
      </c>
    </row>
    <row r="892" spans="1:4" ht="9" customHeight="1">
      <c r="A892" s="408" t="s">
        <v>19241</v>
      </c>
      <c r="B892" s="409" t="s">
        <v>19242</v>
      </c>
      <c r="C892" s="408" t="s">
        <v>6</v>
      </c>
      <c r="D892" s="410">
        <v>8684.5400000000009</v>
      </c>
    </row>
    <row r="893" spans="1:4" ht="9" customHeight="1">
      <c r="A893" s="408" t="s">
        <v>19243</v>
      </c>
      <c r="B893" s="409" t="s">
        <v>19244</v>
      </c>
      <c r="C893" s="408" t="s">
        <v>6</v>
      </c>
      <c r="D893" s="410">
        <v>8099.35</v>
      </c>
    </row>
    <row r="894" spans="1:4" ht="9" customHeight="1">
      <c r="A894" s="408" t="s">
        <v>19245</v>
      </c>
      <c r="B894" s="409" t="s">
        <v>19246</v>
      </c>
      <c r="C894" s="408" t="s">
        <v>6</v>
      </c>
      <c r="D894" s="410">
        <v>7580.1</v>
      </c>
    </row>
    <row r="895" spans="1:4" ht="9" customHeight="1">
      <c r="A895" s="408" t="s">
        <v>19247</v>
      </c>
      <c r="B895" s="409" t="s">
        <v>19248</v>
      </c>
      <c r="C895" s="408" t="s">
        <v>6</v>
      </c>
      <c r="D895" s="410">
        <v>12635.05</v>
      </c>
    </row>
    <row r="896" spans="1:4" ht="9" customHeight="1">
      <c r="A896" s="408" t="s">
        <v>19249</v>
      </c>
      <c r="B896" s="409" t="s">
        <v>19250</v>
      </c>
      <c r="C896" s="408" t="s">
        <v>6</v>
      </c>
      <c r="D896" s="410">
        <v>11844.92</v>
      </c>
    </row>
    <row r="897" spans="1:4" ht="9" customHeight="1">
      <c r="A897" s="408" t="s">
        <v>19251</v>
      </c>
      <c r="B897" s="409" t="s">
        <v>19252</v>
      </c>
      <c r="C897" s="408" t="s">
        <v>6</v>
      </c>
      <c r="D897" s="410">
        <v>13765.61</v>
      </c>
    </row>
    <row r="898" spans="1:4" ht="9" customHeight="1">
      <c r="A898" s="408" t="s">
        <v>19253</v>
      </c>
      <c r="B898" s="409" t="s">
        <v>19254</v>
      </c>
      <c r="C898" s="408" t="s">
        <v>6</v>
      </c>
      <c r="D898" s="410">
        <v>12975.48</v>
      </c>
    </row>
    <row r="899" spans="1:4" ht="9" customHeight="1">
      <c r="A899" s="408" t="s">
        <v>19255</v>
      </c>
      <c r="B899" s="409" t="s">
        <v>19256</v>
      </c>
      <c r="C899" s="408" t="s">
        <v>6</v>
      </c>
      <c r="D899" s="410">
        <v>9196.68</v>
      </c>
    </row>
    <row r="900" spans="1:4" ht="9" customHeight="1">
      <c r="A900" s="408" t="s">
        <v>19257</v>
      </c>
      <c r="B900" s="409" t="s">
        <v>19258</v>
      </c>
      <c r="C900" s="408" t="s">
        <v>6</v>
      </c>
      <c r="D900" s="410">
        <v>8543.8799999999992</v>
      </c>
    </row>
    <row r="901" spans="1:4" ht="9" customHeight="1">
      <c r="A901" s="408" t="s">
        <v>19259</v>
      </c>
      <c r="B901" s="409" t="s">
        <v>19260</v>
      </c>
      <c r="C901" s="408" t="s">
        <v>6</v>
      </c>
      <c r="D901" s="410">
        <v>10654.98</v>
      </c>
    </row>
    <row r="902" spans="1:4" ht="9" customHeight="1">
      <c r="A902" s="408" t="s">
        <v>19261</v>
      </c>
      <c r="B902" s="409" t="s">
        <v>19262</v>
      </c>
      <c r="C902" s="408" t="s">
        <v>6</v>
      </c>
      <c r="D902" s="410">
        <v>10002.18</v>
      </c>
    </row>
    <row r="903" spans="1:4" ht="9" customHeight="1">
      <c r="A903" s="408" t="s">
        <v>19263</v>
      </c>
      <c r="B903" s="409" t="s">
        <v>19264</v>
      </c>
      <c r="C903" s="408" t="s">
        <v>6</v>
      </c>
      <c r="D903" s="410">
        <v>11694.74</v>
      </c>
    </row>
    <row r="904" spans="1:4" ht="9" customHeight="1">
      <c r="A904" s="408" t="s">
        <v>19265</v>
      </c>
      <c r="B904" s="409" t="s">
        <v>19266</v>
      </c>
      <c r="C904" s="408" t="s">
        <v>6</v>
      </c>
      <c r="D904" s="410">
        <v>10904.61</v>
      </c>
    </row>
    <row r="905" spans="1:4" ht="9" customHeight="1">
      <c r="A905" s="408" t="s">
        <v>19267</v>
      </c>
      <c r="B905" s="409" t="s">
        <v>19268</v>
      </c>
      <c r="C905" s="408" t="s">
        <v>6</v>
      </c>
      <c r="D905" s="410">
        <v>11385.31</v>
      </c>
    </row>
    <row r="906" spans="1:4" ht="9" customHeight="1">
      <c r="A906" s="408" t="s">
        <v>19269</v>
      </c>
      <c r="B906" s="409" t="s">
        <v>19270</v>
      </c>
      <c r="C906" s="408" t="s">
        <v>6</v>
      </c>
      <c r="D906" s="410">
        <v>10616.71</v>
      </c>
    </row>
    <row r="907" spans="1:4" ht="9" customHeight="1">
      <c r="A907" s="408" t="s">
        <v>19271</v>
      </c>
      <c r="B907" s="409" t="s">
        <v>19272</v>
      </c>
      <c r="C907" s="408" t="s">
        <v>6</v>
      </c>
      <c r="D907" s="410">
        <v>9835.41</v>
      </c>
    </row>
    <row r="908" spans="1:4" ht="9" customHeight="1">
      <c r="A908" s="408" t="s">
        <v>19273</v>
      </c>
      <c r="B908" s="409" t="s">
        <v>19274</v>
      </c>
      <c r="C908" s="408" t="s">
        <v>6</v>
      </c>
      <c r="D908" s="410">
        <v>10604</v>
      </c>
    </row>
    <row r="909" spans="1:4" ht="9" customHeight="1">
      <c r="A909" s="408" t="s">
        <v>19275</v>
      </c>
      <c r="B909" s="409" t="s">
        <v>19276</v>
      </c>
      <c r="C909" s="408" t="s">
        <v>6</v>
      </c>
      <c r="D909" s="410">
        <v>16870.16</v>
      </c>
    </row>
    <row r="910" spans="1:4" ht="9" customHeight="1">
      <c r="A910" s="408" t="s">
        <v>19277</v>
      </c>
      <c r="B910" s="409" t="s">
        <v>19278</v>
      </c>
      <c r="C910" s="408" t="s">
        <v>6</v>
      </c>
      <c r="D910" s="410">
        <v>15722.63</v>
      </c>
    </row>
    <row r="911" spans="1:4" ht="9" customHeight="1">
      <c r="A911" s="408" t="s">
        <v>19279</v>
      </c>
      <c r="B911" s="409" t="s">
        <v>19280</v>
      </c>
      <c r="C911" s="408" t="s">
        <v>6</v>
      </c>
      <c r="D911" s="410">
        <v>18401.240000000002</v>
      </c>
    </row>
    <row r="912" spans="1:4" ht="9" customHeight="1">
      <c r="A912" s="408" t="s">
        <v>19281</v>
      </c>
      <c r="B912" s="409" t="s">
        <v>19282</v>
      </c>
      <c r="C912" s="408" t="s">
        <v>6</v>
      </c>
      <c r="D912" s="410">
        <v>17253.72</v>
      </c>
    </row>
    <row r="913" spans="1:4" ht="9" customHeight="1">
      <c r="A913" s="408" t="s">
        <v>19283</v>
      </c>
      <c r="B913" s="409" t="s">
        <v>19284</v>
      </c>
      <c r="C913" s="408" t="s">
        <v>6</v>
      </c>
      <c r="D913" s="410">
        <v>12128.94</v>
      </c>
    </row>
    <row r="914" spans="1:4" ht="9" customHeight="1">
      <c r="A914" s="408" t="s">
        <v>19285</v>
      </c>
      <c r="B914" s="409" t="s">
        <v>19286</v>
      </c>
      <c r="C914" s="408" t="s">
        <v>6</v>
      </c>
      <c r="D914" s="410">
        <v>11199.32</v>
      </c>
    </row>
    <row r="915" spans="1:4" ht="9" customHeight="1">
      <c r="A915" s="408" t="s">
        <v>19287</v>
      </c>
      <c r="B915" s="409" t="s">
        <v>19288</v>
      </c>
      <c r="C915" s="408" t="s">
        <v>6</v>
      </c>
      <c r="D915" s="410">
        <v>14160.08</v>
      </c>
    </row>
    <row r="916" spans="1:4" ht="9" customHeight="1">
      <c r="A916" s="408" t="s">
        <v>19289</v>
      </c>
      <c r="B916" s="409" t="s">
        <v>19290</v>
      </c>
      <c r="C916" s="408" t="s">
        <v>6</v>
      </c>
      <c r="D916" s="410">
        <v>13230.45</v>
      </c>
    </row>
    <row r="917" spans="1:4" ht="9" customHeight="1">
      <c r="A917" s="408" t="s">
        <v>19291</v>
      </c>
      <c r="B917" s="409" t="s">
        <v>19292</v>
      </c>
      <c r="C917" s="408" t="s">
        <v>6</v>
      </c>
      <c r="D917" s="410">
        <v>15408.46</v>
      </c>
    </row>
    <row r="918" spans="1:4" ht="9" customHeight="1">
      <c r="A918" s="408" t="s">
        <v>19293</v>
      </c>
      <c r="B918" s="409" t="s">
        <v>19294</v>
      </c>
      <c r="C918" s="408" t="s">
        <v>6</v>
      </c>
      <c r="D918" s="410">
        <v>14260.94</v>
      </c>
    </row>
    <row r="919" spans="1:4" ht="9" customHeight="1">
      <c r="A919" s="408" t="s">
        <v>19295</v>
      </c>
      <c r="B919" s="409" t="s">
        <v>19296</v>
      </c>
      <c r="C919" s="408" t="s">
        <v>12728</v>
      </c>
      <c r="D919" s="410">
        <v>1110.22</v>
      </c>
    </row>
    <row r="920" spans="1:4" ht="9" customHeight="1">
      <c r="A920" s="408" t="s">
        <v>19297</v>
      </c>
      <c r="B920" s="409" t="s">
        <v>19298</v>
      </c>
      <c r="C920" s="408" t="s">
        <v>12728</v>
      </c>
      <c r="D920" s="410">
        <v>924.73</v>
      </c>
    </row>
    <row r="921" spans="1:4" ht="9" customHeight="1">
      <c r="A921" s="408" t="s">
        <v>19299</v>
      </c>
      <c r="B921" s="409" t="s">
        <v>19300</v>
      </c>
      <c r="C921" s="408" t="s">
        <v>12728</v>
      </c>
      <c r="D921" s="410">
        <v>1116.6400000000001</v>
      </c>
    </row>
    <row r="922" spans="1:4" ht="9" customHeight="1">
      <c r="A922" s="408" t="s">
        <v>19301</v>
      </c>
      <c r="B922" s="409" t="s">
        <v>19302</v>
      </c>
      <c r="C922" s="408" t="s">
        <v>12728</v>
      </c>
      <c r="D922" s="410">
        <v>930.78</v>
      </c>
    </row>
    <row r="923" spans="1:4" ht="9" customHeight="1">
      <c r="A923" s="408" t="s">
        <v>19303</v>
      </c>
      <c r="B923" s="409" t="s">
        <v>19304</v>
      </c>
      <c r="C923" s="408" t="s">
        <v>12728</v>
      </c>
      <c r="D923" s="410">
        <v>1124.77</v>
      </c>
    </row>
    <row r="924" spans="1:4" ht="9" customHeight="1">
      <c r="A924" s="408" t="s">
        <v>19305</v>
      </c>
      <c r="B924" s="409" t="s">
        <v>19306</v>
      </c>
      <c r="C924" s="408" t="s">
        <v>12728</v>
      </c>
      <c r="D924" s="410">
        <v>938.52</v>
      </c>
    </row>
    <row r="925" spans="1:4" ht="9" customHeight="1">
      <c r="A925" s="408" t="s">
        <v>19307</v>
      </c>
      <c r="B925" s="409" t="s">
        <v>19308</v>
      </c>
      <c r="C925" s="408" t="s">
        <v>12728</v>
      </c>
      <c r="D925" s="410">
        <v>1137.8499999999999</v>
      </c>
    </row>
    <row r="926" spans="1:4" ht="9" customHeight="1">
      <c r="A926" s="408" t="s">
        <v>19309</v>
      </c>
      <c r="B926" s="409" t="s">
        <v>19310</v>
      </c>
      <c r="C926" s="408" t="s">
        <v>12728</v>
      </c>
      <c r="D926" s="410">
        <v>950.95</v>
      </c>
    </row>
    <row r="927" spans="1:4" ht="9" customHeight="1">
      <c r="A927" s="408" t="s">
        <v>19311</v>
      </c>
      <c r="B927" s="409" t="s">
        <v>19312</v>
      </c>
      <c r="C927" s="408" t="s">
        <v>12728</v>
      </c>
      <c r="D927" s="410">
        <v>1155</v>
      </c>
    </row>
    <row r="928" spans="1:4" ht="9" customHeight="1">
      <c r="A928" s="408" t="s">
        <v>19313</v>
      </c>
      <c r="B928" s="409" t="s">
        <v>19314</v>
      </c>
      <c r="C928" s="408" t="s">
        <v>12728</v>
      </c>
      <c r="D928" s="410">
        <v>967.24</v>
      </c>
    </row>
    <row r="929" spans="1:4" ht="9" customHeight="1">
      <c r="A929" s="408" t="s">
        <v>19315</v>
      </c>
      <c r="B929" s="409" t="s">
        <v>19316</v>
      </c>
      <c r="C929" s="408" t="s">
        <v>12728</v>
      </c>
      <c r="D929" s="410">
        <v>1177.5899999999999</v>
      </c>
    </row>
    <row r="930" spans="1:4" ht="9" customHeight="1">
      <c r="A930" s="408" t="s">
        <v>19317</v>
      </c>
      <c r="B930" s="409" t="s">
        <v>19318</v>
      </c>
      <c r="C930" s="408" t="s">
        <v>12728</v>
      </c>
      <c r="D930" s="410">
        <v>988.88</v>
      </c>
    </row>
    <row r="931" spans="1:4" ht="9" customHeight="1">
      <c r="A931" s="408" t="s">
        <v>19319</v>
      </c>
      <c r="B931" s="409" t="s">
        <v>19320</v>
      </c>
      <c r="C931" s="408" t="s">
        <v>12728</v>
      </c>
      <c r="D931" s="410">
        <v>1208.21</v>
      </c>
    </row>
    <row r="932" spans="1:4" ht="9" customHeight="1">
      <c r="A932" s="408" t="s">
        <v>19321</v>
      </c>
      <c r="B932" s="409" t="s">
        <v>19322</v>
      </c>
      <c r="C932" s="408" t="s">
        <v>12728</v>
      </c>
      <c r="D932" s="410">
        <v>1018.37</v>
      </c>
    </row>
    <row r="933" spans="1:4" ht="9" customHeight="1">
      <c r="A933" s="408" t="s">
        <v>19323</v>
      </c>
      <c r="B933" s="409" t="s">
        <v>19324</v>
      </c>
      <c r="C933" s="408" t="s">
        <v>12728</v>
      </c>
      <c r="D933" s="410">
        <v>1248.26</v>
      </c>
    </row>
    <row r="934" spans="1:4" ht="9" customHeight="1">
      <c r="A934" s="408" t="s">
        <v>19325</v>
      </c>
      <c r="B934" s="409" t="s">
        <v>19326</v>
      </c>
      <c r="C934" s="408" t="s">
        <v>12728</v>
      </c>
      <c r="D934" s="410">
        <v>1057.18</v>
      </c>
    </row>
    <row r="935" spans="1:4" ht="9" customHeight="1">
      <c r="A935" s="408" t="s">
        <v>19327</v>
      </c>
      <c r="B935" s="409" t="s">
        <v>19328</v>
      </c>
      <c r="C935" s="408" t="s">
        <v>12728</v>
      </c>
      <c r="D935" s="410">
        <v>1303.1500000000001</v>
      </c>
    </row>
    <row r="936" spans="1:4" ht="9" customHeight="1">
      <c r="A936" s="408" t="s">
        <v>19329</v>
      </c>
      <c r="B936" s="409" t="s">
        <v>19330</v>
      </c>
      <c r="C936" s="408" t="s">
        <v>12728</v>
      </c>
      <c r="D936" s="410">
        <v>1110.6500000000001</v>
      </c>
    </row>
    <row r="937" spans="1:4" ht="9" customHeight="1">
      <c r="A937" s="408" t="s">
        <v>19331</v>
      </c>
      <c r="B937" s="409" t="s">
        <v>19332</v>
      </c>
      <c r="C937" s="408" t="s">
        <v>12728</v>
      </c>
      <c r="D937" s="410">
        <v>1111.68</v>
      </c>
    </row>
    <row r="938" spans="1:4" ht="9" customHeight="1">
      <c r="A938" s="408" t="s">
        <v>19333</v>
      </c>
      <c r="B938" s="409" t="s">
        <v>19334</v>
      </c>
      <c r="C938" s="408" t="s">
        <v>12728</v>
      </c>
      <c r="D938" s="410">
        <v>926.1</v>
      </c>
    </row>
    <row r="939" spans="1:4" ht="9" customHeight="1">
      <c r="A939" s="408" t="s">
        <v>19335</v>
      </c>
      <c r="B939" s="409" t="s">
        <v>19336</v>
      </c>
      <c r="C939" s="408" t="s">
        <v>12728</v>
      </c>
      <c r="D939" s="410">
        <v>2871.39</v>
      </c>
    </row>
    <row r="940" spans="1:4" ht="9" customHeight="1">
      <c r="A940" s="408" t="s">
        <v>19337</v>
      </c>
      <c r="B940" s="409" t="s">
        <v>19338</v>
      </c>
      <c r="C940" s="408" t="s">
        <v>12728</v>
      </c>
      <c r="D940" s="410">
        <v>1649.49</v>
      </c>
    </row>
    <row r="941" spans="1:4" ht="9" customHeight="1">
      <c r="A941" s="408" t="s">
        <v>19339</v>
      </c>
      <c r="B941" s="409" t="s">
        <v>19340</v>
      </c>
      <c r="C941" s="408" t="s">
        <v>12728</v>
      </c>
      <c r="D941" s="410">
        <v>2387.44</v>
      </c>
    </row>
    <row r="942" spans="1:4" ht="9" customHeight="1">
      <c r="A942" s="408" t="s">
        <v>19341</v>
      </c>
      <c r="B942" s="409" t="s">
        <v>19342</v>
      </c>
      <c r="C942" s="408" t="s">
        <v>12728</v>
      </c>
      <c r="D942" s="410">
        <v>1361.64</v>
      </c>
    </row>
    <row r="943" spans="1:4" ht="9" customHeight="1">
      <c r="A943" s="408" t="s">
        <v>19343</v>
      </c>
      <c r="B943" s="409" t="s">
        <v>19344</v>
      </c>
      <c r="C943" s="408" t="s">
        <v>12728</v>
      </c>
      <c r="D943" s="410">
        <v>1659.16</v>
      </c>
    </row>
    <row r="944" spans="1:4" ht="9" customHeight="1">
      <c r="A944" s="408" t="s">
        <v>19345</v>
      </c>
      <c r="B944" s="409" t="s">
        <v>19346</v>
      </c>
      <c r="C944" s="408" t="s">
        <v>12728</v>
      </c>
      <c r="D944" s="410">
        <v>1370.65</v>
      </c>
    </row>
    <row r="945" spans="1:4" ht="9" customHeight="1">
      <c r="A945" s="408" t="s">
        <v>19347</v>
      </c>
      <c r="B945" s="409" t="s">
        <v>19348</v>
      </c>
      <c r="C945" s="408" t="s">
        <v>12728</v>
      </c>
      <c r="D945" s="410">
        <v>3003.65</v>
      </c>
    </row>
    <row r="946" spans="1:4" ht="9" customHeight="1">
      <c r="A946" s="408" t="s">
        <v>19349</v>
      </c>
      <c r="B946" s="409" t="s">
        <v>19350</v>
      </c>
      <c r="C946" s="408" t="s">
        <v>12728</v>
      </c>
      <c r="D946" s="410">
        <v>1671.77</v>
      </c>
    </row>
    <row r="947" spans="1:4" ht="9" customHeight="1">
      <c r="A947" s="408" t="s">
        <v>19351</v>
      </c>
      <c r="B947" s="409" t="s">
        <v>19352</v>
      </c>
      <c r="C947" s="408" t="s">
        <v>12728</v>
      </c>
      <c r="D947" s="410">
        <v>2496.5700000000002</v>
      </c>
    </row>
    <row r="948" spans="1:4" ht="9" customHeight="1">
      <c r="A948" s="408" t="s">
        <v>19353</v>
      </c>
      <c r="B948" s="409" t="s">
        <v>19354</v>
      </c>
      <c r="C948" s="408" t="s">
        <v>12728</v>
      </c>
      <c r="D948" s="410">
        <v>1382.41</v>
      </c>
    </row>
    <row r="949" spans="1:4" ht="9" customHeight="1">
      <c r="A949" s="408" t="s">
        <v>19355</v>
      </c>
      <c r="B949" s="409" t="s">
        <v>19356</v>
      </c>
      <c r="C949" s="408" t="s">
        <v>12728</v>
      </c>
      <c r="D949" s="410">
        <v>1689.9</v>
      </c>
    </row>
    <row r="950" spans="1:4" ht="9" customHeight="1">
      <c r="A950" s="408" t="s">
        <v>19357</v>
      </c>
      <c r="B950" s="409" t="s">
        <v>19358</v>
      </c>
      <c r="C950" s="408" t="s">
        <v>12728</v>
      </c>
      <c r="D950" s="410">
        <v>1399.4</v>
      </c>
    </row>
    <row r="951" spans="1:4" ht="9" customHeight="1">
      <c r="A951" s="408" t="s">
        <v>19359</v>
      </c>
      <c r="B951" s="409" t="s">
        <v>19360</v>
      </c>
      <c r="C951" s="408" t="s">
        <v>12728</v>
      </c>
      <c r="D951" s="410">
        <v>1714.7</v>
      </c>
    </row>
    <row r="952" spans="1:4" ht="9" customHeight="1">
      <c r="A952" s="408" t="s">
        <v>19361</v>
      </c>
      <c r="B952" s="409" t="s">
        <v>19362</v>
      </c>
      <c r="C952" s="408" t="s">
        <v>12728</v>
      </c>
      <c r="D952" s="410">
        <v>1422.77</v>
      </c>
    </row>
    <row r="953" spans="1:4" ht="9" customHeight="1">
      <c r="A953" s="408" t="s">
        <v>19363</v>
      </c>
      <c r="B953" s="409" t="s">
        <v>19364</v>
      </c>
      <c r="C953" s="408" t="s">
        <v>12728</v>
      </c>
      <c r="D953" s="410">
        <v>3351.65</v>
      </c>
    </row>
    <row r="954" spans="1:4" ht="9" customHeight="1">
      <c r="A954" s="408" t="s">
        <v>19365</v>
      </c>
      <c r="B954" s="409" t="s">
        <v>19366</v>
      </c>
      <c r="C954" s="408" t="s">
        <v>12728</v>
      </c>
      <c r="D954" s="410">
        <v>1748.19</v>
      </c>
    </row>
    <row r="955" spans="1:4" ht="9" customHeight="1">
      <c r="A955" s="408" t="s">
        <v>19367</v>
      </c>
      <c r="B955" s="409" t="s">
        <v>19368</v>
      </c>
      <c r="C955" s="408" t="s">
        <v>12728</v>
      </c>
      <c r="D955" s="410">
        <v>2784.2</v>
      </c>
    </row>
    <row r="956" spans="1:4" ht="9" customHeight="1">
      <c r="A956" s="408" t="s">
        <v>19369</v>
      </c>
      <c r="B956" s="409" t="s">
        <v>19370</v>
      </c>
      <c r="C956" s="408" t="s">
        <v>12728</v>
      </c>
      <c r="D956" s="410">
        <v>1454.46</v>
      </c>
    </row>
    <row r="957" spans="1:4" ht="9" customHeight="1">
      <c r="A957" s="408" t="s">
        <v>19371</v>
      </c>
      <c r="B957" s="409" t="s">
        <v>19372</v>
      </c>
      <c r="C957" s="408" t="s">
        <v>12728</v>
      </c>
      <c r="D957" s="410">
        <v>1791.98</v>
      </c>
    </row>
    <row r="958" spans="1:4" ht="9" customHeight="1">
      <c r="A958" s="408" t="s">
        <v>19373</v>
      </c>
      <c r="B958" s="409" t="s">
        <v>19374</v>
      </c>
      <c r="C958" s="408" t="s">
        <v>12728</v>
      </c>
      <c r="D958" s="410">
        <v>1496.27</v>
      </c>
    </row>
    <row r="959" spans="1:4" ht="9" customHeight="1">
      <c r="A959" s="408" t="s">
        <v>19375</v>
      </c>
      <c r="B959" s="409" t="s">
        <v>19376</v>
      </c>
      <c r="C959" s="408" t="s">
        <v>12728</v>
      </c>
      <c r="D959" s="410">
        <v>1850.73</v>
      </c>
    </row>
    <row r="960" spans="1:4" ht="9" customHeight="1">
      <c r="A960" s="408" t="s">
        <v>19377</v>
      </c>
      <c r="B960" s="409" t="s">
        <v>19378</v>
      </c>
      <c r="C960" s="408" t="s">
        <v>12728</v>
      </c>
      <c r="D960" s="410">
        <v>1552.64</v>
      </c>
    </row>
    <row r="961" spans="1:4" ht="9" customHeight="1">
      <c r="A961" s="408" t="s">
        <v>19379</v>
      </c>
      <c r="B961" s="409" t="s">
        <v>19380</v>
      </c>
      <c r="C961" s="408" t="s">
        <v>12728</v>
      </c>
      <c r="D961" s="410">
        <v>4149.71</v>
      </c>
    </row>
    <row r="962" spans="1:4" ht="9" customHeight="1">
      <c r="A962" s="408" t="s">
        <v>19381</v>
      </c>
      <c r="B962" s="409" t="s">
        <v>19382</v>
      </c>
      <c r="C962" s="408" t="s">
        <v>12728</v>
      </c>
      <c r="D962" s="410">
        <v>1929.1</v>
      </c>
    </row>
    <row r="963" spans="1:4" ht="9" customHeight="1">
      <c r="A963" s="408" t="s">
        <v>19383</v>
      </c>
      <c r="B963" s="409" t="s">
        <v>19384</v>
      </c>
      <c r="C963" s="408" t="s">
        <v>12728</v>
      </c>
      <c r="D963" s="410">
        <v>3441.7</v>
      </c>
    </row>
    <row r="964" spans="1:4" ht="9" customHeight="1">
      <c r="A964" s="408" t="s">
        <v>19385</v>
      </c>
      <c r="B964" s="409" t="s">
        <v>19386</v>
      </c>
      <c r="C964" s="408" t="s">
        <v>12728</v>
      </c>
      <c r="D964" s="410">
        <v>1628.55</v>
      </c>
    </row>
    <row r="965" spans="1:4" ht="9" customHeight="1">
      <c r="A965" s="408" t="s">
        <v>19387</v>
      </c>
      <c r="B965" s="409" t="s">
        <v>19388</v>
      </c>
      <c r="C965" s="408" t="s">
        <v>12728</v>
      </c>
      <c r="D965" s="410">
        <v>1651.84</v>
      </c>
    </row>
    <row r="966" spans="1:4" ht="9" customHeight="1">
      <c r="A966" s="408" t="s">
        <v>19389</v>
      </c>
      <c r="B966" s="409" t="s">
        <v>19390</v>
      </c>
      <c r="C966" s="408" t="s">
        <v>12728</v>
      </c>
      <c r="D966" s="410">
        <v>1363.81</v>
      </c>
    </row>
    <row r="967" spans="1:4" ht="9" customHeight="1">
      <c r="A967" s="408" t="s">
        <v>19391</v>
      </c>
      <c r="B967" s="409" t="s">
        <v>19392</v>
      </c>
      <c r="C967" s="408" t="s">
        <v>12728</v>
      </c>
      <c r="D967" s="410">
        <v>4162.7299999999996</v>
      </c>
    </row>
    <row r="968" spans="1:4" ht="9" customHeight="1">
      <c r="A968" s="408" t="s">
        <v>19393</v>
      </c>
      <c r="B968" s="409" t="s">
        <v>19394</v>
      </c>
      <c r="C968" s="408" t="s">
        <v>12728</v>
      </c>
      <c r="D968" s="410">
        <v>2292.69</v>
      </c>
    </row>
    <row r="969" spans="1:4" ht="9" customHeight="1">
      <c r="A969" s="408" t="s">
        <v>19395</v>
      </c>
      <c r="B969" s="409" t="s">
        <v>19396</v>
      </c>
      <c r="C969" s="408" t="s">
        <v>12728</v>
      </c>
      <c r="D969" s="410">
        <v>3415.01</v>
      </c>
    </row>
    <row r="970" spans="1:4" ht="9" customHeight="1">
      <c r="A970" s="408" t="s">
        <v>19397</v>
      </c>
      <c r="B970" s="409" t="s">
        <v>19398</v>
      </c>
      <c r="C970" s="408" t="s">
        <v>12728</v>
      </c>
      <c r="D970" s="410">
        <v>1874.9</v>
      </c>
    </row>
    <row r="971" spans="1:4" ht="9" customHeight="1">
      <c r="A971" s="408" t="s">
        <v>19399</v>
      </c>
      <c r="B971" s="409" t="s">
        <v>19400</v>
      </c>
      <c r="C971" s="408" t="s">
        <v>12728</v>
      </c>
      <c r="D971" s="410">
        <v>2306.9299999999998</v>
      </c>
    </row>
    <row r="972" spans="1:4" ht="9" customHeight="1">
      <c r="A972" s="408" t="s">
        <v>19401</v>
      </c>
      <c r="B972" s="409" t="s">
        <v>19402</v>
      </c>
      <c r="C972" s="408" t="s">
        <v>12728</v>
      </c>
      <c r="D972" s="410">
        <v>1887.82</v>
      </c>
    </row>
    <row r="973" spans="1:4" ht="9" customHeight="1">
      <c r="A973" s="408" t="s">
        <v>19403</v>
      </c>
      <c r="B973" s="409" t="s">
        <v>19404</v>
      </c>
      <c r="C973" s="408" t="s">
        <v>12728</v>
      </c>
      <c r="D973" s="410">
        <v>4364.3100000000004</v>
      </c>
    </row>
    <row r="974" spans="1:4" ht="9" customHeight="1">
      <c r="A974" s="408" t="s">
        <v>19405</v>
      </c>
      <c r="B974" s="409" t="s">
        <v>19406</v>
      </c>
      <c r="C974" s="408" t="s">
        <v>12728</v>
      </c>
      <c r="D974" s="410">
        <v>2325</v>
      </c>
    </row>
    <row r="975" spans="1:4" ht="9" customHeight="1">
      <c r="A975" s="408" t="s">
        <v>19407</v>
      </c>
      <c r="B975" s="409" t="s">
        <v>19408</v>
      </c>
      <c r="C975" s="408" t="s">
        <v>12728</v>
      </c>
      <c r="D975" s="410">
        <v>3578.67</v>
      </c>
    </row>
    <row r="976" spans="1:4" ht="9" customHeight="1">
      <c r="A976" s="408" t="s">
        <v>19409</v>
      </c>
      <c r="B976" s="409" t="s">
        <v>19410</v>
      </c>
      <c r="C976" s="408" t="s">
        <v>12728</v>
      </c>
      <c r="D976" s="410">
        <v>1904.27</v>
      </c>
    </row>
    <row r="977" spans="1:4" ht="9" customHeight="1">
      <c r="A977" s="408" t="s">
        <v>19411</v>
      </c>
      <c r="B977" s="409" t="s">
        <v>19412</v>
      </c>
      <c r="C977" s="408" t="s">
        <v>12728</v>
      </c>
      <c r="D977" s="410">
        <v>2351.61</v>
      </c>
    </row>
    <row r="978" spans="1:4" ht="9" customHeight="1">
      <c r="A978" s="408" t="s">
        <v>19413</v>
      </c>
      <c r="B978" s="409" t="s">
        <v>19414</v>
      </c>
      <c r="C978" s="408" t="s">
        <v>12728</v>
      </c>
      <c r="D978" s="410">
        <v>1928.61</v>
      </c>
    </row>
    <row r="979" spans="1:4" ht="9" customHeight="1">
      <c r="A979" s="408" t="s">
        <v>19415</v>
      </c>
      <c r="B979" s="409" t="s">
        <v>19416</v>
      </c>
      <c r="C979" s="408" t="s">
        <v>12728</v>
      </c>
      <c r="D979" s="410">
        <v>2387.9</v>
      </c>
    </row>
    <row r="980" spans="1:4" ht="9" customHeight="1">
      <c r="A980" s="408" t="s">
        <v>19417</v>
      </c>
      <c r="B980" s="409" t="s">
        <v>19418</v>
      </c>
      <c r="C980" s="408" t="s">
        <v>12728</v>
      </c>
      <c r="D980" s="410">
        <v>1961.96</v>
      </c>
    </row>
    <row r="981" spans="1:4" ht="9" customHeight="1">
      <c r="A981" s="408" t="s">
        <v>19419</v>
      </c>
      <c r="B981" s="409" t="s">
        <v>19420</v>
      </c>
      <c r="C981" s="408" t="s">
        <v>12728</v>
      </c>
      <c r="D981" s="410">
        <v>4871.49</v>
      </c>
    </row>
    <row r="982" spans="1:4" ht="9" customHeight="1">
      <c r="A982" s="408" t="s">
        <v>19421</v>
      </c>
      <c r="B982" s="409" t="s">
        <v>19422</v>
      </c>
      <c r="C982" s="408" t="s">
        <v>12728</v>
      </c>
      <c r="D982" s="410">
        <v>2436.38</v>
      </c>
    </row>
    <row r="983" spans="1:4" ht="9" customHeight="1">
      <c r="A983" s="408" t="s">
        <v>19423</v>
      </c>
      <c r="B983" s="409" t="s">
        <v>19424</v>
      </c>
      <c r="C983" s="408" t="s">
        <v>12728</v>
      </c>
      <c r="D983" s="410">
        <v>3991.45</v>
      </c>
    </row>
    <row r="984" spans="1:4" ht="9" customHeight="1">
      <c r="A984" s="408" t="s">
        <v>19425</v>
      </c>
      <c r="B984" s="409" t="s">
        <v>19426</v>
      </c>
      <c r="C984" s="408" t="s">
        <v>12728</v>
      </c>
      <c r="D984" s="410">
        <v>2006.93</v>
      </c>
    </row>
    <row r="985" spans="1:4" ht="9" customHeight="1">
      <c r="A985" s="408" t="s">
        <v>19427</v>
      </c>
      <c r="B985" s="409" t="s">
        <v>19428</v>
      </c>
      <c r="C985" s="408" t="s">
        <v>12728</v>
      </c>
      <c r="D985" s="410">
        <v>2498.42</v>
      </c>
    </row>
    <row r="986" spans="1:4" ht="9" customHeight="1">
      <c r="A986" s="408" t="s">
        <v>19429</v>
      </c>
      <c r="B986" s="409" t="s">
        <v>19430</v>
      </c>
      <c r="C986" s="408" t="s">
        <v>12728</v>
      </c>
      <c r="D986" s="410">
        <v>2064.9899999999998</v>
      </c>
    </row>
    <row r="987" spans="1:4" ht="9" customHeight="1">
      <c r="A987" s="408" t="s">
        <v>19431</v>
      </c>
      <c r="B987" s="409" t="s">
        <v>19432</v>
      </c>
      <c r="C987" s="408" t="s">
        <v>12728</v>
      </c>
      <c r="D987" s="410">
        <v>2580.9299999999998</v>
      </c>
    </row>
    <row r="988" spans="1:4" ht="9" customHeight="1">
      <c r="A988" s="408" t="s">
        <v>19433</v>
      </c>
      <c r="B988" s="409" t="s">
        <v>19434</v>
      </c>
      <c r="C988" s="408" t="s">
        <v>12728</v>
      </c>
      <c r="D988" s="410">
        <v>2142.86</v>
      </c>
    </row>
    <row r="989" spans="1:4" ht="9" customHeight="1">
      <c r="A989" s="408" t="s">
        <v>19435</v>
      </c>
      <c r="B989" s="409" t="s">
        <v>19436</v>
      </c>
      <c r="C989" s="408" t="s">
        <v>12728</v>
      </c>
      <c r="D989" s="410">
        <v>6040.62</v>
      </c>
    </row>
    <row r="990" spans="1:4" ht="9" customHeight="1">
      <c r="A990" s="408" t="s">
        <v>19437</v>
      </c>
      <c r="B990" s="409" t="s">
        <v>19438</v>
      </c>
      <c r="C990" s="408" t="s">
        <v>12728</v>
      </c>
      <c r="D990" s="410">
        <v>2691.21</v>
      </c>
    </row>
    <row r="991" spans="1:4" ht="9" customHeight="1">
      <c r="A991" s="408" t="s">
        <v>19439</v>
      </c>
      <c r="B991" s="409" t="s">
        <v>19440</v>
      </c>
      <c r="C991" s="408" t="s">
        <v>12728</v>
      </c>
      <c r="D991" s="410">
        <v>4940.51</v>
      </c>
    </row>
    <row r="992" spans="1:4" ht="9" customHeight="1">
      <c r="A992" s="408" t="s">
        <v>19441</v>
      </c>
      <c r="B992" s="409" t="s">
        <v>19442</v>
      </c>
      <c r="C992" s="408" t="s">
        <v>12728</v>
      </c>
      <c r="D992" s="410">
        <v>2248.02</v>
      </c>
    </row>
    <row r="993" spans="1:4" ht="9" customHeight="1">
      <c r="A993" s="408" t="s">
        <v>19443</v>
      </c>
      <c r="B993" s="409" t="s">
        <v>19444</v>
      </c>
      <c r="C993" s="408" t="s">
        <v>12728</v>
      </c>
      <c r="D993" s="410">
        <v>2296.27</v>
      </c>
    </row>
    <row r="994" spans="1:4" ht="9" customHeight="1">
      <c r="A994" s="408" t="s">
        <v>19445</v>
      </c>
      <c r="B994" s="409" t="s">
        <v>19446</v>
      </c>
      <c r="C994" s="408" t="s">
        <v>12728</v>
      </c>
      <c r="D994" s="410">
        <v>1878.1</v>
      </c>
    </row>
    <row r="995" spans="1:4" ht="9" customHeight="1">
      <c r="A995" s="408" t="s">
        <v>19447</v>
      </c>
      <c r="B995" s="409" t="s">
        <v>19448</v>
      </c>
      <c r="C995" s="408" t="s">
        <v>12728</v>
      </c>
      <c r="D995" s="410">
        <v>7356.88</v>
      </c>
    </row>
    <row r="996" spans="1:4" ht="9" customHeight="1">
      <c r="A996" s="408" t="s">
        <v>19449</v>
      </c>
      <c r="B996" s="409" t="s">
        <v>19450</v>
      </c>
      <c r="C996" s="408" t="s">
        <v>12728</v>
      </c>
      <c r="D996" s="410">
        <v>3934.82</v>
      </c>
    </row>
    <row r="997" spans="1:4" ht="9" customHeight="1">
      <c r="A997" s="408" t="s">
        <v>19451</v>
      </c>
      <c r="B997" s="409" t="s">
        <v>19452</v>
      </c>
      <c r="C997" s="408" t="s">
        <v>12728</v>
      </c>
      <c r="D997" s="410">
        <v>5922.1</v>
      </c>
    </row>
    <row r="998" spans="1:4" ht="9" customHeight="1">
      <c r="A998" s="408" t="s">
        <v>19453</v>
      </c>
      <c r="B998" s="409" t="s">
        <v>19454</v>
      </c>
      <c r="C998" s="408" t="s">
        <v>12728</v>
      </c>
      <c r="D998" s="410">
        <v>3187.48</v>
      </c>
    </row>
    <row r="999" spans="1:4" ht="9" customHeight="1">
      <c r="A999" s="408" t="s">
        <v>19455</v>
      </c>
      <c r="B999" s="409" t="s">
        <v>19456</v>
      </c>
      <c r="C999" s="408" t="s">
        <v>12728</v>
      </c>
      <c r="D999" s="410">
        <v>3956.32</v>
      </c>
    </row>
    <row r="1000" spans="1:4" ht="9" customHeight="1">
      <c r="A1000" s="408" t="s">
        <v>19457</v>
      </c>
      <c r="B1000" s="409" t="s">
        <v>19458</v>
      </c>
      <c r="C1000" s="408" t="s">
        <v>12728</v>
      </c>
      <c r="D1000" s="410">
        <v>3206.71</v>
      </c>
    </row>
    <row r="1001" spans="1:4" ht="9" customHeight="1">
      <c r="A1001" s="408" t="s">
        <v>19459</v>
      </c>
      <c r="B1001" s="409" t="s">
        <v>19460</v>
      </c>
      <c r="C1001" s="408" t="s">
        <v>12728</v>
      </c>
      <c r="D1001" s="410">
        <v>7721.42</v>
      </c>
    </row>
    <row r="1002" spans="1:4" ht="9" customHeight="1">
      <c r="A1002" s="408" t="s">
        <v>19461</v>
      </c>
      <c r="B1002" s="409" t="s">
        <v>19462</v>
      </c>
      <c r="C1002" s="408" t="s">
        <v>12728</v>
      </c>
      <c r="D1002" s="410">
        <v>3983.2</v>
      </c>
    </row>
    <row r="1003" spans="1:4" ht="9" customHeight="1">
      <c r="A1003" s="408" t="s">
        <v>19463</v>
      </c>
      <c r="B1003" s="409" t="s">
        <v>19464</v>
      </c>
      <c r="C1003" s="408" t="s">
        <v>12728</v>
      </c>
      <c r="D1003" s="410">
        <v>6213.28</v>
      </c>
    </row>
    <row r="1004" spans="1:4" ht="9" customHeight="1">
      <c r="A1004" s="408" t="s">
        <v>19465</v>
      </c>
      <c r="B1004" s="409" t="s">
        <v>19466</v>
      </c>
      <c r="C1004" s="408" t="s">
        <v>12728</v>
      </c>
      <c r="D1004" s="410">
        <v>3230.74</v>
      </c>
    </row>
    <row r="1005" spans="1:4" ht="9" customHeight="1">
      <c r="A1005" s="408" t="s">
        <v>19467</v>
      </c>
      <c r="B1005" s="409" t="s">
        <v>19468</v>
      </c>
      <c r="C1005" s="408" t="s">
        <v>12728</v>
      </c>
      <c r="D1005" s="410">
        <v>4022.76</v>
      </c>
    </row>
    <row r="1006" spans="1:4" ht="9" customHeight="1">
      <c r="A1006" s="408" t="s">
        <v>19469</v>
      </c>
      <c r="B1006" s="409" t="s">
        <v>19470</v>
      </c>
      <c r="C1006" s="408" t="s">
        <v>12728</v>
      </c>
      <c r="D1006" s="410">
        <v>3266.42</v>
      </c>
    </row>
    <row r="1007" spans="1:4" ht="9" customHeight="1">
      <c r="A1007" s="408" t="s">
        <v>19471</v>
      </c>
      <c r="B1007" s="409" t="s">
        <v>19472</v>
      </c>
      <c r="C1007" s="408" t="s">
        <v>12728</v>
      </c>
      <c r="D1007" s="410">
        <v>4076.73</v>
      </c>
    </row>
    <row r="1008" spans="1:4" ht="9" customHeight="1">
      <c r="A1008" s="408" t="s">
        <v>19473</v>
      </c>
      <c r="B1008" s="409" t="s">
        <v>19474</v>
      </c>
      <c r="C1008" s="408" t="s">
        <v>12728</v>
      </c>
      <c r="D1008" s="410">
        <v>3315.45</v>
      </c>
    </row>
    <row r="1009" spans="1:4" ht="9" customHeight="1">
      <c r="A1009" s="408" t="s">
        <v>19475</v>
      </c>
      <c r="B1009" s="409" t="s">
        <v>19476</v>
      </c>
      <c r="C1009" s="408" t="s">
        <v>12728</v>
      </c>
      <c r="D1009" s="410">
        <v>8647.66</v>
      </c>
    </row>
    <row r="1010" spans="1:4" ht="9" customHeight="1">
      <c r="A1010" s="408" t="s">
        <v>19477</v>
      </c>
      <c r="B1010" s="409" t="s">
        <v>19478</v>
      </c>
      <c r="C1010" s="408" t="s">
        <v>12728</v>
      </c>
      <c r="D1010" s="410">
        <v>4147.6899999999996</v>
      </c>
    </row>
    <row r="1011" spans="1:4" ht="9" customHeight="1">
      <c r="A1011" s="408" t="s">
        <v>19479</v>
      </c>
      <c r="B1011" s="409" t="s">
        <v>19480</v>
      </c>
      <c r="C1011" s="408" t="s">
        <v>12728</v>
      </c>
      <c r="D1011" s="410">
        <v>6953.37</v>
      </c>
    </row>
    <row r="1012" spans="1:4" ht="9" customHeight="1">
      <c r="A1012" s="408" t="s">
        <v>19481</v>
      </c>
      <c r="B1012" s="409" t="s">
        <v>19482</v>
      </c>
      <c r="C1012" s="408" t="s">
        <v>12728</v>
      </c>
      <c r="D1012" s="410">
        <v>3380.35</v>
      </c>
    </row>
    <row r="1013" spans="1:4" ht="9" customHeight="1">
      <c r="A1013" s="408" t="s">
        <v>19483</v>
      </c>
      <c r="B1013" s="409" t="s">
        <v>19484</v>
      </c>
      <c r="C1013" s="408" t="s">
        <v>12728</v>
      </c>
      <c r="D1013" s="410">
        <v>4239.7700000000004</v>
      </c>
    </row>
    <row r="1014" spans="1:4" ht="9" customHeight="1">
      <c r="A1014" s="408" t="s">
        <v>19485</v>
      </c>
      <c r="B1014" s="409" t="s">
        <v>19486</v>
      </c>
      <c r="C1014" s="408" t="s">
        <v>12728</v>
      </c>
      <c r="D1014" s="410">
        <v>3465.51</v>
      </c>
    </row>
    <row r="1015" spans="1:4" ht="9" customHeight="1">
      <c r="A1015" s="408" t="s">
        <v>19487</v>
      </c>
      <c r="B1015" s="409" t="s">
        <v>19488</v>
      </c>
      <c r="C1015" s="408" t="s">
        <v>12728</v>
      </c>
      <c r="D1015" s="410">
        <v>4360.45</v>
      </c>
    </row>
    <row r="1016" spans="1:4" ht="9" customHeight="1">
      <c r="A1016" s="408" t="s">
        <v>19489</v>
      </c>
      <c r="B1016" s="409" t="s">
        <v>19490</v>
      </c>
      <c r="C1016" s="408" t="s">
        <v>12728</v>
      </c>
      <c r="D1016" s="410">
        <v>3578.23</v>
      </c>
    </row>
    <row r="1017" spans="1:4" ht="9" customHeight="1">
      <c r="A1017" s="408" t="s">
        <v>19491</v>
      </c>
      <c r="B1017" s="409" t="s">
        <v>19492</v>
      </c>
      <c r="C1017" s="408" t="s">
        <v>12728</v>
      </c>
      <c r="D1017" s="410">
        <v>10769.8</v>
      </c>
    </row>
    <row r="1018" spans="1:4" ht="9" customHeight="1">
      <c r="A1018" s="408" t="s">
        <v>19493</v>
      </c>
      <c r="B1018" s="409" t="s">
        <v>19494</v>
      </c>
      <c r="C1018" s="408" t="s">
        <v>12728</v>
      </c>
      <c r="D1018" s="410">
        <v>4520.1000000000004</v>
      </c>
    </row>
    <row r="1019" spans="1:4" ht="9" customHeight="1">
      <c r="A1019" s="408" t="s">
        <v>19495</v>
      </c>
      <c r="B1019" s="409" t="s">
        <v>19496</v>
      </c>
      <c r="C1019" s="408" t="s">
        <v>12728</v>
      </c>
      <c r="D1019" s="410">
        <v>8644.64</v>
      </c>
    </row>
    <row r="1020" spans="1:4" ht="9" customHeight="1">
      <c r="A1020" s="408" t="s">
        <v>19497</v>
      </c>
      <c r="B1020" s="409" t="s">
        <v>19498</v>
      </c>
      <c r="C1020" s="408" t="s">
        <v>12728</v>
      </c>
      <c r="D1020" s="410">
        <v>3729.16</v>
      </c>
    </row>
    <row r="1021" spans="1:4" ht="9" customHeight="1">
      <c r="A1021" s="408" t="s">
        <v>19499</v>
      </c>
      <c r="B1021" s="409" t="s">
        <v>19500</v>
      </c>
      <c r="C1021" s="408" t="s">
        <v>12728</v>
      </c>
      <c r="D1021" s="410">
        <v>3940.2</v>
      </c>
    </row>
    <row r="1022" spans="1:4" ht="9" customHeight="1">
      <c r="A1022" s="408" t="s">
        <v>19501</v>
      </c>
      <c r="B1022" s="409" t="s">
        <v>19502</v>
      </c>
      <c r="C1022" s="408" t="s">
        <v>12728</v>
      </c>
      <c r="D1022" s="410">
        <v>3192.29</v>
      </c>
    </row>
    <row r="1023" spans="1:4" ht="9" customHeight="1">
      <c r="A1023" s="408" t="s">
        <v>19503</v>
      </c>
      <c r="B1023" s="409" t="s">
        <v>19504</v>
      </c>
      <c r="C1023" s="408" t="s">
        <v>12728</v>
      </c>
      <c r="D1023" s="410">
        <v>268.75</v>
      </c>
    </row>
    <row r="1024" spans="1:4" ht="9" customHeight="1">
      <c r="A1024" s="408" t="s">
        <v>19505</v>
      </c>
      <c r="B1024" s="409" t="s">
        <v>19506</v>
      </c>
      <c r="C1024" s="408" t="s">
        <v>12728</v>
      </c>
      <c r="D1024" s="410">
        <v>228.66</v>
      </c>
    </row>
    <row r="1025" spans="1:4" ht="9" customHeight="1">
      <c r="A1025" s="408" t="s">
        <v>19507</v>
      </c>
      <c r="B1025" s="409" t="s">
        <v>19508</v>
      </c>
      <c r="C1025" s="408" t="s">
        <v>12728</v>
      </c>
      <c r="D1025" s="410">
        <v>269.89</v>
      </c>
    </row>
    <row r="1026" spans="1:4" ht="9" customHeight="1">
      <c r="A1026" s="408" t="s">
        <v>19509</v>
      </c>
      <c r="B1026" s="409" t="s">
        <v>19510</v>
      </c>
      <c r="C1026" s="408" t="s">
        <v>12728</v>
      </c>
      <c r="D1026" s="410">
        <v>229.79</v>
      </c>
    </row>
    <row r="1027" spans="1:4" ht="9" customHeight="1">
      <c r="A1027" s="408" t="s">
        <v>19511</v>
      </c>
      <c r="B1027" s="409" t="s">
        <v>19512</v>
      </c>
      <c r="C1027" s="408" t="s">
        <v>12728</v>
      </c>
      <c r="D1027" s="410">
        <v>271.02</v>
      </c>
    </row>
    <row r="1028" spans="1:4" ht="9" customHeight="1">
      <c r="A1028" s="408" t="s">
        <v>19513</v>
      </c>
      <c r="B1028" s="409" t="s">
        <v>19514</v>
      </c>
      <c r="C1028" s="408" t="s">
        <v>12728</v>
      </c>
      <c r="D1028" s="410">
        <v>230.93</v>
      </c>
    </row>
    <row r="1029" spans="1:4" ht="9" customHeight="1">
      <c r="A1029" s="408" t="s">
        <v>19515</v>
      </c>
      <c r="B1029" s="409" t="s">
        <v>19516</v>
      </c>
      <c r="C1029" s="408" t="s">
        <v>12728</v>
      </c>
      <c r="D1029" s="410">
        <v>273.05</v>
      </c>
    </row>
    <row r="1030" spans="1:4" ht="9" customHeight="1">
      <c r="A1030" s="408" t="s">
        <v>19517</v>
      </c>
      <c r="B1030" s="409" t="s">
        <v>19518</v>
      </c>
      <c r="C1030" s="408" t="s">
        <v>12728</v>
      </c>
      <c r="D1030" s="410">
        <v>232.87</v>
      </c>
    </row>
    <row r="1031" spans="1:4" ht="9" customHeight="1">
      <c r="A1031" s="408" t="s">
        <v>19519</v>
      </c>
      <c r="B1031" s="409" t="s">
        <v>19520</v>
      </c>
      <c r="C1031" s="408" t="s">
        <v>12728</v>
      </c>
      <c r="D1031" s="410">
        <v>275.89</v>
      </c>
    </row>
    <row r="1032" spans="1:4" ht="9" customHeight="1">
      <c r="A1032" s="408" t="s">
        <v>19521</v>
      </c>
      <c r="B1032" s="409" t="s">
        <v>19522</v>
      </c>
      <c r="C1032" s="408" t="s">
        <v>12728</v>
      </c>
      <c r="D1032" s="410">
        <v>235.71</v>
      </c>
    </row>
    <row r="1033" spans="1:4" ht="9" customHeight="1">
      <c r="A1033" s="408" t="s">
        <v>19523</v>
      </c>
      <c r="B1033" s="409" t="s">
        <v>19524</v>
      </c>
      <c r="C1033" s="408" t="s">
        <v>12728</v>
      </c>
      <c r="D1033" s="410">
        <v>279.63</v>
      </c>
    </row>
    <row r="1034" spans="1:4" ht="9" customHeight="1">
      <c r="A1034" s="408" t="s">
        <v>19525</v>
      </c>
      <c r="B1034" s="409" t="s">
        <v>19526</v>
      </c>
      <c r="C1034" s="408" t="s">
        <v>12728</v>
      </c>
      <c r="D1034" s="410">
        <v>239.35</v>
      </c>
    </row>
    <row r="1035" spans="1:4" ht="9" customHeight="1">
      <c r="A1035" s="408" t="s">
        <v>19527</v>
      </c>
      <c r="B1035" s="409" t="s">
        <v>19528</v>
      </c>
      <c r="C1035" s="408" t="s">
        <v>12728</v>
      </c>
      <c r="D1035" s="410">
        <v>284.74</v>
      </c>
    </row>
    <row r="1036" spans="1:4" ht="9" customHeight="1">
      <c r="A1036" s="408" t="s">
        <v>19529</v>
      </c>
      <c r="B1036" s="409" t="s">
        <v>19530</v>
      </c>
      <c r="C1036" s="408" t="s">
        <v>12728</v>
      </c>
      <c r="D1036" s="410">
        <v>244.46</v>
      </c>
    </row>
    <row r="1037" spans="1:4" ht="9" customHeight="1">
      <c r="A1037" s="408" t="s">
        <v>19531</v>
      </c>
      <c r="B1037" s="409" t="s">
        <v>19532</v>
      </c>
      <c r="C1037" s="408" t="s">
        <v>12728</v>
      </c>
      <c r="D1037" s="410">
        <v>291.31</v>
      </c>
    </row>
    <row r="1038" spans="1:4" ht="9" customHeight="1">
      <c r="A1038" s="408" t="s">
        <v>19533</v>
      </c>
      <c r="B1038" s="409" t="s">
        <v>19534</v>
      </c>
      <c r="C1038" s="408" t="s">
        <v>12728</v>
      </c>
      <c r="D1038" s="410">
        <v>250.94</v>
      </c>
    </row>
    <row r="1039" spans="1:4" ht="9" customHeight="1">
      <c r="A1039" s="408" t="s">
        <v>19535</v>
      </c>
      <c r="B1039" s="409" t="s">
        <v>19536</v>
      </c>
      <c r="C1039" s="408" t="s">
        <v>12728</v>
      </c>
      <c r="D1039" s="410">
        <v>301.3</v>
      </c>
    </row>
    <row r="1040" spans="1:4" ht="9" customHeight="1">
      <c r="A1040" s="408" t="s">
        <v>19537</v>
      </c>
      <c r="B1040" s="409" t="s">
        <v>19538</v>
      </c>
      <c r="C1040" s="408" t="s">
        <v>12728</v>
      </c>
      <c r="D1040" s="410">
        <v>260.83</v>
      </c>
    </row>
    <row r="1041" spans="1:4" ht="9" customHeight="1">
      <c r="A1041" s="408" t="s">
        <v>19539</v>
      </c>
      <c r="B1041" s="409" t="s">
        <v>19540</v>
      </c>
      <c r="C1041" s="408" t="s">
        <v>12728</v>
      </c>
      <c r="D1041" s="410">
        <v>269.32</v>
      </c>
    </row>
    <row r="1042" spans="1:4" ht="9" customHeight="1">
      <c r="A1042" s="408" t="s">
        <v>19541</v>
      </c>
      <c r="B1042" s="409" t="s">
        <v>19542</v>
      </c>
      <c r="C1042" s="408" t="s">
        <v>12728</v>
      </c>
      <c r="D1042" s="410">
        <v>229.23</v>
      </c>
    </row>
    <row r="1043" spans="1:4" ht="9" customHeight="1">
      <c r="A1043" s="408" t="s">
        <v>19543</v>
      </c>
      <c r="B1043" s="409" t="s">
        <v>19544</v>
      </c>
      <c r="C1043" s="408" t="s">
        <v>12728</v>
      </c>
      <c r="D1043" s="410">
        <v>801.15</v>
      </c>
    </row>
    <row r="1044" spans="1:4" ht="9" customHeight="1">
      <c r="A1044" s="408" t="s">
        <v>19545</v>
      </c>
      <c r="B1044" s="409" t="s">
        <v>19546</v>
      </c>
      <c r="C1044" s="408" t="s">
        <v>12728</v>
      </c>
      <c r="D1044" s="410">
        <v>542.41999999999996</v>
      </c>
    </row>
    <row r="1045" spans="1:4" ht="9" customHeight="1">
      <c r="A1045" s="408" t="s">
        <v>19547</v>
      </c>
      <c r="B1045" s="409" t="s">
        <v>19548</v>
      </c>
      <c r="C1045" s="408" t="s">
        <v>12728</v>
      </c>
      <c r="D1045" s="410">
        <v>691.87</v>
      </c>
    </row>
    <row r="1046" spans="1:4" ht="9" customHeight="1">
      <c r="A1046" s="408" t="s">
        <v>19549</v>
      </c>
      <c r="B1046" s="409" t="s">
        <v>19550</v>
      </c>
      <c r="C1046" s="408" t="s">
        <v>12728</v>
      </c>
      <c r="D1046" s="410">
        <v>454.08</v>
      </c>
    </row>
    <row r="1047" spans="1:4" ht="9" customHeight="1">
      <c r="A1047" s="408" t="s">
        <v>19551</v>
      </c>
      <c r="B1047" s="409" t="s">
        <v>19552</v>
      </c>
      <c r="C1047" s="408" t="s">
        <v>12728</v>
      </c>
      <c r="D1047" s="410">
        <v>544.45000000000005</v>
      </c>
    </row>
    <row r="1048" spans="1:4" ht="9" customHeight="1">
      <c r="A1048" s="408" t="s">
        <v>19553</v>
      </c>
      <c r="B1048" s="409" t="s">
        <v>19554</v>
      </c>
      <c r="C1048" s="408" t="s">
        <v>12728</v>
      </c>
      <c r="D1048" s="410">
        <v>456.02</v>
      </c>
    </row>
    <row r="1049" spans="1:4" ht="9" customHeight="1">
      <c r="A1049" s="408" t="s">
        <v>19555</v>
      </c>
      <c r="B1049" s="409" t="s">
        <v>19556</v>
      </c>
      <c r="C1049" s="408" t="s">
        <v>12728</v>
      </c>
      <c r="D1049" s="410">
        <v>673.11</v>
      </c>
    </row>
    <row r="1050" spans="1:4" ht="9" customHeight="1">
      <c r="A1050" s="408" t="s">
        <v>19557</v>
      </c>
      <c r="B1050" s="409" t="s">
        <v>19558</v>
      </c>
      <c r="C1050" s="408" t="s">
        <v>12728</v>
      </c>
      <c r="D1050" s="410">
        <v>546.72</v>
      </c>
    </row>
    <row r="1051" spans="1:4" ht="9" customHeight="1">
      <c r="A1051" s="408" t="s">
        <v>19559</v>
      </c>
      <c r="B1051" s="409" t="s">
        <v>19560</v>
      </c>
      <c r="C1051" s="408" t="s">
        <v>12728</v>
      </c>
      <c r="D1051" s="410">
        <v>557.66999999999996</v>
      </c>
    </row>
    <row r="1052" spans="1:4" ht="9" customHeight="1">
      <c r="A1052" s="408" t="s">
        <v>19561</v>
      </c>
      <c r="B1052" s="409" t="s">
        <v>19562</v>
      </c>
      <c r="C1052" s="408" t="s">
        <v>12728</v>
      </c>
      <c r="D1052" s="410">
        <v>458.29</v>
      </c>
    </row>
    <row r="1053" spans="1:4" ht="9" customHeight="1">
      <c r="A1053" s="408" t="s">
        <v>19563</v>
      </c>
      <c r="B1053" s="409" t="s">
        <v>19564</v>
      </c>
      <c r="C1053" s="408" t="s">
        <v>12728</v>
      </c>
      <c r="D1053" s="410">
        <v>550.46</v>
      </c>
    </row>
    <row r="1054" spans="1:4" ht="9" customHeight="1">
      <c r="A1054" s="408" t="s">
        <v>19565</v>
      </c>
      <c r="B1054" s="409" t="s">
        <v>19566</v>
      </c>
      <c r="C1054" s="408" t="s">
        <v>12728</v>
      </c>
      <c r="D1054" s="410">
        <v>461.93</v>
      </c>
    </row>
    <row r="1055" spans="1:4" ht="9" customHeight="1">
      <c r="A1055" s="408" t="s">
        <v>19567</v>
      </c>
      <c r="B1055" s="409" t="s">
        <v>19568</v>
      </c>
      <c r="C1055" s="408" t="s">
        <v>12728</v>
      </c>
      <c r="D1055" s="410">
        <v>555.33000000000004</v>
      </c>
    </row>
    <row r="1056" spans="1:4" ht="9" customHeight="1">
      <c r="A1056" s="408" t="s">
        <v>19569</v>
      </c>
      <c r="B1056" s="409" t="s">
        <v>19570</v>
      </c>
      <c r="C1056" s="408" t="s">
        <v>12728</v>
      </c>
      <c r="D1056" s="410">
        <v>466.71</v>
      </c>
    </row>
    <row r="1057" spans="1:4" ht="9" customHeight="1">
      <c r="A1057" s="408" t="s">
        <v>19571</v>
      </c>
      <c r="B1057" s="409" t="s">
        <v>19572</v>
      </c>
      <c r="C1057" s="408" t="s">
        <v>12728</v>
      </c>
      <c r="D1057" s="410">
        <v>947.14</v>
      </c>
    </row>
    <row r="1058" spans="1:4" ht="9" customHeight="1">
      <c r="A1058" s="408" t="s">
        <v>19573</v>
      </c>
      <c r="B1058" s="409" t="s">
        <v>19574</v>
      </c>
      <c r="C1058" s="408" t="s">
        <v>12728</v>
      </c>
      <c r="D1058" s="410">
        <v>562.23</v>
      </c>
    </row>
    <row r="1059" spans="1:4" ht="9" customHeight="1">
      <c r="A1059" s="408" t="s">
        <v>19575</v>
      </c>
      <c r="B1059" s="409" t="s">
        <v>19576</v>
      </c>
      <c r="C1059" s="408" t="s">
        <v>12728</v>
      </c>
      <c r="D1059" s="410">
        <v>816.35</v>
      </c>
    </row>
    <row r="1060" spans="1:4" ht="9" customHeight="1">
      <c r="A1060" s="408" t="s">
        <v>19577</v>
      </c>
      <c r="B1060" s="409" t="s">
        <v>19578</v>
      </c>
      <c r="C1060" s="408" t="s">
        <v>12728</v>
      </c>
      <c r="D1060" s="410">
        <v>473.42</v>
      </c>
    </row>
    <row r="1061" spans="1:4" ht="9" customHeight="1">
      <c r="A1061" s="408" t="s">
        <v>19579</v>
      </c>
      <c r="B1061" s="409" t="s">
        <v>19580</v>
      </c>
      <c r="C1061" s="408" t="s">
        <v>12728</v>
      </c>
      <c r="D1061" s="410">
        <v>571.64</v>
      </c>
    </row>
    <row r="1062" spans="1:4" ht="9" customHeight="1">
      <c r="A1062" s="408" t="s">
        <v>19581</v>
      </c>
      <c r="B1062" s="409" t="s">
        <v>19582</v>
      </c>
      <c r="C1062" s="408" t="s">
        <v>12728</v>
      </c>
      <c r="D1062" s="410">
        <v>482.74</v>
      </c>
    </row>
    <row r="1063" spans="1:4" ht="9" customHeight="1">
      <c r="A1063" s="408" t="s">
        <v>19583</v>
      </c>
      <c r="B1063" s="409" t="s">
        <v>19584</v>
      </c>
      <c r="C1063" s="408" t="s">
        <v>12728</v>
      </c>
      <c r="D1063" s="410">
        <v>583.66</v>
      </c>
    </row>
    <row r="1064" spans="1:4" ht="9" customHeight="1">
      <c r="A1064" s="408" t="s">
        <v>19585</v>
      </c>
      <c r="B1064" s="409" t="s">
        <v>19586</v>
      </c>
      <c r="C1064" s="408" t="s">
        <v>12728</v>
      </c>
      <c r="D1064" s="410">
        <v>494.56</v>
      </c>
    </row>
    <row r="1065" spans="1:4" ht="9" customHeight="1">
      <c r="A1065" s="408" t="s">
        <v>19587</v>
      </c>
      <c r="B1065" s="409" t="s">
        <v>19588</v>
      </c>
      <c r="C1065" s="408" t="s">
        <v>12728</v>
      </c>
      <c r="D1065" s="410">
        <v>1171.1600000000001</v>
      </c>
    </row>
    <row r="1066" spans="1:4" ht="9" customHeight="1">
      <c r="A1066" s="408" t="s">
        <v>19589</v>
      </c>
      <c r="B1066" s="409" t="s">
        <v>19590</v>
      </c>
      <c r="C1066" s="408" t="s">
        <v>12728</v>
      </c>
      <c r="D1066" s="410">
        <v>600.78</v>
      </c>
    </row>
    <row r="1067" spans="1:4" ht="9" customHeight="1">
      <c r="A1067" s="408" t="s">
        <v>19591</v>
      </c>
      <c r="B1067" s="409" t="s">
        <v>19592</v>
      </c>
      <c r="C1067" s="408" t="s">
        <v>12728</v>
      </c>
      <c r="D1067" s="410">
        <v>1007.95</v>
      </c>
    </row>
    <row r="1068" spans="1:4" ht="9" customHeight="1">
      <c r="A1068" s="408" t="s">
        <v>19593</v>
      </c>
      <c r="B1068" s="409" t="s">
        <v>19594</v>
      </c>
      <c r="C1068" s="408" t="s">
        <v>12728</v>
      </c>
      <c r="D1068" s="410">
        <v>511.5</v>
      </c>
    </row>
    <row r="1069" spans="1:4" ht="9" customHeight="1">
      <c r="A1069" s="408" t="s">
        <v>19595</v>
      </c>
      <c r="B1069" s="409" t="s">
        <v>19596</v>
      </c>
      <c r="C1069" s="408" t="s">
        <v>12728</v>
      </c>
      <c r="D1069" s="410">
        <v>542.99</v>
      </c>
    </row>
    <row r="1070" spans="1:4" ht="9" customHeight="1">
      <c r="A1070" s="408" t="s">
        <v>19597</v>
      </c>
      <c r="B1070" s="409" t="s">
        <v>19598</v>
      </c>
      <c r="C1070" s="408" t="s">
        <v>12728</v>
      </c>
      <c r="D1070" s="410">
        <v>454.65</v>
      </c>
    </row>
    <row r="1071" spans="1:4" ht="9" customHeight="1">
      <c r="A1071" s="408" t="s">
        <v>19599</v>
      </c>
      <c r="B1071" s="409" t="s">
        <v>19600</v>
      </c>
      <c r="C1071" s="408" t="s">
        <v>12728</v>
      </c>
      <c r="D1071" s="410">
        <v>1336.05</v>
      </c>
    </row>
    <row r="1072" spans="1:4" ht="9" customHeight="1">
      <c r="A1072" s="408" t="s">
        <v>19601</v>
      </c>
      <c r="B1072" s="409" t="s">
        <v>19602</v>
      </c>
      <c r="C1072" s="408" t="s">
        <v>12728</v>
      </c>
      <c r="D1072" s="410">
        <v>918.75</v>
      </c>
    </row>
    <row r="1073" spans="1:4" ht="9" customHeight="1">
      <c r="A1073" s="408" t="s">
        <v>19603</v>
      </c>
      <c r="B1073" s="409" t="s">
        <v>19604</v>
      </c>
      <c r="C1073" s="408" t="s">
        <v>12728</v>
      </c>
      <c r="D1073" s="410">
        <v>1133.22</v>
      </c>
    </row>
    <row r="1074" spans="1:4" ht="9" customHeight="1">
      <c r="A1074" s="408" t="s">
        <v>19605</v>
      </c>
      <c r="B1074" s="409" t="s">
        <v>19606</v>
      </c>
      <c r="C1074" s="408" t="s">
        <v>12728</v>
      </c>
      <c r="D1074" s="410">
        <v>765.3</v>
      </c>
    </row>
    <row r="1075" spans="1:4" ht="9" customHeight="1">
      <c r="A1075" s="408" t="s">
        <v>19607</v>
      </c>
      <c r="B1075" s="409" t="s">
        <v>19608</v>
      </c>
      <c r="C1075" s="408" t="s">
        <v>12728</v>
      </c>
      <c r="D1075" s="410">
        <v>921.91</v>
      </c>
    </row>
    <row r="1076" spans="1:4" ht="9" customHeight="1">
      <c r="A1076" s="408" t="s">
        <v>19609</v>
      </c>
      <c r="B1076" s="409" t="s">
        <v>19610</v>
      </c>
      <c r="C1076" s="408" t="s">
        <v>12728</v>
      </c>
      <c r="D1076" s="410">
        <v>768.37</v>
      </c>
    </row>
    <row r="1077" spans="1:4" ht="9" customHeight="1">
      <c r="A1077" s="408" t="s">
        <v>19611</v>
      </c>
      <c r="B1077" s="409" t="s">
        <v>19612</v>
      </c>
      <c r="C1077" s="408" t="s">
        <v>12728</v>
      </c>
      <c r="D1077" s="410">
        <v>1407.86</v>
      </c>
    </row>
    <row r="1078" spans="1:4" ht="9" customHeight="1">
      <c r="A1078" s="408" t="s">
        <v>19613</v>
      </c>
      <c r="B1078" s="409" t="s">
        <v>19614</v>
      </c>
      <c r="C1078" s="408" t="s">
        <v>12728</v>
      </c>
      <c r="D1078" s="410">
        <v>926.22</v>
      </c>
    </row>
    <row r="1079" spans="1:4" ht="9" customHeight="1">
      <c r="A1079" s="408" t="s">
        <v>19615</v>
      </c>
      <c r="B1079" s="409" t="s">
        <v>19616</v>
      </c>
      <c r="C1079" s="408" t="s">
        <v>12728</v>
      </c>
      <c r="D1079" s="410">
        <v>1193.46</v>
      </c>
    </row>
    <row r="1080" spans="1:4" ht="9" customHeight="1">
      <c r="A1080" s="408" t="s">
        <v>19617</v>
      </c>
      <c r="B1080" s="409" t="s">
        <v>19618</v>
      </c>
      <c r="C1080" s="408" t="s">
        <v>12728</v>
      </c>
      <c r="D1080" s="410">
        <v>772.58</v>
      </c>
    </row>
    <row r="1081" spans="1:4" ht="9" customHeight="1">
      <c r="A1081" s="408" t="s">
        <v>19619</v>
      </c>
      <c r="B1081" s="409" t="s">
        <v>19620</v>
      </c>
      <c r="C1081" s="408" t="s">
        <v>12728</v>
      </c>
      <c r="D1081" s="410">
        <v>932.79</v>
      </c>
    </row>
    <row r="1082" spans="1:4" ht="9" customHeight="1">
      <c r="A1082" s="408" t="s">
        <v>19621</v>
      </c>
      <c r="B1082" s="409" t="s">
        <v>19622</v>
      </c>
      <c r="C1082" s="408" t="s">
        <v>12728</v>
      </c>
      <c r="D1082" s="410">
        <v>779.06</v>
      </c>
    </row>
    <row r="1083" spans="1:4" ht="9" customHeight="1">
      <c r="A1083" s="408" t="s">
        <v>19623</v>
      </c>
      <c r="B1083" s="409" t="s">
        <v>19624</v>
      </c>
      <c r="C1083" s="408" t="s">
        <v>12728</v>
      </c>
      <c r="D1083" s="410">
        <v>941.4</v>
      </c>
    </row>
    <row r="1084" spans="1:4" ht="9" customHeight="1">
      <c r="A1084" s="408" t="s">
        <v>19625</v>
      </c>
      <c r="B1084" s="409" t="s">
        <v>19626</v>
      </c>
      <c r="C1084" s="408" t="s">
        <v>12728</v>
      </c>
      <c r="D1084" s="410">
        <v>787.47</v>
      </c>
    </row>
    <row r="1085" spans="1:4" ht="9" customHeight="1">
      <c r="A1085" s="408" t="s">
        <v>19627</v>
      </c>
      <c r="B1085" s="409" t="s">
        <v>19628</v>
      </c>
      <c r="C1085" s="408" t="s">
        <v>12728</v>
      </c>
      <c r="D1085" s="410">
        <v>1572.51</v>
      </c>
    </row>
    <row r="1086" spans="1:4" ht="9" customHeight="1">
      <c r="A1086" s="408" t="s">
        <v>19629</v>
      </c>
      <c r="B1086" s="409" t="s">
        <v>19630</v>
      </c>
      <c r="C1086" s="408" t="s">
        <v>12728</v>
      </c>
      <c r="D1086" s="410">
        <v>953.17</v>
      </c>
    </row>
    <row r="1087" spans="1:4" ht="9" customHeight="1">
      <c r="A1087" s="408" t="s">
        <v>19631</v>
      </c>
      <c r="B1087" s="409" t="s">
        <v>19632</v>
      </c>
      <c r="C1087" s="408" t="s">
        <v>12728</v>
      </c>
      <c r="D1087" s="410">
        <v>1331.87</v>
      </c>
    </row>
    <row r="1088" spans="1:4" ht="9" customHeight="1">
      <c r="A1088" s="408" t="s">
        <v>19633</v>
      </c>
      <c r="B1088" s="409" t="s">
        <v>19634</v>
      </c>
      <c r="C1088" s="408" t="s">
        <v>12728</v>
      </c>
      <c r="D1088" s="410">
        <v>798.96</v>
      </c>
    </row>
    <row r="1089" spans="1:4" ht="9" customHeight="1">
      <c r="A1089" s="408" t="s">
        <v>19635</v>
      </c>
      <c r="B1089" s="409" t="s">
        <v>19636</v>
      </c>
      <c r="C1089" s="408" t="s">
        <v>12728</v>
      </c>
      <c r="D1089" s="410">
        <v>969.49</v>
      </c>
    </row>
    <row r="1090" spans="1:4" ht="9" customHeight="1">
      <c r="A1090" s="408" t="s">
        <v>19637</v>
      </c>
      <c r="B1090" s="409" t="s">
        <v>19638</v>
      </c>
      <c r="C1090" s="408" t="s">
        <v>12728</v>
      </c>
      <c r="D1090" s="410">
        <v>815</v>
      </c>
    </row>
    <row r="1091" spans="1:4" ht="9" customHeight="1">
      <c r="A1091" s="408" t="s">
        <v>19639</v>
      </c>
      <c r="B1091" s="409" t="s">
        <v>19640</v>
      </c>
      <c r="C1091" s="408" t="s">
        <v>12728</v>
      </c>
      <c r="D1091" s="410">
        <v>990.92</v>
      </c>
    </row>
    <row r="1092" spans="1:4" ht="9" customHeight="1">
      <c r="A1092" s="408" t="s">
        <v>19641</v>
      </c>
      <c r="B1092" s="409" t="s">
        <v>19642</v>
      </c>
      <c r="C1092" s="408" t="s">
        <v>12728</v>
      </c>
      <c r="D1092" s="410">
        <v>836.14</v>
      </c>
    </row>
    <row r="1093" spans="1:4" ht="9" customHeight="1">
      <c r="A1093" s="408" t="s">
        <v>19643</v>
      </c>
      <c r="B1093" s="409" t="s">
        <v>19644</v>
      </c>
      <c r="C1093" s="408" t="s">
        <v>12728</v>
      </c>
      <c r="D1093" s="410">
        <v>1952.28</v>
      </c>
    </row>
    <row r="1094" spans="1:4" ht="9" customHeight="1">
      <c r="A1094" s="408" t="s">
        <v>19645</v>
      </c>
      <c r="B1094" s="409" t="s">
        <v>19646</v>
      </c>
      <c r="C1094" s="408" t="s">
        <v>12728</v>
      </c>
      <c r="D1094" s="410">
        <v>1020.3</v>
      </c>
    </row>
    <row r="1095" spans="1:4" ht="9" customHeight="1">
      <c r="A1095" s="408" t="s">
        <v>19647</v>
      </c>
      <c r="B1095" s="409" t="s">
        <v>19648</v>
      </c>
      <c r="C1095" s="408" t="s">
        <v>12728</v>
      </c>
      <c r="D1095" s="410">
        <v>1650.12</v>
      </c>
    </row>
    <row r="1096" spans="1:4" ht="9" customHeight="1">
      <c r="A1096" s="408" t="s">
        <v>19649</v>
      </c>
      <c r="B1096" s="409" t="s">
        <v>19650</v>
      </c>
      <c r="C1096" s="408" t="s">
        <v>12728</v>
      </c>
      <c r="D1096" s="410">
        <v>865.24</v>
      </c>
    </row>
    <row r="1097" spans="1:4" ht="9" customHeight="1">
      <c r="A1097" s="408" t="s">
        <v>19651</v>
      </c>
      <c r="B1097" s="409" t="s">
        <v>19652</v>
      </c>
      <c r="C1097" s="408" t="s">
        <v>12728</v>
      </c>
      <c r="D1097" s="410">
        <v>919.88</v>
      </c>
    </row>
    <row r="1098" spans="1:4" ht="9" customHeight="1">
      <c r="A1098" s="408" t="s">
        <v>19653</v>
      </c>
      <c r="B1098" s="409" t="s">
        <v>19654</v>
      </c>
      <c r="C1098" s="408" t="s">
        <v>12728</v>
      </c>
      <c r="D1098" s="410">
        <v>766.43</v>
      </c>
    </row>
    <row r="1099" spans="1:4" ht="9" customHeight="1">
      <c r="A1099" s="408" t="s">
        <v>19655</v>
      </c>
      <c r="B1099" s="409" t="s">
        <v>19656</v>
      </c>
      <c r="C1099" s="408" t="s">
        <v>12728</v>
      </c>
      <c r="D1099" s="410">
        <v>2060.09</v>
      </c>
    </row>
    <row r="1100" spans="1:4" ht="9" customHeight="1">
      <c r="A1100" s="408" t="s">
        <v>19657</v>
      </c>
      <c r="B1100" s="409" t="s">
        <v>19658</v>
      </c>
      <c r="C1100" s="408" t="s">
        <v>12728</v>
      </c>
      <c r="D1100" s="410">
        <v>1374.07</v>
      </c>
    </row>
    <row r="1101" spans="1:4" ht="9" customHeight="1">
      <c r="A1101" s="408" t="s">
        <v>19659</v>
      </c>
      <c r="B1101" s="409" t="s">
        <v>19660</v>
      </c>
      <c r="C1101" s="408" t="s">
        <v>12728</v>
      </c>
      <c r="D1101" s="410">
        <v>1722.01</v>
      </c>
    </row>
    <row r="1102" spans="1:4" ht="9" customHeight="1">
      <c r="A1102" s="408" t="s">
        <v>19661</v>
      </c>
      <c r="B1102" s="409" t="s">
        <v>19662</v>
      </c>
      <c r="C1102" s="408" t="s">
        <v>12728</v>
      </c>
      <c r="D1102" s="410">
        <v>1135.79</v>
      </c>
    </row>
    <row r="1103" spans="1:4" ht="9" customHeight="1">
      <c r="A1103" s="408" t="s">
        <v>19663</v>
      </c>
      <c r="B1103" s="409" t="s">
        <v>19664</v>
      </c>
      <c r="C1103" s="408" t="s">
        <v>12728</v>
      </c>
      <c r="D1103" s="410">
        <v>1378.37</v>
      </c>
    </row>
    <row r="1104" spans="1:4" ht="9" customHeight="1">
      <c r="A1104" s="408" t="s">
        <v>19665</v>
      </c>
      <c r="B1104" s="409" t="s">
        <v>19666</v>
      </c>
      <c r="C1104" s="408" t="s">
        <v>12728</v>
      </c>
      <c r="D1104" s="410">
        <v>1140</v>
      </c>
    </row>
    <row r="1105" spans="1:4" ht="9" customHeight="1">
      <c r="A1105" s="408" t="s">
        <v>19667</v>
      </c>
      <c r="B1105" s="409" t="s">
        <v>19668</v>
      </c>
      <c r="C1105" s="408" t="s">
        <v>12728</v>
      </c>
      <c r="D1105" s="410">
        <v>2163.84</v>
      </c>
    </row>
    <row r="1106" spans="1:4" ht="9" customHeight="1">
      <c r="A1106" s="408" t="s">
        <v>19669</v>
      </c>
      <c r="B1106" s="409" t="s">
        <v>19670</v>
      </c>
      <c r="C1106" s="408" t="s">
        <v>12728</v>
      </c>
      <c r="D1106" s="410">
        <v>1384.71</v>
      </c>
    </row>
    <row r="1107" spans="1:4" ht="9" customHeight="1">
      <c r="A1107" s="408" t="s">
        <v>19671</v>
      </c>
      <c r="B1107" s="409" t="s">
        <v>19672</v>
      </c>
      <c r="C1107" s="408" t="s">
        <v>12728</v>
      </c>
      <c r="D1107" s="410">
        <v>1807.76</v>
      </c>
    </row>
    <row r="1108" spans="1:4" ht="9" customHeight="1">
      <c r="A1108" s="408" t="s">
        <v>19673</v>
      </c>
      <c r="B1108" s="409" t="s">
        <v>19674</v>
      </c>
      <c r="C1108" s="408" t="s">
        <v>12728</v>
      </c>
      <c r="D1108" s="410">
        <v>1146.1400000000001</v>
      </c>
    </row>
    <row r="1109" spans="1:4" ht="9" customHeight="1">
      <c r="A1109" s="408" t="s">
        <v>19675</v>
      </c>
      <c r="B1109" s="409" t="s">
        <v>19676</v>
      </c>
      <c r="C1109" s="408" t="s">
        <v>12728</v>
      </c>
      <c r="D1109" s="410">
        <v>1393.64</v>
      </c>
    </row>
    <row r="1110" spans="1:4" ht="9" customHeight="1">
      <c r="A1110" s="408" t="s">
        <v>19677</v>
      </c>
      <c r="B1110" s="409" t="s">
        <v>19678</v>
      </c>
      <c r="C1110" s="408" t="s">
        <v>12728</v>
      </c>
      <c r="D1110" s="410">
        <v>1154.79</v>
      </c>
    </row>
    <row r="1111" spans="1:4" ht="9" customHeight="1">
      <c r="A1111" s="408" t="s">
        <v>19679</v>
      </c>
      <c r="B1111" s="409" t="s">
        <v>19680</v>
      </c>
      <c r="C1111" s="408" t="s">
        <v>12728</v>
      </c>
      <c r="D1111" s="410">
        <v>1405.98</v>
      </c>
    </row>
    <row r="1112" spans="1:4" ht="9" customHeight="1">
      <c r="A1112" s="408" t="s">
        <v>19681</v>
      </c>
      <c r="B1112" s="409" t="s">
        <v>19682</v>
      </c>
      <c r="C1112" s="408" t="s">
        <v>12728</v>
      </c>
      <c r="D1112" s="410">
        <v>1166.8499999999999</v>
      </c>
    </row>
    <row r="1113" spans="1:4" ht="9" customHeight="1">
      <c r="A1113" s="408" t="s">
        <v>19683</v>
      </c>
      <c r="B1113" s="409" t="s">
        <v>19684</v>
      </c>
      <c r="C1113" s="408" t="s">
        <v>12728</v>
      </c>
      <c r="D1113" s="410">
        <v>2411.83</v>
      </c>
    </row>
    <row r="1114" spans="1:4" ht="9" customHeight="1">
      <c r="A1114" s="408" t="s">
        <v>19685</v>
      </c>
      <c r="B1114" s="409" t="s">
        <v>19686</v>
      </c>
      <c r="C1114" s="408" t="s">
        <v>12728</v>
      </c>
      <c r="D1114" s="410">
        <v>1423.19</v>
      </c>
    </row>
    <row r="1115" spans="1:4" ht="9" customHeight="1">
      <c r="A1115" s="408" t="s">
        <v>19687</v>
      </c>
      <c r="B1115" s="409" t="s">
        <v>19688</v>
      </c>
      <c r="C1115" s="408" t="s">
        <v>12728</v>
      </c>
      <c r="D1115" s="410">
        <v>2013.28</v>
      </c>
    </row>
    <row r="1116" spans="1:4" ht="9" customHeight="1">
      <c r="A1116" s="408" t="s">
        <v>19689</v>
      </c>
      <c r="B1116" s="409" t="s">
        <v>19690</v>
      </c>
      <c r="C1116" s="408" t="s">
        <v>12728</v>
      </c>
      <c r="D1116" s="410">
        <v>1183.69</v>
      </c>
    </row>
    <row r="1117" spans="1:4" ht="9" customHeight="1">
      <c r="A1117" s="408" t="s">
        <v>19691</v>
      </c>
      <c r="B1117" s="409" t="s">
        <v>19692</v>
      </c>
      <c r="C1117" s="408" t="s">
        <v>12728</v>
      </c>
      <c r="D1117" s="410">
        <v>1445.52</v>
      </c>
    </row>
    <row r="1118" spans="1:4" ht="9" customHeight="1">
      <c r="A1118" s="408" t="s">
        <v>19693</v>
      </c>
      <c r="B1118" s="409" t="s">
        <v>19694</v>
      </c>
      <c r="C1118" s="408" t="s">
        <v>12728</v>
      </c>
      <c r="D1118" s="410">
        <v>1205.6300000000001</v>
      </c>
    </row>
    <row r="1119" spans="1:4" ht="9" customHeight="1">
      <c r="A1119" s="408" t="s">
        <v>19695</v>
      </c>
      <c r="B1119" s="409" t="s">
        <v>19696</v>
      </c>
      <c r="C1119" s="408" t="s">
        <v>12728</v>
      </c>
      <c r="D1119" s="410">
        <v>1419.9</v>
      </c>
    </row>
    <row r="1120" spans="1:4" ht="9" customHeight="1">
      <c r="A1120" s="408" t="s">
        <v>19697</v>
      </c>
      <c r="B1120" s="409" t="s">
        <v>19698</v>
      </c>
      <c r="C1120" s="408" t="s">
        <v>12728</v>
      </c>
      <c r="D1120" s="410">
        <v>1179.54</v>
      </c>
    </row>
    <row r="1121" spans="1:4" ht="9" customHeight="1">
      <c r="A1121" s="408" t="s">
        <v>19699</v>
      </c>
      <c r="B1121" s="409" t="s">
        <v>19700</v>
      </c>
      <c r="C1121" s="408" t="s">
        <v>12728</v>
      </c>
      <c r="D1121" s="410">
        <v>3001.99</v>
      </c>
    </row>
    <row r="1122" spans="1:4" ht="9" customHeight="1">
      <c r="A1122" s="408" t="s">
        <v>19701</v>
      </c>
      <c r="B1122" s="409" t="s">
        <v>19702</v>
      </c>
      <c r="C1122" s="408" t="s">
        <v>12728</v>
      </c>
      <c r="D1122" s="410">
        <v>1518.98</v>
      </c>
    </row>
    <row r="1123" spans="1:4" ht="9" customHeight="1">
      <c r="A1123" s="408" t="s">
        <v>19703</v>
      </c>
      <c r="B1123" s="409" t="s">
        <v>19704</v>
      </c>
      <c r="C1123" s="408" t="s">
        <v>12728</v>
      </c>
      <c r="D1123" s="410">
        <v>2500.3200000000002</v>
      </c>
    </row>
    <row r="1124" spans="1:4" ht="9" customHeight="1">
      <c r="A1124" s="408" t="s">
        <v>19705</v>
      </c>
      <c r="B1124" s="409" t="s">
        <v>19706</v>
      </c>
      <c r="C1124" s="408" t="s">
        <v>12728</v>
      </c>
      <c r="D1124" s="410">
        <v>1278.05</v>
      </c>
    </row>
    <row r="1125" spans="1:4" ht="9" customHeight="1">
      <c r="A1125" s="408" t="s">
        <v>19707</v>
      </c>
      <c r="B1125" s="409" t="s">
        <v>19708</v>
      </c>
      <c r="C1125" s="408" t="s">
        <v>12728</v>
      </c>
      <c r="D1125" s="410">
        <v>1374.64</v>
      </c>
    </row>
    <row r="1126" spans="1:4" ht="9" customHeight="1">
      <c r="A1126" s="408" t="s">
        <v>19709</v>
      </c>
      <c r="B1126" s="409" t="s">
        <v>19710</v>
      </c>
      <c r="C1126" s="408" t="s">
        <v>12728</v>
      </c>
      <c r="D1126" s="410">
        <v>1136.3599999999999</v>
      </c>
    </row>
    <row r="1127" spans="1:4" ht="9" customHeight="1">
      <c r="A1127" s="408" t="s">
        <v>19711</v>
      </c>
      <c r="B1127" s="409" t="s">
        <v>19712</v>
      </c>
      <c r="C1127" s="408" t="s">
        <v>12728</v>
      </c>
      <c r="D1127" s="410">
        <v>2978.13</v>
      </c>
    </row>
    <row r="1128" spans="1:4" ht="9" customHeight="1">
      <c r="A1128" s="408" t="s">
        <v>19713</v>
      </c>
      <c r="B1128" s="409" t="s">
        <v>19714</v>
      </c>
      <c r="C1128" s="408" t="s">
        <v>12728</v>
      </c>
      <c r="D1128" s="410">
        <v>1909.02</v>
      </c>
    </row>
    <row r="1129" spans="1:4" ht="9" customHeight="1">
      <c r="A1129" s="408" t="s">
        <v>19715</v>
      </c>
      <c r="B1129" s="409" t="s">
        <v>19716</v>
      </c>
      <c r="C1129" s="408" t="s">
        <v>12728</v>
      </c>
      <c r="D1129" s="410">
        <v>2456.27</v>
      </c>
    </row>
    <row r="1130" spans="1:4" ht="9" customHeight="1">
      <c r="A1130" s="408" t="s">
        <v>19717</v>
      </c>
      <c r="B1130" s="409" t="s">
        <v>19718</v>
      </c>
      <c r="C1130" s="408" t="s">
        <v>12728</v>
      </c>
      <c r="D1130" s="410">
        <v>1564.21</v>
      </c>
    </row>
    <row r="1131" spans="1:4" ht="9" customHeight="1">
      <c r="A1131" s="408" t="s">
        <v>19719</v>
      </c>
      <c r="B1131" s="409" t="s">
        <v>19720</v>
      </c>
      <c r="C1131" s="408" t="s">
        <v>12728</v>
      </c>
      <c r="D1131" s="410">
        <v>1916.01</v>
      </c>
    </row>
    <row r="1132" spans="1:4" ht="9" customHeight="1">
      <c r="A1132" s="408" t="s">
        <v>19721</v>
      </c>
      <c r="B1132" s="409" t="s">
        <v>19722</v>
      </c>
      <c r="C1132" s="408" t="s">
        <v>12728</v>
      </c>
      <c r="D1132" s="410">
        <v>1570.82</v>
      </c>
    </row>
    <row r="1133" spans="1:4" ht="9" customHeight="1">
      <c r="A1133" s="408" t="s">
        <v>19723</v>
      </c>
      <c r="B1133" s="409" t="s">
        <v>19724</v>
      </c>
      <c r="C1133" s="408" t="s">
        <v>12728</v>
      </c>
      <c r="D1133" s="410">
        <v>3136.42</v>
      </c>
    </row>
    <row r="1134" spans="1:4" ht="9" customHeight="1">
      <c r="A1134" s="408" t="s">
        <v>19725</v>
      </c>
      <c r="B1134" s="409" t="s">
        <v>19726</v>
      </c>
      <c r="C1134" s="408" t="s">
        <v>12728</v>
      </c>
      <c r="D1134" s="410">
        <v>1924.71</v>
      </c>
    </row>
    <row r="1135" spans="1:4" ht="9" customHeight="1">
      <c r="A1135" s="408" t="s">
        <v>19727</v>
      </c>
      <c r="B1135" s="409" t="s">
        <v>19728</v>
      </c>
      <c r="C1135" s="408" t="s">
        <v>12728</v>
      </c>
      <c r="D1135" s="410">
        <v>2584.89</v>
      </c>
    </row>
    <row r="1136" spans="1:4" ht="9" customHeight="1">
      <c r="A1136" s="408" t="s">
        <v>19729</v>
      </c>
      <c r="B1136" s="409" t="s">
        <v>19730</v>
      </c>
      <c r="C1136" s="408" t="s">
        <v>12728</v>
      </c>
      <c r="D1136" s="410">
        <v>1579.14</v>
      </c>
    </row>
    <row r="1137" spans="1:4" ht="9" customHeight="1">
      <c r="A1137" s="408" t="s">
        <v>19731</v>
      </c>
      <c r="B1137" s="409" t="s">
        <v>19732</v>
      </c>
      <c r="C1137" s="408" t="s">
        <v>12728</v>
      </c>
      <c r="D1137" s="410">
        <v>1937.79</v>
      </c>
    </row>
    <row r="1138" spans="1:4" ht="9" customHeight="1">
      <c r="A1138" s="408" t="s">
        <v>19733</v>
      </c>
      <c r="B1138" s="409" t="s">
        <v>19734</v>
      </c>
      <c r="C1138" s="408" t="s">
        <v>12728</v>
      </c>
      <c r="D1138" s="410">
        <v>1591.56</v>
      </c>
    </row>
    <row r="1139" spans="1:4" ht="9" customHeight="1">
      <c r="A1139" s="408" t="s">
        <v>19735</v>
      </c>
      <c r="B1139" s="409" t="s">
        <v>19736</v>
      </c>
      <c r="C1139" s="408" t="s">
        <v>12728</v>
      </c>
      <c r="D1139" s="410">
        <v>1955.75</v>
      </c>
    </row>
    <row r="1140" spans="1:4" ht="9" customHeight="1">
      <c r="A1140" s="408" t="s">
        <v>19737</v>
      </c>
      <c r="B1140" s="409" t="s">
        <v>19738</v>
      </c>
      <c r="C1140" s="408" t="s">
        <v>12728</v>
      </c>
      <c r="D1140" s="410">
        <v>1608.76</v>
      </c>
    </row>
    <row r="1141" spans="1:4" ht="9" customHeight="1">
      <c r="A1141" s="408" t="s">
        <v>19739</v>
      </c>
      <c r="B1141" s="409" t="s">
        <v>19740</v>
      </c>
      <c r="C1141" s="408" t="s">
        <v>12728</v>
      </c>
      <c r="D1141" s="410">
        <v>3506.11</v>
      </c>
    </row>
    <row r="1142" spans="1:4" ht="9" customHeight="1">
      <c r="A1142" s="408" t="s">
        <v>19741</v>
      </c>
      <c r="B1142" s="409" t="s">
        <v>19742</v>
      </c>
      <c r="C1142" s="408" t="s">
        <v>12728</v>
      </c>
      <c r="D1142" s="410">
        <v>1980.04</v>
      </c>
    </row>
    <row r="1143" spans="1:4" ht="9" customHeight="1">
      <c r="A1143" s="408" t="s">
        <v>19743</v>
      </c>
      <c r="B1143" s="409" t="s">
        <v>19744</v>
      </c>
      <c r="C1143" s="408" t="s">
        <v>12728</v>
      </c>
      <c r="D1143" s="410">
        <v>2886.63</v>
      </c>
    </row>
    <row r="1144" spans="1:4" ht="9" customHeight="1">
      <c r="A1144" s="408" t="s">
        <v>19745</v>
      </c>
      <c r="B1144" s="409" t="s">
        <v>19746</v>
      </c>
      <c r="C1144" s="408" t="s">
        <v>12728</v>
      </c>
      <c r="D1144" s="410">
        <v>1632.1</v>
      </c>
    </row>
    <row r="1145" spans="1:4" ht="9" customHeight="1">
      <c r="A1145" s="408" t="s">
        <v>19747</v>
      </c>
      <c r="B1145" s="409" t="s">
        <v>19748</v>
      </c>
      <c r="C1145" s="408" t="s">
        <v>12728</v>
      </c>
      <c r="D1145" s="410">
        <v>2011.47</v>
      </c>
    </row>
    <row r="1146" spans="1:4" ht="9" customHeight="1">
      <c r="A1146" s="408" t="s">
        <v>19749</v>
      </c>
      <c r="B1146" s="409" t="s">
        <v>19750</v>
      </c>
      <c r="C1146" s="408" t="s">
        <v>12728</v>
      </c>
      <c r="D1146" s="410">
        <v>1662.49</v>
      </c>
    </row>
    <row r="1147" spans="1:4" ht="9" customHeight="1">
      <c r="A1147" s="408" t="s">
        <v>19751</v>
      </c>
      <c r="B1147" s="409" t="s">
        <v>19752</v>
      </c>
      <c r="C1147" s="408" t="s">
        <v>12728</v>
      </c>
      <c r="D1147" s="410">
        <v>2054.92</v>
      </c>
    </row>
    <row r="1148" spans="1:4" ht="9" customHeight="1">
      <c r="A1148" s="408" t="s">
        <v>19753</v>
      </c>
      <c r="B1148" s="409" t="s">
        <v>19754</v>
      </c>
      <c r="C1148" s="408" t="s">
        <v>12728</v>
      </c>
      <c r="D1148" s="410">
        <v>1704.71</v>
      </c>
    </row>
    <row r="1149" spans="1:4" ht="9" customHeight="1">
      <c r="A1149" s="408" t="s">
        <v>19755</v>
      </c>
      <c r="B1149" s="409" t="s">
        <v>19756</v>
      </c>
      <c r="C1149" s="408" t="s">
        <v>12728</v>
      </c>
      <c r="D1149" s="410">
        <v>4369.1000000000004</v>
      </c>
    </row>
    <row r="1150" spans="1:4" ht="9" customHeight="1">
      <c r="A1150" s="408" t="s">
        <v>19757</v>
      </c>
      <c r="B1150" s="409" t="s">
        <v>19758</v>
      </c>
      <c r="C1150" s="408" t="s">
        <v>12728</v>
      </c>
      <c r="D1150" s="410">
        <v>2112.9</v>
      </c>
    </row>
    <row r="1151" spans="1:4" ht="9" customHeight="1">
      <c r="A1151" s="408" t="s">
        <v>19759</v>
      </c>
      <c r="B1151" s="409" t="s">
        <v>19760</v>
      </c>
      <c r="C1151" s="408" t="s">
        <v>12728</v>
      </c>
      <c r="D1151" s="410">
        <v>3587.83</v>
      </c>
    </row>
    <row r="1152" spans="1:4" ht="9" customHeight="1">
      <c r="A1152" s="408" t="s">
        <v>19761</v>
      </c>
      <c r="B1152" s="409" t="s">
        <v>19762</v>
      </c>
      <c r="C1152" s="408" t="s">
        <v>12728</v>
      </c>
      <c r="D1152" s="410">
        <v>1761.36</v>
      </c>
    </row>
    <row r="1153" spans="1:4" ht="9" customHeight="1">
      <c r="A1153" s="408" t="s">
        <v>19763</v>
      </c>
      <c r="B1153" s="409" t="s">
        <v>19764</v>
      </c>
      <c r="C1153" s="408" t="s">
        <v>12728</v>
      </c>
      <c r="D1153" s="410">
        <v>1911.05</v>
      </c>
    </row>
    <row r="1154" spans="1:4" ht="9" customHeight="1">
      <c r="A1154" s="408" t="s">
        <v>19765</v>
      </c>
      <c r="B1154" s="409" t="s">
        <v>19766</v>
      </c>
      <c r="C1154" s="408" t="s">
        <v>12728</v>
      </c>
      <c r="D1154" s="410">
        <v>1566.15</v>
      </c>
    </row>
    <row r="1155" spans="1:4" ht="9" customHeight="1">
      <c r="A1155" s="408" t="s">
        <v>19767</v>
      </c>
      <c r="B1155" s="409" t="s">
        <v>19768</v>
      </c>
      <c r="C1155" s="408" t="s">
        <v>12728</v>
      </c>
      <c r="D1155" s="410">
        <v>5392.55</v>
      </c>
    </row>
    <row r="1156" spans="1:4" ht="9" customHeight="1">
      <c r="A1156" s="408" t="s">
        <v>19769</v>
      </c>
      <c r="B1156" s="409" t="s">
        <v>19770</v>
      </c>
      <c r="C1156" s="408" t="s">
        <v>12728</v>
      </c>
      <c r="D1156" s="410">
        <v>3285.04</v>
      </c>
    </row>
    <row r="1157" spans="1:4" ht="9" customHeight="1">
      <c r="A1157" s="408" t="s">
        <v>19771</v>
      </c>
      <c r="B1157" s="409" t="s">
        <v>19772</v>
      </c>
      <c r="C1157" s="408" t="s">
        <v>12728</v>
      </c>
      <c r="D1157" s="410">
        <v>4367.97</v>
      </c>
    </row>
    <row r="1158" spans="1:4" ht="9" customHeight="1">
      <c r="A1158" s="408" t="s">
        <v>19773</v>
      </c>
      <c r="B1158" s="409" t="s">
        <v>19774</v>
      </c>
      <c r="C1158" s="408" t="s">
        <v>12728</v>
      </c>
      <c r="D1158" s="410">
        <v>2670.2</v>
      </c>
    </row>
    <row r="1159" spans="1:4" ht="9" customHeight="1">
      <c r="A1159" s="408" t="s">
        <v>19775</v>
      </c>
      <c r="B1159" s="409" t="s">
        <v>19776</v>
      </c>
      <c r="C1159" s="408" t="s">
        <v>12728</v>
      </c>
      <c r="D1159" s="410">
        <v>3294.63</v>
      </c>
    </row>
    <row r="1160" spans="1:4" ht="9" customHeight="1">
      <c r="A1160" s="408" t="s">
        <v>19777</v>
      </c>
      <c r="B1160" s="409" t="s">
        <v>19778</v>
      </c>
      <c r="C1160" s="408" t="s">
        <v>12728</v>
      </c>
      <c r="D1160" s="410">
        <v>2679.31</v>
      </c>
    </row>
    <row r="1161" spans="1:4" ht="9" customHeight="1">
      <c r="A1161" s="408" t="s">
        <v>19779</v>
      </c>
      <c r="B1161" s="409" t="s">
        <v>19780</v>
      </c>
      <c r="C1161" s="408" t="s">
        <v>12728</v>
      </c>
      <c r="D1161" s="410">
        <v>5687.6</v>
      </c>
    </row>
    <row r="1162" spans="1:4" ht="9" customHeight="1">
      <c r="A1162" s="408" t="s">
        <v>19781</v>
      </c>
      <c r="B1162" s="409" t="s">
        <v>19782</v>
      </c>
      <c r="C1162" s="408" t="s">
        <v>12728</v>
      </c>
      <c r="D1162" s="410">
        <v>3307.14</v>
      </c>
    </row>
    <row r="1163" spans="1:4" ht="9" customHeight="1">
      <c r="A1163" s="408" t="s">
        <v>19783</v>
      </c>
      <c r="B1163" s="409" t="s">
        <v>19784</v>
      </c>
      <c r="C1163" s="408" t="s">
        <v>12728</v>
      </c>
      <c r="D1163" s="410">
        <v>4604.17</v>
      </c>
    </row>
    <row r="1164" spans="1:4" ht="9" customHeight="1">
      <c r="A1164" s="408" t="s">
        <v>19785</v>
      </c>
      <c r="B1164" s="409" t="s">
        <v>19786</v>
      </c>
      <c r="C1164" s="408" t="s">
        <v>12728</v>
      </c>
      <c r="D1164" s="410">
        <v>2691.17</v>
      </c>
    </row>
    <row r="1165" spans="1:4" ht="9" customHeight="1">
      <c r="A1165" s="408" t="s">
        <v>19787</v>
      </c>
      <c r="B1165" s="409" t="s">
        <v>19788</v>
      </c>
      <c r="C1165" s="408" t="s">
        <v>12728</v>
      </c>
      <c r="D1165" s="410">
        <v>3325.43</v>
      </c>
    </row>
    <row r="1166" spans="1:4" ht="9" customHeight="1">
      <c r="A1166" s="408" t="s">
        <v>19789</v>
      </c>
      <c r="B1166" s="409" t="s">
        <v>19790</v>
      </c>
      <c r="C1166" s="408" t="s">
        <v>12728</v>
      </c>
      <c r="D1166" s="410">
        <v>2708.6</v>
      </c>
    </row>
    <row r="1167" spans="1:4" ht="9" customHeight="1">
      <c r="A1167" s="408" t="s">
        <v>19791</v>
      </c>
      <c r="B1167" s="409" t="s">
        <v>19792</v>
      </c>
      <c r="C1167" s="408" t="s">
        <v>12728</v>
      </c>
      <c r="D1167" s="410">
        <v>3350.37</v>
      </c>
    </row>
    <row r="1168" spans="1:4" ht="9" customHeight="1">
      <c r="A1168" s="408" t="s">
        <v>19793</v>
      </c>
      <c r="B1168" s="409" t="s">
        <v>19794</v>
      </c>
      <c r="C1168" s="408" t="s">
        <v>12728</v>
      </c>
      <c r="D1168" s="410">
        <v>2732.41</v>
      </c>
    </row>
    <row r="1169" spans="1:4" ht="9" customHeight="1">
      <c r="A1169" s="408" t="s">
        <v>19795</v>
      </c>
      <c r="B1169" s="409" t="s">
        <v>19796</v>
      </c>
      <c r="C1169" s="408" t="s">
        <v>12728</v>
      </c>
      <c r="D1169" s="410">
        <v>6374.6</v>
      </c>
    </row>
    <row r="1170" spans="1:4" ht="9" customHeight="1">
      <c r="A1170" s="408" t="s">
        <v>19797</v>
      </c>
      <c r="B1170" s="409" t="s">
        <v>19798</v>
      </c>
      <c r="C1170" s="408" t="s">
        <v>12728</v>
      </c>
      <c r="D1170" s="410">
        <v>3383.93</v>
      </c>
    </row>
    <row r="1171" spans="1:4" ht="9" customHeight="1">
      <c r="A1171" s="408" t="s">
        <v>19799</v>
      </c>
      <c r="B1171" s="409" t="s">
        <v>19800</v>
      </c>
      <c r="C1171" s="408" t="s">
        <v>12728</v>
      </c>
      <c r="D1171" s="410">
        <v>5154.97</v>
      </c>
    </row>
    <row r="1172" spans="1:4" ht="9" customHeight="1">
      <c r="A1172" s="408" t="s">
        <v>19801</v>
      </c>
      <c r="B1172" s="409" t="s">
        <v>19802</v>
      </c>
      <c r="C1172" s="408" t="s">
        <v>12728</v>
      </c>
      <c r="D1172" s="410">
        <v>2764.64</v>
      </c>
    </row>
    <row r="1173" spans="1:4" ht="9" customHeight="1">
      <c r="A1173" s="408" t="s">
        <v>19803</v>
      </c>
      <c r="B1173" s="409" t="s">
        <v>19804</v>
      </c>
      <c r="C1173" s="408" t="s">
        <v>12728</v>
      </c>
      <c r="D1173" s="410">
        <v>3428.93</v>
      </c>
    </row>
    <row r="1174" spans="1:4" ht="9" customHeight="1">
      <c r="A1174" s="408" t="s">
        <v>19805</v>
      </c>
      <c r="B1174" s="409" t="s">
        <v>19806</v>
      </c>
      <c r="C1174" s="408" t="s">
        <v>12728</v>
      </c>
      <c r="D1174" s="410">
        <v>2808.12</v>
      </c>
    </row>
    <row r="1175" spans="1:4" ht="9" customHeight="1">
      <c r="A1175" s="408" t="s">
        <v>19807</v>
      </c>
      <c r="B1175" s="409" t="s">
        <v>19808</v>
      </c>
      <c r="C1175" s="408" t="s">
        <v>12728</v>
      </c>
      <c r="D1175" s="410">
        <v>3489.11</v>
      </c>
    </row>
    <row r="1176" spans="1:4" ht="9" customHeight="1">
      <c r="A1176" s="408" t="s">
        <v>19809</v>
      </c>
      <c r="B1176" s="409" t="s">
        <v>19810</v>
      </c>
      <c r="C1176" s="408" t="s">
        <v>12728</v>
      </c>
      <c r="D1176" s="410">
        <v>2866.5</v>
      </c>
    </row>
    <row r="1177" spans="1:4" ht="9" customHeight="1">
      <c r="A1177" s="408" t="s">
        <v>19811</v>
      </c>
      <c r="B1177" s="409" t="s">
        <v>19812</v>
      </c>
      <c r="C1177" s="408" t="s">
        <v>12728</v>
      </c>
      <c r="D1177" s="410">
        <v>7992.17</v>
      </c>
    </row>
    <row r="1178" spans="1:4" ht="9" customHeight="1">
      <c r="A1178" s="408" t="s">
        <v>19813</v>
      </c>
      <c r="B1178" s="409" t="s">
        <v>19814</v>
      </c>
      <c r="C1178" s="408" t="s">
        <v>12728</v>
      </c>
      <c r="D1178" s="410">
        <v>3571.52</v>
      </c>
    </row>
    <row r="1179" spans="1:4" ht="9" customHeight="1">
      <c r="A1179" s="408" t="s">
        <v>19815</v>
      </c>
      <c r="B1179" s="409" t="s">
        <v>19816</v>
      </c>
      <c r="C1179" s="408" t="s">
        <v>12728</v>
      </c>
      <c r="D1179" s="410">
        <v>6446.97</v>
      </c>
    </row>
    <row r="1180" spans="1:4" ht="9" customHeight="1">
      <c r="A1180" s="408" t="s">
        <v>19817</v>
      </c>
      <c r="B1180" s="409" t="s">
        <v>19818</v>
      </c>
      <c r="C1180" s="408" t="s">
        <v>12728</v>
      </c>
      <c r="D1180" s="410">
        <v>2946.92</v>
      </c>
    </row>
    <row r="1181" spans="1:4" ht="9" customHeight="1">
      <c r="A1181" s="408" t="s">
        <v>19819</v>
      </c>
      <c r="B1181" s="409" t="s">
        <v>19820</v>
      </c>
      <c r="C1181" s="408" t="s">
        <v>12728</v>
      </c>
      <c r="D1181" s="410">
        <v>3287.63</v>
      </c>
    </row>
    <row r="1182" spans="1:4" ht="9" customHeight="1">
      <c r="A1182" s="408" t="s">
        <v>19821</v>
      </c>
      <c r="B1182" s="409" t="s">
        <v>19822</v>
      </c>
      <c r="C1182" s="408" t="s">
        <v>12728</v>
      </c>
      <c r="D1182" s="410">
        <v>2672.7</v>
      </c>
    </row>
    <row r="1183" spans="1:4" ht="9" customHeight="1">
      <c r="A1183" s="408" t="s">
        <v>19823</v>
      </c>
      <c r="B1183" s="409" t="s">
        <v>19824</v>
      </c>
      <c r="C1183" s="408" t="s">
        <v>12728</v>
      </c>
      <c r="D1183" s="410">
        <v>3682.69</v>
      </c>
    </row>
    <row r="1184" spans="1:4" ht="9" customHeight="1">
      <c r="A1184" s="408" t="s">
        <v>19825</v>
      </c>
      <c r="B1184" s="409" t="s">
        <v>19826</v>
      </c>
      <c r="C1184" s="408" t="s">
        <v>12728</v>
      </c>
      <c r="D1184" s="410">
        <v>2007.21</v>
      </c>
    </row>
    <row r="1185" spans="1:4" ht="9" customHeight="1">
      <c r="A1185" s="408" t="s">
        <v>19827</v>
      </c>
      <c r="B1185" s="409" t="s">
        <v>19828</v>
      </c>
      <c r="C1185" s="408" t="s">
        <v>12728</v>
      </c>
      <c r="D1185" s="410">
        <v>3052.88</v>
      </c>
    </row>
    <row r="1186" spans="1:4" ht="9" customHeight="1">
      <c r="A1186" s="408" t="s">
        <v>19829</v>
      </c>
      <c r="B1186" s="409" t="s">
        <v>19830</v>
      </c>
      <c r="C1186" s="408" t="s">
        <v>12728</v>
      </c>
      <c r="D1186" s="410">
        <v>1646</v>
      </c>
    </row>
    <row r="1187" spans="1:4" ht="9" customHeight="1">
      <c r="A1187" s="408" t="s">
        <v>19831</v>
      </c>
      <c r="B1187" s="409" t="s">
        <v>19832</v>
      </c>
      <c r="C1187" s="408" t="s">
        <v>12728</v>
      </c>
      <c r="D1187" s="410">
        <v>2021.36</v>
      </c>
    </row>
    <row r="1188" spans="1:4" ht="9" customHeight="1">
      <c r="A1188" s="408" t="s">
        <v>19833</v>
      </c>
      <c r="B1188" s="409" t="s">
        <v>19834</v>
      </c>
      <c r="C1188" s="408" t="s">
        <v>12728</v>
      </c>
      <c r="D1188" s="410">
        <v>1659.02</v>
      </c>
    </row>
    <row r="1189" spans="1:4" ht="9" customHeight="1">
      <c r="A1189" s="408" t="s">
        <v>19835</v>
      </c>
      <c r="B1189" s="409" t="s">
        <v>19836</v>
      </c>
      <c r="C1189" s="408" t="s">
        <v>12728</v>
      </c>
      <c r="D1189" s="410">
        <v>3843.12</v>
      </c>
    </row>
    <row r="1190" spans="1:4" ht="9" customHeight="1">
      <c r="A1190" s="408" t="s">
        <v>19837</v>
      </c>
      <c r="B1190" s="409" t="s">
        <v>19838</v>
      </c>
      <c r="C1190" s="408" t="s">
        <v>12728</v>
      </c>
      <c r="D1190" s="410">
        <v>2040.24</v>
      </c>
    </row>
    <row r="1191" spans="1:4" ht="9" customHeight="1">
      <c r="A1191" s="408" t="s">
        <v>19839</v>
      </c>
      <c r="B1191" s="409" t="s">
        <v>19840</v>
      </c>
      <c r="C1191" s="408" t="s">
        <v>12728</v>
      </c>
      <c r="D1191" s="410">
        <v>3185.16</v>
      </c>
    </row>
    <row r="1192" spans="1:4" ht="9" customHeight="1">
      <c r="A1192" s="408" t="s">
        <v>19841</v>
      </c>
      <c r="B1192" s="409" t="s">
        <v>19842</v>
      </c>
      <c r="C1192" s="408" t="s">
        <v>12728</v>
      </c>
      <c r="D1192" s="410">
        <v>1676.38</v>
      </c>
    </row>
    <row r="1193" spans="1:4" ht="9" customHeight="1">
      <c r="A1193" s="408" t="s">
        <v>19843</v>
      </c>
      <c r="B1193" s="409" t="s">
        <v>19844</v>
      </c>
      <c r="C1193" s="408" t="s">
        <v>12728</v>
      </c>
      <c r="D1193" s="410">
        <v>2067.5700000000002</v>
      </c>
    </row>
    <row r="1194" spans="1:4" ht="9" customHeight="1">
      <c r="A1194" s="408" t="s">
        <v>19845</v>
      </c>
      <c r="B1194" s="409" t="s">
        <v>19846</v>
      </c>
      <c r="C1194" s="408" t="s">
        <v>12728</v>
      </c>
      <c r="D1194" s="410">
        <v>1701.72</v>
      </c>
    </row>
    <row r="1195" spans="1:4" ht="9" customHeight="1">
      <c r="A1195" s="408" t="s">
        <v>19847</v>
      </c>
      <c r="B1195" s="409" t="s">
        <v>19848</v>
      </c>
      <c r="C1195" s="408" t="s">
        <v>12728</v>
      </c>
      <c r="D1195" s="410">
        <v>2105.15</v>
      </c>
    </row>
    <row r="1196" spans="1:4" ht="9" customHeight="1">
      <c r="A1196" s="408" t="s">
        <v>19849</v>
      </c>
      <c r="B1196" s="409" t="s">
        <v>19850</v>
      </c>
      <c r="C1196" s="408" t="s">
        <v>12728</v>
      </c>
      <c r="D1196" s="410">
        <v>1736.64</v>
      </c>
    </row>
    <row r="1197" spans="1:4" ht="9" customHeight="1">
      <c r="A1197" s="408" t="s">
        <v>19851</v>
      </c>
      <c r="B1197" s="409" t="s">
        <v>19852</v>
      </c>
      <c r="C1197" s="408" t="s">
        <v>12728</v>
      </c>
      <c r="D1197" s="410">
        <v>4288.79</v>
      </c>
    </row>
    <row r="1198" spans="1:4" ht="9" customHeight="1">
      <c r="A1198" s="408" t="s">
        <v>19853</v>
      </c>
      <c r="B1198" s="409" t="s">
        <v>19854</v>
      </c>
      <c r="C1198" s="408" t="s">
        <v>12728</v>
      </c>
      <c r="D1198" s="410">
        <v>2155.15</v>
      </c>
    </row>
    <row r="1199" spans="1:4" ht="9" customHeight="1">
      <c r="A1199" s="408" t="s">
        <v>19855</v>
      </c>
      <c r="B1199" s="409" t="s">
        <v>19856</v>
      </c>
      <c r="C1199" s="408" t="s">
        <v>12728</v>
      </c>
      <c r="D1199" s="410">
        <v>3552.73</v>
      </c>
    </row>
    <row r="1200" spans="1:4" ht="9" customHeight="1">
      <c r="A1200" s="408" t="s">
        <v>19857</v>
      </c>
      <c r="B1200" s="409" t="s">
        <v>19858</v>
      </c>
      <c r="C1200" s="408" t="s">
        <v>12728</v>
      </c>
      <c r="D1200" s="410">
        <v>1783.52</v>
      </c>
    </row>
    <row r="1201" spans="1:4" ht="9" customHeight="1">
      <c r="A1201" s="408" t="s">
        <v>19859</v>
      </c>
      <c r="B1201" s="409" t="s">
        <v>19860</v>
      </c>
      <c r="C1201" s="408" t="s">
        <v>12728</v>
      </c>
      <c r="D1201" s="410">
        <v>2219.86</v>
      </c>
    </row>
    <row r="1202" spans="1:4" ht="9" customHeight="1">
      <c r="A1202" s="408" t="s">
        <v>19861</v>
      </c>
      <c r="B1202" s="409" t="s">
        <v>19862</v>
      </c>
      <c r="C1202" s="408" t="s">
        <v>12728</v>
      </c>
      <c r="D1202" s="410">
        <v>1844.62</v>
      </c>
    </row>
    <row r="1203" spans="1:4" ht="9" customHeight="1">
      <c r="A1203" s="408" t="s">
        <v>19863</v>
      </c>
      <c r="B1203" s="409" t="s">
        <v>19864</v>
      </c>
      <c r="C1203" s="408" t="s">
        <v>12728</v>
      </c>
      <c r="D1203" s="410">
        <v>2306.41</v>
      </c>
    </row>
    <row r="1204" spans="1:4" ht="9" customHeight="1">
      <c r="A1204" s="408" t="s">
        <v>19865</v>
      </c>
      <c r="B1204" s="409" t="s">
        <v>19866</v>
      </c>
      <c r="C1204" s="408" t="s">
        <v>12728</v>
      </c>
      <c r="D1204" s="410">
        <v>1927</v>
      </c>
    </row>
    <row r="1205" spans="1:4" ht="9" customHeight="1">
      <c r="A1205" s="408" t="s">
        <v>19867</v>
      </c>
      <c r="B1205" s="409" t="s">
        <v>19868</v>
      </c>
      <c r="C1205" s="408" t="s">
        <v>12728</v>
      </c>
      <c r="D1205" s="410">
        <v>5305.63</v>
      </c>
    </row>
    <row r="1206" spans="1:4" ht="9" customHeight="1">
      <c r="A1206" s="408" t="s">
        <v>19869</v>
      </c>
      <c r="B1206" s="409" t="s">
        <v>19870</v>
      </c>
      <c r="C1206" s="408" t="s">
        <v>12728</v>
      </c>
      <c r="D1206" s="410">
        <v>2420.96</v>
      </c>
    </row>
    <row r="1207" spans="1:4" ht="9" customHeight="1">
      <c r="A1207" s="408" t="s">
        <v>19871</v>
      </c>
      <c r="B1207" s="409" t="s">
        <v>19872</v>
      </c>
      <c r="C1207" s="408" t="s">
        <v>12728</v>
      </c>
      <c r="D1207" s="410">
        <v>4390.72</v>
      </c>
    </row>
    <row r="1208" spans="1:4" ht="9" customHeight="1">
      <c r="A1208" s="408" t="s">
        <v>19873</v>
      </c>
      <c r="B1208" s="409" t="s">
        <v>19874</v>
      </c>
      <c r="C1208" s="408" t="s">
        <v>12728</v>
      </c>
      <c r="D1208" s="410">
        <v>2037.01</v>
      </c>
    </row>
    <row r="1209" spans="1:4" ht="9" customHeight="1">
      <c r="A1209" s="408" t="s">
        <v>19875</v>
      </c>
      <c r="B1209" s="409" t="s">
        <v>19876</v>
      </c>
      <c r="C1209" s="408" t="s">
        <v>12728</v>
      </c>
      <c r="D1209" s="410">
        <v>2010.46</v>
      </c>
    </row>
    <row r="1210" spans="1:4" ht="9" customHeight="1">
      <c r="A1210" s="408" t="s">
        <v>19877</v>
      </c>
      <c r="B1210" s="409" t="s">
        <v>19878</v>
      </c>
      <c r="C1210" s="408" t="s">
        <v>12728</v>
      </c>
      <c r="D1210" s="410">
        <v>1648.97</v>
      </c>
    </row>
    <row r="1211" spans="1:4" ht="9" customHeight="1">
      <c r="A1211" s="408" t="s">
        <v>19879</v>
      </c>
      <c r="B1211" s="409" t="s">
        <v>19880</v>
      </c>
      <c r="C1211" s="408" t="s">
        <v>12728</v>
      </c>
      <c r="D1211" s="410">
        <v>5346.75</v>
      </c>
    </row>
    <row r="1212" spans="1:4" ht="9" customHeight="1">
      <c r="A1212" s="408" t="s">
        <v>19881</v>
      </c>
      <c r="B1212" s="409" t="s">
        <v>19882</v>
      </c>
      <c r="C1212" s="408" t="s">
        <v>12728</v>
      </c>
      <c r="D1212" s="410">
        <v>2748.59</v>
      </c>
    </row>
    <row r="1213" spans="1:4" ht="9" customHeight="1">
      <c r="A1213" s="408" t="s">
        <v>19883</v>
      </c>
      <c r="B1213" s="409" t="s">
        <v>19884</v>
      </c>
      <c r="C1213" s="408" t="s">
        <v>12728</v>
      </c>
      <c r="D1213" s="410">
        <v>4373.17</v>
      </c>
    </row>
    <row r="1214" spans="1:4" ht="9" customHeight="1">
      <c r="A1214" s="408" t="s">
        <v>19885</v>
      </c>
      <c r="B1214" s="409" t="s">
        <v>19886</v>
      </c>
      <c r="C1214" s="408" t="s">
        <v>12728</v>
      </c>
      <c r="D1214" s="410">
        <v>2227.58</v>
      </c>
    </row>
    <row r="1215" spans="1:4" ht="9" customHeight="1">
      <c r="A1215" s="408" t="s">
        <v>19887</v>
      </c>
      <c r="B1215" s="409" t="s">
        <v>19888</v>
      </c>
      <c r="C1215" s="408" t="s">
        <v>12728</v>
      </c>
      <c r="D1215" s="410">
        <v>2770.09</v>
      </c>
    </row>
    <row r="1216" spans="1:4" ht="9" customHeight="1">
      <c r="A1216" s="408" t="s">
        <v>19889</v>
      </c>
      <c r="B1216" s="409" t="s">
        <v>19890</v>
      </c>
      <c r="C1216" s="408" t="s">
        <v>12728</v>
      </c>
      <c r="D1216" s="410">
        <v>2246.81</v>
      </c>
    </row>
    <row r="1217" spans="1:4" ht="9" customHeight="1">
      <c r="A1217" s="408" t="s">
        <v>19891</v>
      </c>
      <c r="B1217" s="409" t="s">
        <v>19892</v>
      </c>
      <c r="C1217" s="408" t="s">
        <v>12728</v>
      </c>
      <c r="D1217" s="410">
        <v>5592.19</v>
      </c>
    </row>
    <row r="1218" spans="1:4" ht="9" customHeight="1">
      <c r="A1218" s="408" t="s">
        <v>19893</v>
      </c>
      <c r="B1218" s="409" t="s">
        <v>19894</v>
      </c>
      <c r="C1218" s="408" t="s">
        <v>12728</v>
      </c>
      <c r="D1218" s="410">
        <v>2797.53</v>
      </c>
    </row>
    <row r="1219" spans="1:4" ht="9" customHeight="1">
      <c r="A1219" s="408" t="s">
        <v>19895</v>
      </c>
      <c r="B1219" s="409" t="s">
        <v>19896</v>
      </c>
      <c r="C1219" s="408" t="s">
        <v>12728</v>
      </c>
      <c r="D1219" s="410">
        <v>4572.45</v>
      </c>
    </row>
    <row r="1220" spans="1:4" ht="9" customHeight="1">
      <c r="A1220" s="408" t="s">
        <v>19897</v>
      </c>
      <c r="B1220" s="409" t="s">
        <v>19898</v>
      </c>
      <c r="C1220" s="408" t="s">
        <v>12728</v>
      </c>
      <c r="D1220" s="410">
        <v>2271.41</v>
      </c>
    </row>
    <row r="1221" spans="1:4" ht="9" customHeight="1">
      <c r="A1221" s="408" t="s">
        <v>19899</v>
      </c>
      <c r="B1221" s="409" t="s">
        <v>19900</v>
      </c>
      <c r="C1221" s="408" t="s">
        <v>12728</v>
      </c>
      <c r="D1221" s="410">
        <v>2837.66</v>
      </c>
    </row>
    <row r="1222" spans="1:4" ht="9" customHeight="1">
      <c r="A1222" s="408" t="s">
        <v>19901</v>
      </c>
      <c r="B1222" s="409" t="s">
        <v>19902</v>
      </c>
      <c r="C1222" s="408" t="s">
        <v>12728</v>
      </c>
      <c r="D1222" s="410">
        <v>2307.65</v>
      </c>
    </row>
    <row r="1223" spans="1:4" ht="9" customHeight="1">
      <c r="A1223" s="408" t="s">
        <v>19903</v>
      </c>
      <c r="B1223" s="409" t="s">
        <v>19904</v>
      </c>
      <c r="C1223" s="408" t="s">
        <v>12728</v>
      </c>
      <c r="D1223" s="410">
        <v>2892.52</v>
      </c>
    </row>
    <row r="1224" spans="1:4" ht="9" customHeight="1">
      <c r="A1224" s="408" t="s">
        <v>19905</v>
      </c>
      <c r="B1224" s="409" t="s">
        <v>19906</v>
      </c>
      <c r="C1224" s="408" t="s">
        <v>12728</v>
      </c>
      <c r="D1224" s="410">
        <v>2357.4899999999998</v>
      </c>
    </row>
    <row r="1225" spans="1:4" ht="9" customHeight="1">
      <c r="A1225" s="408" t="s">
        <v>19907</v>
      </c>
      <c r="B1225" s="409" t="s">
        <v>19908</v>
      </c>
      <c r="C1225" s="408" t="s">
        <v>12728</v>
      </c>
      <c r="D1225" s="410">
        <v>6234.52</v>
      </c>
    </row>
    <row r="1226" spans="1:4" ht="9" customHeight="1">
      <c r="A1226" s="408" t="s">
        <v>19909</v>
      </c>
      <c r="B1226" s="409" t="s">
        <v>19910</v>
      </c>
      <c r="C1226" s="408" t="s">
        <v>12728</v>
      </c>
      <c r="D1226" s="410">
        <v>2964.62</v>
      </c>
    </row>
    <row r="1227" spans="1:4" ht="9" customHeight="1">
      <c r="A1227" s="408" t="s">
        <v>19911</v>
      </c>
      <c r="B1227" s="409" t="s">
        <v>19912</v>
      </c>
      <c r="C1227" s="408" t="s">
        <v>12728</v>
      </c>
      <c r="D1227" s="410">
        <v>5093.47</v>
      </c>
    </row>
    <row r="1228" spans="1:4" ht="9" customHeight="1">
      <c r="A1228" s="408" t="s">
        <v>19913</v>
      </c>
      <c r="B1228" s="409" t="s">
        <v>19914</v>
      </c>
      <c r="C1228" s="408" t="s">
        <v>12728</v>
      </c>
      <c r="D1228" s="410">
        <v>2423.52</v>
      </c>
    </row>
    <row r="1229" spans="1:4" ht="9" customHeight="1">
      <c r="A1229" s="408" t="s">
        <v>19915</v>
      </c>
      <c r="B1229" s="409" t="s">
        <v>19916</v>
      </c>
      <c r="C1229" s="408" t="s">
        <v>12728</v>
      </c>
      <c r="D1229" s="410">
        <v>3057.6</v>
      </c>
    </row>
    <row r="1230" spans="1:4" ht="9" customHeight="1">
      <c r="A1230" s="408" t="s">
        <v>19917</v>
      </c>
      <c r="B1230" s="409" t="s">
        <v>19918</v>
      </c>
      <c r="C1230" s="408" t="s">
        <v>12728</v>
      </c>
      <c r="D1230" s="410">
        <v>2509.4899999999998</v>
      </c>
    </row>
    <row r="1231" spans="1:4" ht="9" customHeight="1">
      <c r="A1231" s="408" t="s">
        <v>19919</v>
      </c>
      <c r="B1231" s="409" t="s">
        <v>19920</v>
      </c>
      <c r="C1231" s="408" t="s">
        <v>12728</v>
      </c>
      <c r="D1231" s="410">
        <v>3179.98</v>
      </c>
    </row>
    <row r="1232" spans="1:4" ht="9" customHeight="1">
      <c r="A1232" s="408" t="s">
        <v>19921</v>
      </c>
      <c r="B1232" s="409" t="s">
        <v>19922</v>
      </c>
      <c r="C1232" s="408" t="s">
        <v>12728</v>
      </c>
      <c r="D1232" s="410">
        <v>2623.91</v>
      </c>
    </row>
    <row r="1233" spans="1:4" ht="9" customHeight="1">
      <c r="A1233" s="408" t="s">
        <v>19923</v>
      </c>
      <c r="B1233" s="409" t="s">
        <v>19924</v>
      </c>
      <c r="C1233" s="408" t="s">
        <v>12728</v>
      </c>
      <c r="D1233" s="410">
        <v>7717.78</v>
      </c>
    </row>
    <row r="1234" spans="1:4" ht="9" customHeight="1">
      <c r="A1234" s="408" t="s">
        <v>19925</v>
      </c>
      <c r="B1234" s="409" t="s">
        <v>19926</v>
      </c>
      <c r="C1234" s="408" t="s">
        <v>12728</v>
      </c>
      <c r="D1234" s="410">
        <v>3341.42</v>
      </c>
    </row>
    <row r="1235" spans="1:4" ht="9" customHeight="1">
      <c r="A1235" s="408" t="s">
        <v>19927</v>
      </c>
      <c r="B1235" s="409" t="s">
        <v>19928</v>
      </c>
      <c r="C1235" s="408" t="s">
        <v>12728</v>
      </c>
      <c r="D1235" s="410">
        <v>6297.7</v>
      </c>
    </row>
    <row r="1236" spans="1:4" ht="9" customHeight="1">
      <c r="A1236" s="408" t="s">
        <v>19929</v>
      </c>
      <c r="B1236" s="409" t="s">
        <v>19930</v>
      </c>
      <c r="C1236" s="408" t="s">
        <v>12728</v>
      </c>
      <c r="D1236" s="410">
        <v>2776.44</v>
      </c>
    </row>
    <row r="1237" spans="1:4" ht="9" customHeight="1">
      <c r="A1237" s="408" t="s">
        <v>19931</v>
      </c>
      <c r="B1237" s="409" t="s">
        <v>19932</v>
      </c>
      <c r="C1237" s="408" t="s">
        <v>12728</v>
      </c>
      <c r="D1237" s="410">
        <v>2753.96</v>
      </c>
    </row>
    <row r="1238" spans="1:4" ht="9" customHeight="1">
      <c r="A1238" s="408" t="s">
        <v>19933</v>
      </c>
      <c r="B1238" s="409" t="s">
        <v>19934</v>
      </c>
      <c r="C1238" s="408" t="s">
        <v>12728</v>
      </c>
      <c r="D1238" s="410">
        <v>2232.39</v>
      </c>
    </row>
    <row r="1239" spans="1:4" ht="9" customHeight="1">
      <c r="A1239" s="408" t="s">
        <v>19935</v>
      </c>
      <c r="B1239" s="409" t="s">
        <v>19936</v>
      </c>
      <c r="C1239" s="408" t="s">
        <v>12728</v>
      </c>
      <c r="D1239" s="410">
        <v>9356.35</v>
      </c>
    </row>
    <row r="1240" spans="1:4" ht="9" customHeight="1">
      <c r="A1240" s="408" t="s">
        <v>19937</v>
      </c>
      <c r="B1240" s="409" t="s">
        <v>19938</v>
      </c>
      <c r="C1240" s="408" t="s">
        <v>12728</v>
      </c>
      <c r="D1240" s="410">
        <v>4636.1899999999996</v>
      </c>
    </row>
    <row r="1241" spans="1:4" ht="9" customHeight="1">
      <c r="A1241" s="408" t="s">
        <v>19939</v>
      </c>
      <c r="B1241" s="409" t="s">
        <v>19940</v>
      </c>
      <c r="C1241" s="408" t="s">
        <v>12728</v>
      </c>
      <c r="D1241" s="410">
        <v>7506.63</v>
      </c>
    </row>
    <row r="1242" spans="1:4" ht="9" customHeight="1">
      <c r="A1242" s="408" t="s">
        <v>19941</v>
      </c>
      <c r="B1242" s="409" t="s">
        <v>19942</v>
      </c>
      <c r="C1242" s="408" t="s">
        <v>12728</v>
      </c>
      <c r="D1242" s="410">
        <v>3713.69</v>
      </c>
    </row>
    <row r="1243" spans="1:4" ht="9" customHeight="1">
      <c r="A1243" s="408" t="s">
        <v>19943</v>
      </c>
      <c r="B1243" s="409" t="s">
        <v>19944</v>
      </c>
      <c r="C1243" s="408" t="s">
        <v>12728</v>
      </c>
      <c r="D1243" s="410">
        <v>4669.2700000000004</v>
      </c>
    </row>
    <row r="1244" spans="1:4" ht="9" customHeight="1">
      <c r="A1244" s="408" t="s">
        <v>19945</v>
      </c>
      <c r="B1244" s="409" t="s">
        <v>19946</v>
      </c>
      <c r="C1244" s="408" t="s">
        <v>12728</v>
      </c>
      <c r="D1244" s="410">
        <v>3742.79</v>
      </c>
    </row>
    <row r="1245" spans="1:4" ht="9" customHeight="1">
      <c r="A1245" s="408" t="s">
        <v>19947</v>
      </c>
      <c r="B1245" s="409" t="s">
        <v>19948</v>
      </c>
      <c r="C1245" s="408" t="s">
        <v>12728</v>
      </c>
      <c r="D1245" s="410">
        <v>9791.92</v>
      </c>
    </row>
    <row r="1246" spans="1:4" ht="9" customHeight="1">
      <c r="A1246" s="408" t="s">
        <v>19949</v>
      </c>
      <c r="B1246" s="409" t="s">
        <v>19950</v>
      </c>
      <c r="C1246" s="408" t="s">
        <v>12728</v>
      </c>
      <c r="D1246" s="410">
        <v>4711.6400000000003</v>
      </c>
    </row>
    <row r="1247" spans="1:4" ht="9" customHeight="1">
      <c r="A1247" s="408" t="s">
        <v>19951</v>
      </c>
      <c r="B1247" s="409" t="s">
        <v>19952</v>
      </c>
      <c r="C1247" s="408" t="s">
        <v>12728</v>
      </c>
      <c r="D1247" s="410">
        <v>7854.04</v>
      </c>
    </row>
    <row r="1248" spans="1:4" ht="9" customHeight="1">
      <c r="A1248" s="408" t="s">
        <v>19953</v>
      </c>
      <c r="B1248" s="409" t="s">
        <v>19954</v>
      </c>
      <c r="C1248" s="408" t="s">
        <v>12728</v>
      </c>
      <c r="D1248" s="410">
        <v>3780.14</v>
      </c>
    </row>
    <row r="1249" spans="1:4" ht="9" customHeight="1">
      <c r="A1249" s="408" t="s">
        <v>19955</v>
      </c>
      <c r="B1249" s="409" t="s">
        <v>19956</v>
      </c>
      <c r="C1249" s="408" t="s">
        <v>12728</v>
      </c>
      <c r="D1249" s="410">
        <v>4772.8100000000004</v>
      </c>
    </row>
    <row r="1250" spans="1:4" ht="9" customHeight="1">
      <c r="A1250" s="408" t="s">
        <v>19957</v>
      </c>
      <c r="B1250" s="409" t="s">
        <v>19958</v>
      </c>
      <c r="C1250" s="408" t="s">
        <v>12728</v>
      </c>
      <c r="D1250" s="410">
        <v>3834.3</v>
      </c>
    </row>
    <row r="1251" spans="1:4" ht="9" customHeight="1">
      <c r="A1251" s="408" t="s">
        <v>19959</v>
      </c>
      <c r="B1251" s="409" t="s">
        <v>19960</v>
      </c>
      <c r="C1251" s="408" t="s">
        <v>12728</v>
      </c>
      <c r="D1251" s="410">
        <v>4855.88</v>
      </c>
    </row>
    <row r="1252" spans="1:4" ht="9" customHeight="1">
      <c r="A1252" s="408" t="s">
        <v>19961</v>
      </c>
      <c r="B1252" s="409" t="s">
        <v>19962</v>
      </c>
      <c r="C1252" s="408" t="s">
        <v>12728</v>
      </c>
      <c r="D1252" s="410">
        <v>3908.46</v>
      </c>
    </row>
    <row r="1253" spans="1:4" ht="9" customHeight="1">
      <c r="A1253" s="408" t="s">
        <v>19963</v>
      </c>
      <c r="B1253" s="409" t="s">
        <v>19964</v>
      </c>
      <c r="C1253" s="408" t="s">
        <v>12728</v>
      </c>
      <c r="D1253" s="410">
        <v>10948.49</v>
      </c>
    </row>
    <row r="1254" spans="1:4" ht="9" customHeight="1">
      <c r="A1254" s="408" t="s">
        <v>19965</v>
      </c>
      <c r="B1254" s="409" t="s">
        <v>19966</v>
      </c>
      <c r="C1254" s="408" t="s">
        <v>12728</v>
      </c>
      <c r="D1254" s="410">
        <v>4964.25</v>
      </c>
    </row>
    <row r="1255" spans="1:4" ht="9" customHeight="1">
      <c r="A1255" s="408" t="s">
        <v>19967</v>
      </c>
      <c r="B1255" s="409" t="s">
        <v>19968</v>
      </c>
      <c r="C1255" s="408" t="s">
        <v>12728</v>
      </c>
      <c r="D1255" s="410">
        <v>8776.6</v>
      </c>
    </row>
    <row r="1256" spans="1:4" ht="9" customHeight="1">
      <c r="A1256" s="408" t="s">
        <v>19969</v>
      </c>
      <c r="B1256" s="409" t="s">
        <v>19970</v>
      </c>
      <c r="C1256" s="408" t="s">
        <v>12728</v>
      </c>
      <c r="D1256" s="410">
        <v>5104.08</v>
      </c>
    </row>
    <row r="1257" spans="1:4" ht="9" customHeight="1">
      <c r="A1257" s="408" t="s">
        <v>19971</v>
      </c>
      <c r="B1257" s="409" t="s">
        <v>19972</v>
      </c>
      <c r="C1257" s="408" t="s">
        <v>12728</v>
      </c>
      <c r="D1257" s="410">
        <v>4133.34</v>
      </c>
    </row>
    <row r="1258" spans="1:4" ht="9" customHeight="1">
      <c r="A1258" s="408" t="s">
        <v>19973</v>
      </c>
      <c r="B1258" s="409" t="s">
        <v>19974</v>
      </c>
      <c r="C1258" s="408" t="s">
        <v>12728</v>
      </c>
      <c r="D1258" s="410">
        <v>5284.69</v>
      </c>
    </row>
    <row r="1259" spans="1:4" ht="9" customHeight="1">
      <c r="A1259" s="408" t="s">
        <v>19975</v>
      </c>
      <c r="B1259" s="409" t="s">
        <v>19976</v>
      </c>
      <c r="C1259" s="408" t="s">
        <v>12728</v>
      </c>
      <c r="D1259" s="410">
        <v>4299.83</v>
      </c>
    </row>
    <row r="1260" spans="1:4" ht="9" customHeight="1">
      <c r="A1260" s="408" t="s">
        <v>19977</v>
      </c>
      <c r="B1260" s="409" t="s">
        <v>19978</v>
      </c>
      <c r="C1260" s="408" t="s">
        <v>12728</v>
      </c>
      <c r="D1260" s="410">
        <v>13598.14</v>
      </c>
    </row>
    <row r="1261" spans="1:4" ht="9" customHeight="1">
      <c r="A1261" s="408" t="s">
        <v>19979</v>
      </c>
      <c r="B1261" s="409" t="s">
        <v>19980</v>
      </c>
      <c r="C1261" s="408" t="s">
        <v>12728</v>
      </c>
      <c r="D1261" s="410">
        <v>5522.55</v>
      </c>
    </row>
    <row r="1262" spans="1:4" ht="9" customHeight="1">
      <c r="A1262" s="408" t="s">
        <v>19981</v>
      </c>
      <c r="B1262" s="409" t="s">
        <v>19982</v>
      </c>
      <c r="C1262" s="408" t="s">
        <v>12728</v>
      </c>
      <c r="D1262" s="410">
        <v>10885.92</v>
      </c>
    </row>
    <row r="1263" spans="1:4" ht="9" customHeight="1">
      <c r="A1263" s="408" t="s">
        <v>19983</v>
      </c>
      <c r="B1263" s="409" t="s">
        <v>19984</v>
      </c>
      <c r="C1263" s="408" t="s">
        <v>12728</v>
      </c>
      <c r="D1263" s="410">
        <v>4521.96</v>
      </c>
    </row>
    <row r="1264" spans="1:4" ht="9" customHeight="1">
      <c r="A1264" s="408" t="s">
        <v>19985</v>
      </c>
      <c r="B1264" s="409" t="s">
        <v>19986</v>
      </c>
      <c r="C1264" s="408" t="s">
        <v>12728</v>
      </c>
      <c r="D1264" s="410">
        <v>4644.58</v>
      </c>
    </row>
    <row r="1265" spans="1:4" ht="9" customHeight="1">
      <c r="A1265" s="408" t="s">
        <v>19987</v>
      </c>
      <c r="B1265" s="409" t="s">
        <v>19988</v>
      </c>
      <c r="C1265" s="408" t="s">
        <v>12728</v>
      </c>
      <c r="D1265" s="410">
        <v>3721.14</v>
      </c>
    </row>
    <row r="1266" spans="1:4" ht="9" customHeight="1">
      <c r="A1266" s="408" t="s">
        <v>19989</v>
      </c>
      <c r="B1266" s="409" t="s">
        <v>19990</v>
      </c>
      <c r="C1266" s="408" t="s">
        <v>12728</v>
      </c>
      <c r="D1266" s="410">
        <v>4006.02</v>
      </c>
    </row>
    <row r="1267" spans="1:4" ht="9" customHeight="1">
      <c r="A1267" s="408" t="s">
        <v>19991</v>
      </c>
      <c r="B1267" s="409" t="s">
        <v>19992</v>
      </c>
      <c r="C1267" s="408" t="s">
        <v>6</v>
      </c>
      <c r="D1267" s="410">
        <v>106.65</v>
      </c>
    </row>
    <row r="1268" spans="1:4" ht="9" customHeight="1">
      <c r="A1268" s="408" t="s">
        <v>19993</v>
      </c>
      <c r="B1268" s="409" t="s">
        <v>19994</v>
      </c>
      <c r="C1268" s="408" t="s">
        <v>6</v>
      </c>
      <c r="D1268" s="410">
        <v>93.86</v>
      </c>
    </row>
    <row r="1269" spans="1:4" ht="9" customHeight="1">
      <c r="A1269" s="408" t="s">
        <v>19995</v>
      </c>
      <c r="B1269" s="409" t="s">
        <v>19996</v>
      </c>
      <c r="C1269" s="408" t="s">
        <v>6</v>
      </c>
      <c r="D1269" s="410">
        <v>119.8</v>
      </c>
    </row>
    <row r="1270" spans="1:4" ht="9" customHeight="1">
      <c r="A1270" s="408" t="s">
        <v>19997</v>
      </c>
      <c r="B1270" s="409" t="s">
        <v>19998</v>
      </c>
      <c r="C1270" s="408" t="s">
        <v>6</v>
      </c>
      <c r="D1270" s="410">
        <v>107.02</v>
      </c>
    </row>
    <row r="1271" spans="1:4" ht="9" customHeight="1">
      <c r="A1271" s="408" t="s">
        <v>19999</v>
      </c>
      <c r="B1271" s="409" t="s">
        <v>20000</v>
      </c>
      <c r="C1271" s="408" t="s">
        <v>6</v>
      </c>
      <c r="D1271" s="410">
        <v>185.54</v>
      </c>
    </row>
    <row r="1272" spans="1:4" ht="9" customHeight="1">
      <c r="A1272" s="408" t="s">
        <v>20001</v>
      </c>
      <c r="B1272" s="409" t="s">
        <v>20002</v>
      </c>
      <c r="C1272" s="408" t="s">
        <v>6</v>
      </c>
      <c r="D1272" s="410">
        <v>172.82</v>
      </c>
    </row>
    <row r="1273" spans="1:4" ht="9" customHeight="1">
      <c r="A1273" s="408" t="s">
        <v>20003</v>
      </c>
      <c r="B1273" s="409" t="s">
        <v>20004</v>
      </c>
      <c r="C1273" s="408" t="s">
        <v>6</v>
      </c>
      <c r="D1273" s="410">
        <v>233.27</v>
      </c>
    </row>
    <row r="1274" spans="1:4" ht="9" customHeight="1">
      <c r="A1274" s="408" t="s">
        <v>20005</v>
      </c>
      <c r="B1274" s="409" t="s">
        <v>20006</v>
      </c>
      <c r="C1274" s="408" t="s">
        <v>6</v>
      </c>
      <c r="D1274" s="410">
        <v>218.19</v>
      </c>
    </row>
    <row r="1275" spans="1:4" ht="9" customHeight="1">
      <c r="A1275" s="408" t="s">
        <v>20007</v>
      </c>
      <c r="B1275" s="409" t="s">
        <v>20008</v>
      </c>
      <c r="C1275" s="408" t="s">
        <v>6</v>
      </c>
      <c r="D1275" s="410">
        <v>161.35</v>
      </c>
    </row>
    <row r="1276" spans="1:4" ht="9" customHeight="1">
      <c r="A1276" s="408" t="s">
        <v>20009</v>
      </c>
      <c r="B1276" s="409" t="s">
        <v>20010</v>
      </c>
      <c r="C1276" s="408" t="s">
        <v>6</v>
      </c>
      <c r="D1276" s="410">
        <v>140.97999999999999</v>
      </c>
    </row>
    <row r="1277" spans="1:4" ht="9" customHeight="1">
      <c r="A1277" s="408" t="s">
        <v>20011</v>
      </c>
      <c r="B1277" s="409" t="s">
        <v>20012</v>
      </c>
      <c r="C1277" s="408" t="s">
        <v>6</v>
      </c>
      <c r="D1277" s="410">
        <v>213.94</v>
      </c>
    </row>
    <row r="1278" spans="1:4" ht="9" customHeight="1">
      <c r="A1278" s="408" t="s">
        <v>20013</v>
      </c>
      <c r="B1278" s="409" t="s">
        <v>20014</v>
      </c>
      <c r="C1278" s="408" t="s">
        <v>6</v>
      </c>
      <c r="D1278" s="410">
        <v>193.63</v>
      </c>
    </row>
    <row r="1279" spans="1:4" ht="9" customHeight="1">
      <c r="A1279" s="408" t="s">
        <v>20015</v>
      </c>
      <c r="B1279" s="409" t="s">
        <v>20016</v>
      </c>
      <c r="C1279" s="408" t="s">
        <v>6</v>
      </c>
      <c r="D1279" s="410">
        <v>314.64999999999998</v>
      </c>
    </row>
    <row r="1280" spans="1:4" ht="9" customHeight="1">
      <c r="A1280" s="408" t="s">
        <v>20017</v>
      </c>
      <c r="B1280" s="409" t="s">
        <v>20018</v>
      </c>
      <c r="C1280" s="408" t="s">
        <v>6</v>
      </c>
      <c r="D1280" s="410">
        <v>291.91000000000003</v>
      </c>
    </row>
    <row r="1281" spans="1:4" ht="9" customHeight="1">
      <c r="A1281" s="408" t="s">
        <v>20019</v>
      </c>
      <c r="B1281" s="409" t="s">
        <v>20020</v>
      </c>
      <c r="C1281" s="408" t="s">
        <v>6</v>
      </c>
      <c r="D1281" s="410">
        <v>370.8</v>
      </c>
    </row>
    <row r="1282" spans="1:4" ht="9" customHeight="1">
      <c r="A1282" s="408" t="s">
        <v>20021</v>
      </c>
      <c r="B1282" s="409" t="s">
        <v>20022</v>
      </c>
      <c r="C1282" s="408" t="s">
        <v>6</v>
      </c>
      <c r="D1282" s="410">
        <v>343.27</v>
      </c>
    </row>
    <row r="1283" spans="1:4" ht="9" customHeight="1">
      <c r="A1283" s="408" t="s">
        <v>20023</v>
      </c>
      <c r="B1283" s="409" t="s">
        <v>20024</v>
      </c>
      <c r="C1283" s="408" t="s">
        <v>6</v>
      </c>
      <c r="D1283" s="410">
        <v>296.22000000000003</v>
      </c>
    </row>
    <row r="1284" spans="1:4" ht="9" customHeight="1">
      <c r="A1284" s="408" t="s">
        <v>20025</v>
      </c>
      <c r="B1284" s="409" t="s">
        <v>20026</v>
      </c>
      <c r="C1284" s="408" t="s">
        <v>6</v>
      </c>
      <c r="D1284" s="410">
        <v>268.3</v>
      </c>
    </row>
    <row r="1285" spans="1:4" ht="9" customHeight="1">
      <c r="A1285" s="408" t="s">
        <v>20027</v>
      </c>
      <c r="B1285" s="409" t="s">
        <v>20028</v>
      </c>
      <c r="C1285" s="408" t="s">
        <v>6</v>
      </c>
      <c r="D1285" s="410">
        <v>348.81</v>
      </c>
    </row>
    <row r="1286" spans="1:4" ht="9" customHeight="1">
      <c r="A1286" s="408" t="s">
        <v>20029</v>
      </c>
      <c r="B1286" s="409" t="s">
        <v>20030</v>
      </c>
      <c r="C1286" s="408" t="s">
        <v>6</v>
      </c>
      <c r="D1286" s="410">
        <v>320.94</v>
      </c>
    </row>
    <row r="1287" spans="1:4" ht="9" customHeight="1">
      <c r="A1287" s="408" t="s">
        <v>20031</v>
      </c>
      <c r="B1287" s="409" t="s">
        <v>20032</v>
      </c>
      <c r="C1287" s="408" t="s">
        <v>6</v>
      </c>
      <c r="D1287" s="410">
        <v>441.4</v>
      </c>
    </row>
    <row r="1288" spans="1:4" ht="9" customHeight="1">
      <c r="A1288" s="408" t="s">
        <v>20033</v>
      </c>
      <c r="B1288" s="409" t="s">
        <v>20034</v>
      </c>
      <c r="C1288" s="408" t="s">
        <v>6</v>
      </c>
      <c r="D1288" s="410">
        <v>405.83</v>
      </c>
    </row>
    <row r="1289" spans="1:4" ht="9" customHeight="1">
      <c r="A1289" s="408" t="s">
        <v>20035</v>
      </c>
      <c r="B1289" s="409" t="s">
        <v>20036</v>
      </c>
      <c r="C1289" s="408" t="s">
        <v>6</v>
      </c>
      <c r="D1289" s="410">
        <v>567.4</v>
      </c>
    </row>
    <row r="1290" spans="1:4" ht="9" customHeight="1">
      <c r="A1290" s="408" t="s">
        <v>20037</v>
      </c>
      <c r="B1290" s="409" t="s">
        <v>20038</v>
      </c>
      <c r="C1290" s="408" t="s">
        <v>6</v>
      </c>
      <c r="D1290" s="410">
        <v>525.91</v>
      </c>
    </row>
    <row r="1291" spans="1:4" ht="9" customHeight="1">
      <c r="A1291" s="408" t="s">
        <v>20039</v>
      </c>
      <c r="B1291" s="409" t="s">
        <v>20040</v>
      </c>
      <c r="C1291" s="408" t="s">
        <v>6</v>
      </c>
      <c r="D1291" s="410">
        <v>398.12</v>
      </c>
    </row>
    <row r="1292" spans="1:4" ht="9" customHeight="1">
      <c r="A1292" s="408" t="s">
        <v>20041</v>
      </c>
      <c r="B1292" s="409" t="s">
        <v>20042</v>
      </c>
      <c r="C1292" s="408" t="s">
        <v>6</v>
      </c>
      <c r="D1292" s="410">
        <v>357.47</v>
      </c>
    </row>
    <row r="1293" spans="1:4" ht="9" customHeight="1">
      <c r="A1293" s="408" t="s">
        <v>20043</v>
      </c>
      <c r="B1293" s="409" t="s">
        <v>20044</v>
      </c>
      <c r="C1293" s="408" t="s">
        <v>6</v>
      </c>
      <c r="D1293" s="410">
        <v>516.46</v>
      </c>
    </row>
    <row r="1294" spans="1:4" ht="9" customHeight="1">
      <c r="A1294" s="408" t="s">
        <v>20045</v>
      </c>
      <c r="B1294" s="409" t="s">
        <v>20046</v>
      </c>
      <c r="C1294" s="408" t="s">
        <v>6</v>
      </c>
      <c r="D1294" s="410">
        <v>475.91</v>
      </c>
    </row>
    <row r="1295" spans="1:4" ht="9" customHeight="1">
      <c r="A1295" s="408" t="s">
        <v>20047</v>
      </c>
      <c r="B1295" s="409" t="s">
        <v>20048</v>
      </c>
      <c r="C1295" s="408" t="s">
        <v>6</v>
      </c>
      <c r="D1295" s="410">
        <v>682.25</v>
      </c>
    </row>
    <row r="1296" spans="1:4" ht="9" customHeight="1">
      <c r="A1296" s="408" t="s">
        <v>20049</v>
      </c>
      <c r="B1296" s="409" t="s">
        <v>20050</v>
      </c>
      <c r="C1296" s="408" t="s">
        <v>6</v>
      </c>
      <c r="D1296" s="410">
        <v>628.1</v>
      </c>
    </row>
    <row r="1297" spans="1:4" ht="9" customHeight="1">
      <c r="A1297" s="408" t="s">
        <v>20051</v>
      </c>
      <c r="B1297" s="409" t="s">
        <v>20052</v>
      </c>
      <c r="C1297" s="408" t="s">
        <v>6</v>
      </c>
      <c r="D1297" s="410">
        <v>826</v>
      </c>
    </row>
    <row r="1298" spans="1:4" ht="9" customHeight="1">
      <c r="A1298" s="408" t="s">
        <v>20053</v>
      </c>
      <c r="B1298" s="409" t="s">
        <v>20054</v>
      </c>
      <c r="C1298" s="408" t="s">
        <v>6</v>
      </c>
      <c r="D1298" s="410">
        <v>764.6</v>
      </c>
    </row>
    <row r="1299" spans="1:4" ht="9" customHeight="1">
      <c r="A1299" s="408" t="s">
        <v>20055</v>
      </c>
      <c r="B1299" s="409" t="s">
        <v>20056</v>
      </c>
      <c r="C1299" s="408" t="s">
        <v>6</v>
      </c>
      <c r="D1299" s="410">
        <v>645.65</v>
      </c>
    </row>
    <row r="1300" spans="1:4" ht="9" customHeight="1">
      <c r="A1300" s="408" t="s">
        <v>20057</v>
      </c>
      <c r="B1300" s="409" t="s">
        <v>20058</v>
      </c>
      <c r="C1300" s="408" t="s">
        <v>6</v>
      </c>
      <c r="D1300" s="410">
        <v>582.14</v>
      </c>
    </row>
    <row r="1301" spans="1:4" ht="9" customHeight="1">
      <c r="A1301" s="408" t="s">
        <v>20059</v>
      </c>
      <c r="B1301" s="409" t="s">
        <v>20060</v>
      </c>
      <c r="C1301" s="408" t="s">
        <v>6</v>
      </c>
      <c r="D1301" s="410">
        <v>829.72</v>
      </c>
    </row>
    <row r="1302" spans="1:4" ht="9" customHeight="1">
      <c r="A1302" s="408" t="s">
        <v>20061</v>
      </c>
      <c r="B1302" s="409" t="s">
        <v>20062</v>
      </c>
      <c r="C1302" s="408" t="s">
        <v>6</v>
      </c>
      <c r="D1302" s="410">
        <v>766.39</v>
      </c>
    </row>
    <row r="1303" spans="1:4" ht="9" customHeight="1">
      <c r="A1303" s="408" t="s">
        <v>20063</v>
      </c>
      <c r="B1303" s="409" t="s">
        <v>20064</v>
      </c>
      <c r="C1303" s="408" t="s">
        <v>6</v>
      </c>
      <c r="D1303" s="410">
        <v>1098.49</v>
      </c>
    </row>
    <row r="1304" spans="1:4" ht="9" customHeight="1">
      <c r="A1304" s="408" t="s">
        <v>20065</v>
      </c>
      <c r="B1304" s="409" t="s">
        <v>20066</v>
      </c>
      <c r="C1304" s="408" t="s">
        <v>6</v>
      </c>
      <c r="D1304" s="410">
        <v>1014.66</v>
      </c>
    </row>
    <row r="1305" spans="1:4" ht="9" customHeight="1">
      <c r="A1305" s="408" t="s">
        <v>20067</v>
      </c>
      <c r="B1305" s="409" t="s">
        <v>20068</v>
      </c>
      <c r="C1305" s="408" t="s">
        <v>6</v>
      </c>
      <c r="D1305" s="410">
        <v>1332.49</v>
      </c>
    </row>
    <row r="1306" spans="1:4" ht="9" customHeight="1">
      <c r="A1306" s="408" t="s">
        <v>20069</v>
      </c>
      <c r="B1306" s="409" t="s">
        <v>20070</v>
      </c>
      <c r="C1306" s="408" t="s">
        <v>6</v>
      </c>
      <c r="D1306" s="410">
        <v>1245.83</v>
      </c>
    </row>
    <row r="1307" spans="1:4" ht="9" customHeight="1">
      <c r="A1307" s="408" t="s">
        <v>20071</v>
      </c>
      <c r="B1307" s="409" t="s">
        <v>20072</v>
      </c>
      <c r="C1307" s="408" t="s">
        <v>6</v>
      </c>
      <c r="D1307" s="410">
        <v>705</v>
      </c>
    </row>
    <row r="1308" spans="1:4" ht="9" customHeight="1">
      <c r="A1308" s="408" t="s">
        <v>20073</v>
      </c>
      <c r="B1308" s="409" t="s">
        <v>20074</v>
      </c>
      <c r="C1308" s="408" t="s">
        <v>6</v>
      </c>
      <c r="D1308" s="410">
        <v>761.21</v>
      </c>
    </row>
    <row r="1309" spans="1:4" ht="9" customHeight="1">
      <c r="A1309" s="408" t="s">
        <v>20075</v>
      </c>
      <c r="B1309" s="409" t="s">
        <v>20076</v>
      </c>
      <c r="C1309" s="408" t="s">
        <v>6</v>
      </c>
      <c r="D1309" s="410">
        <v>730.89</v>
      </c>
    </row>
    <row r="1310" spans="1:4" ht="9" customHeight="1">
      <c r="A1310" s="408" t="s">
        <v>20077</v>
      </c>
      <c r="B1310" s="409" t="s">
        <v>20078</v>
      </c>
      <c r="C1310" s="408" t="s">
        <v>6</v>
      </c>
      <c r="D1310" s="410">
        <v>787.1</v>
      </c>
    </row>
    <row r="1311" spans="1:4" ht="9" customHeight="1">
      <c r="A1311" s="408" t="s">
        <v>20079</v>
      </c>
      <c r="B1311" s="409" t="s">
        <v>20080</v>
      </c>
      <c r="C1311" s="408" t="s">
        <v>6</v>
      </c>
      <c r="D1311" s="410">
        <v>952.09</v>
      </c>
    </row>
    <row r="1312" spans="1:4" ht="9" customHeight="1">
      <c r="A1312" s="408" t="s">
        <v>20081</v>
      </c>
      <c r="B1312" s="409" t="s">
        <v>20082</v>
      </c>
      <c r="C1312" s="408" t="s">
        <v>6</v>
      </c>
      <c r="D1312" s="410">
        <v>1008.3</v>
      </c>
    </row>
    <row r="1313" spans="1:4" ht="9" customHeight="1">
      <c r="A1313" s="408" t="s">
        <v>20083</v>
      </c>
      <c r="B1313" s="409" t="s">
        <v>20084</v>
      </c>
      <c r="C1313" s="408" t="s">
        <v>6</v>
      </c>
      <c r="D1313" s="410">
        <v>1123.24</v>
      </c>
    </row>
    <row r="1314" spans="1:4" ht="9" customHeight="1">
      <c r="A1314" s="408" t="s">
        <v>20085</v>
      </c>
      <c r="B1314" s="409" t="s">
        <v>20086</v>
      </c>
      <c r="C1314" s="408" t="s">
        <v>6</v>
      </c>
      <c r="D1314" s="410">
        <v>1179.46</v>
      </c>
    </row>
    <row r="1315" spans="1:4" ht="9" customHeight="1">
      <c r="A1315" s="408" t="s">
        <v>20087</v>
      </c>
      <c r="B1315" s="409" t="s">
        <v>20088</v>
      </c>
      <c r="C1315" s="408" t="s">
        <v>6</v>
      </c>
      <c r="D1315" s="410">
        <v>939.98</v>
      </c>
    </row>
    <row r="1316" spans="1:4" ht="9" customHeight="1">
      <c r="A1316" s="408" t="s">
        <v>20089</v>
      </c>
      <c r="B1316" s="409" t="s">
        <v>20090</v>
      </c>
      <c r="C1316" s="408" t="s">
        <v>6</v>
      </c>
      <c r="D1316" s="410">
        <v>1015.17</v>
      </c>
    </row>
    <row r="1317" spans="1:4" ht="9" customHeight="1">
      <c r="A1317" s="408" t="s">
        <v>20091</v>
      </c>
      <c r="B1317" s="409" t="s">
        <v>20092</v>
      </c>
      <c r="C1317" s="408" t="s">
        <v>6</v>
      </c>
      <c r="D1317" s="410">
        <v>1044.23</v>
      </c>
    </row>
    <row r="1318" spans="1:4" ht="9" customHeight="1">
      <c r="A1318" s="408" t="s">
        <v>20093</v>
      </c>
      <c r="B1318" s="409" t="s">
        <v>20094</v>
      </c>
      <c r="C1318" s="408" t="s">
        <v>6</v>
      </c>
      <c r="D1318" s="410">
        <v>1119.43</v>
      </c>
    </row>
    <row r="1319" spans="1:4" ht="9" customHeight="1">
      <c r="A1319" s="408" t="s">
        <v>20095</v>
      </c>
      <c r="B1319" s="409" t="s">
        <v>20096</v>
      </c>
      <c r="C1319" s="408" t="s">
        <v>6</v>
      </c>
      <c r="D1319" s="410">
        <v>1184.32</v>
      </c>
    </row>
    <row r="1320" spans="1:4" ht="9" customHeight="1">
      <c r="A1320" s="408" t="s">
        <v>20097</v>
      </c>
      <c r="B1320" s="409" t="s">
        <v>20098</v>
      </c>
      <c r="C1320" s="408" t="s">
        <v>6</v>
      </c>
      <c r="D1320" s="410">
        <v>1259.51</v>
      </c>
    </row>
    <row r="1321" spans="1:4" ht="9" customHeight="1">
      <c r="A1321" s="408" t="s">
        <v>20099</v>
      </c>
      <c r="B1321" s="409" t="s">
        <v>20100</v>
      </c>
      <c r="C1321" s="408" t="s">
        <v>6</v>
      </c>
      <c r="D1321" s="410">
        <v>1545.93</v>
      </c>
    </row>
    <row r="1322" spans="1:4" ht="9" customHeight="1">
      <c r="A1322" s="408" t="s">
        <v>20101</v>
      </c>
      <c r="B1322" s="409" t="s">
        <v>20102</v>
      </c>
      <c r="C1322" s="408" t="s">
        <v>6</v>
      </c>
      <c r="D1322" s="410">
        <v>1621.12</v>
      </c>
    </row>
    <row r="1323" spans="1:4" ht="9" customHeight="1">
      <c r="A1323" s="408" t="s">
        <v>20103</v>
      </c>
      <c r="B1323" s="409" t="s">
        <v>20104</v>
      </c>
      <c r="C1323" s="408" t="s">
        <v>6</v>
      </c>
      <c r="D1323" s="410">
        <v>1377.41</v>
      </c>
    </row>
    <row r="1324" spans="1:4" ht="9" customHeight="1">
      <c r="A1324" s="408" t="s">
        <v>20105</v>
      </c>
      <c r="B1324" s="409" t="s">
        <v>20106</v>
      </c>
      <c r="C1324" s="408" t="s">
        <v>6</v>
      </c>
      <c r="D1324" s="410">
        <v>1473.44</v>
      </c>
    </row>
    <row r="1325" spans="1:4" ht="9" customHeight="1">
      <c r="A1325" s="408" t="s">
        <v>20107</v>
      </c>
      <c r="B1325" s="409" t="s">
        <v>20108</v>
      </c>
      <c r="C1325" s="408" t="s">
        <v>6</v>
      </c>
      <c r="D1325" s="410">
        <v>1451.11</v>
      </c>
    </row>
    <row r="1326" spans="1:4" ht="9" customHeight="1">
      <c r="A1326" s="408" t="s">
        <v>20109</v>
      </c>
      <c r="B1326" s="409" t="s">
        <v>20110</v>
      </c>
      <c r="C1326" s="408" t="s">
        <v>6</v>
      </c>
      <c r="D1326" s="410">
        <v>1547.13</v>
      </c>
    </row>
    <row r="1327" spans="1:4" ht="9" customHeight="1">
      <c r="A1327" s="408" t="s">
        <v>20111</v>
      </c>
      <c r="B1327" s="409" t="s">
        <v>20112</v>
      </c>
      <c r="C1327" s="408" t="s">
        <v>6</v>
      </c>
      <c r="D1327" s="410">
        <v>1909.77</v>
      </c>
    </row>
    <row r="1328" spans="1:4" ht="9" customHeight="1">
      <c r="A1328" s="408" t="s">
        <v>20113</v>
      </c>
      <c r="B1328" s="409" t="s">
        <v>20114</v>
      </c>
      <c r="C1328" s="408" t="s">
        <v>6</v>
      </c>
      <c r="D1328" s="410">
        <v>2005.8</v>
      </c>
    </row>
    <row r="1329" spans="1:4" ht="9" customHeight="1">
      <c r="A1329" s="408" t="s">
        <v>20115</v>
      </c>
      <c r="B1329" s="409" t="s">
        <v>20116</v>
      </c>
      <c r="C1329" s="408" t="s">
        <v>6</v>
      </c>
      <c r="D1329" s="410">
        <v>2285.6</v>
      </c>
    </row>
    <row r="1330" spans="1:4" ht="9" customHeight="1">
      <c r="A1330" s="408" t="s">
        <v>20117</v>
      </c>
      <c r="B1330" s="409" t="s">
        <v>20118</v>
      </c>
      <c r="C1330" s="408" t="s">
        <v>6</v>
      </c>
      <c r="D1330" s="410">
        <v>2381.63</v>
      </c>
    </row>
    <row r="1331" spans="1:4" ht="9" customHeight="1">
      <c r="A1331" s="408" t="s">
        <v>20119</v>
      </c>
      <c r="B1331" s="409" t="s">
        <v>20120</v>
      </c>
      <c r="C1331" s="408" t="s">
        <v>6</v>
      </c>
      <c r="D1331" s="410">
        <v>2023.95</v>
      </c>
    </row>
    <row r="1332" spans="1:4" ht="9" customHeight="1">
      <c r="A1332" s="408" t="s">
        <v>20121</v>
      </c>
      <c r="B1332" s="409" t="s">
        <v>20122</v>
      </c>
      <c r="C1332" s="408" t="s">
        <v>6</v>
      </c>
      <c r="D1332" s="410">
        <v>2148.23</v>
      </c>
    </row>
    <row r="1333" spans="1:4" ht="9" customHeight="1">
      <c r="A1333" s="408" t="s">
        <v>20123</v>
      </c>
      <c r="B1333" s="409" t="s">
        <v>20124</v>
      </c>
      <c r="C1333" s="408" t="s">
        <v>6</v>
      </c>
      <c r="D1333" s="410">
        <v>2071.19</v>
      </c>
    </row>
    <row r="1334" spans="1:4" ht="9" customHeight="1">
      <c r="A1334" s="408" t="s">
        <v>20125</v>
      </c>
      <c r="B1334" s="409" t="s">
        <v>20126</v>
      </c>
      <c r="C1334" s="408" t="s">
        <v>6</v>
      </c>
      <c r="D1334" s="410">
        <v>2195.4699999999998</v>
      </c>
    </row>
    <row r="1335" spans="1:4" ht="9" customHeight="1">
      <c r="A1335" s="408" t="s">
        <v>20127</v>
      </c>
      <c r="B1335" s="409" t="s">
        <v>20128</v>
      </c>
      <c r="C1335" s="408" t="s">
        <v>6</v>
      </c>
      <c r="D1335" s="410">
        <v>2558.4699999999998</v>
      </c>
    </row>
    <row r="1336" spans="1:4" ht="9" customHeight="1">
      <c r="A1336" s="408" t="s">
        <v>20129</v>
      </c>
      <c r="B1336" s="409" t="s">
        <v>20130</v>
      </c>
      <c r="C1336" s="408" t="s">
        <v>6</v>
      </c>
      <c r="D1336" s="410">
        <v>2682.76</v>
      </c>
    </row>
    <row r="1337" spans="1:4" ht="9" customHeight="1">
      <c r="A1337" s="408" t="s">
        <v>20131</v>
      </c>
      <c r="B1337" s="409" t="s">
        <v>20132</v>
      </c>
      <c r="C1337" s="408" t="s">
        <v>6</v>
      </c>
      <c r="D1337" s="410">
        <v>3165.17</v>
      </c>
    </row>
    <row r="1338" spans="1:4" ht="9" customHeight="1">
      <c r="A1338" s="408" t="s">
        <v>20133</v>
      </c>
      <c r="B1338" s="409" t="s">
        <v>20134</v>
      </c>
      <c r="C1338" s="408" t="s">
        <v>6</v>
      </c>
      <c r="D1338" s="410">
        <v>3289.45</v>
      </c>
    </row>
    <row r="1339" spans="1:4" ht="9" customHeight="1">
      <c r="A1339" s="408" t="s">
        <v>20135</v>
      </c>
      <c r="B1339" s="409" t="s">
        <v>20136</v>
      </c>
      <c r="C1339" s="408" t="s">
        <v>6</v>
      </c>
      <c r="D1339" s="410">
        <v>158.24</v>
      </c>
    </row>
    <row r="1340" spans="1:4" ht="9" customHeight="1">
      <c r="A1340" s="408" t="s">
        <v>20137</v>
      </c>
      <c r="B1340" s="409" t="s">
        <v>20138</v>
      </c>
      <c r="C1340" s="408" t="s">
        <v>6</v>
      </c>
      <c r="D1340" s="410">
        <v>171.9</v>
      </c>
    </row>
    <row r="1341" spans="1:4" ht="9" customHeight="1">
      <c r="A1341" s="408" t="s">
        <v>20139</v>
      </c>
      <c r="B1341" s="409" t="s">
        <v>20140</v>
      </c>
      <c r="C1341" s="408" t="s">
        <v>6</v>
      </c>
      <c r="D1341" s="410">
        <v>162.35</v>
      </c>
    </row>
    <row r="1342" spans="1:4" ht="9" customHeight="1">
      <c r="A1342" s="408" t="s">
        <v>20141</v>
      </c>
      <c r="B1342" s="409" t="s">
        <v>20142</v>
      </c>
      <c r="C1342" s="408" t="s">
        <v>6</v>
      </c>
      <c r="D1342" s="410">
        <v>176.01</v>
      </c>
    </row>
    <row r="1343" spans="1:4" ht="9" customHeight="1">
      <c r="A1343" s="408" t="s">
        <v>20143</v>
      </c>
      <c r="B1343" s="409" t="s">
        <v>20144</v>
      </c>
      <c r="C1343" s="408" t="s">
        <v>6</v>
      </c>
      <c r="D1343" s="410">
        <v>178.53</v>
      </c>
    </row>
    <row r="1344" spans="1:4" ht="9" customHeight="1">
      <c r="A1344" s="408" t="s">
        <v>20145</v>
      </c>
      <c r="B1344" s="409" t="s">
        <v>20146</v>
      </c>
      <c r="C1344" s="408" t="s">
        <v>6</v>
      </c>
      <c r="D1344" s="410">
        <v>192.18</v>
      </c>
    </row>
    <row r="1345" spans="1:4" ht="9" customHeight="1">
      <c r="A1345" s="408" t="s">
        <v>20147</v>
      </c>
      <c r="B1345" s="409" t="s">
        <v>20148</v>
      </c>
      <c r="C1345" s="408" t="s">
        <v>6</v>
      </c>
      <c r="D1345" s="410">
        <v>207.15</v>
      </c>
    </row>
    <row r="1346" spans="1:4" ht="9" customHeight="1">
      <c r="A1346" s="408" t="s">
        <v>20149</v>
      </c>
      <c r="B1346" s="409" t="s">
        <v>20150</v>
      </c>
      <c r="C1346" s="408" t="s">
        <v>6</v>
      </c>
      <c r="D1346" s="410">
        <v>220.81</v>
      </c>
    </row>
    <row r="1347" spans="1:4" ht="9" customHeight="1">
      <c r="A1347" s="408" t="s">
        <v>20151</v>
      </c>
      <c r="B1347" s="409" t="s">
        <v>20152</v>
      </c>
      <c r="C1347" s="408" t="s">
        <v>6</v>
      </c>
      <c r="D1347" s="410">
        <v>246.83</v>
      </c>
    </row>
    <row r="1348" spans="1:4" ht="9" customHeight="1">
      <c r="A1348" s="408" t="s">
        <v>20153</v>
      </c>
      <c r="B1348" s="409" t="s">
        <v>20154</v>
      </c>
      <c r="C1348" s="408" t="s">
        <v>6</v>
      </c>
      <c r="D1348" s="410">
        <v>267.39999999999998</v>
      </c>
    </row>
    <row r="1349" spans="1:4" ht="9" customHeight="1">
      <c r="A1349" s="408" t="s">
        <v>20155</v>
      </c>
      <c r="B1349" s="409" t="s">
        <v>20156</v>
      </c>
      <c r="C1349" s="408" t="s">
        <v>6</v>
      </c>
      <c r="D1349" s="410">
        <v>258.43</v>
      </c>
    </row>
    <row r="1350" spans="1:4" ht="9" customHeight="1">
      <c r="A1350" s="408" t="s">
        <v>20157</v>
      </c>
      <c r="B1350" s="409" t="s">
        <v>20158</v>
      </c>
      <c r="C1350" s="408" t="s">
        <v>6</v>
      </c>
      <c r="D1350" s="410">
        <v>279</v>
      </c>
    </row>
    <row r="1351" spans="1:4" ht="9" customHeight="1">
      <c r="A1351" s="408" t="s">
        <v>20159</v>
      </c>
      <c r="B1351" s="409" t="s">
        <v>20160</v>
      </c>
      <c r="C1351" s="408" t="s">
        <v>6</v>
      </c>
      <c r="D1351" s="410">
        <v>287.63</v>
      </c>
    </row>
    <row r="1352" spans="1:4" ht="9" customHeight="1">
      <c r="A1352" s="408" t="s">
        <v>20161</v>
      </c>
      <c r="B1352" s="409" t="s">
        <v>20162</v>
      </c>
      <c r="C1352" s="408" t="s">
        <v>6</v>
      </c>
      <c r="D1352" s="410">
        <v>308.19</v>
      </c>
    </row>
    <row r="1353" spans="1:4" ht="9" customHeight="1">
      <c r="A1353" s="408" t="s">
        <v>20163</v>
      </c>
      <c r="B1353" s="409" t="s">
        <v>20164</v>
      </c>
      <c r="C1353" s="408" t="s">
        <v>6</v>
      </c>
      <c r="D1353" s="410">
        <v>344.01</v>
      </c>
    </row>
    <row r="1354" spans="1:4" ht="9" customHeight="1">
      <c r="A1354" s="408" t="s">
        <v>20165</v>
      </c>
      <c r="B1354" s="409" t="s">
        <v>20166</v>
      </c>
      <c r="C1354" s="408" t="s">
        <v>6</v>
      </c>
      <c r="D1354" s="410">
        <v>364.58</v>
      </c>
    </row>
    <row r="1355" spans="1:4" ht="9" customHeight="1">
      <c r="A1355" s="408" t="s">
        <v>20167</v>
      </c>
      <c r="B1355" s="409" t="s">
        <v>20168</v>
      </c>
      <c r="C1355" s="408" t="s">
        <v>6</v>
      </c>
      <c r="D1355" s="410">
        <v>372.37</v>
      </c>
    </row>
    <row r="1356" spans="1:4" ht="9" customHeight="1">
      <c r="A1356" s="408" t="s">
        <v>20169</v>
      </c>
      <c r="B1356" s="409" t="s">
        <v>20170</v>
      </c>
      <c r="C1356" s="408" t="s">
        <v>6</v>
      </c>
      <c r="D1356" s="410">
        <v>400.48</v>
      </c>
    </row>
    <row r="1357" spans="1:4" ht="9" customHeight="1">
      <c r="A1357" s="408" t="s">
        <v>20171</v>
      </c>
      <c r="B1357" s="409" t="s">
        <v>20172</v>
      </c>
      <c r="C1357" s="408" t="s">
        <v>6</v>
      </c>
      <c r="D1357" s="410">
        <v>385.32</v>
      </c>
    </row>
    <row r="1358" spans="1:4" ht="9" customHeight="1">
      <c r="A1358" s="408" t="s">
        <v>20173</v>
      </c>
      <c r="B1358" s="409" t="s">
        <v>20174</v>
      </c>
      <c r="C1358" s="408" t="s">
        <v>6</v>
      </c>
      <c r="D1358" s="410">
        <v>413.43</v>
      </c>
    </row>
    <row r="1359" spans="1:4" ht="9" customHeight="1">
      <c r="A1359" s="408" t="s">
        <v>20175</v>
      </c>
      <c r="B1359" s="409" t="s">
        <v>20176</v>
      </c>
      <c r="C1359" s="408" t="s">
        <v>6</v>
      </c>
      <c r="D1359" s="410">
        <v>495.92</v>
      </c>
    </row>
    <row r="1360" spans="1:4" ht="9" customHeight="1">
      <c r="A1360" s="408" t="s">
        <v>20177</v>
      </c>
      <c r="B1360" s="409" t="s">
        <v>20178</v>
      </c>
      <c r="C1360" s="408" t="s">
        <v>6</v>
      </c>
      <c r="D1360" s="410">
        <v>524.03</v>
      </c>
    </row>
    <row r="1361" spans="1:4" ht="9" customHeight="1">
      <c r="A1361" s="408" t="s">
        <v>20179</v>
      </c>
      <c r="B1361" s="409" t="s">
        <v>20180</v>
      </c>
      <c r="C1361" s="408" t="s">
        <v>6</v>
      </c>
      <c r="D1361" s="410">
        <v>581.5</v>
      </c>
    </row>
    <row r="1362" spans="1:4" ht="9" customHeight="1">
      <c r="A1362" s="408" t="s">
        <v>20181</v>
      </c>
      <c r="B1362" s="409" t="s">
        <v>20182</v>
      </c>
      <c r="C1362" s="408" t="s">
        <v>6</v>
      </c>
      <c r="D1362" s="410">
        <v>609.6</v>
      </c>
    </row>
    <row r="1363" spans="1:4" ht="9" customHeight="1">
      <c r="A1363" s="408" t="s">
        <v>20183</v>
      </c>
      <c r="B1363" s="409" t="s">
        <v>20184</v>
      </c>
      <c r="C1363" s="408" t="s">
        <v>6</v>
      </c>
      <c r="D1363" s="410">
        <v>490.81</v>
      </c>
    </row>
    <row r="1364" spans="1:4" ht="9" customHeight="1">
      <c r="A1364" s="408" t="s">
        <v>20185</v>
      </c>
      <c r="B1364" s="409" t="s">
        <v>20186</v>
      </c>
      <c r="C1364" s="408" t="s">
        <v>6</v>
      </c>
      <c r="D1364" s="410">
        <v>527.52</v>
      </c>
    </row>
    <row r="1365" spans="1:4" ht="9" customHeight="1">
      <c r="A1365" s="408" t="s">
        <v>20187</v>
      </c>
      <c r="B1365" s="409" t="s">
        <v>20188</v>
      </c>
      <c r="C1365" s="408" t="s">
        <v>6</v>
      </c>
      <c r="D1365" s="410">
        <v>542.94000000000005</v>
      </c>
    </row>
    <row r="1366" spans="1:4" ht="9" customHeight="1">
      <c r="A1366" s="408" t="s">
        <v>20189</v>
      </c>
      <c r="B1366" s="409" t="s">
        <v>20190</v>
      </c>
      <c r="C1366" s="408" t="s">
        <v>6</v>
      </c>
      <c r="D1366" s="410">
        <v>579.64</v>
      </c>
    </row>
    <row r="1367" spans="1:4" ht="9" customHeight="1">
      <c r="A1367" s="408" t="s">
        <v>20191</v>
      </c>
      <c r="B1367" s="409" t="s">
        <v>20192</v>
      </c>
      <c r="C1367" s="408" t="s">
        <v>6</v>
      </c>
      <c r="D1367" s="410">
        <v>612.98</v>
      </c>
    </row>
    <row r="1368" spans="1:4" ht="9" customHeight="1">
      <c r="A1368" s="408" t="s">
        <v>20193</v>
      </c>
      <c r="B1368" s="409" t="s">
        <v>20194</v>
      </c>
      <c r="C1368" s="408" t="s">
        <v>6</v>
      </c>
      <c r="D1368" s="410">
        <v>649.69000000000005</v>
      </c>
    </row>
    <row r="1369" spans="1:4" ht="9" customHeight="1">
      <c r="A1369" s="408" t="s">
        <v>20195</v>
      </c>
      <c r="B1369" s="409" t="s">
        <v>20196</v>
      </c>
      <c r="C1369" s="408" t="s">
        <v>6</v>
      </c>
      <c r="D1369" s="410">
        <v>793.79</v>
      </c>
    </row>
    <row r="1370" spans="1:4" ht="9" customHeight="1">
      <c r="A1370" s="408" t="s">
        <v>20197</v>
      </c>
      <c r="B1370" s="409" t="s">
        <v>20198</v>
      </c>
      <c r="C1370" s="408" t="s">
        <v>6</v>
      </c>
      <c r="D1370" s="410">
        <v>830.49</v>
      </c>
    </row>
    <row r="1371" spans="1:4" ht="9" customHeight="1">
      <c r="A1371" s="408" t="s">
        <v>20199</v>
      </c>
      <c r="B1371" s="409" t="s">
        <v>20200</v>
      </c>
      <c r="C1371" s="408" t="s">
        <v>6</v>
      </c>
      <c r="D1371" s="410">
        <v>709.9</v>
      </c>
    </row>
    <row r="1372" spans="1:4" ht="9" customHeight="1">
      <c r="A1372" s="408" t="s">
        <v>20201</v>
      </c>
      <c r="B1372" s="409" t="s">
        <v>20202</v>
      </c>
      <c r="C1372" s="408" t="s">
        <v>6</v>
      </c>
      <c r="D1372" s="410">
        <v>755.87</v>
      </c>
    </row>
    <row r="1373" spans="1:4" ht="9" customHeight="1">
      <c r="A1373" s="408" t="s">
        <v>20203</v>
      </c>
      <c r="B1373" s="409" t="s">
        <v>20204</v>
      </c>
      <c r="C1373" s="408" t="s">
        <v>6</v>
      </c>
      <c r="D1373" s="410">
        <v>746.75</v>
      </c>
    </row>
    <row r="1374" spans="1:4" ht="9" customHeight="1">
      <c r="A1374" s="408" t="s">
        <v>20205</v>
      </c>
      <c r="B1374" s="409" t="s">
        <v>20206</v>
      </c>
      <c r="C1374" s="408" t="s">
        <v>6</v>
      </c>
      <c r="D1374" s="410">
        <v>792.72</v>
      </c>
    </row>
    <row r="1375" spans="1:4" ht="9" customHeight="1">
      <c r="A1375" s="408" t="s">
        <v>20207</v>
      </c>
      <c r="B1375" s="409" t="s">
        <v>20208</v>
      </c>
      <c r="C1375" s="408" t="s">
        <v>6</v>
      </c>
      <c r="D1375" s="410">
        <v>976.08</v>
      </c>
    </row>
    <row r="1376" spans="1:4" ht="9" customHeight="1">
      <c r="A1376" s="408" t="s">
        <v>20209</v>
      </c>
      <c r="B1376" s="409" t="s">
        <v>20210</v>
      </c>
      <c r="C1376" s="408" t="s">
        <v>6</v>
      </c>
      <c r="D1376" s="410">
        <v>1022.05</v>
      </c>
    </row>
    <row r="1377" spans="1:4" ht="9" customHeight="1">
      <c r="A1377" s="408" t="s">
        <v>20211</v>
      </c>
      <c r="B1377" s="409" t="s">
        <v>20212</v>
      </c>
      <c r="C1377" s="408" t="s">
        <v>6</v>
      </c>
      <c r="D1377" s="410">
        <v>1164</v>
      </c>
    </row>
    <row r="1378" spans="1:4" ht="9" customHeight="1">
      <c r="A1378" s="408" t="s">
        <v>20213</v>
      </c>
      <c r="B1378" s="409" t="s">
        <v>20214</v>
      </c>
      <c r="C1378" s="408" t="s">
        <v>6</v>
      </c>
      <c r="D1378" s="410">
        <v>1209.96</v>
      </c>
    </row>
    <row r="1379" spans="1:4" ht="9" customHeight="1">
      <c r="A1379" s="408" t="s">
        <v>20215</v>
      </c>
      <c r="B1379" s="409" t="s">
        <v>20216</v>
      </c>
      <c r="C1379" s="408" t="s">
        <v>6</v>
      </c>
      <c r="D1379" s="410">
        <v>1035.6300000000001</v>
      </c>
    </row>
    <row r="1380" spans="1:4" ht="9" customHeight="1">
      <c r="A1380" s="408" t="s">
        <v>20217</v>
      </c>
      <c r="B1380" s="409" t="s">
        <v>20218</v>
      </c>
      <c r="C1380" s="408" t="s">
        <v>6</v>
      </c>
      <c r="D1380" s="410">
        <v>1095.54</v>
      </c>
    </row>
    <row r="1381" spans="1:4" ht="9" customHeight="1">
      <c r="A1381" s="408" t="s">
        <v>20219</v>
      </c>
      <c r="B1381" s="409" t="s">
        <v>20220</v>
      </c>
      <c r="C1381" s="408" t="s">
        <v>6</v>
      </c>
      <c r="D1381" s="410">
        <v>1059.25</v>
      </c>
    </row>
    <row r="1382" spans="1:4" ht="9" customHeight="1">
      <c r="A1382" s="408" t="s">
        <v>20221</v>
      </c>
      <c r="B1382" s="409" t="s">
        <v>20222</v>
      </c>
      <c r="C1382" s="408" t="s">
        <v>6</v>
      </c>
      <c r="D1382" s="410">
        <v>1119.1600000000001</v>
      </c>
    </row>
    <row r="1383" spans="1:4" ht="9" customHeight="1">
      <c r="A1383" s="408" t="s">
        <v>20223</v>
      </c>
      <c r="B1383" s="409" t="s">
        <v>20224</v>
      </c>
      <c r="C1383" s="408" t="s">
        <v>6</v>
      </c>
      <c r="D1383" s="410">
        <v>1302.8900000000001</v>
      </c>
    </row>
    <row r="1384" spans="1:4" ht="9" customHeight="1">
      <c r="A1384" s="408" t="s">
        <v>20225</v>
      </c>
      <c r="B1384" s="409" t="s">
        <v>20226</v>
      </c>
      <c r="C1384" s="408" t="s">
        <v>6</v>
      </c>
      <c r="D1384" s="410">
        <v>1362.81</v>
      </c>
    </row>
    <row r="1385" spans="1:4" ht="9" customHeight="1">
      <c r="A1385" s="408" t="s">
        <v>20227</v>
      </c>
      <c r="B1385" s="409" t="s">
        <v>20228</v>
      </c>
      <c r="C1385" s="408" t="s">
        <v>6</v>
      </c>
      <c r="D1385" s="410">
        <v>1606.24</v>
      </c>
    </row>
    <row r="1386" spans="1:4" ht="9" customHeight="1">
      <c r="A1386" s="408" t="s">
        <v>20229</v>
      </c>
      <c r="B1386" s="409" t="s">
        <v>20230</v>
      </c>
      <c r="C1386" s="408" t="s">
        <v>6</v>
      </c>
      <c r="D1386" s="410">
        <v>1666.16</v>
      </c>
    </row>
    <row r="1387" spans="1:4" ht="9" customHeight="1">
      <c r="A1387" s="408" t="s">
        <v>20231</v>
      </c>
      <c r="B1387" s="409" t="s">
        <v>20232</v>
      </c>
      <c r="C1387" s="408" t="s">
        <v>6</v>
      </c>
      <c r="D1387" s="410">
        <v>1389.15</v>
      </c>
    </row>
    <row r="1388" spans="1:4" ht="9" customHeight="1">
      <c r="A1388" s="408" t="s">
        <v>20233</v>
      </c>
      <c r="B1388" s="409" t="s">
        <v>20234</v>
      </c>
      <c r="C1388" s="408" t="s">
        <v>6</v>
      </c>
      <c r="D1388" s="410">
        <v>1502.83</v>
      </c>
    </row>
    <row r="1389" spans="1:4" ht="9" customHeight="1">
      <c r="A1389" s="408" t="s">
        <v>20235</v>
      </c>
      <c r="B1389" s="409" t="s">
        <v>20236</v>
      </c>
      <c r="C1389" s="408" t="s">
        <v>6</v>
      </c>
      <c r="D1389" s="410">
        <v>1545.53</v>
      </c>
    </row>
    <row r="1390" spans="1:4" ht="9" customHeight="1">
      <c r="A1390" s="408" t="s">
        <v>20237</v>
      </c>
      <c r="B1390" s="409" t="s">
        <v>20238</v>
      </c>
      <c r="C1390" s="408" t="s">
        <v>6</v>
      </c>
      <c r="D1390" s="410">
        <v>1659.21</v>
      </c>
    </row>
    <row r="1391" spans="1:4" ht="9" customHeight="1">
      <c r="A1391" s="408" t="s">
        <v>20239</v>
      </c>
      <c r="B1391" s="409" t="s">
        <v>20240</v>
      </c>
      <c r="C1391" s="408" t="s">
        <v>6</v>
      </c>
      <c r="D1391" s="410">
        <v>1755.66</v>
      </c>
    </row>
    <row r="1392" spans="1:4" ht="9" customHeight="1">
      <c r="A1392" s="408" t="s">
        <v>20241</v>
      </c>
      <c r="B1392" s="409" t="s">
        <v>20242</v>
      </c>
      <c r="C1392" s="408" t="s">
        <v>6</v>
      </c>
      <c r="D1392" s="410">
        <v>1869.34</v>
      </c>
    </row>
    <row r="1393" spans="1:4" ht="9" customHeight="1">
      <c r="A1393" s="408" t="s">
        <v>20243</v>
      </c>
      <c r="B1393" s="409" t="s">
        <v>20244</v>
      </c>
      <c r="C1393" s="408" t="s">
        <v>6</v>
      </c>
      <c r="D1393" s="410">
        <v>2298.0700000000002</v>
      </c>
    </row>
    <row r="1394" spans="1:4" ht="9" customHeight="1">
      <c r="A1394" s="408" t="s">
        <v>20245</v>
      </c>
      <c r="B1394" s="409" t="s">
        <v>20246</v>
      </c>
      <c r="C1394" s="408" t="s">
        <v>6</v>
      </c>
      <c r="D1394" s="410">
        <v>2411.7600000000002</v>
      </c>
    </row>
    <row r="1395" spans="1:4" ht="9" customHeight="1">
      <c r="A1395" s="408" t="s">
        <v>20247</v>
      </c>
      <c r="B1395" s="409" t="s">
        <v>20248</v>
      </c>
      <c r="C1395" s="408" t="s">
        <v>6</v>
      </c>
      <c r="D1395" s="410">
        <v>2044.73</v>
      </c>
    </row>
    <row r="1396" spans="1:4" ht="9" customHeight="1">
      <c r="A1396" s="408" t="s">
        <v>20249</v>
      </c>
      <c r="B1396" s="409" t="s">
        <v>20250</v>
      </c>
      <c r="C1396" s="408" t="s">
        <v>6</v>
      </c>
      <c r="D1396" s="410">
        <v>2190.73</v>
      </c>
    </row>
    <row r="1397" spans="1:4" ht="9" customHeight="1">
      <c r="A1397" s="408" t="s">
        <v>20251</v>
      </c>
      <c r="B1397" s="409" t="s">
        <v>20252</v>
      </c>
      <c r="C1397" s="408" t="s">
        <v>6</v>
      </c>
      <c r="D1397" s="410">
        <v>2155.27</v>
      </c>
    </row>
    <row r="1398" spans="1:4" ht="9" customHeight="1">
      <c r="A1398" s="408" t="s">
        <v>20253</v>
      </c>
      <c r="B1398" s="409" t="s">
        <v>20254</v>
      </c>
      <c r="C1398" s="408" t="s">
        <v>6</v>
      </c>
      <c r="D1398" s="410">
        <v>2301.2800000000002</v>
      </c>
    </row>
    <row r="1399" spans="1:4" ht="9" customHeight="1">
      <c r="A1399" s="408" t="s">
        <v>20255</v>
      </c>
      <c r="B1399" s="409" t="s">
        <v>20256</v>
      </c>
      <c r="C1399" s="408" t="s">
        <v>6</v>
      </c>
      <c r="D1399" s="410">
        <v>2843.26</v>
      </c>
    </row>
    <row r="1400" spans="1:4" ht="9" customHeight="1">
      <c r="A1400" s="408" t="s">
        <v>20257</v>
      </c>
      <c r="B1400" s="409" t="s">
        <v>20258</v>
      </c>
      <c r="C1400" s="408" t="s">
        <v>6</v>
      </c>
      <c r="D1400" s="410">
        <v>2989.27</v>
      </c>
    </row>
    <row r="1401" spans="1:4" ht="9" customHeight="1">
      <c r="A1401" s="408" t="s">
        <v>20259</v>
      </c>
      <c r="B1401" s="409" t="s">
        <v>20260</v>
      </c>
      <c r="C1401" s="408" t="s">
        <v>6</v>
      </c>
      <c r="D1401" s="410">
        <v>3407.01</v>
      </c>
    </row>
    <row r="1402" spans="1:4" ht="9" customHeight="1">
      <c r="A1402" s="408" t="s">
        <v>20261</v>
      </c>
      <c r="B1402" s="409" t="s">
        <v>20262</v>
      </c>
      <c r="C1402" s="408" t="s">
        <v>6</v>
      </c>
      <c r="D1402" s="410">
        <v>3553.02</v>
      </c>
    </row>
    <row r="1403" spans="1:4" ht="9" customHeight="1">
      <c r="A1403" s="408" t="s">
        <v>20263</v>
      </c>
      <c r="B1403" s="409" t="s">
        <v>20264</v>
      </c>
      <c r="C1403" s="408" t="s">
        <v>6</v>
      </c>
      <c r="D1403" s="410">
        <v>3012.46</v>
      </c>
    </row>
    <row r="1404" spans="1:4" ht="9" customHeight="1">
      <c r="A1404" s="408" t="s">
        <v>20265</v>
      </c>
      <c r="B1404" s="409" t="s">
        <v>20266</v>
      </c>
      <c r="C1404" s="408" t="s">
        <v>6</v>
      </c>
      <c r="D1404" s="410">
        <v>3201.2</v>
      </c>
    </row>
    <row r="1405" spans="1:4" ht="9" customHeight="1">
      <c r="A1405" s="408" t="s">
        <v>20267</v>
      </c>
      <c r="B1405" s="409" t="s">
        <v>20268</v>
      </c>
      <c r="C1405" s="408" t="s">
        <v>6</v>
      </c>
      <c r="D1405" s="410">
        <v>3083.31</v>
      </c>
    </row>
    <row r="1406" spans="1:4" ht="9" customHeight="1">
      <c r="A1406" s="408" t="s">
        <v>20269</v>
      </c>
      <c r="B1406" s="409" t="s">
        <v>20270</v>
      </c>
      <c r="C1406" s="408" t="s">
        <v>6</v>
      </c>
      <c r="D1406" s="410">
        <v>3272.06</v>
      </c>
    </row>
    <row r="1407" spans="1:4" ht="9" customHeight="1">
      <c r="A1407" s="408" t="s">
        <v>20271</v>
      </c>
      <c r="B1407" s="409" t="s">
        <v>20272</v>
      </c>
      <c r="C1407" s="408" t="s">
        <v>6</v>
      </c>
      <c r="D1407" s="410">
        <v>3814.24</v>
      </c>
    </row>
    <row r="1408" spans="1:4" ht="9" customHeight="1">
      <c r="A1408" s="408" t="s">
        <v>20273</v>
      </c>
      <c r="B1408" s="409" t="s">
        <v>20274</v>
      </c>
      <c r="C1408" s="408" t="s">
        <v>6</v>
      </c>
      <c r="D1408" s="410">
        <v>4002.99</v>
      </c>
    </row>
    <row r="1409" spans="1:4" ht="9" customHeight="1">
      <c r="A1409" s="408" t="s">
        <v>20275</v>
      </c>
      <c r="B1409" s="409" t="s">
        <v>20276</v>
      </c>
      <c r="C1409" s="408" t="s">
        <v>6</v>
      </c>
      <c r="D1409" s="410">
        <v>4724.29</v>
      </c>
    </row>
    <row r="1410" spans="1:4" ht="9" customHeight="1">
      <c r="A1410" s="408" t="s">
        <v>20277</v>
      </c>
      <c r="B1410" s="409" t="s">
        <v>20278</v>
      </c>
      <c r="C1410" s="408" t="s">
        <v>6</v>
      </c>
      <c r="D1410" s="410">
        <v>4913.03</v>
      </c>
    </row>
    <row r="1411" spans="1:4" ht="9" customHeight="1">
      <c r="A1411" s="408" t="s">
        <v>20279</v>
      </c>
      <c r="B1411" s="409" t="s">
        <v>20280</v>
      </c>
      <c r="C1411" s="408" t="s">
        <v>12728</v>
      </c>
      <c r="D1411" s="410">
        <v>34.07</v>
      </c>
    </row>
    <row r="1412" spans="1:4" ht="9" customHeight="1">
      <c r="A1412" s="408" t="s">
        <v>20281</v>
      </c>
      <c r="B1412" s="409" t="s">
        <v>20282</v>
      </c>
      <c r="C1412" s="408" t="s">
        <v>12728</v>
      </c>
      <c r="D1412" s="410">
        <v>42.63</v>
      </c>
    </row>
    <row r="1413" spans="1:4" ht="9" customHeight="1">
      <c r="A1413" s="408" t="s">
        <v>20283</v>
      </c>
      <c r="B1413" s="409" t="s">
        <v>20284</v>
      </c>
      <c r="C1413" s="408" t="s">
        <v>12728</v>
      </c>
      <c r="D1413" s="410">
        <v>40.85</v>
      </c>
    </row>
    <row r="1414" spans="1:4" ht="9" customHeight="1">
      <c r="A1414" s="408" t="s">
        <v>20285</v>
      </c>
      <c r="B1414" s="409" t="s">
        <v>20286</v>
      </c>
      <c r="C1414" s="408" t="s">
        <v>12728</v>
      </c>
      <c r="D1414" s="410">
        <v>51.1</v>
      </c>
    </row>
    <row r="1415" spans="1:4" ht="9" customHeight="1">
      <c r="A1415" s="408" t="s">
        <v>20287</v>
      </c>
      <c r="B1415" s="409" t="s">
        <v>20288</v>
      </c>
      <c r="C1415" s="408" t="s">
        <v>12728</v>
      </c>
      <c r="D1415" s="410">
        <v>47.43</v>
      </c>
    </row>
    <row r="1416" spans="1:4" ht="9" customHeight="1">
      <c r="A1416" s="408" t="s">
        <v>20289</v>
      </c>
      <c r="B1416" s="409" t="s">
        <v>20290</v>
      </c>
      <c r="C1416" s="408" t="s">
        <v>12728</v>
      </c>
      <c r="D1416" s="410">
        <v>59.29</v>
      </c>
    </row>
    <row r="1417" spans="1:4" ht="9" customHeight="1">
      <c r="A1417" s="408" t="s">
        <v>20291</v>
      </c>
      <c r="B1417" s="409" t="s">
        <v>20292</v>
      </c>
      <c r="C1417" s="408" t="s">
        <v>12728</v>
      </c>
      <c r="D1417" s="410">
        <v>55.35</v>
      </c>
    </row>
    <row r="1418" spans="1:4" ht="9" customHeight="1">
      <c r="A1418" s="408" t="s">
        <v>20293</v>
      </c>
      <c r="B1418" s="409" t="s">
        <v>20294</v>
      </c>
      <c r="C1418" s="408" t="s">
        <v>12728</v>
      </c>
      <c r="D1418" s="410">
        <v>69.430000000000007</v>
      </c>
    </row>
    <row r="1419" spans="1:4" ht="9" customHeight="1">
      <c r="A1419" s="408" t="s">
        <v>20295</v>
      </c>
      <c r="B1419" s="409" t="s">
        <v>20296</v>
      </c>
      <c r="C1419" s="408" t="s">
        <v>12728</v>
      </c>
      <c r="D1419" s="410">
        <v>11.85</v>
      </c>
    </row>
    <row r="1420" spans="1:4" ht="9" customHeight="1">
      <c r="A1420" s="408" t="s">
        <v>20297</v>
      </c>
      <c r="B1420" s="409" t="s">
        <v>20298</v>
      </c>
      <c r="C1420" s="408" t="s">
        <v>12728</v>
      </c>
      <c r="D1420" s="410">
        <v>14.43</v>
      </c>
    </row>
    <row r="1421" spans="1:4" ht="9" customHeight="1">
      <c r="A1421" s="408" t="s">
        <v>20299</v>
      </c>
      <c r="B1421" s="409" t="s">
        <v>20300</v>
      </c>
      <c r="C1421" s="408" t="s">
        <v>12728</v>
      </c>
      <c r="D1421" s="410">
        <v>13.55</v>
      </c>
    </row>
    <row r="1422" spans="1:4" ht="9" customHeight="1">
      <c r="A1422" s="408" t="s">
        <v>20301</v>
      </c>
      <c r="B1422" s="409" t="s">
        <v>20302</v>
      </c>
      <c r="C1422" s="408" t="s">
        <v>12728</v>
      </c>
      <c r="D1422" s="410">
        <v>16.940000000000001</v>
      </c>
    </row>
    <row r="1423" spans="1:4" ht="9" customHeight="1">
      <c r="A1423" s="408" t="s">
        <v>20303</v>
      </c>
      <c r="B1423" s="409" t="s">
        <v>20304</v>
      </c>
      <c r="C1423" s="408" t="s">
        <v>12728</v>
      </c>
      <c r="D1423" s="410">
        <v>18.62</v>
      </c>
    </row>
    <row r="1424" spans="1:4" ht="9" customHeight="1">
      <c r="A1424" s="408" t="s">
        <v>20305</v>
      </c>
      <c r="B1424" s="409" t="s">
        <v>20306</v>
      </c>
      <c r="C1424" s="408" t="s">
        <v>12728</v>
      </c>
      <c r="D1424" s="410">
        <v>22.9</v>
      </c>
    </row>
    <row r="1425" spans="1:4" ht="9" customHeight="1">
      <c r="A1425" s="408" t="s">
        <v>20307</v>
      </c>
      <c r="B1425" s="409" t="s">
        <v>20308</v>
      </c>
      <c r="C1425" s="408" t="s">
        <v>12728</v>
      </c>
      <c r="D1425" s="410">
        <v>20.52</v>
      </c>
    </row>
    <row r="1426" spans="1:4" ht="9" customHeight="1">
      <c r="A1426" s="408" t="s">
        <v>20309</v>
      </c>
      <c r="B1426" s="409" t="s">
        <v>20310</v>
      </c>
      <c r="C1426" s="408" t="s">
        <v>12728</v>
      </c>
      <c r="D1426" s="410">
        <v>25.69</v>
      </c>
    </row>
    <row r="1427" spans="1:4" ht="9" customHeight="1">
      <c r="A1427" s="408" t="s">
        <v>20311</v>
      </c>
      <c r="B1427" s="409" t="s">
        <v>20312</v>
      </c>
      <c r="C1427" s="408" t="s">
        <v>12728</v>
      </c>
      <c r="D1427" s="410">
        <v>25.21</v>
      </c>
    </row>
    <row r="1428" spans="1:4" ht="9" customHeight="1">
      <c r="A1428" s="408" t="s">
        <v>20313</v>
      </c>
      <c r="B1428" s="409" t="s">
        <v>20314</v>
      </c>
      <c r="C1428" s="408" t="s">
        <v>12728</v>
      </c>
      <c r="D1428" s="410">
        <v>31.09</v>
      </c>
    </row>
    <row r="1429" spans="1:4" ht="9" customHeight="1">
      <c r="A1429" s="408" t="s">
        <v>20315</v>
      </c>
      <c r="B1429" s="409" t="s">
        <v>20316</v>
      </c>
      <c r="C1429" s="408" t="s">
        <v>12728</v>
      </c>
      <c r="D1429" s="410">
        <v>27.67</v>
      </c>
    </row>
    <row r="1430" spans="1:4" ht="9" customHeight="1">
      <c r="A1430" s="408" t="s">
        <v>20317</v>
      </c>
      <c r="B1430" s="409" t="s">
        <v>20318</v>
      </c>
      <c r="C1430" s="408" t="s">
        <v>12728</v>
      </c>
      <c r="D1430" s="410">
        <v>34.72</v>
      </c>
    </row>
    <row r="1431" spans="1:4" ht="9" customHeight="1">
      <c r="A1431" s="408" t="s">
        <v>20319</v>
      </c>
      <c r="B1431" s="409" t="s">
        <v>20320</v>
      </c>
      <c r="C1431" s="408" t="s">
        <v>12728</v>
      </c>
      <c r="D1431" s="410">
        <v>61.36</v>
      </c>
    </row>
    <row r="1432" spans="1:4" ht="9" customHeight="1">
      <c r="A1432" s="408" t="s">
        <v>20321</v>
      </c>
      <c r="B1432" s="409" t="s">
        <v>20322</v>
      </c>
      <c r="C1432" s="408" t="s">
        <v>12728</v>
      </c>
      <c r="D1432" s="410">
        <v>76.790000000000006</v>
      </c>
    </row>
    <row r="1433" spans="1:4" ht="9" customHeight="1">
      <c r="A1433" s="408" t="s">
        <v>20323</v>
      </c>
      <c r="B1433" s="409" t="s">
        <v>20324</v>
      </c>
      <c r="C1433" s="408" t="s">
        <v>12728</v>
      </c>
      <c r="D1433" s="410">
        <v>69.47</v>
      </c>
    </row>
    <row r="1434" spans="1:4" ht="9" customHeight="1">
      <c r="A1434" s="408" t="s">
        <v>20325</v>
      </c>
      <c r="B1434" s="409" t="s">
        <v>20326</v>
      </c>
      <c r="C1434" s="408" t="s">
        <v>12728</v>
      </c>
      <c r="D1434" s="410">
        <v>87.21</v>
      </c>
    </row>
    <row r="1435" spans="1:4" ht="9" customHeight="1">
      <c r="A1435" s="408" t="s">
        <v>20327</v>
      </c>
      <c r="B1435" s="409" t="s">
        <v>20328</v>
      </c>
      <c r="C1435" s="408" t="s">
        <v>12728</v>
      </c>
      <c r="D1435" s="410">
        <v>83.21</v>
      </c>
    </row>
    <row r="1436" spans="1:4" ht="9" customHeight="1">
      <c r="A1436" s="408" t="s">
        <v>20329</v>
      </c>
      <c r="B1436" s="409" t="s">
        <v>20330</v>
      </c>
      <c r="C1436" s="408" t="s">
        <v>12728</v>
      </c>
      <c r="D1436" s="410">
        <v>104.43</v>
      </c>
    </row>
    <row r="1437" spans="1:4" ht="9" customHeight="1">
      <c r="A1437" s="408" t="s">
        <v>20331</v>
      </c>
      <c r="B1437" s="409" t="s">
        <v>20332</v>
      </c>
      <c r="C1437" s="408" t="s">
        <v>144</v>
      </c>
      <c r="D1437" s="410">
        <v>93.39</v>
      </c>
    </row>
    <row r="1438" spans="1:4" ht="9" customHeight="1">
      <c r="A1438" s="408" t="s">
        <v>20333</v>
      </c>
      <c r="B1438" s="409" t="s">
        <v>20334</v>
      </c>
      <c r="C1438" s="408" t="s">
        <v>144</v>
      </c>
      <c r="D1438" s="410">
        <v>92.07</v>
      </c>
    </row>
    <row r="1439" spans="1:4" ht="9" customHeight="1">
      <c r="A1439" s="408" t="s">
        <v>20335</v>
      </c>
      <c r="B1439" s="409" t="s">
        <v>20336</v>
      </c>
      <c r="C1439" s="408" t="s">
        <v>144</v>
      </c>
      <c r="D1439" s="410">
        <v>2.42</v>
      </c>
    </row>
    <row r="1440" spans="1:4" ht="9" customHeight="1">
      <c r="A1440" s="408" t="s">
        <v>20337</v>
      </c>
      <c r="B1440" s="409" t="s">
        <v>20338</v>
      </c>
      <c r="C1440" s="408" t="s">
        <v>144</v>
      </c>
      <c r="D1440" s="410">
        <v>13.53</v>
      </c>
    </row>
    <row r="1441" spans="1:4" ht="9" customHeight="1">
      <c r="A1441" s="408" t="s">
        <v>20339</v>
      </c>
      <c r="B1441" s="409" t="s">
        <v>20340</v>
      </c>
      <c r="C1441" s="408" t="s">
        <v>12728</v>
      </c>
      <c r="D1441" s="410">
        <v>11151.47</v>
      </c>
    </row>
    <row r="1442" spans="1:4" ht="9" customHeight="1">
      <c r="A1442" s="408" t="s">
        <v>20341</v>
      </c>
      <c r="B1442" s="409" t="s">
        <v>20342</v>
      </c>
      <c r="C1442" s="408" t="s">
        <v>6</v>
      </c>
      <c r="D1442" s="410">
        <v>54.11</v>
      </c>
    </row>
    <row r="1443" spans="1:4" ht="9" customHeight="1">
      <c r="A1443" s="408" t="s">
        <v>20343</v>
      </c>
      <c r="B1443" s="409" t="s">
        <v>20344</v>
      </c>
      <c r="C1443" s="408" t="s">
        <v>144</v>
      </c>
      <c r="D1443" s="410">
        <v>3.26</v>
      </c>
    </row>
    <row r="1444" spans="1:4" ht="9" customHeight="1">
      <c r="A1444" s="408" t="s">
        <v>20345</v>
      </c>
      <c r="B1444" s="409" t="s">
        <v>20346</v>
      </c>
      <c r="C1444" s="408" t="s">
        <v>144</v>
      </c>
      <c r="D1444" s="410">
        <v>30.81</v>
      </c>
    </row>
    <row r="1445" spans="1:4" ht="9" customHeight="1">
      <c r="A1445" s="408" t="s">
        <v>20347</v>
      </c>
      <c r="B1445" s="409" t="s">
        <v>20348</v>
      </c>
      <c r="C1445" s="408" t="s">
        <v>12728</v>
      </c>
      <c r="D1445" s="410">
        <v>6630.82</v>
      </c>
    </row>
    <row r="1446" spans="1:4" ht="9" customHeight="1">
      <c r="A1446" s="408" t="s">
        <v>20349</v>
      </c>
      <c r="B1446" s="409" t="s">
        <v>20350</v>
      </c>
      <c r="C1446" s="408" t="s">
        <v>144</v>
      </c>
      <c r="D1446" s="410">
        <v>83.46</v>
      </c>
    </row>
    <row r="1447" spans="1:4" ht="9" customHeight="1">
      <c r="A1447" s="408" t="s">
        <v>20351</v>
      </c>
      <c r="B1447" s="409" t="s">
        <v>20352</v>
      </c>
      <c r="C1447" s="408" t="s">
        <v>12728</v>
      </c>
      <c r="D1447" s="410">
        <v>424.5</v>
      </c>
    </row>
    <row r="1448" spans="1:4" ht="9" customHeight="1">
      <c r="A1448" s="408" t="s">
        <v>20353</v>
      </c>
      <c r="B1448" s="409" t="s">
        <v>20354</v>
      </c>
      <c r="C1448" s="408" t="s">
        <v>12728</v>
      </c>
      <c r="D1448" s="410">
        <v>80484.12</v>
      </c>
    </row>
    <row r="1449" spans="1:4" ht="9" customHeight="1">
      <c r="A1449" s="408" t="s">
        <v>20355</v>
      </c>
      <c r="B1449" s="409" t="s">
        <v>20356</v>
      </c>
      <c r="C1449" s="408" t="s">
        <v>12728</v>
      </c>
      <c r="D1449" s="410">
        <v>138457.79</v>
      </c>
    </row>
    <row r="1450" spans="1:4" ht="9" customHeight="1">
      <c r="A1450" s="408" t="s">
        <v>20357</v>
      </c>
      <c r="B1450" s="409" t="s">
        <v>20358</v>
      </c>
      <c r="C1450" s="408" t="s">
        <v>12728</v>
      </c>
      <c r="D1450" s="410">
        <v>48695.15</v>
      </c>
    </row>
    <row r="1451" spans="1:4" ht="9" customHeight="1">
      <c r="A1451" s="408" t="s">
        <v>20359</v>
      </c>
      <c r="B1451" s="409" t="s">
        <v>20360</v>
      </c>
      <c r="C1451" s="408" t="s">
        <v>12728</v>
      </c>
      <c r="D1451" s="410">
        <v>58686.82</v>
      </c>
    </row>
    <row r="1452" spans="1:4" ht="9" customHeight="1">
      <c r="A1452" s="408" t="s">
        <v>20361</v>
      </c>
      <c r="B1452" s="409" t="s">
        <v>20362</v>
      </c>
      <c r="C1452" s="408" t="s">
        <v>12728</v>
      </c>
      <c r="D1452" s="410">
        <v>144802.67000000001</v>
      </c>
    </row>
    <row r="1453" spans="1:4" ht="9" customHeight="1">
      <c r="A1453" s="408" t="s">
        <v>20363</v>
      </c>
      <c r="B1453" s="409" t="s">
        <v>20364</v>
      </c>
      <c r="C1453" s="408" t="s">
        <v>12728</v>
      </c>
      <c r="D1453" s="410">
        <v>94369.45</v>
      </c>
    </row>
    <row r="1454" spans="1:4" ht="9" customHeight="1">
      <c r="A1454" s="408" t="s">
        <v>20365</v>
      </c>
      <c r="B1454" s="409" t="s">
        <v>20366</v>
      </c>
      <c r="C1454" s="408" t="s">
        <v>12728</v>
      </c>
      <c r="D1454" s="410">
        <v>82203.42</v>
      </c>
    </row>
    <row r="1455" spans="1:4" ht="9" customHeight="1">
      <c r="A1455" s="408" t="s">
        <v>20367</v>
      </c>
      <c r="B1455" s="409" t="s">
        <v>20368</v>
      </c>
      <c r="C1455" s="408" t="s">
        <v>143</v>
      </c>
      <c r="D1455" s="410">
        <v>83.42</v>
      </c>
    </row>
    <row r="1456" spans="1:4" ht="9" customHeight="1">
      <c r="A1456" s="408" t="s">
        <v>20369</v>
      </c>
      <c r="B1456" s="409" t="s">
        <v>20370</v>
      </c>
      <c r="C1456" s="408" t="s">
        <v>144</v>
      </c>
      <c r="D1456" s="410">
        <v>24.29</v>
      </c>
    </row>
    <row r="1457" spans="1:4" ht="18" customHeight="1">
      <c r="A1457" s="408" t="s">
        <v>20371</v>
      </c>
      <c r="B1457" s="409" t="s">
        <v>20372</v>
      </c>
      <c r="C1457" s="408" t="s">
        <v>12728</v>
      </c>
      <c r="D1457" s="410">
        <v>52651.47</v>
      </c>
    </row>
    <row r="1458" spans="1:4" ht="18" customHeight="1">
      <c r="A1458" s="408" t="s">
        <v>20373</v>
      </c>
      <c r="B1458" s="409" t="s">
        <v>20374</v>
      </c>
      <c r="C1458" s="408" t="s">
        <v>12728</v>
      </c>
      <c r="D1458" s="410">
        <v>98823.79</v>
      </c>
    </row>
    <row r="1459" spans="1:4" ht="18" customHeight="1">
      <c r="A1459" s="408" t="s">
        <v>20375</v>
      </c>
      <c r="B1459" s="409" t="s">
        <v>20376</v>
      </c>
      <c r="C1459" s="408" t="s">
        <v>12728</v>
      </c>
      <c r="D1459" s="410">
        <v>27186.27</v>
      </c>
    </row>
    <row r="1460" spans="1:4" ht="18" customHeight="1">
      <c r="A1460" s="408" t="s">
        <v>20377</v>
      </c>
      <c r="B1460" s="409" t="s">
        <v>20378</v>
      </c>
      <c r="C1460" s="408" t="s">
        <v>12728</v>
      </c>
      <c r="D1460" s="410">
        <v>38378.79</v>
      </c>
    </row>
    <row r="1461" spans="1:4" ht="18" customHeight="1">
      <c r="A1461" s="408" t="s">
        <v>20379</v>
      </c>
      <c r="B1461" s="409" t="s">
        <v>20380</v>
      </c>
      <c r="C1461" s="408" t="s">
        <v>12728</v>
      </c>
      <c r="D1461" s="410">
        <v>104780.74</v>
      </c>
    </row>
    <row r="1462" spans="1:4" ht="18" customHeight="1">
      <c r="A1462" s="408" t="s">
        <v>20381</v>
      </c>
      <c r="B1462" s="409" t="s">
        <v>20382</v>
      </c>
      <c r="C1462" s="408" t="s">
        <v>12728</v>
      </c>
      <c r="D1462" s="410">
        <v>75143.16</v>
      </c>
    </row>
    <row r="1463" spans="1:4" ht="18" customHeight="1">
      <c r="A1463" s="408" t="s">
        <v>20383</v>
      </c>
      <c r="B1463" s="409" t="s">
        <v>20384</v>
      </c>
      <c r="C1463" s="408" t="s">
        <v>12728</v>
      </c>
      <c r="D1463" s="410">
        <v>48363.8</v>
      </c>
    </row>
    <row r="1464" spans="1:4" ht="9" customHeight="1">
      <c r="A1464" s="408" t="s">
        <v>20385</v>
      </c>
      <c r="B1464" s="409" t="s">
        <v>20386</v>
      </c>
      <c r="C1464" s="408" t="s">
        <v>6</v>
      </c>
      <c r="D1464" s="410">
        <v>125.61</v>
      </c>
    </row>
    <row r="1465" spans="1:4" ht="9" customHeight="1">
      <c r="A1465" s="408" t="s">
        <v>20387</v>
      </c>
      <c r="B1465" s="409" t="s">
        <v>20388</v>
      </c>
      <c r="C1465" s="408" t="s">
        <v>12728</v>
      </c>
      <c r="D1465" s="410">
        <v>34442.19</v>
      </c>
    </row>
    <row r="1466" spans="1:4" ht="9" customHeight="1">
      <c r="A1466" s="408" t="s">
        <v>20389</v>
      </c>
      <c r="B1466" s="409" t="s">
        <v>20390</v>
      </c>
      <c r="C1466" s="408" t="s">
        <v>12728</v>
      </c>
      <c r="D1466" s="410">
        <v>14828.9</v>
      </c>
    </row>
    <row r="1467" spans="1:4" ht="9" customHeight="1">
      <c r="A1467" s="408" t="s">
        <v>20391</v>
      </c>
      <c r="B1467" s="409" t="s">
        <v>20392</v>
      </c>
      <c r="C1467" s="408" t="s">
        <v>12728</v>
      </c>
      <c r="D1467" s="410">
        <v>11013.92</v>
      </c>
    </row>
    <row r="1468" spans="1:4" ht="9" customHeight="1">
      <c r="A1468" s="408" t="s">
        <v>20393</v>
      </c>
      <c r="B1468" s="409" t="s">
        <v>20394</v>
      </c>
      <c r="C1468" s="408" t="s">
        <v>12728</v>
      </c>
      <c r="D1468" s="410">
        <v>18090.259999999998</v>
      </c>
    </row>
    <row r="1469" spans="1:4" ht="9" customHeight="1">
      <c r="A1469" s="408" t="s">
        <v>20395</v>
      </c>
      <c r="B1469" s="409" t="s">
        <v>20396</v>
      </c>
      <c r="C1469" s="408" t="s">
        <v>12728</v>
      </c>
      <c r="D1469" s="410">
        <v>37990.720000000001</v>
      </c>
    </row>
    <row r="1470" spans="1:4" ht="9" customHeight="1">
      <c r="A1470" s="408" t="s">
        <v>20397</v>
      </c>
      <c r="B1470" s="409" t="s">
        <v>20398</v>
      </c>
      <c r="C1470" s="408" t="s">
        <v>12728</v>
      </c>
      <c r="D1470" s="410">
        <v>31832.62</v>
      </c>
    </row>
    <row r="1471" spans="1:4" ht="9" customHeight="1">
      <c r="A1471" s="408" t="s">
        <v>20399</v>
      </c>
      <c r="B1471" s="409" t="s">
        <v>20400</v>
      </c>
      <c r="C1471" s="408" t="s">
        <v>12728</v>
      </c>
      <c r="D1471" s="410">
        <v>18811.2</v>
      </c>
    </row>
    <row r="1472" spans="1:4" ht="9" customHeight="1">
      <c r="A1472" s="408" t="s">
        <v>20401</v>
      </c>
      <c r="B1472" s="409" t="s">
        <v>20402</v>
      </c>
      <c r="C1472" s="408" t="s">
        <v>12728</v>
      </c>
      <c r="D1472" s="410">
        <v>14344.69</v>
      </c>
    </row>
    <row r="1473" spans="1:4" ht="9" customHeight="1">
      <c r="A1473" s="408" t="s">
        <v>20403</v>
      </c>
      <c r="B1473" s="409" t="s">
        <v>20404</v>
      </c>
      <c r="C1473" s="408" t="s">
        <v>12728</v>
      </c>
      <c r="D1473" s="410">
        <v>1573.73</v>
      </c>
    </row>
    <row r="1474" spans="1:4" ht="9" customHeight="1">
      <c r="A1474" s="408" t="s">
        <v>20405</v>
      </c>
      <c r="B1474" s="409" t="s">
        <v>20406</v>
      </c>
      <c r="C1474" s="408" t="s">
        <v>143</v>
      </c>
      <c r="D1474" s="410">
        <v>2.88</v>
      </c>
    </row>
    <row r="1475" spans="1:4" ht="9" customHeight="1">
      <c r="A1475" s="408" t="s">
        <v>20407</v>
      </c>
      <c r="B1475" s="409" t="s">
        <v>20408</v>
      </c>
      <c r="C1475" s="408" t="s">
        <v>143</v>
      </c>
      <c r="D1475" s="410">
        <v>2210.9899999999998</v>
      </c>
    </row>
    <row r="1476" spans="1:4" ht="9" customHeight="1">
      <c r="A1476" s="408" t="s">
        <v>20409</v>
      </c>
      <c r="B1476" s="409" t="s">
        <v>20410</v>
      </c>
      <c r="C1476" s="408" t="s">
        <v>143</v>
      </c>
      <c r="D1476" s="410">
        <v>552.53</v>
      </c>
    </row>
    <row r="1477" spans="1:4" ht="9" customHeight="1">
      <c r="A1477" s="408" t="s">
        <v>20411</v>
      </c>
      <c r="B1477" s="409" t="s">
        <v>20412</v>
      </c>
      <c r="C1477" s="408" t="s">
        <v>143</v>
      </c>
      <c r="D1477" s="410">
        <v>500.73</v>
      </c>
    </row>
    <row r="1478" spans="1:4" ht="9" customHeight="1">
      <c r="A1478" s="408" t="s">
        <v>20413</v>
      </c>
      <c r="B1478" s="409" t="s">
        <v>20414</v>
      </c>
      <c r="C1478" s="408" t="s">
        <v>143</v>
      </c>
      <c r="D1478" s="410">
        <v>436.75</v>
      </c>
    </row>
    <row r="1479" spans="1:4" ht="9" customHeight="1">
      <c r="A1479" s="408" t="s">
        <v>20415</v>
      </c>
      <c r="B1479" s="409" t="s">
        <v>20416</v>
      </c>
      <c r="C1479" s="408" t="s">
        <v>143</v>
      </c>
      <c r="D1479" s="410">
        <v>346.97</v>
      </c>
    </row>
    <row r="1480" spans="1:4" ht="9" customHeight="1">
      <c r="A1480" s="408" t="s">
        <v>20417</v>
      </c>
      <c r="B1480" s="409" t="s">
        <v>20418</v>
      </c>
      <c r="C1480" s="408" t="s">
        <v>143</v>
      </c>
      <c r="D1480" s="410">
        <v>379.03</v>
      </c>
    </row>
    <row r="1481" spans="1:4" ht="9" customHeight="1">
      <c r="A1481" s="408" t="s">
        <v>20419</v>
      </c>
      <c r="B1481" s="409" t="s">
        <v>20420</v>
      </c>
      <c r="C1481" s="408" t="s">
        <v>143</v>
      </c>
      <c r="D1481" s="410">
        <v>271.33999999999997</v>
      </c>
    </row>
    <row r="1482" spans="1:4" ht="9" customHeight="1">
      <c r="A1482" s="408" t="s">
        <v>20421</v>
      </c>
      <c r="B1482" s="409" t="s">
        <v>20422</v>
      </c>
      <c r="C1482" s="408" t="s">
        <v>143</v>
      </c>
      <c r="D1482" s="410">
        <v>462.22</v>
      </c>
    </row>
    <row r="1483" spans="1:4" ht="9" customHeight="1">
      <c r="A1483" s="408" t="s">
        <v>20423</v>
      </c>
      <c r="B1483" s="409" t="s">
        <v>20424</v>
      </c>
      <c r="C1483" s="408" t="s">
        <v>143</v>
      </c>
      <c r="D1483" s="410">
        <v>338.98</v>
      </c>
    </row>
    <row r="1484" spans="1:4" ht="9" customHeight="1">
      <c r="A1484" s="408" t="s">
        <v>20425</v>
      </c>
      <c r="B1484" s="409" t="s">
        <v>20426</v>
      </c>
      <c r="C1484" s="408" t="s">
        <v>143</v>
      </c>
      <c r="D1484" s="410">
        <v>351.41</v>
      </c>
    </row>
    <row r="1485" spans="1:4" ht="9" customHeight="1">
      <c r="A1485" s="408" t="s">
        <v>20427</v>
      </c>
      <c r="B1485" s="409" t="s">
        <v>20428</v>
      </c>
      <c r="C1485" s="408" t="s">
        <v>143</v>
      </c>
      <c r="D1485" s="410">
        <v>233.28</v>
      </c>
    </row>
    <row r="1486" spans="1:4" ht="9" customHeight="1">
      <c r="A1486" s="408" t="s">
        <v>20429</v>
      </c>
      <c r="B1486" s="409" t="s">
        <v>20430</v>
      </c>
      <c r="C1486" s="408" t="s">
        <v>143</v>
      </c>
      <c r="D1486" s="410">
        <v>296</v>
      </c>
    </row>
    <row r="1487" spans="1:4" ht="9" customHeight="1">
      <c r="A1487" s="408" t="s">
        <v>20431</v>
      </c>
      <c r="B1487" s="409" t="s">
        <v>20432</v>
      </c>
      <c r="C1487" s="408" t="s">
        <v>143</v>
      </c>
      <c r="D1487" s="410">
        <v>159.88999999999999</v>
      </c>
    </row>
    <row r="1488" spans="1:4" ht="9" customHeight="1">
      <c r="A1488" s="408" t="s">
        <v>20433</v>
      </c>
      <c r="B1488" s="409" t="s">
        <v>20434</v>
      </c>
      <c r="C1488" s="408" t="s">
        <v>143</v>
      </c>
      <c r="D1488" s="410">
        <v>394.48</v>
      </c>
    </row>
    <row r="1489" spans="1:4" ht="9" customHeight="1">
      <c r="A1489" s="408" t="s">
        <v>20435</v>
      </c>
      <c r="B1489" s="409" t="s">
        <v>20436</v>
      </c>
      <c r="C1489" s="408" t="s">
        <v>143</v>
      </c>
      <c r="D1489" s="410">
        <v>286.77999999999997</v>
      </c>
    </row>
    <row r="1490" spans="1:4" ht="9" customHeight="1">
      <c r="A1490" s="408" t="s">
        <v>20437</v>
      </c>
      <c r="B1490" s="409" t="s">
        <v>20438</v>
      </c>
      <c r="C1490" s="408" t="s">
        <v>143</v>
      </c>
      <c r="D1490" s="410">
        <v>337.96</v>
      </c>
    </row>
    <row r="1491" spans="1:4" ht="9" customHeight="1">
      <c r="A1491" s="408" t="s">
        <v>20439</v>
      </c>
      <c r="B1491" s="409" t="s">
        <v>20440</v>
      </c>
      <c r="C1491" s="408" t="s">
        <v>143</v>
      </c>
      <c r="D1491" s="410">
        <v>249.95</v>
      </c>
    </row>
    <row r="1492" spans="1:4" ht="9" customHeight="1">
      <c r="A1492" s="408" t="s">
        <v>20441</v>
      </c>
      <c r="B1492" s="409" t="s">
        <v>20442</v>
      </c>
      <c r="C1492" s="408" t="s">
        <v>143</v>
      </c>
      <c r="D1492" s="410">
        <v>268.14</v>
      </c>
    </row>
    <row r="1493" spans="1:4" ht="9" customHeight="1">
      <c r="A1493" s="408" t="s">
        <v>20443</v>
      </c>
      <c r="B1493" s="409" t="s">
        <v>20444</v>
      </c>
      <c r="C1493" s="408" t="s">
        <v>143</v>
      </c>
      <c r="D1493" s="410">
        <v>156.69</v>
      </c>
    </row>
    <row r="1494" spans="1:4" ht="9" customHeight="1">
      <c r="A1494" s="408" t="s">
        <v>20445</v>
      </c>
      <c r="B1494" s="409" t="s">
        <v>20446</v>
      </c>
      <c r="C1494" s="408" t="s">
        <v>143</v>
      </c>
      <c r="D1494" s="410">
        <v>297.99</v>
      </c>
    </row>
    <row r="1495" spans="1:4" ht="9" customHeight="1">
      <c r="A1495" s="408" t="s">
        <v>20447</v>
      </c>
      <c r="B1495" s="409" t="s">
        <v>20448</v>
      </c>
      <c r="C1495" s="408" t="s">
        <v>143</v>
      </c>
      <c r="D1495" s="410">
        <v>196.9</v>
      </c>
    </row>
    <row r="1496" spans="1:4" ht="9" customHeight="1">
      <c r="A1496" s="408" t="s">
        <v>20449</v>
      </c>
      <c r="B1496" s="409" t="s">
        <v>20450</v>
      </c>
      <c r="C1496" s="408" t="s">
        <v>143</v>
      </c>
      <c r="D1496" s="410">
        <v>275.58</v>
      </c>
    </row>
    <row r="1497" spans="1:4" ht="9" customHeight="1">
      <c r="A1497" s="408" t="s">
        <v>20451</v>
      </c>
      <c r="B1497" s="409" t="s">
        <v>20452</v>
      </c>
      <c r="C1497" s="408" t="s">
        <v>143</v>
      </c>
      <c r="D1497" s="410">
        <v>167.2</v>
      </c>
    </row>
    <row r="1498" spans="1:4" ht="9" customHeight="1">
      <c r="A1498" s="408" t="s">
        <v>20453</v>
      </c>
      <c r="B1498" s="409" t="s">
        <v>20454</v>
      </c>
      <c r="C1498" s="408" t="s">
        <v>143</v>
      </c>
      <c r="D1498" s="410">
        <v>316.37</v>
      </c>
    </row>
    <row r="1499" spans="1:4" ht="9" customHeight="1">
      <c r="A1499" s="408" t="s">
        <v>20455</v>
      </c>
      <c r="B1499" s="409" t="s">
        <v>20456</v>
      </c>
      <c r="C1499" s="408" t="s">
        <v>143</v>
      </c>
      <c r="D1499" s="410">
        <v>221.97</v>
      </c>
    </row>
    <row r="1500" spans="1:4" ht="9" customHeight="1">
      <c r="A1500" s="408" t="s">
        <v>20457</v>
      </c>
      <c r="B1500" s="409" t="s">
        <v>20458</v>
      </c>
      <c r="C1500" s="408" t="s">
        <v>143</v>
      </c>
      <c r="D1500" s="410">
        <v>302.64</v>
      </c>
    </row>
    <row r="1501" spans="1:4" ht="9" customHeight="1">
      <c r="A1501" s="408" t="s">
        <v>20459</v>
      </c>
      <c r="B1501" s="409" t="s">
        <v>20460</v>
      </c>
      <c r="C1501" s="408" t="s">
        <v>143</v>
      </c>
      <c r="D1501" s="410">
        <v>203.53</v>
      </c>
    </row>
    <row r="1502" spans="1:4" ht="9" customHeight="1">
      <c r="A1502" s="408" t="s">
        <v>20461</v>
      </c>
      <c r="B1502" s="409" t="s">
        <v>20462</v>
      </c>
      <c r="C1502" s="408" t="s">
        <v>143</v>
      </c>
      <c r="D1502" s="410">
        <v>291.67</v>
      </c>
    </row>
    <row r="1503" spans="1:4" ht="9" customHeight="1">
      <c r="A1503" s="408" t="s">
        <v>20463</v>
      </c>
      <c r="B1503" s="409" t="s">
        <v>20464</v>
      </c>
      <c r="C1503" s="408" t="s">
        <v>143</v>
      </c>
      <c r="D1503" s="410">
        <v>188.83</v>
      </c>
    </row>
    <row r="1504" spans="1:4" ht="9" customHeight="1">
      <c r="A1504" s="408" t="s">
        <v>20465</v>
      </c>
      <c r="B1504" s="409" t="s">
        <v>20466</v>
      </c>
      <c r="C1504" s="408" t="s">
        <v>143</v>
      </c>
      <c r="D1504" s="410">
        <v>282.81</v>
      </c>
    </row>
    <row r="1505" spans="1:4" ht="9" customHeight="1">
      <c r="A1505" s="408" t="s">
        <v>20467</v>
      </c>
      <c r="B1505" s="409" t="s">
        <v>20468</v>
      </c>
      <c r="C1505" s="408" t="s">
        <v>143</v>
      </c>
      <c r="D1505" s="410">
        <v>176.94</v>
      </c>
    </row>
    <row r="1506" spans="1:4" ht="9" customHeight="1">
      <c r="A1506" s="408" t="s">
        <v>20469</v>
      </c>
      <c r="B1506" s="409" t="s">
        <v>20470</v>
      </c>
      <c r="C1506" s="408" t="s">
        <v>143</v>
      </c>
      <c r="D1506" s="410">
        <v>2364.5700000000002</v>
      </c>
    </row>
    <row r="1507" spans="1:4" ht="18" customHeight="1">
      <c r="A1507" s="408" t="s">
        <v>20471</v>
      </c>
      <c r="B1507" s="409" t="s">
        <v>20472</v>
      </c>
      <c r="C1507" s="408" t="s">
        <v>143</v>
      </c>
      <c r="D1507" s="410">
        <v>10924.7</v>
      </c>
    </row>
    <row r="1508" spans="1:4" ht="9" customHeight="1">
      <c r="A1508" s="408" t="s">
        <v>20473</v>
      </c>
      <c r="B1508" s="409" t="s">
        <v>20474</v>
      </c>
      <c r="C1508" s="408" t="s">
        <v>143</v>
      </c>
      <c r="D1508" s="410">
        <v>0</v>
      </c>
    </row>
    <row r="1509" spans="1:4" ht="18" customHeight="1">
      <c r="A1509" s="408" t="s">
        <v>20475</v>
      </c>
      <c r="B1509" s="409" t="s">
        <v>20476</v>
      </c>
      <c r="C1509" s="408" t="s">
        <v>143</v>
      </c>
      <c r="D1509" s="410">
        <v>431.04</v>
      </c>
    </row>
    <row r="1510" spans="1:4" ht="18" customHeight="1">
      <c r="A1510" s="408" t="s">
        <v>20477</v>
      </c>
      <c r="B1510" s="409" t="s">
        <v>20478</v>
      </c>
      <c r="C1510" s="408" t="s">
        <v>143</v>
      </c>
      <c r="D1510" s="410">
        <v>326.79000000000002</v>
      </c>
    </row>
    <row r="1511" spans="1:4" ht="18" customHeight="1">
      <c r="A1511" s="408" t="s">
        <v>20479</v>
      </c>
      <c r="B1511" s="409" t="s">
        <v>20480</v>
      </c>
      <c r="C1511" s="408" t="s">
        <v>143</v>
      </c>
      <c r="D1511" s="410">
        <v>364.37</v>
      </c>
    </row>
    <row r="1512" spans="1:4" ht="18" customHeight="1">
      <c r="A1512" s="408" t="s">
        <v>20481</v>
      </c>
      <c r="B1512" s="409" t="s">
        <v>20482</v>
      </c>
      <c r="C1512" s="408" t="s">
        <v>143</v>
      </c>
      <c r="D1512" s="410">
        <v>386.81</v>
      </c>
    </row>
    <row r="1513" spans="1:4" ht="18" customHeight="1">
      <c r="A1513" s="408" t="s">
        <v>20483</v>
      </c>
      <c r="B1513" s="409" t="s">
        <v>20484</v>
      </c>
      <c r="C1513" s="408" t="s">
        <v>143</v>
      </c>
      <c r="D1513" s="410">
        <v>411.85</v>
      </c>
    </row>
    <row r="1514" spans="1:4" ht="18" customHeight="1">
      <c r="A1514" s="408" t="s">
        <v>20485</v>
      </c>
      <c r="B1514" s="409" t="s">
        <v>20486</v>
      </c>
      <c r="C1514" s="408" t="s">
        <v>143</v>
      </c>
      <c r="D1514" s="410">
        <v>439.84</v>
      </c>
    </row>
    <row r="1515" spans="1:4" ht="18" customHeight="1">
      <c r="A1515" s="408" t="s">
        <v>20487</v>
      </c>
      <c r="B1515" s="409" t="s">
        <v>20488</v>
      </c>
      <c r="C1515" s="408" t="s">
        <v>143</v>
      </c>
      <c r="D1515" s="410">
        <v>471.12</v>
      </c>
    </row>
    <row r="1516" spans="1:4" ht="18" customHeight="1">
      <c r="A1516" s="408" t="s">
        <v>20489</v>
      </c>
      <c r="B1516" s="409" t="s">
        <v>20490</v>
      </c>
      <c r="C1516" s="408" t="s">
        <v>143</v>
      </c>
      <c r="D1516" s="410">
        <v>506.08</v>
      </c>
    </row>
    <row r="1517" spans="1:4" ht="18" customHeight="1">
      <c r="A1517" s="408" t="s">
        <v>20491</v>
      </c>
      <c r="B1517" s="409" t="s">
        <v>20492</v>
      </c>
      <c r="C1517" s="408" t="s">
        <v>143</v>
      </c>
      <c r="D1517" s="410">
        <v>556.24</v>
      </c>
    </row>
    <row r="1518" spans="1:4" ht="18" customHeight="1">
      <c r="A1518" s="408" t="s">
        <v>20493</v>
      </c>
      <c r="B1518" s="409" t="s">
        <v>20494</v>
      </c>
      <c r="C1518" s="408" t="s">
        <v>143</v>
      </c>
      <c r="D1518" s="410">
        <v>189.53</v>
      </c>
    </row>
    <row r="1519" spans="1:4" ht="9" customHeight="1">
      <c r="A1519" s="408" t="s">
        <v>20495</v>
      </c>
      <c r="B1519" s="409" t="s">
        <v>20496</v>
      </c>
      <c r="C1519" s="408" t="s">
        <v>143</v>
      </c>
      <c r="D1519" s="410">
        <v>278.68</v>
      </c>
    </row>
    <row r="1520" spans="1:4" ht="9" customHeight="1">
      <c r="A1520" s="408" t="s">
        <v>20497</v>
      </c>
      <c r="B1520" s="409" t="s">
        <v>20498</v>
      </c>
      <c r="C1520" s="408" t="s">
        <v>143</v>
      </c>
      <c r="D1520" s="410">
        <v>395.33</v>
      </c>
    </row>
    <row r="1521" spans="1:4" ht="9" customHeight="1">
      <c r="A1521" s="408" t="s">
        <v>20499</v>
      </c>
      <c r="B1521" s="409" t="s">
        <v>20500</v>
      </c>
      <c r="C1521" s="408" t="s">
        <v>143</v>
      </c>
      <c r="D1521" s="410">
        <v>422.02</v>
      </c>
    </row>
    <row r="1522" spans="1:4" ht="9" customHeight="1">
      <c r="A1522" s="408" t="s">
        <v>20501</v>
      </c>
      <c r="B1522" s="409" t="s">
        <v>20502</v>
      </c>
      <c r="C1522" s="408" t="s">
        <v>143</v>
      </c>
      <c r="D1522" s="410">
        <v>318.57</v>
      </c>
    </row>
    <row r="1523" spans="1:4" ht="9" customHeight="1">
      <c r="A1523" s="408" t="s">
        <v>20503</v>
      </c>
      <c r="B1523" s="409" t="s">
        <v>20504</v>
      </c>
      <c r="C1523" s="408" t="s">
        <v>143</v>
      </c>
      <c r="D1523" s="410">
        <v>326.33</v>
      </c>
    </row>
    <row r="1524" spans="1:4" ht="9" customHeight="1">
      <c r="A1524" s="408" t="s">
        <v>20505</v>
      </c>
      <c r="B1524" s="409" t="s">
        <v>20506</v>
      </c>
      <c r="C1524" s="408" t="s">
        <v>143</v>
      </c>
      <c r="D1524" s="410">
        <v>344.9</v>
      </c>
    </row>
    <row r="1525" spans="1:4" ht="9" customHeight="1">
      <c r="A1525" s="408" t="s">
        <v>20507</v>
      </c>
      <c r="B1525" s="409" t="s">
        <v>20508</v>
      </c>
      <c r="C1525" s="408" t="s">
        <v>143</v>
      </c>
      <c r="D1525" s="410">
        <v>365.63</v>
      </c>
    </row>
    <row r="1526" spans="1:4" ht="9" customHeight="1">
      <c r="A1526" s="408" t="s">
        <v>20509</v>
      </c>
      <c r="B1526" s="409" t="s">
        <v>20510</v>
      </c>
      <c r="C1526" s="408" t="s">
        <v>143</v>
      </c>
      <c r="D1526" s="410">
        <v>709.67</v>
      </c>
    </row>
    <row r="1527" spans="1:4" ht="9" customHeight="1">
      <c r="A1527" s="408" t="s">
        <v>20511</v>
      </c>
      <c r="B1527" s="409" t="s">
        <v>20512</v>
      </c>
      <c r="C1527" s="408" t="s">
        <v>143</v>
      </c>
      <c r="D1527" s="410">
        <v>768.64</v>
      </c>
    </row>
    <row r="1528" spans="1:4" ht="9" customHeight="1">
      <c r="A1528" s="408" t="s">
        <v>20513</v>
      </c>
      <c r="B1528" s="409" t="s">
        <v>20514</v>
      </c>
      <c r="C1528" s="408" t="s">
        <v>143</v>
      </c>
      <c r="D1528" s="410">
        <v>315.27</v>
      </c>
    </row>
    <row r="1529" spans="1:4" ht="9" customHeight="1">
      <c r="A1529" s="408" t="s">
        <v>20515</v>
      </c>
      <c r="B1529" s="409" t="s">
        <v>20516</v>
      </c>
      <c r="C1529" s="408" t="s">
        <v>143</v>
      </c>
      <c r="D1529" s="410">
        <v>218.7</v>
      </c>
    </row>
    <row r="1530" spans="1:4" ht="9" customHeight="1">
      <c r="A1530" s="408" t="s">
        <v>20517</v>
      </c>
      <c r="B1530" s="409" t="s">
        <v>20518</v>
      </c>
      <c r="C1530" s="408" t="s">
        <v>143</v>
      </c>
      <c r="D1530" s="410">
        <v>327.9</v>
      </c>
    </row>
    <row r="1531" spans="1:4" ht="9" customHeight="1">
      <c r="A1531" s="408" t="s">
        <v>20519</v>
      </c>
      <c r="B1531" s="409" t="s">
        <v>20520</v>
      </c>
      <c r="C1531" s="408" t="s">
        <v>143</v>
      </c>
      <c r="D1531" s="410">
        <v>233.12</v>
      </c>
    </row>
    <row r="1532" spans="1:4" ht="9" customHeight="1">
      <c r="A1532" s="408" t="s">
        <v>20521</v>
      </c>
      <c r="B1532" s="409" t="s">
        <v>20522</v>
      </c>
      <c r="C1532" s="408" t="s">
        <v>143</v>
      </c>
      <c r="D1532" s="410">
        <v>275.24</v>
      </c>
    </row>
    <row r="1533" spans="1:4" ht="9" customHeight="1">
      <c r="A1533" s="408" t="s">
        <v>20523</v>
      </c>
      <c r="B1533" s="409" t="s">
        <v>20524</v>
      </c>
      <c r="C1533" s="408" t="s">
        <v>143</v>
      </c>
      <c r="D1533" s="410">
        <v>180.01</v>
      </c>
    </row>
    <row r="1534" spans="1:4" ht="9" customHeight="1">
      <c r="A1534" s="408" t="s">
        <v>20525</v>
      </c>
      <c r="B1534" s="409" t="s">
        <v>20526</v>
      </c>
      <c r="C1534" s="408" t="s">
        <v>143</v>
      </c>
      <c r="D1534" s="410">
        <v>250.15</v>
      </c>
    </row>
    <row r="1535" spans="1:4" ht="9" customHeight="1">
      <c r="A1535" s="408" t="s">
        <v>20527</v>
      </c>
      <c r="B1535" s="409" t="s">
        <v>20528</v>
      </c>
      <c r="C1535" s="408" t="s">
        <v>143</v>
      </c>
      <c r="D1535" s="410">
        <v>154.91999999999999</v>
      </c>
    </row>
    <row r="1536" spans="1:4" ht="9" customHeight="1">
      <c r="A1536" s="408" t="s">
        <v>20529</v>
      </c>
      <c r="B1536" s="409" t="s">
        <v>20530</v>
      </c>
      <c r="C1536" s="408" t="s">
        <v>143</v>
      </c>
      <c r="D1536" s="410">
        <v>342.06</v>
      </c>
    </row>
    <row r="1537" spans="1:4" ht="9" customHeight="1">
      <c r="A1537" s="408" t="s">
        <v>20531</v>
      </c>
      <c r="B1537" s="409" t="s">
        <v>20532</v>
      </c>
      <c r="C1537" s="408" t="s">
        <v>143</v>
      </c>
      <c r="D1537" s="410">
        <v>249.29</v>
      </c>
    </row>
    <row r="1538" spans="1:4" ht="9" customHeight="1">
      <c r="A1538" s="408" t="s">
        <v>20533</v>
      </c>
      <c r="B1538" s="409" t="s">
        <v>20534</v>
      </c>
      <c r="C1538" s="408" t="s">
        <v>143</v>
      </c>
      <c r="D1538" s="410">
        <v>284.63</v>
      </c>
    </row>
    <row r="1539" spans="1:4" ht="9" customHeight="1">
      <c r="A1539" s="408" t="s">
        <v>20535</v>
      </c>
      <c r="B1539" s="409" t="s">
        <v>20536</v>
      </c>
      <c r="C1539" s="408" t="s">
        <v>143</v>
      </c>
      <c r="D1539" s="410">
        <v>190.78</v>
      </c>
    </row>
    <row r="1540" spans="1:4" ht="9" customHeight="1">
      <c r="A1540" s="408" t="s">
        <v>20537</v>
      </c>
      <c r="B1540" s="409" t="s">
        <v>20538</v>
      </c>
      <c r="C1540" s="408" t="s">
        <v>143</v>
      </c>
      <c r="D1540" s="410">
        <v>257.45</v>
      </c>
    </row>
    <row r="1541" spans="1:4" ht="9" customHeight="1">
      <c r="A1541" s="408" t="s">
        <v>20539</v>
      </c>
      <c r="B1541" s="409" t="s">
        <v>20540</v>
      </c>
      <c r="C1541" s="408" t="s">
        <v>143</v>
      </c>
      <c r="D1541" s="410">
        <v>163.61000000000001</v>
      </c>
    </row>
    <row r="1542" spans="1:4" ht="9" customHeight="1">
      <c r="A1542" s="408" t="s">
        <v>20541</v>
      </c>
      <c r="B1542" s="409" t="s">
        <v>20542</v>
      </c>
      <c r="C1542" s="408" t="s">
        <v>143</v>
      </c>
      <c r="D1542" s="410">
        <v>353.85</v>
      </c>
    </row>
    <row r="1543" spans="1:4" ht="18" customHeight="1">
      <c r="A1543" s="408" t="s">
        <v>20543</v>
      </c>
      <c r="B1543" s="409" t="s">
        <v>20544</v>
      </c>
      <c r="C1543" s="408" t="s">
        <v>143</v>
      </c>
      <c r="D1543" s="410">
        <v>265.22000000000003</v>
      </c>
    </row>
    <row r="1544" spans="1:4" ht="9" customHeight="1">
      <c r="A1544" s="408" t="s">
        <v>20545</v>
      </c>
      <c r="B1544" s="409" t="s">
        <v>20546</v>
      </c>
      <c r="C1544" s="408" t="s">
        <v>143</v>
      </c>
      <c r="D1544" s="410">
        <v>357.82</v>
      </c>
    </row>
    <row r="1545" spans="1:4" ht="9" customHeight="1">
      <c r="A1545" s="408" t="s">
        <v>20547</v>
      </c>
      <c r="B1545" s="409" t="s">
        <v>20548</v>
      </c>
      <c r="C1545" s="408" t="s">
        <v>143</v>
      </c>
      <c r="D1545" s="410">
        <v>267.3</v>
      </c>
    </row>
    <row r="1546" spans="1:4" ht="9" customHeight="1">
      <c r="A1546" s="408" t="s">
        <v>20549</v>
      </c>
      <c r="B1546" s="409" t="s">
        <v>20550</v>
      </c>
      <c r="C1546" s="408" t="s">
        <v>143</v>
      </c>
      <c r="D1546" s="410">
        <v>296.86</v>
      </c>
    </row>
    <row r="1547" spans="1:4" ht="9" customHeight="1">
      <c r="A1547" s="408" t="s">
        <v>20551</v>
      </c>
      <c r="B1547" s="409" t="s">
        <v>20552</v>
      </c>
      <c r="C1547" s="408" t="s">
        <v>143</v>
      </c>
      <c r="D1547" s="410">
        <v>204.83</v>
      </c>
    </row>
    <row r="1548" spans="1:4" ht="9" customHeight="1">
      <c r="A1548" s="408" t="s">
        <v>20553</v>
      </c>
      <c r="B1548" s="409" t="s">
        <v>20554</v>
      </c>
      <c r="C1548" s="408" t="s">
        <v>143</v>
      </c>
      <c r="D1548" s="410">
        <v>267.02</v>
      </c>
    </row>
    <row r="1549" spans="1:4" ht="9" customHeight="1">
      <c r="A1549" s="408" t="s">
        <v>20555</v>
      </c>
      <c r="B1549" s="409" t="s">
        <v>20556</v>
      </c>
      <c r="C1549" s="408" t="s">
        <v>143</v>
      </c>
      <c r="D1549" s="410">
        <v>174.99</v>
      </c>
    </row>
    <row r="1550" spans="1:4" ht="9" customHeight="1">
      <c r="A1550" s="408" t="s">
        <v>20557</v>
      </c>
      <c r="B1550" s="409" t="s">
        <v>20558</v>
      </c>
      <c r="C1550" s="408" t="s">
        <v>143</v>
      </c>
      <c r="D1550" s="410">
        <v>375.48</v>
      </c>
    </row>
    <row r="1551" spans="1:4" ht="9" customHeight="1">
      <c r="A1551" s="408" t="s">
        <v>20559</v>
      </c>
      <c r="B1551" s="409" t="s">
        <v>20560</v>
      </c>
      <c r="C1551" s="408" t="s">
        <v>143</v>
      </c>
      <c r="D1551" s="410">
        <v>287.47000000000003</v>
      </c>
    </row>
    <row r="1552" spans="1:4" ht="9" customHeight="1">
      <c r="A1552" s="408" t="s">
        <v>20561</v>
      </c>
      <c r="B1552" s="409" t="s">
        <v>20562</v>
      </c>
      <c r="C1552" s="408" t="s">
        <v>143</v>
      </c>
      <c r="D1552" s="410">
        <v>395.14</v>
      </c>
    </row>
    <row r="1553" spans="1:4" ht="9" customHeight="1">
      <c r="A1553" s="408" t="s">
        <v>20563</v>
      </c>
      <c r="B1553" s="409" t="s">
        <v>20564</v>
      </c>
      <c r="C1553" s="408" t="s">
        <v>143</v>
      </c>
      <c r="D1553" s="410">
        <v>309.94</v>
      </c>
    </row>
    <row r="1554" spans="1:4" ht="9" customHeight="1">
      <c r="A1554" s="408" t="s">
        <v>20565</v>
      </c>
      <c r="B1554" s="409" t="s">
        <v>20566</v>
      </c>
      <c r="C1554" s="408" t="s">
        <v>143</v>
      </c>
      <c r="D1554" s="410">
        <v>320.95</v>
      </c>
    </row>
    <row r="1555" spans="1:4" ht="9" customHeight="1">
      <c r="A1555" s="408" t="s">
        <v>20567</v>
      </c>
      <c r="B1555" s="409" t="s">
        <v>20568</v>
      </c>
      <c r="C1555" s="408" t="s">
        <v>143</v>
      </c>
      <c r="D1555" s="410">
        <v>229.41</v>
      </c>
    </row>
    <row r="1556" spans="1:4" ht="9" customHeight="1">
      <c r="A1556" s="408" t="s">
        <v>20569</v>
      </c>
      <c r="B1556" s="409" t="s">
        <v>20570</v>
      </c>
      <c r="C1556" s="408" t="s">
        <v>143</v>
      </c>
      <c r="D1556" s="410">
        <v>315.14</v>
      </c>
    </row>
    <row r="1557" spans="1:4" ht="9" customHeight="1">
      <c r="A1557" s="408" t="s">
        <v>20571</v>
      </c>
      <c r="B1557" s="409" t="s">
        <v>20572</v>
      </c>
      <c r="C1557" s="408" t="s">
        <v>143</v>
      </c>
      <c r="D1557" s="410">
        <v>225.24</v>
      </c>
    </row>
    <row r="1558" spans="1:4" ht="9" customHeight="1">
      <c r="A1558" s="408" t="s">
        <v>20573</v>
      </c>
      <c r="B1558" s="409" t="s">
        <v>20574</v>
      </c>
      <c r="C1558" s="408" t="s">
        <v>143</v>
      </c>
      <c r="D1558" s="410">
        <v>303.64</v>
      </c>
    </row>
    <row r="1559" spans="1:4" ht="9" customHeight="1">
      <c r="A1559" s="408" t="s">
        <v>20575</v>
      </c>
      <c r="B1559" s="409" t="s">
        <v>20576</v>
      </c>
      <c r="C1559" s="408" t="s">
        <v>143</v>
      </c>
      <c r="D1559" s="410">
        <v>213.76</v>
      </c>
    </row>
    <row r="1560" spans="1:4" ht="9" customHeight="1">
      <c r="A1560" s="408" t="s">
        <v>20577</v>
      </c>
      <c r="B1560" s="409" t="s">
        <v>20578</v>
      </c>
      <c r="C1560" s="408" t="s">
        <v>143</v>
      </c>
      <c r="D1560" s="410">
        <v>272.07</v>
      </c>
    </row>
    <row r="1561" spans="1:4" ht="9" customHeight="1">
      <c r="A1561" s="408" t="s">
        <v>20579</v>
      </c>
      <c r="B1561" s="409" t="s">
        <v>20580</v>
      </c>
      <c r="C1561" s="408" t="s">
        <v>143</v>
      </c>
      <c r="D1561" s="410">
        <v>182.18</v>
      </c>
    </row>
    <row r="1562" spans="1:4" ht="9" customHeight="1">
      <c r="A1562" s="408" t="s">
        <v>20581</v>
      </c>
      <c r="B1562" s="409" t="s">
        <v>20582</v>
      </c>
      <c r="C1562" s="408" t="s">
        <v>143</v>
      </c>
      <c r="D1562" s="410">
        <v>318.11</v>
      </c>
    </row>
    <row r="1563" spans="1:4" ht="9" customHeight="1">
      <c r="A1563" s="408" t="s">
        <v>20583</v>
      </c>
      <c r="B1563" s="409" t="s">
        <v>20584</v>
      </c>
      <c r="C1563" s="408" t="s">
        <v>143</v>
      </c>
      <c r="D1563" s="410">
        <v>230.34</v>
      </c>
    </row>
    <row r="1564" spans="1:4" ht="9" customHeight="1">
      <c r="A1564" s="408" t="s">
        <v>20585</v>
      </c>
      <c r="B1564" s="409" t="s">
        <v>20586</v>
      </c>
      <c r="C1564" s="408" t="s">
        <v>143</v>
      </c>
      <c r="D1564" s="410">
        <v>283.42</v>
      </c>
    </row>
    <row r="1565" spans="1:4" ht="9" customHeight="1">
      <c r="A1565" s="408" t="s">
        <v>20587</v>
      </c>
      <c r="B1565" s="409" t="s">
        <v>20588</v>
      </c>
      <c r="C1565" s="408" t="s">
        <v>143</v>
      </c>
      <c r="D1565" s="410">
        <v>195.65</v>
      </c>
    </row>
    <row r="1566" spans="1:4" ht="9" customHeight="1">
      <c r="A1566" s="408" t="s">
        <v>20589</v>
      </c>
      <c r="B1566" s="409" t="s">
        <v>20590</v>
      </c>
      <c r="C1566" s="408" t="s">
        <v>143</v>
      </c>
      <c r="D1566" s="410">
        <v>336.75</v>
      </c>
    </row>
    <row r="1567" spans="1:4" ht="9" customHeight="1">
      <c r="A1567" s="408" t="s">
        <v>20591</v>
      </c>
      <c r="B1567" s="409" t="s">
        <v>20592</v>
      </c>
      <c r="C1567" s="408" t="s">
        <v>143</v>
      </c>
      <c r="D1567" s="410">
        <v>251.7</v>
      </c>
    </row>
    <row r="1568" spans="1:4" ht="9" customHeight="1">
      <c r="A1568" s="408" t="s">
        <v>20593</v>
      </c>
      <c r="B1568" s="409" t="s">
        <v>20594</v>
      </c>
      <c r="C1568" s="408" t="s">
        <v>143</v>
      </c>
      <c r="D1568" s="410">
        <v>298.01</v>
      </c>
    </row>
    <row r="1569" spans="1:4" ht="9" customHeight="1">
      <c r="A1569" s="408" t="s">
        <v>20595</v>
      </c>
      <c r="B1569" s="409" t="s">
        <v>20596</v>
      </c>
      <c r="C1569" s="408" t="s">
        <v>143</v>
      </c>
      <c r="D1569" s="410">
        <v>212.95</v>
      </c>
    </row>
    <row r="1570" spans="1:4" ht="9" customHeight="1">
      <c r="A1570" s="408" t="s">
        <v>20597</v>
      </c>
      <c r="B1570" s="409" t="s">
        <v>20598</v>
      </c>
      <c r="C1570" s="408" t="s">
        <v>143</v>
      </c>
      <c r="D1570" s="410">
        <v>357.56</v>
      </c>
    </row>
    <row r="1571" spans="1:4" ht="9" customHeight="1">
      <c r="A1571" s="408" t="s">
        <v>20599</v>
      </c>
      <c r="B1571" s="409" t="s">
        <v>20600</v>
      </c>
      <c r="C1571" s="408" t="s">
        <v>143</v>
      </c>
      <c r="D1571" s="410">
        <v>275.54000000000002</v>
      </c>
    </row>
    <row r="1572" spans="1:4" ht="9" customHeight="1">
      <c r="A1572" s="408" t="s">
        <v>20601</v>
      </c>
      <c r="B1572" s="409" t="s">
        <v>20602</v>
      </c>
      <c r="C1572" s="408" t="s">
        <v>143</v>
      </c>
      <c r="D1572" s="410">
        <v>314.31</v>
      </c>
    </row>
    <row r="1573" spans="1:4" ht="9" customHeight="1">
      <c r="A1573" s="408" t="s">
        <v>20603</v>
      </c>
      <c r="B1573" s="409" t="s">
        <v>20604</v>
      </c>
      <c r="C1573" s="408" t="s">
        <v>143</v>
      </c>
      <c r="D1573" s="410">
        <v>232.29</v>
      </c>
    </row>
    <row r="1574" spans="1:4" ht="18" customHeight="1">
      <c r="A1574" s="408" t="s">
        <v>20605</v>
      </c>
      <c r="B1574" s="409" t="s">
        <v>20606</v>
      </c>
      <c r="C1574" s="408" t="s">
        <v>143</v>
      </c>
      <c r="D1574" s="410">
        <v>244.11</v>
      </c>
    </row>
    <row r="1575" spans="1:4" ht="18" customHeight="1">
      <c r="A1575" s="408" t="s">
        <v>20607</v>
      </c>
      <c r="B1575" s="409" t="s">
        <v>20608</v>
      </c>
      <c r="C1575" s="408" t="s">
        <v>143</v>
      </c>
      <c r="D1575" s="410">
        <v>144.26</v>
      </c>
    </row>
    <row r="1576" spans="1:4" ht="9" customHeight="1">
      <c r="A1576" s="408" t="s">
        <v>20609</v>
      </c>
      <c r="B1576" s="409" t="s">
        <v>20610</v>
      </c>
      <c r="C1576" s="408" t="s">
        <v>143</v>
      </c>
      <c r="D1576" s="410">
        <v>319.06</v>
      </c>
    </row>
    <row r="1577" spans="1:4" ht="18" customHeight="1">
      <c r="A1577" s="408" t="s">
        <v>20611</v>
      </c>
      <c r="B1577" s="409" t="s">
        <v>20612</v>
      </c>
      <c r="C1577" s="408" t="s">
        <v>143</v>
      </c>
      <c r="D1577" s="410">
        <v>256.39999999999998</v>
      </c>
    </row>
    <row r="1578" spans="1:4" ht="9" customHeight="1">
      <c r="A1578" s="408" t="s">
        <v>20613</v>
      </c>
      <c r="B1578" s="409" t="s">
        <v>20614</v>
      </c>
      <c r="C1578" s="408" t="s">
        <v>143</v>
      </c>
      <c r="D1578" s="410">
        <v>313.83</v>
      </c>
    </row>
    <row r="1579" spans="1:4" ht="9" customHeight="1">
      <c r="A1579" s="408" t="s">
        <v>20615</v>
      </c>
      <c r="B1579" s="409" t="s">
        <v>20616</v>
      </c>
      <c r="C1579" s="408" t="s">
        <v>143</v>
      </c>
      <c r="D1579" s="410">
        <v>318.23</v>
      </c>
    </row>
    <row r="1580" spans="1:4" ht="9" customHeight="1">
      <c r="A1580" s="408" t="s">
        <v>20617</v>
      </c>
      <c r="B1580" s="409" t="s">
        <v>20618</v>
      </c>
      <c r="C1580" s="408" t="s">
        <v>143</v>
      </c>
      <c r="D1580" s="410">
        <v>336.7</v>
      </c>
    </row>
    <row r="1581" spans="1:4" ht="9" customHeight="1">
      <c r="A1581" s="408" t="s">
        <v>20619</v>
      </c>
      <c r="B1581" s="409" t="s">
        <v>20620</v>
      </c>
      <c r="C1581" s="408" t="s">
        <v>143</v>
      </c>
      <c r="D1581" s="410">
        <v>357.24</v>
      </c>
    </row>
    <row r="1582" spans="1:4" ht="9" customHeight="1">
      <c r="A1582" s="408" t="s">
        <v>20621</v>
      </c>
      <c r="B1582" s="409" t="s">
        <v>20622</v>
      </c>
      <c r="C1582" s="408" t="s">
        <v>143</v>
      </c>
      <c r="D1582" s="410">
        <v>380.21</v>
      </c>
    </row>
    <row r="1583" spans="1:4" ht="9" customHeight="1">
      <c r="A1583" s="408" t="s">
        <v>20623</v>
      </c>
      <c r="B1583" s="409" t="s">
        <v>20624</v>
      </c>
      <c r="C1583" s="408" t="s">
        <v>143</v>
      </c>
      <c r="D1583" s="410">
        <v>36.07</v>
      </c>
    </row>
    <row r="1584" spans="1:4" ht="9" customHeight="1">
      <c r="A1584" s="408" t="s">
        <v>20625</v>
      </c>
      <c r="B1584" s="409" t="s">
        <v>20626</v>
      </c>
      <c r="C1584" s="408" t="s">
        <v>143</v>
      </c>
      <c r="D1584" s="410">
        <v>30.15</v>
      </c>
    </row>
    <row r="1585" spans="1:4" ht="9" customHeight="1">
      <c r="A1585" s="408" t="s">
        <v>20627</v>
      </c>
      <c r="B1585" s="409" t="s">
        <v>20628</v>
      </c>
      <c r="C1585" s="408" t="s">
        <v>143</v>
      </c>
      <c r="D1585" s="410">
        <v>41.95</v>
      </c>
    </row>
    <row r="1586" spans="1:4" ht="9" customHeight="1">
      <c r="A1586" s="408" t="s">
        <v>20629</v>
      </c>
      <c r="B1586" s="409" t="s">
        <v>20630</v>
      </c>
      <c r="C1586" s="408" t="s">
        <v>143</v>
      </c>
      <c r="D1586" s="410">
        <v>36.21</v>
      </c>
    </row>
    <row r="1587" spans="1:4" ht="18" customHeight="1">
      <c r="A1587" s="408" t="s">
        <v>20631</v>
      </c>
      <c r="B1587" s="409" t="s">
        <v>20632</v>
      </c>
      <c r="C1587" s="408" t="s">
        <v>143</v>
      </c>
      <c r="D1587" s="410">
        <v>43.34</v>
      </c>
    </row>
    <row r="1588" spans="1:4" ht="9" customHeight="1">
      <c r="A1588" s="408" t="s">
        <v>20633</v>
      </c>
      <c r="B1588" s="409" t="s">
        <v>20634</v>
      </c>
      <c r="C1588" s="408" t="s">
        <v>143</v>
      </c>
      <c r="D1588" s="410">
        <v>44.9</v>
      </c>
    </row>
    <row r="1589" spans="1:4" ht="9" customHeight="1">
      <c r="A1589" s="408" t="s">
        <v>20635</v>
      </c>
      <c r="B1589" s="409" t="s">
        <v>20636</v>
      </c>
      <c r="C1589" s="408" t="s">
        <v>143</v>
      </c>
      <c r="D1589" s="410">
        <v>37.200000000000003</v>
      </c>
    </row>
    <row r="1590" spans="1:4" ht="9" customHeight="1">
      <c r="A1590" s="408" t="s">
        <v>20637</v>
      </c>
      <c r="B1590" s="409" t="s">
        <v>20638</v>
      </c>
      <c r="C1590" s="408" t="s">
        <v>143</v>
      </c>
      <c r="D1590" s="410">
        <v>1928.69</v>
      </c>
    </row>
    <row r="1591" spans="1:4" ht="9" customHeight="1">
      <c r="A1591" s="408" t="s">
        <v>20639</v>
      </c>
      <c r="B1591" s="409" t="s">
        <v>20640</v>
      </c>
      <c r="C1591" s="408" t="s">
        <v>143</v>
      </c>
      <c r="D1591" s="410">
        <v>2150.0700000000002</v>
      </c>
    </row>
    <row r="1592" spans="1:4" ht="9" customHeight="1">
      <c r="A1592" s="408" t="s">
        <v>20641</v>
      </c>
      <c r="B1592" s="409" t="s">
        <v>20642</v>
      </c>
      <c r="C1592" s="408" t="s">
        <v>143</v>
      </c>
      <c r="D1592" s="410">
        <v>424.85</v>
      </c>
    </row>
    <row r="1593" spans="1:4" ht="9" customHeight="1">
      <c r="A1593" s="408" t="s">
        <v>20643</v>
      </c>
      <c r="B1593" s="409" t="s">
        <v>20644</v>
      </c>
      <c r="C1593" s="408" t="s">
        <v>143</v>
      </c>
      <c r="D1593" s="410">
        <v>450</v>
      </c>
    </row>
    <row r="1594" spans="1:4" ht="9" customHeight="1">
      <c r="A1594" s="408" t="s">
        <v>20645</v>
      </c>
      <c r="B1594" s="409" t="s">
        <v>20646</v>
      </c>
      <c r="C1594" s="408" t="s">
        <v>143</v>
      </c>
      <c r="D1594" s="410">
        <v>478.14</v>
      </c>
    </row>
    <row r="1595" spans="1:4" ht="9" customHeight="1">
      <c r="A1595" s="408" t="s">
        <v>20647</v>
      </c>
      <c r="B1595" s="409" t="s">
        <v>20648</v>
      </c>
      <c r="C1595" s="408" t="s">
        <v>143</v>
      </c>
      <c r="D1595" s="410">
        <v>428.47</v>
      </c>
    </row>
    <row r="1596" spans="1:4" ht="9" customHeight="1">
      <c r="A1596" s="408" t="s">
        <v>20649</v>
      </c>
      <c r="B1596" s="409" t="s">
        <v>20650</v>
      </c>
      <c r="C1596" s="408" t="s">
        <v>143</v>
      </c>
      <c r="D1596" s="410">
        <v>544.83000000000004</v>
      </c>
    </row>
    <row r="1597" spans="1:4" ht="9" customHeight="1">
      <c r="A1597" s="408" t="s">
        <v>20651</v>
      </c>
      <c r="B1597" s="409" t="s">
        <v>20652</v>
      </c>
      <c r="C1597" s="408" t="s">
        <v>143</v>
      </c>
      <c r="D1597" s="410">
        <v>489.49</v>
      </c>
    </row>
    <row r="1598" spans="1:4" ht="9" customHeight="1">
      <c r="A1598" s="408" t="s">
        <v>20653</v>
      </c>
      <c r="B1598" s="409" t="s">
        <v>20654</v>
      </c>
      <c r="C1598" s="408" t="s">
        <v>143</v>
      </c>
      <c r="D1598" s="410">
        <v>652.91</v>
      </c>
    </row>
    <row r="1599" spans="1:4" ht="9" customHeight="1">
      <c r="A1599" s="408" t="s">
        <v>20655</v>
      </c>
      <c r="B1599" s="409" t="s">
        <v>20656</v>
      </c>
      <c r="C1599" s="408" t="s">
        <v>143</v>
      </c>
      <c r="D1599" s="410">
        <v>816.29</v>
      </c>
    </row>
    <row r="1600" spans="1:4" ht="9" customHeight="1">
      <c r="A1600" s="408" t="s">
        <v>20657</v>
      </c>
      <c r="B1600" s="409" t="s">
        <v>20658</v>
      </c>
      <c r="C1600" s="408" t="s">
        <v>143</v>
      </c>
      <c r="D1600" s="410">
        <v>1243.8499999999999</v>
      </c>
    </row>
    <row r="1601" spans="1:4" ht="9" customHeight="1">
      <c r="A1601" s="408" t="s">
        <v>20659</v>
      </c>
      <c r="B1601" s="409" t="s">
        <v>20660</v>
      </c>
      <c r="C1601" s="408" t="s">
        <v>143</v>
      </c>
      <c r="D1601" s="410">
        <v>682.49</v>
      </c>
    </row>
    <row r="1602" spans="1:4" ht="9" customHeight="1">
      <c r="A1602" s="408" t="s">
        <v>20661</v>
      </c>
      <c r="B1602" s="409" t="s">
        <v>20662</v>
      </c>
      <c r="C1602" s="408" t="s">
        <v>143</v>
      </c>
      <c r="D1602" s="410">
        <v>852.22</v>
      </c>
    </row>
    <row r="1603" spans="1:4" ht="9" customHeight="1">
      <c r="A1603" s="408" t="s">
        <v>20663</v>
      </c>
      <c r="B1603" s="409" t="s">
        <v>20664</v>
      </c>
      <c r="C1603" s="408" t="s">
        <v>143</v>
      </c>
      <c r="D1603" s="410">
        <v>1294.1500000000001</v>
      </c>
    </row>
    <row r="1604" spans="1:4" ht="9" customHeight="1">
      <c r="A1604" s="408" t="s">
        <v>20665</v>
      </c>
      <c r="B1604" s="409" t="s">
        <v>20666</v>
      </c>
      <c r="C1604" s="408" t="s">
        <v>143</v>
      </c>
      <c r="D1604" s="410">
        <v>715.6</v>
      </c>
    </row>
    <row r="1605" spans="1:4" ht="9" customHeight="1">
      <c r="A1605" s="408" t="s">
        <v>20667</v>
      </c>
      <c r="B1605" s="409" t="s">
        <v>20668</v>
      </c>
      <c r="C1605" s="408" t="s">
        <v>143</v>
      </c>
      <c r="D1605" s="410">
        <v>892.42</v>
      </c>
    </row>
    <row r="1606" spans="1:4" ht="9" customHeight="1">
      <c r="A1606" s="408" t="s">
        <v>20669</v>
      </c>
      <c r="B1606" s="409" t="s">
        <v>20670</v>
      </c>
      <c r="C1606" s="408" t="s">
        <v>143</v>
      </c>
      <c r="D1606" s="410">
        <v>1350.43</v>
      </c>
    </row>
    <row r="1607" spans="1:4" ht="9" customHeight="1">
      <c r="A1607" s="408" t="s">
        <v>20671</v>
      </c>
      <c r="B1607" s="409" t="s">
        <v>20672</v>
      </c>
      <c r="C1607" s="408" t="s">
        <v>143</v>
      </c>
      <c r="D1607" s="410">
        <v>794.06</v>
      </c>
    </row>
    <row r="1608" spans="1:4" ht="9" customHeight="1">
      <c r="A1608" s="408" t="s">
        <v>20673</v>
      </c>
      <c r="B1608" s="409" t="s">
        <v>20674</v>
      </c>
      <c r="C1608" s="408" t="s">
        <v>143</v>
      </c>
      <c r="D1608" s="410">
        <v>987.69</v>
      </c>
    </row>
    <row r="1609" spans="1:4" ht="9" customHeight="1">
      <c r="A1609" s="408" t="s">
        <v>20675</v>
      </c>
      <c r="B1609" s="409" t="s">
        <v>20676</v>
      </c>
      <c r="C1609" s="408" t="s">
        <v>143</v>
      </c>
      <c r="D1609" s="410">
        <v>1483.81</v>
      </c>
    </row>
    <row r="1610" spans="1:4" ht="9" customHeight="1">
      <c r="A1610" s="408" t="s">
        <v>20677</v>
      </c>
      <c r="B1610" s="409" t="s">
        <v>20678</v>
      </c>
      <c r="C1610" s="408" t="s">
        <v>143</v>
      </c>
      <c r="D1610" s="410">
        <v>670.73</v>
      </c>
    </row>
    <row r="1611" spans="1:4" ht="9" customHeight="1">
      <c r="A1611" s="408" t="s">
        <v>20679</v>
      </c>
      <c r="B1611" s="409" t="s">
        <v>20680</v>
      </c>
      <c r="C1611" s="408" t="s">
        <v>143</v>
      </c>
      <c r="D1611" s="410">
        <v>650.61</v>
      </c>
    </row>
    <row r="1612" spans="1:4" ht="9" customHeight="1">
      <c r="A1612" s="408" t="s">
        <v>20681</v>
      </c>
      <c r="B1612" s="409" t="s">
        <v>20682</v>
      </c>
      <c r="C1612" s="408" t="s">
        <v>143</v>
      </c>
      <c r="D1612" s="410">
        <v>634.53</v>
      </c>
    </row>
    <row r="1613" spans="1:4" ht="9" customHeight="1">
      <c r="A1613" s="408" t="s">
        <v>20683</v>
      </c>
      <c r="B1613" s="409" t="s">
        <v>20684</v>
      </c>
      <c r="C1613" s="408" t="s">
        <v>143</v>
      </c>
      <c r="D1613" s="410">
        <v>616.01</v>
      </c>
    </row>
    <row r="1614" spans="1:4" ht="9" customHeight="1">
      <c r="A1614" s="408" t="s">
        <v>20685</v>
      </c>
      <c r="B1614" s="409" t="s">
        <v>20686</v>
      </c>
      <c r="C1614" s="408" t="s">
        <v>143</v>
      </c>
      <c r="D1614" s="410">
        <v>709.86</v>
      </c>
    </row>
    <row r="1615" spans="1:4" ht="9" customHeight="1">
      <c r="A1615" s="408" t="s">
        <v>20687</v>
      </c>
      <c r="B1615" s="409" t="s">
        <v>20688</v>
      </c>
      <c r="C1615" s="408" t="s">
        <v>143</v>
      </c>
      <c r="D1615" s="410">
        <v>683.29</v>
      </c>
    </row>
    <row r="1616" spans="1:4" ht="9" customHeight="1">
      <c r="A1616" s="408" t="s">
        <v>20689</v>
      </c>
      <c r="B1616" s="409" t="s">
        <v>20690</v>
      </c>
      <c r="C1616" s="408" t="s">
        <v>143</v>
      </c>
      <c r="D1616" s="410">
        <v>663.04</v>
      </c>
    </row>
    <row r="1617" spans="1:4" ht="9" customHeight="1">
      <c r="A1617" s="408" t="s">
        <v>20691</v>
      </c>
      <c r="B1617" s="409" t="s">
        <v>20692</v>
      </c>
      <c r="C1617" s="408" t="s">
        <v>143</v>
      </c>
      <c r="D1617" s="410">
        <v>641.5</v>
      </c>
    </row>
    <row r="1618" spans="1:4" ht="9" customHeight="1">
      <c r="A1618" s="408" t="s">
        <v>20693</v>
      </c>
      <c r="B1618" s="409" t="s">
        <v>20694</v>
      </c>
      <c r="C1618" s="408" t="s">
        <v>143</v>
      </c>
      <c r="D1618" s="410">
        <v>757.89</v>
      </c>
    </row>
    <row r="1619" spans="1:4" ht="9" customHeight="1">
      <c r="A1619" s="408" t="s">
        <v>20695</v>
      </c>
      <c r="B1619" s="409" t="s">
        <v>20696</v>
      </c>
      <c r="C1619" s="408" t="s">
        <v>143</v>
      </c>
      <c r="D1619" s="410">
        <v>721.71</v>
      </c>
    </row>
    <row r="1620" spans="1:4" ht="9" customHeight="1">
      <c r="A1620" s="408" t="s">
        <v>20697</v>
      </c>
      <c r="B1620" s="409" t="s">
        <v>20698</v>
      </c>
      <c r="C1620" s="408" t="s">
        <v>143</v>
      </c>
      <c r="D1620" s="410">
        <v>691.28</v>
      </c>
    </row>
    <row r="1621" spans="1:4" ht="9" customHeight="1">
      <c r="A1621" s="408" t="s">
        <v>20699</v>
      </c>
      <c r="B1621" s="409" t="s">
        <v>20700</v>
      </c>
      <c r="C1621" s="408" t="s">
        <v>143</v>
      </c>
      <c r="D1621" s="410">
        <v>666.21</v>
      </c>
    </row>
    <row r="1622" spans="1:4" ht="9" customHeight="1">
      <c r="A1622" s="408" t="s">
        <v>20701</v>
      </c>
      <c r="B1622" s="409" t="s">
        <v>20702</v>
      </c>
      <c r="C1622" s="408" t="s">
        <v>143</v>
      </c>
      <c r="D1622" s="410">
        <v>819.68</v>
      </c>
    </row>
    <row r="1623" spans="1:4" ht="9" customHeight="1">
      <c r="A1623" s="408" t="s">
        <v>20703</v>
      </c>
      <c r="B1623" s="409" t="s">
        <v>20704</v>
      </c>
      <c r="C1623" s="408" t="s">
        <v>143</v>
      </c>
      <c r="D1623" s="410">
        <v>767.97</v>
      </c>
    </row>
    <row r="1624" spans="1:4" ht="9" customHeight="1">
      <c r="A1624" s="408" t="s">
        <v>20705</v>
      </c>
      <c r="B1624" s="409" t="s">
        <v>20706</v>
      </c>
      <c r="C1624" s="408" t="s">
        <v>143</v>
      </c>
      <c r="D1624" s="410">
        <v>732.79</v>
      </c>
    </row>
    <row r="1625" spans="1:4" ht="9" customHeight="1">
      <c r="A1625" s="408" t="s">
        <v>20707</v>
      </c>
      <c r="B1625" s="409" t="s">
        <v>20708</v>
      </c>
      <c r="C1625" s="408" t="s">
        <v>143</v>
      </c>
      <c r="D1625" s="410">
        <v>697.43</v>
      </c>
    </row>
    <row r="1626" spans="1:4" ht="9" customHeight="1">
      <c r="A1626" s="408" t="s">
        <v>20709</v>
      </c>
      <c r="B1626" s="409" t="s">
        <v>20710</v>
      </c>
      <c r="C1626" s="408" t="s">
        <v>143</v>
      </c>
      <c r="D1626" s="410">
        <v>861.09</v>
      </c>
    </row>
    <row r="1627" spans="1:4" ht="9" customHeight="1">
      <c r="A1627" s="408" t="s">
        <v>20711</v>
      </c>
      <c r="B1627" s="409" t="s">
        <v>20712</v>
      </c>
      <c r="C1627" s="408" t="s">
        <v>143</v>
      </c>
      <c r="D1627" s="410">
        <v>838.13</v>
      </c>
    </row>
    <row r="1628" spans="1:4" ht="9" customHeight="1">
      <c r="A1628" s="408" t="s">
        <v>20713</v>
      </c>
      <c r="B1628" s="409" t="s">
        <v>20714</v>
      </c>
      <c r="C1628" s="408" t="s">
        <v>143</v>
      </c>
      <c r="D1628" s="410">
        <v>819.77</v>
      </c>
    </row>
    <row r="1629" spans="1:4" ht="9" customHeight="1">
      <c r="A1629" s="408" t="s">
        <v>20715</v>
      </c>
      <c r="B1629" s="409" t="s">
        <v>20716</v>
      </c>
      <c r="C1629" s="408" t="s">
        <v>143</v>
      </c>
      <c r="D1629" s="410">
        <v>792.23</v>
      </c>
    </row>
    <row r="1630" spans="1:4" ht="9" customHeight="1">
      <c r="A1630" s="408" t="s">
        <v>20717</v>
      </c>
      <c r="B1630" s="409" t="s">
        <v>20718</v>
      </c>
      <c r="C1630" s="408" t="s">
        <v>143</v>
      </c>
      <c r="D1630" s="410">
        <v>962.01</v>
      </c>
    </row>
    <row r="1631" spans="1:4" ht="9" customHeight="1">
      <c r="A1631" s="408" t="s">
        <v>20719</v>
      </c>
      <c r="B1631" s="409" t="s">
        <v>20720</v>
      </c>
      <c r="C1631" s="408" t="s">
        <v>143</v>
      </c>
      <c r="D1631" s="410">
        <v>933.52</v>
      </c>
    </row>
    <row r="1632" spans="1:4" ht="9" customHeight="1">
      <c r="A1632" s="408" t="s">
        <v>20721</v>
      </c>
      <c r="B1632" s="409" t="s">
        <v>20722</v>
      </c>
      <c r="C1632" s="408" t="s">
        <v>143</v>
      </c>
      <c r="D1632" s="410">
        <v>890.78</v>
      </c>
    </row>
    <row r="1633" spans="1:4" ht="9" customHeight="1">
      <c r="A1633" s="408" t="s">
        <v>20723</v>
      </c>
      <c r="B1633" s="409" t="s">
        <v>20724</v>
      </c>
      <c r="C1633" s="408" t="s">
        <v>143</v>
      </c>
      <c r="D1633" s="410">
        <v>848.04</v>
      </c>
    </row>
    <row r="1634" spans="1:4" ht="9" customHeight="1">
      <c r="A1634" s="408" t="s">
        <v>20725</v>
      </c>
      <c r="B1634" s="409" t="s">
        <v>20726</v>
      </c>
      <c r="C1634" s="408" t="s">
        <v>143</v>
      </c>
      <c r="D1634" s="410">
        <v>742.52</v>
      </c>
    </row>
    <row r="1635" spans="1:4" ht="9" customHeight="1">
      <c r="A1635" s="408" t="s">
        <v>20727</v>
      </c>
      <c r="B1635" s="409" t="s">
        <v>20728</v>
      </c>
      <c r="C1635" s="408" t="s">
        <v>143</v>
      </c>
      <c r="D1635" s="410">
        <v>722.4</v>
      </c>
    </row>
    <row r="1636" spans="1:4" ht="9" customHeight="1">
      <c r="A1636" s="408" t="s">
        <v>20729</v>
      </c>
      <c r="B1636" s="409" t="s">
        <v>20730</v>
      </c>
      <c r="C1636" s="408" t="s">
        <v>143</v>
      </c>
      <c r="D1636" s="410">
        <v>706.32</v>
      </c>
    </row>
    <row r="1637" spans="1:4" ht="9" customHeight="1">
      <c r="A1637" s="408" t="s">
        <v>20731</v>
      </c>
      <c r="B1637" s="409" t="s">
        <v>20732</v>
      </c>
      <c r="C1637" s="408" t="s">
        <v>143</v>
      </c>
      <c r="D1637" s="410">
        <v>687.8</v>
      </c>
    </row>
    <row r="1638" spans="1:4" ht="9" customHeight="1">
      <c r="A1638" s="408" t="s">
        <v>20733</v>
      </c>
      <c r="B1638" s="409" t="s">
        <v>20734</v>
      </c>
      <c r="C1638" s="408" t="s">
        <v>143</v>
      </c>
      <c r="D1638" s="410">
        <v>783.82</v>
      </c>
    </row>
    <row r="1639" spans="1:4" ht="9" customHeight="1">
      <c r="A1639" s="408" t="s">
        <v>20735</v>
      </c>
      <c r="B1639" s="409" t="s">
        <v>20736</v>
      </c>
      <c r="C1639" s="408" t="s">
        <v>143</v>
      </c>
      <c r="D1639" s="410">
        <v>757.25</v>
      </c>
    </row>
    <row r="1640" spans="1:4" ht="9" customHeight="1">
      <c r="A1640" s="408" t="s">
        <v>20737</v>
      </c>
      <c r="B1640" s="409" t="s">
        <v>20738</v>
      </c>
      <c r="C1640" s="408" t="s">
        <v>143</v>
      </c>
      <c r="D1640" s="410">
        <v>737</v>
      </c>
    </row>
    <row r="1641" spans="1:4" ht="9" customHeight="1">
      <c r="A1641" s="408" t="s">
        <v>20739</v>
      </c>
      <c r="B1641" s="409" t="s">
        <v>20740</v>
      </c>
      <c r="C1641" s="408" t="s">
        <v>143</v>
      </c>
      <c r="D1641" s="410">
        <v>715.47</v>
      </c>
    </row>
    <row r="1642" spans="1:4" ht="9" customHeight="1">
      <c r="A1642" s="408" t="s">
        <v>20741</v>
      </c>
      <c r="B1642" s="409" t="s">
        <v>20742</v>
      </c>
      <c r="C1642" s="408" t="s">
        <v>143</v>
      </c>
      <c r="D1642" s="410">
        <v>834.16</v>
      </c>
    </row>
    <row r="1643" spans="1:4" ht="9" customHeight="1">
      <c r="A1643" s="408" t="s">
        <v>20743</v>
      </c>
      <c r="B1643" s="409" t="s">
        <v>20744</v>
      </c>
      <c r="C1643" s="408" t="s">
        <v>143</v>
      </c>
      <c r="D1643" s="410">
        <v>797.98</v>
      </c>
    </row>
    <row r="1644" spans="1:4" ht="9" customHeight="1">
      <c r="A1644" s="408" t="s">
        <v>20745</v>
      </c>
      <c r="B1644" s="409" t="s">
        <v>20746</v>
      </c>
      <c r="C1644" s="408" t="s">
        <v>143</v>
      </c>
      <c r="D1644" s="410">
        <v>767.56</v>
      </c>
    </row>
    <row r="1645" spans="1:4" ht="9" customHeight="1">
      <c r="A1645" s="408" t="s">
        <v>20747</v>
      </c>
      <c r="B1645" s="409" t="s">
        <v>20748</v>
      </c>
      <c r="C1645" s="408" t="s">
        <v>143</v>
      </c>
      <c r="D1645" s="410">
        <v>742.48</v>
      </c>
    </row>
    <row r="1646" spans="1:4" ht="9" customHeight="1">
      <c r="A1646" s="408" t="s">
        <v>20749</v>
      </c>
      <c r="B1646" s="409" t="s">
        <v>20750</v>
      </c>
      <c r="C1646" s="408" t="s">
        <v>143</v>
      </c>
      <c r="D1646" s="410">
        <v>898.42</v>
      </c>
    </row>
    <row r="1647" spans="1:4" ht="9" customHeight="1">
      <c r="A1647" s="408" t="s">
        <v>20751</v>
      </c>
      <c r="B1647" s="409" t="s">
        <v>20752</v>
      </c>
      <c r="C1647" s="408" t="s">
        <v>143</v>
      </c>
      <c r="D1647" s="410">
        <v>846.71</v>
      </c>
    </row>
    <row r="1648" spans="1:4" ht="9" customHeight="1">
      <c r="A1648" s="408" t="s">
        <v>20753</v>
      </c>
      <c r="B1648" s="409" t="s">
        <v>20754</v>
      </c>
      <c r="C1648" s="408" t="s">
        <v>143</v>
      </c>
      <c r="D1648" s="410">
        <v>811.53</v>
      </c>
    </row>
    <row r="1649" spans="1:4" ht="9" customHeight="1">
      <c r="A1649" s="408" t="s">
        <v>20755</v>
      </c>
      <c r="B1649" s="409" t="s">
        <v>20756</v>
      </c>
      <c r="C1649" s="408" t="s">
        <v>143</v>
      </c>
      <c r="D1649" s="410">
        <v>776.16</v>
      </c>
    </row>
    <row r="1650" spans="1:4" ht="9" customHeight="1">
      <c r="A1650" s="408" t="s">
        <v>20757</v>
      </c>
      <c r="B1650" s="409" t="s">
        <v>20758</v>
      </c>
      <c r="C1650" s="408" t="s">
        <v>143</v>
      </c>
      <c r="D1650" s="410">
        <v>942.45</v>
      </c>
    </row>
    <row r="1651" spans="1:4" ht="9" customHeight="1">
      <c r="A1651" s="408" t="s">
        <v>20759</v>
      </c>
      <c r="B1651" s="409" t="s">
        <v>20760</v>
      </c>
      <c r="C1651" s="408" t="s">
        <v>143</v>
      </c>
      <c r="D1651" s="410">
        <v>919.49</v>
      </c>
    </row>
    <row r="1652" spans="1:4" ht="9" customHeight="1">
      <c r="A1652" s="408" t="s">
        <v>20761</v>
      </c>
      <c r="B1652" s="409" t="s">
        <v>20762</v>
      </c>
      <c r="C1652" s="408" t="s">
        <v>143</v>
      </c>
      <c r="D1652" s="410">
        <v>901.13</v>
      </c>
    </row>
    <row r="1653" spans="1:4" ht="9" customHeight="1">
      <c r="A1653" s="408" t="s">
        <v>20763</v>
      </c>
      <c r="B1653" s="409" t="s">
        <v>20764</v>
      </c>
      <c r="C1653" s="408" t="s">
        <v>143</v>
      </c>
      <c r="D1653" s="410">
        <v>873.59</v>
      </c>
    </row>
    <row r="1654" spans="1:4" ht="9" customHeight="1">
      <c r="A1654" s="408" t="s">
        <v>20765</v>
      </c>
      <c r="B1654" s="409" t="s">
        <v>20766</v>
      </c>
      <c r="C1654" s="408" t="s">
        <v>143</v>
      </c>
      <c r="D1654" s="410">
        <v>1046.18</v>
      </c>
    </row>
    <row r="1655" spans="1:4" ht="9" customHeight="1">
      <c r="A1655" s="408" t="s">
        <v>20767</v>
      </c>
      <c r="B1655" s="409" t="s">
        <v>20768</v>
      </c>
      <c r="C1655" s="408" t="s">
        <v>143</v>
      </c>
      <c r="D1655" s="410">
        <v>1017.69</v>
      </c>
    </row>
    <row r="1656" spans="1:4" ht="9" customHeight="1">
      <c r="A1656" s="408" t="s">
        <v>20769</v>
      </c>
      <c r="B1656" s="409" t="s">
        <v>20770</v>
      </c>
      <c r="C1656" s="408" t="s">
        <v>143</v>
      </c>
      <c r="D1656" s="410">
        <v>974.95</v>
      </c>
    </row>
    <row r="1657" spans="1:4" ht="9" customHeight="1">
      <c r="A1657" s="408" t="s">
        <v>20771</v>
      </c>
      <c r="B1657" s="409" t="s">
        <v>20772</v>
      </c>
      <c r="C1657" s="408" t="s">
        <v>143</v>
      </c>
      <c r="D1657" s="410">
        <v>932.21</v>
      </c>
    </row>
    <row r="1658" spans="1:4" ht="9" customHeight="1">
      <c r="A1658" s="408" t="s">
        <v>20773</v>
      </c>
      <c r="B1658" s="409" t="s">
        <v>20774</v>
      </c>
      <c r="C1658" s="408" t="s">
        <v>6</v>
      </c>
      <c r="D1658" s="410">
        <v>5.15</v>
      </c>
    </row>
    <row r="1659" spans="1:4" ht="9" customHeight="1">
      <c r="A1659" s="408" t="s">
        <v>20775</v>
      </c>
      <c r="B1659" s="409" t="s">
        <v>20776</v>
      </c>
      <c r="C1659" s="408" t="s">
        <v>6</v>
      </c>
      <c r="D1659" s="410">
        <v>6.73</v>
      </c>
    </row>
    <row r="1660" spans="1:4" ht="9" customHeight="1">
      <c r="A1660" s="408" t="s">
        <v>20777</v>
      </c>
      <c r="B1660" s="409" t="s">
        <v>20778</v>
      </c>
      <c r="C1660" s="408" t="s">
        <v>6</v>
      </c>
      <c r="D1660" s="410">
        <v>9.73</v>
      </c>
    </row>
    <row r="1661" spans="1:4" ht="9" customHeight="1">
      <c r="A1661" s="408" t="s">
        <v>20779</v>
      </c>
      <c r="B1661" s="409" t="s">
        <v>20780</v>
      </c>
      <c r="C1661" s="408" t="s">
        <v>6</v>
      </c>
      <c r="D1661" s="410">
        <v>3.93</v>
      </c>
    </row>
    <row r="1662" spans="1:4" ht="9" customHeight="1">
      <c r="A1662" s="408" t="s">
        <v>20781</v>
      </c>
      <c r="B1662" s="409" t="s">
        <v>20782</v>
      </c>
      <c r="C1662" s="408" t="s">
        <v>143</v>
      </c>
      <c r="D1662" s="410">
        <v>76.3</v>
      </c>
    </row>
    <row r="1663" spans="1:4" ht="9" customHeight="1">
      <c r="A1663" s="408" t="s">
        <v>20783</v>
      </c>
      <c r="B1663" s="409" t="s">
        <v>20784</v>
      </c>
      <c r="C1663" s="408" t="s">
        <v>6</v>
      </c>
      <c r="D1663" s="410">
        <v>3.58</v>
      </c>
    </row>
    <row r="1664" spans="1:4" ht="9" customHeight="1">
      <c r="A1664" s="408" t="s">
        <v>20785</v>
      </c>
      <c r="B1664" s="409" t="s">
        <v>20786</v>
      </c>
      <c r="C1664" s="408" t="s">
        <v>6</v>
      </c>
      <c r="D1664" s="410">
        <v>1.84</v>
      </c>
    </row>
    <row r="1665" spans="1:4" ht="9" customHeight="1">
      <c r="A1665" s="408" t="s">
        <v>20787</v>
      </c>
      <c r="B1665" s="409" t="s">
        <v>20788</v>
      </c>
      <c r="C1665" s="408" t="s">
        <v>6</v>
      </c>
      <c r="D1665" s="410">
        <v>8.0299999999999994</v>
      </c>
    </row>
    <row r="1666" spans="1:4" ht="9" customHeight="1">
      <c r="A1666" s="408" t="s">
        <v>20789</v>
      </c>
      <c r="B1666" s="409" t="s">
        <v>20790</v>
      </c>
      <c r="C1666" s="408" t="s">
        <v>6</v>
      </c>
      <c r="D1666" s="410">
        <v>1.48</v>
      </c>
    </row>
    <row r="1667" spans="1:4" ht="9" customHeight="1">
      <c r="A1667" s="408" t="s">
        <v>20791</v>
      </c>
      <c r="B1667" s="409" t="s">
        <v>20792</v>
      </c>
      <c r="C1667" s="408" t="s">
        <v>20793</v>
      </c>
      <c r="D1667" s="410">
        <v>0.14000000000000001</v>
      </c>
    </row>
    <row r="1668" spans="1:4" ht="9" customHeight="1">
      <c r="A1668" s="408" t="s">
        <v>20794</v>
      </c>
      <c r="B1668" s="409" t="s">
        <v>20795</v>
      </c>
      <c r="C1668" s="408" t="s">
        <v>12728</v>
      </c>
      <c r="D1668" s="410">
        <v>0.11</v>
      </c>
    </row>
    <row r="1669" spans="1:4" ht="9" customHeight="1">
      <c r="A1669" s="408" t="s">
        <v>20796</v>
      </c>
      <c r="B1669" s="409" t="s">
        <v>20797</v>
      </c>
      <c r="C1669" s="408" t="s">
        <v>6</v>
      </c>
      <c r="D1669" s="410">
        <v>2.93</v>
      </c>
    </row>
    <row r="1670" spans="1:4" ht="9" customHeight="1">
      <c r="A1670" s="408" t="s">
        <v>20798</v>
      </c>
      <c r="B1670" s="409" t="s">
        <v>20799</v>
      </c>
      <c r="C1670" s="408" t="s">
        <v>6</v>
      </c>
      <c r="D1670" s="410">
        <v>2.33</v>
      </c>
    </row>
    <row r="1671" spans="1:4" ht="9" customHeight="1">
      <c r="A1671" s="408" t="s">
        <v>20800</v>
      </c>
      <c r="B1671" s="409" t="s">
        <v>20801</v>
      </c>
      <c r="C1671" s="408" t="s">
        <v>6</v>
      </c>
      <c r="D1671" s="410">
        <v>3.52</v>
      </c>
    </row>
    <row r="1672" spans="1:4" ht="9" customHeight="1">
      <c r="A1672" s="408" t="s">
        <v>20802</v>
      </c>
      <c r="B1672" s="409" t="s">
        <v>20803</v>
      </c>
      <c r="C1672" s="408" t="s">
        <v>6</v>
      </c>
      <c r="D1672" s="410">
        <v>1.07</v>
      </c>
    </row>
    <row r="1673" spans="1:4" ht="9" customHeight="1">
      <c r="A1673" s="408" t="s">
        <v>20804</v>
      </c>
      <c r="B1673" s="409" t="s">
        <v>20805</v>
      </c>
      <c r="C1673" s="408" t="s">
        <v>6</v>
      </c>
      <c r="D1673" s="410">
        <v>1.23</v>
      </c>
    </row>
    <row r="1674" spans="1:4" ht="9" customHeight="1">
      <c r="A1674" s="408" t="s">
        <v>20806</v>
      </c>
      <c r="B1674" s="409" t="s">
        <v>20807</v>
      </c>
      <c r="C1674" s="408" t="s">
        <v>6</v>
      </c>
      <c r="D1674" s="410">
        <v>1.36</v>
      </c>
    </row>
    <row r="1675" spans="1:4" ht="9" customHeight="1">
      <c r="A1675" s="408" t="s">
        <v>20808</v>
      </c>
      <c r="B1675" s="409" t="s">
        <v>20809</v>
      </c>
      <c r="C1675" s="408" t="s">
        <v>6</v>
      </c>
      <c r="D1675" s="410">
        <v>1.55</v>
      </c>
    </row>
    <row r="1676" spans="1:4" ht="9" customHeight="1">
      <c r="A1676" s="408" t="s">
        <v>20810</v>
      </c>
      <c r="B1676" s="409" t="s">
        <v>20811</v>
      </c>
      <c r="C1676" s="408" t="s">
        <v>6</v>
      </c>
      <c r="D1676" s="410">
        <v>1.76</v>
      </c>
    </row>
    <row r="1677" spans="1:4" ht="9" customHeight="1">
      <c r="A1677" s="408" t="s">
        <v>20812</v>
      </c>
      <c r="B1677" s="409" t="s">
        <v>20813</v>
      </c>
      <c r="C1677" s="408" t="s">
        <v>12728</v>
      </c>
      <c r="D1677" s="410">
        <v>0.15</v>
      </c>
    </row>
    <row r="1678" spans="1:4" ht="9" customHeight="1">
      <c r="A1678" s="408" t="s">
        <v>20814</v>
      </c>
      <c r="B1678" s="409" t="s">
        <v>20815</v>
      </c>
      <c r="C1678" s="408" t="s">
        <v>20793</v>
      </c>
      <c r="D1678" s="410">
        <v>0.04</v>
      </c>
    </row>
    <row r="1679" spans="1:4" ht="9" customHeight="1">
      <c r="A1679" s="408" t="s">
        <v>20816</v>
      </c>
      <c r="B1679" s="409" t="s">
        <v>20817</v>
      </c>
      <c r="C1679" s="408" t="s">
        <v>12728</v>
      </c>
      <c r="D1679" s="410">
        <v>6.55</v>
      </c>
    </row>
    <row r="1680" spans="1:4" ht="9" customHeight="1">
      <c r="A1680" s="408" t="s">
        <v>20818</v>
      </c>
      <c r="B1680" s="409" t="s">
        <v>20819</v>
      </c>
      <c r="C1680" s="408" t="s">
        <v>12728</v>
      </c>
      <c r="D1680" s="410">
        <v>6.76</v>
      </c>
    </row>
    <row r="1681" spans="1:4" ht="9" customHeight="1">
      <c r="A1681" s="408" t="s">
        <v>20820</v>
      </c>
      <c r="B1681" s="409" t="s">
        <v>20821</v>
      </c>
      <c r="C1681" s="408" t="s">
        <v>12728</v>
      </c>
      <c r="D1681" s="410">
        <v>6.92</v>
      </c>
    </row>
    <row r="1682" spans="1:4" ht="9" customHeight="1">
      <c r="A1682" s="408" t="s">
        <v>20822</v>
      </c>
      <c r="B1682" s="409" t="s">
        <v>20823</v>
      </c>
      <c r="C1682" s="408" t="s">
        <v>12728</v>
      </c>
      <c r="D1682" s="410">
        <v>6.81</v>
      </c>
    </row>
    <row r="1683" spans="1:4" ht="9" customHeight="1">
      <c r="A1683" s="408" t="s">
        <v>20824</v>
      </c>
      <c r="B1683" s="409" t="s">
        <v>20825</v>
      </c>
      <c r="C1683" s="408" t="s">
        <v>6</v>
      </c>
      <c r="D1683" s="410">
        <v>2.1</v>
      </c>
    </row>
    <row r="1684" spans="1:4" ht="9" customHeight="1">
      <c r="A1684" s="408" t="s">
        <v>20826</v>
      </c>
      <c r="B1684" s="409" t="s">
        <v>20827</v>
      </c>
      <c r="C1684" s="408" t="s">
        <v>12728</v>
      </c>
      <c r="D1684" s="410">
        <v>2.25</v>
      </c>
    </row>
    <row r="1685" spans="1:4" ht="9" customHeight="1">
      <c r="A1685" s="408" t="s">
        <v>20828</v>
      </c>
      <c r="B1685" s="409" t="s">
        <v>20829</v>
      </c>
      <c r="C1685" s="408" t="s">
        <v>12728</v>
      </c>
      <c r="D1685" s="410">
        <v>2.5299999999999998</v>
      </c>
    </row>
    <row r="1686" spans="1:4" ht="9" customHeight="1">
      <c r="A1686" s="408" t="s">
        <v>20830</v>
      </c>
      <c r="B1686" s="409" t="s">
        <v>20831</v>
      </c>
      <c r="C1686" s="408" t="s">
        <v>12728</v>
      </c>
      <c r="D1686" s="410">
        <v>2.74</v>
      </c>
    </row>
    <row r="1687" spans="1:4" ht="9" customHeight="1">
      <c r="A1687" s="408" t="s">
        <v>20832</v>
      </c>
      <c r="B1687" s="409" t="s">
        <v>20833</v>
      </c>
      <c r="C1687" s="408" t="s">
        <v>12728</v>
      </c>
      <c r="D1687" s="410">
        <v>2.61</v>
      </c>
    </row>
    <row r="1688" spans="1:4" ht="9" customHeight="1">
      <c r="A1688" s="408" t="s">
        <v>20834</v>
      </c>
      <c r="B1688" s="409" t="s">
        <v>20835</v>
      </c>
      <c r="C1688" s="408" t="s">
        <v>6</v>
      </c>
      <c r="D1688" s="410">
        <v>423</v>
      </c>
    </row>
    <row r="1689" spans="1:4" ht="9" customHeight="1">
      <c r="A1689" s="408" t="s">
        <v>20836</v>
      </c>
      <c r="B1689" s="409" t="s">
        <v>20837</v>
      </c>
      <c r="C1689" s="408" t="s">
        <v>6</v>
      </c>
      <c r="D1689" s="410">
        <v>128.22</v>
      </c>
    </row>
    <row r="1690" spans="1:4" ht="9" customHeight="1">
      <c r="A1690" s="408" t="s">
        <v>20838</v>
      </c>
      <c r="B1690" s="409" t="s">
        <v>20839</v>
      </c>
      <c r="C1690" s="408" t="s">
        <v>6</v>
      </c>
      <c r="D1690" s="410">
        <v>131.96</v>
      </c>
    </row>
    <row r="1691" spans="1:4" ht="9" customHeight="1">
      <c r="A1691" s="408" t="s">
        <v>20840</v>
      </c>
      <c r="B1691" s="409" t="s">
        <v>20841</v>
      </c>
      <c r="C1691" s="408" t="s">
        <v>6</v>
      </c>
      <c r="D1691" s="410">
        <v>163.91</v>
      </c>
    </row>
    <row r="1692" spans="1:4" ht="9" customHeight="1">
      <c r="A1692" s="408" t="s">
        <v>20842</v>
      </c>
      <c r="B1692" s="409" t="s">
        <v>20843</v>
      </c>
      <c r="C1692" s="408" t="s">
        <v>6</v>
      </c>
      <c r="D1692" s="410">
        <v>204.85</v>
      </c>
    </row>
    <row r="1693" spans="1:4" ht="9" customHeight="1">
      <c r="A1693" s="408" t="s">
        <v>20844</v>
      </c>
      <c r="B1693" s="409" t="s">
        <v>20845</v>
      </c>
      <c r="C1693" s="408" t="s">
        <v>6</v>
      </c>
      <c r="D1693" s="410">
        <v>208.06</v>
      </c>
    </row>
    <row r="1694" spans="1:4" ht="9" customHeight="1">
      <c r="A1694" s="408" t="s">
        <v>20846</v>
      </c>
      <c r="B1694" s="409" t="s">
        <v>20847</v>
      </c>
      <c r="C1694" s="408" t="s">
        <v>6</v>
      </c>
      <c r="D1694" s="410">
        <v>215.34</v>
      </c>
    </row>
    <row r="1695" spans="1:4" ht="9" customHeight="1">
      <c r="A1695" s="408" t="s">
        <v>20848</v>
      </c>
      <c r="B1695" s="409" t="s">
        <v>20849</v>
      </c>
      <c r="C1695" s="408" t="s">
        <v>6</v>
      </c>
      <c r="D1695" s="410">
        <v>230.31</v>
      </c>
    </row>
    <row r="1696" spans="1:4" ht="9" customHeight="1">
      <c r="A1696" s="408" t="s">
        <v>20850</v>
      </c>
      <c r="B1696" s="409" t="s">
        <v>20851</v>
      </c>
      <c r="C1696" s="408" t="s">
        <v>6</v>
      </c>
      <c r="D1696" s="410">
        <v>248.74</v>
      </c>
    </row>
    <row r="1697" spans="1:4" ht="9" customHeight="1">
      <c r="A1697" s="408" t="s">
        <v>20852</v>
      </c>
      <c r="B1697" s="409" t="s">
        <v>20853</v>
      </c>
      <c r="C1697" s="408" t="s">
        <v>6</v>
      </c>
      <c r="D1697" s="410">
        <v>351.66</v>
      </c>
    </row>
    <row r="1698" spans="1:4" ht="9" customHeight="1">
      <c r="A1698" s="408" t="s">
        <v>20854</v>
      </c>
      <c r="B1698" s="409" t="s">
        <v>20855</v>
      </c>
      <c r="C1698" s="408" t="s">
        <v>6</v>
      </c>
      <c r="D1698" s="410">
        <v>15.1</v>
      </c>
    </row>
    <row r="1699" spans="1:4" ht="9" customHeight="1">
      <c r="A1699" s="408" t="s">
        <v>20856</v>
      </c>
      <c r="B1699" s="409" t="s">
        <v>20857</v>
      </c>
      <c r="C1699" s="408" t="s">
        <v>6</v>
      </c>
      <c r="D1699" s="410">
        <v>20.079999999999998</v>
      </c>
    </row>
    <row r="1700" spans="1:4" ht="9" customHeight="1">
      <c r="A1700" s="408" t="s">
        <v>20858</v>
      </c>
      <c r="B1700" s="409" t="s">
        <v>20859</v>
      </c>
      <c r="C1700" s="408" t="s">
        <v>6</v>
      </c>
      <c r="D1700" s="410">
        <v>24.62</v>
      </c>
    </row>
    <row r="1701" spans="1:4" ht="9" customHeight="1">
      <c r="A1701" s="408" t="s">
        <v>20860</v>
      </c>
      <c r="B1701" s="409" t="s">
        <v>20861</v>
      </c>
      <c r="C1701" s="408" t="s">
        <v>6</v>
      </c>
      <c r="D1701" s="410">
        <v>159.38</v>
      </c>
    </row>
    <row r="1702" spans="1:4" ht="9" customHeight="1">
      <c r="A1702" s="408" t="s">
        <v>20862</v>
      </c>
      <c r="B1702" s="409" t="s">
        <v>20863</v>
      </c>
      <c r="C1702" s="408" t="s">
        <v>6</v>
      </c>
      <c r="D1702" s="410">
        <v>344.73</v>
      </c>
    </row>
    <row r="1703" spans="1:4" ht="9" customHeight="1">
      <c r="A1703" s="408" t="s">
        <v>20864</v>
      </c>
      <c r="B1703" s="409" t="s">
        <v>20865</v>
      </c>
      <c r="C1703" s="408" t="s">
        <v>6</v>
      </c>
      <c r="D1703" s="410">
        <v>33.15</v>
      </c>
    </row>
    <row r="1704" spans="1:4" ht="9" customHeight="1">
      <c r="A1704" s="408" t="s">
        <v>20866</v>
      </c>
      <c r="B1704" s="409" t="s">
        <v>20867</v>
      </c>
      <c r="C1704" s="408" t="s">
        <v>6</v>
      </c>
      <c r="D1704" s="410">
        <v>56.64</v>
      </c>
    </row>
    <row r="1705" spans="1:4" ht="9" customHeight="1">
      <c r="A1705" s="408" t="s">
        <v>20868</v>
      </c>
      <c r="B1705" s="409" t="s">
        <v>20869</v>
      </c>
      <c r="C1705" s="408" t="s">
        <v>6</v>
      </c>
      <c r="D1705" s="410">
        <v>85.35</v>
      </c>
    </row>
    <row r="1706" spans="1:4" ht="9" customHeight="1">
      <c r="A1706" s="408" t="s">
        <v>20870</v>
      </c>
      <c r="B1706" s="409" t="s">
        <v>20871</v>
      </c>
      <c r="C1706" s="408" t="s">
        <v>19</v>
      </c>
      <c r="D1706" s="410">
        <v>160.72</v>
      </c>
    </row>
    <row r="1707" spans="1:4" ht="9" customHeight="1">
      <c r="A1707" s="408" t="s">
        <v>20872</v>
      </c>
      <c r="B1707" s="409" t="s">
        <v>20873</v>
      </c>
      <c r="C1707" s="408" t="s">
        <v>19</v>
      </c>
      <c r="D1707" s="410">
        <v>97.55</v>
      </c>
    </row>
    <row r="1708" spans="1:4" ht="9" customHeight="1">
      <c r="A1708" s="408" t="s">
        <v>20874</v>
      </c>
      <c r="B1708" s="409" t="s">
        <v>20875</v>
      </c>
      <c r="C1708" s="408" t="s">
        <v>19</v>
      </c>
      <c r="D1708" s="410">
        <v>158.84</v>
      </c>
    </row>
    <row r="1709" spans="1:4" ht="9" customHeight="1">
      <c r="A1709" s="408" t="s">
        <v>20876</v>
      </c>
      <c r="B1709" s="409" t="s">
        <v>20877</v>
      </c>
      <c r="C1709" s="408" t="s">
        <v>143</v>
      </c>
      <c r="D1709" s="410">
        <v>368.91</v>
      </c>
    </row>
    <row r="1710" spans="1:4" ht="9" customHeight="1">
      <c r="A1710" s="408" t="s">
        <v>20878</v>
      </c>
      <c r="B1710" s="409" t="s">
        <v>20879</v>
      </c>
      <c r="C1710" s="408" t="s">
        <v>143</v>
      </c>
      <c r="D1710" s="410">
        <v>260.66000000000003</v>
      </c>
    </row>
    <row r="1711" spans="1:4" ht="9" customHeight="1">
      <c r="A1711" s="408" t="s">
        <v>20880</v>
      </c>
      <c r="B1711" s="409" t="s">
        <v>20881</v>
      </c>
      <c r="C1711" s="408" t="s">
        <v>143</v>
      </c>
      <c r="D1711" s="410">
        <v>188.9</v>
      </c>
    </row>
    <row r="1712" spans="1:4" ht="9" customHeight="1">
      <c r="A1712" s="408" t="s">
        <v>20882</v>
      </c>
      <c r="B1712" s="409" t="s">
        <v>20883</v>
      </c>
      <c r="C1712" s="408" t="s">
        <v>143</v>
      </c>
      <c r="D1712" s="410">
        <v>136.87</v>
      </c>
    </row>
    <row r="1713" spans="1:4" ht="9" customHeight="1">
      <c r="A1713" s="408" t="s">
        <v>20884</v>
      </c>
      <c r="B1713" s="409" t="s">
        <v>20885</v>
      </c>
      <c r="C1713" s="408" t="s">
        <v>143</v>
      </c>
      <c r="D1713" s="410">
        <v>106.31</v>
      </c>
    </row>
    <row r="1714" spans="1:4" ht="9" customHeight="1">
      <c r="A1714" s="408" t="s">
        <v>20886</v>
      </c>
      <c r="B1714" s="409" t="s">
        <v>20887</v>
      </c>
      <c r="C1714" s="408" t="s">
        <v>143</v>
      </c>
      <c r="D1714" s="410">
        <v>116.64</v>
      </c>
    </row>
    <row r="1715" spans="1:4" ht="9" customHeight="1">
      <c r="A1715" s="408" t="s">
        <v>20888</v>
      </c>
      <c r="B1715" s="409" t="s">
        <v>20889</v>
      </c>
      <c r="C1715" s="408" t="s">
        <v>143</v>
      </c>
      <c r="D1715" s="410">
        <v>73.28</v>
      </c>
    </row>
    <row r="1716" spans="1:4" ht="9" customHeight="1">
      <c r="A1716" s="408" t="s">
        <v>20890</v>
      </c>
      <c r="B1716" s="409" t="s">
        <v>20891</v>
      </c>
      <c r="C1716" s="408" t="s">
        <v>12728</v>
      </c>
      <c r="D1716" s="410">
        <v>4.0199999999999996</v>
      </c>
    </row>
    <row r="1717" spans="1:4" ht="9" customHeight="1">
      <c r="A1717" s="408" t="s">
        <v>20892</v>
      </c>
      <c r="B1717" s="409" t="s">
        <v>20893</v>
      </c>
      <c r="C1717" s="408" t="s">
        <v>144</v>
      </c>
      <c r="D1717" s="410">
        <v>40.93</v>
      </c>
    </row>
    <row r="1718" spans="1:4" ht="9" customHeight="1">
      <c r="A1718" s="408" t="s">
        <v>20894</v>
      </c>
      <c r="B1718" s="409" t="s">
        <v>20895</v>
      </c>
      <c r="C1718" s="408" t="s">
        <v>144</v>
      </c>
      <c r="D1718" s="410">
        <v>52.53</v>
      </c>
    </row>
    <row r="1719" spans="1:4" ht="9" customHeight="1">
      <c r="A1719" s="408" t="s">
        <v>20896</v>
      </c>
      <c r="B1719" s="409" t="s">
        <v>20897</v>
      </c>
      <c r="C1719" s="408" t="s">
        <v>144</v>
      </c>
      <c r="D1719" s="410">
        <v>43.02</v>
      </c>
    </row>
    <row r="1720" spans="1:4" ht="9" customHeight="1">
      <c r="A1720" s="408" t="s">
        <v>20898</v>
      </c>
      <c r="B1720" s="409" t="s">
        <v>20899</v>
      </c>
      <c r="C1720" s="408" t="s">
        <v>144</v>
      </c>
      <c r="D1720" s="410">
        <v>48.79</v>
      </c>
    </row>
    <row r="1721" spans="1:4" ht="9" customHeight="1">
      <c r="A1721" s="408" t="s">
        <v>20900</v>
      </c>
      <c r="B1721" s="409" t="s">
        <v>20901</v>
      </c>
      <c r="C1721" s="408" t="s">
        <v>144</v>
      </c>
      <c r="D1721" s="410">
        <v>63.2</v>
      </c>
    </row>
    <row r="1722" spans="1:4" ht="9" customHeight="1">
      <c r="A1722" s="408" t="s">
        <v>20902</v>
      </c>
      <c r="B1722" s="409" t="s">
        <v>20903</v>
      </c>
      <c r="C1722" s="408" t="s">
        <v>144</v>
      </c>
      <c r="D1722" s="410">
        <v>51.81</v>
      </c>
    </row>
    <row r="1723" spans="1:4" ht="9" customHeight="1">
      <c r="A1723" s="408" t="s">
        <v>20904</v>
      </c>
      <c r="B1723" s="409" t="s">
        <v>20905</v>
      </c>
      <c r="C1723" s="408" t="s">
        <v>144</v>
      </c>
      <c r="D1723" s="410">
        <v>57.17</v>
      </c>
    </row>
    <row r="1724" spans="1:4" ht="9" customHeight="1">
      <c r="A1724" s="408" t="s">
        <v>20906</v>
      </c>
      <c r="B1724" s="409" t="s">
        <v>20907</v>
      </c>
      <c r="C1724" s="408" t="s">
        <v>144</v>
      </c>
      <c r="D1724" s="410">
        <v>74.19</v>
      </c>
    </row>
    <row r="1725" spans="1:4" ht="9" customHeight="1">
      <c r="A1725" s="408" t="s">
        <v>20908</v>
      </c>
      <c r="B1725" s="409" t="s">
        <v>20909</v>
      </c>
      <c r="C1725" s="408" t="s">
        <v>144</v>
      </c>
      <c r="D1725" s="410">
        <v>60.54</v>
      </c>
    </row>
    <row r="1726" spans="1:4" ht="9" customHeight="1">
      <c r="A1726" s="408" t="s">
        <v>20910</v>
      </c>
      <c r="B1726" s="409" t="s">
        <v>20911</v>
      </c>
      <c r="C1726" s="408" t="s">
        <v>144</v>
      </c>
      <c r="D1726" s="410">
        <v>31.43</v>
      </c>
    </row>
    <row r="1727" spans="1:4" ht="9" customHeight="1">
      <c r="A1727" s="408" t="s">
        <v>20912</v>
      </c>
      <c r="B1727" s="409" t="s">
        <v>20913</v>
      </c>
      <c r="C1727" s="408" t="s">
        <v>144</v>
      </c>
      <c r="D1727" s="410">
        <v>41.97</v>
      </c>
    </row>
    <row r="1728" spans="1:4" ht="9" customHeight="1">
      <c r="A1728" s="408" t="s">
        <v>20914</v>
      </c>
      <c r="B1728" s="409" t="s">
        <v>20915</v>
      </c>
      <c r="C1728" s="408" t="s">
        <v>144</v>
      </c>
      <c r="D1728" s="410">
        <v>34.81</v>
      </c>
    </row>
    <row r="1729" spans="1:4" ht="9" customHeight="1">
      <c r="A1729" s="408" t="s">
        <v>20916</v>
      </c>
      <c r="B1729" s="409" t="s">
        <v>20917</v>
      </c>
      <c r="C1729" s="408" t="s">
        <v>144</v>
      </c>
      <c r="D1729" s="410">
        <v>27.95</v>
      </c>
    </row>
    <row r="1730" spans="1:4" ht="9" customHeight="1">
      <c r="A1730" s="408" t="s">
        <v>20918</v>
      </c>
      <c r="B1730" s="409" t="s">
        <v>20919</v>
      </c>
      <c r="C1730" s="408" t="s">
        <v>144</v>
      </c>
      <c r="D1730" s="410">
        <v>34.54</v>
      </c>
    </row>
    <row r="1731" spans="1:4" ht="9" customHeight="1">
      <c r="A1731" s="408" t="s">
        <v>20920</v>
      </c>
      <c r="B1731" s="409" t="s">
        <v>20921</v>
      </c>
      <c r="C1731" s="408" t="s">
        <v>144</v>
      </c>
      <c r="D1731" s="410">
        <v>44.51</v>
      </c>
    </row>
    <row r="1732" spans="1:4" ht="9" customHeight="1">
      <c r="A1732" s="408" t="s">
        <v>20922</v>
      </c>
      <c r="B1732" s="409" t="s">
        <v>20923</v>
      </c>
      <c r="C1732" s="408" t="s">
        <v>144</v>
      </c>
      <c r="D1732" s="410">
        <v>64.53</v>
      </c>
    </row>
    <row r="1733" spans="1:4" ht="9" customHeight="1">
      <c r="A1733" s="408" t="s">
        <v>20924</v>
      </c>
      <c r="B1733" s="409" t="s">
        <v>20925</v>
      </c>
      <c r="C1733" s="408" t="s">
        <v>144</v>
      </c>
      <c r="D1733" s="410">
        <v>84.45</v>
      </c>
    </row>
    <row r="1734" spans="1:4" ht="9" customHeight="1">
      <c r="A1734" s="408" t="s">
        <v>20926</v>
      </c>
      <c r="B1734" s="409" t="s">
        <v>20927</v>
      </c>
      <c r="C1734" s="408" t="s">
        <v>144</v>
      </c>
      <c r="D1734" s="410">
        <v>20.58</v>
      </c>
    </row>
    <row r="1735" spans="1:4" ht="9" customHeight="1">
      <c r="A1735" s="408" t="s">
        <v>20928</v>
      </c>
      <c r="B1735" s="409" t="s">
        <v>20929</v>
      </c>
      <c r="C1735" s="408" t="s">
        <v>144</v>
      </c>
      <c r="D1735" s="410">
        <v>27.22</v>
      </c>
    </row>
    <row r="1736" spans="1:4" ht="18" customHeight="1">
      <c r="A1736" s="408" t="s">
        <v>20930</v>
      </c>
      <c r="B1736" s="409" t="s">
        <v>20931</v>
      </c>
      <c r="C1736" s="408" t="s">
        <v>144</v>
      </c>
      <c r="D1736" s="410">
        <v>465.69</v>
      </c>
    </row>
    <row r="1737" spans="1:4" ht="18" customHeight="1">
      <c r="A1737" s="408" t="s">
        <v>20932</v>
      </c>
      <c r="B1737" s="409" t="s">
        <v>20933</v>
      </c>
      <c r="C1737" s="408" t="s">
        <v>144</v>
      </c>
      <c r="D1737" s="410">
        <v>567.23</v>
      </c>
    </row>
    <row r="1738" spans="1:4" ht="18" customHeight="1">
      <c r="A1738" s="408" t="s">
        <v>20934</v>
      </c>
      <c r="B1738" s="409" t="s">
        <v>20935</v>
      </c>
      <c r="C1738" s="408" t="s">
        <v>144</v>
      </c>
      <c r="D1738" s="410">
        <v>124.59</v>
      </c>
    </row>
    <row r="1739" spans="1:4" ht="18" customHeight="1">
      <c r="A1739" s="408" t="s">
        <v>20936</v>
      </c>
      <c r="B1739" s="409" t="s">
        <v>20937</v>
      </c>
      <c r="C1739" s="408" t="s">
        <v>144</v>
      </c>
      <c r="D1739" s="410">
        <v>121.37</v>
      </c>
    </row>
    <row r="1740" spans="1:4" ht="18" customHeight="1">
      <c r="A1740" s="408" t="s">
        <v>20938</v>
      </c>
      <c r="B1740" s="409" t="s">
        <v>20939</v>
      </c>
      <c r="C1740" s="408" t="s">
        <v>144</v>
      </c>
      <c r="D1740" s="410">
        <v>119.58</v>
      </c>
    </row>
    <row r="1741" spans="1:4" ht="18" customHeight="1">
      <c r="A1741" s="408" t="s">
        <v>20940</v>
      </c>
      <c r="B1741" s="409" t="s">
        <v>20941</v>
      </c>
      <c r="C1741" s="408" t="s">
        <v>144</v>
      </c>
      <c r="D1741" s="410">
        <v>141.51</v>
      </c>
    </row>
    <row r="1742" spans="1:4" ht="9" customHeight="1">
      <c r="A1742" s="408" t="s">
        <v>20942</v>
      </c>
      <c r="B1742" s="409" t="s">
        <v>20943</v>
      </c>
      <c r="C1742" s="408" t="s">
        <v>143</v>
      </c>
      <c r="D1742" s="410">
        <v>302.45999999999998</v>
      </c>
    </row>
    <row r="1743" spans="1:4" ht="9" customHeight="1">
      <c r="A1743" s="408" t="s">
        <v>20944</v>
      </c>
      <c r="B1743" s="409" t="s">
        <v>20945</v>
      </c>
      <c r="C1743" s="408" t="s">
        <v>143</v>
      </c>
      <c r="D1743" s="410">
        <v>216.44</v>
      </c>
    </row>
    <row r="1744" spans="1:4" ht="18" customHeight="1">
      <c r="A1744" s="408" t="s">
        <v>20946</v>
      </c>
      <c r="B1744" s="409" t="s">
        <v>20947</v>
      </c>
      <c r="C1744" s="408" t="s">
        <v>144</v>
      </c>
      <c r="D1744" s="410">
        <v>104.78</v>
      </c>
    </row>
    <row r="1745" spans="1:4" ht="9" customHeight="1">
      <c r="A1745" s="408" t="s">
        <v>20948</v>
      </c>
      <c r="B1745" s="409" t="s">
        <v>20949</v>
      </c>
      <c r="C1745" s="408" t="s">
        <v>144</v>
      </c>
      <c r="D1745" s="410">
        <v>14.66</v>
      </c>
    </row>
    <row r="1746" spans="1:4" ht="9" customHeight="1">
      <c r="A1746" s="408" t="s">
        <v>20950</v>
      </c>
      <c r="B1746" s="409" t="s">
        <v>20951</v>
      </c>
      <c r="C1746" s="408" t="s">
        <v>143</v>
      </c>
      <c r="D1746" s="410">
        <v>464.96</v>
      </c>
    </row>
    <row r="1747" spans="1:4" ht="9" customHeight="1">
      <c r="A1747" s="408" t="s">
        <v>20952</v>
      </c>
      <c r="B1747" s="409" t="s">
        <v>20953</v>
      </c>
      <c r="C1747" s="408" t="s">
        <v>143</v>
      </c>
      <c r="D1747" s="410">
        <v>544.42999999999995</v>
      </c>
    </row>
    <row r="1748" spans="1:4" ht="9" customHeight="1">
      <c r="A1748" s="408" t="s">
        <v>20954</v>
      </c>
      <c r="B1748" s="409" t="s">
        <v>20955</v>
      </c>
      <c r="C1748" s="408" t="s">
        <v>143</v>
      </c>
      <c r="D1748" s="410">
        <v>318.02999999999997</v>
      </c>
    </row>
    <row r="1749" spans="1:4" ht="9" customHeight="1">
      <c r="A1749" s="408" t="s">
        <v>20956</v>
      </c>
      <c r="B1749" s="409" t="s">
        <v>20957</v>
      </c>
      <c r="C1749" s="408" t="s">
        <v>143</v>
      </c>
      <c r="D1749" s="410">
        <v>294.47000000000003</v>
      </c>
    </row>
    <row r="1750" spans="1:4" ht="9" customHeight="1">
      <c r="A1750" s="408" t="s">
        <v>20958</v>
      </c>
      <c r="B1750" s="409" t="s">
        <v>20959</v>
      </c>
      <c r="C1750" s="408" t="s">
        <v>144</v>
      </c>
      <c r="D1750" s="410">
        <v>11.27</v>
      </c>
    </row>
    <row r="1751" spans="1:4" ht="9" customHeight="1">
      <c r="A1751" s="408" t="s">
        <v>20960</v>
      </c>
      <c r="B1751" s="409" t="s">
        <v>20961</v>
      </c>
      <c r="C1751" s="408" t="s">
        <v>144</v>
      </c>
      <c r="D1751" s="410">
        <v>3.02</v>
      </c>
    </row>
    <row r="1752" spans="1:4" ht="9" customHeight="1">
      <c r="A1752" s="408" t="s">
        <v>20962</v>
      </c>
      <c r="B1752" s="409" t="s">
        <v>20963</v>
      </c>
      <c r="C1752" s="408" t="s">
        <v>143</v>
      </c>
      <c r="D1752" s="410">
        <v>5.6</v>
      </c>
    </row>
    <row r="1753" spans="1:4" ht="9" customHeight="1">
      <c r="A1753" s="408" t="s">
        <v>20964</v>
      </c>
      <c r="B1753" s="409" t="s">
        <v>20965</v>
      </c>
      <c r="C1753" s="408" t="s">
        <v>143</v>
      </c>
      <c r="D1753" s="410">
        <v>54.51</v>
      </c>
    </row>
    <row r="1754" spans="1:4" ht="9" customHeight="1">
      <c r="A1754" s="408" t="s">
        <v>20966</v>
      </c>
      <c r="B1754" s="409" t="s">
        <v>20967</v>
      </c>
      <c r="C1754" s="408" t="s">
        <v>144</v>
      </c>
      <c r="D1754" s="410">
        <v>13.13</v>
      </c>
    </row>
    <row r="1755" spans="1:4" ht="9" customHeight="1">
      <c r="A1755" s="408" t="s">
        <v>20968</v>
      </c>
      <c r="B1755" s="409" t="s">
        <v>20969</v>
      </c>
      <c r="C1755" s="408" t="s">
        <v>144</v>
      </c>
      <c r="D1755" s="410">
        <v>0.99</v>
      </c>
    </row>
    <row r="1756" spans="1:4" ht="9" customHeight="1">
      <c r="A1756" s="408" t="s">
        <v>20970</v>
      </c>
      <c r="B1756" s="409" t="s">
        <v>20971</v>
      </c>
      <c r="C1756" s="408" t="s">
        <v>144</v>
      </c>
      <c r="D1756" s="410">
        <v>4.08</v>
      </c>
    </row>
    <row r="1757" spans="1:4" ht="9" customHeight="1">
      <c r="A1757" s="408" t="s">
        <v>20972</v>
      </c>
      <c r="B1757" s="409" t="s">
        <v>20973</v>
      </c>
      <c r="C1757" s="408" t="s">
        <v>144</v>
      </c>
      <c r="D1757" s="410">
        <v>3.5</v>
      </c>
    </row>
    <row r="1758" spans="1:4" ht="9" customHeight="1">
      <c r="A1758" s="408" t="s">
        <v>20974</v>
      </c>
      <c r="B1758" s="409" t="s">
        <v>20975</v>
      </c>
      <c r="C1758" s="408" t="s">
        <v>6</v>
      </c>
      <c r="D1758" s="410">
        <v>0.6</v>
      </c>
    </row>
    <row r="1759" spans="1:4" ht="9" customHeight="1">
      <c r="A1759" s="408" t="s">
        <v>20976</v>
      </c>
      <c r="B1759" s="409" t="s">
        <v>20977</v>
      </c>
      <c r="C1759" s="408" t="s">
        <v>144</v>
      </c>
      <c r="D1759" s="410">
        <v>9.5399999999999991</v>
      </c>
    </row>
    <row r="1760" spans="1:4" ht="9" customHeight="1">
      <c r="A1760" s="408" t="s">
        <v>20978</v>
      </c>
      <c r="B1760" s="409" t="s">
        <v>20979</v>
      </c>
      <c r="C1760" s="408" t="s">
        <v>144</v>
      </c>
      <c r="D1760" s="410">
        <v>3.17</v>
      </c>
    </row>
    <row r="1761" spans="1:4" ht="9" customHeight="1">
      <c r="A1761" s="408" t="s">
        <v>20980</v>
      </c>
      <c r="B1761" s="409" t="s">
        <v>20981</v>
      </c>
      <c r="C1761" s="408" t="s">
        <v>6</v>
      </c>
      <c r="D1761" s="410">
        <v>7.75</v>
      </c>
    </row>
    <row r="1762" spans="1:4" ht="9" customHeight="1">
      <c r="A1762" s="408" t="s">
        <v>20982</v>
      </c>
      <c r="B1762" s="409" t="s">
        <v>20983</v>
      </c>
      <c r="C1762" s="408" t="s">
        <v>6</v>
      </c>
      <c r="D1762" s="410">
        <v>8.64</v>
      </c>
    </row>
    <row r="1763" spans="1:4" ht="18" customHeight="1">
      <c r="A1763" s="408" t="s">
        <v>20984</v>
      </c>
      <c r="B1763" s="409" t="s">
        <v>20985</v>
      </c>
      <c r="C1763" s="408" t="s">
        <v>143</v>
      </c>
      <c r="D1763" s="410">
        <v>95.38</v>
      </c>
    </row>
    <row r="1764" spans="1:4" ht="18" customHeight="1">
      <c r="A1764" s="408" t="s">
        <v>20986</v>
      </c>
      <c r="B1764" s="409" t="s">
        <v>20987</v>
      </c>
      <c r="C1764" s="408" t="s">
        <v>143</v>
      </c>
      <c r="D1764" s="410">
        <v>98.86</v>
      </c>
    </row>
    <row r="1765" spans="1:4" ht="18" customHeight="1">
      <c r="A1765" s="408" t="s">
        <v>20988</v>
      </c>
      <c r="B1765" s="409" t="s">
        <v>20989</v>
      </c>
      <c r="C1765" s="408" t="s">
        <v>143</v>
      </c>
      <c r="D1765" s="410">
        <v>99.29</v>
      </c>
    </row>
    <row r="1766" spans="1:4" ht="18" customHeight="1">
      <c r="A1766" s="408" t="s">
        <v>20990</v>
      </c>
      <c r="B1766" s="409" t="s">
        <v>20991</v>
      </c>
      <c r="C1766" s="408" t="s">
        <v>143</v>
      </c>
      <c r="D1766" s="410">
        <v>99.73</v>
      </c>
    </row>
    <row r="1767" spans="1:4" ht="18" customHeight="1">
      <c r="A1767" s="408" t="s">
        <v>20992</v>
      </c>
      <c r="B1767" s="409" t="s">
        <v>20993</v>
      </c>
      <c r="C1767" s="408" t="s">
        <v>143</v>
      </c>
      <c r="D1767" s="410">
        <v>100.16</v>
      </c>
    </row>
    <row r="1768" spans="1:4" ht="18" customHeight="1">
      <c r="A1768" s="408" t="s">
        <v>20994</v>
      </c>
      <c r="B1768" s="409" t="s">
        <v>20995</v>
      </c>
      <c r="C1768" s="408" t="s">
        <v>143</v>
      </c>
      <c r="D1768" s="410">
        <v>101.03</v>
      </c>
    </row>
    <row r="1769" spans="1:4" ht="18" customHeight="1">
      <c r="A1769" s="408" t="s">
        <v>20996</v>
      </c>
      <c r="B1769" s="409" t="s">
        <v>20997</v>
      </c>
      <c r="C1769" s="408" t="s">
        <v>143</v>
      </c>
      <c r="D1769" s="410">
        <v>101.9</v>
      </c>
    </row>
    <row r="1770" spans="1:4" ht="18" customHeight="1">
      <c r="A1770" s="408" t="s">
        <v>20998</v>
      </c>
      <c r="B1770" s="409" t="s">
        <v>20999</v>
      </c>
      <c r="C1770" s="408" t="s">
        <v>143</v>
      </c>
      <c r="D1770" s="410">
        <v>103.2</v>
      </c>
    </row>
    <row r="1771" spans="1:4" ht="18" customHeight="1">
      <c r="A1771" s="408" t="s">
        <v>21000</v>
      </c>
      <c r="B1771" s="409" t="s">
        <v>21001</v>
      </c>
      <c r="C1771" s="408" t="s">
        <v>143</v>
      </c>
      <c r="D1771" s="410">
        <v>96.68</v>
      </c>
    </row>
    <row r="1772" spans="1:4" ht="18" customHeight="1">
      <c r="A1772" s="408" t="s">
        <v>21002</v>
      </c>
      <c r="B1772" s="409" t="s">
        <v>21003</v>
      </c>
      <c r="C1772" s="408" t="s">
        <v>143</v>
      </c>
      <c r="D1772" s="410">
        <v>104.07</v>
      </c>
    </row>
    <row r="1773" spans="1:4" ht="18" customHeight="1">
      <c r="A1773" s="408" t="s">
        <v>21004</v>
      </c>
      <c r="B1773" s="409" t="s">
        <v>21005</v>
      </c>
      <c r="C1773" s="408" t="s">
        <v>143</v>
      </c>
      <c r="D1773" s="410">
        <v>97.12</v>
      </c>
    </row>
    <row r="1774" spans="1:4" ht="18" customHeight="1">
      <c r="A1774" s="408" t="s">
        <v>21006</v>
      </c>
      <c r="B1774" s="409" t="s">
        <v>21007</v>
      </c>
      <c r="C1774" s="408" t="s">
        <v>143</v>
      </c>
      <c r="D1774" s="410">
        <v>97.99</v>
      </c>
    </row>
    <row r="1775" spans="1:4" ht="18" customHeight="1">
      <c r="A1775" s="408" t="s">
        <v>21008</v>
      </c>
      <c r="B1775" s="409" t="s">
        <v>21009</v>
      </c>
      <c r="C1775" s="408" t="s">
        <v>143</v>
      </c>
      <c r="D1775" s="410">
        <v>98.42</v>
      </c>
    </row>
    <row r="1776" spans="1:4" ht="18" customHeight="1">
      <c r="A1776" s="408" t="s">
        <v>21010</v>
      </c>
      <c r="B1776" s="409" t="s">
        <v>21011</v>
      </c>
      <c r="C1776" s="408" t="s">
        <v>143</v>
      </c>
      <c r="D1776" s="410">
        <v>55.29</v>
      </c>
    </row>
    <row r="1777" spans="1:4" ht="9" customHeight="1">
      <c r="A1777" s="408" t="s">
        <v>21012</v>
      </c>
      <c r="B1777" s="409" t="s">
        <v>21013</v>
      </c>
      <c r="C1777" s="408" t="s">
        <v>143</v>
      </c>
      <c r="D1777" s="410">
        <v>54.27</v>
      </c>
    </row>
    <row r="1778" spans="1:4" ht="18" customHeight="1">
      <c r="A1778" s="408" t="s">
        <v>21014</v>
      </c>
      <c r="B1778" s="409" t="s">
        <v>21015</v>
      </c>
      <c r="C1778" s="408" t="s">
        <v>143</v>
      </c>
      <c r="D1778" s="410">
        <v>94.36</v>
      </c>
    </row>
    <row r="1779" spans="1:4" ht="18" customHeight="1">
      <c r="A1779" s="408" t="s">
        <v>21016</v>
      </c>
      <c r="B1779" s="409" t="s">
        <v>21017</v>
      </c>
      <c r="C1779" s="408" t="s">
        <v>143</v>
      </c>
      <c r="D1779" s="410">
        <v>97.84</v>
      </c>
    </row>
    <row r="1780" spans="1:4" ht="18" customHeight="1">
      <c r="A1780" s="408" t="s">
        <v>21018</v>
      </c>
      <c r="B1780" s="409" t="s">
        <v>21019</v>
      </c>
      <c r="C1780" s="408" t="s">
        <v>143</v>
      </c>
      <c r="D1780" s="410">
        <v>98.27</v>
      </c>
    </row>
    <row r="1781" spans="1:4" ht="18" customHeight="1">
      <c r="A1781" s="408" t="s">
        <v>21020</v>
      </c>
      <c r="B1781" s="409" t="s">
        <v>21021</v>
      </c>
      <c r="C1781" s="408" t="s">
        <v>143</v>
      </c>
      <c r="D1781" s="410">
        <v>98.71</v>
      </c>
    </row>
    <row r="1782" spans="1:4" ht="18" customHeight="1">
      <c r="A1782" s="408" t="s">
        <v>21022</v>
      </c>
      <c r="B1782" s="409" t="s">
        <v>21023</v>
      </c>
      <c r="C1782" s="408" t="s">
        <v>143</v>
      </c>
      <c r="D1782" s="410">
        <v>99.14</v>
      </c>
    </row>
    <row r="1783" spans="1:4" ht="18" customHeight="1">
      <c r="A1783" s="408" t="s">
        <v>21024</v>
      </c>
      <c r="B1783" s="409" t="s">
        <v>21025</v>
      </c>
      <c r="C1783" s="408" t="s">
        <v>143</v>
      </c>
      <c r="D1783" s="410">
        <v>100.01</v>
      </c>
    </row>
    <row r="1784" spans="1:4" ht="18" customHeight="1">
      <c r="A1784" s="408" t="s">
        <v>21026</v>
      </c>
      <c r="B1784" s="409" t="s">
        <v>21027</v>
      </c>
      <c r="C1784" s="408" t="s">
        <v>143</v>
      </c>
      <c r="D1784" s="410">
        <v>100.88</v>
      </c>
    </row>
    <row r="1785" spans="1:4" ht="18" customHeight="1">
      <c r="A1785" s="408" t="s">
        <v>21028</v>
      </c>
      <c r="B1785" s="409" t="s">
        <v>21029</v>
      </c>
      <c r="C1785" s="408" t="s">
        <v>143</v>
      </c>
      <c r="D1785" s="410">
        <v>102.18</v>
      </c>
    </row>
    <row r="1786" spans="1:4" ht="18" customHeight="1">
      <c r="A1786" s="408" t="s">
        <v>21030</v>
      </c>
      <c r="B1786" s="409" t="s">
        <v>21031</v>
      </c>
      <c r="C1786" s="408" t="s">
        <v>143</v>
      </c>
      <c r="D1786" s="410">
        <v>95.66</v>
      </c>
    </row>
    <row r="1787" spans="1:4" ht="18" customHeight="1">
      <c r="A1787" s="408" t="s">
        <v>21032</v>
      </c>
      <c r="B1787" s="409" t="s">
        <v>21033</v>
      </c>
      <c r="C1787" s="408" t="s">
        <v>143</v>
      </c>
      <c r="D1787" s="410">
        <v>103.05</v>
      </c>
    </row>
    <row r="1788" spans="1:4" ht="18" customHeight="1">
      <c r="A1788" s="408" t="s">
        <v>21034</v>
      </c>
      <c r="B1788" s="409" t="s">
        <v>21035</v>
      </c>
      <c r="C1788" s="408" t="s">
        <v>143</v>
      </c>
      <c r="D1788" s="410">
        <v>96.1</v>
      </c>
    </row>
    <row r="1789" spans="1:4" ht="18" customHeight="1">
      <c r="A1789" s="408" t="s">
        <v>21036</v>
      </c>
      <c r="B1789" s="409" t="s">
        <v>21037</v>
      </c>
      <c r="C1789" s="408" t="s">
        <v>143</v>
      </c>
      <c r="D1789" s="410">
        <v>96.97</v>
      </c>
    </row>
    <row r="1790" spans="1:4" ht="18" customHeight="1">
      <c r="A1790" s="408" t="s">
        <v>21038</v>
      </c>
      <c r="B1790" s="409" t="s">
        <v>21039</v>
      </c>
      <c r="C1790" s="408" t="s">
        <v>143</v>
      </c>
      <c r="D1790" s="410">
        <v>97.4</v>
      </c>
    </row>
    <row r="1791" spans="1:4" ht="9" customHeight="1">
      <c r="A1791" s="408" t="s">
        <v>21040</v>
      </c>
      <c r="B1791" s="409" t="s">
        <v>21041</v>
      </c>
      <c r="C1791" s="408" t="s">
        <v>143</v>
      </c>
      <c r="D1791" s="410">
        <v>31.61</v>
      </c>
    </row>
    <row r="1792" spans="1:4" ht="18" customHeight="1">
      <c r="A1792" s="408" t="s">
        <v>21042</v>
      </c>
      <c r="B1792" s="409" t="s">
        <v>21043</v>
      </c>
      <c r="C1792" s="408" t="s">
        <v>143</v>
      </c>
      <c r="D1792" s="410">
        <v>40.659999999999997</v>
      </c>
    </row>
    <row r="1793" spans="1:4" ht="18" customHeight="1">
      <c r="A1793" s="408" t="s">
        <v>21044</v>
      </c>
      <c r="B1793" s="409" t="s">
        <v>21045</v>
      </c>
      <c r="C1793" s="408" t="s">
        <v>143</v>
      </c>
      <c r="D1793" s="410">
        <v>41.23</v>
      </c>
    </row>
    <row r="1794" spans="1:4" ht="18" customHeight="1">
      <c r="A1794" s="408" t="s">
        <v>21046</v>
      </c>
      <c r="B1794" s="409" t="s">
        <v>21047</v>
      </c>
      <c r="C1794" s="408" t="s">
        <v>143</v>
      </c>
      <c r="D1794" s="410">
        <v>41.29</v>
      </c>
    </row>
    <row r="1795" spans="1:4" ht="18" customHeight="1">
      <c r="A1795" s="408" t="s">
        <v>21048</v>
      </c>
      <c r="B1795" s="409" t="s">
        <v>21049</v>
      </c>
      <c r="C1795" s="408" t="s">
        <v>143</v>
      </c>
      <c r="D1795" s="410">
        <v>41.4</v>
      </c>
    </row>
    <row r="1796" spans="1:4" ht="18" customHeight="1">
      <c r="A1796" s="408" t="s">
        <v>21050</v>
      </c>
      <c r="B1796" s="409" t="s">
        <v>21051</v>
      </c>
      <c r="C1796" s="408" t="s">
        <v>143</v>
      </c>
      <c r="D1796" s="410">
        <v>41.46</v>
      </c>
    </row>
    <row r="1797" spans="1:4" ht="18" customHeight="1">
      <c r="A1797" s="408" t="s">
        <v>21052</v>
      </c>
      <c r="B1797" s="409" t="s">
        <v>21053</v>
      </c>
      <c r="C1797" s="408" t="s">
        <v>143</v>
      </c>
      <c r="D1797" s="410">
        <v>41.57</v>
      </c>
    </row>
    <row r="1798" spans="1:4" ht="18" customHeight="1">
      <c r="A1798" s="408" t="s">
        <v>21054</v>
      </c>
      <c r="B1798" s="409" t="s">
        <v>21055</v>
      </c>
      <c r="C1798" s="408" t="s">
        <v>143</v>
      </c>
      <c r="D1798" s="410">
        <v>41.69</v>
      </c>
    </row>
    <row r="1799" spans="1:4" ht="18" customHeight="1">
      <c r="A1799" s="408" t="s">
        <v>21056</v>
      </c>
      <c r="B1799" s="409" t="s">
        <v>21057</v>
      </c>
      <c r="C1799" s="408" t="s">
        <v>143</v>
      </c>
      <c r="D1799" s="410">
        <v>41.92</v>
      </c>
    </row>
    <row r="1800" spans="1:4" ht="18" customHeight="1">
      <c r="A1800" s="408" t="s">
        <v>21058</v>
      </c>
      <c r="B1800" s="409" t="s">
        <v>21059</v>
      </c>
      <c r="C1800" s="408" t="s">
        <v>143</v>
      </c>
      <c r="D1800" s="410">
        <v>40.83</v>
      </c>
    </row>
    <row r="1801" spans="1:4" ht="18" customHeight="1">
      <c r="A1801" s="408" t="s">
        <v>21060</v>
      </c>
      <c r="B1801" s="409" t="s">
        <v>21061</v>
      </c>
      <c r="C1801" s="408" t="s">
        <v>143</v>
      </c>
      <c r="D1801" s="410">
        <v>42.09</v>
      </c>
    </row>
    <row r="1802" spans="1:4" ht="18" customHeight="1">
      <c r="A1802" s="408" t="s">
        <v>21062</v>
      </c>
      <c r="B1802" s="409" t="s">
        <v>21063</v>
      </c>
      <c r="C1802" s="408" t="s">
        <v>143</v>
      </c>
      <c r="D1802" s="410">
        <v>40.94</v>
      </c>
    </row>
    <row r="1803" spans="1:4" ht="18" customHeight="1">
      <c r="A1803" s="408" t="s">
        <v>21064</v>
      </c>
      <c r="B1803" s="409" t="s">
        <v>21065</v>
      </c>
      <c r="C1803" s="408" t="s">
        <v>143</v>
      </c>
      <c r="D1803" s="410">
        <v>41.06</v>
      </c>
    </row>
    <row r="1804" spans="1:4" ht="18" customHeight="1">
      <c r="A1804" s="408" t="s">
        <v>21066</v>
      </c>
      <c r="B1804" s="409" t="s">
        <v>21067</v>
      </c>
      <c r="C1804" s="408" t="s">
        <v>143</v>
      </c>
      <c r="D1804" s="410">
        <v>41.12</v>
      </c>
    </row>
    <row r="1805" spans="1:4" ht="18" customHeight="1">
      <c r="A1805" s="408" t="s">
        <v>21068</v>
      </c>
      <c r="B1805" s="409" t="s">
        <v>21069</v>
      </c>
      <c r="C1805" s="408" t="s">
        <v>143</v>
      </c>
      <c r="D1805" s="410">
        <v>67.52</v>
      </c>
    </row>
    <row r="1806" spans="1:4" ht="18" customHeight="1">
      <c r="A1806" s="408" t="s">
        <v>21070</v>
      </c>
      <c r="B1806" s="409" t="s">
        <v>21071</v>
      </c>
      <c r="C1806" s="408" t="s">
        <v>143</v>
      </c>
      <c r="D1806" s="410">
        <v>67.52</v>
      </c>
    </row>
    <row r="1807" spans="1:4" ht="18" customHeight="1">
      <c r="A1807" s="408" t="s">
        <v>21072</v>
      </c>
      <c r="B1807" s="409" t="s">
        <v>21073</v>
      </c>
      <c r="C1807" s="408" t="s">
        <v>143</v>
      </c>
      <c r="D1807" s="410">
        <v>85.5</v>
      </c>
    </row>
    <row r="1808" spans="1:4" ht="18" customHeight="1">
      <c r="A1808" s="408" t="s">
        <v>21074</v>
      </c>
      <c r="B1808" s="409" t="s">
        <v>21075</v>
      </c>
      <c r="C1808" s="408" t="s">
        <v>143</v>
      </c>
      <c r="D1808" s="410">
        <v>67.95</v>
      </c>
    </row>
    <row r="1809" spans="1:4" ht="18" customHeight="1">
      <c r="A1809" s="408" t="s">
        <v>21076</v>
      </c>
      <c r="B1809" s="409" t="s">
        <v>21077</v>
      </c>
      <c r="C1809" s="408" t="s">
        <v>143</v>
      </c>
      <c r="D1809" s="410">
        <v>138.19</v>
      </c>
    </row>
    <row r="1810" spans="1:4" ht="18" customHeight="1">
      <c r="A1810" s="408" t="s">
        <v>21078</v>
      </c>
      <c r="B1810" s="409" t="s">
        <v>21079</v>
      </c>
      <c r="C1810" s="408" t="s">
        <v>143</v>
      </c>
      <c r="D1810" s="410">
        <v>86.87</v>
      </c>
    </row>
    <row r="1811" spans="1:4" ht="18" customHeight="1">
      <c r="A1811" s="408" t="s">
        <v>21080</v>
      </c>
      <c r="B1811" s="409" t="s">
        <v>21081</v>
      </c>
      <c r="C1811" s="408" t="s">
        <v>143</v>
      </c>
      <c r="D1811" s="410">
        <v>68.86</v>
      </c>
    </row>
    <row r="1812" spans="1:4" ht="18" customHeight="1">
      <c r="A1812" s="408" t="s">
        <v>21082</v>
      </c>
      <c r="B1812" s="409" t="s">
        <v>21083</v>
      </c>
      <c r="C1812" s="408" t="s">
        <v>143</v>
      </c>
      <c r="D1812" s="410">
        <v>140.93</v>
      </c>
    </row>
    <row r="1813" spans="1:4" ht="18" customHeight="1">
      <c r="A1813" s="408" t="s">
        <v>21084</v>
      </c>
      <c r="B1813" s="409" t="s">
        <v>21085</v>
      </c>
      <c r="C1813" s="408" t="s">
        <v>143</v>
      </c>
      <c r="D1813" s="410">
        <v>50.42</v>
      </c>
    </row>
    <row r="1814" spans="1:4" ht="18" customHeight="1">
      <c r="A1814" s="408" t="s">
        <v>21086</v>
      </c>
      <c r="B1814" s="409" t="s">
        <v>21087</v>
      </c>
      <c r="C1814" s="408" t="s">
        <v>143</v>
      </c>
      <c r="D1814" s="410">
        <v>35.32</v>
      </c>
    </row>
    <row r="1815" spans="1:4" ht="9" customHeight="1">
      <c r="A1815" s="408" t="s">
        <v>21088</v>
      </c>
      <c r="B1815" s="409" t="s">
        <v>21089</v>
      </c>
      <c r="C1815" s="408" t="s">
        <v>21090</v>
      </c>
      <c r="D1815" s="410">
        <v>16.71</v>
      </c>
    </row>
    <row r="1816" spans="1:4" ht="9" customHeight="1">
      <c r="A1816" s="408" t="s">
        <v>21091</v>
      </c>
      <c r="B1816" s="409" t="s">
        <v>21092</v>
      </c>
      <c r="C1816" s="408" t="s">
        <v>21090</v>
      </c>
      <c r="D1816" s="410">
        <v>22.29</v>
      </c>
    </row>
    <row r="1817" spans="1:4" ht="9" customHeight="1">
      <c r="A1817" s="408" t="s">
        <v>21093</v>
      </c>
      <c r="B1817" s="409" t="s">
        <v>21094</v>
      </c>
      <c r="C1817" s="408" t="s">
        <v>21090</v>
      </c>
      <c r="D1817" s="410">
        <v>88.28</v>
      </c>
    </row>
    <row r="1818" spans="1:4" ht="9" customHeight="1">
      <c r="A1818" s="408" t="s">
        <v>21095</v>
      </c>
      <c r="B1818" s="409" t="s">
        <v>21096</v>
      </c>
      <c r="C1818" s="408" t="s">
        <v>21090</v>
      </c>
      <c r="D1818" s="410">
        <v>39.369999999999997</v>
      </c>
    </row>
    <row r="1819" spans="1:4" ht="9" customHeight="1">
      <c r="A1819" s="408" t="s">
        <v>21097</v>
      </c>
      <c r="B1819" s="409" t="s">
        <v>21098</v>
      </c>
      <c r="C1819" s="408" t="s">
        <v>21090</v>
      </c>
      <c r="D1819" s="410">
        <v>118.1</v>
      </c>
    </row>
    <row r="1820" spans="1:4" ht="9" customHeight="1">
      <c r="A1820" s="408" t="s">
        <v>21099</v>
      </c>
      <c r="B1820" s="409" t="s">
        <v>21100</v>
      </c>
      <c r="C1820" s="408" t="s">
        <v>21090</v>
      </c>
      <c r="D1820" s="410">
        <v>59.05</v>
      </c>
    </row>
    <row r="1821" spans="1:4" ht="18" customHeight="1">
      <c r="A1821" s="408" t="s">
        <v>21101</v>
      </c>
      <c r="B1821" s="409" t="s">
        <v>21102</v>
      </c>
      <c r="C1821" s="408" t="s">
        <v>143</v>
      </c>
      <c r="D1821" s="410">
        <v>4.38</v>
      </c>
    </row>
    <row r="1822" spans="1:4" ht="18" customHeight="1">
      <c r="A1822" s="408" t="s">
        <v>21103</v>
      </c>
      <c r="B1822" s="409" t="s">
        <v>21104</v>
      </c>
      <c r="C1822" s="408" t="s">
        <v>143</v>
      </c>
      <c r="D1822" s="410">
        <v>4.57</v>
      </c>
    </row>
    <row r="1823" spans="1:4" ht="18" customHeight="1">
      <c r="A1823" s="408" t="s">
        <v>21105</v>
      </c>
      <c r="B1823" s="409" t="s">
        <v>21106</v>
      </c>
      <c r="C1823" s="408" t="s">
        <v>143</v>
      </c>
      <c r="D1823" s="410">
        <v>5.01</v>
      </c>
    </row>
    <row r="1824" spans="1:4" ht="18" customHeight="1">
      <c r="A1824" s="408" t="s">
        <v>21107</v>
      </c>
      <c r="B1824" s="409" t="s">
        <v>21108</v>
      </c>
      <c r="C1824" s="408" t="s">
        <v>143</v>
      </c>
      <c r="D1824" s="410">
        <v>5.23</v>
      </c>
    </row>
    <row r="1825" spans="1:4" ht="18" customHeight="1">
      <c r="A1825" s="408" t="s">
        <v>21109</v>
      </c>
      <c r="B1825" s="409" t="s">
        <v>21110</v>
      </c>
      <c r="C1825" s="408" t="s">
        <v>143</v>
      </c>
      <c r="D1825" s="410">
        <v>5.51</v>
      </c>
    </row>
    <row r="1826" spans="1:4" ht="18" customHeight="1">
      <c r="A1826" s="408" t="s">
        <v>21111</v>
      </c>
      <c r="B1826" s="409" t="s">
        <v>21112</v>
      </c>
      <c r="C1826" s="408" t="s">
        <v>143</v>
      </c>
      <c r="D1826" s="410">
        <v>27.75</v>
      </c>
    </row>
    <row r="1827" spans="1:4" ht="18" customHeight="1">
      <c r="A1827" s="408" t="s">
        <v>21113</v>
      </c>
      <c r="B1827" s="409" t="s">
        <v>21114</v>
      </c>
      <c r="C1827" s="408" t="s">
        <v>143</v>
      </c>
      <c r="D1827" s="410">
        <v>28.66</v>
      </c>
    </row>
    <row r="1828" spans="1:4" ht="18" customHeight="1">
      <c r="A1828" s="408" t="s">
        <v>21115</v>
      </c>
      <c r="B1828" s="409" t="s">
        <v>21116</v>
      </c>
      <c r="C1828" s="408" t="s">
        <v>143</v>
      </c>
      <c r="D1828" s="410">
        <v>30.07</v>
      </c>
    </row>
    <row r="1829" spans="1:4" ht="18" customHeight="1">
      <c r="A1829" s="408" t="s">
        <v>21117</v>
      </c>
      <c r="B1829" s="409" t="s">
        <v>21118</v>
      </c>
      <c r="C1829" s="408" t="s">
        <v>143</v>
      </c>
      <c r="D1829" s="410">
        <v>31.59</v>
      </c>
    </row>
    <row r="1830" spans="1:4" ht="18" customHeight="1">
      <c r="A1830" s="408" t="s">
        <v>21119</v>
      </c>
      <c r="B1830" s="409" t="s">
        <v>21120</v>
      </c>
      <c r="C1830" s="408" t="s">
        <v>143</v>
      </c>
      <c r="D1830" s="410">
        <v>33.31</v>
      </c>
    </row>
    <row r="1831" spans="1:4" ht="18" customHeight="1">
      <c r="A1831" s="408" t="s">
        <v>21121</v>
      </c>
      <c r="B1831" s="409" t="s">
        <v>21122</v>
      </c>
      <c r="C1831" s="408" t="s">
        <v>143</v>
      </c>
      <c r="D1831" s="410">
        <v>34.229999999999997</v>
      </c>
    </row>
    <row r="1832" spans="1:4" ht="18" customHeight="1">
      <c r="A1832" s="408" t="s">
        <v>21123</v>
      </c>
      <c r="B1832" s="409" t="s">
        <v>21124</v>
      </c>
      <c r="C1832" s="408" t="s">
        <v>143</v>
      </c>
      <c r="D1832" s="410">
        <v>35.18</v>
      </c>
    </row>
    <row r="1833" spans="1:4" ht="18" customHeight="1">
      <c r="A1833" s="408" t="s">
        <v>21125</v>
      </c>
      <c r="B1833" s="409" t="s">
        <v>21126</v>
      </c>
      <c r="C1833" s="408" t="s">
        <v>143</v>
      </c>
      <c r="D1833" s="410">
        <v>36.42</v>
      </c>
    </row>
    <row r="1834" spans="1:4" ht="18" customHeight="1">
      <c r="A1834" s="408" t="s">
        <v>21127</v>
      </c>
      <c r="B1834" s="409" t="s">
        <v>21128</v>
      </c>
      <c r="C1834" s="408" t="s">
        <v>143</v>
      </c>
      <c r="D1834" s="410">
        <v>37.49</v>
      </c>
    </row>
    <row r="1835" spans="1:4" ht="18" customHeight="1">
      <c r="A1835" s="408" t="s">
        <v>21129</v>
      </c>
      <c r="B1835" s="409" t="s">
        <v>21130</v>
      </c>
      <c r="C1835" s="408" t="s">
        <v>143</v>
      </c>
      <c r="D1835" s="410">
        <v>38.61</v>
      </c>
    </row>
    <row r="1836" spans="1:4" ht="18" customHeight="1">
      <c r="A1836" s="408" t="s">
        <v>21131</v>
      </c>
      <c r="B1836" s="409" t="s">
        <v>21132</v>
      </c>
      <c r="C1836" s="408" t="s">
        <v>143</v>
      </c>
      <c r="D1836" s="410">
        <v>5.73</v>
      </c>
    </row>
    <row r="1837" spans="1:4" ht="18" customHeight="1">
      <c r="A1837" s="408" t="s">
        <v>21133</v>
      </c>
      <c r="B1837" s="409" t="s">
        <v>21134</v>
      </c>
      <c r="C1837" s="408" t="s">
        <v>143</v>
      </c>
      <c r="D1837" s="410">
        <v>6</v>
      </c>
    </row>
    <row r="1838" spans="1:4" ht="18" customHeight="1">
      <c r="A1838" s="408" t="s">
        <v>21135</v>
      </c>
      <c r="B1838" s="409" t="s">
        <v>21136</v>
      </c>
      <c r="C1838" s="408" t="s">
        <v>143</v>
      </c>
      <c r="D1838" s="410">
        <v>6.42</v>
      </c>
    </row>
    <row r="1839" spans="1:4" ht="18" customHeight="1">
      <c r="A1839" s="408" t="s">
        <v>21137</v>
      </c>
      <c r="B1839" s="409" t="s">
        <v>21138</v>
      </c>
      <c r="C1839" s="408" t="s">
        <v>143</v>
      </c>
      <c r="D1839" s="410">
        <v>6.71</v>
      </c>
    </row>
    <row r="1840" spans="1:4" ht="18" customHeight="1">
      <c r="A1840" s="408" t="s">
        <v>21139</v>
      </c>
      <c r="B1840" s="409" t="s">
        <v>21140</v>
      </c>
      <c r="C1840" s="408" t="s">
        <v>143</v>
      </c>
      <c r="D1840" s="410">
        <v>6.96</v>
      </c>
    </row>
    <row r="1841" spans="1:4" ht="18" customHeight="1">
      <c r="A1841" s="408" t="s">
        <v>21141</v>
      </c>
      <c r="B1841" s="409" t="s">
        <v>21142</v>
      </c>
      <c r="C1841" s="408" t="s">
        <v>143</v>
      </c>
      <c r="D1841" s="410">
        <v>7.27</v>
      </c>
    </row>
    <row r="1842" spans="1:4" ht="18" customHeight="1">
      <c r="A1842" s="408" t="s">
        <v>21143</v>
      </c>
      <c r="B1842" s="409" t="s">
        <v>21144</v>
      </c>
      <c r="C1842" s="408" t="s">
        <v>143</v>
      </c>
      <c r="D1842" s="410">
        <v>7.59</v>
      </c>
    </row>
    <row r="1843" spans="1:4" ht="18" customHeight="1">
      <c r="A1843" s="408" t="s">
        <v>21145</v>
      </c>
      <c r="B1843" s="409" t="s">
        <v>21146</v>
      </c>
      <c r="C1843" s="408" t="s">
        <v>143</v>
      </c>
      <c r="D1843" s="410">
        <v>8.06</v>
      </c>
    </row>
    <row r="1844" spans="1:4" ht="18" customHeight="1">
      <c r="A1844" s="408" t="s">
        <v>21147</v>
      </c>
      <c r="B1844" s="409" t="s">
        <v>21148</v>
      </c>
      <c r="C1844" s="408" t="s">
        <v>143</v>
      </c>
      <c r="D1844" s="410">
        <v>8.36</v>
      </c>
    </row>
    <row r="1845" spans="1:4" ht="18" customHeight="1">
      <c r="A1845" s="408" t="s">
        <v>21149</v>
      </c>
      <c r="B1845" s="409" t="s">
        <v>21150</v>
      </c>
      <c r="C1845" s="408" t="s">
        <v>143</v>
      </c>
      <c r="D1845" s="410">
        <v>8.66</v>
      </c>
    </row>
    <row r="1846" spans="1:4" ht="18" customHeight="1">
      <c r="A1846" s="408" t="s">
        <v>21151</v>
      </c>
      <c r="B1846" s="409" t="s">
        <v>21152</v>
      </c>
      <c r="C1846" s="408" t="s">
        <v>143</v>
      </c>
      <c r="D1846" s="410">
        <v>8.9700000000000006</v>
      </c>
    </row>
    <row r="1847" spans="1:4" ht="18" customHeight="1">
      <c r="A1847" s="408" t="s">
        <v>21153</v>
      </c>
      <c r="B1847" s="409" t="s">
        <v>21154</v>
      </c>
      <c r="C1847" s="408" t="s">
        <v>143</v>
      </c>
      <c r="D1847" s="410">
        <v>9.24</v>
      </c>
    </row>
    <row r="1848" spans="1:4" ht="18" customHeight="1">
      <c r="A1848" s="408" t="s">
        <v>21155</v>
      </c>
      <c r="B1848" s="409" t="s">
        <v>21156</v>
      </c>
      <c r="C1848" s="408" t="s">
        <v>143</v>
      </c>
      <c r="D1848" s="410">
        <v>9.75</v>
      </c>
    </row>
    <row r="1849" spans="1:4" ht="18" customHeight="1">
      <c r="A1849" s="408" t="s">
        <v>21157</v>
      </c>
      <c r="B1849" s="409" t="s">
        <v>21158</v>
      </c>
      <c r="C1849" s="408" t="s">
        <v>143</v>
      </c>
      <c r="D1849" s="410">
        <v>10.07</v>
      </c>
    </row>
    <row r="1850" spans="1:4" ht="18" customHeight="1">
      <c r="A1850" s="408" t="s">
        <v>21159</v>
      </c>
      <c r="B1850" s="409" t="s">
        <v>21160</v>
      </c>
      <c r="C1850" s="408" t="s">
        <v>143</v>
      </c>
      <c r="D1850" s="410">
        <v>10.38</v>
      </c>
    </row>
    <row r="1851" spans="1:4" ht="18" customHeight="1">
      <c r="A1851" s="408" t="s">
        <v>21161</v>
      </c>
      <c r="B1851" s="409" t="s">
        <v>21162</v>
      </c>
      <c r="C1851" s="408" t="s">
        <v>143</v>
      </c>
      <c r="D1851" s="410">
        <v>10.71</v>
      </c>
    </row>
    <row r="1852" spans="1:4" ht="18" customHeight="1">
      <c r="A1852" s="408" t="s">
        <v>21163</v>
      </c>
      <c r="B1852" s="409" t="s">
        <v>21164</v>
      </c>
      <c r="C1852" s="408" t="s">
        <v>143</v>
      </c>
      <c r="D1852" s="410">
        <v>11.04</v>
      </c>
    </row>
    <row r="1853" spans="1:4" ht="18" customHeight="1">
      <c r="A1853" s="408" t="s">
        <v>21165</v>
      </c>
      <c r="B1853" s="409" t="s">
        <v>21166</v>
      </c>
      <c r="C1853" s="408" t="s">
        <v>143</v>
      </c>
      <c r="D1853" s="410">
        <v>11.57</v>
      </c>
    </row>
    <row r="1854" spans="1:4" ht="18" customHeight="1">
      <c r="A1854" s="408" t="s">
        <v>21167</v>
      </c>
      <c r="B1854" s="409" t="s">
        <v>21168</v>
      </c>
      <c r="C1854" s="408" t="s">
        <v>143</v>
      </c>
      <c r="D1854" s="410">
        <v>11.9</v>
      </c>
    </row>
    <row r="1855" spans="1:4" ht="18" customHeight="1">
      <c r="A1855" s="408" t="s">
        <v>21169</v>
      </c>
      <c r="B1855" s="409" t="s">
        <v>21170</v>
      </c>
      <c r="C1855" s="408" t="s">
        <v>143</v>
      </c>
      <c r="D1855" s="410">
        <v>12.24</v>
      </c>
    </row>
    <row r="1856" spans="1:4" ht="18" customHeight="1">
      <c r="A1856" s="408" t="s">
        <v>21171</v>
      </c>
      <c r="B1856" s="409" t="s">
        <v>21172</v>
      </c>
      <c r="C1856" s="408" t="s">
        <v>143</v>
      </c>
      <c r="D1856" s="410">
        <v>3.78</v>
      </c>
    </row>
    <row r="1857" spans="1:4" ht="18" customHeight="1">
      <c r="A1857" s="408" t="s">
        <v>21173</v>
      </c>
      <c r="B1857" s="409" t="s">
        <v>21174</v>
      </c>
      <c r="C1857" s="408" t="s">
        <v>143</v>
      </c>
      <c r="D1857" s="410">
        <v>12.58</v>
      </c>
    </row>
    <row r="1858" spans="1:4" ht="18" customHeight="1">
      <c r="A1858" s="408" t="s">
        <v>21175</v>
      </c>
      <c r="B1858" s="409" t="s">
        <v>21176</v>
      </c>
      <c r="C1858" s="408" t="s">
        <v>143</v>
      </c>
      <c r="D1858" s="410">
        <v>12.99</v>
      </c>
    </row>
    <row r="1859" spans="1:4" ht="18" customHeight="1">
      <c r="A1859" s="408" t="s">
        <v>21177</v>
      </c>
      <c r="B1859" s="409" t="s">
        <v>21178</v>
      </c>
      <c r="C1859" s="408" t="s">
        <v>143</v>
      </c>
      <c r="D1859" s="410">
        <v>13.55</v>
      </c>
    </row>
    <row r="1860" spans="1:4" ht="18" customHeight="1">
      <c r="A1860" s="408" t="s">
        <v>21179</v>
      </c>
      <c r="B1860" s="409" t="s">
        <v>21180</v>
      </c>
      <c r="C1860" s="408" t="s">
        <v>143</v>
      </c>
      <c r="D1860" s="410">
        <v>13.93</v>
      </c>
    </row>
    <row r="1861" spans="1:4" ht="18" customHeight="1">
      <c r="A1861" s="408" t="s">
        <v>21181</v>
      </c>
      <c r="B1861" s="409" t="s">
        <v>21182</v>
      </c>
      <c r="C1861" s="408" t="s">
        <v>143</v>
      </c>
      <c r="D1861" s="410">
        <v>14.37</v>
      </c>
    </row>
    <row r="1862" spans="1:4" ht="18" customHeight="1">
      <c r="A1862" s="408" t="s">
        <v>21183</v>
      </c>
      <c r="B1862" s="409" t="s">
        <v>21184</v>
      </c>
      <c r="C1862" s="408" t="s">
        <v>143</v>
      </c>
      <c r="D1862" s="410">
        <v>14.79</v>
      </c>
    </row>
    <row r="1863" spans="1:4" ht="18" customHeight="1">
      <c r="A1863" s="408" t="s">
        <v>21185</v>
      </c>
      <c r="B1863" s="409" t="s">
        <v>21186</v>
      </c>
      <c r="C1863" s="408" t="s">
        <v>143</v>
      </c>
      <c r="D1863" s="410">
        <v>15.27</v>
      </c>
    </row>
    <row r="1864" spans="1:4" ht="18" customHeight="1">
      <c r="A1864" s="408" t="s">
        <v>21187</v>
      </c>
      <c r="B1864" s="409" t="s">
        <v>21188</v>
      </c>
      <c r="C1864" s="408" t="s">
        <v>143</v>
      </c>
      <c r="D1864" s="410">
        <v>15.98</v>
      </c>
    </row>
    <row r="1865" spans="1:4" ht="18" customHeight="1">
      <c r="A1865" s="408" t="s">
        <v>21189</v>
      </c>
      <c r="B1865" s="409" t="s">
        <v>21190</v>
      </c>
      <c r="C1865" s="408" t="s">
        <v>143</v>
      </c>
      <c r="D1865" s="410">
        <v>16.5</v>
      </c>
    </row>
    <row r="1866" spans="1:4" ht="18" customHeight="1">
      <c r="A1866" s="408" t="s">
        <v>21191</v>
      </c>
      <c r="B1866" s="409" t="s">
        <v>21192</v>
      </c>
      <c r="C1866" s="408" t="s">
        <v>143</v>
      </c>
      <c r="D1866" s="410">
        <v>17.22</v>
      </c>
    </row>
    <row r="1867" spans="1:4" ht="18" customHeight="1">
      <c r="A1867" s="408" t="s">
        <v>21193</v>
      </c>
      <c r="B1867" s="409" t="s">
        <v>21194</v>
      </c>
      <c r="C1867" s="408" t="s">
        <v>143</v>
      </c>
      <c r="D1867" s="410">
        <v>3.96</v>
      </c>
    </row>
    <row r="1868" spans="1:4" ht="18" customHeight="1">
      <c r="A1868" s="408" t="s">
        <v>21195</v>
      </c>
      <c r="B1868" s="409" t="s">
        <v>21196</v>
      </c>
      <c r="C1868" s="408" t="s">
        <v>143</v>
      </c>
      <c r="D1868" s="410">
        <v>17.920000000000002</v>
      </c>
    </row>
    <row r="1869" spans="1:4" ht="18" customHeight="1">
      <c r="A1869" s="408" t="s">
        <v>21197</v>
      </c>
      <c r="B1869" s="409" t="s">
        <v>21198</v>
      </c>
      <c r="C1869" s="408" t="s">
        <v>143</v>
      </c>
      <c r="D1869" s="410">
        <v>18.79</v>
      </c>
    </row>
    <row r="1870" spans="1:4" ht="18" customHeight="1">
      <c r="A1870" s="408" t="s">
        <v>21199</v>
      </c>
      <c r="B1870" s="409" t="s">
        <v>21200</v>
      </c>
      <c r="C1870" s="408" t="s">
        <v>143</v>
      </c>
      <c r="D1870" s="410">
        <v>19.78</v>
      </c>
    </row>
    <row r="1871" spans="1:4" ht="18" customHeight="1">
      <c r="A1871" s="408" t="s">
        <v>21201</v>
      </c>
      <c r="B1871" s="409" t="s">
        <v>21202</v>
      </c>
      <c r="C1871" s="408" t="s">
        <v>143</v>
      </c>
      <c r="D1871" s="410">
        <v>20.62</v>
      </c>
    </row>
    <row r="1872" spans="1:4" ht="18" customHeight="1">
      <c r="A1872" s="408" t="s">
        <v>21203</v>
      </c>
      <c r="B1872" s="409" t="s">
        <v>21204</v>
      </c>
      <c r="C1872" s="408" t="s">
        <v>143</v>
      </c>
      <c r="D1872" s="410">
        <v>21.54</v>
      </c>
    </row>
    <row r="1873" spans="1:4" ht="18" customHeight="1">
      <c r="A1873" s="408" t="s">
        <v>21205</v>
      </c>
      <c r="B1873" s="409" t="s">
        <v>21206</v>
      </c>
      <c r="C1873" s="408" t="s">
        <v>143</v>
      </c>
      <c r="D1873" s="410">
        <v>22.48</v>
      </c>
    </row>
    <row r="1874" spans="1:4" ht="18" customHeight="1">
      <c r="A1874" s="408" t="s">
        <v>21207</v>
      </c>
      <c r="B1874" s="409" t="s">
        <v>21208</v>
      </c>
      <c r="C1874" s="408" t="s">
        <v>143</v>
      </c>
      <c r="D1874" s="410">
        <v>23.49</v>
      </c>
    </row>
    <row r="1875" spans="1:4" ht="18" customHeight="1">
      <c r="A1875" s="408" t="s">
        <v>21209</v>
      </c>
      <c r="B1875" s="409" t="s">
        <v>21210</v>
      </c>
      <c r="C1875" s="408" t="s">
        <v>143</v>
      </c>
      <c r="D1875" s="410">
        <v>24.68</v>
      </c>
    </row>
    <row r="1876" spans="1:4" ht="18" customHeight="1">
      <c r="A1876" s="408" t="s">
        <v>21211</v>
      </c>
      <c r="B1876" s="409" t="s">
        <v>21212</v>
      </c>
      <c r="C1876" s="408" t="s">
        <v>143</v>
      </c>
      <c r="D1876" s="410">
        <v>25.61</v>
      </c>
    </row>
    <row r="1877" spans="1:4" ht="18" customHeight="1">
      <c r="A1877" s="408" t="s">
        <v>21213</v>
      </c>
      <c r="B1877" s="409" t="s">
        <v>21214</v>
      </c>
      <c r="C1877" s="408" t="s">
        <v>143</v>
      </c>
      <c r="D1877" s="410">
        <v>26.53</v>
      </c>
    </row>
    <row r="1878" spans="1:4" ht="18" customHeight="1">
      <c r="A1878" s="408" t="s">
        <v>21215</v>
      </c>
      <c r="B1878" s="409" t="s">
        <v>21216</v>
      </c>
      <c r="C1878" s="408" t="s">
        <v>143</v>
      </c>
      <c r="D1878" s="410">
        <v>4.1399999999999997</v>
      </c>
    </row>
    <row r="1879" spans="1:4" ht="18" customHeight="1">
      <c r="A1879" s="408" t="s">
        <v>21217</v>
      </c>
      <c r="B1879" s="409" t="s">
        <v>21218</v>
      </c>
      <c r="C1879" s="408" t="s">
        <v>143</v>
      </c>
      <c r="D1879" s="410">
        <v>3.75</v>
      </c>
    </row>
    <row r="1880" spans="1:4" ht="18" customHeight="1">
      <c r="A1880" s="408" t="s">
        <v>21219</v>
      </c>
      <c r="B1880" s="409" t="s">
        <v>21220</v>
      </c>
      <c r="C1880" s="408" t="s">
        <v>143</v>
      </c>
      <c r="D1880" s="410">
        <v>6.99</v>
      </c>
    </row>
    <row r="1881" spans="1:4" ht="18" customHeight="1">
      <c r="A1881" s="408" t="s">
        <v>21221</v>
      </c>
      <c r="B1881" s="409" t="s">
        <v>21222</v>
      </c>
      <c r="C1881" s="408" t="s">
        <v>143</v>
      </c>
      <c r="D1881" s="410">
        <v>7.46</v>
      </c>
    </row>
    <row r="1882" spans="1:4" ht="18" customHeight="1">
      <c r="A1882" s="408" t="s">
        <v>21223</v>
      </c>
      <c r="B1882" s="409" t="s">
        <v>21224</v>
      </c>
      <c r="C1882" s="408" t="s">
        <v>143</v>
      </c>
      <c r="D1882" s="410">
        <v>8</v>
      </c>
    </row>
    <row r="1883" spans="1:4" ht="18" customHeight="1">
      <c r="A1883" s="408" t="s">
        <v>21225</v>
      </c>
      <c r="B1883" s="409" t="s">
        <v>21226</v>
      </c>
      <c r="C1883" s="408" t="s">
        <v>143</v>
      </c>
      <c r="D1883" s="410">
        <v>8.36</v>
      </c>
    </row>
    <row r="1884" spans="1:4" ht="18" customHeight="1">
      <c r="A1884" s="408" t="s">
        <v>21227</v>
      </c>
      <c r="B1884" s="409" t="s">
        <v>21228</v>
      </c>
      <c r="C1884" s="408" t="s">
        <v>143</v>
      </c>
      <c r="D1884" s="410">
        <v>8.7200000000000006</v>
      </c>
    </row>
    <row r="1885" spans="1:4" ht="18" customHeight="1">
      <c r="A1885" s="408" t="s">
        <v>21229</v>
      </c>
      <c r="B1885" s="409" t="s">
        <v>21230</v>
      </c>
      <c r="C1885" s="408" t="s">
        <v>143</v>
      </c>
      <c r="D1885" s="410">
        <v>9.15</v>
      </c>
    </row>
    <row r="1886" spans="1:4" ht="18" customHeight="1">
      <c r="A1886" s="408" t="s">
        <v>21231</v>
      </c>
      <c r="B1886" s="409" t="s">
        <v>21232</v>
      </c>
      <c r="C1886" s="408" t="s">
        <v>143</v>
      </c>
      <c r="D1886" s="410">
        <v>9.56</v>
      </c>
    </row>
    <row r="1887" spans="1:4" ht="18" customHeight="1">
      <c r="A1887" s="408" t="s">
        <v>21233</v>
      </c>
      <c r="B1887" s="409" t="s">
        <v>21234</v>
      </c>
      <c r="C1887" s="408" t="s">
        <v>143</v>
      </c>
      <c r="D1887" s="410">
        <v>10.130000000000001</v>
      </c>
    </row>
    <row r="1888" spans="1:4" ht="18" customHeight="1">
      <c r="A1888" s="408" t="s">
        <v>21235</v>
      </c>
      <c r="B1888" s="409" t="s">
        <v>21236</v>
      </c>
      <c r="C1888" s="408" t="s">
        <v>143</v>
      </c>
      <c r="D1888" s="410">
        <v>10.61</v>
      </c>
    </row>
    <row r="1889" spans="1:4" ht="18" customHeight="1">
      <c r="A1889" s="408" t="s">
        <v>21237</v>
      </c>
      <c r="B1889" s="409" t="s">
        <v>21238</v>
      </c>
      <c r="C1889" s="408" t="s">
        <v>143</v>
      </c>
      <c r="D1889" s="410">
        <v>11.04</v>
      </c>
    </row>
    <row r="1890" spans="1:4" ht="18" customHeight="1">
      <c r="A1890" s="408" t="s">
        <v>21239</v>
      </c>
      <c r="B1890" s="409" t="s">
        <v>21240</v>
      </c>
      <c r="C1890" s="408" t="s">
        <v>143</v>
      </c>
      <c r="D1890" s="410">
        <v>11.51</v>
      </c>
    </row>
    <row r="1891" spans="1:4" ht="18" customHeight="1">
      <c r="A1891" s="408" t="s">
        <v>21241</v>
      </c>
      <c r="B1891" s="409" t="s">
        <v>21242</v>
      </c>
      <c r="C1891" s="408" t="s">
        <v>143</v>
      </c>
      <c r="D1891" s="410">
        <v>12.01</v>
      </c>
    </row>
    <row r="1892" spans="1:4" ht="18" customHeight="1">
      <c r="A1892" s="408" t="s">
        <v>21243</v>
      </c>
      <c r="B1892" s="409" t="s">
        <v>21244</v>
      </c>
      <c r="C1892" s="408" t="s">
        <v>143</v>
      </c>
      <c r="D1892" s="410">
        <v>12.67</v>
      </c>
    </row>
    <row r="1893" spans="1:4" ht="18" customHeight="1">
      <c r="A1893" s="408" t="s">
        <v>21245</v>
      </c>
      <c r="B1893" s="409" t="s">
        <v>21246</v>
      </c>
      <c r="C1893" s="408" t="s">
        <v>143</v>
      </c>
      <c r="D1893" s="410">
        <v>13.18</v>
      </c>
    </row>
    <row r="1894" spans="1:4" ht="18" customHeight="1">
      <c r="A1894" s="408" t="s">
        <v>21247</v>
      </c>
      <c r="B1894" s="409" t="s">
        <v>21248</v>
      </c>
      <c r="C1894" s="408" t="s">
        <v>143</v>
      </c>
      <c r="D1894" s="410">
        <v>13.8</v>
      </c>
    </row>
    <row r="1895" spans="1:4" ht="18" customHeight="1">
      <c r="A1895" s="408" t="s">
        <v>21249</v>
      </c>
      <c r="B1895" s="409" t="s">
        <v>21250</v>
      </c>
      <c r="C1895" s="408" t="s">
        <v>143</v>
      </c>
      <c r="D1895" s="410">
        <v>5.75</v>
      </c>
    </row>
    <row r="1896" spans="1:4" ht="18" customHeight="1">
      <c r="A1896" s="408" t="s">
        <v>21251</v>
      </c>
      <c r="B1896" s="409" t="s">
        <v>21252</v>
      </c>
      <c r="C1896" s="408" t="s">
        <v>143</v>
      </c>
      <c r="D1896" s="410">
        <v>5.97</v>
      </c>
    </row>
    <row r="1897" spans="1:4" ht="18" customHeight="1">
      <c r="A1897" s="408" t="s">
        <v>21253</v>
      </c>
      <c r="B1897" s="409" t="s">
        <v>21254</v>
      </c>
      <c r="C1897" s="408" t="s">
        <v>143</v>
      </c>
      <c r="D1897" s="410">
        <v>6.42</v>
      </c>
    </row>
    <row r="1898" spans="1:4" ht="18" customHeight="1">
      <c r="A1898" s="408" t="s">
        <v>21255</v>
      </c>
      <c r="B1898" s="409" t="s">
        <v>21256</v>
      </c>
      <c r="C1898" s="408" t="s">
        <v>143</v>
      </c>
      <c r="D1898" s="410">
        <v>5.63</v>
      </c>
    </row>
    <row r="1899" spans="1:4" ht="18" customHeight="1">
      <c r="A1899" s="408" t="s">
        <v>21257</v>
      </c>
      <c r="B1899" s="409" t="s">
        <v>21258</v>
      </c>
      <c r="C1899" s="408" t="s">
        <v>143</v>
      </c>
      <c r="D1899" s="410">
        <v>4.68</v>
      </c>
    </row>
    <row r="1900" spans="1:4" ht="18" customHeight="1">
      <c r="A1900" s="408" t="s">
        <v>21259</v>
      </c>
      <c r="B1900" s="409" t="s">
        <v>21260</v>
      </c>
      <c r="C1900" s="408" t="s">
        <v>143</v>
      </c>
      <c r="D1900" s="410">
        <v>4.9800000000000004</v>
      </c>
    </row>
    <row r="1901" spans="1:4" ht="18" customHeight="1">
      <c r="A1901" s="408" t="s">
        <v>21261</v>
      </c>
      <c r="B1901" s="409" t="s">
        <v>21262</v>
      </c>
      <c r="C1901" s="408" t="s">
        <v>143</v>
      </c>
      <c r="D1901" s="410">
        <v>5.43</v>
      </c>
    </row>
    <row r="1902" spans="1:4" ht="18" customHeight="1">
      <c r="A1902" s="408" t="s">
        <v>21263</v>
      </c>
      <c r="B1902" s="409" t="s">
        <v>21264</v>
      </c>
      <c r="C1902" s="408" t="s">
        <v>143</v>
      </c>
      <c r="D1902" s="410">
        <v>5.82</v>
      </c>
    </row>
    <row r="1903" spans="1:4" ht="18" customHeight="1">
      <c r="A1903" s="408" t="s">
        <v>21265</v>
      </c>
      <c r="B1903" s="409" t="s">
        <v>21266</v>
      </c>
      <c r="C1903" s="408" t="s">
        <v>143</v>
      </c>
      <c r="D1903" s="410">
        <v>5.99</v>
      </c>
    </row>
    <row r="1904" spans="1:4" ht="18" customHeight="1">
      <c r="A1904" s="408" t="s">
        <v>21267</v>
      </c>
      <c r="B1904" s="409" t="s">
        <v>21268</v>
      </c>
      <c r="C1904" s="408" t="s">
        <v>143</v>
      </c>
      <c r="D1904" s="410">
        <v>6.39</v>
      </c>
    </row>
    <row r="1905" spans="1:4" ht="18" customHeight="1">
      <c r="A1905" s="408" t="s">
        <v>21269</v>
      </c>
      <c r="B1905" s="409" t="s">
        <v>21270</v>
      </c>
      <c r="C1905" s="408" t="s">
        <v>143</v>
      </c>
      <c r="D1905" s="410">
        <v>6.75</v>
      </c>
    </row>
    <row r="1906" spans="1:4" ht="18" customHeight="1">
      <c r="A1906" s="408" t="s">
        <v>21271</v>
      </c>
      <c r="B1906" s="409" t="s">
        <v>21272</v>
      </c>
      <c r="C1906" s="408" t="s">
        <v>143</v>
      </c>
      <c r="D1906" s="410">
        <v>7.22</v>
      </c>
    </row>
    <row r="1907" spans="1:4" ht="18" customHeight="1">
      <c r="A1907" s="408" t="s">
        <v>21273</v>
      </c>
      <c r="B1907" s="409" t="s">
        <v>21274</v>
      </c>
      <c r="C1907" s="408" t="s">
        <v>143</v>
      </c>
      <c r="D1907" s="410">
        <v>7.58</v>
      </c>
    </row>
    <row r="1908" spans="1:4" ht="18" customHeight="1">
      <c r="A1908" s="408" t="s">
        <v>21275</v>
      </c>
      <c r="B1908" s="409" t="s">
        <v>21276</v>
      </c>
      <c r="C1908" s="408" t="s">
        <v>143</v>
      </c>
      <c r="D1908" s="410">
        <v>7.95</v>
      </c>
    </row>
    <row r="1909" spans="1:4" ht="18" customHeight="1">
      <c r="A1909" s="408" t="s">
        <v>21277</v>
      </c>
      <c r="B1909" s="409" t="s">
        <v>21278</v>
      </c>
      <c r="C1909" s="408" t="s">
        <v>143</v>
      </c>
      <c r="D1909" s="410">
        <v>8.2899999999999991</v>
      </c>
    </row>
    <row r="1910" spans="1:4" ht="18" customHeight="1">
      <c r="A1910" s="408" t="s">
        <v>21279</v>
      </c>
      <c r="B1910" s="409" t="s">
        <v>21280</v>
      </c>
      <c r="C1910" s="408" t="s">
        <v>143</v>
      </c>
      <c r="D1910" s="410">
        <v>8.66</v>
      </c>
    </row>
    <row r="1911" spans="1:4" ht="18" customHeight="1">
      <c r="A1911" s="408" t="s">
        <v>21281</v>
      </c>
      <c r="B1911" s="409" t="s">
        <v>21282</v>
      </c>
      <c r="C1911" s="408" t="s">
        <v>143</v>
      </c>
      <c r="D1911" s="410">
        <v>9.24</v>
      </c>
    </row>
    <row r="1912" spans="1:4" ht="18" customHeight="1">
      <c r="A1912" s="408" t="s">
        <v>21283</v>
      </c>
      <c r="B1912" s="409" t="s">
        <v>21284</v>
      </c>
      <c r="C1912" s="408" t="s">
        <v>143</v>
      </c>
      <c r="D1912" s="410">
        <v>9.66</v>
      </c>
    </row>
    <row r="1913" spans="1:4" ht="18" customHeight="1">
      <c r="A1913" s="408" t="s">
        <v>21285</v>
      </c>
      <c r="B1913" s="409" t="s">
        <v>21286</v>
      </c>
      <c r="C1913" s="408" t="s">
        <v>143</v>
      </c>
      <c r="D1913" s="410">
        <v>10.09</v>
      </c>
    </row>
    <row r="1914" spans="1:4" ht="18" customHeight="1">
      <c r="A1914" s="408" t="s">
        <v>21287</v>
      </c>
      <c r="B1914" s="409" t="s">
        <v>21288</v>
      </c>
      <c r="C1914" s="408" t="s">
        <v>143</v>
      </c>
      <c r="D1914" s="410">
        <v>10.56</v>
      </c>
    </row>
    <row r="1915" spans="1:4" ht="18" customHeight="1">
      <c r="A1915" s="408" t="s">
        <v>21289</v>
      </c>
      <c r="B1915" s="409" t="s">
        <v>21290</v>
      </c>
      <c r="C1915" s="408" t="s">
        <v>143</v>
      </c>
      <c r="D1915" s="410">
        <v>11.04</v>
      </c>
    </row>
    <row r="1916" spans="1:4" ht="18" customHeight="1">
      <c r="A1916" s="408" t="s">
        <v>21291</v>
      </c>
      <c r="B1916" s="409" t="s">
        <v>21292</v>
      </c>
      <c r="C1916" s="408" t="s">
        <v>143</v>
      </c>
      <c r="D1916" s="410">
        <v>11.7</v>
      </c>
    </row>
    <row r="1917" spans="1:4" ht="18" customHeight="1">
      <c r="A1917" s="408" t="s">
        <v>21293</v>
      </c>
      <c r="B1917" s="409" t="s">
        <v>21294</v>
      </c>
      <c r="C1917" s="408" t="s">
        <v>143</v>
      </c>
      <c r="D1917" s="410">
        <v>12.23</v>
      </c>
    </row>
    <row r="1918" spans="1:4" ht="18" customHeight="1">
      <c r="A1918" s="408" t="s">
        <v>21295</v>
      </c>
      <c r="B1918" s="409" t="s">
        <v>21296</v>
      </c>
      <c r="C1918" s="408" t="s">
        <v>143</v>
      </c>
      <c r="D1918" s="410">
        <v>12.8</v>
      </c>
    </row>
    <row r="1919" spans="1:4" ht="18" customHeight="1">
      <c r="A1919" s="408" t="s">
        <v>21297</v>
      </c>
      <c r="B1919" s="409" t="s">
        <v>21298</v>
      </c>
      <c r="C1919" s="408" t="s">
        <v>143</v>
      </c>
      <c r="D1919" s="410">
        <v>13.52</v>
      </c>
    </row>
    <row r="1920" spans="1:4" ht="18" customHeight="1">
      <c r="A1920" s="408" t="s">
        <v>21299</v>
      </c>
      <c r="B1920" s="409" t="s">
        <v>21300</v>
      </c>
      <c r="C1920" s="408" t="s">
        <v>143</v>
      </c>
      <c r="D1920" s="410">
        <v>14.26</v>
      </c>
    </row>
    <row r="1921" spans="1:4" ht="18" customHeight="1">
      <c r="A1921" s="408" t="s">
        <v>21301</v>
      </c>
      <c r="B1921" s="409" t="s">
        <v>21302</v>
      </c>
      <c r="C1921" s="408" t="s">
        <v>143</v>
      </c>
      <c r="D1921" s="410">
        <v>15.23</v>
      </c>
    </row>
    <row r="1922" spans="1:4" ht="18" customHeight="1">
      <c r="A1922" s="408" t="s">
        <v>21303</v>
      </c>
      <c r="B1922" s="409" t="s">
        <v>21304</v>
      </c>
      <c r="C1922" s="408" t="s">
        <v>143</v>
      </c>
      <c r="D1922" s="410">
        <v>16.170000000000002</v>
      </c>
    </row>
    <row r="1923" spans="1:4" ht="18" customHeight="1">
      <c r="A1923" s="408" t="s">
        <v>21305</v>
      </c>
      <c r="B1923" s="409" t="s">
        <v>21306</v>
      </c>
      <c r="C1923" s="408" t="s">
        <v>143</v>
      </c>
      <c r="D1923" s="410">
        <v>17.190000000000001</v>
      </c>
    </row>
    <row r="1924" spans="1:4" ht="18" customHeight="1">
      <c r="A1924" s="408" t="s">
        <v>21307</v>
      </c>
      <c r="B1924" s="409" t="s">
        <v>21308</v>
      </c>
      <c r="C1924" s="408" t="s">
        <v>143</v>
      </c>
      <c r="D1924" s="410">
        <v>3.94</v>
      </c>
    </row>
    <row r="1925" spans="1:4" ht="18" customHeight="1">
      <c r="A1925" s="408" t="s">
        <v>21309</v>
      </c>
      <c r="B1925" s="409" t="s">
        <v>21310</v>
      </c>
      <c r="C1925" s="408" t="s">
        <v>143</v>
      </c>
      <c r="D1925" s="410">
        <v>18.39</v>
      </c>
    </row>
    <row r="1926" spans="1:4" ht="18" customHeight="1">
      <c r="A1926" s="408" t="s">
        <v>21311</v>
      </c>
      <c r="B1926" s="409" t="s">
        <v>21312</v>
      </c>
      <c r="C1926" s="408" t="s">
        <v>143</v>
      </c>
      <c r="D1926" s="410">
        <v>19.71</v>
      </c>
    </row>
    <row r="1927" spans="1:4" ht="18" customHeight="1">
      <c r="A1927" s="408" t="s">
        <v>21313</v>
      </c>
      <c r="B1927" s="409" t="s">
        <v>21314</v>
      </c>
      <c r="C1927" s="408" t="s">
        <v>143</v>
      </c>
      <c r="D1927" s="410">
        <v>21.41</v>
      </c>
    </row>
    <row r="1928" spans="1:4" ht="18" customHeight="1">
      <c r="A1928" s="408" t="s">
        <v>21315</v>
      </c>
      <c r="B1928" s="409" t="s">
        <v>21316</v>
      </c>
      <c r="C1928" s="408" t="s">
        <v>143</v>
      </c>
      <c r="D1928" s="410">
        <v>23.07</v>
      </c>
    </row>
    <row r="1929" spans="1:4" ht="18" customHeight="1">
      <c r="A1929" s="408" t="s">
        <v>21317</v>
      </c>
      <c r="B1929" s="409" t="s">
        <v>21318</v>
      </c>
      <c r="C1929" s="408" t="s">
        <v>143</v>
      </c>
      <c r="D1929" s="410">
        <v>24.61</v>
      </c>
    </row>
    <row r="1930" spans="1:4" ht="18" customHeight="1">
      <c r="A1930" s="408" t="s">
        <v>21319</v>
      </c>
      <c r="B1930" s="409" t="s">
        <v>21320</v>
      </c>
      <c r="C1930" s="408" t="s">
        <v>143</v>
      </c>
      <c r="D1930" s="410">
        <v>26.13</v>
      </c>
    </row>
    <row r="1931" spans="1:4" ht="18" customHeight="1">
      <c r="A1931" s="408" t="s">
        <v>21321</v>
      </c>
      <c r="B1931" s="409" t="s">
        <v>21322</v>
      </c>
      <c r="C1931" s="408" t="s">
        <v>143</v>
      </c>
      <c r="D1931" s="410">
        <v>27.81</v>
      </c>
    </row>
    <row r="1932" spans="1:4" ht="18" customHeight="1">
      <c r="A1932" s="408" t="s">
        <v>21323</v>
      </c>
      <c r="B1932" s="409" t="s">
        <v>21324</v>
      </c>
      <c r="C1932" s="408" t="s">
        <v>143</v>
      </c>
      <c r="D1932" s="410">
        <v>29.83</v>
      </c>
    </row>
    <row r="1933" spans="1:4" ht="18" customHeight="1">
      <c r="A1933" s="408" t="s">
        <v>21325</v>
      </c>
      <c r="B1933" s="409" t="s">
        <v>21326</v>
      </c>
      <c r="C1933" s="408" t="s">
        <v>143</v>
      </c>
      <c r="D1933" s="410">
        <v>31.35</v>
      </c>
    </row>
    <row r="1934" spans="1:4" ht="18" customHeight="1">
      <c r="A1934" s="408" t="s">
        <v>21327</v>
      </c>
      <c r="B1934" s="409" t="s">
        <v>21328</v>
      </c>
      <c r="C1934" s="408" t="s">
        <v>143</v>
      </c>
      <c r="D1934" s="410">
        <v>4.13</v>
      </c>
    </row>
    <row r="1935" spans="1:4" ht="18" customHeight="1">
      <c r="A1935" s="408" t="s">
        <v>21329</v>
      </c>
      <c r="B1935" s="409" t="s">
        <v>21330</v>
      </c>
      <c r="C1935" s="408" t="s">
        <v>143</v>
      </c>
      <c r="D1935" s="410">
        <v>4.3499999999999996</v>
      </c>
    </row>
    <row r="1936" spans="1:4" ht="18" customHeight="1">
      <c r="A1936" s="408" t="s">
        <v>21331</v>
      </c>
      <c r="B1936" s="409" t="s">
        <v>21332</v>
      </c>
      <c r="C1936" s="408" t="s">
        <v>143</v>
      </c>
      <c r="D1936" s="410">
        <v>3.88</v>
      </c>
    </row>
    <row r="1937" spans="1:4" ht="18" customHeight="1">
      <c r="A1937" s="408" t="s">
        <v>21333</v>
      </c>
      <c r="B1937" s="409" t="s">
        <v>21334</v>
      </c>
      <c r="C1937" s="408" t="s">
        <v>143</v>
      </c>
      <c r="D1937" s="410">
        <v>4.38</v>
      </c>
    </row>
    <row r="1938" spans="1:4" ht="18" customHeight="1">
      <c r="A1938" s="408" t="s">
        <v>21335</v>
      </c>
      <c r="B1938" s="409" t="s">
        <v>21336</v>
      </c>
      <c r="C1938" s="408" t="s">
        <v>143</v>
      </c>
      <c r="D1938" s="410">
        <v>4.6900000000000004</v>
      </c>
    </row>
    <row r="1939" spans="1:4" ht="18" customHeight="1">
      <c r="A1939" s="408" t="s">
        <v>21337</v>
      </c>
      <c r="B1939" s="409" t="s">
        <v>21338</v>
      </c>
      <c r="C1939" s="408" t="s">
        <v>143</v>
      </c>
      <c r="D1939" s="410">
        <v>5.09</v>
      </c>
    </row>
    <row r="1940" spans="1:4" ht="18" customHeight="1">
      <c r="A1940" s="408" t="s">
        <v>21339</v>
      </c>
      <c r="B1940" s="409" t="s">
        <v>21340</v>
      </c>
      <c r="C1940" s="408" t="s">
        <v>143</v>
      </c>
      <c r="D1940" s="410">
        <v>5.37</v>
      </c>
    </row>
    <row r="1941" spans="1:4" ht="18" customHeight="1">
      <c r="A1941" s="408" t="s">
        <v>21341</v>
      </c>
      <c r="B1941" s="409" t="s">
        <v>21342</v>
      </c>
      <c r="C1941" s="408" t="s">
        <v>143</v>
      </c>
      <c r="D1941" s="410">
        <v>5.63</v>
      </c>
    </row>
    <row r="1942" spans="1:4" ht="18" customHeight="1">
      <c r="A1942" s="408" t="s">
        <v>21343</v>
      </c>
      <c r="B1942" s="409" t="s">
        <v>21344</v>
      </c>
      <c r="C1942" s="408" t="s">
        <v>143</v>
      </c>
      <c r="D1942" s="410">
        <v>5.9</v>
      </c>
    </row>
    <row r="1943" spans="1:4" ht="18" customHeight="1">
      <c r="A1943" s="408" t="s">
        <v>21345</v>
      </c>
      <c r="B1943" s="409" t="s">
        <v>21346</v>
      </c>
      <c r="C1943" s="408" t="s">
        <v>143</v>
      </c>
      <c r="D1943" s="410">
        <v>6.12</v>
      </c>
    </row>
    <row r="1944" spans="1:4" ht="18" customHeight="1">
      <c r="A1944" s="408" t="s">
        <v>21347</v>
      </c>
      <c r="B1944" s="409" t="s">
        <v>21348</v>
      </c>
      <c r="C1944" s="408" t="s">
        <v>143</v>
      </c>
      <c r="D1944" s="410">
        <v>6.57</v>
      </c>
    </row>
    <row r="1945" spans="1:4" ht="18" customHeight="1">
      <c r="A1945" s="408" t="s">
        <v>21349</v>
      </c>
      <c r="B1945" s="409" t="s">
        <v>21350</v>
      </c>
      <c r="C1945" s="408" t="s">
        <v>143</v>
      </c>
      <c r="D1945" s="410">
        <v>6.82</v>
      </c>
    </row>
    <row r="1946" spans="1:4" ht="18" customHeight="1">
      <c r="A1946" s="408" t="s">
        <v>21351</v>
      </c>
      <c r="B1946" s="409" t="s">
        <v>21352</v>
      </c>
      <c r="C1946" s="408" t="s">
        <v>143</v>
      </c>
      <c r="D1946" s="410">
        <v>7.07</v>
      </c>
    </row>
    <row r="1947" spans="1:4" ht="18" customHeight="1">
      <c r="A1947" s="408" t="s">
        <v>21353</v>
      </c>
      <c r="B1947" s="409" t="s">
        <v>21354</v>
      </c>
      <c r="C1947" s="408" t="s">
        <v>143</v>
      </c>
      <c r="D1947" s="410">
        <v>7.32</v>
      </c>
    </row>
    <row r="1948" spans="1:4" ht="18" customHeight="1">
      <c r="A1948" s="408" t="s">
        <v>21355</v>
      </c>
      <c r="B1948" s="409" t="s">
        <v>21356</v>
      </c>
      <c r="C1948" s="408" t="s">
        <v>143</v>
      </c>
      <c r="D1948" s="410">
        <v>7.58</v>
      </c>
    </row>
    <row r="1949" spans="1:4" ht="18" customHeight="1">
      <c r="A1949" s="408" t="s">
        <v>21357</v>
      </c>
      <c r="B1949" s="409" t="s">
        <v>21358</v>
      </c>
      <c r="C1949" s="408" t="s">
        <v>143</v>
      </c>
      <c r="D1949" s="410">
        <v>8.0500000000000007</v>
      </c>
    </row>
    <row r="1950" spans="1:4" ht="18" customHeight="1">
      <c r="A1950" s="408" t="s">
        <v>21359</v>
      </c>
      <c r="B1950" s="409" t="s">
        <v>21360</v>
      </c>
      <c r="C1950" s="408" t="s">
        <v>143</v>
      </c>
      <c r="D1950" s="410">
        <v>8.36</v>
      </c>
    </row>
    <row r="1951" spans="1:4" ht="18" customHeight="1">
      <c r="A1951" s="408" t="s">
        <v>21361</v>
      </c>
      <c r="B1951" s="409" t="s">
        <v>21362</v>
      </c>
      <c r="C1951" s="408" t="s">
        <v>143</v>
      </c>
      <c r="D1951" s="410">
        <v>8.68</v>
      </c>
    </row>
    <row r="1952" spans="1:4" ht="18" customHeight="1">
      <c r="A1952" s="408" t="s">
        <v>21363</v>
      </c>
      <c r="B1952" s="409" t="s">
        <v>21364</v>
      </c>
      <c r="C1952" s="408" t="s">
        <v>143</v>
      </c>
      <c r="D1952" s="410">
        <v>9.06</v>
      </c>
    </row>
    <row r="1953" spans="1:4" ht="18" customHeight="1">
      <c r="A1953" s="408" t="s">
        <v>21365</v>
      </c>
      <c r="B1953" s="409" t="s">
        <v>21366</v>
      </c>
      <c r="C1953" s="408" t="s">
        <v>143</v>
      </c>
      <c r="D1953" s="410">
        <v>9.41</v>
      </c>
    </row>
    <row r="1954" spans="1:4" ht="18" customHeight="1">
      <c r="A1954" s="408" t="s">
        <v>21367</v>
      </c>
      <c r="B1954" s="409" t="s">
        <v>21368</v>
      </c>
      <c r="C1954" s="408" t="s">
        <v>143</v>
      </c>
      <c r="D1954" s="410">
        <v>9.93</v>
      </c>
    </row>
    <row r="1955" spans="1:4" ht="18" customHeight="1">
      <c r="A1955" s="408" t="s">
        <v>21369</v>
      </c>
      <c r="B1955" s="409" t="s">
        <v>21370</v>
      </c>
      <c r="C1955" s="408" t="s">
        <v>143</v>
      </c>
      <c r="D1955" s="410">
        <v>10.36</v>
      </c>
    </row>
    <row r="1956" spans="1:4" ht="18" customHeight="1">
      <c r="A1956" s="408" t="s">
        <v>21371</v>
      </c>
      <c r="B1956" s="409" t="s">
        <v>21372</v>
      </c>
      <c r="C1956" s="408" t="s">
        <v>143</v>
      </c>
      <c r="D1956" s="410">
        <v>10.8</v>
      </c>
    </row>
    <row r="1957" spans="1:4" ht="18" customHeight="1">
      <c r="A1957" s="408" t="s">
        <v>21373</v>
      </c>
      <c r="B1957" s="409" t="s">
        <v>21374</v>
      </c>
      <c r="C1957" s="408" t="s">
        <v>143</v>
      </c>
      <c r="D1957" s="410">
        <v>11.26</v>
      </c>
    </row>
    <row r="1958" spans="1:4" ht="18" customHeight="1">
      <c r="A1958" s="408" t="s">
        <v>21375</v>
      </c>
      <c r="B1958" s="409" t="s">
        <v>21376</v>
      </c>
      <c r="C1958" s="408" t="s">
        <v>143</v>
      </c>
      <c r="D1958" s="410">
        <v>11.74</v>
      </c>
    </row>
    <row r="1959" spans="1:4" ht="18" customHeight="1">
      <c r="A1959" s="408" t="s">
        <v>21377</v>
      </c>
      <c r="B1959" s="409" t="s">
        <v>21378</v>
      </c>
      <c r="C1959" s="408" t="s">
        <v>143</v>
      </c>
      <c r="D1959" s="410">
        <v>12.41</v>
      </c>
    </row>
    <row r="1960" spans="1:4" ht="18" customHeight="1">
      <c r="A1960" s="408" t="s">
        <v>21379</v>
      </c>
      <c r="B1960" s="409" t="s">
        <v>21380</v>
      </c>
      <c r="C1960" s="408" t="s">
        <v>143</v>
      </c>
      <c r="D1960" s="410">
        <v>13.06</v>
      </c>
    </row>
    <row r="1961" spans="1:4" ht="18" customHeight="1">
      <c r="A1961" s="408" t="s">
        <v>21381</v>
      </c>
      <c r="B1961" s="409" t="s">
        <v>21382</v>
      </c>
      <c r="C1961" s="408" t="s">
        <v>143</v>
      </c>
      <c r="D1961" s="410">
        <v>13.76</v>
      </c>
    </row>
    <row r="1962" spans="1:4" ht="18" customHeight="1">
      <c r="A1962" s="408" t="s">
        <v>21383</v>
      </c>
      <c r="B1962" s="409" t="s">
        <v>21384</v>
      </c>
      <c r="C1962" s="408" t="s">
        <v>143</v>
      </c>
      <c r="D1962" s="410">
        <v>3.48</v>
      </c>
    </row>
    <row r="1963" spans="1:4" ht="18" customHeight="1">
      <c r="A1963" s="408" t="s">
        <v>21385</v>
      </c>
      <c r="B1963" s="409" t="s">
        <v>21386</v>
      </c>
      <c r="C1963" s="408" t="s">
        <v>143</v>
      </c>
      <c r="D1963" s="410">
        <v>14.62</v>
      </c>
    </row>
    <row r="1964" spans="1:4" ht="18" customHeight="1">
      <c r="A1964" s="408" t="s">
        <v>21387</v>
      </c>
      <c r="B1964" s="409" t="s">
        <v>21388</v>
      </c>
      <c r="C1964" s="408" t="s">
        <v>143</v>
      </c>
      <c r="D1964" s="410">
        <v>15.54</v>
      </c>
    </row>
    <row r="1965" spans="1:4" ht="18" customHeight="1">
      <c r="A1965" s="408" t="s">
        <v>21389</v>
      </c>
      <c r="B1965" s="409" t="s">
        <v>21390</v>
      </c>
      <c r="C1965" s="408" t="s">
        <v>143</v>
      </c>
      <c r="D1965" s="410">
        <v>16.77</v>
      </c>
    </row>
    <row r="1966" spans="1:4" ht="18" customHeight="1">
      <c r="A1966" s="408" t="s">
        <v>21391</v>
      </c>
      <c r="B1966" s="409" t="s">
        <v>21392</v>
      </c>
      <c r="C1966" s="408" t="s">
        <v>143</v>
      </c>
      <c r="D1966" s="410">
        <v>17.670000000000002</v>
      </c>
    </row>
    <row r="1967" spans="1:4" ht="18" customHeight="1">
      <c r="A1967" s="408" t="s">
        <v>21393</v>
      </c>
      <c r="B1967" s="409" t="s">
        <v>21394</v>
      </c>
      <c r="C1967" s="408" t="s">
        <v>143</v>
      </c>
      <c r="D1967" s="410">
        <v>18.7</v>
      </c>
    </row>
    <row r="1968" spans="1:4" ht="18" customHeight="1">
      <c r="A1968" s="408" t="s">
        <v>21395</v>
      </c>
      <c r="B1968" s="409" t="s">
        <v>21396</v>
      </c>
      <c r="C1968" s="408" t="s">
        <v>143</v>
      </c>
      <c r="D1968" s="410">
        <v>19.88</v>
      </c>
    </row>
    <row r="1969" spans="1:4" ht="18" customHeight="1">
      <c r="A1969" s="408" t="s">
        <v>21397</v>
      </c>
      <c r="B1969" s="409" t="s">
        <v>21398</v>
      </c>
      <c r="C1969" s="408" t="s">
        <v>143</v>
      </c>
      <c r="D1969" s="410">
        <v>20.91</v>
      </c>
    </row>
    <row r="1970" spans="1:4" ht="18" customHeight="1">
      <c r="A1970" s="408" t="s">
        <v>21399</v>
      </c>
      <c r="B1970" s="409" t="s">
        <v>21400</v>
      </c>
      <c r="C1970" s="408" t="s">
        <v>143</v>
      </c>
      <c r="D1970" s="410">
        <v>22.31</v>
      </c>
    </row>
    <row r="1971" spans="1:4" ht="18" customHeight="1">
      <c r="A1971" s="408" t="s">
        <v>21401</v>
      </c>
      <c r="B1971" s="409" t="s">
        <v>21402</v>
      </c>
      <c r="C1971" s="408" t="s">
        <v>143</v>
      </c>
      <c r="D1971" s="410">
        <v>23.64</v>
      </c>
    </row>
    <row r="1972" spans="1:4" ht="18" customHeight="1">
      <c r="A1972" s="408" t="s">
        <v>21403</v>
      </c>
      <c r="B1972" s="409" t="s">
        <v>21404</v>
      </c>
      <c r="C1972" s="408" t="s">
        <v>143</v>
      </c>
      <c r="D1972" s="410">
        <v>24.84</v>
      </c>
    </row>
    <row r="1973" spans="1:4" ht="18" customHeight="1">
      <c r="A1973" s="408" t="s">
        <v>21405</v>
      </c>
      <c r="B1973" s="409" t="s">
        <v>21406</v>
      </c>
      <c r="C1973" s="408" t="s">
        <v>143</v>
      </c>
      <c r="D1973" s="410">
        <v>3.83</v>
      </c>
    </row>
    <row r="1974" spans="1:4" ht="18" customHeight="1">
      <c r="A1974" s="408" t="s">
        <v>21407</v>
      </c>
      <c r="B1974" s="409" t="s">
        <v>21408</v>
      </c>
      <c r="C1974" s="408" t="s">
        <v>143</v>
      </c>
      <c r="D1974" s="410">
        <v>26.25</v>
      </c>
    </row>
    <row r="1975" spans="1:4" ht="18" customHeight="1">
      <c r="A1975" s="408" t="s">
        <v>21409</v>
      </c>
      <c r="B1975" s="409" t="s">
        <v>21410</v>
      </c>
      <c r="C1975" s="408" t="s">
        <v>143</v>
      </c>
      <c r="D1975" s="410">
        <v>27.82</v>
      </c>
    </row>
    <row r="1976" spans="1:4" ht="18" customHeight="1">
      <c r="A1976" s="408" t="s">
        <v>21411</v>
      </c>
      <c r="B1976" s="409" t="s">
        <v>21412</v>
      </c>
      <c r="C1976" s="408" t="s">
        <v>143</v>
      </c>
      <c r="D1976" s="410">
        <v>29.39</v>
      </c>
    </row>
    <row r="1977" spans="1:4" ht="18" customHeight="1">
      <c r="A1977" s="408" t="s">
        <v>21413</v>
      </c>
      <c r="B1977" s="409" t="s">
        <v>21414</v>
      </c>
      <c r="C1977" s="408" t="s">
        <v>143</v>
      </c>
      <c r="D1977" s="410">
        <v>30.93</v>
      </c>
    </row>
    <row r="1978" spans="1:4" ht="18" customHeight="1">
      <c r="A1978" s="408" t="s">
        <v>21415</v>
      </c>
      <c r="B1978" s="409" t="s">
        <v>21416</v>
      </c>
      <c r="C1978" s="408" t="s">
        <v>143</v>
      </c>
      <c r="D1978" s="410">
        <v>32.64</v>
      </c>
    </row>
    <row r="1979" spans="1:4" ht="18" customHeight="1">
      <c r="A1979" s="408" t="s">
        <v>21417</v>
      </c>
      <c r="B1979" s="409" t="s">
        <v>21418</v>
      </c>
      <c r="C1979" s="408" t="s">
        <v>143</v>
      </c>
      <c r="D1979" s="410">
        <v>34.590000000000003</v>
      </c>
    </row>
    <row r="1980" spans="1:4" ht="18" customHeight="1">
      <c r="A1980" s="408" t="s">
        <v>21419</v>
      </c>
      <c r="B1980" s="409" t="s">
        <v>21420</v>
      </c>
      <c r="C1980" s="408" t="s">
        <v>143</v>
      </c>
      <c r="D1980" s="410">
        <v>36.75</v>
      </c>
    </row>
    <row r="1981" spans="1:4" ht="18" customHeight="1">
      <c r="A1981" s="408" t="s">
        <v>21421</v>
      </c>
      <c r="B1981" s="409" t="s">
        <v>21422</v>
      </c>
      <c r="C1981" s="408" t="s">
        <v>143</v>
      </c>
      <c r="D1981" s="410">
        <v>38.42</v>
      </c>
    </row>
    <row r="1982" spans="1:4" ht="18" customHeight="1">
      <c r="A1982" s="408" t="s">
        <v>21423</v>
      </c>
      <c r="B1982" s="409" t="s">
        <v>21424</v>
      </c>
      <c r="C1982" s="408" t="s">
        <v>143</v>
      </c>
      <c r="D1982" s="410">
        <v>40</v>
      </c>
    </row>
    <row r="1983" spans="1:4" ht="18" customHeight="1">
      <c r="A1983" s="408" t="s">
        <v>21425</v>
      </c>
      <c r="B1983" s="409" t="s">
        <v>21426</v>
      </c>
      <c r="C1983" s="408" t="s">
        <v>143</v>
      </c>
      <c r="D1983" s="410">
        <v>41.76</v>
      </c>
    </row>
    <row r="1984" spans="1:4" ht="18" customHeight="1">
      <c r="A1984" s="408" t="s">
        <v>21427</v>
      </c>
      <c r="B1984" s="409" t="s">
        <v>21428</v>
      </c>
      <c r="C1984" s="408" t="s">
        <v>143</v>
      </c>
      <c r="D1984" s="410">
        <v>4.08</v>
      </c>
    </row>
    <row r="1985" spans="1:4" ht="18" customHeight="1">
      <c r="A1985" s="408" t="s">
        <v>21429</v>
      </c>
      <c r="B1985" s="409" t="s">
        <v>21430</v>
      </c>
      <c r="C1985" s="408" t="s">
        <v>143</v>
      </c>
      <c r="D1985" s="410">
        <v>3.26</v>
      </c>
    </row>
    <row r="1986" spans="1:4" ht="9" customHeight="1">
      <c r="A1986" s="408" t="s">
        <v>21431</v>
      </c>
      <c r="B1986" s="409" t="s">
        <v>21432</v>
      </c>
      <c r="C1986" s="408" t="s">
        <v>143</v>
      </c>
      <c r="D1986" s="410">
        <v>11.4</v>
      </c>
    </row>
    <row r="1987" spans="1:4" ht="9" customHeight="1">
      <c r="A1987" s="408" t="s">
        <v>21433</v>
      </c>
      <c r="B1987" s="409" t="s">
        <v>21434</v>
      </c>
      <c r="C1987" s="408" t="s">
        <v>143</v>
      </c>
      <c r="D1987" s="410">
        <v>11.6</v>
      </c>
    </row>
    <row r="1988" spans="1:4" ht="9" customHeight="1">
      <c r="A1988" s="408" t="s">
        <v>21435</v>
      </c>
      <c r="B1988" s="409" t="s">
        <v>21436</v>
      </c>
      <c r="C1988" s="408" t="s">
        <v>143</v>
      </c>
      <c r="D1988" s="410">
        <v>11.8</v>
      </c>
    </row>
    <row r="1989" spans="1:4" ht="9" customHeight="1">
      <c r="A1989" s="408" t="s">
        <v>21437</v>
      </c>
      <c r="B1989" s="409" t="s">
        <v>21438</v>
      </c>
      <c r="C1989" s="408" t="s">
        <v>143</v>
      </c>
      <c r="D1989" s="410">
        <v>12.02</v>
      </c>
    </row>
    <row r="1990" spans="1:4" ht="9" customHeight="1">
      <c r="A1990" s="408" t="s">
        <v>21439</v>
      </c>
      <c r="B1990" s="409" t="s">
        <v>21440</v>
      </c>
      <c r="C1990" s="408" t="s">
        <v>143</v>
      </c>
      <c r="D1990" s="410">
        <v>12.24</v>
      </c>
    </row>
    <row r="1991" spans="1:4" ht="9" customHeight="1">
      <c r="A1991" s="408" t="s">
        <v>21441</v>
      </c>
      <c r="B1991" s="409" t="s">
        <v>21442</v>
      </c>
      <c r="C1991" s="408" t="s">
        <v>143</v>
      </c>
      <c r="D1991" s="410">
        <v>12.36</v>
      </c>
    </row>
    <row r="1992" spans="1:4" ht="9" customHeight="1">
      <c r="A1992" s="408" t="s">
        <v>21443</v>
      </c>
      <c r="B1992" s="409" t="s">
        <v>21444</v>
      </c>
      <c r="C1992" s="408" t="s">
        <v>143</v>
      </c>
      <c r="D1992" s="410">
        <v>9.27</v>
      </c>
    </row>
    <row r="1993" spans="1:4" ht="9" customHeight="1">
      <c r="A1993" s="408" t="s">
        <v>21445</v>
      </c>
      <c r="B1993" s="409" t="s">
        <v>21446</v>
      </c>
      <c r="C1993" s="408" t="s">
        <v>143</v>
      </c>
      <c r="D1993" s="410">
        <v>9.34</v>
      </c>
    </row>
    <row r="1994" spans="1:4" ht="9" customHeight="1">
      <c r="A1994" s="408" t="s">
        <v>21447</v>
      </c>
      <c r="B1994" s="409" t="s">
        <v>21448</v>
      </c>
      <c r="C1994" s="408" t="s">
        <v>143</v>
      </c>
      <c r="D1994" s="410">
        <v>9.42</v>
      </c>
    </row>
    <row r="1995" spans="1:4" ht="9" customHeight="1">
      <c r="A1995" s="408" t="s">
        <v>21449</v>
      </c>
      <c r="B1995" s="409" t="s">
        <v>21450</v>
      </c>
      <c r="C1995" s="408" t="s">
        <v>143</v>
      </c>
      <c r="D1995" s="410">
        <v>9.49</v>
      </c>
    </row>
    <row r="1996" spans="1:4" ht="9" customHeight="1">
      <c r="A1996" s="408" t="s">
        <v>21451</v>
      </c>
      <c r="B1996" s="409" t="s">
        <v>21452</v>
      </c>
      <c r="C1996" s="408" t="s">
        <v>143</v>
      </c>
      <c r="D1996" s="410">
        <v>9.57</v>
      </c>
    </row>
    <row r="1997" spans="1:4" ht="9" customHeight="1">
      <c r="A1997" s="408" t="s">
        <v>21453</v>
      </c>
      <c r="B1997" s="409" t="s">
        <v>21454</v>
      </c>
      <c r="C1997" s="408" t="s">
        <v>143</v>
      </c>
      <c r="D1997" s="410">
        <v>9.6199999999999992</v>
      </c>
    </row>
    <row r="1998" spans="1:4" ht="9" customHeight="1">
      <c r="A1998" s="408" t="s">
        <v>21455</v>
      </c>
      <c r="B1998" s="409" t="s">
        <v>21456</v>
      </c>
      <c r="C1998" s="408" t="s">
        <v>143</v>
      </c>
      <c r="D1998" s="410">
        <v>12.49</v>
      </c>
    </row>
    <row r="1999" spans="1:4" ht="9" customHeight="1">
      <c r="A1999" s="408" t="s">
        <v>21457</v>
      </c>
      <c r="B1999" s="409" t="s">
        <v>21458</v>
      </c>
      <c r="C1999" s="408" t="s">
        <v>143</v>
      </c>
      <c r="D1999" s="410">
        <v>12.56</v>
      </c>
    </row>
    <row r="2000" spans="1:4" ht="9" customHeight="1">
      <c r="A2000" s="408" t="s">
        <v>21459</v>
      </c>
      <c r="B2000" s="409" t="s">
        <v>21460</v>
      </c>
      <c r="C2000" s="408" t="s">
        <v>143</v>
      </c>
      <c r="D2000" s="410">
        <v>12.63</v>
      </c>
    </row>
    <row r="2001" spans="1:4" ht="9" customHeight="1">
      <c r="A2001" s="408" t="s">
        <v>21461</v>
      </c>
      <c r="B2001" s="409" t="s">
        <v>21462</v>
      </c>
      <c r="C2001" s="408" t="s">
        <v>143</v>
      </c>
      <c r="D2001" s="410">
        <v>12.7</v>
      </c>
    </row>
    <row r="2002" spans="1:4" ht="9" customHeight="1">
      <c r="A2002" s="408" t="s">
        <v>21463</v>
      </c>
      <c r="B2002" s="409" t="s">
        <v>21464</v>
      </c>
      <c r="C2002" s="408" t="s">
        <v>143</v>
      </c>
      <c r="D2002" s="410">
        <v>12.78</v>
      </c>
    </row>
    <row r="2003" spans="1:4" ht="9" customHeight="1">
      <c r="A2003" s="408" t="s">
        <v>21465</v>
      </c>
      <c r="B2003" s="409" t="s">
        <v>21466</v>
      </c>
      <c r="C2003" s="408" t="s">
        <v>143</v>
      </c>
      <c r="D2003" s="410">
        <v>12.82</v>
      </c>
    </row>
    <row r="2004" spans="1:4" ht="9" customHeight="1">
      <c r="A2004" s="408" t="s">
        <v>21467</v>
      </c>
      <c r="B2004" s="409" t="s">
        <v>21468</v>
      </c>
      <c r="C2004" s="408" t="s">
        <v>143</v>
      </c>
      <c r="D2004" s="410">
        <v>13.96</v>
      </c>
    </row>
    <row r="2005" spans="1:4" ht="9" customHeight="1">
      <c r="A2005" s="408" t="s">
        <v>21469</v>
      </c>
      <c r="B2005" s="409" t="s">
        <v>21470</v>
      </c>
      <c r="C2005" s="408" t="s">
        <v>143</v>
      </c>
      <c r="D2005" s="410">
        <v>14.13</v>
      </c>
    </row>
    <row r="2006" spans="1:4" ht="9" customHeight="1">
      <c r="A2006" s="408" t="s">
        <v>21471</v>
      </c>
      <c r="B2006" s="409" t="s">
        <v>21472</v>
      </c>
      <c r="C2006" s="408" t="s">
        <v>143</v>
      </c>
      <c r="D2006" s="410">
        <v>14.31</v>
      </c>
    </row>
    <row r="2007" spans="1:4" ht="9" customHeight="1">
      <c r="A2007" s="408" t="s">
        <v>21473</v>
      </c>
      <c r="B2007" s="409" t="s">
        <v>21474</v>
      </c>
      <c r="C2007" s="408" t="s">
        <v>143</v>
      </c>
      <c r="D2007" s="410">
        <v>14.49</v>
      </c>
    </row>
    <row r="2008" spans="1:4" ht="9" customHeight="1">
      <c r="A2008" s="408" t="s">
        <v>21475</v>
      </c>
      <c r="B2008" s="409" t="s">
        <v>21476</v>
      </c>
      <c r="C2008" s="408" t="s">
        <v>143</v>
      </c>
      <c r="D2008" s="410">
        <v>14.69</v>
      </c>
    </row>
    <row r="2009" spans="1:4" ht="9" customHeight="1">
      <c r="A2009" s="408" t="s">
        <v>21477</v>
      </c>
      <c r="B2009" s="409" t="s">
        <v>21478</v>
      </c>
      <c r="C2009" s="408" t="s">
        <v>143</v>
      </c>
      <c r="D2009" s="410">
        <v>14.79</v>
      </c>
    </row>
    <row r="2010" spans="1:4" ht="9" customHeight="1">
      <c r="A2010" s="408" t="s">
        <v>21479</v>
      </c>
      <c r="B2010" s="409" t="s">
        <v>21480</v>
      </c>
      <c r="C2010" s="408" t="s">
        <v>143</v>
      </c>
      <c r="D2010" s="410">
        <v>15.77</v>
      </c>
    </row>
    <row r="2011" spans="1:4" ht="9" customHeight="1">
      <c r="A2011" s="408" t="s">
        <v>21481</v>
      </c>
      <c r="B2011" s="409" t="s">
        <v>21482</v>
      </c>
      <c r="C2011" s="408" t="s">
        <v>143</v>
      </c>
      <c r="D2011" s="410">
        <v>15.83</v>
      </c>
    </row>
    <row r="2012" spans="1:4" ht="9" customHeight="1">
      <c r="A2012" s="408" t="s">
        <v>21483</v>
      </c>
      <c r="B2012" s="409" t="s">
        <v>21484</v>
      </c>
      <c r="C2012" s="408" t="s">
        <v>143</v>
      </c>
      <c r="D2012" s="410">
        <v>15.9</v>
      </c>
    </row>
    <row r="2013" spans="1:4" ht="9" customHeight="1">
      <c r="A2013" s="408" t="s">
        <v>21485</v>
      </c>
      <c r="B2013" s="409" t="s">
        <v>21486</v>
      </c>
      <c r="C2013" s="408" t="s">
        <v>143</v>
      </c>
      <c r="D2013" s="410">
        <v>15.97</v>
      </c>
    </row>
    <row r="2014" spans="1:4" ht="9" customHeight="1">
      <c r="A2014" s="408" t="s">
        <v>21487</v>
      </c>
      <c r="B2014" s="409" t="s">
        <v>21488</v>
      </c>
      <c r="C2014" s="408" t="s">
        <v>143</v>
      </c>
      <c r="D2014" s="410">
        <v>16.05</v>
      </c>
    </row>
    <row r="2015" spans="1:4" ht="9" customHeight="1">
      <c r="A2015" s="408" t="s">
        <v>21489</v>
      </c>
      <c r="B2015" s="409" t="s">
        <v>21490</v>
      </c>
      <c r="C2015" s="408" t="s">
        <v>143</v>
      </c>
      <c r="D2015" s="410">
        <v>16.09</v>
      </c>
    </row>
    <row r="2016" spans="1:4" ht="9" customHeight="1">
      <c r="A2016" s="408" t="s">
        <v>21491</v>
      </c>
      <c r="B2016" s="409" t="s">
        <v>21492</v>
      </c>
      <c r="C2016" s="408" t="s">
        <v>143</v>
      </c>
      <c r="D2016" s="410">
        <v>13.09</v>
      </c>
    </row>
    <row r="2017" spans="1:4" ht="9" customHeight="1">
      <c r="A2017" s="408" t="s">
        <v>21493</v>
      </c>
      <c r="B2017" s="409" t="s">
        <v>21494</v>
      </c>
      <c r="C2017" s="408" t="s">
        <v>143</v>
      </c>
      <c r="D2017" s="410">
        <v>13.23</v>
      </c>
    </row>
    <row r="2018" spans="1:4" ht="9" customHeight="1">
      <c r="A2018" s="408" t="s">
        <v>21495</v>
      </c>
      <c r="B2018" s="409" t="s">
        <v>21496</v>
      </c>
      <c r="C2018" s="408" t="s">
        <v>143</v>
      </c>
      <c r="D2018" s="410">
        <v>13.38</v>
      </c>
    </row>
    <row r="2019" spans="1:4" ht="9" customHeight="1">
      <c r="A2019" s="408" t="s">
        <v>21497</v>
      </c>
      <c r="B2019" s="409" t="s">
        <v>21498</v>
      </c>
      <c r="C2019" s="408" t="s">
        <v>143</v>
      </c>
      <c r="D2019" s="410">
        <v>13.53</v>
      </c>
    </row>
    <row r="2020" spans="1:4" ht="9" customHeight="1">
      <c r="A2020" s="408" t="s">
        <v>21499</v>
      </c>
      <c r="B2020" s="409" t="s">
        <v>21500</v>
      </c>
      <c r="C2020" s="408" t="s">
        <v>143</v>
      </c>
      <c r="D2020" s="410">
        <v>13.69</v>
      </c>
    </row>
    <row r="2021" spans="1:4" ht="9" customHeight="1">
      <c r="A2021" s="408" t="s">
        <v>21501</v>
      </c>
      <c r="B2021" s="409" t="s">
        <v>21502</v>
      </c>
      <c r="C2021" s="408" t="s">
        <v>143</v>
      </c>
      <c r="D2021" s="410">
        <v>13.77</v>
      </c>
    </row>
    <row r="2022" spans="1:4" ht="9" customHeight="1">
      <c r="A2022" s="408" t="s">
        <v>21503</v>
      </c>
      <c r="B2022" s="409" t="s">
        <v>21504</v>
      </c>
      <c r="C2022" s="408" t="s">
        <v>143</v>
      </c>
      <c r="D2022" s="410">
        <v>11.42</v>
      </c>
    </row>
    <row r="2023" spans="1:4" ht="9" customHeight="1">
      <c r="A2023" s="408" t="s">
        <v>21505</v>
      </c>
      <c r="B2023" s="409" t="s">
        <v>21506</v>
      </c>
      <c r="C2023" s="408" t="s">
        <v>143</v>
      </c>
      <c r="D2023" s="410">
        <v>11.54</v>
      </c>
    </row>
    <row r="2024" spans="1:4" ht="9" customHeight="1">
      <c r="A2024" s="408" t="s">
        <v>21507</v>
      </c>
      <c r="B2024" s="409" t="s">
        <v>21508</v>
      </c>
      <c r="C2024" s="408" t="s">
        <v>143</v>
      </c>
      <c r="D2024" s="410">
        <v>11.66</v>
      </c>
    </row>
    <row r="2025" spans="1:4" ht="9" customHeight="1">
      <c r="A2025" s="408" t="s">
        <v>21509</v>
      </c>
      <c r="B2025" s="409" t="s">
        <v>21510</v>
      </c>
      <c r="C2025" s="408" t="s">
        <v>143</v>
      </c>
      <c r="D2025" s="410">
        <v>11.78</v>
      </c>
    </row>
    <row r="2026" spans="1:4" ht="9" customHeight="1">
      <c r="A2026" s="408" t="s">
        <v>21511</v>
      </c>
      <c r="B2026" s="409" t="s">
        <v>21512</v>
      </c>
      <c r="C2026" s="408" t="s">
        <v>143</v>
      </c>
      <c r="D2026" s="410">
        <v>11.91</v>
      </c>
    </row>
    <row r="2027" spans="1:4" ht="9" customHeight="1">
      <c r="A2027" s="408" t="s">
        <v>21513</v>
      </c>
      <c r="B2027" s="409" t="s">
        <v>21514</v>
      </c>
      <c r="C2027" s="408" t="s">
        <v>143</v>
      </c>
      <c r="D2027" s="410">
        <v>11.98</v>
      </c>
    </row>
    <row r="2028" spans="1:4" ht="9" customHeight="1">
      <c r="A2028" s="408" t="s">
        <v>21515</v>
      </c>
      <c r="B2028" s="409" t="s">
        <v>21516</v>
      </c>
      <c r="C2028" s="408" t="s">
        <v>143</v>
      </c>
      <c r="D2028" s="410">
        <v>10.75</v>
      </c>
    </row>
    <row r="2029" spans="1:4" ht="9" customHeight="1">
      <c r="A2029" s="408" t="s">
        <v>21517</v>
      </c>
      <c r="B2029" s="409" t="s">
        <v>21518</v>
      </c>
      <c r="C2029" s="408" t="s">
        <v>143</v>
      </c>
      <c r="D2029" s="410">
        <v>10.85</v>
      </c>
    </row>
    <row r="2030" spans="1:4" ht="9" customHeight="1">
      <c r="A2030" s="408" t="s">
        <v>21519</v>
      </c>
      <c r="B2030" s="409" t="s">
        <v>21520</v>
      </c>
      <c r="C2030" s="408" t="s">
        <v>143</v>
      </c>
      <c r="D2030" s="410">
        <v>10.96</v>
      </c>
    </row>
    <row r="2031" spans="1:4" ht="9" customHeight="1">
      <c r="A2031" s="408" t="s">
        <v>21521</v>
      </c>
      <c r="B2031" s="409" t="s">
        <v>21522</v>
      </c>
      <c r="C2031" s="408" t="s">
        <v>143</v>
      </c>
      <c r="D2031" s="410">
        <v>11.07</v>
      </c>
    </row>
    <row r="2032" spans="1:4" ht="9" customHeight="1">
      <c r="A2032" s="408" t="s">
        <v>21523</v>
      </c>
      <c r="B2032" s="409" t="s">
        <v>21524</v>
      </c>
      <c r="C2032" s="408" t="s">
        <v>143</v>
      </c>
      <c r="D2032" s="410">
        <v>11.19</v>
      </c>
    </row>
    <row r="2033" spans="1:4" ht="9" customHeight="1">
      <c r="A2033" s="408" t="s">
        <v>21525</v>
      </c>
      <c r="B2033" s="409" t="s">
        <v>21526</v>
      </c>
      <c r="C2033" s="408" t="s">
        <v>143</v>
      </c>
      <c r="D2033" s="410">
        <v>11.25</v>
      </c>
    </row>
    <row r="2034" spans="1:4" ht="9" customHeight="1">
      <c r="A2034" s="408" t="s">
        <v>21527</v>
      </c>
      <c r="B2034" s="409" t="s">
        <v>21528</v>
      </c>
      <c r="C2034" s="408" t="s">
        <v>143</v>
      </c>
      <c r="D2034" s="410">
        <v>14.59</v>
      </c>
    </row>
    <row r="2035" spans="1:4" ht="9" customHeight="1">
      <c r="A2035" s="408" t="s">
        <v>21529</v>
      </c>
      <c r="B2035" s="409" t="s">
        <v>21530</v>
      </c>
      <c r="C2035" s="408" t="s">
        <v>143</v>
      </c>
      <c r="D2035" s="410">
        <v>14.86</v>
      </c>
    </row>
    <row r="2036" spans="1:4" ht="9" customHeight="1">
      <c r="A2036" s="408" t="s">
        <v>21531</v>
      </c>
      <c r="B2036" s="409" t="s">
        <v>21532</v>
      </c>
      <c r="C2036" s="408" t="s">
        <v>143</v>
      </c>
      <c r="D2036" s="410">
        <v>15.13</v>
      </c>
    </row>
    <row r="2037" spans="1:4" ht="9" customHeight="1">
      <c r="A2037" s="408" t="s">
        <v>21533</v>
      </c>
      <c r="B2037" s="409" t="s">
        <v>21534</v>
      </c>
      <c r="C2037" s="408" t="s">
        <v>143</v>
      </c>
      <c r="D2037" s="410">
        <v>15.42</v>
      </c>
    </row>
    <row r="2038" spans="1:4" ht="9" customHeight="1">
      <c r="A2038" s="408" t="s">
        <v>21535</v>
      </c>
      <c r="B2038" s="409" t="s">
        <v>21536</v>
      </c>
      <c r="C2038" s="408" t="s">
        <v>143</v>
      </c>
      <c r="D2038" s="410">
        <v>15.72</v>
      </c>
    </row>
    <row r="2039" spans="1:4" ht="9" customHeight="1">
      <c r="A2039" s="408" t="s">
        <v>21537</v>
      </c>
      <c r="B2039" s="409" t="s">
        <v>21538</v>
      </c>
      <c r="C2039" s="408" t="s">
        <v>143</v>
      </c>
      <c r="D2039" s="410">
        <v>15.88</v>
      </c>
    </row>
    <row r="2040" spans="1:4" ht="18" customHeight="1">
      <c r="A2040" s="408" t="s">
        <v>21539</v>
      </c>
      <c r="B2040" s="409" t="s">
        <v>21540</v>
      </c>
      <c r="C2040" s="408" t="s">
        <v>143</v>
      </c>
      <c r="D2040" s="410">
        <v>6.23</v>
      </c>
    </row>
    <row r="2041" spans="1:4" ht="18" customHeight="1">
      <c r="A2041" s="408" t="s">
        <v>21541</v>
      </c>
      <c r="B2041" s="409" t="s">
        <v>21542</v>
      </c>
      <c r="C2041" s="408" t="s">
        <v>143</v>
      </c>
      <c r="D2041" s="410">
        <v>6.68</v>
      </c>
    </row>
    <row r="2042" spans="1:4" ht="18" customHeight="1">
      <c r="A2042" s="408" t="s">
        <v>21543</v>
      </c>
      <c r="B2042" s="409" t="s">
        <v>21544</v>
      </c>
      <c r="C2042" s="408" t="s">
        <v>143</v>
      </c>
      <c r="D2042" s="410">
        <v>7.08</v>
      </c>
    </row>
    <row r="2043" spans="1:4" ht="18" customHeight="1">
      <c r="A2043" s="408" t="s">
        <v>21545</v>
      </c>
      <c r="B2043" s="409" t="s">
        <v>21546</v>
      </c>
      <c r="C2043" s="408" t="s">
        <v>143</v>
      </c>
      <c r="D2043" s="410">
        <v>7.52</v>
      </c>
    </row>
    <row r="2044" spans="1:4" ht="18" customHeight="1">
      <c r="A2044" s="408" t="s">
        <v>21547</v>
      </c>
      <c r="B2044" s="409" t="s">
        <v>21548</v>
      </c>
      <c r="C2044" s="408" t="s">
        <v>143</v>
      </c>
      <c r="D2044" s="410">
        <v>8.11</v>
      </c>
    </row>
    <row r="2045" spans="1:4" ht="18" customHeight="1">
      <c r="A2045" s="408" t="s">
        <v>21549</v>
      </c>
      <c r="B2045" s="409" t="s">
        <v>21550</v>
      </c>
      <c r="C2045" s="408" t="s">
        <v>143</v>
      </c>
      <c r="D2045" s="410">
        <v>8.6</v>
      </c>
    </row>
    <row r="2046" spans="1:4" ht="18" customHeight="1">
      <c r="A2046" s="408" t="s">
        <v>21551</v>
      </c>
      <c r="B2046" s="409" t="s">
        <v>21552</v>
      </c>
      <c r="C2046" s="408" t="s">
        <v>143</v>
      </c>
      <c r="D2046" s="410">
        <v>9.0399999999999991</v>
      </c>
    </row>
    <row r="2047" spans="1:4" ht="18" customHeight="1">
      <c r="A2047" s="408" t="s">
        <v>21553</v>
      </c>
      <c r="B2047" s="409" t="s">
        <v>21554</v>
      </c>
      <c r="C2047" s="408" t="s">
        <v>143</v>
      </c>
      <c r="D2047" s="410">
        <v>9.67</v>
      </c>
    </row>
    <row r="2048" spans="1:4" ht="18" customHeight="1">
      <c r="A2048" s="408" t="s">
        <v>21555</v>
      </c>
      <c r="B2048" s="409" t="s">
        <v>21556</v>
      </c>
      <c r="C2048" s="408" t="s">
        <v>143</v>
      </c>
      <c r="D2048" s="410">
        <v>10.52</v>
      </c>
    </row>
    <row r="2049" spans="1:4" ht="18" customHeight="1">
      <c r="A2049" s="408" t="s">
        <v>21557</v>
      </c>
      <c r="B2049" s="409" t="s">
        <v>21558</v>
      </c>
      <c r="C2049" s="408" t="s">
        <v>143</v>
      </c>
      <c r="D2049" s="410">
        <v>11.22</v>
      </c>
    </row>
    <row r="2050" spans="1:4" ht="18" customHeight="1">
      <c r="A2050" s="408" t="s">
        <v>21559</v>
      </c>
      <c r="B2050" s="409" t="s">
        <v>21560</v>
      </c>
      <c r="C2050" s="408" t="s">
        <v>143</v>
      </c>
      <c r="D2050" s="410">
        <v>11.99</v>
      </c>
    </row>
    <row r="2051" spans="1:4" ht="18" customHeight="1">
      <c r="A2051" s="408" t="s">
        <v>21561</v>
      </c>
      <c r="B2051" s="409" t="s">
        <v>21562</v>
      </c>
      <c r="C2051" s="408" t="s">
        <v>143</v>
      </c>
      <c r="D2051" s="410">
        <v>13.48</v>
      </c>
    </row>
    <row r="2052" spans="1:4" ht="18" customHeight="1">
      <c r="A2052" s="408" t="s">
        <v>21563</v>
      </c>
      <c r="B2052" s="409" t="s">
        <v>21564</v>
      </c>
      <c r="C2052" s="408" t="s">
        <v>143</v>
      </c>
      <c r="D2052" s="410">
        <v>15.51</v>
      </c>
    </row>
    <row r="2053" spans="1:4" ht="18" customHeight="1">
      <c r="A2053" s="408" t="s">
        <v>21565</v>
      </c>
      <c r="B2053" s="409" t="s">
        <v>21566</v>
      </c>
      <c r="C2053" s="408" t="s">
        <v>143</v>
      </c>
      <c r="D2053" s="410">
        <v>17.37</v>
      </c>
    </row>
    <row r="2054" spans="1:4" ht="18" customHeight="1">
      <c r="A2054" s="408" t="s">
        <v>21567</v>
      </c>
      <c r="B2054" s="409" t="s">
        <v>21568</v>
      </c>
      <c r="C2054" s="408" t="s">
        <v>143</v>
      </c>
      <c r="D2054" s="410">
        <v>19.7</v>
      </c>
    </row>
    <row r="2055" spans="1:4" ht="18" customHeight="1">
      <c r="A2055" s="408" t="s">
        <v>21569</v>
      </c>
      <c r="B2055" s="409" t="s">
        <v>21570</v>
      </c>
      <c r="C2055" s="408" t="s">
        <v>143</v>
      </c>
      <c r="D2055" s="410">
        <v>22.12</v>
      </c>
    </row>
    <row r="2056" spans="1:4" ht="18" customHeight="1">
      <c r="A2056" s="408" t="s">
        <v>21571</v>
      </c>
      <c r="B2056" s="409" t="s">
        <v>21572</v>
      </c>
      <c r="C2056" s="408" t="s">
        <v>143</v>
      </c>
      <c r="D2056" s="410">
        <v>25</v>
      </c>
    </row>
    <row r="2057" spans="1:4" ht="18" customHeight="1">
      <c r="A2057" s="408" t="s">
        <v>21573</v>
      </c>
      <c r="B2057" s="409" t="s">
        <v>21574</v>
      </c>
      <c r="C2057" s="408" t="s">
        <v>143</v>
      </c>
      <c r="D2057" s="410">
        <v>28.13</v>
      </c>
    </row>
    <row r="2058" spans="1:4" ht="18" customHeight="1">
      <c r="A2058" s="408" t="s">
        <v>21575</v>
      </c>
      <c r="B2058" s="409" t="s">
        <v>21576</v>
      </c>
      <c r="C2058" s="408" t="s">
        <v>143</v>
      </c>
      <c r="D2058" s="410">
        <v>30.97</v>
      </c>
    </row>
    <row r="2059" spans="1:4" ht="18" customHeight="1">
      <c r="A2059" s="408" t="s">
        <v>21577</v>
      </c>
      <c r="B2059" s="409" t="s">
        <v>21578</v>
      </c>
      <c r="C2059" s="408" t="s">
        <v>143</v>
      </c>
      <c r="D2059" s="410">
        <v>34.869999999999997</v>
      </c>
    </row>
    <row r="2060" spans="1:4" ht="18" customHeight="1">
      <c r="A2060" s="408" t="s">
        <v>21579</v>
      </c>
      <c r="B2060" s="409" t="s">
        <v>21580</v>
      </c>
      <c r="C2060" s="408" t="s">
        <v>143</v>
      </c>
      <c r="D2060" s="410">
        <v>38.409999999999997</v>
      </c>
    </row>
    <row r="2061" spans="1:4" ht="18" customHeight="1">
      <c r="A2061" s="408" t="s">
        <v>21581</v>
      </c>
      <c r="B2061" s="409" t="s">
        <v>21582</v>
      </c>
      <c r="C2061" s="408" t="s">
        <v>143</v>
      </c>
      <c r="D2061" s="410">
        <v>42.5</v>
      </c>
    </row>
    <row r="2062" spans="1:4" ht="18" customHeight="1">
      <c r="A2062" s="408" t="s">
        <v>21583</v>
      </c>
      <c r="B2062" s="409" t="s">
        <v>21584</v>
      </c>
      <c r="C2062" s="408" t="s">
        <v>143</v>
      </c>
      <c r="D2062" s="410">
        <v>47.72</v>
      </c>
    </row>
    <row r="2063" spans="1:4" ht="18" customHeight="1">
      <c r="A2063" s="408" t="s">
        <v>21585</v>
      </c>
      <c r="B2063" s="409" t="s">
        <v>21586</v>
      </c>
      <c r="C2063" s="408" t="s">
        <v>143</v>
      </c>
      <c r="D2063" s="410">
        <v>50.09</v>
      </c>
    </row>
    <row r="2064" spans="1:4" ht="18" customHeight="1">
      <c r="A2064" s="408" t="s">
        <v>21587</v>
      </c>
      <c r="B2064" s="409" t="s">
        <v>21588</v>
      </c>
      <c r="C2064" s="408" t="s">
        <v>143</v>
      </c>
      <c r="D2064" s="410">
        <v>4.8099999999999996</v>
      </c>
    </row>
    <row r="2065" spans="1:4" ht="18" customHeight="1">
      <c r="A2065" s="408" t="s">
        <v>21589</v>
      </c>
      <c r="B2065" s="409" t="s">
        <v>21590</v>
      </c>
      <c r="C2065" s="408" t="s">
        <v>143</v>
      </c>
      <c r="D2065" s="410">
        <v>5.19</v>
      </c>
    </row>
    <row r="2066" spans="1:4" ht="18" customHeight="1">
      <c r="A2066" s="408" t="s">
        <v>21591</v>
      </c>
      <c r="B2066" s="409" t="s">
        <v>21592</v>
      </c>
      <c r="C2066" s="408" t="s">
        <v>143</v>
      </c>
      <c r="D2066" s="410">
        <v>5.63</v>
      </c>
    </row>
    <row r="2067" spans="1:4" ht="18" customHeight="1">
      <c r="A2067" s="408" t="s">
        <v>21593</v>
      </c>
      <c r="B2067" s="409" t="s">
        <v>21594</v>
      </c>
      <c r="C2067" s="408" t="s">
        <v>143</v>
      </c>
      <c r="D2067" s="410">
        <v>4.7300000000000004</v>
      </c>
    </row>
    <row r="2068" spans="1:4" ht="18" customHeight="1">
      <c r="A2068" s="408" t="s">
        <v>21595</v>
      </c>
      <c r="B2068" s="409" t="s">
        <v>21596</v>
      </c>
      <c r="C2068" s="408" t="s">
        <v>143</v>
      </c>
      <c r="D2068" s="410">
        <v>8.32</v>
      </c>
    </row>
    <row r="2069" spans="1:4" ht="18" customHeight="1">
      <c r="A2069" s="408" t="s">
        <v>21597</v>
      </c>
      <c r="B2069" s="409" t="s">
        <v>21598</v>
      </c>
      <c r="C2069" s="408" t="s">
        <v>143</v>
      </c>
      <c r="D2069" s="410">
        <v>8.9</v>
      </c>
    </row>
    <row r="2070" spans="1:4" ht="18" customHeight="1">
      <c r="A2070" s="408" t="s">
        <v>21599</v>
      </c>
      <c r="B2070" s="409" t="s">
        <v>21600</v>
      </c>
      <c r="C2070" s="408" t="s">
        <v>143</v>
      </c>
      <c r="D2070" s="410">
        <v>9.6199999999999992</v>
      </c>
    </row>
    <row r="2071" spans="1:4" ht="18" customHeight="1">
      <c r="A2071" s="408" t="s">
        <v>21601</v>
      </c>
      <c r="B2071" s="409" t="s">
        <v>21602</v>
      </c>
      <c r="C2071" s="408" t="s">
        <v>143</v>
      </c>
      <c r="D2071" s="410">
        <v>10.39</v>
      </c>
    </row>
    <row r="2072" spans="1:4" ht="18" customHeight="1">
      <c r="A2072" s="408" t="s">
        <v>21603</v>
      </c>
      <c r="B2072" s="409" t="s">
        <v>21604</v>
      </c>
      <c r="C2072" s="408" t="s">
        <v>143</v>
      </c>
      <c r="D2072" s="410">
        <v>11.39</v>
      </c>
    </row>
    <row r="2073" spans="1:4" ht="18" customHeight="1">
      <c r="A2073" s="408" t="s">
        <v>21605</v>
      </c>
      <c r="B2073" s="409" t="s">
        <v>21606</v>
      </c>
      <c r="C2073" s="408" t="s">
        <v>143</v>
      </c>
      <c r="D2073" s="410">
        <v>12.45</v>
      </c>
    </row>
    <row r="2074" spans="1:4" ht="18" customHeight="1">
      <c r="A2074" s="408" t="s">
        <v>21607</v>
      </c>
      <c r="B2074" s="409" t="s">
        <v>21608</v>
      </c>
      <c r="C2074" s="408" t="s">
        <v>143</v>
      </c>
      <c r="D2074" s="410">
        <v>15.51</v>
      </c>
    </row>
    <row r="2075" spans="1:4" ht="18" customHeight="1">
      <c r="A2075" s="408" t="s">
        <v>21609</v>
      </c>
      <c r="B2075" s="409" t="s">
        <v>21610</v>
      </c>
      <c r="C2075" s="408" t="s">
        <v>143</v>
      </c>
      <c r="D2075" s="410">
        <v>6.3</v>
      </c>
    </row>
    <row r="2076" spans="1:4" ht="18" customHeight="1">
      <c r="A2076" s="408" t="s">
        <v>21611</v>
      </c>
      <c r="B2076" s="409" t="s">
        <v>21612</v>
      </c>
      <c r="C2076" s="408" t="s">
        <v>143</v>
      </c>
      <c r="D2076" s="410">
        <v>6.67</v>
      </c>
    </row>
    <row r="2077" spans="1:4" ht="18" customHeight="1">
      <c r="A2077" s="408" t="s">
        <v>21613</v>
      </c>
      <c r="B2077" s="409" t="s">
        <v>21614</v>
      </c>
      <c r="C2077" s="408" t="s">
        <v>143</v>
      </c>
      <c r="D2077" s="410">
        <v>7.44</v>
      </c>
    </row>
    <row r="2078" spans="1:4" ht="18" customHeight="1">
      <c r="A2078" s="408" t="s">
        <v>21615</v>
      </c>
      <c r="B2078" s="409" t="s">
        <v>21616</v>
      </c>
      <c r="C2078" s="408" t="s">
        <v>143</v>
      </c>
      <c r="D2078" s="410">
        <v>6.17</v>
      </c>
    </row>
    <row r="2079" spans="1:4" ht="18" customHeight="1">
      <c r="A2079" s="408" t="s">
        <v>21617</v>
      </c>
      <c r="B2079" s="409" t="s">
        <v>21618</v>
      </c>
      <c r="C2079" s="408" t="s">
        <v>143</v>
      </c>
      <c r="D2079" s="410">
        <v>5.63</v>
      </c>
    </row>
    <row r="2080" spans="1:4" ht="18" customHeight="1">
      <c r="A2080" s="408" t="s">
        <v>21619</v>
      </c>
      <c r="B2080" s="409" t="s">
        <v>21620</v>
      </c>
      <c r="C2080" s="408" t="s">
        <v>143</v>
      </c>
      <c r="D2080" s="410">
        <v>6.33</v>
      </c>
    </row>
    <row r="2081" spans="1:4" ht="18" customHeight="1">
      <c r="A2081" s="408" t="s">
        <v>21621</v>
      </c>
      <c r="B2081" s="409" t="s">
        <v>21622</v>
      </c>
      <c r="C2081" s="408" t="s">
        <v>143</v>
      </c>
      <c r="D2081" s="410">
        <v>6.92</v>
      </c>
    </row>
    <row r="2082" spans="1:4" ht="18" customHeight="1">
      <c r="A2082" s="408" t="s">
        <v>21623</v>
      </c>
      <c r="B2082" s="409" t="s">
        <v>21624</v>
      </c>
      <c r="C2082" s="408" t="s">
        <v>143</v>
      </c>
      <c r="D2082" s="410">
        <v>7.66</v>
      </c>
    </row>
    <row r="2083" spans="1:4" ht="18" customHeight="1">
      <c r="A2083" s="408" t="s">
        <v>21625</v>
      </c>
      <c r="B2083" s="409" t="s">
        <v>21626</v>
      </c>
      <c r="C2083" s="408" t="s">
        <v>143</v>
      </c>
      <c r="D2083" s="410">
        <v>8.5399999999999991</v>
      </c>
    </row>
    <row r="2084" spans="1:4" ht="18" customHeight="1">
      <c r="A2084" s="408" t="s">
        <v>21627</v>
      </c>
      <c r="B2084" s="409" t="s">
        <v>21628</v>
      </c>
      <c r="C2084" s="408" t="s">
        <v>143</v>
      </c>
      <c r="D2084" s="410">
        <v>9.92</v>
      </c>
    </row>
    <row r="2085" spans="1:4" ht="18" customHeight="1">
      <c r="A2085" s="408" t="s">
        <v>21629</v>
      </c>
      <c r="B2085" s="409" t="s">
        <v>21630</v>
      </c>
      <c r="C2085" s="408" t="s">
        <v>143</v>
      </c>
      <c r="D2085" s="410">
        <v>12.55</v>
      </c>
    </row>
    <row r="2086" spans="1:4" ht="18" customHeight="1">
      <c r="A2086" s="408" t="s">
        <v>21631</v>
      </c>
      <c r="B2086" s="409" t="s">
        <v>21632</v>
      </c>
      <c r="C2086" s="408" t="s">
        <v>143</v>
      </c>
      <c r="D2086" s="410">
        <v>15.57</v>
      </c>
    </row>
    <row r="2087" spans="1:4" ht="18" customHeight="1">
      <c r="A2087" s="408" t="s">
        <v>21633</v>
      </c>
      <c r="B2087" s="409" t="s">
        <v>21634</v>
      </c>
      <c r="C2087" s="408" t="s">
        <v>143</v>
      </c>
      <c r="D2087" s="410">
        <v>19.399999999999999</v>
      </c>
    </row>
    <row r="2088" spans="1:4" ht="18" customHeight="1">
      <c r="A2088" s="408" t="s">
        <v>21635</v>
      </c>
      <c r="B2088" s="409" t="s">
        <v>21636</v>
      </c>
      <c r="C2088" s="408" t="s">
        <v>143</v>
      </c>
      <c r="D2088" s="410">
        <v>23.44</v>
      </c>
    </row>
    <row r="2089" spans="1:4" ht="18" customHeight="1">
      <c r="A2089" s="408" t="s">
        <v>21637</v>
      </c>
      <c r="B2089" s="409" t="s">
        <v>21638</v>
      </c>
      <c r="C2089" s="408" t="s">
        <v>143</v>
      </c>
      <c r="D2089" s="410">
        <v>29.06</v>
      </c>
    </row>
    <row r="2090" spans="1:4" ht="18" customHeight="1">
      <c r="A2090" s="408" t="s">
        <v>21639</v>
      </c>
      <c r="B2090" s="409" t="s">
        <v>21640</v>
      </c>
      <c r="C2090" s="408" t="s">
        <v>143</v>
      </c>
      <c r="D2090" s="410">
        <v>34.630000000000003</v>
      </c>
    </row>
    <row r="2091" spans="1:4" ht="18" customHeight="1">
      <c r="A2091" s="408" t="s">
        <v>21641</v>
      </c>
      <c r="B2091" s="409" t="s">
        <v>21642</v>
      </c>
      <c r="C2091" s="408" t="s">
        <v>143</v>
      </c>
      <c r="D2091" s="410">
        <v>43.05</v>
      </c>
    </row>
    <row r="2092" spans="1:4" ht="18" customHeight="1">
      <c r="A2092" s="408" t="s">
        <v>21643</v>
      </c>
      <c r="B2092" s="409" t="s">
        <v>21644</v>
      </c>
      <c r="C2092" s="408" t="s">
        <v>143</v>
      </c>
      <c r="D2092" s="410">
        <v>4.58</v>
      </c>
    </row>
    <row r="2093" spans="1:4" ht="18" customHeight="1">
      <c r="A2093" s="408" t="s">
        <v>21645</v>
      </c>
      <c r="B2093" s="409" t="s">
        <v>21646</v>
      </c>
      <c r="C2093" s="408" t="s">
        <v>143</v>
      </c>
      <c r="D2093" s="410">
        <v>4.8899999999999997</v>
      </c>
    </row>
    <row r="2094" spans="1:4" ht="18" customHeight="1">
      <c r="A2094" s="408" t="s">
        <v>21647</v>
      </c>
      <c r="B2094" s="409" t="s">
        <v>21648</v>
      </c>
      <c r="C2094" s="408" t="s">
        <v>143</v>
      </c>
      <c r="D2094" s="410">
        <v>5.2</v>
      </c>
    </row>
    <row r="2095" spans="1:4" ht="18" customHeight="1">
      <c r="A2095" s="408" t="s">
        <v>21649</v>
      </c>
      <c r="B2095" s="409" t="s">
        <v>21650</v>
      </c>
      <c r="C2095" s="408" t="s">
        <v>143</v>
      </c>
      <c r="D2095" s="410">
        <v>4.1500000000000004</v>
      </c>
    </row>
    <row r="2096" spans="1:4" ht="18" customHeight="1">
      <c r="A2096" s="408" t="s">
        <v>21651</v>
      </c>
      <c r="B2096" s="409" t="s">
        <v>21652</v>
      </c>
      <c r="C2096" s="408" t="s">
        <v>143</v>
      </c>
      <c r="D2096" s="410">
        <v>6.17</v>
      </c>
    </row>
    <row r="2097" spans="1:4" ht="18" customHeight="1">
      <c r="A2097" s="408" t="s">
        <v>21653</v>
      </c>
      <c r="B2097" s="409" t="s">
        <v>21654</v>
      </c>
      <c r="C2097" s="408" t="s">
        <v>143</v>
      </c>
      <c r="D2097" s="410">
        <v>6.7</v>
      </c>
    </row>
    <row r="2098" spans="1:4" ht="18" customHeight="1">
      <c r="A2098" s="408" t="s">
        <v>21655</v>
      </c>
      <c r="B2098" s="409" t="s">
        <v>21656</v>
      </c>
      <c r="C2098" s="408" t="s">
        <v>143</v>
      </c>
      <c r="D2098" s="410">
        <v>7.27</v>
      </c>
    </row>
    <row r="2099" spans="1:4" ht="18" customHeight="1">
      <c r="A2099" s="408" t="s">
        <v>21657</v>
      </c>
      <c r="B2099" s="409" t="s">
        <v>21658</v>
      </c>
      <c r="C2099" s="408" t="s">
        <v>143</v>
      </c>
      <c r="D2099" s="410">
        <v>7.85</v>
      </c>
    </row>
    <row r="2100" spans="1:4" ht="18" customHeight="1">
      <c r="A2100" s="408" t="s">
        <v>21659</v>
      </c>
      <c r="B2100" s="409" t="s">
        <v>21660</v>
      </c>
      <c r="C2100" s="408" t="s">
        <v>143</v>
      </c>
      <c r="D2100" s="410">
        <v>8.66</v>
      </c>
    </row>
    <row r="2101" spans="1:4" ht="18" customHeight="1">
      <c r="A2101" s="408" t="s">
        <v>21661</v>
      </c>
      <c r="B2101" s="409" t="s">
        <v>21662</v>
      </c>
      <c r="C2101" s="408" t="s">
        <v>143</v>
      </c>
      <c r="D2101" s="410">
        <v>9.42</v>
      </c>
    </row>
    <row r="2102" spans="1:4" ht="18" customHeight="1">
      <c r="A2102" s="408" t="s">
        <v>21663</v>
      </c>
      <c r="B2102" s="409" t="s">
        <v>21664</v>
      </c>
      <c r="C2102" s="408" t="s">
        <v>143</v>
      </c>
      <c r="D2102" s="410">
        <v>10.38</v>
      </c>
    </row>
    <row r="2103" spans="1:4" ht="18" customHeight="1">
      <c r="A2103" s="408" t="s">
        <v>21665</v>
      </c>
      <c r="B2103" s="409" t="s">
        <v>21666</v>
      </c>
      <c r="C2103" s="408" t="s">
        <v>143</v>
      </c>
      <c r="D2103" s="410">
        <v>11.54</v>
      </c>
    </row>
    <row r="2104" spans="1:4" ht="18" customHeight="1">
      <c r="A2104" s="408" t="s">
        <v>21667</v>
      </c>
      <c r="B2104" s="409" t="s">
        <v>21668</v>
      </c>
      <c r="C2104" s="408" t="s">
        <v>143</v>
      </c>
      <c r="D2104" s="410">
        <v>14</v>
      </c>
    </row>
    <row r="2105" spans="1:4" ht="18" customHeight="1">
      <c r="A2105" s="408" t="s">
        <v>21669</v>
      </c>
      <c r="B2105" s="409" t="s">
        <v>21670</v>
      </c>
      <c r="C2105" s="408" t="s">
        <v>143</v>
      </c>
      <c r="D2105" s="410">
        <v>16.45</v>
      </c>
    </row>
    <row r="2106" spans="1:4" ht="18" customHeight="1">
      <c r="A2106" s="408" t="s">
        <v>21671</v>
      </c>
      <c r="B2106" s="409" t="s">
        <v>21672</v>
      </c>
      <c r="C2106" s="408" t="s">
        <v>143</v>
      </c>
      <c r="D2106" s="410">
        <v>19.41</v>
      </c>
    </row>
    <row r="2107" spans="1:4" ht="18" customHeight="1">
      <c r="A2107" s="408" t="s">
        <v>21673</v>
      </c>
      <c r="B2107" s="409" t="s">
        <v>21674</v>
      </c>
      <c r="C2107" s="408" t="s">
        <v>143</v>
      </c>
      <c r="D2107" s="410">
        <v>22.66</v>
      </c>
    </row>
    <row r="2108" spans="1:4" ht="18" customHeight="1">
      <c r="A2108" s="408" t="s">
        <v>21675</v>
      </c>
      <c r="B2108" s="409" t="s">
        <v>21676</v>
      </c>
      <c r="C2108" s="408" t="s">
        <v>143</v>
      </c>
      <c r="D2108" s="410">
        <v>26.73</v>
      </c>
    </row>
    <row r="2109" spans="1:4" ht="18" customHeight="1">
      <c r="A2109" s="408" t="s">
        <v>21677</v>
      </c>
      <c r="B2109" s="409" t="s">
        <v>21678</v>
      </c>
      <c r="C2109" s="408" t="s">
        <v>143</v>
      </c>
      <c r="D2109" s="410">
        <v>31.18</v>
      </c>
    </row>
    <row r="2110" spans="1:4" ht="18" customHeight="1">
      <c r="A2110" s="408" t="s">
        <v>21679</v>
      </c>
      <c r="B2110" s="409" t="s">
        <v>21680</v>
      </c>
      <c r="C2110" s="408" t="s">
        <v>143</v>
      </c>
      <c r="D2110" s="410">
        <v>35.17</v>
      </c>
    </row>
    <row r="2111" spans="1:4" ht="18" customHeight="1">
      <c r="A2111" s="408" t="s">
        <v>21681</v>
      </c>
      <c r="B2111" s="409" t="s">
        <v>21682</v>
      </c>
      <c r="C2111" s="408" t="s">
        <v>143</v>
      </c>
      <c r="D2111" s="410">
        <v>40.43</v>
      </c>
    </row>
    <row r="2112" spans="1:4" ht="18" customHeight="1">
      <c r="A2112" s="408" t="s">
        <v>21683</v>
      </c>
      <c r="B2112" s="409" t="s">
        <v>21684</v>
      </c>
      <c r="C2112" s="408" t="s">
        <v>143</v>
      </c>
      <c r="D2112" s="410">
        <v>42.48</v>
      </c>
    </row>
    <row r="2113" spans="1:4" ht="18" customHeight="1">
      <c r="A2113" s="408" t="s">
        <v>21685</v>
      </c>
      <c r="B2113" s="409" t="s">
        <v>21686</v>
      </c>
      <c r="C2113" s="408" t="s">
        <v>143</v>
      </c>
      <c r="D2113" s="410">
        <v>4.3099999999999996</v>
      </c>
    </row>
    <row r="2114" spans="1:4" ht="18" customHeight="1">
      <c r="A2114" s="408" t="s">
        <v>21687</v>
      </c>
      <c r="B2114" s="409" t="s">
        <v>21688</v>
      </c>
      <c r="C2114" s="408" t="s">
        <v>143</v>
      </c>
      <c r="D2114" s="410">
        <v>4.88</v>
      </c>
    </row>
    <row r="2115" spans="1:4" ht="18" customHeight="1">
      <c r="A2115" s="408" t="s">
        <v>21689</v>
      </c>
      <c r="B2115" s="409" t="s">
        <v>21690</v>
      </c>
      <c r="C2115" s="408" t="s">
        <v>143</v>
      </c>
      <c r="D2115" s="410">
        <v>5.45</v>
      </c>
    </row>
    <row r="2116" spans="1:4" ht="18" customHeight="1">
      <c r="A2116" s="408" t="s">
        <v>21691</v>
      </c>
      <c r="B2116" s="409" t="s">
        <v>21692</v>
      </c>
      <c r="C2116" s="408" t="s">
        <v>143</v>
      </c>
      <c r="D2116" s="410">
        <v>4</v>
      </c>
    </row>
    <row r="2117" spans="1:4" ht="9" customHeight="1">
      <c r="A2117" s="408" t="s">
        <v>21693</v>
      </c>
      <c r="B2117" s="409" t="s">
        <v>21694</v>
      </c>
      <c r="C2117" s="408" t="s">
        <v>143</v>
      </c>
      <c r="D2117" s="410">
        <v>10.39</v>
      </c>
    </row>
    <row r="2118" spans="1:4" ht="9" customHeight="1">
      <c r="A2118" s="408" t="s">
        <v>21695</v>
      </c>
      <c r="B2118" s="409" t="s">
        <v>21696</v>
      </c>
      <c r="C2118" s="408" t="s">
        <v>143</v>
      </c>
      <c r="D2118" s="410">
        <v>10.58</v>
      </c>
    </row>
    <row r="2119" spans="1:4" ht="9" customHeight="1">
      <c r="A2119" s="408" t="s">
        <v>21697</v>
      </c>
      <c r="B2119" s="409" t="s">
        <v>21698</v>
      </c>
      <c r="C2119" s="408" t="s">
        <v>143</v>
      </c>
      <c r="D2119" s="410">
        <v>10.78</v>
      </c>
    </row>
    <row r="2120" spans="1:4" ht="9" customHeight="1">
      <c r="A2120" s="408" t="s">
        <v>21699</v>
      </c>
      <c r="B2120" s="409" t="s">
        <v>21700</v>
      </c>
      <c r="C2120" s="408" t="s">
        <v>143</v>
      </c>
      <c r="D2120" s="410">
        <v>10.99</v>
      </c>
    </row>
    <row r="2121" spans="1:4" ht="9" customHeight="1">
      <c r="A2121" s="408" t="s">
        <v>21701</v>
      </c>
      <c r="B2121" s="409" t="s">
        <v>21702</v>
      </c>
      <c r="C2121" s="408" t="s">
        <v>143</v>
      </c>
      <c r="D2121" s="410">
        <v>11.21</v>
      </c>
    </row>
    <row r="2122" spans="1:4" ht="9" customHeight="1">
      <c r="A2122" s="408" t="s">
        <v>21703</v>
      </c>
      <c r="B2122" s="409" t="s">
        <v>21704</v>
      </c>
      <c r="C2122" s="408" t="s">
        <v>143</v>
      </c>
      <c r="D2122" s="410">
        <v>11.32</v>
      </c>
    </row>
    <row r="2123" spans="1:4" ht="9" customHeight="1">
      <c r="A2123" s="408" t="s">
        <v>21705</v>
      </c>
      <c r="B2123" s="409" t="s">
        <v>21706</v>
      </c>
      <c r="C2123" s="408" t="s">
        <v>143</v>
      </c>
      <c r="D2123" s="410">
        <v>8.33</v>
      </c>
    </row>
    <row r="2124" spans="1:4" ht="9" customHeight="1">
      <c r="A2124" s="408" t="s">
        <v>21707</v>
      </c>
      <c r="B2124" s="409" t="s">
        <v>21708</v>
      </c>
      <c r="C2124" s="408" t="s">
        <v>143</v>
      </c>
      <c r="D2124" s="410">
        <v>8.4</v>
      </c>
    </row>
    <row r="2125" spans="1:4" ht="9" customHeight="1">
      <c r="A2125" s="408" t="s">
        <v>21709</v>
      </c>
      <c r="B2125" s="409" t="s">
        <v>21710</v>
      </c>
      <c r="C2125" s="408" t="s">
        <v>143</v>
      </c>
      <c r="D2125" s="410">
        <v>8.4700000000000006</v>
      </c>
    </row>
    <row r="2126" spans="1:4" ht="9" customHeight="1">
      <c r="A2126" s="408" t="s">
        <v>21711</v>
      </c>
      <c r="B2126" s="409" t="s">
        <v>21712</v>
      </c>
      <c r="C2126" s="408" t="s">
        <v>143</v>
      </c>
      <c r="D2126" s="410">
        <v>8.5399999999999991</v>
      </c>
    </row>
    <row r="2127" spans="1:4" ht="9" customHeight="1">
      <c r="A2127" s="408" t="s">
        <v>21713</v>
      </c>
      <c r="B2127" s="409" t="s">
        <v>21714</v>
      </c>
      <c r="C2127" s="408" t="s">
        <v>143</v>
      </c>
      <c r="D2127" s="410">
        <v>8.6199999999999992</v>
      </c>
    </row>
    <row r="2128" spans="1:4" ht="9" customHeight="1">
      <c r="A2128" s="408" t="s">
        <v>21715</v>
      </c>
      <c r="B2128" s="409" t="s">
        <v>21716</v>
      </c>
      <c r="C2128" s="408" t="s">
        <v>143</v>
      </c>
      <c r="D2128" s="410">
        <v>8.66</v>
      </c>
    </row>
    <row r="2129" spans="1:4" ht="9" customHeight="1">
      <c r="A2129" s="408" t="s">
        <v>21717</v>
      </c>
      <c r="B2129" s="409" t="s">
        <v>21718</v>
      </c>
      <c r="C2129" s="408" t="s">
        <v>143</v>
      </c>
      <c r="D2129" s="410">
        <v>11.16</v>
      </c>
    </row>
    <row r="2130" spans="1:4" ht="9" customHeight="1">
      <c r="A2130" s="408" t="s">
        <v>21719</v>
      </c>
      <c r="B2130" s="409" t="s">
        <v>21720</v>
      </c>
      <c r="C2130" s="408" t="s">
        <v>143</v>
      </c>
      <c r="D2130" s="410">
        <v>11.22</v>
      </c>
    </row>
    <row r="2131" spans="1:4" ht="9" customHeight="1">
      <c r="A2131" s="408" t="s">
        <v>21721</v>
      </c>
      <c r="B2131" s="409" t="s">
        <v>21722</v>
      </c>
      <c r="C2131" s="408" t="s">
        <v>143</v>
      </c>
      <c r="D2131" s="410">
        <v>11.29</v>
      </c>
    </row>
    <row r="2132" spans="1:4" ht="9" customHeight="1">
      <c r="A2132" s="408" t="s">
        <v>21723</v>
      </c>
      <c r="B2132" s="409" t="s">
        <v>21724</v>
      </c>
      <c r="C2132" s="408" t="s">
        <v>143</v>
      </c>
      <c r="D2132" s="410">
        <v>11.36</v>
      </c>
    </row>
    <row r="2133" spans="1:4" ht="9" customHeight="1">
      <c r="A2133" s="408" t="s">
        <v>21725</v>
      </c>
      <c r="B2133" s="409" t="s">
        <v>21726</v>
      </c>
      <c r="C2133" s="408" t="s">
        <v>143</v>
      </c>
      <c r="D2133" s="410">
        <v>11.44</v>
      </c>
    </row>
    <row r="2134" spans="1:4" ht="9" customHeight="1">
      <c r="A2134" s="408" t="s">
        <v>21727</v>
      </c>
      <c r="B2134" s="409" t="s">
        <v>21728</v>
      </c>
      <c r="C2134" s="408" t="s">
        <v>143</v>
      </c>
      <c r="D2134" s="410">
        <v>11.48</v>
      </c>
    </row>
    <row r="2135" spans="1:4" ht="9" customHeight="1">
      <c r="A2135" s="408" t="s">
        <v>21729</v>
      </c>
      <c r="B2135" s="409" t="s">
        <v>21730</v>
      </c>
      <c r="C2135" s="408" t="s">
        <v>143</v>
      </c>
      <c r="D2135" s="410">
        <v>12.62</v>
      </c>
    </row>
    <row r="2136" spans="1:4" ht="9" customHeight="1">
      <c r="A2136" s="408" t="s">
        <v>21731</v>
      </c>
      <c r="B2136" s="409" t="s">
        <v>21732</v>
      </c>
      <c r="C2136" s="408" t="s">
        <v>143</v>
      </c>
      <c r="D2136" s="410">
        <v>12.79</v>
      </c>
    </row>
    <row r="2137" spans="1:4" ht="9" customHeight="1">
      <c r="A2137" s="408" t="s">
        <v>21733</v>
      </c>
      <c r="B2137" s="409" t="s">
        <v>21734</v>
      </c>
      <c r="C2137" s="408" t="s">
        <v>143</v>
      </c>
      <c r="D2137" s="410">
        <v>12.96</v>
      </c>
    </row>
    <row r="2138" spans="1:4" ht="9" customHeight="1">
      <c r="A2138" s="408" t="s">
        <v>21735</v>
      </c>
      <c r="B2138" s="409" t="s">
        <v>21736</v>
      </c>
      <c r="C2138" s="408" t="s">
        <v>143</v>
      </c>
      <c r="D2138" s="410">
        <v>13.14</v>
      </c>
    </row>
    <row r="2139" spans="1:4" ht="9" customHeight="1">
      <c r="A2139" s="408" t="s">
        <v>21737</v>
      </c>
      <c r="B2139" s="409" t="s">
        <v>21738</v>
      </c>
      <c r="C2139" s="408" t="s">
        <v>143</v>
      </c>
      <c r="D2139" s="410">
        <v>13.33</v>
      </c>
    </row>
    <row r="2140" spans="1:4" ht="9" customHeight="1">
      <c r="A2140" s="408" t="s">
        <v>21739</v>
      </c>
      <c r="B2140" s="409" t="s">
        <v>21740</v>
      </c>
      <c r="C2140" s="408" t="s">
        <v>143</v>
      </c>
      <c r="D2140" s="410">
        <v>13.43</v>
      </c>
    </row>
    <row r="2141" spans="1:4" ht="9" customHeight="1">
      <c r="A2141" s="408" t="s">
        <v>21741</v>
      </c>
      <c r="B2141" s="409" t="s">
        <v>21742</v>
      </c>
      <c r="C2141" s="408" t="s">
        <v>143</v>
      </c>
      <c r="D2141" s="410">
        <v>14.04</v>
      </c>
    </row>
    <row r="2142" spans="1:4" ht="9" customHeight="1">
      <c r="A2142" s="408" t="s">
        <v>21743</v>
      </c>
      <c r="B2142" s="409" t="s">
        <v>21744</v>
      </c>
      <c r="C2142" s="408" t="s">
        <v>143</v>
      </c>
      <c r="D2142" s="410">
        <v>14.1</v>
      </c>
    </row>
    <row r="2143" spans="1:4" ht="9" customHeight="1">
      <c r="A2143" s="408" t="s">
        <v>21745</v>
      </c>
      <c r="B2143" s="409" t="s">
        <v>21746</v>
      </c>
      <c r="C2143" s="408" t="s">
        <v>143</v>
      </c>
      <c r="D2143" s="410">
        <v>14.17</v>
      </c>
    </row>
    <row r="2144" spans="1:4" ht="9" customHeight="1">
      <c r="A2144" s="408" t="s">
        <v>21747</v>
      </c>
      <c r="B2144" s="409" t="s">
        <v>21748</v>
      </c>
      <c r="C2144" s="408" t="s">
        <v>143</v>
      </c>
      <c r="D2144" s="410">
        <v>14.24</v>
      </c>
    </row>
    <row r="2145" spans="1:4" ht="9" customHeight="1">
      <c r="A2145" s="408" t="s">
        <v>21749</v>
      </c>
      <c r="B2145" s="409" t="s">
        <v>21750</v>
      </c>
      <c r="C2145" s="408" t="s">
        <v>143</v>
      </c>
      <c r="D2145" s="410">
        <v>14.31</v>
      </c>
    </row>
    <row r="2146" spans="1:4" ht="9" customHeight="1">
      <c r="A2146" s="408" t="s">
        <v>21751</v>
      </c>
      <c r="B2146" s="409" t="s">
        <v>21752</v>
      </c>
      <c r="C2146" s="408" t="s">
        <v>143</v>
      </c>
      <c r="D2146" s="410">
        <v>14.35</v>
      </c>
    </row>
    <row r="2147" spans="1:4" ht="9" customHeight="1">
      <c r="A2147" s="408" t="s">
        <v>21753</v>
      </c>
      <c r="B2147" s="409" t="s">
        <v>21754</v>
      </c>
      <c r="C2147" s="408" t="s">
        <v>143</v>
      </c>
      <c r="D2147" s="410">
        <v>11.81</v>
      </c>
    </row>
    <row r="2148" spans="1:4" ht="9" customHeight="1">
      <c r="A2148" s="408" t="s">
        <v>21755</v>
      </c>
      <c r="B2148" s="409" t="s">
        <v>21756</v>
      </c>
      <c r="C2148" s="408" t="s">
        <v>143</v>
      </c>
      <c r="D2148" s="410">
        <v>11.94</v>
      </c>
    </row>
    <row r="2149" spans="1:4" ht="9" customHeight="1">
      <c r="A2149" s="408" t="s">
        <v>21757</v>
      </c>
      <c r="B2149" s="409" t="s">
        <v>21758</v>
      </c>
      <c r="C2149" s="408" t="s">
        <v>143</v>
      </c>
      <c r="D2149" s="410">
        <v>12.08</v>
      </c>
    </row>
    <row r="2150" spans="1:4" ht="9" customHeight="1">
      <c r="A2150" s="408" t="s">
        <v>21759</v>
      </c>
      <c r="B2150" s="409" t="s">
        <v>21760</v>
      </c>
      <c r="C2150" s="408" t="s">
        <v>143</v>
      </c>
      <c r="D2150" s="410">
        <v>12.23</v>
      </c>
    </row>
    <row r="2151" spans="1:4" ht="9" customHeight="1">
      <c r="A2151" s="408" t="s">
        <v>21761</v>
      </c>
      <c r="B2151" s="409" t="s">
        <v>21762</v>
      </c>
      <c r="C2151" s="408" t="s">
        <v>143</v>
      </c>
      <c r="D2151" s="410">
        <v>12.39</v>
      </c>
    </row>
    <row r="2152" spans="1:4" ht="9" customHeight="1">
      <c r="A2152" s="408" t="s">
        <v>21763</v>
      </c>
      <c r="B2152" s="409" t="s">
        <v>21764</v>
      </c>
      <c r="C2152" s="408" t="s">
        <v>143</v>
      </c>
      <c r="D2152" s="410">
        <v>12.47</v>
      </c>
    </row>
    <row r="2153" spans="1:4" ht="9" customHeight="1">
      <c r="A2153" s="408" t="s">
        <v>21765</v>
      </c>
      <c r="B2153" s="409" t="s">
        <v>21766</v>
      </c>
      <c r="C2153" s="408" t="s">
        <v>143</v>
      </c>
      <c r="D2153" s="410">
        <v>10.29</v>
      </c>
    </row>
    <row r="2154" spans="1:4" ht="9" customHeight="1">
      <c r="A2154" s="408" t="s">
        <v>21767</v>
      </c>
      <c r="B2154" s="409" t="s">
        <v>21768</v>
      </c>
      <c r="C2154" s="408" t="s">
        <v>143</v>
      </c>
      <c r="D2154" s="410">
        <v>10.4</v>
      </c>
    </row>
    <row r="2155" spans="1:4" ht="9" customHeight="1">
      <c r="A2155" s="408" t="s">
        <v>21769</v>
      </c>
      <c r="B2155" s="409" t="s">
        <v>21770</v>
      </c>
      <c r="C2155" s="408" t="s">
        <v>143</v>
      </c>
      <c r="D2155" s="410">
        <v>10.52</v>
      </c>
    </row>
    <row r="2156" spans="1:4" ht="9" customHeight="1">
      <c r="A2156" s="408" t="s">
        <v>21771</v>
      </c>
      <c r="B2156" s="409" t="s">
        <v>21772</v>
      </c>
      <c r="C2156" s="408" t="s">
        <v>143</v>
      </c>
      <c r="D2156" s="410">
        <v>10.64</v>
      </c>
    </row>
    <row r="2157" spans="1:4" ht="9" customHeight="1">
      <c r="A2157" s="408" t="s">
        <v>21773</v>
      </c>
      <c r="B2157" s="409" t="s">
        <v>21774</v>
      </c>
      <c r="C2157" s="408" t="s">
        <v>143</v>
      </c>
      <c r="D2157" s="410">
        <v>10.77</v>
      </c>
    </row>
    <row r="2158" spans="1:4" ht="9" customHeight="1">
      <c r="A2158" s="408" t="s">
        <v>21775</v>
      </c>
      <c r="B2158" s="409" t="s">
        <v>21776</v>
      </c>
      <c r="C2158" s="408" t="s">
        <v>143</v>
      </c>
      <c r="D2158" s="410">
        <v>10.84</v>
      </c>
    </row>
    <row r="2159" spans="1:4" ht="9" customHeight="1">
      <c r="A2159" s="408" t="s">
        <v>21777</v>
      </c>
      <c r="B2159" s="409" t="s">
        <v>21778</v>
      </c>
      <c r="C2159" s="408" t="s">
        <v>143</v>
      </c>
      <c r="D2159" s="410">
        <v>9.68</v>
      </c>
    </row>
    <row r="2160" spans="1:4" ht="9" customHeight="1">
      <c r="A2160" s="408" t="s">
        <v>21779</v>
      </c>
      <c r="B2160" s="409" t="s">
        <v>21780</v>
      </c>
      <c r="C2160" s="408" t="s">
        <v>143</v>
      </c>
      <c r="D2160" s="410">
        <v>9.7799999999999994</v>
      </c>
    </row>
    <row r="2161" spans="1:4" ht="9" customHeight="1">
      <c r="A2161" s="408" t="s">
        <v>21781</v>
      </c>
      <c r="B2161" s="409" t="s">
        <v>21782</v>
      </c>
      <c r="C2161" s="408" t="s">
        <v>143</v>
      </c>
      <c r="D2161" s="410">
        <v>9.89</v>
      </c>
    </row>
    <row r="2162" spans="1:4" ht="9" customHeight="1">
      <c r="A2162" s="408" t="s">
        <v>21783</v>
      </c>
      <c r="B2162" s="409" t="s">
        <v>21784</v>
      </c>
      <c r="C2162" s="408" t="s">
        <v>143</v>
      </c>
      <c r="D2162" s="410">
        <v>10</v>
      </c>
    </row>
    <row r="2163" spans="1:4" ht="9" customHeight="1">
      <c r="A2163" s="408" t="s">
        <v>21785</v>
      </c>
      <c r="B2163" s="409" t="s">
        <v>21786</v>
      </c>
      <c r="C2163" s="408" t="s">
        <v>143</v>
      </c>
      <c r="D2163" s="410">
        <v>10.11</v>
      </c>
    </row>
    <row r="2164" spans="1:4" ht="9" customHeight="1">
      <c r="A2164" s="408" t="s">
        <v>21787</v>
      </c>
      <c r="B2164" s="409" t="s">
        <v>21788</v>
      </c>
      <c r="C2164" s="408" t="s">
        <v>143</v>
      </c>
      <c r="D2164" s="410">
        <v>10.17</v>
      </c>
    </row>
    <row r="2165" spans="1:4" ht="9" customHeight="1">
      <c r="A2165" s="408" t="s">
        <v>21789</v>
      </c>
      <c r="B2165" s="409" t="s">
        <v>21790</v>
      </c>
      <c r="C2165" s="408" t="s">
        <v>143</v>
      </c>
      <c r="D2165" s="410">
        <v>13.27</v>
      </c>
    </row>
    <row r="2166" spans="1:4" ht="9" customHeight="1">
      <c r="A2166" s="408" t="s">
        <v>21791</v>
      </c>
      <c r="B2166" s="409" t="s">
        <v>21792</v>
      </c>
      <c r="C2166" s="408" t="s">
        <v>143</v>
      </c>
      <c r="D2166" s="410">
        <v>13.53</v>
      </c>
    </row>
    <row r="2167" spans="1:4" ht="9" customHeight="1">
      <c r="A2167" s="408" t="s">
        <v>21793</v>
      </c>
      <c r="B2167" s="409" t="s">
        <v>21794</v>
      </c>
      <c r="C2167" s="408" t="s">
        <v>143</v>
      </c>
      <c r="D2167" s="410">
        <v>13.79</v>
      </c>
    </row>
    <row r="2168" spans="1:4" ht="9" customHeight="1">
      <c r="A2168" s="408" t="s">
        <v>21795</v>
      </c>
      <c r="B2168" s="409" t="s">
        <v>21796</v>
      </c>
      <c r="C2168" s="408" t="s">
        <v>143</v>
      </c>
      <c r="D2168" s="410">
        <v>14.07</v>
      </c>
    </row>
    <row r="2169" spans="1:4" ht="9" customHeight="1">
      <c r="A2169" s="408" t="s">
        <v>21797</v>
      </c>
      <c r="B2169" s="409" t="s">
        <v>21798</v>
      </c>
      <c r="C2169" s="408" t="s">
        <v>143</v>
      </c>
      <c r="D2169" s="410">
        <v>14.37</v>
      </c>
    </row>
    <row r="2170" spans="1:4" ht="9" customHeight="1">
      <c r="A2170" s="408" t="s">
        <v>21799</v>
      </c>
      <c r="B2170" s="409" t="s">
        <v>21800</v>
      </c>
      <c r="C2170" s="408" t="s">
        <v>143</v>
      </c>
      <c r="D2170" s="410">
        <v>14.53</v>
      </c>
    </row>
    <row r="2171" spans="1:4" ht="18" customHeight="1">
      <c r="A2171" s="408" t="s">
        <v>21801</v>
      </c>
      <c r="B2171" s="409" t="s">
        <v>21802</v>
      </c>
      <c r="C2171" s="408" t="s">
        <v>143</v>
      </c>
      <c r="D2171" s="410">
        <v>5.32</v>
      </c>
    </row>
    <row r="2172" spans="1:4" ht="18" customHeight="1">
      <c r="A2172" s="408" t="s">
        <v>21803</v>
      </c>
      <c r="B2172" s="409" t="s">
        <v>21804</v>
      </c>
      <c r="C2172" s="408" t="s">
        <v>143</v>
      </c>
      <c r="D2172" s="410">
        <v>5.89</v>
      </c>
    </row>
    <row r="2173" spans="1:4" ht="18" customHeight="1">
      <c r="A2173" s="408" t="s">
        <v>21805</v>
      </c>
      <c r="B2173" s="409" t="s">
        <v>21806</v>
      </c>
      <c r="C2173" s="408" t="s">
        <v>143</v>
      </c>
      <c r="D2173" s="410">
        <v>6.21</v>
      </c>
    </row>
    <row r="2174" spans="1:4" ht="18" customHeight="1">
      <c r="A2174" s="408" t="s">
        <v>21807</v>
      </c>
      <c r="B2174" s="409" t="s">
        <v>21808</v>
      </c>
      <c r="C2174" s="408" t="s">
        <v>143</v>
      </c>
      <c r="D2174" s="410">
        <v>6.53</v>
      </c>
    </row>
    <row r="2175" spans="1:4" ht="18" customHeight="1">
      <c r="A2175" s="408" t="s">
        <v>21809</v>
      </c>
      <c r="B2175" s="409" t="s">
        <v>21810</v>
      </c>
      <c r="C2175" s="408" t="s">
        <v>143</v>
      </c>
      <c r="D2175" s="410">
        <v>6.93</v>
      </c>
    </row>
    <row r="2176" spans="1:4" ht="18" customHeight="1">
      <c r="A2176" s="408" t="s">
        <v>21811</v>
      </c>
      <c r="B2176" s="409" t="s">
        <v>21812</v>
      </c>
      <c r="C2176" s="408" t="s">
        <v>143</v>
      </c>
      <c r="D2176" s="410">
        <v>7.27</v>
      </c>
    </row>
    <row r="2177" spans="1:4" ht="18" customHeight="1">
      <c r="A2177" s="408" t="s">
        <v>21813</v>
      </c>
      <c r="B2177" s="409" t="s">
        <v>21814</v>
      </c>
      <c r="C2177" s="408" t="s">
        <v>143</v>
      </c>
      <c r="D2177" s="410">
        <v>7.88</v>
      </c>
    </row>
    <row r="2178" spans="1:4" ht="18" customHeight="1">
      <c r="A2178" s="408" t="s">
        <v>21815</v>
      </c>
      <c r="B2178" s="409" t="s">
        <v>21816</v>
      </c>
      <c r="C2178" s="408" t="s">
        <v>143</v>
      </c>
      <c r="D2178" s="410">
        <v>8.3000000000000007</v>
      </c>
    </row>
    <row r="2179" spans="1:4" ht="18" customHeight="1">
      <c r="A2179" s="408" t="s">
        <v>21817</v>
      </c>
      <c r="B2179" s="409" t="s">
        <v>21818</v>
      </c>
      <c r="C2179" s="408" t="s">
        <v>143</v>
      </c>
      <c r="D2179" s="410">
        <v>8.74</v>
      </c>
    </row>
    <row r="2180" spans="1:4" ht="18" customHeight="1">
      <c r="A2180" s="408" t="s">
        <v>21819</v>
      </c>
      <c r="B2180" s="409" t="s">
        <v>21820</v>
      </c>
      <c r="C2180" s="408" t="s">
        <v>143</v>
      </c>
      <c r="D2180" s="410">
        <v>9.2100000000000009</v>
      </c>
    </row>
    <row r="2181" spans="1:4" ht="18" customHeight="1">
      <c r="A2181" s="408" t="s">
        <v>21821</v>
      </c>
      <c r="B2181" s="409" t="s">
        <v>21822</v>
      </c>
      <c r="C2181" s="408" t="s">
        <v>143</v>
      </c>
      <c r="D2181" s="410">
        <v>9.89</v>
      </c>
    </row>
    <row r="2182" spans="1:4" ht="18" customHeight="1">
      <c r="A2182" s="408" t="s">
        <v>21823</v>
      </c>
      <c r="B2182" s="409" t="s">
        <v>21824</v>
      </c>
      <c r="C2182" s="408" t="s">
        <v>143</v>
      </c>
      <c r="D2182" s="410">
        <v>10.39</v>
      </c>
    </row>
    <row r="2183" spans="1:4" ht="18" customHeight="1">
      <c r="A2183" s="408" t="s">
        <v>21825</v>
      </c>
      <c r="B2183" s="409" t="s">
        <v>21826</v>
      </c>
      <c r="C2183" s="408" t="s">
        <v>143</v>
      </c>
      <c r="D2183" s="410">
        <v>10.4</v>
      </c>
    </row>
    <row r="2184" spans="1:4" ht="18" customHeight="1">
      <c r="A2184" s="408" t="s">
        <v>21827</v>
      </c>
      <c r="B2184" s="409" t="s">
        <v>21828</v>
      </c>
      <c r="C2184" s="408" t="s">
        <v>143</v>
      </c>
      <c r="D2184" s="410">
        <v>11.35</v>
      </c>
    </row>
    <row r="2185" spans="1:4" ht="18" customHeight="1">
      <c r="A2185" s="408" t="s">
        <v>21829</v>
      </c>
      <c r="B2185" s="409" t="s">
        <v>21830</v>
      </c>
      <c r="C2185" s="408" t="s">
        <v>143</v>
      </c>
      <c r="D2185" s="410">
        <v>11.89</v>
      </c>
    </row>
    <row r="2186" spans="1:4" ht="18" customHeight="1">
      <c r="A2186" s="408" t="s">
        <v>21831</v>
      </c>
      <c r="B2186" s="409" t="s">
        <v>21832</v>
      </c>
      <c r="C2186" s="408" t="s">
        <v>143</v>
      </c>
      <c r="D2186" s="410">
        <v>12.7</v>
      </c>
    </row>
    <row r="2187" spans="1:4" ht="18" customHeight="1">
      <c r="A2187" s="408" t="s">
        <v>21833</v>
      </c>
      <c r="B2187" s="409" t="s">
        <v>21834</v>
      </c>
      <c r="C2187" s="408" t="s">
        <v>143</v>
      </c>
      <c r="D2187" s="410">
        <v>13.28</v>
      </c>
    </row>
    <row r="2188" spans="1:4" ht="18" customHeight="1">
      <c r="A2188" s="408" t="s">
        <v>21835</v>
      </c>
      <c r="B2188" s="409" t="s">
        <v>21836</v>
      </c>
      <c r="C2188" s="408" t="s">
        <v>143</v>
      </c>
      <c r="D2188" s="410">
        <v>14.12</v>
      </c>
    </row>
    <row r="2189" spans="1:4" ht="18" customHeight="1">
      <c r="A2189" s="408" t="s">
        <v>21837</v>
      </c>
      <c r="B2189" s="409" t="s">
        <v>21838</v>
      </c>
      <c r="C2189" s="408" t="s">
        <v>143</v>
      </c>
      <c r="D2189" s="410">
        <v>15.49</v>
      </c>
    </row>
    <row r="2190" spans="1:4" ht="18" customHeight="1">
      <c r="A2190" s="408" t="s">
        <v>21839</v>
      </c>
      <c r="B2190" s="409" t="s">
        <v>21840</v>
      </c>
      <c r="C2190" s="408" t="s">
        <v>143</v>
      </c>
      <c r="D2190" s="410">
        <v>17.18</v>
      </c>
    </row>
    <row r="2191" spans="1:4" ht="18" customHeight="1">
      <c r="A2191" s="408" t="s">
        <v>21841</v>
      </c>
      <c r="B2191" s="409" t="s">
        <v>21842</v>
      </c>
      <c r="C2191" s="408" t="s">
        <v>143</v>
      </c>
      <c r="D2191" s="410">
        <v>18.88</v>
      </c>
    </row>
    <row r="2192" spans="1:4" ht="18" customHeight="1">
      <c r="A2192" s="408" t="s">
        <v>21843</v>
      </c>
      <c r="B2192" s="409" t="s">
        <v>21844</v>
      </c>
      <c r="C2192" s="408" t="s">
        <v>143</v>
      </c>
      <c r="D2192" s="410">
        <v>20.82</v>
      </c>
    </row>
    <row r="2193" spans="1:4" ht="18" customHeight="1">
      <c r="A2193" s="408" t="s">
        <v>21845</v>
      </c>
      <c r="B2193" s="409" t="s">
        <v>21846</v>
      </c>
      <c r="C2193" s="408" t="s">
        <v>143</v>
      </c>
      <c r="D2193" s="410">
        <v>22.59</v>
      </c>
    </row>
    <row r="2194" spans="1:4" ht="18" customHeight="1">
      <c r="A2194" s="408" t="s">
        <v>21847</v>
      </c>
      <c r="B2194" s="409" t="s">
        <v>21848</v>
      </c>
      <c r="C2194" s="408" t="s">
        <v>143</v>
      </c>
      <c r="D2194" s="410">
        <v>24.5</v>
      </c>
    </row>
    <row r="2195" spans="1:4" ht="18" customHeight="1">
      <c r="A2195" s="408" t="s">
        <v>21849</v>
      </c>
      <c r="B2195" s="409" t="s">
        <v>21850</v>
      </c>
      <c r="C2195" s="408" t="s">
        <v>143</v>
      </c>
      <c r="D2195" s="410">
        <v>26.99</v>
      </c>
    </row>
    <row r="2196" spans="1:4" ht="18" customHeight="1">
      <c r="A2196" s="408" t="s">
        <v>21851</v>
      </c>
      <c r="B2196" s="409" t="s">
        <v>21852</v>
      </c>
      <c r="C2196" s="408" t="s">
        <v>143</v>
      </c>
      <c r="D2196" s="410">
        <v>4.34</v>
      </c>
    </row>
    <row r="2197" spans="1:4" ht="18" customHeight="1">
      <c r="A2197" s="408" t="s">
        <v>21853</v>
      </c>
      <c r="B2197" s="409" t="s">
        <v>21854</v>
      </c>
      <c r="C2197" s="408" t="s">
        <v>143</v>
      </c>
      <c r="D2197" s="410">
        <v>29.54</v>
      </c>
    </row>
    <row r="2198" spans="1:4" ht="18" customHeight="1">
      <c r="A2198" s="408" t="s">
        <v>21855</v>
      </c>
      <c r="B2198" s="409" t="s">
        <v>21856</v>
      </c>
      <c r="C2198" s="408" t="s">
        <v>143</v>
      </c>
      <c r="D2198" s="410">
        <v>32.24</v>
      </c>
    </row>
    <row r="2199" spans="1:4" ht="18" customHeight="1">
      <c r="A2199" s="408" t="s">
        <v>21857</v>
      </c>
      <c r="B2199" s="409" t="s">
        <v>21858</v>
      </c>
      <c r="C2199" s="408" t="s">
        <v>143</v>
      </c>
      <c r="D2199" s="410">
        <v>34.81</v>
      </c>
    </row>
    <row r="2200" spans="1:4" ht="18" customHeight="1">
      <c r="A2200" s="408" t="s">
        <v>21859</v>
      </c>
      <c r="B2200" s="409" t="s">
        <v>21860</v>
      </c>
      <c r="C2200" s="408" t="s">
        <v>143</v>
      </c>
      <c r="D2200" s="410">
        <v>37.97</v>
      </c>
    </row>
    <row r="2201" spans="1:4" ht="18" customHeight="1">
      <c r="A2201" s="408" t="s">
        <v>21861</v>
      </c>
      <c r="B2201" s="409" t="s">
        <v>21862</v>
      </c>
      <c r="C2201" s="408" t="s">
        <v>143</v>
      </c>
      <c r="D2201" s="410">
        <v>40.9</v>
      </c>
    </row>
    <row r="2202" spans="1:4" ht="18" customHeight="1">
      <c r="A2202" s="408" t="s">
        <v>21863</v>
      </c>
      <c r="B2202" s="409" t="s">
        <v>21864</v>
      </c>
      <c r="C2202" s="408" t="s">
        <v>143</v>
      </c>
      <c r="D2202" s="410">
        <v>44.36</v>
      </c>
    </row>
    <row r="2203" spans="1:4" ht="18" customHeight="1">
      <c r="A2203" s="408" t="s">
        <v>21865</v>
      </c>
      <c r="B2203" s="409" t="s">
        <v>21866</v>
      </c>
      <c r="C2203" s="408" t="s">
        <v>143</v>
      </c>
      <c r="D2203" s="410">
        <v>48.21</v>
      </c>
    </row>
    <row r="2204" spans="1:4" ht="18" customHeight="1">
      <c r="A2204" s="408" t="s">
        <v>21867</v>
      </c>
      <c r="B2204" s="409" t="s">
        <v>21868</v>
      </c>
      <c r="C2204" s="408" t="s">
        <v>143</v>
      </c>
      <c r="D2204" s="410">
        <v>52.39</v>
      </c>
    </row>
    <row r="2205" spans="1:4" ht="18" customHeight="1">
      <c r="A2205" s="408" t="s">
        <v>21869</v>
      </c>
      <c r="B2205" s="409" t="s">
        <v>21870</v>
      </c>
      <c r="C2205" s="408" t="s">
        <v>143</v>
      </c>
      <c r="D2205" s="410">
        <v>56.19</v>
      </c>
    </row>
    <row r="2206" spans="1:4" ht="18" customHeight="1">
      <c r="A2206" s="408" t="s">
        <v>21871</v>
      </c>
      <c r="B2206" s="409" t="s">
        <v>21872</v>
      </c>
      <c r="C2206" s="408" t="s">
        <v>143</v>
      </c>
      <c r="D2206" s="410">
        <v>4.6500000000000004</v>
      </c>
    </row>
    <row r="2207" spans="1:4" ht="18" customHeight="1">
      <c r="A2207" s="408" t="s">
        <v>21873</v>
      </c>
      <c r="B2207" s="409" t="s">
        <v>21874</v>
      </c>
      <c r="C2207" s="408" t="s">
        <v>143</v>
      </c>
      <c r="D2207" s="410">
        <v>5.01</v>
      </c>
    </row>
    <row r="2208" spans="1:4" ht="18" customHeight="1">
      <c r="A2208" s="408" t="s">
        <v>21875</v>
      </c>
      <c r="B2208" s="409" t="s">
        <v>21876</v>
      </c>
      <c r="C2208" s="408" t="s">
        <v>143</v>
      </c>
      <c r="D2208" s="410">
        <v>4.28</v>
      </c>
    </row>
    <row r="2209" spans="1:4" ht="18" customHeight="1">
      <c r="A2209" s="408" t="s">
        <v>21877</v>
      </c>
      <c r="B2209" s="409" t="s">
        <v>21878</v>
      </c>
      <c r="C2209" s="408" t="s">
        <v>143</v>
      </c>
      <c r="D2209" s="410">
        <v>7.43</v>
      </c>
    </row>
    <row r="2210" spans="1:4" ht="18" customHeight="1">
      <c r="A2210" s="408" t="s">
        <v>21879</v>
      </c>
      <c r="B2210" s="409" t="s">
        <v>21880</v>
      </c>
      <c r="C2210" s="408" t="s">
        <v>143</v>
      </c>
      <c r="D2210" s="410">
        <v>8.09</v>
      </c>
    </row>
    <row r="2211" spans="1:4" ht="18" customHeight="1">
      <c r="A2211" s="408" t="s">
        <v>21881</v>
      </c>
      <c r="B2211" s="409" t="s">
        <v>21882</v>
      </c>
      <c r="C2211" s="408" t="s">
        <v>143</v>
      </c>
      <c r="D2211" s="410">
        <v>8.6300000000000008</v>
      </c>
    </row>
    <row r="2212" spans="1:4" ht="18" customHeight="1">
      <c r="A2212" s="408" t="s">
        <v>21883</v>
      </c>
      <c r="B2212" s="409" t="s">
        <v>21884</v>
      </c>
      <c r="C2212" s="408" t="s">
        <v>143</v>
      </c>
      <c r="D2212" s="410">
        <v>9.1199999999999992</v>
      </c>
    </row>
    <row r="2213" spans="1:4" ht="18" customHeight="1">
      <c r="A2213" s="408" t="s">
        <v>21885</v>
      </c>
      <c r="B2213" s="409" t="s">
        <v>21886</v>
      </c>
      <c r="C2213" s="408" t="s">
        <v>143</v>
      </c>
      <c r="D2213" s="410">
        <v>9.59</v>
      </c>
    </row>
    <row r="2214" spans="1:4" ht="18" customHeight="1">
      <c r="A2214" s="408" t="s">
        <v>21887</v>
      </c>
      <c r="B2214" s="409" t="s">
        <v>21888</v>
      </c>
      <c r="C2214" s="408" t="s">
        <v>143</v>
      </c>
      <c r="D2214" s="410">
        <v>10.039999999999999</v>
      </c>
    </row>
    <row r="2215" spans="1:4" ht="18" customHeight="1">
      <c r="A2215" s="408" t="s">
        <v>21889</v>
      </c>
      <c r="B2215" s="409" t="s">
        <v>21890</v>
      </c>
      <c r="C2215" s="408" t="s">
        <v>143</v>
      </c>
      <c r="D2215" s="410">
        <v>10.65</v>
      </c>
    </row>
    <row r="2216" spans="1:4" ht="18" customHeight="1">
      <c r="A2216" s="408" t="s">
        <v>21891</v>
      </c>
      <c r="B2216" s="409" t="s">
        <v>21892</v>
      </c>
      <c r="C2216" s="408" t="s">
        <v>143</v>
      </c>
      <c r="D2216" s="410">
        <v>11.18</v>
      </c>
    </row>
    <row r="2217" spans="1:4" ht="18" customHeight="1">
      <c r="A2217" s="408" t="s">
        <v>21893</v>
      </c>
      <c r="B2217" s="409" t="s">
        <v>21894</v>
      </c>
      <c r="C2217" s="408" t="s">
        <v>143</v>
      </c>
      <c r="D2217" s="410">
        <v>11.75</v>
      </c>
    </row>
    <row r="2218" spans="1:4" ht="18" customHeight="1">
      <c r="A2218" s="408" t="s">
        <v>21895</v>
      </c>
      <c r="B2218" s="409" t="s">
        <v>21896</v>
      </c>
      <c r="C2218" s="408" t="s">
        <v>143</v>
      </c>
      <c r="D2218" s="410">
        <v>12.72</v>
      </c>
    </row>
    <row r="2219" spans="1:4" ht="18" customHeight="1">
      <c r="A2219" s="408" t="s">
        <v>21897</v>
      </c>
      <c r="B2219" s="409" t="s">
        <v>21898</v>
      </c>
      <c r="C2219" s="408" t="s">
        <v>143</v>
      </c>
      <c r="D2219" s="410">
        <v>14.5</v>
      </c>
    </row>
    <row r="2220" spans="1:4" ht="18" customHeight="1">
      <c r="A2220" s="408" t="s">
        <v>21899</v>
      </c>
      <c r="B2220" s="409" t="s">
        <v>21900</v>
      </c>
      <c r="C2220" s="408" t="s">
        <v>143</v>
      </c>
      <c r="D2220" s="410">
        <v>17.38</v>
      </c>
    </row>
    <row r="2221" spans="1:4" ht="18" customHeight="1">
      <c r="A2221" s="408" t="s">
        <v>21901</v>
      </c>
      <c r="B2221" s="409" t="s">
        <v>21902</v>
      </c>
      <c r="C2221" s="408" t="s">
        <v>143</v>
      </c>
      <c r="D2221" s="410">
        <v>5.95</v>
      </c>
    </row>
    <row r="2222" spans="1:4" ht="18" customHeight="1">
      <c r="A2222" s="408" t="s">
        <v>21903</v>
      </c>
      <c r="B2222" s="409" t="s">
        <v>21904</v>
      </c>
      <c r="C2222" s="408" t="s">
        <v>143</v>
      </c>
      <c r="D2222" s="410">
        <v>6.34</v>
      </c>
    </row>
    <row r="2223" spans="1:4" ht="18" customHeight="1">
      <c r="A2223" s="408" t="s">
        <v>21905</v>
      </c>
      <c r="B2223" s="409" t="s">
        <v>21906</v>
      </c>
      <c r="C2223" s="408" t="s">
        <v>143</v>
      </c>
      <c r="D2223" s="410">
        <v>6.82</v>
      </c>
    </row>
    <row r="2224" spans="1:4" ht="18" customHeight="1">
      <c r="A2224" s="408" t="s">
        <v>21907</v>
      </c>
      <c r="B2224" s="409" t="s">
        <v>21908</v>
      </c>
      <c r="C2224" s="408" t="s">
        <v>143</v>
      </c>
      <c r="D2224" s="410">
        <v>5.79</v>
      </c>
    </row>
    <row r="2225" spans="1:4" ht="18" customHeight="1">
      <c r="A2225" s="408" t="s">
        <v>21909</v>
      </c>
      <c r="B2225" s="409" t="s">
        <v>21910</v>
      </c>
      <c r="C2225" s="408" t="s">
        <v>143</v>
      </c>
      <c r="D2225" s="410">
        <v>5.35</v>
      </c>
    </row>
    <row r="2226" spans="1:4" ht="18" customHeight="1">
      <c r="A2226" s="408" t="s">
        <v>21911</v>
      </c>
      <c r="B2226" s="409" t="s">
        <v>21912</v>
      </c>
      <c r="C2226" s="408" t="s">
        <v>143</v>
      </c>
      <c r="D2226" s="410">
        <v>5.99</v>
      </c>
    </row>
    <row r="2227" spans="1:4" ht="18" customHeight="1">
      <c r="A2227" s="408" t="s">
        <v>21913</v>
      </c>
      <c r="B2227" s="409" t="s">
        <v>21914</v>
      </c>
      <c r="C2227" s="408" t="s">
        <v>143</v>
      </c>
      <c r="D2227" s="410">
        <v>6.44</v>
      </c>
    </row>
    <row r="2228" spans="1:4" ht="18" customHeight="1">
      <c r="A2228" s="408" t="s">
        <v>21915</v>
      </c>
      <c r="B2228" s="409" t="s">
        <v>21916</v>
      </c>
      <c r="C2228" s="408" t="s">
        <v>143</v>
      </c>
      <c r="D2228" s="410">
        <v>6.87</v>
      </c>
    </row>
    <row r="2229" spans="1:4" ht="18" customHeight="1">
      <c r="A2229" s="408" t="s">
        <v>21917</v>
      </c>
      <c r="B2229" s="409" t="s">
        <v>21918</v>
      </c>
      <c r="C2229" s="408" t="s">
        <v>143</v>
      </c>
      <c r="D2229" s="410">
        <v>7.38</v>
      </c>
    </row>
    <row r="2230" spans="1:4" ht="18" customHeight="1">
      <c r="A2230" s="408" t="s">
        <v>21919</v>
      </c>
      <c r="B2230" s="409" t="s">
        <v>21920</v>
      </c>
      <c r="C2230" s="408" t="s">
        <v>143</v>
      </c>
      <c r="D2230" s="410">
        <v>7.9</v>
      </c>
    </row>
    <row r="2231" spans="1:4" ht="18" customHeight="1">
      <c r="A2231" s="408" t="s">
        <v>21921</v>
      </c>
      <c r="B2231" s="409" t="s">
        <v>21922</v>
      </c>
      <c r="C2231" s="408" t="s">
        <v>143</v>
      </c>
      <c r="D2231" s="410">
        <v>8.64</v>
      </c>
    </row>
    <row r="2232" spans="1:4" ht="18" customHeight="1">
      <c r="A2232" s="408" t="s">
        <v>21923</v>
      </c>
      <c r="B2232" s="409" t="s">
        <v>21924</v>
      </c>
      <c r="C2232" s="408" t="s">
        <v>143</v>
      </c>
      <c r="D2232" s="410">
        <v>9.33</v>
      </c>
    </row>
    <row r="2233" spans="1:4" ht="18" customHeight="1">
      <c r="A2233" s="408" t="s">
        <v>21925</v>
      </c>
      <c r="B2233" s="409" t="s">
        <v>21926</v>
      </c>
      <c r="C2233" s="408" t="s">
        <v>143</v>
      </c>
      <c r="D2233" s="410">
        <v>9.98</v>
      </c>
    </row>
    <row r="2234" spans="1:4" ht="18" customHeight="1">
      <c r="A2234" s="408" t="s">
        <v>21927</v>
      </c>
      <c r="B2234" s="409" t="s">
        <v>21928</v>
      </c>
      <c r="C2234" s="408" t="s">
        <v>143</v>
      </c>
      <c r="D2234" s="410">
        <v>10.68</v>
      </c>
    </row>
    <row r="2235" spans="1:4" ht="18" customHeight="1">
      <c r="A2235" s="408" t="s">
        <v>21929</v>
      </c>
      <c r="B2235" s="409" t="s">
        <v>21930</v>
      </c>
      <c r="C2235" s="408" t="s">
        <v>143</v>
      </c>
      <c r="D2235" s="410">
        <v>12.98</v>
      </c>
    </row>
    <row r="2236" spans="1:4" ht="18" customHeight="1">
      <c r="A2236" s="408" t="s">
        <v>21931</v>
      </c>
      <c r="B2236" s="409" t="s">
        <v>21932</v>
      </c>
      <c r="C2236" s="408" t="s">
        <v>143</v>
      </c>
      <c r="D2236" s="410">
        <v>15.01</v>
      </c>
    </row>
    <row r="2237" spans="1:4" ht="18" customHeight="1">
      <c r="A2237" s="408" t="s">
        <v>21933</v>
      </c>
      <c r="B2237" s="409" t="s">
        <v>21934</v>
      </c>
      <c r="C2237" s="408" t="s">
        <v>143</v>
      </c>
      <c r="D2237" s="410">
        <v>17.61</v>
      </c>
    </row>
    <row r="2238" spans="1:4" ht="18" customHeight="1">
      <c r="A2238" s="408" t="s">
        <v>21935</v>
      </c>
      <c r="B2238" s="409" t="s">
        <v>21936</v>
      </c>
      <c r="C2238" s="408" t="s">
        <v>143</v>
      </c>
      <c r="D2238" s="410">
        <v>20.34</v>
      </c>
    </row>
    <row r="2239" spans="1:4" ht="18" customHeight="1">
      <c r="A2239" s="408" t="s">
        <v>21937</v>
      </c>
      <c r="B2239" s="409" t="s">
        <v>21938</v>
      </c>
      <c r="C2239" s="408" t="s">
        <v>143</v>
      </c>
      <c r="D2239" s="410">
        <v>23.55</v>
      </c>
    </row>
    <row r="2240" spans="1:4" ht="18" customHeight="1">
      <c r="A2240" s="408" t="s">
        <v>21939</v>
      </c>
      <c r="B2240" s="409" t="s">
        <v>21940</v>
      </c>
      <c r="C2240" s="408" t="s">
        <v>143</v>
      </c>
      <c r="D2240" s="410">
        <v>27.86</v>
      </c>
    </row>
    <row r="2241" spans="1:4" ht="18" customHeight="1">
      <c r="A2241" s="408" t="s">
        <v>21941</v>
      </c>
      <c r="B2241" s="409" t="s">
        <v>21942</v>
      </c>
      <c r="C2241" s="408" t="s">
        <v>143</v>
      </c>
      <c r="D2241" s="410">
        <v>32.28</v>
      </c>
    </row>
    <row r="2242" spans="1:4" ht="18" customHeight="1">
      <c r="A2242" s="408" t="s">
        <v>21943</v>
      </c>
      <c r="B2242" s="409" t="s">
        <v>21944</v>
      </c>
      <c r="C2242" s="408" t="s">
        <v>143</v>
      </c>
      <c r="D2242" s="410">
        <v>37.33</v>
      </c>
    </row>
    <row r="2243" spans="1:4" ht="18" customHeight="1">
      <c r="A2243" s="408" t="s">
        <v>21945</v>
      </c>
      <c r="B2243" s="409" t="s">
        <v>21946</v>
      </c>
      <c r="C2243" s="408" t="s">
        <v>143</v>
      </c>
      <c r="D2243" s="410">
        <v>40.78</v>
      </c>
    </row>
    <row r="2244" spans="1:4" ht="18" customHeight="1">
      <c r="A2244" s="408" t="s">
        <v>21947</v>
      </c>
      <c r="B2244" s="409" t="s">
        <v>21948</v>
      </c>
      <c r="C2244" s="408" t="s">
        <v>143</v>
      </c>
      <c r="D2244" s="410">
        <v>44.98</v>
      </c>
    </row>
    <row r="2245" spans="1:4" ht="18" customHeight="1">
      <c r="A2245" s="408" t="s">
        <v>21949</v>
      </c>
      <c r="B2245" s="409" t="s">
        <v>21950</v>
      </c>
      <c r="C2245" s="408" t="s">
        <v>143</v>
      </c>
      <c r="D2245" s="410">
        <v>4.37</v>
      </c>
    </row>
    <row r="2246" spans="1:4" ht="18" customHeight="1">
      <c r="A2246" s="408" t="s">
        <v>21951</v>
      </c>
      <c r="B2246" s="409" t="s">
        <v>21952</v>
      </c>
      <c r="C2246" s="408" t="s">
        <v>143</v>
      </c>
      <c r="D2246" s="410">
        <v>4.6500000000000004</v>
      </c>
    </row>
    <row r="2247" spans="1:4" ht="18" customHeight="1">
      <c r="A2247" s="408" t="s">
        <v>21953</v>
      </c>
      <c r="B2247" s="409" t="s">
        <v>21954</v>
      </c>
      <c r="C2247" s="408" t="s">
        <v>143</v>
      </c>
      <c r="D2247" s="410">
        <v>4.95</v>
      </c>
    </row>
    <row r="2248" spans="1:4" ht="18" customHeight="1">
      <c r="A2248" s="408" t="s">
        <v>21955</v>
      </c>
      <c r="B2248" s="409" t="s">
        <v>21956</v>
      </c>
      <c r="C2248" s="408" t="s">
        <v>143</v>
      </c>
      <c r="D2248" s="410">
        <v>4.3099999999999996</v>
      </c>
    </row>
    <row r="2249" spans="1:4" ht="18" customHeight="1">
      <c r="A2249" s="408" t="s">
        <v>21957</v>
      </c>
      <c r="B2249" s="409" t="s">
        <v>21958</v>
      </c>
      <c r="C2249" s="408" t="s">
        <v>143</v>
      </c>
      <c r="D2249" s="410">
        <v>5.29</v>
      </c>
    </row>
    <row r="2250" spans="1:4" ht="18" customHeight="1">
      <c r="A2250" s="408" t="s">
        <v>21959</v>
      </c>
      <c r="B2250" s="409" t="s">
        <v>21960</v>
      </c>
      <c r="C2250" s="408" t="s">
        <v>143</v>
      </c>
      <c r="D2250" s="410">
        <v>5.88</v>
      </c>
    </row>
    <row r="2251" spans="1:4" ht="18" customHeight="1">
      <c r="A2251" s="408" t="s">
        <v>21961</v>
      </c>
      <c r="B2251" s="409" t="s">
        <v>21962</v>
      </c>
      <c r="C2251" s="408" t="s">
        <v>143</v>
      </c>
      <c r="D2251" s="410">
        <v>6.31</v>
      </c>
    </row>
    <row r="2252" spans="1:4" ht="18" customHeight="1">
      <c r="A2252" s="408" t="s">
        <v>21963</v>
      </c>
      <c r="B2252" s="409" t="s">
        <v>21964</v>
      </c>
      <c r="C2252" s="408" t="s">
        <v>143</v>
      </c>
      <c r="D2252" s="410">
        <v>6.72</v>
      </c>
    </row>
    <row r="2253" spans="1:4" ht="18" customHeight="1">
      <c r="A2253" s="408" t="s">
        <v>21965</v>
      </c>
      <c r="B2253" s="409" t="s">
        <v>21966</v>
      </c>
      <c r="C2253" s="408" t="s">
        <v>143</v>
      </c>
      <c r="D2253" s="410">
        <v>7.09</v>
      </c>
    </row>
    <row r="2254" spans="1:4" ht="18" customHeight="1">
      <c r="A2254" s="408" t="s">
        <v>21967</v>
      </c>
      <c r="B2254" s="409" t="s">
        <v>21968</v>
      </c>
      <c r="C2254" s="408" t="s">
        <v>143</v>
      </c>
      <c r="D2254" s="410">
        <v>7.52</v>
      </c>
    </row>
    <row r="2255" spans="1:4" ht="18" customHeight="1">
      <c r="A2255" s="408" t="s">
        <v>21969</v>
      </c>
      <c r="B2255" s="409" t="s">
        <v>21970</v>
      </c>
      <c r="C2255" s="408" t="s">
        <v>143</v>
      </c>
      <c r="D2255" s="410">
        <v>8.1300000000000008</v>
      </c>
    </row>
    <row r="2256" spans="1:4" ht="18" customHeight="1">
      <c r="A2256" s="408" t="s">
        <v>21971</v>
      </c>
      <c r="B2256" s="409" t="s">
        <v>21972</v>
      </c>
      <c r="C2256" s="408" t="s">
        <v>143</v>
      </c>
      <c r="D2256" s="410">
        <v>8.5399999999999991</v>
      </c>
    </row>
    <row r="2257" spans="1:4" ht="18" customHeight="1">
      <c r="A2257" s="408" t="s">
        <v>21973</v>
      </c>
      <c r="B2257" s="409" t="s">
        <v>21974</v>
      </c>
      <c r="C2257" s="408" t="s">
        <v>143</v>
      </c>
      <c r="D2257" s="410">
        <v>8.9600000000000009</v>
      </c>
    </row>
    <row r="2258" spans="1:4" ht="18" customHeight="1">
      <c r="A2258" s="408" t="s">
        <v>21975</v>
      </c>
      <c r="B2258" s="409" t="s">
        <v>21976</v>
      </c>
      <c r="C2258" s="408" t="s">
        <v>143</v>
      </c>
      <c r="D2258" s="410">
        <v>9.39</v>
      </c>
    </row>
    <row r="2259" spans="1:4" ht="18" customHeight="1">
      <c r="A2259" s="408" t="s">
        <v>21977</v>
      </c>
      <c r="B2259" s="409" t="s">
        <v>21978</v>
      </c>
      <c r="C2259" s="408" t="s">
        <v>143</v>
      </c>
      <c r="D2259" s="410">
        <v>10.15</v>
      </c>
    </row>
    <row r="2260" spans="1:4" ht="18" customHeight="1">
      <c r="A2260" s="408" t="s">
        <v>21979</v>
      </c>
      <c r="B2260" s="409" t="s">
        <v>21980</v>
      </c>
      <c r="C2260" s="408" t="s">
        <v>143</v>
      </c>
      <c r="D2260" s="410">
        <v>11.01</v>
      </c>
    </row>
    <row r="2261" spans="1:4" ht="18" customHeight="1">
      <c r="A2261" s="408" t="s">
        <v>21981</v>
      </c>
      <c r="B2261" s="409" t="s">
        <v>21982</v>
      </c>
      <c r="C2261" s="408" t="s">
        <v>143</v>
      </c>
      <c r="D2261" s="410">
        <v>12.54</v>
      </c>
    </row>
    <row r="2262" spans="1:4" ht="18" customHeight="1">
      <c r="A2262" s="408" t="s">
        <v>21983</v>
      </c>
      <c r="B2262" s="409" t="s">
        <v>21984</v>
      </c>
      <c r="C2262" s="408" t="s">
        <v>143</v>
      </c>
      <c r="D2262" s="410">
        <v>14.31</v>
      </c>
    </row>
    <row r="2263" spans="1:4" ht="18" customHeight="1">
      <c r="A2263" s="408" t="s">
        <v>21985</v>
      </c>
      <c r="B2263" s="409" t="s">
        <v>21986</v>
      </c>
      <c r="C2263" s="408" t="s">
        <v>143</v>
      </c>
      <c r="D2263" s="410">
        <v>16.18</v>
      </c>
    </row>
    <row r="2264" spans="1:4" ht="18" customHeight="1">
      <c r="A2264" s="408" t="s">
        <v>21987</v>
      </c>
      <c r="B2264" s="409" t="s">
        <v>21988</v>
      </c>
      <c r="C2264" s="408" t="s">
        <v>143</v>
      </c>
      <c r="D2264" s="410">
        <v>18.59</v>
      </c>
    </row>
    <row r="2265" spans="1:4" ht="18" customHeight="1">
      <c r="A2265" s="408" t="s">
        <v>21989</v>
      </c>
      <c r="B2265" s="409" t="s">
        <v>21990</v>
      </c>
      <c r="C2265" s="408" t="s">
        <v>143</v>
      </c>
      <c r="D2265" s="410">
        <v>20.76</v>
      </c>
    </row>
    <row r="2266" spans="1:4" ht="18" customHeight="1">
      <c r="A2266" s="408" t="s">
        <v>21991</v>
      </c>
      <c r="B2266" s="409" t="s">
        <v>21992</v>
      </c>
      <c r="C2266" s="408" t="s">
        <v>143</v>
      </c>
      <c r="D2266" s="410">
        <v>23.56</v>
      </c>
    </row>
    <row r="2267" spans="1:4" ht="18" customHeight="1">
      <c r="A2267" s="408" t="s">
        <v>21993</v>
      </c>
      <c r="B2267" s="409" t="s">
        <v>21994</v>
      </c>
      <c r="C2267" s="408" t="s">
        <v>143</v>
      </c>
      <c r="D2267" s="410">
        <v>26.42</v>
      </c>
    </row>
    <row r="2268" spans="1:4" ht="18" customHeight="1">
      <c r="A2268" s="408" t="s">
        <v>21995</v>
      </c>
      <c r="B2268" s="409" t="s">
        <v>21996</v>
      </c>
      <c r="C2268" s="408" t="s">
        <v>143</v>
      </c>
      <c r="D2268" s="410">
        <v>29.75</v>
      </c>
    </row>
    <row r="2269" spans="1:4" ht="18" customHeight="1">
      <c r="A2269" s="408" t="s">
        <v>21997</v>
      </c>
      <c r="B2269" s="409" t="s">
        <v>21998</v>
      </c>
      <c r="C2269" s="408" t="s">
        <v>143</v>
      </c>
      <c r="D2269" s="410">
        <v>33.799999999999997</v>
      </c>
    </row>
    <row r="2270" spans="1:4" ht="18" customHeight="1">
      <c r="A2270" s="408" t="s">
        <v>21999</v>
      </c>
      <c r="B2270" s="409" t="s">
        <v>22000</v>
      </c>
      <c r="C2270" s="408" t="s">
        <v>143</v>
      </c>
      <c r="D2270" s="410">
        <v>37.46</v>
      </c>
    </row>
    <row r="2271" spans="1:4" ht="18" customHeight="1">
      <c r="A2271" s="408" t="s">
        <v>22001</v>
      </c>
      <c r="B2271" s="409" t="s">
        <v>22002</v>
      </c>
      <c r="C2271" s="408" t="s">
        <v>143</v>
      </c>
      <c r="D2271" s="410">
        <v>42.13</v>
      </c>
    </row>
    <row r="2272" spans="1:4" ht="18" customHeight="1">
      <c r="A2272" s="408" t="s">
        <v>22003</v>
      </c>
      <c r="B2272" s="409" t="s">
        <v>22004</v>
      </c>
      <c r="C2272" s="408" t="s">
        <v>143</v>
      </c>
      <c r="D2272" s="410">
        <v>45.39</v>
      </c>
    </row>
    <row r="2273" spans="1:4" ht="18" customHeight="1">
      <c r="A2273" s="408" t="s">
        <v>22005</v>
      </c>
      <c r="B2273" s="409" t="s">
        <v>22006</v>
      </c>
      <c r="C2273" s="408" t="s">
        <v>143</v>
      </c>
      <c r="D2273" s="410">
        <v>48.22</v>
      </c>
    </row>
    <row r="2274" spans="1:4" ht="18" customHeight="1">
      <c r="A2274" s="408" t="s">
        <v>22007</v>
      </c>
      <c r="B2274" s="409" t="s">
        <v>22008</v>
      </c>
      <c r="C2274" s="408" t="s">
        <v>143</v>
      </c>
      <c r="D2274" s="410">
        <v>3.95</v>
      </c>
    </row>
    <row r="2275" spans="1:4" ht="18" customHeight="1">
      <c r="A2275" s="408" t="s">
        <v>22009</v>
      </c>
      <c r="B2275" s="409" t="s">
        <v>22010</v>
      </c>
      <c r="C2275" s="408" t="s">
        <v>143</v>
      </c>
      <c r="D2275" s="410">
        <v>4.43</v>
      </c>
    </row>
    <row r="2276" spans="1:4" ht="18" customHeight="1">
      <c r="A2276" s="408" t="s">
        <v>22011</v>
      </c>
      <c r="B2276" s="409" t="s">
        <v>22012</v>
      </c>
      <c r="C2276" s="408" t="s">
        <v>143</v>
      </c>
      <c r="D2276" s="410">
        <v>4.91</v>
      </c>
    </row>
    <row r="2277" spans="1:4" ht="18" customHeight="1">
      <c r="A2277" s="408" t="s">
        <v>22013</v>
      </c>
      <c r="B2277" s="409" t="s">
        <v>22014</v>
      </c>
      <c r="C2277" s="408" t="s">
        <v>143</v>
      </c>
      <c r="D2277" s="410">
        <v>3.69</v>
      </c>
    </row>
    <row r="2278" spans="1:4" ht="9" customHeight="1">
      <c r="A2278" s="408" t="s">
        <v>22015</v>
      </c>
      <c r="B2278" s="409" t="s">
        <v>22016</v>
      </c>
      <c r="C2278" s="408" t="s">
        <v>143</v>
      </c>
      <c r="D2278" s="410">
        <v>10.73</v>
      </c>
    </row>
    <row r="2279" spans="1:4" ht="9" customHeight="1">
      <c r="A2279" s="408" t="s">
        <v>22017</v>
      </c>
      <c r="B2279" s="409" t="s">
        <v>22018</v>
      </c>
      <c r="C2279" s="408" t="s">
        <v>143</v>
      </c>
      <c r="D2279" s="410">
        <v>10.93</v>
      </c>
    </row>
    <row r="2280" spans="1:4" ht="9" customHeight="1">
      <c r="A2280" s="408" t="s">
        <v>22019</v>
      </c>
      <c r="B2280" s="409" t="s">
        <v>22020</v>
      </c>
      <c r="C2280" s="408" t="s">
        <v>143</v>
      </c>
      <c r="D2280" s="410">
        <v>11.13</v>
      </c>
    </row>
    <row r="2281" spans="1:4" ht="9" customHeight="1">
      <c r="A2281" s="408" t="s">
        <v>22021</v>
      </c>
      <c r="B2281" s="409" t="s">
        <v>22022</v>
      </c>
      <c r="C2281" s="408" t="s">
        <v>143</v>
      </c>
      <c r="D2281" s="410">
        <v>11.34</v>
      </c>
    </row>
    <row r="2282" spans="1:4" ht="9" customHeight="1">
      <c r="A2282" s="408" t="s">
        <v>22023</v>
      </c>
      <c r="B2282" s="409" t="s">
        <v>22024</v>
      </c>
      <c r="C2282" s="408" t="s">
        <v>143</v>
      </c>
      <c r="D2282" s="410">
        <v>11.56</v>
      </c>
    </row>
    <row r="2283" spans="1:4" ht="9" customHeight="1">
      <c r="A2283" s="408" t="s">
        <v>22025</v>
      </c>
      <c r="B2283" s="409" t="s">
        <v>22026</v>
      </c>
      <c r="C2283" s="408" t="s">
        <v>143</v>
      </c>
      <c r="D2283" s="410">
        <v>11.68</v>
      </c>
    </row>
    <row r="2284" spans="1:4" ht="9" customHeight="1">
      <c r="A2284" s="408" t="s">
        <v>22027</v>
      </c>
      <c r="B2284" s="409" t="s">
        <v>22028</v>
      </c>
      <c r="C2284" s="408" t="s">
        <v>143</v>
      </c>
      <c r="D2284" s="410">
        <v>8.65</v>
      </c>
    </row>
    <row r="2285" spans="1:4" ht="9" customHeight="1">
      <c r="A2285" s="408" t="s">
        <v>22029</v>
      </c>
      <c r="B2285" s="409" t="s">
        <v>22030</v>
      </c>
      <c r="C2285" s="408" t="s">
        <v>143</v>
      </c>
      <c r="D2285" s="410">
        <v>8.7200000000000006</v>
      </c>
    </row>
    <row r="2286" spans="1:4" ht="9" customHeight="1">
      <c r="A2286" s="408" t="s">
        <v>22031</v>
      </c>
      <c r="B2286" s="409" t="s">
        <v>22032</v>
      </c>
      <c r="C2286" s="408" t="s">
        <v>143</v>
      </c>
      <c r="D2286" s="410">
        <v>8.7899999999999991</v>
      </c>
    </row>
    <row r="2287" spans="1:4" ht="9" customHeight="1">
      <c r="A2287" s="408" t="s">
        <v>22033</v>
      </c>
      <c r="B2287" s="409" t="s">
        <v>22034</v>
      </c>
      <c r="C2287" s="408" t="s">
        <v>143</v>
      </c>
      <c r="D2287" s="410">
        <v>8.86</v>
      </c>
    </row>
    <row r="2288" spans="1:4" ht="9" customHeight="1">
      <c r="A2288" s="408" t="s">
        <v>22035</v>
      </c>
      <c r="B2288" s="409" t="s">
        <v>22036</v>
      </c>
      <c r="C2288" s="408" t="s">
        <v>143</v>
      </c>
      <c r="D2288" s="410">
        <v>8.94</v>
      </c>
    </row>
    <row r="2289" spans="1:4" ht="9" customHeight="1">
      <c r="A2289" s="408" t="s">
        <v>22037</v>
      </c>
      <c r="B2289" s="409" t="s">
        <v>22038</v>
      </c>
      <c r="C2289" s="408" t="s">
        <v>143</v>
      </c>
      <c r="D2289" s="410">
        <v>8.99</v>
      </c>
    </row>
    <row r="2290" spans="1:4" ht="9" customHeight="1">
      <c r="A2290" s="408" t="s">
        <v>22039</v>
      </c>
      <c r="B2290" s="409" t="s">
        <v>22040</v>
      </c>
      <c r="C2290" s="408" t="s">
        <v>143</v>
      </c>
      <c r="D2290" s="410">
        <v>11.61</v>
      </c>
    </row>
    <row r="2291" spans="1:4" ht="9" customHeight="1">
      <c r="A2291" s="408" t="s">
        <v>22041</v>
      </c>
      <c r="B2291" s="409" t="s">
        <v>22042</v>
      </c>
      <c r="C2291" s="408" t="s">
        <v>143</v>
      </c>
      <c r="D2291" s="410">
        <v>11.67</v>
      </c>
    </row>
    <row r="2292" spans="1:4" ht="9" customHeight="1">
      <c r="A2292" s="408" t="s">
        <v>22043</v>
      </c>
      <c r="B2292" s="409" t="s">
        <v>22044</v>
      </c>
      <c r="C2292" s="408" t="s">
        <v>143</v>
      </c>
      <c r="D2292" s="410">
        <v>11.74</v>
      </c>
    </row>
    <row r="2293" spans="1:4" ht="9" customHeight="1">
      <c r="A2293" s="408" t="s">
        <v>22045</v>
      </c>
      <c r="B2293" s="409" t="s">
        <v>22046</v>
      </c>
      <c r="C2293" s="408" t="s">
        <v>143</v>
      </c>
      <c r="D2293" s="410">
        <v>11.81</v>
      </c>
    </row>
    <row r="2294" spans="1:4" ht="9" customHeight="1">
      <c r="A2294" s="408" t="s">
        <v>22047</v>
      </c>
      <c r="B2294" s="409" t="s">
        <v>22048</v>
      </c>
      <c r="C2294" s="408" t="s">
        <v>143</v>
      </c>
      <c r="D2294" s="410">
        <v>11.89</v>
      </c>
    </row>
    <row r="2295" spans="1:4" ht="9" customHeight="1">
      <c r="A2295" s="408" t="s">
        <v>22049</v>
      </c>
      <c r="B2295" s="409" t="s">
        <v>22050</v>
      </c>
      <c r="C2295" s="408" t="s">
        <v>143</v>
      </c>
      <c r="D2295" s="410">
        <v>11.93</v>
      </c>
    </row>
    <row r="2296" spans="1:4" ht="9" customHeight="1">
      <c r="A2296" s="408" t="s">
        <v>22051</v>
      </c>
      <c r="B2296" s="409" t="s">
        <v>22052</v>
      </c>
      <c r="C2296" s="408" t="s">
        <v>143</v>
      </c>
      <c r="D2296" s="410">
        <v>13.07</v>
      </c>
    </row>
    <row r="2297" spans="1:4" ht="9" customHeight="1">
      <c r="A2297" s="408" t="s">
        <v>22053</v>
      </c>
      <c r="B2297" s="409" t="s">
        <v>22054</v>
      </c>
      <c r="C2297" s="408" t="s">
        <v>143</v>
      </c>
      <c r="D2297" s="410">
        <v>13.24</v>
      </c>
    </row>
    <row r="2298" spans="1:4" ht="9" customHeight="1">
      <c r="A2298" s="408" t="s">
        <v>22055</v>
      </c>
      <c r="B2298" s="409" t="s">
        <v>22056</v>
      </c>
      <c r="C2298" s="408" t="s">
        <v>143</v>
      </c>
      <c r="D2298" s="410">
        <v>13.42</v>
      </c>
    </row>
    <row r="2299" spans="1:4" ht="9" customHeight="1">
      <c r="A2299" s="408" t="s">
        <v>22057</v>
      </c>
      <c r="B2299" s="409" t="s">
        <v>22058</v>
      </c>
      <c r="C2299" s="408" t="s">
        <v>143</v>
      </c>
      <c r="D2299" s="410">
        <v>13.6</v>
      </c>
    </row>
    <row r="2300" spans="1:4" ht="9" customHeight="1">
      <c r="A2300" s="408" t="s">
        <v>22059</v>
      </c>
      <c r="B2300" s="409" t="s">
        <v>22060</v>
      </c>
      <c r="C2300" s="408" t="s">
        <v>143</v>
      </c>
      <c r="D2300" s="410">
        <v>13.79</v>
      </c>
    </row>
    <row r="2301" spans="1:4" ht="9" customHeight="1">
      <c r="A2301" s="408" t="s">
        <v>22061</v>
      </c>
      <c r="B2301" s="409" t="s">
        <v>22062</v>
      </c>
      <c r="C2301" s="408" t="s">
        <v>143</v>
      </c>
      <c r="D2301" s="410">
        <v>13.89</v>
      </c>
    </row>
    <row r="2302" spans="1:4" ht="9" customHeight="1">
      <c r="A2302" s="408" t="s">
        <v>22063</v>
      </c>
      <c r="B2302" s="409" t="s">
        <v>22064</v>
      </c>
      <c r="C2302" s="408" t="s">
        <v>143</v>
      </c>
      <c r="D2302" s="410">
        <v>14.62</v>
      </c>
    </row>
    <row r="2303" spans="1:4" ht="9" customHeight="1">
      <c r="A2303" s="408" t="s">
        <v>22065</v>
      </c>
      <c r="B2303" s="409" t="s">
        <v>22066</v>
      </c>
      <c r="C2303" s="408" t="s">
        <v>143</v>
      </c>
      <c r="D2303" s="410">
        <v>14.68</v>
      </c>
    </row>
    <row r="2304" spans="1:4" ht="9" customHeight="1">
      <c r="A2304" s="408" t="s">
        <v>22067</v>
      </c>
      <c r="B2304" s="409" t="s">
        <v>22068</v>
      </c>
      <c r="C2304" s="408" t="s">
        <v>143</v>
      </c>
      <c r="D2304" s="410">
        <v>14.75</v>
      </c>
    </row>
    <row r="2305" spans="1:4" ht="9" customHeight="1">
      <c r="A2305" s="408" t="s">
        <v>22069</v>
      </c>
      <c r="B2305" s="409" t="s">
        <v>22070</v>
      </c>
      <c r="C2305" s="408" t="s">
        <v>143</v>
      </c>
      <c r="D2305" s="410">
        <v>14.82</v>
      </c>
    </row>
    <row r="2306" spans="1:4" ht="9" customHeight="1">
      <c r="A2306" s="408" t="s">
        <v>22071</v>
      </c>
      <c r="B2306" s="409" t="s">
        <v>22072</v>
      </c>
      <c r="C2306" s="408" t="s">
        <v>143</v>
      </c>
      <c r="D2306" s="410">
        <v>14.89</v>
      </c>
    </row>
    <row r="2307" spans="1:4" ht="9" customHeight="1">
      <c r="A2307" s="408" t="s">
        <v>22073</v>
      </c>
      <c r="B2307" s="409" t="s">
        <v>22074</v>
      </c>
      <c r="C2307" s="408" t="s">
        <v>143</v>
      </c>
      <c r="D2307" s="410">
        <v>14.93</v>
      </c>
    </row>
    <row r="2308" spans="1:4" ht="9" customHeight="1">
      <c r="A2308" s="408" t="s">
        <v>22075</v>
      </c>
      <c r="B2308" s="409" t="s">
        <v>22076</v>
      </c>
      <c r="C2308" s="408" t="s">
        <v>143</v>
      </c>
      <c r="D2308" s="410">
        <v>12.24</v>
      </c>
    </row>
    <row r="2309" spans="1:4" ht="9" customHeight="1">
      <c r="A2309" s="408" t="s">
        <v>22077</v>
      </c>
      <c r="B2309" s="409" t="s">
        <v>22078</v>
      </c>
      <c r="C2309" s="408" t="s">
        <v>143</v>
      </c>
      <c r="D2309" s="410">
        <v>12.38</v>
      </c>
    </row>
    <row r="2310" spans="1:4" ht="9" customHeight="1">
      <c r="A2310" s="408" t="s">
        <v>22079</v>
      </c>
      <c r="B2310" s="409" t="s">
        <v>22080</v>
      </c>
      <c r="C2310" s="408" t="s">
        <v>143</v>
      </c>
      <c r="D2310" s="410">
        <v>12.52</v>
      </c>
    </row>
    <row r="2311" spans="1:4" ht="9" customHeight="1">
      <c r="A2311" s="408" t="s">
        <v>22081</v>
      </c>
      <c r="B2311" s="409" t="s">
        <v>22082</v>
      </c>
      <c r="C2311" s="408" t="s">
        <v>143</v>
      </c>
      <c r="D2311" s="410">
        <v>12.67</v>
      </c>
    </row>
    <row r="2312" spans="1:4" ht="9" customHeight="1">
      <c r="A2312" s="408" t="s">
        <v>22083</v>
      </c>
      <c r="B2312" s="409" t="s">
        <v>22084</v>
      </c>
      <c r="C2312" s="408" t="s">
        <v>143</v>
      </c>
      <c r="D2312" s="410">
        <v>12.83</v>
      </c>
    </row>
    <row r="2313" spans="1:4" ht="9" customHeight="1">
      <c r="A2313" s="408" t="s">
        <v>22085</v>
      </c>
      <c r="B2313" s="409" t="s">
        <v>22086</v>
      </c>
      <c r="C2313" s="408" t="s">
        <v>143</v>
      </c>
      <c r="D2313" s="410">
        <v>12.91</v>
      </c>
    </row>
    <row r="2314" spans="1:4" ht="9" customHeight="1">
      <c r="A2314" s="408" t="s">
        <v>22087</v>
      </c>
      <c r="B2314" s="409" t="s">
        <v>22088</v>
      </c>
      <c r="C2314" s="408" t="s">
        <v>143</v>
      </c>
      <c r="D2314" s="410">
        <v>10.67</v>
      </c>
    </row>
    <row r="2315" spans="1:4" ht="9" customHeight="1">
      <c r="A2315" s="408" t="s">
        <v>22089</v>
      </c>
      <c r="B2315" s="409" t="s">
        <v>22090</v>
      </c>
      <c r="C2315" s="408" t="s">
        <v>143</v>
      </c>
      <c r="D2315" s="410">
        <v>10.79</v>
      </c>
    </row>
    <row r="2316" spans="1:4" ht="9" customHeight="1">
      <c r="A2316" s="408" t="s">
        <v>22091</v>
      </c>
      <c r="B2316" s="409" t="s">
        <v>22092</v>
      </c>
      <c r="C2316" s="408" t="s">
        <v>143</v>
      </c>
      <c r="D2316" s="410">
        <v>10.9</v>
      </c>
    </row>
    <row r="2317" spans="1:4" ht="9" customHeight="1">
      <c r="A2317" s="408" t="s">
        <v>22093</v>
      </c>
      <c r="B2317" s="409" t="s">
        <v>22094</v>
      </c>
      <c r="C2317" s="408" t="s">
        <v>143</v>
      </c>
      <c r="D2317" s="410">
        <v>11.03</v>
      </c>
    </row>
    <row r="2318" spans="1:4" ht="9" customHeight="1">
      <c r="A2318" s="408" t="s">
        <v>22095</v>
      </c>
      <c r="B2318" s="409" t="s">
        <v>22096</v>
      </c>
      <c r="C2318" s="408" t="s">
        <v>143</v>
      </c>
      <c r="D2318" s="410">
        <v>11.15</v>
      </c>
    </row>
    <row r="2319" spans="1:4" ht="9" customHeight="1">
      <c r="A2319" s="408" t="s">
        <v>22097</v>
      </c>
      <c r="B2319" s="409" t="s">
        <v>22098</v>
      </c>
      <c r="C2319" s="408" t="s">
        <v>143</v>
      </c>
      <c r="D2319" s="410">
        <v>11.22</v>
      </c>
    </row>
    <row r="2320" spans="1:4" ht="9" customHeight="1">
      <c r="A2320" s="408" t="s">
        <v>22099</v>
      </c>
      <c r="B2320" s="409" t="s">
        <v>22100</v>
      </c>
      <c r="C2320" s="408" t="s">
        <v>143</v>
      </c>
      <c r="D2320" s="410">
        <v>10.039999999999999</v>
      </c>
    </row>
    <row r="2321" spans="1:4" ht="9" customHeight="1">
      <c r="A2321" s="408" t="s">
        <v>22101</v>
      </c>
      <c r="B2321" s="409" t="s">
        <v>22102</v>
      </c>
      <c r="C2321" s="408" t="s">
        <v>143</v>
      </c>
      <c r="D2321" s="410">
        <v>10.15</v>
      </c>
    </row>
    <row r="2322" spans="1:4" ht="9" customHeight="1">
      <c r="A2322" s="408" t="s">
        <v>22103</v>
      </c>
      <c r="B2322" s="409" t="s">
        <v>22104</v>
      </c>
      <c r="C2322" s="408" t="s">
        <v>143</v>
      </c>
      <c r="D2322" s="410">
        <v>10.25</v>
      </c>
    </row>
    <row r="2323" spans="1:4" ht="9" customHeight="1">
      <c r="A2323" s="408" t="s">
        <v>22105</v>
      </c>
      <c r="B2323" s="409" t="s">
        <v>22106</v>
      </c>
      <c r="C2323" s="408" t="s">
        <v>143</v>
      </c>
      <c r="D2323" s="410">
        <v>10.36</v>
      </c>
    </row>
    <row r="2324" spans="1:4" ht="9" customHeight="1">
      <c r="A2324" s="408" t="s">
        <v>22107</v>
      </c>
      <c r="B2324" s="409" t="s">
        <v>22108</v>
      </c>
      <c r="C2324" s="408" t="s">
        <v>143</v>
      </c>
      <c r="D2324" s="410">
        <v>10.48</v>
      </c>
    </row>
    <row r="2325" spans="1:4" ht="9" customHeight="1">
      <c r="A2325" s="408" t="s">
        <v>22109</v>
      </c>
      <c r="B2325" s="409" t="s">
        <v>22110</v>
      </c>
      <c r="C2325" s="408" t="s">
        <v>143</v>
      </c>
      <c r="D2325" s="410">
        <v>10.54</v>
      </c>
    </row>
    <row r="2326" spans="1:4" ht="9" customHeight="1">
      <c r="A2326" s="408" t="s">
        <v>22111</v>
      </c>
      <c r="B2326" s="409" t="s">
        <v>22112</v>
      </c>
      <c r="C2326" s="408" t="s">
        <v>143</v>
      </c>
      <c r="D2326" s="410">
        <v>13.72</v>
      </c>
    </row>
    <row r="2327" spans="1:4" ht="9" customHeight="1">
      <c r="A2327" s="408" t="s">
        <v>22113</v>
      </c>
      <c r="B2327" s="409" t="s">
        <v>22114</v>
      </c>
      <c r="C2327" s="408" t="s">
        <v>143</v>
      </c>
      <c r="D2327" s="410">
        <v>13.98</v>
      </c>
    </row>
    <row r="2328" spans="1:4" ht="9" customHeight="1">
      <c r="A2328" s="408" t="s">
        <v>22115</v>
      </c>
      <c r="B2328" s="409" t="s">
        <v>22116</v>
      </c>
      <c r="C2328" s="408" t="s">
        <v>143</v>
      </c>
      <c r="D2328" s="410">
        <v>14.25</v>
      </c>
    </row>
    <row r="2329" spans="1:4" ht="9" customHeight="1">
      <c r="A2329" s="408" t="s">
        <v>22117</v>
      </c>
      <c r="B2329" s="409" t="s">
        <v>22118</v>
      </c>
      <c r="C2329" s="408" t="s">
        <v>143</v>
      </c>
      <c r="D2329" s="410">
        <v>14.53</v>
      </c>
    </row>
    <row r="2330" spans="1:4" ht="9" customHeight="1">
      <c r="A2330" s="408" t="s">
        <v>22119</v>
      </c>
      <c r="B2330" s="409" t="s">
        <v>22120</v>
      </c>
      <c r="C2330" s="408" t="s">
        <v>143</v>
      </c>
      <c r="D2330" s="410">
        <v>14.83</v>
      </c>
    </row>
    <row r="2331" spans="1:4" ht="9" customHeight="1">
      <c r="A2331" s="408" t="s">
        <v>22121</v>
      </c>
      <c r="B2331" s="409" t="s">
        <v>22122</v>
      </c>
      <c r="C2331" s="408" t="s">
        <v>143</v>
      </c>
      <c r="D2331" s="410">
        <v>14.99</v>
      </c>
    </row>
    <row r="2332" spans="1:4" ht="18" customHeight="1">
      <c r="A2332" s="408" t="s">
        <v>22123</v>
      </c>
      <c r="B2332" s="409" t="s">
        <v>22124</v>
      </c>
      <c r="C2332" s="408" t="s">
        <v>143</v>
      </c>
      <c r="D2332" s="410">
        <v>18.25</v>
      </c>
    </row>
    <row r="2333" spans="1:4" ht="18" customHeight="1">
      <c r="A2333" s="408" t="s">
        <v>22125</v>
      </c>
      <c r="B2333" s="409" t="s">
        <v>22126</v>
      </c>
      <c r="C2333" s="408" t="s">
        <v>143</v>
      </c>
      <c r="D2333" s="410">
        <v>22.96</v>
      </c>
    </row>
    <row r="2334" spans="1:4" ht="18" customHeight="1">
      <c r="A2334" s="408" t="s">
        <v>22127</v>
      </c>
      <c r="B2334" s="409" t="s">
        <v>22128</v>
      </c>
      <c r="C2334" s="408" t="s">
        <v>143</v>
      </c>
      <c r="D2334" s="410">
        <v>28.65</v>
      </c>
    </row>
    <row r="2335" spans="1:4" ht="18" customHeight="1">
      <c r="A2335" s="408" t="s">
        <v>22129</v>
      </c>
      <c r="B2335" s="409" t="s">
        <v>22130</v>
      </c>
      <c r="C2335" s="408" t="s">
        <v>143</v>
      </c>
      <c r="D2335" s="410">
        <v>34.97</v>
      </c>
    </row>
    <row r="2336" spans="1:4" ht="18" customHeight="1">
      <c r="A2336" s="408" t="s">
        <v>22131</v>
      </c>
      <c r="B2336" s="409" t="s">
        <v>22132</v>
      </c>
      <c r="C2336" s="408" t="s">
        <v>143</v>
      </c>
      <c r="D2336" s="410">
        <v>41.95</v>
      </c>
    </row>
    <row r="2337" spans="1:4" ht="18" customHeight="1">
      <c r="A2337" s="408" t="s">
        <v>22133</v>
      </c>
      <c r="B2337" s="409" t="s">
        <v>22134</v>
      </c>
      <c r="C2337" s="408" t="s">
        <v>143</v>
      </c>
      <c r="D2337" s="410">
        <v>48.94</v>
      </c>
    </row>
    <row r="2338" spans="1:4" ht="18" customHeight="1">
      <c r="A2338" s="408" t="s">
        <v>22135</v>
      </c>
      <c r="B2338" s="409" t="s">
        <v>22136</v>
      </c>
      <c r="C2338" s="408" t="s">
        <v>143</v>
      </c>
      <c r="D2338" s="410">
        <v>8.59</v>
      </c>
    </row>
    <row r="2339" spans="1:4" ht="18" customHeight="1">
      <c r="A2339" s="408" t="s">
        <v>22137</v>
      </c>
      <c r="B2339" s="409" t="s">
        <v>22138</v>
      </c>
      <c r="C2339" s="408" t="s">
        <v>143</v>
      </c>
      <c r="D2339" s="410">
        <v>10.039999999999999</v>
      </c>
    </row>
    <row r="2340" spans="1:4" ht="18" customHeight="1">
      <c r="A2340" s="408" t="s">
        <v>22139</v>
      </c>
      <c r="B2340" s="409" t="s">
        <v>22140</v>
      </c>
      <c r="C2340" s="408" t="s">
        <v>143</v>
      </c>
      <c r="D2340" s="410">
        <v>12.48</v>
      </c>
    </row>
    <row r="2341" spans="1:4" ht="18" customHeight="1">
      <c r="A2341" s="408" t="s">
        <v>22141</v>
      </c>
      <c r="B2341" s="409" t="s">
        <v>22142</v>
      </c>
      <c r="C2341" s="408" t="s">
        <v>143</v>
      </c>
      <c r="D2341" s="410">
        <v>7.96</v>
      </c>
    </row>
    <row r="2342" spans="1:4" ht="18" customHeight="1">
      <c r="A2342" s="408" t="s">
        <v>22143</v>
      </c>
      <c r="B2342" s="409" t="s">
        <v>22144</v>
      </c>
      <c r="C2342" s="408" t="s">
        <v>143</v>
      </c>
      <c r="D2342" s="410">
        <v>24.43</v>
      </c>
    </row>
    <row r="2343" spans="1:4" ht="18" customHeight="1">
      <c r="A2343" s="408" t="s">
        <v>22145</v>
      </c>
      <c r="B2343" s="409" t="s">
        <v>22146</v>
      </c>
      <c r="C2343" s="408" t="s">
        <v>143</v>
      </c>
      <c r="D2343" s="410">
        <v>32.86</v>
      </c>
    </row>
    <row r="2344" spans="1:4" ht="18" customHeight="1">
      <c r="A2344" s="408" t="s">
        <v>22147</v>
      </c>
      <c r="B2344" s="409" t="s">
        <v>22148</v>
      </c>
      <c r="C2344" s="408" t="s">
        <v>143</v>
      </c>
      <c r="D2344" s="410">
        <v>8.07</v>
      </c>
    </row>
    <row r="2345" spans="1:4" ht="18" customHeight="1">
      <c r="A2345" s="408" t="s">
        <v>22149</v>
      </c>
      <c r="B2345" s="409" t="s">
        <v>22150</v>
      </c>
      <c r="C2345" s="408" t="s">
        <v>143</v>
      </c>
      <c r="D2345" s="410">
        <v>11.7</v>
      </c>
    </row>
    <row r="2346" spans="1:4" ht="18" customHeight="1">
      <c r="A2346" s="408" t="s">
        <v>22151</v>
      </c>
      <c r="B2346" s="409" t="s">
        <v>22152</v>
      </c>
      <c r="C2346" s="408" t="s">
        <v>143</v>
      </c>
      <c r="D2346" s="410">
        <v>17.77</v>
      </c>
    </row>
    <row r="2347" spans="1:4" ht="18" customHeight="1">
      <c r="A2347" s="408" t="s">
        <v>22153</v>
      </c>
      <c r="B2347" s="409" t="s">
        <v>22154</v>
      </c>
      <c r="C2347" s="408" t="s">
        <v>143</v>
      </c>
      <c r="D2347" s="410">
        <v>7.45</v>
      </c>
    </row>
    <row r="2348" spans="1:4" ht="9" customHeight="1">
      <c r="A2348" s="408" t="s">
        <v>22155</v>
      </c>
      <c r="B2348" s="409" t="s">
        <v>22156</v>
      </c>
      <c r="C2348" s="408" t="s">
        <v>143</v>
      </c>
      <c r="D2348" s="410">
        <v>6.88</v>
      </c>
    </row>
    <row r="2349" spans="1:4" ht="18" customHeight="1">
      <c r="A2349" s="408" t="s">
        <v>22157</v>
      </c>
      <c r="B2349" s="409" t="s">
        <v>22158</v>
      </c>
      <c r="C2349" s="408" t="s">
        <v>143</v>
      </c>
      <c r="D2349" s="410">
        <v>32.74</v>
      </c>
    </row>
    <row r="2350" spans="1:4" ht="18" customHeight="1">
      <c r="A2350" s="408" t="s">
        <v>22159</v>
      </c>
      <c r="B2350" s="409" t="s">
        <v>22160</v>
      </c>
      <c r="C2350" s="408" t="s">
        <v>143</v>
      </c>
      <c r="D2350" s="410">
        <v>39.840000000000003</v>
      </c>
    </row>
    <row r="2351" spans="1:4" ht="18" customHeight="1">
      <c r="A2351" s="408" t="s">
        <v>22161</v>
      </c>
      <c r="B2351" s="409" t="s">
        <v>22162</v>
      </c>
      <c r="C2351" s="408" t="s">
        <v>143</v>
      </c>
      <c r="D2351" s="410">
        <v>9.7100000000000009</v>
      </c>
    </row>
    <row r="2352" spans="1:4" ht="18" customHeight="1">
      <c r="A2352" s="408" t="s">
        <v>22163</v>
      </c>
      <c r="B2352" s="409" t="s">
        <v>22164</v>
      </c>
      <c r="C2352" s="408" t="s">
        <v>143</v>
      </c>
      <c r="D2352" s="410">
        <v>15.81</v>
      </c>
    </row>
    <row r="2353" spans="1:4" ht="18" customHeight="1">
      <c r="A2353" s="408" t="s">
        <v>22165</v>
      </c>
      <c r="B2353" s="409" t="s">
        <v>22166</v>
      </c>
      <c r="C2353" s="408" t="s">
        <v>143</v>
      </c>
      <c r="D2353" s="410">
        <v>23.53</v>
      </c>
    </row>
    <row r="2354" spans="1:4" ht="18" customHeight="1">
      <c r="A2354" s="408" t="s">
        <v>22167</v>
      </c>
      <c r="B2354" s="409" t="s">
        <v>22168</v>
      </c>
      <c r="C2354" s="408" t="s">
        <v>143</v>
      </c>
      <c r="D2354" s="410">
        <v>24.26</v>
      </c>
    </row>
    <row r="2355" spans="1:4" ht="18" customHeight="1">
      <c r="A2355" s="408" t="s">
        <v>22169</v>
      </c>
      <c r="B2355" s="409" t="s">
        <v>22170</v>
      </c>
      <c r="C2355" s="408" t="s">
        <v>143</v>
      </c>
      <c r="D2355" s="410">
        <v>31.18</v>
      </c>
    </row>
    <row r="2356" spans="1:4" ht="18" customHeight="1">
      <c r="A2356" s="408" t="s">
        <v>22171</v>
      </c>
      <c r="B2356" s="409" t="s">
        <v>22172</v>
      </c>
      <c r="C2356" s="408" t="s">
        <v>143</v>
      </c>
      <c r="D2356" s="410">
        <v>39.89</v>
      </c>
    </row>
    <row r="2357" spans="1:4" ht="18" customHeight="1">
      <c r="A2357" s="408" t="s">
        <v>22173</v>
      </c>
      <c r="B2357" s="409" t="s">
        <v>22174</v>
      </c>
      <c r="C2357" s="408" t="s">
        <v>143</v>
      </c>
      <c r="D2357" s="410">
        <v>43.38</v>
      </c>
    </row>
    <row r="2358" spans="1:4" ht="18" customHeight="1">
      <c r="A2358" s="408" t="s">
        <v>22175</v>
      </c>
      <c r="B2358" s="409" t="s">
        <v>22176</v>
      </c>
      <c r="C2358" s="408" t="s">
        <v>143</v>
      </c>
      <c r="D2358" s="410">
        <v>11.17</v>
      </c>
    </row>
    <row r="2359" spans="1:4" ht="18" customHeight="1">
      <c r="A2359" s="408" t="s">
        <v>22177</v>
      </c>
      <c r="B2359" s="409" t="s">
        <v>22178</v>
      </c>
      <c r="C2359" s="408" t="s">
        <v>143</v>
      </c>
      <c r="D2359" s="410">
        <v>14.37</v>
      </c>
    </row>
    <row r="2360" spans="1:4" ht="18" customHeight="1">
      <c r="A2360" s="408" t="s">
        <v>22179</v>
      </c>
      <c r="B2360" s="409" t="s">
        <v>22180</v>
      </c>
      <c r="C2360" s="408" t="s">
        <v>143</v>
      </c>
      <c r="D2360" s="410">
        <v>18.329999999999998</v>
      </c>
    </row>
    <row r="2361" spans="1:4" ht="18" customHeight="1">
      <c r="A2361" s="408" t="s">
        <v>22181</v>
      </c>
      <c r="B2361" s="409" t="s">
        <v>22182</v>
      </c>
      <c r="C2361" s="408" t="s">
        <v>143</v>
      </c>
      <c r="D2361" s="410">
        <v>8.08</v>
      </c>
    </row>
    <row r="2362" spans="1:4" ht="9" customHeight="1">
      <c r="A2362" s="408" t="s">
        <v>22183</v>
      </c>
      <c r="B2362" s="409" t="s">
        <v>22184</v>
      </c>
      <c r="C2362" s="408" t="s">
        <v>143</v>
      </c>
      <c r="D2362" s="410">
        <v>10.029999999999999</v>
      </c>
    </row>
    <row r="2363" spans="1:4" ht="9" customHeight="1">
      <c r="A2363" s="408" t="s">
        <v>22185</v>
      </c>
      <c r="B2363" s="409" t="s">
        <v>22186</v>
      </c>
      <c r="C2363" s="408" t="s">
        <v>143</v>
      </c>
      <c r="D2363" s="410">
        <v>10.23</v>
      </c>
    </row>
    <row r="2364" spans="1:4" ht="9" customHeight="1">
      <c r="A2364" s="408" t="s">
        <v>22187</v>
      </c>
      <c r="B2364" s="409" t="s">
        <v>22188</v>
      </c>
      <c r="C2364" s="408" t="s">
        <v>143</v>
      </c>
      <c r="D2364" s="410">
        <v>10.43</v>
      </c>
    </row>
    <row r="2365" spans="1:4" ht="9" customHeight="1">
      <c r="A2365" s="408" t="s">
        <v>22189</v>
      </c>
      <c r="B2365" s="409" t="s">
        <v>22190</v>
      </c>
      <c r="C2365" s="408" t="s">
        <v>143</v>
      </c>
      <c r="D2365" s="410">
        <v>10.65</v>
      </c>
    </row>
    <row r="2366" spans="1:4" ht="9" customHeight="1">
      <c r="A2366" s="408" t="s">
        <v>22191</v>
      </c>
      <c r="B2366" s="409" t="s">
        <v>22192</v>
      </c>
      <c r="C2366" s="408" t="s">
        <v>143</v>
      </c>
      <c r="D2366" s="410">
        <v>10.88</v>
      </c>
    </row>
    <row r="2367" spans="1:4" ht="9" customHeight="1">
      <c r="A2367" s="408" t="s">
        <v>22193</v>
      </c>
      <c r="B2367" s="409" t="s">
        <v>22194</v>
      </c>
      <c r="C2367" s="408" t="s">
        <v>143</v>
      </c>
      <c r="D2367" s="410">
        <v>11</v>
      </c>
    </row>
    <row r="2368" spans="1:4" ht="9" customHeight="1">
      <c r="A2368" s="408" t="s">
        <v>22195</v>
      </c>
      <c r="B2368" s="409" t="s">
        <v>22196</v>
      </c>
      <c r="C2368" s="408" t="s">
        <v>143</v>
      </c>
      <c r="D2368" s="410">
        <v>7.92</v>
      </c>
    </row>
    <row r="2369" spans="1:4" ht="9" customHeight="1">
      <c r="A2369" s="408" t="s">
        <v>22197</v>
      </c>
      <c r="B2369" s="409" t="s">
        <v>22198</v>
      </c>
      <c r="C2369" s="408" t="s">
        <v>143</v>
      </c>
      <c r="D2369" s="410">
        <v>7.99</v>
      </c>
    </row>
    <row r="2370" spans="1:4" ht="9" customHeight="1">
      <c r="A2370" s="408" t="s">
        <v>22199</v>
      </c>
      <c r="B2370" s="409" t="s">
        <v>22200</v>
      </c>
      <c r="C2370" s="408" t="s">
        <v>143</v>
      </c>
      <c r="D2370" s="410">
        <v>8.06</v>
      </c>
    </row>
    <row r="2371" spans="1:4" ht="9" customHeight="1">
      <c r="A2371" s="408" t="s">
        <v>22201</v>
      </c>
      <c r="B2371" s="409" t="s">
        <v>22202</v>
      </c>
      <c r="C2371" s="408" t="s">
        <v>143</v>
      </c>
      <c r="D2371" s="410">
        <v>8.14</v>
      </c>
    </row>
    <row r="2372" spans="1:4" ht="9" customHeight="1">
      <c r="A2372" s="408" t="s">
        <v>22203</v>
      </c>
      <c r="B2372" s="409" t="s">
        <v>22204</v>
      </c>
      <c r="C2372" s="408" t="s">
        <v>143</v>
      </c>
      <c r="D2372" s="410">
        <v>8.2200000000000006</v>
      </c>
    </row>
    <row r="2373" spans="1:4" ht="9" customHeight="1">
      <c r="A2373" s="408" t="s">
        <v>22205</v>
      </c>
      <c r="B2373" s="409" t="s">
        <v>22206</v>
      </c>
      <c r="C2373" s="408" t="s">
        <v>143</v>
      </c>
      <c r="D2373" s="410">
        <v>8.26</v>
      </c>
    </row>
    <row r="2374" spans="1:4" ht="9" customHeight="1">
      <c r="A2374" s="408" t="s">
        <v>22207</v>
      </c>
      <c r="B2374" s="409" t="s">
        <v>22208</v>
      </c>
      <c r="C2374" s="408" t="s">
        <v>143</v>
      </c>
      <c r="D2374" s="410">
        <v>10.53</v>
      </c>
    </row>
    <row r="2375" spans="1:4" ht="9" customHeight="1">
      <c r="A2375" s="408" t="s">
        <v>22209</v>
      </c>
      <c r="B2375" s="409" t="s">
        <v>22210</v>
      </c>
      <c r="C2375" s="408" t="s">
        <v>143</v>
      </c>
      <c r="D2375" s="410">
        <v>10.6</v>
      </c>
    </row>
    <row r="2376" spans="1:4" ht="9" customHeight="1">
      <c r="A2376" s="408" t="s">
        <v>22211</v>
      </c>
      <c r="B2376" s="409" t="s">
        <v>22212</v>
      </c>
      <c r="C2376" s="408" t="s">
        <v>143</v>
      </c>
      <c r="D2376" s="410">
        <v>10.67</v>
      </c>
    </row>
    <row r="2377" spans="1:4" ht="9" customHeight="1">
      <c r="A2377" s="408" t="s">
        <v>22213</v>
      </c>
      <c r="B2377" s="409" t="s">
        <v>22214</v>
      </c>
      <c r="C2377" s="408" t="s">
        <v>143</v>
      </c>
      <c r="D2377" s="410">
        <v>10.74</v>
      </c>
    </row>
    <row r="2378" spans="1:4" ht="9" customHeight="1">
      <c r="A2378" s="408" t="s">
        <v>22215</v>
      </c>
      <c r="B2378" s="409" t="s">
        <v>22216</v>
      </c>
      <c r="C2378" s="408" t="s">
        <v>143</v>
      </c>
      <c r="D2378" s="410">
        <v>10.82</v>
      </c>
    </row>
    <row r="2379" spans="1:4" ht="9" customHeight="1">
      <c r="A2379" s="408" t="s">
        <v>22217</v>
      </c>
      <c r="B2379" s="409" t="s">
        <v>22218</v>
      </c>
      <c r="C2379" s="408" t="s">
        <v>143</v>
      </c>
      <c r="D2379" s="410">
        <v>10.86</v>
      </c>
    </row>
    <row r="2380" spans="1:4" ht="9" customHeight="1">
      <c r="A2380" s="408" t="s">
        <v>22219</v>
      </c>
      <c r="B2380" s="409" t="s">
        <v>22220</v>
      </c>
      <c r="C2380" s="408" t="s">
        <v>143</v>
      </c>
      <c r="D2380" s="410">
        <v>12.07</v>
      </c>
    </row>
    <row r="2381" spans="1:4" ht="9" customHeight="1">
      <c r="A2381" s="408" t="s">
        <v>22221</v>
      </c>
      <c r="B2381" s="409" t="s">
        <v>22222</v>
      </c>
      <c r="C2381" s="408" t="s">
        <v>143</v>
      </c>
      <c r="D2381" s="410">
        <v>12.24</v>
      </c>
    </row>
    <row r="2382" spans="1:4" ht="9" customHeight="1">
      <c r="A2382" s="408" t="s">
        <v>22223</v>
      </c>
      <c r="B2382" s="409" t="s">
        <v>22224</v>
      </c>
      <c r="C2382" s="408" t="s">
        <v>143</v>
      </c>
      <c r="D2382" s="410">
        <v>12.42</v>
      </c>
    </row>
    <row r="2383" spans="1:4" ht="9" customHeight="1">
      <c r="A2383" s="408" t="s">
        <v>22225</v>
      </c>
      <c r="B2383" s="409" t="s">
        <v>22226</v>
      </c>
      <c r="C2383" s="408" t="s">
        <v>143</v>
      </c>
      <c r="D2383" s="410">
        <v>12.61</v>
      </c>
    </row>
    <row r="2384" spans="1:4" ht="9" customHeight="1">
      <c r="A2384" s="408" t="s">
        <v>22227</v>
      </c>
      <c r="B2384" s="409" t="s">
        <v>22228</v>
      </c>
      <c r="C2384" s="408" t="s">
        <v>143</v>
      </c>
      <c r="D2384" s="410">
        <v>12.8</v>
      </c>
    </row>
    <row r="2385" spans="1:4" ht="9" customHeight="1">
      <c r="A2385" s="408" t="s">
        <v>22229</v>
      </c>
      <c r="B2385" s="409" t="s">
        <v>22230</v>
      </c>
      <c r="C2385" s="408" t="s">
        <v>143</v>
      </c>
      <c r="D2385" s="410">
        <v>12.91</v>
      </c>
    </row>
    <row r="2386" spans="1:4" ht="9" customHeight="1">
      <c r="A2386" s="408" t="s">
        <v>22231</v>
      </c>
      <c r="B2386" s="409" t="s">
        <v>22232</v>
      </c>
      <c r="C2386" s="408" t="s">
        <v>143</v>
      </c>
      <c r="D2386" s="410">
        <v>13.19</v>
      </c>
    </row>
    <row r="2387" spans="1:4" ht="9" customHeight="1">
      <c r="A2387" s="408" t="s">
        <v>22233</v>
      </c>
      <c r="B2387" s="409" t="s">
        <v>22234</v>
      </c>
      <c r="C2387" s="408" t="s">
        <v>143</v>
      </c>
      <c r="D2387" s="410">
        <v>13.26</v>
      </c>
    </row>
    <row r="2388" spans="1:4" ht="9" customHeight="1">
      <c r="A2388" s="408" t="s">
        <v>22235</v>
      </c>
      <c r="B2388" s="409" t="s">
        <v>22236</v>
      </c>
      <c r="C2388" s="408" t="s">
        <v>143</v>
      </c>
      <c r="D2388" s="410">
        <v>13.33</v>
      </c>
    </row>
    <row r="2389" spans="1:4" ht="9" customHeight="1">
      <c r="A2389" s="408" t="s">
        <v>22237</v>
      </c>
      <c r="B2389" s="409" t="s">
        <v>22238</v>
      </c>
      <c r="C2389" s="408" t="s">
        <v>143</v>
      </c>
      <c r="D2389" s="410">
        <v>13.4</v>
      </c>
    </row>
    <row r="2390" spans="1:4" ht="9" customHeight="1">
      <c r="A2390" s="408" t="s">
        <v>22239</v>
      </c>
      <c r="B2390" s="409" t="s">
        <v>22240</v>
      </c>
      <c r="C2390" s="408" t="s">
        <v>143</v>
      </c>
      <c r="D2390" s="410">
        <v>13.48</v>
      </c>
    </row>
    <row r="2391" spans="1:4" ht="9" customHeight="1">
      <c r="A2391" s="408" t="s">
        <v>22241</v>
      </c>
      <c r="B2391" s="409" t="s">
        <v>22242</v>
      </c>
      <c r="C2391" s="408" t="s">
        <v>143</v>
      </c>
      <c r="D2391" s="410">
        <v>13.52</v>
      </c>
    </row>
    <row r="2392" spans="1:4" ht="9" customHeight="1">
      <c r="A2392" s="408" t="s">
        <v>22243</v>
      </c>
      <c r="B2392" s="409" t="s">
        <v>22244</v>
      </c>
      <c r="C2392" s="408" t="s">
        <v>143</v>
      </c>
      <c r="D2392" s="410">
        <v>11.26</v>
      </c>
    </row>
    <row r="2393" spans="1:4" ht="9" customHeight="1">
      <c r="A2393" s="408" t="s">
        <v>22245</v>
      </c>
      <c r="B2393" s="409" t="s">
        <v>22246</v>
      </c>
      <c r="C2393" s="408" t="s">
        <v>143</v>
      </c>
      <c r="D2393" s="410">
        <v>11.41</v>
      </c>
    </row>
    <row r="2394" spans="1:4" ht="9" customHeight="1">
      <c r="A2394" s="408" t="s">
        <v>22247</v>
      </c>
      <c r="B2394" s="409" t="s">
        <v>22248</v>
      </c>
      <c r="C2394" s="408" t="s">
        <v>143</v>
      </c>
      <c r="D2394" s="410">
        <v>11.55</v>
      </c>
    </row>
    <row r="2395" spans="1:4" ht="9" customHeight="1">
      <c r="A2395" s="408" t="s">
        <v>22249</v>
      </c>
      <c r="B2395" s="409" t="s">
        <v>22250</v>
      </c>
      <c r="C2395" s="408" t="s">
        <v>143</v>
      </c>
      <c r="D2395" s="410">
        <v>11.7</v>
      </c>
    </row>
    <row r="2396" spans="1:4" ht="9" customHeight="1">
      <c r="A2396" s="408" t="s">
        <v>22251</v>
      </c>
      <c r="B2396" s="409" t="s">
        <v>22252</v>
      </c>
      <c r="C2396" s="408" t="s">
        <v>143</v>
      </c>
      <c r="D2396" s="410">
        <v>11.86</v>
      </c>
    </row>
    <row r="2397" spans="1:4" ht="9" customHeight="1">
      <c r="A2397" s="408" t="s">
        <v>22253</v>
      </c>
      <c r="B2397" s="409" t="s">
        <v>22254</v>
      </c>
      <c r="C2397" s="408" t="s">
        <v>143</v>
      </c>
      <c r="D2397" s="410">
        <v>11.95</v>
      </c>
    </row>
    <row r="2398" spans="1:4" ht="9" customHeight="1">
      <c r="A2398" s="408" t="s">
        <v>22255</v>
      </c>
      <c r="B2398" s="409" t="s">
        <v>22256</v>
      </c>
      <c r="C2398" s="408" t="s">
        <v>143</v>
      </c>
      <c r="D2398" s="410">
        <v>9.81</v>
      </c>
    </row>
    <row r="2399" spans="1:4" ht="9" customHeight="1">
      <c r="A2399" s="408" t="s">
        <v>22257</v>
      </c>
      <c r="B2399" s="409" t="s">
        <v>22258</v>
      </c>
      <c r="C2399" s="408" t="s">
        <v>143</v>
      </c>
      <c r="D2399" s="410">
        <v>9.93</v>
      </c>
    </row>
    <row r="2400" spans="1:4" ht="9" customHeight="1">
      <c r="A2400" s="408" t="s">
        <v>22259</v>
      </c>
      <c r="B2400" s="409" t="s">
        <v>22260</v>
      </c>
      <c r="C2400" s="408" t="s">
        <v>143</v>
      </c>
      <c r="D2400" s="410">
        <v>10.050000000000001</v>
      </c>
    </row>
    <row r="2401" spans="1:4" ht="9" customHeight="1">
      <c r="A2401" s="408" t="s">
        <v>22261</v>
      </c>
      <c r="B2401" s="409" t="s">
        <v>22262</v>
      </c>
      <c r="C2401" s="408" t="s">
        <v>143</v>
      </c>
      <c r="D2401" s="410">
        <v>10.17</v>
      </c>
    </row>
    <row r="2402" spans="1:4" ht="9" customHeight="1">
      <c r="A2402" s="408" t="s">
        <v>22263</v>
      </c>
      <c r="B2402" s="409" t="s">
        <v>22264</v>
      </c>
      <c r="C2402" s="408" t="s">
        <v>143</v>
      </c>
      <c r="D2402" s="410">
        <v>10.3</v>
      </c>
    </row>
    <row r="2403" spans="1:4" ht="9" customHeight="1">
      <c r="A2403" s="408" t="s">
        <v>22265</v>
      </c>
      <c r="B2403" s="409" t="s">
        <v>22266</v>
      </c>
      <c r="C2403" s="408" t="s">
        <v>143</v>
      </c>
      <c r="D2403" s="410">
        <v>10.38</v>
      </c>
    </row>
    <row r="2404" spans="1:4" ht="9" customHeight="1">
      <c r="A2404" s="408" t="s">
        <v>22267</v>
      </c>
      <c r="B2404" s="409" t="s">
        <v>22268</v>
      </c>
      <c r="C2404" s="408" t="s">
        <v>143</v>
      </c>
      <c r="D2404" s="410">
        <v>9.23</v>
      </c>
    </row>
    <row r="2405" spans="1:4" ht="9" customHeight="1">
      <c r="A2405" s="408" t="s">
        <v>22269</v>
      </c>
      <c r="B2405" s="409" t="s">
        <v>22270</v>
      </c>
      <c r="C2405" s="408" t="s">
        <v>143</v>
      </c>
      <c r="D2405" s="410">
        <v>9.33</v>
      </c>
    </row>
    <row r="2406" spans="1:4" ht="9" customHeight="1">
      <c r="A2406" s="408" t="s">
        <v>22271</v>
      </c>
      <c r="B2406" s="409" t="s">
        <v>22272</v>
      </c>
      <c r="C2406" s="408" t="s">
        <v>143</v>
      </c>
      <c r="D2406" s="410">
        <v>9.44</v>
      </c>
    </row>
    <row r="2407" spans="1:4" ht="9" customHeight="1">
      <c r="A2407" s="408" t="s">
        <v>22273</v>
      </c>
      <c r="B2407" s="409" t="s">
        <v>22274</v>
      </c>
      <c r="C2407" s="408" t="s">
        <v>143</v>
      </c>
      <c r="D2407" s="410">
        <v>9.5500000000000007</v>
      </c>
    </row>
    <row r="2408" spans="1:4" ht="9" customHeight="1">
      <c r="A2408" s="408" t="s">
        <v>22275</v>
      </c>
      <c r="B2408" s="409" t="s">
        <v>22276</v>
      </c>
      <c r="C2408" s="408" t="s">
        <v>143</v>
      </c>
      <c r="D2408" s="410">
        <v>9.67</v>
      </c>
    </row>
    <row r="2409" spans="1:4" ht="9" customHeight="1">
      <c r="A2409" s="408" t="s">
        <v>22277</v>
      </c>
      <c r="B2409" s="409" t="s">
        <v>22278</v>
      </c>
      <c r="C2409" s="408" t="s">
        <v>143</v>
      </c>
      <c r="D2409" s="410">
        <v>9.74</v>
      </c>
    </row>
    <row r="2410" spans="1:4" ht="9" customHeight="1">
      <c r="A2410" s="408" t="s">
        <v>22279</v>
      </c>
      <c r="B2410" s="409" t="s">
        <v>22280</v>
      </c>
      <c r="C2410" s="408" t="s">
        <v>143</v>
      </c>
      <c r="D2410" s="410">
        <v>12.78</v>
      </c>
    </row>
    <row r="2411" spans="1:4" ht="9" customHeight="1">
      <c r="A2411" s="408" t="s">
        <v>22281</v>
      </c>
      <c r="B2411" s="409" t="s">
        <v>22282</v>
      </c>
      <c r="C2411" s="408" t="s">
        <v>143</v>
      </c>
      <c r="D2411" s="410">
        <v>13.05</v>
      </c>
    </row>
    <row r="2412" spans="1:4" ht="9" customHeight="1">
      <c r="A2412" s="408" t="s">
        <v>22283</v>
      </c>
      <c r="B2412" s="409" t="s">
        <v>22284</v>
      </c>
      <c r="C2412" s="408" t="s">
        <v>143</v>
      </c>
      <c r="D2412" s="410">
        <v>13.32</v>
      </c>
    </row>
    <row r="2413" spans="1:4" ht="9" customHeight="1">
      <c r="A2413" s="408" t="s">
        <v>22285</v>
      </c>
      <c r="B2413" s="409" t="s">
        <v>22286</v>
      </c>
      <c r="C2413" s="408" t="s">
        <v>143</v>
      </c>
      <c r="D2413" s="410">
        <v>13.61</v>
      </c>
    </row>
    <row r="2414" spans="1:4" ht="9" customHeight="1">
      <c r="A2414" s="408" t="s">
        <v>22287</v>
      </c>
      <c r="B2414" s="409" t="s">
        <v>22288</v>
      </c>
      <c r="C2414" s="408" t="s">
        <v>143</v>
      </c>
      <c r="D2414" s="410">
        <v>13.92</v>
      </c>
    </row>
    <row r="2415" spans="1:4" ht="9" customHeight="1">
      <c r="A2415" s="408" t="s">
        <v>22289</v>
      </c>
      <c r="B2415" s="409" t="s">
        <v>22290</v>
      </c>
      <c r="C2415" s="408" t="s">
        <v>143</v>
      </c>
      <c r="D2415" s="410">
        <v>14.08</v>
      </c>
    </row>
    <row r="2416" spans="1:4" ht="18" customHeight="1">
      <c r="A2416" s="408" t="s">
        <v>22291</v>
      </c>
      <c r="B2416" s="409" t="s">
        <v>22292</v>
      </c>
      <c r="C2416" s="408" t="s">
        <v>143</v>
      </c>
      <c r="D2416" s="410">
        <v>8.09</v>
      </c>
    </row>
    <row r="2417" spans="1:4" ht="18" customHeight="1">
      <c r="A2417" s="408" t="s">
        <v>22293</v>
      </c>
      <c r="B2417" s="409" t="s">
        <v>22294</v>
      </c>
      <c r="C2417" s="408" t="s">
        <v>143</v>
      </c>
      <c r="D2417" s="410">
        <v>8.75</v>
      </c>
    </row>
    <row r="2418" spans="1:4" ht="18" customHeight="1">
      <c r="A2418" s="408" t="s">
        <v>22295</v>
      </c>
      <c r="B2418" s="409" t="s">
        <v>22296</v>
      </c>
      <c r="C2418" s="408" t="s">
        <v>143</v>
      </c>
      <c r="D2418" s="410">
        <v>9.42</v>
      </c>
    </row>
    <row r="2419" spans="1:4" ht="18" customHeight="1">
      <c r="A2419" s="408" t="s">
        <v>22297</v>
      </c>
      <c r="B2419" s="409" t="s">
        <v>22298</v>
      </c>
      <c r="C2419" s="408" t="s">
        <v>143</v>
      </c>
      <c r="D2419" s="410">
        <v>10.45</v>
      </c>
    </row>
    <row r="2420" spans="1:4" ht="18" customHeight="1">
      <c r="A2420" s="408" t="s">
        <v>22299</v>
      </c>
      <c r="B2420" s="409" t="s">
        <v>22300</v>
      </c>
      <c r="C2420" s="408" t="s">
        <v>143</v>
      </c>
      <c r="D2420" s="410">
        <v>11.9</v>
      </c>
    </row>
    <row r="2421" spans="1:4" ht="18" customHeight="1">
      <c r="A2421" s="408" t="s">
        <v>22301</v>
      </c>
      <c r="B2421" s="409" t="s">
        <v>22302</v>
      </c>
      <c r="C2421" s="408" t="s">
        <v>143</v>
      </c>
      <c r="D2421" s="410">
        <v>14.08</v>
      </c>
    </row>
    <row r="2422" spans="1:4" ht="18" customHeight="1">
      <c r="A2422" s="408" t="s">
        <v>22303</v>
      </c>
      <c r="B2422" s="409" t="s">
        <v>22304</v>
      </c>
      <c r="C2422" s="408" t="s">
        <v>143</v>
      </c>
      <c r="D2422" s="410">
        <v>16.489999999999998</v>
      </c>
    </row>
    <row r="2423" spans="1:4" ht="18" customHeight="1">
      <c r="A2423" s="408" t="s">
        <v>22305</v>
      </c>
      <c r="B2423" s="409" t="s">
        <v>22306</v>
      </c>
      <c r="C2423" s="408" t="s">
        <v>143</v>
      </c>
      <c r="D2423" s="410">
        <v>19.29</v>
      </c>
    </row>
    <row r="2424" spans="1:4" ht="18" customHeight="1">
      <c r="A2424" s="408" t="s">
        <v>22307</v>
      </c>
      <c r="B2424" s="409" t="s">
        <v>22308</v>
      </c>
      <c r="C2424" s="408" t="s">
        <v>143</v>
      </c>
      <c r="D2424" s="410">
        <v>22.44</v>
      </c>
    </row>
    <row r="2425" spans="1:4" ht="18" customHeight="1">
      <c r="A2425" s="408" t="s">
        <v>22309</v>
      </c>
      <c r="B2425" s="409" t="s">
        <v>22310</v>
      </c>
      <c r="C2425" s="408" t="s">
        <v>143</v>
      </c>
      <c r="D2425" s="410">
        <v>25.89</v>
      </c>
    </row>
    <row r="2426" spans="1:4" ht="18" customHeight="1">
      <c r="A2426" s="408" t="s">
        <v>22311</v>
      </c>
      <c r="B2426" s="409" t="s">
        <v>22312</v>
      </c>
      <c r="C2426" s="408" t="s">
        <v>143</v>
      </c>
      <c r="D2426" s="410">
        <v>29.74</v>
      </c>
    </row>
    <row r="2427" spans="1:4" ht="18" customHeight="1">
      <c r="A2427" s="408" t="s">
        <v>22313</v>
      </c>
      <c r="B2427" s="409" t="s">
        <v>22314</v>
      </c>
      <c r="C2427" s="408" t="s">
        <v>143</v>
      </c>
      <c r="D2427" s="410">
        <v>34.4</v>
      </c>
    </row>
    <row r="2428" spans="1:4" ht="18" customHeight="1">
      <c r="A2428" s="408" t="s">
        <v>22315</v>
      </c>
      <c r="B2428" s="409" t="s">
        <v>22316</v>
      </c>
      <c r="C2428" s="408" t="s">
        <v>143</v>
      </c>
      <c r="D2428" s="410">
        <v>38.53</v>
      </c>
    </row>
    <row r="2429" spans="1:4" ht="18" customHeight="1">
      <c r="A2429" s="408" t="s">
        <v>22317</v>
      </c>
      <c r="B2429" s="409" t="s">
        <v>22318</v>
      </c>
      <c r="C2429" s="408" t="s">
        <v>143</v>
      </c>
      <c r="D2429" s="410">
        <v>43.86</v>
      </c>
    </row>
    <row r="2430" spans="1:4" ht="18" customHeight="1">
      <c r="A2430" s="408" t="s">
        <v>22319</v>
      </c>
      <c r="B2430" s="409" t="s">
        <v>22320</v>
      </c>
      <c r="C2430" s="408" t="s">
        <v>143</v>
      </c>
      <c r="D2430" s="410">
        <v>47.47</v>
      </c>
    </row>
    <row r="2431" spans="1:4" ht="18" customHeight="1">
      <c r="A2431" s="408" t="s">
        <v>22321</v>
      </c>
      <c r="B2431" s="409" t="s">
        <v>22322</v>
      </c>
      <c r="C2431" s="408" t="s">
        <v>143</v>
      </c>
      <c r="D2431" s="410">
        <v>5.91</v>
      </c>
    </row>
    <row r="2432" spans="1:4" ht="18" customHeight="1">
      <c r="A2432" s="408" t="s">
        <v>22323</v>
      </c>
      <c r="B2432" s="409" t="s">
        <v>22324</v>
      </c>
      <c r="C2432" s="408" t="s">
        <v>143</v>
      </c>
      <c r="D2432" s="410">
        <v>6.6</v>
      </c>
    </row>
    <row r="2433" spans="1:4" ht="18" customHeight="1">
      <c r="A2433" s="408" t="s">
        <v>22325</v>
      </c>
      <c r="B2433" s="409" t="s">
        <v>22326</v>
      </c>
      <c r="C2433" s="408" t="s">
        <v>143</v>
      </c>
      <c r="D2433" s="410">
        <v>7.22</v>
      </c>
    </row>
    <row r="2434" spans="1:4" ht="18" customHeight="1">
      <c r="A2434" s="408" t="s">
        <v>22327</v>
      </c>
      <c r="B2434" s="409" t="s">
        <v>22328</v>
      </c>
      <c r="C2434" s="408" t="s">
        <v>143</v>
      </c>
      <c r="D2434" s="410">
        <v>5.69</v>
      </c>
    </row>
    <row r="2435" spans="1:4" ht="18" customHeight="1">
      <c r="A2435" s="408" t="s">
        <v>22329</v>
      </c>
      <c r="B2435" s="409" t="s">
        <v>22330</v>
      </c>
      <c r="C2435" s="408" t="s">
        <v>143</v>
      </c>
      <c r="D2435" s="410">
        <v>11.25</v>
      </c>
    </row>
    <row r="2436" spans="1:4" ht="18" customHeight="1">
      <c r="A2436" s="408" t="s">
        <v>22331</v>
      </c>
      <c r="B2436" s="409" t="s">
        <v>22332</v>
      </c>
      <c r="C2436" s="408" t="s">
        <v>143</v>
      </c>
      <c r="D2436" s="410">
        <v>13.92</v>
      </c>
    </row>
    <row r="2437" spans="1:4" ht="18" customHeight="1">
      <c r="A2437" s="408" t="s">
        <v>22333</v>
      </c>
      <c r="B2437" s="409" t="s">
        <v>22334</v>
      </c>
      <c r="C2437" s="408" t="s">
        <v>143</v>
      </c>
      <c r="D2437" s="410">
        <v>18.010000000000002</v>
      </c>
    </row>
    <row r="2438" spans="1:4" ht="18" customHeight="1">
      <c r="A2438" s="408" t="s">
        <v>22335</v>
      </c>
      <c r="B2438" s="409" t="s">
        <v>22336</v>
      </c>
      <c r="C2438" s="408" t="s">
        <v>143</v>
      </c>
      <c r="D2438" s="410">
        <v>6.91</v>
      </c>
    </row>
    <row r="2439" spans="1:4" ht="18" customHeight="1">
      <c r="A2439" s="408" t="s">
        <v>22337</v>
      </c>
      <c r="B2439" s="409" t="s">
        <v>22338</v>
      </c>
      <c r="C2439" s="408" t="s">
        <v>143</v>
      </c>
      <c r="D2439" s="410">
        <v>7.68</v>
      </c>
    </row>
    <row r="2440" spans="1:4" ht="18" customHeight="1">
      <c r="A2440" s="408" t="s">
        <v>22339</v>
      </c>
      <c r="B2440" s="409" t="s">
        <v>22340</v>
      </c>
      <c r="C2440" s="408" t="s">
        <v>143</v>
      </c>
      <c r="D2440" s="410">
        <v>9.06</v>
      </c>
    </row>
    <row r="2441" spans="1:4" ht="18" customHeight="1">
      <c r="A2441" s="408" t="s">
        <v>22341</v>
      </c>
      <c r="B2441" s="409" t="s">
        <v>22342</v>
      </c>
      <c r="C2441" s="408" t="s">
        <v>143</v>
      </c>
      <c r="D2441" s="410">
        <v>6.7</v>
      </c>
    </row>
    <row r="2442" spans="1:4" ht="18" customHeight="1">
      <c r="A2442" s="408" t="s">
        <v>22343</v>
      </c>
      <c r="B2442" s="409" t="s">
        <v>22344</v>
      </c>
      <c r="C2442" s="408" t="s">
        <v>143</v>
      </c>
      <c r="D2442" s="410">
        <v>8.9700000000000006</v>
      </c>
    </row>
    <row r="2443" spans="1:4" ht="18" customHeight="1">
      <c r="A2443" s="408" t="s">
        <v>22345</v>
      </c>
      <c r="B2443" s="409" t="s">
        <v>22346</v>
      </c>
      <c r="C2443" s="408" t="s">
        <v>143</v>
      </c>
      <c r="D2443" s="410">
        <v>11.85</v>
      </c>
    </row>
    <row r="2444" spans="1:4" ht="18" customHeight="1">
      <c r="A2444" s="408" t="s">
        <v>22347</v>
      </c>
      <c r="B2444" s="409" t="s">
        <v>22348</v>
      </c>
      <c r="C2444" s="408" t="s">
        <v>143</v>
      </c>
      <c r="D2444" s="410">
        <v>15.22</v>
      </c>
    </row>
    <row r="2445" spans="1:4" ht="18" customHeight="1">
      <c r="A2445" s="408" t="s">
        <v>22349</v>
      </c>
      <c r="B2445" s="409" t="s">
        <v>22350</v>
      </c>
      <c r="C2445" s="408" t="s">
        <v>143</v>
      </c>
      <c r="D2445" s="410">
        <v>19.66</v>
      </c>
    </row>
    <row r="2446" spans="1:4" ht="18" customHeight="1">
      <c r="A2446" s="408" t="s">
        <v>22351</v>
      </c>
      <c r="B2446" s="409" t="s">
        <v>22352</v>
      </c>
      <c r="C2446" s="408" t="s">
        <v>143</v>
      </c>
      <c r="D2446" s="410">
        <v>25.3</v>
      </c>
    </row>
    <row r="2447" spans="1:4" ht="18" customHeight="1">
      <c r="A2447" s="408" t="s">
        <v>22353</v>
      </c>
      <c r="B2447" s="409" t="s">
        <v>22354</v>
      </c>
      <c r="C2447" s="408" t="s">
        <v>143</v>
      </c>
      <c r="D2447" s="410">
        <v>30.95</v>
      </c>
    </row>
    <row r="2448" spans="1:4" ht="18" customHeight="1">
      <c r="A2448" s="408" t="s">
        <v>22355</v>
      </c>
      <c r="B2448" s="409" t="s">
        <v>22356</v>
      </c>
      <c r="C2448" s="408" t="s">
        <v>143</v>
      </c>
      <c r="D2448" s="410">
        <v>35.32</v>
      </c>
    </row>
    <row r="2449" spans="1:4" ht="18" customHeight="1">
      <c r="A2449" s="408" t="s">
        <v>22357</v>
      </c>
      <c r="B2449" s="409" t="s">
        <v>22358</v>
      </c>
      <c r="C2449" s="408" t="s">
        <v>143</v>
      </c>
      <c r="D2449" s="410">
        <v>5.46</v>
      </c>
    </row>
    <row r="2450" spans="1:4" ht="18" customHeight="1">
      <c r="A2450" s="408" t="s">
        <v>22359</v>
      </c>
      <c r="B2450" s="409" t="s">
        <v>22360</v>
      </c>
      <c r="C2450" s="408" t="s">
        <v>143</v>
      </c>
      <c r="D2450" s="410">
        <v>5.93</v>
      </c>
    </row>
    <row r="2451" spans="1:4" ht="18" customHeight="1">
      <c r="A2451" s="408" t="s">
        <v>22361</v>
      </c>
      <c r="B2451" s="409" t="s">
        <v>22362</v>
      </c>
      <c r="C2451" s="408" t="s">
        <v>143</v>
      </c>
      <c r="D2451" s="410">
        <v>6.76</v>
      </c>
    </row>
    <row r="2452" spans="1:4" ht="18" customHeight="1">
      <c r="A2452" s="408" t="s">
        <v>22363</v>
      </c>
      <c r="B2452" s="409" t="s">
        <v>22364</v>
      </c>
      <c r="C2452" s="408" t="s">
        <v>143</v>
      </c>
      <c r="D2452" s="410">
        <v>5.35</v>
      </c>
    </row>
    <row r="2453" spans="1:4" ht="18" customHeight="1">
      <c r="A2453" s="408" t="s">
        <v>22365</v>
      </c>
      <c r="B2453" s="409" t="s">
        <v>22366</v>
      </c>
      <c r="C2453" s="408" t="s">
        <v>143</v>
      </c>
      <c r="D2453" s="410">
        <v>9.09</v>
      </c>
    </row>
    <row r="2454" spans="1:4" ht="18" customHeight="1">
      <c r="A2454" s="408" t="s">
        <v>22367</v>
      </c>
      <c r="B2454" s="409" t="s">
        <v>22368</v>
      </c>
      <c r="C2454" s="408" t="s">
        <v>143</v>
      </c>
      <c r="D2454" s="410">
        <v>10.53</v>
      </c>
    </row>
    <row r="2455" spans="1:4" ht="18" customHeight="1">
      <c r="A2455" s="408" t="s">
        <v>22369</v>
      </c>
      <c r="B2455" s="409" t="s">
        <v>22370</v>
      </c>
      <c r="C2455" s="408" t="s">
        <v>143</v>
      </c>
      <c r="D2455" s="410">
        <v>12.15</v>
      </c>
    </row>
    <row r="2456" spans="1:4" ht="18" customHeight="1">
      <c r="A2456" s="408" t="s">
        <v>22371</v>
      </c>
      <c r="B2456" s="409" t="s">
        <v>22372</v>
      </c>
      <c r="C2456" s="408" t="s">
        <v>143</v>
      </c>
      <c r="D2456" s="410">
        <v>14.38</v>
      </c>
    </row>
    <row r="2457" spans="1:4" ht="18" customHeight="1">
      <c r="A2457" s="408" t="s">
        <v>22373</v>
      </c>
      <c r="B2457" s="409" t="s">
        <v>22374</v>
      </c>
      <c r="C2457" s="408" t="s">
        <v>143</v>
      </c>
      <c r="D2457" s="410">
        <v>17.77</v>
      </c>
    </row>
    <row r="2458" spans="1:4" ht="18" customHeight="1">
      <c r="A2458" s="408" t="s">
        <v>22375</v>
      </c>
      <c r="B2458" s="409" t="s">
        <v>22376</v>
      </c>
      <c r="C2458" s="408" t="s">
        <v>143</v>
      </c>
      <c r="D2458" s="410">
        <v>21.63</v>
      </c>
    </row>
    <row r="2459" spans="1:4" ht="18" customHeight="1">
      <c r="A2459" s="408" t="s">
        <v>22377</v>
      </c>
      <c r="B2459" s="409" t="s">
        <v>22378</v>
      </c>
      <c r="C2459" s="408" t="s">
        <v>143</v>
      </c>
      <c r="D2459" s="410">
        <v>25.87</v>
      </c>
    </row>
    <row r="2460" spans="1:4" ht="18" customHeight="1">
      <c r="A2460" s="408" t="s">
        <v>22379</v>
      </c>
      <c r="B2460" s="409" t="s">
        <v>22380</v>
      </c>
      <c r="C2460" s="408" t="s">
        <v>143</v>
      </c>
      <c r="D2460" s="410">
        <v>30.75</v>
      </c>
    </row>
    <row r="2461" spans="1:4" ht="18" customHeight="1">
      <c r="A2461" s="408" t="s">
        <v>22381</v>
      </c>
      <c r="B2461" s="409" t="s">
        <v>22382</v>
      </c>
      <c r="C2461" s="408" t="s">
        <v>143</v>
      </c>
      <c r="D2461" s="410">
        <v>36.57</v>
      </c>
    </row>
    <row r="2462" spans="1:4" ht="18" customHeight="1">
      <c r="A2462" s="408" t="s">
        <v>22383</v>
      </c>
      <c r="B2462" s="409" t="s">
        <v>22384</v>
      </c>
      <c r="C2462" s="408" t="s">
        <v>143</v>
      </c>
      <c r="D2462" s="410">
        <v>39.11</v>
      </c>
    </row>
    <row r="2463" spans="1:4" ht="18" customHeight="1">
      <c r="A2463" s="408" t="s">
        <v>22385</v>
      </c>
      <c r="B2463" s="409" t="s">
        <v>22386</v>
      </c>
      <c r="C2463" s="408" t="s">
        <v>143</v>
      </c>
      <c r="D2463" s="410">
        <v>5.29</v>
      </c>
    </row>
    <row r="2464" spans="1:4" ht="18" customHeight="1">
      <c r="A2464" s="408" t="s">
        <v>22387</v>
      </c>
      <c r="B2464" s="409" t="s">
        <v>22388</v>
      </c>
      <c r="C2464" s="408" t="s">
        <v>143</v>
      </c>
      <c r="D2464" s="410">
        <v>6.29</v>
      </c>
    </row>
    <row r="2465" spans="1:4" ht="18" customHeight="1">
      <c r="A2465" s="408" t="s">
        <v>22389</v>
      </c>
      <c r="B2465" s="409" t="s">
        <v>22390</v>
      </c>
      <c r="C2465" s="408" t="s">
        <v>143</v>
      </c>
      <c r="D2465" s="410">
        <v>7.5</v>
      </c>
    </row>
    <row r="2466" spans="1:4" ht="18" customHeight="1">
      <c r="A2466" s="408" t="s">
        <v>22391</v>
      </c>
      <c r="B2466" s="409" t="s">
        <v>22392</v>
      </c>
      <c r="C2466" s="408" t="s">
        <v>143</v>
      </c>
      <c r="D2466" s="410">
        <v>4.72</v>
      </c>
    </row>
    <row r="2467" spans="1:4" ht="9" customHeight="1">
      <c r="A2467" s="408" t="s">
        <v>22393</v>
      </c>
      <c r="B2467" s="409" t="s">
        <v>22394</v>
      </c>
      <c r="C2467" s="408" t="s">
        <v>143</v>
      </c>
      <c r="D2467" s="410">
        <v>10.14</v>
      </c>
    </row>
    <row r="2468" spans="1:4" ht="9" customHeight="1">
      <c r="A2468" s="408" t="s">
        <v>22395</v>
      </c>
      <c r="B2468" s="409" t="s">
        <v>22396</v>
      </c>
      <c r="C2468" s="408" t="s">
        <v>143</v>
      </c>
      <c r="D2468" s="410">
        <v>10.34</v>
      </c>
    </row>
    <row r="2469" spans="1:4" ht="9" customHeight="1">
      <c r="A2469" s="408" t="s">
        <v>22397</v>
      </c>
      <c r="B2469" s="409" t="s">
        <v>22398</v>
      </c>
      <c r="C2469" s="408" t="s">
        <v>143</v>
      </c>
      <c r="D2469" s="410">
        <v>10.54</v>
      </c>
    </row>
    <row r="2470" spans="1:4" ht="9" customHeight="1">
      <c r="A2470" s="408" t="s">
        <v>22399</v>
      </c>
      <c r="B2470" s="409" t="s">
        <v>22400</v>
      </c>
      <c r="C2470" s="408" t="s">
        <v>143</v>
      </c>
      <c r="D2470" s="410">
        <v>10.75</v>
      </c>
    </row>
    <row r="2471" spans="1:4" ht="9" customHeight="1">
      <c r="A2471" s="408" t="s">
        <v>22401</v>
      </c>
      <c r="B2471" s="409" t="s">
        <v>22402</v>
      </c>
      <c r="C2471" s="408" t="s">
        <v>143</v>
      </c>
      <c r="D2471" s="410">
        <v>10.97</v>
      </c>
    </row>
    <row r="2472" spans="1:4" ht="9" customHeight="1">
      <c r="A2472" s="408" t="s">
        <v>22403</v>
      </c>
      <c r="B2472" s="409" t="s">
        <v>22404</v>
      </c>
      <c r="C2472" s="408" t="s">
        <v>143</v>
      </c>
      <c r="D2472" s="410">
        <v>11.09</v>
      </c>
    </row>
    <row r="2473" spans="1:4" ht="9" customHeight="1">
      <c r="A2473" s="408" t="s">
        <v>22405</v>
      </c>
      <c r="B2473" s="409" t="s">
        <v>22406</v>
      </c>
      <c r="C2473" s="408" t="s">
        <v>143</v>
      </c>
      <c r="D2473" s="410">
        <v>8.06</v>
      </c>
    </row>
    <row r="2474" spans="1:4" ht="9" customHeight="1">
      <c r="A2474" s="408" t="s">
        <v>22407</v>
      </c>
      <c r="B2474" s="409" t="s">
        <v>22408</v>
      </c>
      <c r="C2474" s="408" t="s">
        <v>143</v>
      </c>
      <c r="D2474" s="410">
        <v>8.1300000000000008</v>
      </c>
    </row>
    <row r="2475" spans="1:4" ht="9" customHeight="1">
      <c r="A2475" s="408" t="s">
        <v>22409</v>
      </c>
      <c r="B2475" s="409" t="s">
        <v>22410</v>
      </c>
      <c r="C2475" s="408" t="s">
        <v>143</v>
      </c>
      <c r="D2475" s="410">
        <v>8.1999999999999993</v>
      </c>
    </row>
    <row r="2476" spans="1:4" ht="9" customHeight="1">
      <c r="A2476" s="408" t="s">
        <v>22411</v>
      </c>
      <c r="B2476" s="409" t="s">
        <v>22412</v>
      </c>
      <c r="C2476" s="408" t="s">
        <v>143</v>
      </c>
      <c r="D2476" s="410">
        <v>8.2799999999999994</v>
      </c>
    </row>
    <row r="2477" spans="1:4" ht="9" customHeight="1">
      <c r="A2477" s="408" t="s">
        <v>22413</v>
      </c>
      <c r="B2477" s="409" t="s">
        <v>22414</v>
      </c>
      <c r="C2477" s="408" t="s">
        <v>143</v>
      </c>
      <c r="D2477" s="410">
        <v>8.36</v>
      </c>
    </row>
    <row r="2478" spans="1:4" ht="9" customHeight="1">
      <c r="A2478" s="408" t="s">
        <v>22415</v>
      </c>
      <c r="B2478" s="409" t="s">
        <v>22416</v>
      </c>
      <c r="C2478" s="408" t="s">
        <v>143</v>
      </c>
      <c r="D2478" s="410">
        <v>8.4</v>
      </c>
    </row>
    <row r="2479" spans="1:4" ht="9" customHeight="1">
      <c r="A2479" s="408" t="s">
        <v>22417</v>
      </c>
      <c r="B2479" s="409" t="s">
        <v>22418</v>
      </c>
      <c r="C2479" s="408" t="s">
        <v>143</v>
      </c>
      <c r="D2479" s="410">
        <v>10.76</v>
      </c>
    </row>
    <row r="2480" spans="1:4" ht="9" customHeight="1">
      <c r="A2480" s="408" t="s">
        <v>22419</v>
      </c>
      <c r="B2480" s="409" t="s">
        <v>22420</v>
      </c>
      <c r="C2480" s="408" t="s">
        <v>143</v>
      </c>
      <c r="D2480" s="410">
        <v>10.82</v>
      </c>
    </row>
    <row r="2481" spans="1:4" ht="9" customHeight="1">
      <c r="A2481" s="408" t="s">
        <v>22421</v>
      </c>
      <c r="B2481" s="409" t="s">
        <v>22422</v>
      </c>
      <c r="C2481" s="408" t="s">
        <v>143</v>
      </c>
      <c r="D2481" s="410">
        <v>10.89</v>
      </c>
    </row>
    <row r="2482" spans="1:4" ht="9" customHeight="1">
      <c r="A2482" s="408" t="s">
        <v>22423</v>
      </c>
      <c r="B2482" s="409" t="s">
        <v>22424</v>
      </c>
      <c r="C2482" s="408" t="s">
        <v>143</v>
      </c>
      <c r="D2482" s="410">
        <v>10.96</v>
      </c>
    </row>
    <row r="2483" spans="1:4" ht="9" customHeight="1">
      <c r="A2483" s="408" t="s">
        <v>22425</v>
      </c>
      <c r="B2483" s="409" t="s">
        <v>22426</v>
      </c>
      <c r="C2483" s="408" t="s">
        <v>143</v>
      </c>
      <c r="D2483" s="410">
        <v>11.04</v>
      </c>
    </row>
    <row r="2484" spans="1:4" ht="9" customHeight="1">
      <c r="A2484" s="408" t="s">
        <v>22427</v>
      </c>
      <c r="B2484" s="409" t="s">
        <v>22428</v>
      </c>
      <c r="C2484" s="408" t="s">
        <v>143</v>
      </c>
      <c r="D2484" s="410">
        <v>11.08</v>
      </c>
    </row>
    <row r="2485" spans="1:4" ht="9" customHeight="1">
      <c r="A2485" s="408" t="s">
        <v>22429</v>
      </c>
      <c r="B2485" s="409" t="s">
        <v>22430</v>
      </c>
      <c r="C2485" s="408" t="s">
        <v>143</v>
      </c>
      <c r="D2485" s="410">
        <v>12.25</v>
      </c>
    </row>
    <row r="2486" spans="1:4" ht="9" customHeight="1">
      <c r="A2486" s="408" t="s">
        <v>22431</v>
      </c>
      <c r="B2486" s="409" t="s">
        <v>22432</v>
      </c>
      <c r="C2486" s="408" t="s">
        <v>143</v>
      </c>
      <c r="D2486" s="410">
        <v>12.42</v>
      </c>
    </row>
    <row r="2487" spans="1:4" ht="9" customHeight="1">
      <c r="A2487" s="408" t="s">
        <v>22433</v>
      </c>
      <c r="B2487" s="409" t="s">
        <v>22434</v>
      </c>
      <c r="C2487" s="408" t="s">
        <v>143</v>
      </c>
      <c r="D2487" s="410">
        <v>12.6</v>
      </c>
    </row>
    <row r="2488" spans="1:4" ht="9" customHeight="1">
      <c r="A2488" s="408" t="s">
        <v>22435</v>
      </c>
      <c r="B2488" s="409" t="s">
        <v>22436</v>
      </c>
      <c r="C2488" s="408" t="s">
        <v>143</v>
      </c>
      <c r="D2488" s="410">
        <v>12.78</v>
      </c>
    </row>
    <row r="2489" spans="1:4" ht="9" customHeight="1">
      <c r="A2489" s="408" t="s">
        <v>22437</v>
      </c>
      <c r="B2489" s="409" t="s">
        <v>22438</v>
      </c>
      <c r="C2489" s="408" t="s">
        <v>143</v>
      </c>
      <c r="D2489" s="410">
        <v>12.98</v>
      </c>
    </row>
    <row r="2490" spans="1:4" ht="9" customHeight="1">
      <c r="A2490" s="408" t="s">
        <v>22439</v>
      </c>
      <c r="B2490" s="409" t="s">
        <v>22440</v>
      </c>
      <c r="C2490" s="408" t="s">
        <v>143</v>
      </c>
      <c r="D2490" s="410">
        <v>13.08</v>
      </c>
    </row>
    <row r="2491" spans="1:4" ht="9" customHeight="1">
      <c r="A2491" s="408" t="s">
        <v>22441</v>
      </c>
      <c r="B2491" s="409" t="s">
        <v>22442</v>
      </c>
      <c r="C2491" s="408" t="s">
        <v>143</v>
      </c>
      <c r="D2491" s="410">
        <v>13.5</v>
      </c>
    </row>
    <row r="2492" spans="1:4" ht="9" customHeight="1">
      <c r="A2492" s="408" t="s">
        <v>22443</v>
      </c>
      <c r="B2492" s="409" t="s">
        <v>22444</v>
      </c>
      <c r="C2492" s="408" t="s">
        <v>143</v>
      </c>
      <c r="D2492" s="410">
        <v>13.57</v>
      </c>
    </row>
    <row r="2493" spans="1:4" ht="9" customHeight="1">
      <c r="A2493" s="408" t="s">
        <v>22445</v>
      </c>
      <c r="B2493" s="409" t="s">
        <v>22446</v>
      </c>
      <c r="C2493" s="408" t="s">
        <v>143</v>
      </c>
      <c r="D2493" s="410">
        <v>13.63</v>
      </c>
    </row>
    <row r="2494" spans="1:4" ht="9" customHeight="1">
      <c r="A2494" s="408" t="s">
        <v>22447</v>
      </c>
      <c r="B2494" s="409" t="s">
        <v>22448</v>
      </c>
      <c r="C2494" s="408" t="s">
        <v>143</v>
      </c>
      <c r="D2494" s="410">
        <v>13.7</v>
      </c>
    </row>
    <row r="2495" spans="1:4" ht="9" customHeight="1">
      <c r="A2495" s="408" t="s">
        <v>22449</v>
      </c>
      <c r="B2495" s="409" t="s">
        <v>22450</v>
      </c>
      <c r="C2495" s="408" t="s">
        <v>143</v>
      </c>
      <c r="D2495" s="410">
        <v>13.78</v>
      </c>
    </row>
    <row r="2496" spans="1:4" ht="9" customHeight="1">
      <c r="A2496" s="408" t="s">
        <v>22451</v>
      </c>
      <c r="B2496" s="409" t="s">
        <v>22452</v>
      </c>
      <c r="C2496" s="408" t="s">
        <v>143</v>
      </c>
      <c r="D2496" s="410">
        <v>13.82</v>
      </c>
    </row>
    <row r="2497" spans="1:4" ht="9" customHeight="1">
      <c r="A2497" s="408" t="s">
        <v>22453</v>
      </c>
      <c r="B2497" s="409" t="s">
        <v>22454</v>
      </c>
      <c r="C2497" s="408" t="s">
        <v>143</v>
      </c>
      <c r="D2497" s="410">
        <v>11.45</v>
      </c>
    </row>
    <row r="2498" spans="1:4" ht="9" customHeight="1">
      <c r="A2498" s="408" t="s">
        <v>22455</v>
      </c>
      <c r="B2498" s="409" t="s">
        <v>22456</v>
      </c>
      <c r="C2498" s="408" t="s">
        <v>143</v>
      </c>
      <c r="D2498" s="410">
        <v>11.59</v>
      </c>
    </row>
    <row r="2499" spans="1:4" ht="9" customHeight="1">
      <c r="A2499" s="408" t="s">
        <v>22457</v>
      </c>
      <c r="B2499" s="409" t="s">
        <v>22458</v>
      </c>
      <c r="C2499" s="408" t="s">
        <v>143</v>
      </c>
      <c r="D2499" s="410">
        <v>11.73</v>
      </c>
    </row>
    <row r="2500" spans="1:4" ht="9" customHeight="1">
      <c r="A2500" s="408" t="s">
        <v>22459</v>
      </c>
      <c r="B2500" s="409" t="s">
        <v>22460</v>
      </c>
      <c r="C2500" s="408" t="s">
        <v>143</v>
      </c>
      <c r="D2500" s="410">
        <v>11.88</v>
      </c>
    </row>
    <row r="2501" spans="1:4" ht="9" customHeight="1">
      <c r="A2501" s="408" t="s">
        <v>22461</v>
      </c>
      <c r="B2501" s="409" t="s">
        <v>22462</v>
      </c>
      <c r="C2501" s="408" t="s">
        <v>143</v>
      </c>
      <c r="D2501" s="410">
        <v>12.04</v>
      </c>
    </row>
    <row r="2502" spans="1:4" ht="9" customHeight="1">
      <c r="A2502" s="408" t="s">
        <v>22463</v>
      </c>
      <c r="B2502" s="409" t="s">
        <v>22464</v>
      </c>
      <c r="C2502" s="408" t="s">
        <v>143</v>
      </c>
      <c r="D2502" s="410">
        <v>12.12</v>
      </c>
    </row>
    <row r="2503" spans="1:4" ht="9" customHeight="1">
      <c r="A2503" s="408" t="s">
        <v>22465</v>
      </c>
      <c r="B2503" s="409" t="s">
        <v>22466</v>
      </c>
      <c r="C2503" s="408" t="s">
        <v>143</v>
      </c>
      <c r="D2503" s="410">
        <v>9.98</v>
      </c>
    </row>
    <row r="2504" spans="1:4" ht="9" customHeight="1">
      <c r="A2504" s="408" t="s">
        <v>22467</v>
      </c>
      <c r="B2504" s="409" t="s">
        <v>22468</v>
      </c>
      <c r="C2504" s="408" t="s">
        <v>143</v>
      </c>
      <c r="D2504" s="410">
        <v>10.09</v>
      </c>
    </row>
    <row r="2505" spans="1:4" ht="9" customHeight="1">
      <c r="A2505" s="408" t="s">
        <v>22469</v>
      </c>
      <c r="B2505" s="409" t="s">
        <v>22470</v>
      </c>
      <c r="C2505" s="408" t="s">
        <v>143</v>
      </c>
      <c r="D2505" s="410">
        <v>10.210000000000001</v>
      </c>
    </row>
    <row r="2506" spans="1:4" ht="9" customHeight="1">
      <c r="A2506" s="408" t="s">
        <v>22471</v>
      </c>
      <c r="B2506" s="409" t="s">
        <v>22472</v>
      </c>
      <c r="C2506" s="408" t="s">
        <v>143</v>
      </c>
      <c r="D2506" s="410">
        <v>10.33</v>
      </c>
    </row>
    <row r="2507" spans="1:4" ht="9" customHeight="1">
      <c r="A2507" s="408" t="s">
        <v>22473</v>
      </c>
      <c r="B2507" s="409" t="s">
        <v>22474</v>
      </c>
      <c r="C2507" s="408" t="s">
        <v>143</v>
      </c>
      <c r="D2507" s="410">
        <v>10.46</v>
      </c>
    </row>
    <row r="2508" spans="1:4" ht="9" customHeight="1">
      <c r="A2508" s="408" t="s">
        <v>22475</v>
      </c>
      <c r="B2508" s="409" t="s">
        <v>22476</v>
      </c>
      <c r="C2508" s="408" t="s">
        <v>143</v>
      </c>
      <c r="D2508" s="410">
        <v>10.53</v>
      </c>
    </row>
    <row r="2509" spans="1:4" ht="9" customHeight="1">
      <c r="A2509" s="408" t="s">
        <v>22477</v>
      </c>
      <c r="B2509" s="409" t="s">
        <v>22478</v>
      </c>
      <c r="C2509" s="408" t="s">
        <v>143</v>
      </c>
      <c r="D2509" s="410">
        <v>9.39</v>
      </c>
    </row>
    <row r="2510" spans="1:4" ht="9" customHeight="1">
      <c r="A2510" s="408" t="s">
        <v>22479</v>
      </c>
      <c r="B2510" s="409" t="s">
        <v>22480</v>
      </c>
      <c r="C2510" s="408" t="s">
        <v>143</v>
      </c>
      <c r="D2510" s="410">
        <v>9.49</v>
      </c>
    </row>
    <row r="2511" spans="1:4" ht="9" customHeight="1">
      <c r="A2511" s="408" t="s">
        <v>22481</v>
      </c>
      <c r="B2511" s="409" t="s">
        <v>22482</v>
      </c>
      <c r="C2511" s="408" t="s">
        <v>143</v>
      </c>
      <c r="D2511" s="410">
        <v>9.59</v>
      </c>
    </row>
    <row r="2512" spans="1:4" ht="9" customHeight="1">
      <c r="A2512" s="408" t="s">
        <v>22483</v>
      </c>
      <c r="B2512" s="409" t="s">
        <v>22484</v>
      </c>
      <c r="C2512" s="408" t="s">
        <v>143</v>
      </c>
      <c r="D2512" s="410">
        <v>9.6999999999999993</v>
      </c>
    </row>
    <row r="2513" spans="1:4" ht="9" customHeight="1">
      <c r="A2513" s="408" t="s">
        <v>22485</v>
      </c>
      <c r="B2513" s="409" t="s">
        <v>22486</v>
      </c>
      <c r="C2513" s="408" t="s">
        <v>143</v>
      </c>
      <c r="D2513" s="410">
        <v>9.82</v>
      </c>
    </row>
    <row r="2514" spans="1:4" ht="9" customHeight="1">
      <c r="A2514" s="408" t="s">
        <v>22487</v>
      </c>
      <c r="B2514" s="409" t="s">
        <v>22488</v>
      </c>
      <c r="C2514" s="408" t="s">
        <v>143</v>
      </c>
      <c r="D2514" s="410">
        <v>9.8800000000000008</v>
      </c>
    </row>
    <row r="2515" spans="1:4" ht="9" customHeight="1">
      <c r="A2515" s="408" t="s">
        <v>22489</v>
      </c>
      <c r="B2515" s="409" t="s">
        <v>22490</v>
      </c>
      <c r="C2515" s="408" t="s">
        <v>143</v>
      </c>
      <c r="D2515" s="410">
        <v>12.93</v>
      </c>
    </row>
    <row r="2516" spans="1:4" ht="9" customHeight="1">
      <c r="A2516" s="408" t="s">
        <v>22491</v>
      </c>
      <c r="B2516" s="409" t="s">
        <v>22492</v>
      </c>
      <c r="C2516" s="408" t="s">
        <v>143</v>
      </c>
      <c r="D2516" s="410">
        <v>13.2</v>
      </c>
    </row>
    <row r="2517" spans="1:4" ht="9" customHeight="1">
      <c r="A2517" s="408" t="s">
        <v>22493</v>
      </c>
      <c r="B2517" s="409" t="s">
        <v>22494</v>
      </c>
      <c r="C2517" s="408" t="s">
        <v>143</v>
      </c>
      <c r="D2517" s="410">
        <v>13.47</v>
      </c>
    </row>
    <row r="2518" spans="1:4" ht="9" customHeight="1">
      <c r="A2518" s="408" t="s">
        <v>22495</v>
      </c>
      <c r="B2518" s="409" t="s">
        <v>22496</v>
      </c>
      <c r="C2518" s="408" t="s">
        <v>143</v>
      </c>
      <c r="D2518" s="410">
        <v>13.75</v>
      </c>
    </row>
    <row r="2519" spans="1:4" ht="9" customHeight="1">
      <c r="A2519" s="408" t="s">
        <v>22497</v>
      </c>
      <c r="B2519" s="409" t="s">
        <v>22498</v>
      </c>
      <c r="C2519" s="408" t="s">
        <v>143</v>
      </c>
      <c r="D2519" s="410">
        <v>14.05</v>
      </c>
    </row>
    <row r="2520" spans="1:4" ht="9" customHeight="1">
      <c r="A2520" s="408" t="s">
        <v>22499</v>
      </c>
      <c r="B2520" s="409" t="s">
        <v>22500</v>
      </c>
      <c r="C2520" s="408" t="s">
        <v>143</v>
      </c>
      <c r="D2520" s="410">
        <v>14.21</v>
      </c>
    </row>
    <row r="2521" spans="1:4" ht="18" customHeight="1">
      <c r="A2521" s="408" t="s">
        <v>22501</v>
      </c>
      <c r="B2521" s="409" t="s">
        <v>22502</v>
      </c>
      <c r="C2521" s="408" t="s">
        <v>143</v>
      </c>
      <c r="D2521" s="410">
        <v>11.48</v>
      </c>
    </row>
    <row r="2522" spans="1:4" ht="18" customHeight="1">
      <c r="A2522" s="408" t="s">
        <v>22503</v>
      </c>
      <c r="B2522" s="409" t="s">
        <v>22504</v>
      </c>
      <c r="C2522" s="408" t="s">
        <v>143</v>
      </c>
      <c r="D2522" s="410">
        <v>12.82</v>
      </c>
    </row>
    <row r="2523" spans="1:4" ht="18" customHeight="1">
      <c r="A2523" s="408" t="s">
        <v>22505</v>
      </c>
      <c r="B2523" s="409" t="s">
        <v>22506</v>
      </c>
      <c r="C2523" s="408" t="s">
        <v>143</v>
      </c>
      <c r="D2523" s="410">
        <v>13.07</v>
      </c>
    </row>
    <row r="2524" spans="1:4" ht="18" customHeight="1">
      <c r="A2524" s="408" t="s">
        <v>22507</v>
      </c>
      <c r="B2524" s="409" t="s">
        <v>22508</v>
      </c>
      <c r="C2524" s="408" t="s">
        <v>143</v>
      </c>
      <c r="D2524" s="410">
        <v>13.31</v>
      </c>
    </row>
    <row r="2525" spans="1:4" ht="18" customHeight="1">
      <c r="A2525" s="408" t="s">
        <v>22509</v>
      </c>
      <c r="B2525" s="409" t="s">
        <v>22510</v>
      </c>
      <c r="C2525" s="408" t="s">
        <v>143</v>
      </c>
      <c r="D2525" s="410">
        <v>14.94</v>
      </c>
    </row>
    <row r="2526" spans="1:4" ht="18" customHeight="1">
      <c r="A2526" s="408" t="s">
        <v>22511</v>
      </c>
      <c r="B2526" s="409" t="s">
        <v>22512</v>
      </c>
      <c r="C2526" s="408" t="s">
        <v>143</v>
      </c>
      <c r="D2526" s="410">
        <v>15.26</v>
      </c>
    </row>
    <row r="2527" spans="1:4" ht="18" customHeight="1">
      <c r="A2527" s="408" t="s">
        <v>22513</v>
      </c>
      <c r="B2527" s="409" t="s">
        <v>22514</v>
      </c>
      <c r="C2527" s="408" t="s">
        <v>143</v>
      </c>
      <c r="D2527" s="410">
        <v>15.59</v>
      </c>
    </row>
    <row r="2528" spans="1:4" ht="18" customHeight="1">
      <c r="A2528" s="408" t="s">
        <v>22515</v>
      </c>
      <c r="B2528" s="409" t="s">
        <v>22516</v>
      </c>
      <c r="C2528" s="408" t="s">
        <v>143</v>
      </c>
      <c r="D2528" s="410">
        <v>11.91</v>
      </c>
    </row>
    <row r="2529" spans="1:4" ht="18" customHeight="1">
      <c r="A2529" s="408" t="s">
        <v>22517</v>
      </c>
      <c r="B2529" s="409" t="s">
        <v>22518</v>
      </c>
      <c r="C2529" s="408" t="s">
        <v>143</v>
      </c>
      <c r="D2529" s="410">
        <v>12.27</v>
      </c>
    </row>
    <row r="2530" spans="1:4" ht="18" customHeight="1">
      <c r="A2530" s="408" t="s">
        <v>22519</v>
      </c>
      <c r="B2530" s="409" t="s">
        <v>22520</v>
      </c>
      <c r="C2530" s="408" t="s">
        <v>143</v>
      </c>
      <c r="D2530" s="410">
        <v>12.52</v>
      </c>
    </row>
    <row r="2531" spans="1:4" ht="18" customHeight="1">
      <c r="A2531" s="408" t="s">
        <v>22521</v>
      </c>
      <c r="B2531" s="409" t="s">
        <v>22522</v>
      </c>
      <c r="C2531" s="408" t="s">
        <v>143</v>
      </c>
      <c r="D2531" s="410">
        <v>15.75</v>
      </c>
    </row>
    <row r="2532" spans="1:4" ht="18" customHeight="1">
      <c r="A2532" s="408" t="s">
        <v>22523</v>
      </c>
      <c r="B2532" s="409" t="s">
        <v>22524</v>
      </c>
      <c r="C2532" s="408" t="s">
        <v>143</v>
      </c>
      <c r="D2532" s="410">
        <v>15.9</v>
      </c>
    </row>
    <row r="2533" spans="1:4" ht="18" customHeight="1">
      <c r="A2533" s="408" t="s">
        <v>22525</v>
      </c>
      <c r="B2533" s="409" t="s">
        <v>22526</v>
      </c>
      <c r="C2533" s="408" t="s">
        <v>143</v>
      </c>
      <c r="D2533" s="410">
        <v>16.11</v>
      </c>
    </row>
    <row r="2534" spans="1:4" ht="18" customHeight="1">
      <c r="A2534" s="408" t="s">
        <v>22527</v>
      </c>
      <c r="B2534" s="409" t="s">
        <v>22528</v>
      </c>
      <c r="C2534" s="408" t="s">
        <v>143</v>
      </c>
      <c r="D2534" s="410">
        <v>16.27</v>
      </c>
    </row>
    <row r="2535" spans="1:4" ht="18" customHeight="1">
      <c r="A2535" s="408" t="s">
        <v>22529</v>
      </c>
      <c r="B2535" s="409" t="s">
        <v>22530</v>
      </c>
      <c r="C2535" s="408" t="s">
        <v>143</v>
      </c>
      <c r="D2535" s="410">
        <v>16.47</v>
      </c>
    </row>
    <row r="2536" spans="1:4" ht="18" customHeight="1">
      <c r="A2536" s="408" t="s">
        <v>22531</v>
      </c>
      <c r="B2536" s="409" t="s">
        <v>22532</v>
      </c>
      <c r="C2536" s="408" t="s">
        <v>143</v>
      </c>
      <c r="D2536" s="410">
        <v>16.68</v>
      </c>
    </row>
    <row r="2537" spans="1:4" ht="18" customHeight="1">
      <c r="A2537" s="408" t="s">
        <v>22533</v>
      </c>
      <c r="B2537" s="409" t="s">
        <v>22534</v>
      </c>
      <c r="C2537" s="408" t="s">
        <v>143</v>
      </c>
      <c r="D2537" s="410">
        <v>16.989999999999998</v>
      </c>
    </row>
    <row r="2538" spans="1:4" ht="18" customHeight="1">
      <c r="A2538" s="408" t="s">
        <v>22535</v>
      </c>
      <c r="B2538" s="409" t="s">
        <v>22536</v>
      </c>
      <c r="C2538" s="408" t="s">
        <v>143</v>
      </c>
      <c r="D2538" s="410">
        <v>18.7</v>
      </c>
    </row>
    <row r="2539" spans="1:4" ht="18" customHeight="1">
      <c r="A2539" s="408" t="s">
        <v>22537</v>
      </c>
      <c r="B2539" s="409" t="s">
        <v>22538</v>
      </c>
      <c r="C2539" s="408" t="s">
        <v>143</v>
      </c>
      <c r="D2539" s="410">
        <v>15.02</v>
      </c>
    </row>
    <row r="2540" spans="1:4" ht="18" customHeight="1">
      <c r="A2540" s="408" t="s">
        <v>22539</v>
      </c>
      <c r="B2540" s="409" t="s">
        <v>22540</v>
      </c>
      <c r="C2540" s="408" t="s">
        <v>143</v>
      </c>
      <c r="D2540" s="410">
        <v>15.28</v>
      </c>
    </row>
    <row r="2541" spans="1:4" ht="18" customHeight="1">
      <c r="A2541" s="408" t="s">
        <v>22541</v>
      </c>
      <c r="B2541" s="409" t="s">
        <v>22542</v>
      </c>
      <c r="C2541" s="408" t="s">
        <v>143</v>
      </c>
      <c r="D2541" s="410">
        <v>13.57</v>
      </c>
    </row>
    <row r="2542" spans="1:4" ht="18" customHeight="1">
      <c r="A2542" s="408" t="s">
        <v>22543</v>
      </c>
      <c r="B2542" s="409" t="s">
        <v>22544</v>
      </c>
      <c r="C2542" s="408" t="s">
        <v>143</v>
      </c>
      <c r="D2542" s="410">
        <v>15.54</v>
      </c>
    </row>
    <row r="2543" spans="1:4" ht="18" customHeight="1">
      <c r="A2543" s="408" t="s">
        <v>22545</v>
      </c>
      <c r="B2543" s="409" t="s">
        <v>22546</v>
      </c>
      <c r="C2543" s="408" t="s">
        <v>143</v>
      </c>
      <c r="D2543" s="410">
        <v>15.7</v>
      </c>
    </row>
    <row r="2544" spans="1:4" ht="18" customHeight="1">
      <c r="A2544" s="408" t="s">
        <v>22547</v>
      </c>
      <c r="B2544" s="409" t="s">
        <v>22548</v>
      </c>
      <c r="C2544" s="408" t="s">
        <v>143</v>
      </c>
      <c r="D2544" s="410">
        <v>18.940000000000001</v>
      </c>
    </row>
    <row r="2545" spans="1:4" ht="18" customHeight="1">
      <c r="A2545" s="408" t="s">
        <v>22549</v>
      </c>
      <c r="B2545" s="409" t="s">
        <v>22550</v>
      </c>
      <c r="C2545" s="408" t="s">
        <v>143</v>
      </c>
      <c r="D2545" s="410">
        <v>15.33</v>
      </c>
    </row>
    <row r="2546" spans="1:4" ht="18" customHeight="1">
      <c r="A2546" s="408" t="s">
        <v>22551</v>
      </c>
      <c r="B2546" s="409" t="s">
        <v>22552</v>
      </c>
      <c r="C2546" s="408" t="s">
        <v>143</v>
      </c>
      <c r="D2546" s="410">
        <v>15.44</v>
      </c>
    </row>
    <row r="2547" spans="1:4" ht="18" customHeight="1">
      <c r="A2547" s="408" t="s">
        <v>22553</v>
      </c>
      <c r="B2547" s="409" t="s">
        <v>22554</v>
      </c>
      <c r="C2547" s="408" t="s">
        <v>143</v>
      </c>
      <c r="D2547" s="410">
        <v>15.54</v>
      </c>
    </row>
    <row r="2548" spans="1:4" ht="18" customHeight="1">
      <c r="A2548" s="408" t="s">
        <v>22555</v>
      </c>
      <c r="B2548" s="409" t="s">
        <v>22556</v>
      </c>
      <c r="C2548" s="408" t="s">
        <v>143</v>
      </c>
      <c r="D2548" s="410">
        <v>15.64</v>
      </c>
    </row>
    <row r="2549" spans="1:4" ht="18" customHeight="1">
      <c r="A2549" s="408" t="s">
        <v>22557</v>
      </c>
      <c r="B2549" s="409" t="s">
        <v>22558</v>
      </c>
      <c r="C2549" s="408" t="s">
        <v>143</v>
      </c>
      <c r="D2549" s="410">
        <v>15.8</v>
      </c>
    </row>
    <row r="2550" spans="1:4" ht="18" customHeight="1">
      <c r="A2550" s="408" t="s">
        <v>22559</v>
      </c>
      <c r="B2550" s="409" t="s">
        <v>22560</v>
      </c>
      <c r="C2550" s="408" t="s">
        <v>143</v>
      </c>
      <c r="D2550" s="410">
        <v>16.010000000000002</v>
      </c>
    </row>
    <row r="2551" spans="1:4" ht="18" customHeight="1">
      <c r="A2551" s="408" t="s">
        <v>22561</v>
      </c>
      <c r="B2551" s="409" t="s">
        <v>22562</v>
      </c>
      <c r="C2551" s="408" t="s">
        <v>143</v>
      </c>
      <c r="D2551" s="410">
        <v>16.32</v>
      </c>
    </row>
    <row r="2552" spans="1:4" ht="18" customHeight="1">
      <c r="A2552" s="408" t="s">
        <v>22563</v>
      </c>
      <c r="B2552" s="409" t="s">
        <v>22564</v>
      </c>
      <c r="C2552" s="408" t="s">
        <v>143</v>
      </c>
      <c r="D2552" s="410">
        <v>13.57</v>
      </c>
    </row>
    <row r="2553" spans="1:4" ht="18" customHeight="1">
      <c r="A2553" s="408" t="s">
        <v>22565</v>
      </c>
      <c r="B2553" s="409" t="s">
        <v>22566</v>
      </c>
      <c r="C2553" s="408" t="s">
        <v>143</v>
      </c>
      <c r="D2553" s="410">
        <v>14.92</v>
      </c>
    </row>
    <row r="2554" spans="1:4" ht="18" customHeight="1">
      <c r="A2554" s="408" t="s">
        <v>22567</v>
      </c>
      <c r="B2554" s="409" t="s">
        <v>22568</v>
      </c>
      <c r="C2554" s="408" t="s">
        <v>143</v>
      </c>
      <c r="D2554" s="410">
        <v>13.39</v>
      </c>
    </row>
    <row r="2555" spans="1:4" ht="18" customHeight="1">
      <c r="A2555" s="408" t="s">
        <v>22569</v>
      </c>
      <c r="B2555" s="409" t="s">
        <v>22570</v>
      </c>
      <c r="C2555" s="408" t="s">
        <v>143</v>
      </c>
      <c r="D2555" s="410">
        <v>15.07</v>
      </c>
    </row>
    <row r="2556" spans="1:4" ht="18" customHeight="1">
      <c r="A2556" s="408" t="s">
        <v>22571</v>
      </c>
      <c r="B2556" s="409" t="s">
        <v>22572</v>
      </c>
      <c r="C2556" s="408" t="s">
        <v>143</v>
      </c>
      <c r="D2556" s="410">
        <v>15.18</v>
      </c>
    </row>
    <row r="2557" spans="1:4" ht="18" customHeight="1">
      <c r="A2557" s="408" t="s">
        <v>22573</v>
      </c>
      <c r="B2557" s="409" t="s">
        <v>22574</v>
      </c>
      <c r="C2557" s="408" t="s">
        <v>143</v>
      </c>
      <c r="D2557" s="410">
        <v>16.53</v>
      </c>
    </row>
    <row r="2558" spans="1:4" ht="18" customHeight="1">
      <c r="A2558" s="408" t="s">
        <v>22575</v>
      </c>
      <c r="B2558" s="409" t="s">
        <v>22576</v>
      </c>
      <c r="C2558" s="408" t="s">
        <v>143</v>
      </c>
      <c r="D2558" s="410">
        <v>15.13</v>
      </c>
    </row>
    <row r="2559" spans="1:4" ht="18" customHeight="1">
      <c r="A2559" s="408" t="s">
        <v>22577</v>
      </c>
      <c r="B2559" s="409" t="s">
        <v>22578</v>
      </c>
      <c r="C2559" s="408" t="s">
        <v>143</v>
      </c>
      <c r="D2559" s="410">
        <v>15.23</v>
      </c>
    </row>
    <row r="2560" spans="1:4" ht="18" customHeight="1">
      <c r="A2560" s="408" t="s">
        <v>22579</v>
      </c>
      <c r="B2560" s="409" t="s">
        <v>22580</v>
      </c>
      <c r="C2560" s="408" t="s">
        <v>143</v>
      </c>
      <c r="D2560" s="410">
        <v>15.33</v>
      </c>
    </row>
    <row r="2561" spans="1:4" ht="18" customHeight="1">
      <c r="A2561" s="408" t="s">
        <v>22581</v>
      </c>
      <c r="B2561" s="409" t="s">
        <v>22582</v>
      </c>
      <c r="C2561" s="408" t="s">
        <v>143</v>
      </c>
      <c r="D2561" s="410">
        <v>15.44</v>
      </c>
    </row>
    <row r="2562" spans="1:4" ht="18" customHeight="1">
      <c r="A2562" s="408" t="s">
        <v>22583</v>
      </c>
      <c r="B2562" s="409" t="s">
        <v>22584</v>
      </c>
      <c r="C2562" s="408" t="s">
        <v>143</v>
      </c>
      <c r="D2562" s="410">
        <v>15.49</v>
      </c>
    </row>
    <row r="2563" spans="1:4" ht="18" customHeight="1">
      <c r="A2563" s="408" t="s">
        <v>22585</v>
      </c>
      <c r="B2563" s="409" t="s">
        <v>22586</v>
      </c>
      <c r="C2563" s="408" t="s">
        <v>143</v>
      </c>
      <c r="D2563" s="410">
        <v>15.7</v>
      </c>
    </row>
    <row r="2564" spans="1:4" ht="18" customHeight="1">
      <c r="A2564" s="408" t="s">
        <v>22587</v>
      </c>
      <c r="B2564" s="409" t="s">
        <v>22588</v>
      </c>
      <c r="C2564" s="408" t="s">
        <v>143</v>
      </c>
      <c r="D2564" s="410">
        <v>15.96</v>
      </c>
    </row>
    <row r="2565" spans="1:4" ht="18" customHeight="1">
      <c r="A2565" s="408" t="s">
        <v>22589</v>
      </c>
      <c r="B2565" s="409" t="s">
        <v>22590</v>
      </c>
      <c r="C2565" s="408" t="s">
        <v>143</v>
      </c>
      <c r="D2565" s="410">
        <v>13.49</v>
      </c>
    </row>
    <row r="2566" spans="1:4" ht="18" customHeight="1">
      <c r="A2566" s="408" t="s">
        <v>22591</v>
      </c>
      <c r="B2566" s="409" t="s">
        <v>22592</v>
      </c>
      <c r="C2566" s="408" t="s">
        <v>143</v>
      </c>
      <c r="D2566" s="410">
        <v>14.76</v>
      </c>
    </row>
    <row r="2567" spans="1:4" ht="18" customHeight="1">
      <c r="A2567" s="408" t="s">
        <v>22593</v>
      </c>
      <c r="B2567" s="409" t="s">
        <v>22594</v>
      </c>
      <c r="C2567" s="408" t="s">
        <v>143</v>
      </c>
      <c r="D2567" s="410">
        <v>13.31</v>
      </c>
    </row>
    <row r="2568" spans="1:4" ht="18" customHeight="1">
      <c r="A2568" s="408" t="s">
        <v>22595</v>
      </c>
      <c r="B2568" s="409" t="s">
        <v>22596</v>
      </c>
      <c r="C2568" s="408" t="s">
        <v>143</v>
      </c>
      <c r="D2568" s="410">
        <v>14.92</v>
      </c>
    </row>
    <row r="2569" spans="1:4" ht="18" customHeight="1">
      <c r="A2569" s="408" t="s">
        <v>22597</v>
      </c>
      <c r="B2569" s="409" t="s">
        <v>22598</v>
      </c>
      <c r="C2569" s="408" t="s">
        <v>143</v>
      </c>
      <c r="D2569" s="410">
        <v>15.02</v>
      </c>
    </row>
    <row r="2570" spans="1:4" ht="18" customHeight="1">
      <c r="A2570" s="408" t="s">
        <v>22599</v>
      </c>
      <c r="B2570" s="409" t="s">
        <v>22600</v>
      </c>
      <c r="C2570" s="408" t="s">
        <v>143</v>
      </c>
      <c r="D2570" s="410">
        <v>16.11</v>
      </c>
    </row>
    <row r="2571" spans="1:4" ht="9" customHeight="1">
      <c r="A2571" s="408" t="s">
        <v>22601</v>
      </c>
      <c r="B2571" s="409" t="s">
        <v>22602</v>
      </c>
      <c r="C2571" s="408" t="s">
        <v>143</v>
      </c>
      <c r="D2571" s="410">
        <v>8.0399999999999991</v>
      </c>
    </row>
    <row r="2572" spans="1:4" ht="18" customHeight="1">
      <c r="A2572" s="408" t="s">
        <v>22603</v>
      </c>
      <c r="B2572" s="409" t="s">
        <v>22604</v>
      </c>
      <c r="C2572" s="408" t="s">
        <v>143</v>
      </c>
      <c r="D2572" s="410">
        <v>7.81</v>
      </c>
    </row>
    <row r="2573" spans="1:4" ht="18" customHeight="1">
      <c r="A2573" s="408" t="s">
        <v>22605</v>
      </c>
      <c r="B2573" s="409" t="s">
        <v>22606</v>
      </c>
      <c r="C2573" s="408" t="s">
        <v>143</v>
      </c>
      <c r="D2573" s="410">
        <v>8.02</v>
      </c>
    </row>
    <row r="2574" spans="1:4" ht="18" customHeight="1">
      <c r="A2574" s="408" t="s">
        <v>22607</v>
      </c>
      <c r="B2574" s="409" t="s">
        <v>22608</v>
      </c>
      <c r="C2574" s="408" t="s">
        <v>143</v>
      </c>
      <c r="D2574" s="410">
        <v>8.7899999999999991</v>
      </c>
    </row>
    <row r="2575" spans="1:4" ht="18" customHeight="1">
      <c r="A2575" s="408" t="s">
        <v>22609</v>
      </c>
      <c r="B2575" s="409" t="s">
        <v>22610</v>
      </c>
      <c r="C2575" s="408" t="s">
        <v>143</v>
      </c>
      <c r="D2575" s="410">
        <v>9.01</v>
      </c>
    </row>
    <row r="2576" spans="1:4" ht="18" customHeight="1">
      <c r="A2576" s="408" t="s">
        <v>22611</v>
      </c>
      <c r="B2576" s="409" t="s">
        <v>22612</v>
      </c>
      <c r="C2576" s="408" t="s">
        <v>143</v>
      </c>
      <c r="D2576" s="410">
        <v>9.17</v>
      </c>
    </row>
    <row r="2577" spans="1:4" ht="18" customHeight="1">
      <c r="A2577" s="408" t="s">
        <v>22613</v>
      </c>
      <c r="B2577" s="409" t="s">
        <v>22614</v>
      </c>
      <c r="C2577" s="408" t="s">
        <v>143</v>
      </c>
      <c r="D2577" s="410">
        <v>9.5</v>
      </c>
    </row>
    <row r="2578" spans="1:4" ht="18" customHeight="1">
      <c r="A2578" s="408" t="s">
        <v>22615</v>
      </c>
      <c r="B2578" s="409" t="s">
        <v>22616</v>
      </c>
      <c r="C2578" s="408" t="s">
        <v>143</v>
      </c>
      <c r="D2578" s="410">
        <v>10.66</v>
      </c>
    </row>
    <row r="2579" spans="1:4" ht="18" customHeight="1">
      <c r="A2579" s="408" t="s">
        <v>22617</v>
      </c>
      <c r="B2579" s="409" t="s">
        <v>22618</v>
      </c>
      <c r="C2579" s="408" t="s">
        <v>143</v>
      </c>
      <c r="D2579" s="410">
        <v>6.96</v>
      </c>
    </row>
    <row r="2580" spans="1:4" ht="18" customHeight="1">
      <c r="A2580" s="408" t="s">
        <v>22619</v>
      </c>
      <c r="B2580" s="409" t="s">
        <v>22620</v>
      </c>
      <c r="C2580" s="408" t="s">
        <v>143</v>
      </c>
      <c r="D2580" s="410">
        <v>10.93</v>
      </c>
    </row>
    <row r="2581" spans="1:4" ht="18" customHeight="1">
      <c r="A2581" s="408" t="s">
        <v>22621</v>
      </c>
      <c r="B2581" s="409" t="s">
        <v>22622</v>
      </c>
      <c r="C2581" s="408" t="s">
        <v>143</v>
      </c>
      <c r="D2581" s="410">
        <v>7.2</v>
      </c>
    </row>
    <row r="2582" spans="1:4" ht="18" customHeight="1">
      <c r="A2582" s="408" t="s">
        <v>22623</v>
      </c>
      <c r="B2582" s="409" t="s">
        <v>22624</v>
      </c>
      <c r="C2582" s="408" t="s">
        <v>143</v>
      </c>
      <c r="D2582" s="410">
        <v>6.02</v>
      </c>
    </row>
    <row r="2583" spans="1:4" ht="18" customHeight="1">
      <c r="A2583" s="408" t="s">
        <v>22625</v>
      </c>
      <c r="B2583" s="409" t="s">
        <v>22626</v>
      </c>
      <c r="C2583" s="408" t="s">
        <v>143</v>
      </c>
      <c r="D2583" s="410">
        <v>7.41</v>
      </c>
    </row>
    <row r="2584" spans="1:4" ht="18" customHeight="1">
      <c r="A2584" s="408" t="s">
        <v>22627</v>
      </c>
      <c r="B2584" s="409" t="s">
        <v>22628</v>
      </c>
      <c r="C2584" s="408" t="s">
        <v>143</v>
      </c>
      <c r="D2584" s="410">
        <v>7.61</v>
      </c>
    </row>
    <row r="2585" spans="1:4" ht="18" customHeight="1">
      <c r="A2585" s="408" t="s">
        <v>22629</v>
      </c>
      <c r="B2585" s="409" t="s">
        <v>22630</v>
      </c>
      <c r="C2585" s="408" t="s">
        <v>143</v>
      </c>
      <c r="D2585" s="410">
        <v>7.2</v>
      </c>
    </row>
    <row r="2586" spans="1:4" ht="18" customHeight="1">
      <c r="A2586" s="408" t="s">
        <v>22631</v>
      </c>
      <c r="B2586" s="409" t="s">
        <v>22632</v>
      </c>
      <c r="C2586" s="408" t="s">
        <v>143</v>
      </c>
      <c r="D2586" s="410">
        <v>7.32</v>
      </c>
    </row>
    <row r="2587" spans="1:4" ht="18" customHeight="1">
      <c r="A2587" s="408" t="s">
        <v>22633</v>
      </c>
      <c r="B2587" s="409" t="s">
        <v>22634</v>
      </c>
      <c r="C2587" s="408" t="s">
        <v>143</v>
      </c>
      <c r="D2587" s="410">
        <v>7.45</v>
      </c>
    </row>
    <row r="2588" spans="1:4" ht="18" customHeight="1">
      <c r="A2588" s="408" t="s">
        <v>22635</v>
      </c>
      <c r="B2588" s="409" t="s">
        <v>22636</v>
      </c>
      <c r="C2588" s="408" t="s">
        <v>143</v>
      </c>
      <c r="D2588" s="410">
        <v>7.57</v>
      </c>
    </row>
    <row r="2589" spans="1:4" ht="18" customHeight="1">
      <c r="A2589" s="408" t="s">
        <v>22637</v>
      </c>
      <c r="B2589" s="409" t="s">
        <v>22638</v>
      </c>
      <c r="C2589" s="408" t="s">
        <v>143</v>
      </c>
      <c r="D2589" s="410">
        <v>7.69</v>
      </c>
    </row>
    <row r="2590" spans="1:4" ht="18" customHeight="1">
      <c r="A2590" s="408" t="s">
        <v>22639</v>
      </c>
      <c r="B2590" s="409" t="s">
        <v>22640</v>
      </c>
      <c r="C2590" s="408" t="s">
        <v>143</v>
      </c>
      <c r="D2590" s="410">
        <v>7.89</v>
      </c>
    </row>
    <row r="2591" spans="1:4" ht="18" customHeight="1">
      <c r="A2591" s="408" t="s">
        <v>22641</v>
      </c>
      <c r="B2591" s="409" t="s">
        <v>22642</v>
      </c>
      <c r="C2591" s="408" t="s">
        <v>143</v>
      </c>
      <c r="D2591" s="410">
        <v>8.84</v>
      </c>
    </row>
    <row r="2592" spans="1:4" ht="18" customHeight="1">
      <c r="A2592" s="408" t="s">
        <v>22643</v>
      </c>
      <c r="B2592" s="409" t="s">
        <v>22644</v>
      </c>
      <c r="C2592" s="408" t="s">
        <v>143</v>
      </c>
      <c r="D2592" s="410">
        <v>6.02</v>
      </c>
    </row>
    <row r="2593" spans="1:4" ht="18" customHeight="1">
      <c r="A2593" s="408" t="s">
        <v>22645</v>
      </c>
      <c r="B2593" s="409" t="s">
        <v>22646</v>
      </c>
      <c r="C2593" s="408" t="s">
        <v>143</v>
      </c>
      <c r="D2593" s="410">
        <v>9.06</v>
      </c>
    </row>
    <row r="2594" spans="1:4" ht="18" customHeight="1">
      <c r="A2594" s="408" t="s">
        <v>22647</v>
      </c>
      <c r="B2594" s="409" t="s">
        <v>22648</v>
      </c>
      <c r="C2594" s="408" t="s">
        <v>143</v>
      </c>
      <c r="D2594" s="410">
        <v>6.79</v>
      </c>
    </row>
    <row r="2595" spans="1:4" ht="18" customHeight="1">
      <c r="A2595" s="408" t="s">
        <v>22649</v>
      </c>
      <c r="B2595" s="409" t="s">
        <v>22650</v>
      </c>
      <c r="C2595" s="408" t="s">
        <v>143</v>
      </c>
      <c r="D2595" s="410">
        <v>5.83</v>
      </c>
    </row>
    <row r="2596" spans="1:4" ht="18" customHeight="1">
      <c r="A2596" s="408" t="s">
        <v>22651</v>
      </c>
      <c r="B2596" s="409" t="s">
        <v>22652</v>
      </c>
      <c r="C2596" s="408" t="s">
        <v>143</v>
      </c>
      <c r="D2596" s="410">
        <v>6.96</v>
      </c>
    </row>
    <row r="2597" spans="1:4" ht="18" customHeight="1">
      <c r="A2597" s="408" t="s">
        <v>22653</v>
      </c>
      <c r="B2597" s="409" t="s">
        <v>22654</v>
      </c>
      <c r="C2597" s="408" t="s">
        <v>143</v>
      </c>
      <c r="D2597" s="410">
        <v>7.08</v>
      </c>
    </row>
    <row r="2598" spans="1:4" ht="18" customHeight="1">
      <c r="A2598" s="408" t="s">
        <v>22655</v>
      </c>
      <c r="B2598" s="409" t="s">
        <v>22656</v>
      </c>
      <c r="C2598" s="408" t="s">
        <v>143</v>
      </c>
      <c r="D2598" s="410">
        <v>7</v>
      </c>
    </row>
    <row r="2599" spans="1:4" ht="18" customHeight="1">
      <c r="A2599" s="408" t="s">
        <v>22657</v>
      </c>
      <c r="B2599" s="409" t="s">
        <v>22658</v>
      </c>
      <c r="C2599" s="408" t="s">
        <v>143</v>
      </c>
      <c r="D2599" s="410">
        <v>7.12</v>
      </c>
    </row>
    <row r="2600" spans="1:4" ht="18" customHeight="1">
      <c r="A2600" s="408" t="s">
        <v>22659</v>
      </c>
      <c r="B2600" s="409" t="s">
        <v>22660</v>
      </c>
      <c r="C2600" s="408" t="s">
        <v>143</v>
      </c>
      <c r="D2600" s="410">
        <v>7.2</v>
      </c>
    </row>
    <row r="2601" spans="1:4" ht="18" customHeight="1">
      <c r="A2601" s="408" t="s">
        <v>22661</v>
      </c>
      <c r="B2601" s="409" t="s">
        <v>22662</v>
      </c>
      <c r="C2601" s="408" t="s">
        <v>143</v>
      </c>
      <c r="D2601" s="410">
        <v>7.32</v>
      </c>
    </row>
    <row r="2602" spans="1:4" ht="18" customHeight="1">
      <c r="A2602" s="408" t="s">
        <v>22663</v>
      </c>
      <c r="B2602" s="409" t="s">
        <v>22664</v>
      </c>
      <c r="C2602" s="408" t="s">
        <v>143</v>
      </c>
      <c r="D2602" s="410">
        <v>7.41</v>
      </c>
    </row>
    <row r="2603" spans="1:4" ht="18" customHeight="1">
      <c r="A2603" s="408" t="s">
        <v>22665</v>
      </c>
      <c r="B2603" s="409" t="s">
        <v>22666</v>
      </c>
      <c r="C2603" s="408" t="s">
        <v>143</v>
      </c>
      <c r="D2603" s="410">
        <v>7.61</v>
      </c>
    </row>
    <row r="2604" spans="1:4" ht="18" customHeight="1">
      <c r="A2604" s="408" t="s">
        <v>22667</v>
      </c>
      <c r="B2604" s="409" t="s">
        <v>22668</v>
      </c>
      <c r="C2604" s="408" t="s">
        <v>143</v>
      </c>
      <c r="D2604" s="410">
        <v>7.85</v>
      </c>
    </row>
    <row r="2605" spans="1:4" ht="18" customHeight="1">
      <c r="A2605" s="408" t="s">
        <v>22669</v>
      </c>
      <c r="B2605" s="409" t="s">
        <v>22670</v>
      </c>
      <c r="C2605" s="408" t="s">
        <v>143</v>
      </c>
      <c r="D2605" s="410">
        <v>5.94</v>
      </c>
    </row>
    <row r="2606" spans="1:4" ht="18" customHeight="1">
      <c r="A2606" s="408" t="s">
        <v>22671</v>
      </c>
      <c r="B2606" s="409" t="s">
        <v>22672</v>
      </c>
      <c r="C2606" s="408" t="s">
        <v>143</v>
      </c>
      <c r="D2606" s="410">
        <v>8.02</v>
      </c>
    </row>
    <row r="2607" spans="1:4" ht="18" customHeight="1">
      <c r="A2607" s="408" t="s">
        <v>22673</v>
      </c>
      <c r="B2607" s="409" t="s">
        <v>22674</v>
      </c>
      <c r="C2607" s="408" t="s">
        <v>143</v>
      </c>
      <c r="D2607" s="410">
        <v>6.67</v>
      </c>
    </row>
    <row r="2608" spans="1:4" ht="18" customHeight="1">
      <c r="A2608" s="408" t="s">
        <v>22675</v>
      </c>
      <c r="B2608" s="409" t="s">
        <v>22676</v>
      </c>
      <c r="C2608" s="408" t="s">
        <v>143</v>
      </c>
      <c r="D2608" s="410">
        <v>5.78</v>
      </c>
    </row>
    <row r="2609" spans="1:4" ht="18" customHeight="1">
      <c r="A2609" s="408" t="s">
        <v>22677</v>
      </c>
      <c r="B2609" s="409" t="s">
        <v>22678</v>
      </c>
      <c r="C2609" s="408" t="s">
        <v>143</v>
      </c>
      <c r="D2609" s="410">
        <v>6.79</v>
      </c>
    </row>
    <row r="2610" spans="1:4" ht="18" customHeight="1">
      <c r="A2610" s="408" t="s">
        <v>22679</v>
      </c>
      <c r="B2610" s="409" t="s">
        <v>22680</v>
      </c>
      <c r="C2610" s="408" t="s">
        <v>143</v>
      </c>
      <c r="D2610" s="410">
        <v>6.92</v>
      </c>
    </row>
    <row r="2611" spans="1:4" ht="9" customHeight="1">
      <c r="A2611" s="408" t="s">
        <v>22681</v>
      </c>
      <c r="B2611" s="409" t="s">
        <v>22682</v>
      </c>
      <c r="C2611" s="408" t="s">
        <v>143</v>
      </c>
      <c r="D2611" s="410">
        <v>2.11</v>
      </c>
    </row>
    <row r="2612" spans="1:4" ht="18" customHeight="1">
      <c r="A2612" s="408" t="s">
        <v>22683</v>
      </c>
      <c r="B2612" s="409" t="s">
        <v>22684</v>
      </c>
      <c r="C2612" s="408" t="s">
        <v>143</v>
      </c>
      <c r="D2612" s="410">
        <v>11.78</v>
      </c>
    </row>
    <row r="2613" spans="1:4" ht="18" customHeight="1">
      <c r="A2613" s="408" t="s">
        <v>22685</v>
      </c>
      <c r="B2613" s="409" t="s">
        <v>22686</v>
      </c>
      <c r="C2613" s="408" t="s">
        <v>143</v>
      </c>
      <c r="D2613" s="410">
        <v>14.88</v>
      </c>
    </row>
    <row r="2614" spans="1:4" ht="18" customHeight="1">
      <c r="A2614" s="408" t="s">
        <v>22687</v>
      </c>
      <c r="B2614" s="409" t="s">
        <v>22688</v>
      </c>
      <c r="C2614" s="408" t="s">
        <v>143</v>
      </c>
      <c r="D2614" s="410">
        <v>15.22</v>
      </c>
    </row>
    <row r="2615" spans="1:4" ht="18" customHeight="1">
      <c r="A2615" s="408" t="s">
        <v>22689</v>
      </c>
      <c r="B2615" s="409" t="s">
        <v>22690</v>
      </c>
      <c r="C2615" s="408" t="s">
        <v>143</v>
      </c>
      <c r="D2615" s="410">
        <v>15.47</v>
      </c>
    </row>
    <row r="2616" spans="1:4" ht="18" customHeight="1">
      <c r="A2616" s="408" t="s">
        <v>22691</v>
      </c>
      <c r="B2616" s="409" t="s">
        <v>22692</v>
      </c>
      <c r="C2616" s="408" t="s">
        <v>143</v>
      </c>
      <c r="D2616" s="410">
        <v>15.72</v>
      </c>
    </row>
    <row r="2617" spans="1:4" ht="18" customHeight="1">
      <c r="A2617" s="408" t="s">
        <v>22693</v>
      </c>
      <c r="B2617" s="409" t="s">
        <v>22694</v>
      </c>
      <c r="C2617" s="408" t="s">
        <v>143</v>
      </c>
      <c r="D2617" s="410">
        <v>16.059999999999999</v>
      </c>
    </row>
    <row r="2618" spans="1:4" ht="18" customHeight="1">
      <c r="A2618" s="408" t="s">
        <v>22695</v>
      </c>
      <c r="B2618" s="409" t="s">
        <v>22696</v>
      </c>
      <c r="C2618" s="408" t="s">
        <v>143</v>
      </c>
      <c r="D2618" s="410">
        <v>16.309999999999999</v>
      </c>
    </row>
    <row r="2619" spans="1:4" ht="18" customHeight="1">
      <c r="A2619" s="408" t="s">
        <v>22697</v>
      </c>
      <c r="B2619" s="409" t="s">
        <v>22698</v>
      </c>
      <c r="C2619" s="408" t="s">
        <v>143</v>
      </c>
      <c r="D2619" s="410">
        <v>12.17</v>
      </c>
    </row>
    <row r="2620" spans="1:4" ht="18" customHeight="1">
      <c r="A2620" s="408" t="s">
        <v>22699</v>
      </c>
      <c r="B2620" s="409" t="s">
        <v>22700</v>
      </c>
      <c r="C2620" s="408" t="s">
        <v>143</v>
      </c>
      <c r="D2620" s="410">
        <v>12.51</v>
      </c>
    </row>
    <row r="2621" spans="1:4" ht="18" customHeight="1">
      <c r="A2621" s="408" t="s">
        <v>22701</v>
      </c>
      <c r="B2621" s="409" t="s">
        <v>22702</v>
      </c>
      <c r="C2621" s="408" t="s">
        <v>143</v>
      </c>
      <c r="D2621" s="410">
        <v>14.63</v>
      </c>
    </row>
    <row r="2622" spans="1:4" ht="18" customHeight="1">
      <c r="A2622" s="408" t="s">
        <v>22703</v>
      </c>
      <c r="B2622" s="409" t="s">
        <v>22704</v>
      </c>
      <c r="C2622" s="408" t="s">
        <v>143</v>
      </c>
      <c r="D2622" s="410">
        <v>16.48</v>
      </c>
    </row>
    <row r="2623" spans="1:4" ht="9" customHeight="1">
      <c r="A2623" s="408" t="s">
        <v>22705</v>
      </c>
      <c r="B2623" s="409" t="s">
        <v>22706</v>
      </c>
      <c r="C2623" s="408" t="s">
        <v>143</v>
      </c>
      <c r="D2623" s="410">
        <v>16.87</v>
      </c>
    </row>
    <row r="2624" spans="1:4" ht="9" customHeight="1">
      <c r="A2624" s="408" t="s">
        <v>22707</v>
      </c>
      <c r="B2624" s="409" t="s">
        <v>22708</v>
      </c>
      <c r="C2624" s="408" t="s">
        <v>143</v>
      </c>
      <c r="D2624" s="410">
        <v>17.440000000000001</v>
      </c>
    </row>
    <row r="2625" spans="1:4" ht="9" customHeight="1">
      <c r="A2625" s="408" t="s">
        <v>22709</v>
      </c>
      <c r="B2625" s="409" t="s">
        <v>22710</v>
      </c>
      <c r="C2625" s="408" t="s">
        <v>143</v>
      </c>
      <c r="D2625" s="410">
        <v>18.03</v>
      </c>
    </row>
    <row r="2626" spans="1:4" ht="9" customHeight="1">
      <c r="A2626" s="408" t="s">
        <v>22711</v>
      </c>
      <c r="B2626" s="409" t="s">
        <v>22712</v>
      </c>
      <c r="C2626" s="408" t="s">
        <v>143</v>
      </c>
      <c r="D2626" s="410">
        <v>18.64</v>
      </c>
    </row>
    <row r="2627" spans="1:4" ht="9" customHeight="1">
      <c r="A2627" s="408" t="s">
        <v>22713</v>
      </c>
      <c r="B2627" s="409" t="s">
        <v>22714</v>
      </c>
      <c r="C2627" s="408" t="s">
        <v>143</v>
      </c>
      <c r="D2627" s="410">
        <v>19.29</v>
      </c>
    </row>
    <row r="2628" spans="1:4" ht="9" customHeight="1">
      <c r="A2628" s="408" t="s">
        <v>22715</v>
      </c>
      <c r="B2628" s="409" t="s">
        <v>22716</v>
      </c>
      <c r="C2628" s="408" t="s">
        <v>143</v>
      </c>
      <c r="D2628" s="410">
        <v>19.63</v>
      </c>
    </row>
    <row r="2629" spans="1:4" ht="9" customHeight="1">
      <c r="A2629" s="408" t="s">
        <v>22717</v>
      </c>
      <c r="B2629" s="409" t="s">
        <v>22718</v>
      </c>
      <c r="C2629" s="408" t="s">
        <v>143</v>
      </c>
      <c r="D2629" s="410">
        <v>11.15</v>
      </c>
    </row>
    <row r="2630" spans="1:4" ht="9" customHeight="1">
      <c r="A2630" s="408" t="s">
        <v>22719</v>
      </c>
      <c r="B2630" s="409" t="s">
        <v>22720</v>
      </c>
      <c r="C2630" s="408" t="s">
        <v>143</v>
      </c>
      <c r="D2630" s="410">
        <v>11.36</v>
      </c>
    </row>
    <row r="2631" spans="1:4" ht="9" customHeight="1">
      <c r="A2631" s="408" t="s">
        <v>22721</v>
      </c>
      <c r="B2631" s="409" t="s">
        <v>22722</v>
      </c>
      <c r="C2631" s="408" t="s">
        <v>143</v>
      </c>
      <c r="D2631" s="410">
        <v>11.56</v>
      </c>
    </row>
    <row r="2632" spans="1:4" ht="9" customHeight="1">
      <c r="A2632" s="408" t="s">
        <v>22723</v>
      </c>
      <c r="B2632" s="409" t="s">
        <v>22724</v>
      </c>
      <c r="C2632" s="408" t="s">
        <v>143</v>
      </c>
      <c r="D2632" s="410">
        <v>11.78</v>
      </c>
    </row>
    <row r="2633" spans="1:4" ht="9" customHeight="1">
      <c r="A2633" s="408" t="s">
        <v>22725</v>
      </c>
      <c r="B2633" s="409" t="s">
        <v>22726</v>
      </c>
      <c r="C2633" s="408" t="s">
        <v>143</v>
      </c>
      <c r="D2633" s="410">
        <v>12.01</v>
      </c>
    </row>
    <row r="2634" spans="1:4" ht="9" customHeight="1">
      <c r="A2634" s="408" t="s">
        <v>22727</v>
      </c>
      <c r="B2634" s="409" t="s">
        <v>22728</v>
      </c>
      <c r="C2634" s="408" t="s">
        <v>143</v>
      </c>
      <c r="D2634" s="410">
        <v>12.14</v>
      </c>
    </row>
    <row r="2635" spans="1:4" ht="9" customHeight="1">
      <c r="A2635" s="408" t="s">
        <v>22729</v>
      </c>
      <c r="B2635" s="409" t="s">
        <v>22730</v>
      </c>
      <c r="C2635" s="408" t="s">
        <v>143</v>
      </c>
      <c r="D2635" s="410">
        <v>13.59</v>
      </c>
    </row>
    <row r="2636" spans="1:4" ht="9" customHeight="1">
      <c r="A2636" s="408" t="s">
        <v>22731</v>
      </c>
      <c r="B2636" s="409" t="s">
        <v>22732</v>
      </c>
      <c r="C2636" s="408" t="s">
        <v>143</v>
      </c>
      <c r="D2636" s="410">
        <v>13.78</v>
      </c>
    </row>
    <row r="2637" spans="1:4" ht="9" customHeight="1">
      <c r="A2637" s="408" t="s">
        <v>22733</v>
      </c>
      <c r="B2637" s="409" t="s">
        <v>22734</v>
      </c>
      <c r="C2637" s="408" t="s">
        <v>143</v>
      </c>
      <c r="D2637" s="410">
        <v>13.98</v>
      </c>
    </row>
    <row r="2638" spans="1:4" ht="9" customHeight="1">
      <c r="A2638" s="408" t="s">
        <v>22735</v>
      </c>
      <c r="B2638" s="409" t="s">
        <v>22736</v>
      </c>
      <c r="C2638" s="408" t="s">
        <v>143</v>
      </c>
      <c r="D2638" s="410">
        <v>14.19</v>
      </c>
    </row>
    <row r="2639" spans="1:4" ht="9" customHeight="1">
      <c r="A2639" s="408" t="s">
        <v>22737</v>
      </c>
      <c r="B2639" s="409" t="s">
        <v>22738</v>
      </c>
      <c r="C2639" s="408" t="s">
        <v>143</v>
      </c>
      <c r="D2639" s="410">
        <v>14.41</v>
      </c>
    </row>
    <row r="2640" spans="1:4" ht="9" customHeight="1">
      <c r="A2640" s="408" t="s">
        <v>22739</v>
      </c>
      <c r="B2640" s="409" t="s">
        <v>22740</v>
      </c>
      <c r="C2640" s="408" t="s">
        <v>143</v>
      </c>
      <c r="D2640" s="410">
        <v>14.53</v>
      </c>
    </row>
    <row r="2641" spans="1:4" ht="9" customHeight="1">
      <c r="A2641" s="408" t="s">
        <v>22741</v>
      </c>
      <c r="B2641" s="409" t="s">
        <v>22742</v>
      </c>
      <c r="C2641" s="408" t="s">
        <v>143</v>
      </c>
      <c r="D2641" s="410">
        <v>18.43</v>
      </c>
    </row>
    <row r="2642" spans="1:4" ht="9" customHeight="1">
      <c r="A2642" s="408" t="s">
        <v>22743</v>
      </c>
      <c r="B2642" s="409" t="s">
        <v>22744</v>
      </c>
      <c r="C2642" s="408" t="s">
        <v>143</v>
      </c>
      <c r="D2642" s="410">
        <v>18.93</v>
      </c>
    </row>
    <row r="2643" spans="1:4" ht="9" customHeight="1">
      <c r="A2643" s="408" t="s">
        <v>22745</v>
      </c>
      <c r="B2643" s="409" t="s">
        <v>22746</v>
      </c>
      <c r="C2643" s="408" t="s">
        <v>143</v>
      </c>
      <c r="D2643" s="410">
        <v>19.43</v>
      </c>
    </row>
    <row r="2644" spans="1:4" ht="9" customHeight="1">
      <c r="A2644" s="408" t="s">
        <v>22747</v>
      </c>
      <c r="B2644" s="409" t="s">
        <v>22748</v>
      </c>
      <c r="C2644" s="408" t="s">
        <v>143</v>
      </c>
      <c r="D2644" s="410">
        <v>19.96</v>
      </c>
    </row>
    <row r="2645" spans="1:4" ht="9" customHeight="1">
      <c r="A2645" s="408" t="s">
        <v>22749</v>
      </c>
      <c r="B2645" s="409" t="s">
        <v>22750</v>
      </c>
      <c r="C2645" s="408" t="s">
        <v>143</v>
      </c>
      <c r="D2645" s="410">
        <v>20.52</v>
      </c>
    </row>
    <row r="2646" spans="1:4" ht="9" customHeight="1">
      <c r="A2646" s="408" t="s">
        <v>22751</v>
      </c>
      <c r="B2646" s="409" t="s">
        <v>22752</v>
      </c>
      <c r="C2646" s="408" t="s">
        <v>143</v>
      </c>
      <c r="D2646" s="410">
        <v>20.82</v>
      </c>
    </row>
    <row r="2647" spans="1:4" ht="9" customHeight="1">
      <c r="A2647" s="408" t="s">
        <v>22753</v>
      </c>
      <c r="B2647" s="409" t="s">
        <v>22754</v>
      </c>
      <c r="C2647" s="408" t="s">
        <v>143</v>
      </c>
      <c r="D2647" s="410">
        <v>16.13</v>
      </c>
    </row>
    <row r="2648" spans="1:4" ht="9" customHeight="1">
      <c r="A2648" s="408" t="s">
        <v>22755</v>
      </c>
      <c r="B2648" s="409" t="s">
        <v>22756</v>
      </c>
      <c r="C2648" s="408" t="s">
        <v>143</v>
      </c>
      <c r="D2648" s="410">
        <v>16.32</v>
      </c>
    </row>
    <row r="2649" spans="1:4" ht="9" customHeight="1">
      <c r="A2649" s="408" t="s">
        <v>22757</v>
      </c>
      <c r="B2649" s="409" t="s">
        <v>22758</v>
      </c>
      <c r="C2649" s="408" t="s">
        <v>143</v>
      </c>
      <c r="D2649" s="410">
        <v>16.52</v>
      </c>
    </row>
    <row r="2650" spans="1:4" ht="9" customHeight="1">
      <c r="A2650" s="408" t="s">
        <v>22759</v>
      </c>
      <c r="B2650" s="409" t="s">
        <v>22760</v>
      </c>
      <c r="C2650" s="408" t="s">
        <v>143</v>
      </c>
      <c r="D2650" s="410">
        <v>16.72</v>
      </c>
    </row>
    <row r="2651" spans="1:4" ht="9" customHeight="1">
      <c r="A2651" s="408" t="s">
        <v>22761</v>
      </c>
      <c r="B2651" s="409" t="s">
        <v>22762</v>
      </c>
      <c r="C2651" s="408" t="s">
        <v>143</v>
      </c>
      <c r="D2651" s="410">
        <v>16.940000000000001</v>
      </c>
    </row>
    <row r="2652" spans="1:4" ht="9" customHeight="1">
      <c r="A2652" s="408" t="s">
        <v>22763</v>
      </c>
      <c r="B2652" s="409" t="s">
        <v>22764</v>
      </c>
      <c r="C2652" s="408" t="s">
        <v>143</v>
      </c>
      <c r="D2652" s="410">
        <v>17.059999999999999</v>
      </c>
    </row>
    <row r="2653" spans="1:4" ht="9" customHeight="1">
      <c r="A2653" s="408" t="s">
        <v>22765</v>
      </c>
      <c r="B2653" s="409" t="s">
        <v>22766</v>
      </c>
      <c r="C2653" s="408" t="s">
        <v>143</v>
      </c>
      <c r="D2653" s="410">
        <v>16.690000000000001</v>
      </c>
    </row>
    <row r="2654" spans="1:4" ht="9" customHeight="1">
      <c r="A2654" s="408" t="s">
        <v>22767</v>
      </c>
      <c r="B2654" s="409" t="s">
        <v>22768</v>
      </c>
      <c r="C2654" s="408" t="s">
        <v>143</v>
      </c>
      <c r="D2654" s="410">
        <v>17.09</v>
      </c>
    </row>
    <row r="2655" spans="1:4" ht="9" customHeight="1">
      <c r="A2655" s="408" t="s">
        <v>22769</v>
      </c>
      <c r="B2655" s="409" t="s">
        <v>22770</v>
      </c>
      <c r="C2655" s="408" t="s">
        <v>143</v>
      </c>
      <c r="D2655" s="410">
        <v>17.5</v>
      </c>
    </row>
    <row r="2656" spans="1:4" ht="9" customHeight="1">
      <c r="A2656" s="408" t="s">
        <v>22771</v>
      </c>
      <c r="B2656" s="409" t="s">
        <v>22772</v>
      </c>
      <c r="C2656" s="408" t="s">
        <v>143</v>
      </c>
      <c r="D2656" s="410">
        <v>17.93</v>
      </c>
    </row>
    <row r="2657" spans="1:4" ht="9" customHeight="1">
      <c r="A2657" s="408" t="s">
        <v>22773</v>
      </c>
      <c r="B2657" s="409" t="s">
        <v>22774</v>
      </c>
      <c r="C2657" s="408" t="s">
        <v>143</v>
      </c>
      <c r="D2657" s="410">
        <v>18.39</v>
      </c>
    </row>
    <row r="2658" spans="1:4" ht="9" customHeight="1">
      <c r="A2658" s="408" t="s">
        <v>22775</v>
      </c>
      <c r="B2658" s="409" t="s">
        <v>22776</v>
      </c>
      <c r="C2658" s="408" t="s">
        <v>143</v>
      </c>
      <c r="D2658" s="410">
        <v>18.63</v>
      </c>
    </row>
    <row r="2659" spans="1:4" ht="9" customHeight="1">
      <c r="A2659" s="408" t="s">
        <v>22777</v>
      </c>
      <c r="B2659" s="409" t="s">
        <v>22778</v>
      </c>
      <c r="C2659" s="408" t="s">
        <v>143</v>
      </c>
      <c r="D2659" s="410">
        <v>14.41</v>
      </c>
    </row>
    <row r="2660" spans="1:4" ht="9" customHeight="1">
      <c r="A2660" s="408" t="s">
        <v>22779</v>
      </c>
      <c r="B2660" s="409" t="s">
        <v>22780</v>
      </c>
      <c r="C2660" s="408" t="s">
        <v>143</v>
      </c>
      <c r="D2660" s="410">
        <v>14.74</v>
      </c>
    </row>
    <row r="2661" spans="1:4" ht="9" customHeight="1">
      <c r="A2661" s="408" t="s">
        <v>22781</v>
      </c>
      <c r="B2661" s="409" t="s">
        <v>22782</v>
      </c>
      <c r="C2661" s="408" t="s">
        <v>143</v>
      </c>
      <c r="D2661" s="410">
        <v>15.08</v>
      </c>
    </row>
    <row r="2662" spans="1:4" ht="9" customHeight="1">
      <c r="A2662" s="408" t="s">
        <v>22783</v>
      </c>
      <c r="B2662" s="409" t="s">
        <v>22784</v>
      </c>
      <c r="C2662" s="408" t="s">
        <v>143</v>
      </c>
      <c r="D2662" s="410">
        <v>15.43</v>
      </c>
    </row>
    <row r="2663" spans="1:4" ht="9" customHeight="1">
      <c r="A2663" s="408" t="s">
        <v>22785</v>
      </c>
      <c r="B2663" s="409" t="s">
        <v>22786</v>
      </c>
      <c r="C2663" s="408" t="s">
        <v>143</v>
      </c>
      <c r="D2663" s="410">
        <v>15.81</v>
      </c>
    </row>
    <row r="2664" spans="1:4" ht="9" customHeight="1">
      <c r="A2664" s="408" t="s">
        <v>22787</v>
      </c>
      <c r="B2664" s="409" t="s">
        <v>22788</v>
      </c>
      <c r="C2664" s="408" t="s">
        <v>143</v>
      </c>
      <c r="D2664" s="410">
        <v>16.010000000000002</v>
      </c>
    </row>
    <row r="2665" spans="1:4" ht="9" customHeight="1">
      <c r="A2665" s="408" t="s">
        <v>22789</v>
      </c>
      <c r="B2665" s="409" t="s">
        <v>22790</v>
      </c>
      <c r="C2665" s="408" t="s">
        <v>143</v>
      </c>
      <c r="D2665" s="410">
        <v>13.53</v>
      </c>
    </row>
    <row r="2666" spans="1:4" ht="9" customHeight="1">
      <c r="A2666" s="408" t="s">
        <v>22791</v>
      </c>
      <c r="B2666" s="409" t="s">
        <v>22792</v>
      </c>
      <c r="C2666" s="408" t="s">
        <v>143</v>
      </c>
      <c r="D2666" s="410">
        <v>13.83</v>
      </c>
    </row>
    <row r="2667" spans="1:4" ht="9" customHeight="1">
      <c r="A2667" s="408" t="s">
        <v>22793</v>
      </c>
      <c r="B2667" s="409" t="s">
        <v>22794</v>
      </c>
      <c r="C2667" s="408" t="s">
        <v>143</v>
      </c>
      <c r="D2667" s="410">
        <v>14.13</v>
      </c>
    </row>
    <row r="2668" spans="1:4" ht="9" customHeight="1">
      <c r="A2668" s="408" t="s">
        <v>22795</v>
      </c>
      <c r="B2668" s="409" t="s">
        <v>22796</v>
      </c>
      <c r="C2668" s="408" t="s">
        <v>143</v>
      </c>
      <c r="D2668" s="410">
        <v>14.45</v>
      </c>
    </row>
    <row r="2669" spans="1:4" ht="9" customHeight="1">
      <c r="A2669" s="408" t="s">
        <v>22797</v>
      </c>
      <c r="B2669" s="409" t="s">
        <v>22798</v>
      </c>
      <c r="C2669" s="408" t="s">
        <v>143</v>
      </c>
      <c r="D2669" s="410">
        <v>14.79</v>
      </c>
    </row>
    <row r="2670" spans="1:4" ht="9" customHeight="1">
      <c r="A2670" s="408" t="s">
        <v>22799</v>
      </c>
      <c r="B2670" s="409" t="s">
        <v>22800</v>
      </c>
      <c r="C2670" s="408" t="s">
        <v>143</v>
      </c>
      <c r="D2670" s="410">
        <v>14.97</v>
      </c>
    </row>
    <row r="2671" spans="1:4" ht="9" customHeight="1">
      <c r="A2671" s="408" t="s">
        <v>22801</v>
      </c>
      <c r="B2671" s="409" t="s">
        <v>22802</v>
      </c>
      <c r="C2671" s="408" t="s">
        <v>143</v>
      </c>
      <c r="D2671" s="410">
        <v>21.03</v>
      </c>
    </row>
    <row r="2672" spans="1:4" ht="9" customHeight="1">
      <c r="A2672" s="408" t="s">
        <v>22803</v>
      </c>
      <c r="B2672" s="409" t="s">
        <v>22804</v>
      </c>
      <c r="C2672" s="408" t="s">
        <v>143</v>
      </c>
      <c r="D2672" s="410">
        <v>21.79</v>
      </c>
    </row>
    <row r="2673" spans="1:4" ht="9" customHeight="1">
      <c r="A2673" s="408" t="s">
        <v>22805</v>
      </c>
      <c r="B2673" s="409" t="s">
        <v>22806</v>
      </c>
      <c r="C2673" s="408" t="s">
        <v>143</v>
      </c>
      <c r="D2673" s="410">
        <v>22.57</v>
      </c>
    </row>
    <row r="2674" spans="1:4" ht="9" customHeight="1">
      <c r="A2674" s="408" t="s">
        <v>22807</v>
      </c>
      <c r="B2674" s="409" t="s">
        <v>22808</v>
      </c>
      <c r="C2674" s="408" t="s">
        <v>143</v>
      </c>
      <c r="D2674" s="410">
        <v>23.4</v>
      </c>
    </row>
    <row r="2675" spans="1:4" ht="9" customHeight="1">
      <c r="A2675" s="408" t="s">
        <v>22809</v>
      </c>
      <c r="B2675" s="409" t="s">
        <v>22810</v>
      </c>
      <c r="C2675" s="408" t="s">
        <v>143</v>
      </c>
      <c r="D2675" s="410">
        <v>24.27</v>
      </c>
    </row>
    <row r="2676" spans="1:4" ht="9" customHeight="1">
      <c r="A2676" s="408" t="s">
        <v>22811</v>
      </c>
      <c r="B2676" s="409" t="s">
        <v>22812</v>
      </c>
      <c r="C2676" s="408" t="s">
        <v>143</v>
      </c>
      <c r="D2676" s="410">
        <v>24.73</v>
      </c>
    </row>
    <row r="2677" spans="1:4" ht="9" customHeight="1">
      <c r="A2677" s="408" t="s">
        <v>22813</v>
      </c>
      <c r="B2677" s="409" t="s">
        <v>22814</v>
      </c>
      <c r="C2677" s="408" t="s">
        <v>144</v>
      </c>
      <c r="D2677" s="410">
        <v>92.35</v>
      </c>
    </row>
    <row r="2678" spans="1:4" ht="9" customHeight="1">
      <c r="A2678" s="408" t="s">
        <v>22815</v>
      </c>
      <c r="B2678" s="409" t="s">
        <v>22816</v>
      </c>
      <c r="C2678" s="408" t="s">
        <v>144</v>
      </c>
      <c r="D2678" s="410">
        <v>90.68</v>
      </c>
    </row>
    <row r="2679" spans="1:4" ht="9" customHeight="1">
      <c r="A2679" s="408" t="s">
        <v>22817</v>
      </c>
      <c r="B2679" s="409" t="s">
        <v>22818</v>
      </c>
      <c r="C2679" s="408" t="s">
        <v>144</v>
      </c>
      <c r="D2679" s="410">
        <v>7.43</v>
      </c>
    </row>
    <row r="2680" spans="1:4" ht="9" customHeight="1">
      <c r="A2680" s="408" t="s">
        <v>22819</v>
      </c>
      <c r="B2680" s="409" t="s">
        <v>22820</v>
      </c>
      <c r="C2680" s="408" t="s">
        <v>144</v>
      </c>
      <c r="D2680" s="410">
        <v>17.739999999999998</v>
      </c>
    </row>
    <row r="2681" spans="1:4" ht="9" customHeight="1">
      <c r="A2681" s="408" t="s">
        <v>22821</v>
      </c>
      <c r="B2681" s="409" t="s">
        <v>22822</v>
      </c>
      <c r="C2681" s="408" t="s">
        <v>12728</v>
      </c>
      <c r="D2681" s="410">
        <v>1880.53</v>
      </c>
    </row>
    <row r="2682" spans="1:4" ht="9" customHeight="1">
      <c r="A2682" s="408" t="s">
        <v>22823</v>
      </c>
      <c r="B2682" s="409" t="s">
        <v>22824</v>
      </c>
      <c r="C2682" s="408" t="s">
        <v>12728</v>
      </c>
      <c r="D2682" s="410">
        <v>1804.25</v>
      </c>
    </row>
    <row r="2683" spans="1:4" ht="9" customHeight="1">
      <c r="A2683" s="408" t="s">
        <v>22825</v>
      </c>
      <c r="B2683" s="409" t="s">
        <v>22826</v>
      </c>
      <c r="C2683" s="408" t="s">
        <v>12728</v>
      </c>
      <c r="D2683" s="410">
        <v>2182.08</v>
      </c>
    </row>
    <row r="2684" spans="1:4" ht="9" customHeight="1">
      <c r="A2684" s="408" t="s">
        <v>22827</v>
      </c>
      <c r="B2684" s="409" t="s">
        <v>22828</v>
      </c>
      <c r="C2684" s="408" t="s">
        <v>12728</v>
      </c>
      <c r="D2684" s="410">
        <v>2095.3000000000002</v>
      </c>
    </row>
    <row r="2685" spans="1:4" ht="9" customHeight="1">
      <c r="A2685" s="408" t="s">
        <v>22829</v>
      </c>
      <c r="B2685" s="409" t="s">
        <v>22830</v>
      </c>
      <c r="C2685" s="408" t="s">
        <v>12728</v>
      </c>
      <c r="D2685" s="410">
        <v>1388.43</v>
      </c>
    </row>
    <row r="2686" spans="1:4" ht="9" customHeight="1">
      <c r="A2686" s="408" t="s">
        <v>22831</v>
      </c>
      <c r="B2686" s="409" t="s">
        <v>22832</v>
      </c>
      <c r="C2686" s="408" t="s">
        <v>12728</v>
      </c>
      <c r="D2686" s="410">
        <v>1312.14</v>
      </c>
    </row>
    <row r="2687" spans="1:4" ht="9" customHeight="1">
      <c r="A2687" s="408" t="s">
        <v>22833</v>
      </c>
      <c r="B2687" s="409" t="s">
        <v>22834</v>
      </c>
      <c r="C2687" s="408" t="s">
        <v>12728</v>
      </c>
      <c r="D2687" s="410">
        <v>1689.97</v>
      </c>
    </row>
    <row r="2688" spans="1:4" ht="9" customHeight="1">
      <c r="A2688" s="408" t="s">
        <v>22835</v>
      </c>
      <c r="B2688" s="409" t="s">
        <v>22836</v>
      </c>
      <c r="C2688" s="408" t="s">
        <v>12728</v>
      </c>
      <c r="D2688" s="410">
        <v>1603.19</v>
      </c>
    </row>
    <row r="2689" spans="1:4" ht="9" customHeight="1">
      <c r="A2689" s="408" t="s">
        <v>22837</v>
      </c>
      <c r="B2689" s="409" t="s">
        <v>22838</v>
      </c>
      <c r="C2689" s="408" t="s">
        <v>12728</v>
      </c>
      <c r="D2689" s="410">
        <v>1995.31</v>
      </c>
    </row>
    <row r="2690" spans="1:4" ht="9" customHeight="1">
      <c r="A2690" s="408" t="s">
        <v>22839</v>
      </c>
      <c r="B2690" s="409" t="s">
        <v>22840</v>
      </c>
      <c r="C2690" s="408" t="s">
        <v>12728</v>
      </c>
      <c r="D2690" s="410">
        <v>1896.95</v>
      </c>
    </row>
    <row r="2691" spans="1:4" ht="9" customHeight="1">
      <c r="A2691" s="408" t="s">
        <v>22841</v>
      </c>
      <c r="B2691" s="409" t="s">
        <v>22842</v>
      </c>
      <c r="C2691" s="408" t="s">
        <v>12728</v>
      </c>
      <c r="D2691" s="410">
        <v>2296.85</v>
      </c>
    </row>
    <row r="2692" spans="1:4" ht="9" customHeight="1">
      <c r="A2692" s="408" t="s">
        <v>22843</v>
      </c>
      <c r="B2692" s="409" t="s">
        <v>22844</v>
      </c>
      <c r="C2692" s="408" t="s">
        <v>12728</v>
      </c>
      <c r="D2692" s="410">
        <v>2188</v>
      </c>
    </row>
    <row r="2693" spans="1:4" ht="9" customHeight="1">
      <c r="A2693" s="408" t="s">
        <v>22845</v>
      </c>
      <c r="B2693" s="409" t="s">
        <v>22846</v>
      </c>
      <c r="C2693" s="408" t="s">
        <v>12728</v>
      </c>
      <c r="D2693" s="410">
        <v>760.03</v>
      </c>
    </row>
    <row r="2694" spans="1:4" ht="9" customHeight="1">
      <c r="A2694" s="408" t="s">
        <v>22847</v>
      </c>
      <c r="B2694" s="409" t="s">
        <v>22848</v>
      </c>
      <c r="C2694" s="408" t="s">
        <v>12728</v>
      </c>
      <c r="D2694" s="410">
        <v>717.95</v>
      </c>
    </row>
    <row r="2695" spans="1:4" ht="9" customHeight="1">
      <c r="A2695" s="408" t="s">
        <v>22849</v>
      </c>
      <c r="B2695" s="409" t="s">
        <v>22850</v>
      </c>
      <c r="C2695" s="408" t="s">
        <v>12728</v>
      </c>
      <c r="D2695" s="410">
        <v>944.1</v>
      </c>
    </row>
    <row r="2696" spans="1:4" ht="9" customHeight="1">
      <c r="A2696" s="408" t="s">
        <v>22851</v>
      </c>
      <c r="B2696" s="409" t="s">
        <v>22852</v>
      </c>
      <c r="C2696" s="408" t="s">
        <v>12728</v>
      </c>
      <c r="D2696" s="410">
        <v>895.66</v>
      </c>
    </row>
    <row r="2697" spans="1:4" ht="9" customHeight="1">
      <c r="A2697" s="408" t="s">
        <v>22853</v>
      </c>
      <c r="B2697" s="409" t="s">
        <v>22854</v>
      </c>
      <c r="C2697" s="408" t="s">
        <v>12728</v>
      </c>
      <c r="D2697" s="410">
        <v>706.92</v>
      </c>
    </row>
    <row r="2698" spans="1:4" ht="9" customHeight="1">
      <c r="A2698" s="408" t="s">
        <v>22855</v>
      </c>
      <c r="B2698" s="409" t="s">
        <v>22856</v>
      </c>
      <c r="C2698" s="408" t="s">
        <v>12728</v>
      </c>
      <c r="D2698" s="410">
        <v>664.84</v>
      </c>
    </row>
    <row r="2699" spans="1:4" ht="9" customHeight="1">
      <c r="A2699" s="408" t="s">
        <v>22857</v>
      </c>
      <c r="B2699" s="409" t="s">
        <v>22858</v>
      </c>
      <c r="C2699" s="408" t="s">
        <v>12728</v>
      </c>
      <c r="D2699" s="410">
        <v>890.99</v>
      </c>
    </row>
    <row r="2700" spans="1:4" ht="9" customHeight="1">
      <c r="A2700" s="408" t="s">
        <v>22859</v>
      </c>
      <c r="B2700" s="409" t="s">
        <v>22860</v>
      </c>
      <c r="C2700" s="408" t="s">
        <v>12728</v>
      </c>
      <c r="D2700" s="410">
        <v>842.55</v>
      </c>
    </row>
    <row r="2701" spans="1:4" ht="9" customHeight="1">
      <c r="A2701" s="408" t="s">
        <v>22861</v>
      </c>
      <c r="B2701" s="409" t="s">
        <v>22862</v>
      </c>
      <c r="C2701" s="408" t="s">
        <v>12728</v>
      </c>
      <c r="D2701" s="410">
        <v>1075.06</v>
      </c>
    </row>
    <row r="2702" spans="1:4" ht="9" customHeight="1">
      <c r="A2702" s="408" t="s">
        <v>22863</v>
      </c>
      <c r="B2702" s="409" t="s">
        <v>22864</v>
      </c>
      <c r="C2702" s="408" t="s">
        <v>12728</v>
      </c>
      <c r="D2702" s="410">
        <v>1020.26</v>
      </c>
    </row>
    <row r="2703" spans="1:4" ht="9" customHeight="1">
      <c r="A2703" s="408" t="s">
        <v>22865</v>
      </c>
      <c r="B2703" s="409" t="s">
        <v>22866</v>
      </c>
      <c r="C2703" s="408" t="s">
        <v>12728</v>
      </c>
      <c r="D2703" s="410">
        <v>1259.1199999999999</v>
      </c>
    </row>
    <row r="2704" spans="1:4" ht="9" customHeight="1">
      <c r="A2704" s="408" t="s">
        <v>22867</v>
      </c>
      <c r="B2704" s="409" t="s">
        <v>22868</v>
      </c>
      <c r="C2704" s="408" t="s">
        <v>12728</v>
      </c>
      <c r="D2704" s="410">
        <v>1197.98</v>
      </c>
    </row>
    <row r="2705" spans="1:4" ht="9" customHeight="1">
      <c r="A2705" s="408" t="s">
        <v>22869</v>
      </c>
      <c r="B2705" s="409" t="s">
        <v>22870</v>
      </c>
      <c r="C2705" s="408" t="s">
        <v>12728</v>
      </c>
      <c r="D2705" s="410">
        <v>151.1</v>
      </c>
    </row>
    <row r="2706" spans="1:4" ht="9" customHeight="1">
      <c r="A2706" s="408" t="s">
        <v>22871</v>
      </c>
      <c r="B2706" s="409" t="s">
        <v>22872</v>
      </c>
      <c r="C2706" s="408" t="s">
        <v>12728</v>
      </c>
      <c r="D2706" s="410">
        <v>136.32</v>
      </c>
    </row>
    <row r="2707" spans="1:4" ht="9" customHeight="1">
      <c r="A2707" s="408" t="s">
        <v>22873</v>
      </c>
      <c r="B2707" s="409" t="s">
        <v>22874</v>
      </c>
      <c r="C2707" s="408" t="s">
        <v>12728</v>
      </c>
      <c r="D2707" s="410">
        <v>151.1</v>
      </c>
    </row>
    <row r="2708" spans="1:4" ht="9" customHeight="1">
      <c r="A2708" s="408" t="s">
        <v>22875</v>
      </c>
      <c r="B2708" s="409" t="s">
        <v>22876</v>
      </c>
      <c r="C2708" s="408" t="s">
        <v>12728</v>
      </c>
      <c r="D2708" s="410">
        <v>136.32</v>
      </c>
    </row>
    <row r="2709" spans="1:4" ht="9" customHeight="1">
      <c r="A2709" s="408" t="s">
        <v>22877</v>
      </c>
      <c r="B2709" s="409" t="s">
        <v>22878</v>
      </c>
      <c r="C2709" s="408" t="s">
        <v>12728</v>
      </c>
      <c r="D2709" s="410">
        <v>189.56</v>
      </c>
    </row>
    <row r="2710" spans="1:4" ht="9" customHeight="1">
      <c r="A2710" s="408" t="s">
        <v>22879</v>
      </c>
      <c r="B2710" s="409" t="s">
        <v>22880</v>
      </c>
      <c r="C2710" s="408" t="s">
        <v>12728</v>
      </c>
      <c r="D2710" s="410">
        <v>170.22</v>
      </c>
    </row>
    <row r="2711" spans="1:4" ht="9" customHeight="1">
      <c r="A2711" s="408" t="s">
        <v>22881</v>
      </c>
      <c r="B2711" s="409" t="s">
        <v>22882</v>
      </c>
      <c r="C2711" s="408" t="s">
        <v>12728</v>
      </c>
      <c r="D2711" s="410">
        <v>189.56</v>
      </c>
    </row>
    <row r="2712" spans="1:4" ht="9" customHeight="1">
      <c r="A2712" s="408" t="s">
        <v>22883</v>
      </c>
      <c r="B2712" s="409" t="s">
        <v>22884</v>
      </c>
      <c r="C2712" s="408" t="s">
        <v>12728</v>
      </c>
      <c r="D2712" s="410">
        <v>170.22</v>
      </c>
    </row>
    <row r="2713" spans="1:4" ht="9" customHeight="1">
      <c r="A2713" s="408" t="s">
        <v>22885</v>
      </c>
      <c r="B2713" s="409" t="s">
        <v>22886</v>
      </c>
      <c r="C2713" s="408" t="s">
        <v>12728</v>
      </c>
      <c r="D2713" s="410">
        <v>16.350000000000001</v>
      </c>
    </row>
    <row r="2714" spans="1:4" ht="9" customHeight="1">
      <c r="A2714" s="408" t="s">
        <v>22887</v>
      </c>
      <c r="B2714" s="409" t="s">
        <v>22888</v>
      </c>
      <c r="C2714" s="408" t="s">
        <v>12728</v>
      </c>
      <c r="D2714" s="410">
        <v>14.26</v>
      </c>
    </row>
    <row r="2715" spans="1:4" ht="9" customHeight="1">
      <c r="A2715" s="408" t="s">
        <v>22889</v>
      </c>
      <c r="B2715" s="409" t="s">
        <v>22890</v>
      </c>
      <c r="C2715" s="408" t="s">
        <v>12728</v>
      </c>
      <c r="D2715" s="410">
        <v>17.04</v>
      </c>
    </row>
    <row r="2716" spans="1:4" ht="9" customHeight="1">
      <c r="A2716" s="408" t="s">
        <v>22891</v>
      </c>
      <c r="B2716" s="409" t="s">
        <v>22892</v>
      </c>
      <c r="C2716" s="408" t="s">
        <v>12728</v>
      </c>
      <c r="D2716" s="410">
        <v>14.96</v>
      </c>
    </row>
    <row r="2717" spans="1:4" ht="9" customHeight="1">
      <c r="A2717" s="408" t="s">
        <v>22893</v>
      </c>
      <c r="B2717" s="409" t="s">
        <v>22894</v>
      </c>
      <c r="C2717" s="408" t="s">
        <v>12728</v>
      </c>
      <c r="D2717" s="410">
        <v>108.14</v>
      </c>
    </row>
    <row r="2718" spans="1:4" ht="9" customHeight="1">
      <c r="A2718" s="408" t="s">
        <v>22895</v>
      </c>
      <c r="B2718" s="409" t="s">
        <v>22896</v>
      </c>
      <c r="C2718" s="408" t="s">
        <v>12728</v>
      </c>
      <c r="D2718" s="410">
        <v>99.05</v>
      </c>
    </row>
    <row r="2719" spans="1:4" ht="18" customHeight="1">
      <c r="A2719" s="408" t="s">
        <v>22897</v>
      </c>
      <c r="B2719" s="409" t="s">
        <v>22898</v>
      </c>
      <c r="C2719" s="408" t="s">
        <v>6</v>
      </c>
      <c r="D2719" s="410">
        <v>1415.67</v>
      </c>
    </row>
    <row r="2720" spans="1:4" ht="18" customHeight="1">
      <c r="A2720" s="408" t="s">
        <v>22899</v>
      </c>
      <c r="B2720" s="409" t="s">
        <v>22900</v>
      </c>
      <c r="C2720" s="408" t="s">
        <v>6</v>
      </c>
      <c r="D2720" s="410">
        <v>1818.08</v>
      </c>
    </row>
    <row r="2721" spans="1:4" ht="18" customHeight="1">
      <c r="A2721" s="408" t="s">
        <v>22901</v>
      </c>
      <c r="B2721" s="409" t="s">
        <v>22902</v>
      </c>
      <c r="C2721" s="408" t="s">
        <v>6</v>
      </c>
      <c r="D2721" s="410">
        <v>2553.2800000000002</v>
      </c>
    </row>
    <row r="2722" spans="1:4" ht="18" customHeight="1">
      <c r="A2722" s="408" t="s">
        <v>22903</v>
      </c>
      <c r="B2722" s="409" t="s">
        <v>22904</v>
      </c>
      <c r="C2722" s="408" t="s">
        <v>6</v>
      </c>
      <c r="D2722" s="410">
        <v>1626.78</v>
      </c>
    </row>
    <row r="2723" spans="1:4" ht="18" customHeight="1">
      <c r="A2723" s="408" t="s">
        <v>22905</v>
      </c>
      <c r="B2723" s="409" t="s">
        <v>22906</v>
      </c>
      <c r="C2723" s="408" t="s">
        <v>6</v>
      </c>
      <c r="D2723" s="410">
        <v>2116.04</v>
      </c>
    </row>
    <row r="2724" spans="1:4" ht="18" customHeight="1">
      <c r="A2724" s="408" t="s">
        <v>22907</v>
      </c>
      <c r="B2724" s="409" t="s">
        <v>22908</v>
      </c>
      <c r="C2724" s="408" t="s">
        <v>6</v>
      </c>
      <c r="D2724" s="410">
        <v>3009.88</v>
      </c>
    </row>
    <row r="2725" spans="1:4" ht="18" customHeight="1">
      <c r="A2725" s="408" t="s">
        <v>22909</v>
      </c>
      <c r="B2725" s="409" t="s">
        <v>22910</v>
      </c>
      <c r="C2725" s="408" t="s">
        <v>6</v>
      </c>
      <c r="D2725" s="410">
        <v>1952.89</v>
      </c>
    </row>
    <row r="2726" spans="1:4" ht="18" customHeight="1">
      <c r="A2726" s="408" t="s">
        <v>22911</v>
      </c>
      <c r="B2726" s="409" t="s">
        <v>22912</v>
      </c>
      <c r="C2726" s="408" t="s">
        <v>6</v>
      </c>
      <c r="D2726" s="410">
        <v>2566.2800000000002</v>
      </c>
    </row>
    <row r="2727" spans="1:4" ht="18" customHeight="1">
      <c r="A2727" s="408" t="s">
        <v>22913</v>
      </c>
      <c r="B2727" s="409" t="s">
        <v>22914</v>
      </c>
      <c r="C2727" s="408" t="s">
        <v>6</v>
      </c>
      <c r="D2727" s="410">
        <v>3686.92</v>
      </c>
    </row>
    <row r="2728" spans="1:4" ht="18" customHeight="1">
      <c r="A2728" s="408" t="s">
        <v>22915</v>
      </c>
      <c r="B2728" s="409" t="s">
        <v>22916</v>
      </c>
      <c r="C2728" s="408" t="s">
        <v>6</v>
      </c>
      <c r="D2728" s="410">
        <v>2540.85</v>
      </c>
    </row>
    <row r="2729" spans="1:4" ht="18" customHeight="1">
      <c r="A2729" s="408" t="s">
        <v>22917</v>
      </c>
      <c r="B2729" s="409" t="s">
        <v>22918</v>
      </c>
      <c r="C2729" s="408" t="s">
        <v>6</v>
      </c>
      <c r="D2729" s="410">
        <v>3408.12</v>
      </c>
    </row>
    <row r="2730" spans="1:4" ht="18" customHeight="1">
      <c r="A2730" s="408" t="s">
        <v>22919</v>
      </c>
      <c r="B2730" s="409" t="s">
        <v>22920</v>
      </c>
      <c r="C2730" s="408" t="s">
        <v>6</v>
      </c>
      <c r="D2730" s="410">
        <v>4992.6000000000004</v>
      </c>
    </row>
    <row r="2731" spans="1:4" ht="18" customHeight="1">
      <c r="A2731" s="408" t="s">
        <v>22921</v>
      </c>
      <c r="B2731" s="409" t="s">
        <v>22922</v>
      </c>
      <c r="C2731" s="408" t="s">
        <v>6</v>
      </c>
      <c r="D2731" s="410">
        <v>3342.75</v>
      </c>
    </row>
    <row r="2732" spans="1:4" ht="18" customHeight="1">
      <c r="A2732" s="408" t="s">
        <v>22923</v>
      </c>
      <c r="B2732" s="409" t="s">
        <v>22924</v>
      </c>
      <c r="C2732" s="408" t="s">
        <v>6</v>
      </c>
      <c r="D2732" s="410">
        <v>4533.51</v>
      </c>
    </row>
    <row r="2733" spans="1:4" ht="18" customHeight="1">
      <c r="A2733" s="408" t="s">
        <v>22925</v>
      </c>
      <c r="B2733" s="409" t="s">
        <v>22926</v>
      </c>
      <c r="C2733" s="408" t="s">
        <v>6</v>
      </c>
      <c r="D2733" s="410">
        <v>6708.99</v>
      </c>
    </row>
    <row r="2734" spans="1:4" ht="18" customHeight="1">
      <c r="A2734" s="408" t="s">
        <v>22927</v>
      </c>
      <c r="B2734" s="409" t="s">
        <v>22928</v>
      </c>
      <c r="C2734" s="408" t="s">
        <v>6</v>
      </c>
      <c r="D2734" s="410">
        <v>4313.3999999999996</v>
      </c>
    </row>
    <row r="2735" spans="1:4" ht="18" customHeight="1">
      <c r="A2735" s="408" t="s">
        <v>22929</v>
      </c>
      <c r="B2735" s="409" t="s">
        <v>22930</v>
      </c>
      <c r="C2735" s="408" t="s">
        <v>6</v>
      </c>
      <c r="D2735" s="410">
        <v>5952.2</v>
      </c>
    </row>
    <row r="2736" spans="1:4" ht="18" customHeight="1">
      <c r="A2736" s="408" t="s">
        <v>22931</v>
      </c>
      <c r="B2736" s="409" t="s">
        <v>22932</v>
      </c>
      <c r="C2736" s="408" t="s">
        <v>6</v>
      </c>
      <c r="D2736" s="410">
        <v>8946.23</v>
      </c>
    </row>
    <row r="2737" spans="1:4" ht="18" customHeight="1">
      <c r="A2737" s="408" t="s">
        <v>22933</v>
      </c>
      <c r="B2737" s="409" t="s">
        <v>22934</v>
      </c>
      <c r="C2737" s="408" t="s">
        <v>6</v>
      </c>
      <c r="D2737" s="410">
        <v>4455.87</v>
      </c>
    </row>
    <row r="2738" spans="1:4" ht="18" customHeight="1">
      <c r="A2738" s="408" t="s">
        <v>22935</v>
      </c>
      <c r="B2738" s="409" t="s">
        <v>22936</v>
      </c>
      <c r="C2738" s="408" t="s">
        <v>6</v>
      </c>
      <c r="D2738" s="410">
        <v>6143.78</v>
      </c>
    </row>
    <row r="2739" spans="1:4" ht="18" customHeight="1">
      <c r="A2739" s="408" t="s">
        <v>22937</v>
      </c>
      <c r="B2739" s="409" t="s">
        <v>22938</v>
      </c>
      <c r="C2739" s="408" t="s">
        <v>6</v>
      </c>
      <c r="D2739" s="410">
        <v>9227.5400000000009</v>
      </c>
    </row>
    <row r="2740" spans="1:4" ht="9" customHeight="1">
      <c r="A2740" s="408" t="s">
        <v>22939</v>
      </c>
      <c r="B2740" s="409" t="s">
        <v>22940</v>
      </c>
      <c r="C2740" s="408" t="s">
        <v>12728</v>
      </c>
      <c r="D2740" s="410">
        <v>2923.02</v>
      </c>
    </row>
    <row r="2741" spans="1:4" ht="9" customHeight="1">
      <c r="A2741" s="408" t="s">
        <v>22941</v>
      </c>
      <c r="B2741" s="409" t="s">
        <v>22942</v>
      </c>
      <c r="C2741" s="408" t="s">
        <v>12728</v>
      </c>
      <c r="D2741" s="410">
        <v>2705.97</v>
      </c>
    </row>
    <row r="2742" spans="1:4" ht="9" customHeight="1">
      <c r="A2742" s="408" t="s">
        <v>22943</v>
      </c>
      <c r="B2742" s="409" t="s">
        <v>22944</v>
      </c>
      <c r="C2742" s="408" t="s">
        <v>12728</v>
      </c>
      <c r="D2742" s="410">
        <v>3188.02</v>
      </c>
    </row>
    <row r="2743" spans="1:4" ht="9" customHeight="1">
      <c r="A2743" s="408" t="s">
        <v>22945</v>
      </c>
      <c r="B2743" s="409" t="s">
        <v>22946</v>
      </c>
      <c r="C2743" s="408" t="s">
        <v>12728</v>
      </c>
      <c r="D2743" s="410">
        <v>2979.51</v>
      </c>
    </row>
    <row r="2744" spans="1:4" ht="9" customHeight="1">
      <c r="A2744" s="408" t="s">
        <v>22947</v>
      </c>
      <c r="B2744" s="409" t="s">
        <v>22948</v>
      </c>
      <c r="C2744" s="408" t="s">
        <v>12728</v>
      </c>
      <c r="D2744" s="410">
        <v>2890.23</v>
      </c>
    </row>
    <row r="2745" spans="1:4" ht="9" customHeight="1">
      <c r="A2745" s="408" t="s">
        <v>22949</v>
      </c>
      <c r="B2745" s="409" t="s">
        <v>22950</v>
      </c>
      <c r="C2745" s="408" t="s">
        <v>12728</v>
      </c>
      <c r="D2745" s="410">
        <v>2682.66</v>
      </c>
    </row>
    <row r="2746" spans="1:4" ht="9" customHeight="1">
      <c r="A2746" s="408" t="s">
        <v>22951</v>
      </c>
      <c r="B2746" s="409" t="s">
        <v>22952</v>
      </c>
      <c r="C2746" s="408" t="s">
        <v>12728</v>
      </c>
      <c r="D2746" s="410">
        <v>3155.23</v>
      </c>
    </row>
    <row r="2747" spans="1:4" ht="9" customHeight="1">
      <c r="A2747" s="408" t="s">
        <v>22953</v>
      </c>
      <c r="B2747" s="409" t="s">
        <v>22954</v>
      </c>
      <c r="C2747" s="408" t="s">
        <v>12728</v>
      </c>
      <c r="D2747" s="410">
        <v>2956.19</v>
      </c>
    </row>
    <row r="2748" spans="1:4" ht="9" customHeight="1">
      <c r="A2748" s="408" t="s">
        <v>22955</v>
      </c>
      <c r="B2748" s="409" t="s">
        <v>22956</v>
      </c>
      <c r="C2748" s="408" t="s">
        <v>12728</v>
      </c>
      <c r="D2748" s="410">
        <v>2857.44</v>
      </c>
    </row>
    <row r="2749" spans="1:4" ht="9" customHeight="1">
      <c r="A2749" s="408" t="s">
        <v>22957</v>
      </c>
      <c r="B2749" s="409" t="s">
        <v>22958</v>
      </c>
      <c r="C2749" s="408" t="s">
        <v>12728</v>
      </c>
      <c r="D2749" s="410">
        <v>2659.35</v>
      </c>
    </row>
    <row r="2750" spans="1:4" ht="9" customHeight="1">
      <c r="A2750" s="408" t="s">
        <v>22959</v>
      </c>
      <c r="B2750" s="409" t="s">
        <v>22960</v>
      </c>
      <c r="C2750" s="408" t="s">
        <v>12728</v>
      </c>
      <c r="D2750" s="410">
        <v>3122.44</v>
      </c>
    </row>
    <row r="2751" spans="1:4" ht="9" customHeight="1">
      <c r="A2751" s="408" t="s">
        <v>22961</v>
      </c>
      <c r="B2751" s="409" t="s">
        <v>22962</v>
      </c>
      <c r="C2751" s="408" t="s">
        <v>12728</v>
      </c>
      <c r="D2751" s="410">
        <v>2932.88</v>
      </c>
    </row>
    <row r="2752" spans="1:4" ht="9" customHeight="1">
      <c r="A2752" s="408" t="s">
        <v>22963</v>
      </c>
      <c r="B2752" s="409" t="s">
        <v>22964</v>
      </c>
      <c r="C2752" s="408" t="s">
        <v>12728</v>
      </c>
      <c r="D2752" s="410">
        <v>2824.65</v>
      </c>
    </row>
    <row r="2753" spans="1:4" ht="9" customHeight="1">
      <c r="A2753" s="408" t="s">
        <v>22965</v>
      </c>
      <c r="B2753" s="409" t="s">
        <v>22966</v>
      </c>
      <c r="C2753" s="408" t="s">
        <v>12728</v>
      </c>
      <c r="D2753" s="410">
        <v>2636.04</v>
      </c>
    </row>
    <row r="2754" spans="1:4" ht="9" customHeight="1">
      <c r="A2754" s="408" t="s">
        <v>22967</v>
      </c>
      <c r="B2754" s="409" t="s">
        <v>22968</v>
      </c>
      <c r="C2754" s="408" t="s">
        <v>12728</v>
      </c>
      <c r="D2754" s="410">
        <v>3089.65</v>
      </c>
    </row>
    <row r="2755" spans="1:4" ht="9" customHeight="1">
      <c r="A2755" s="408" t="s">
        <v>22969</v>
      </c>
      <c r="B2755" s="409" t="s">
        <v>22970</v>
      </c>
      <c r="C2755" s="408" t="s">
        <v>12728</v>
      </c>
      <c r="D2755" s="410">
        <v>2909.57</v>
      </c>
    </row>
    <row r="2756" spans="1:4" ht="9" customHeight="1">
      <c r="A2756" s="408" t="s">
        <v>22971</v>
      </c>
      <c r="B2756" s="409" t="s">
        <v>22972</v>
      </c>
      <c r="C2756" s="408" t="s">
        <v>12728</v>
      </c>
      <c r="D2756" s="410">
        <v>3771.71</v>
      </c>
    </row>
    <row r="2757" spans="1:4" ht="9" customHeight="1">
      <c r="A2757" s="408" t="s">
        <v>22973</v>
      </c>
      <c r="B2757" s="409" t="s">
        <v>22974</v>
      </c>
      <c r="C2757" s="408" t="s">
        <v>12728</v>
      </c>
      <c r="D2757" s="410">
        <v>3502.53</v>
      </c>
    </row>
    <row r="2758" spans="1:4" ht="9" customHeight="1">
      <c r="A2758" s="408" t="s">
        <v>22975</v>
      </c>
      <c r="B2758" s="409" t="s">
        <v>22976</v>
      </c>
      <c r="C2758" s="408" t="s">
        <v>12728</v>
      </c>
      <c r="D2758" s="410">
        <v>4036.71</v>
      </c>
    </row>
    <row r="2759" spans="1:4" ht="9" customHeight="1">
      <c r="A2759" s="408" t="s">
        <v>22977</v>
      </c>
      <c r="B2759" s="409" t="s">
        <v>22978</v>
      </c>
      <c r="C2759" s="408" t="s">
        <v>12728</v>
      </c>
      <c r="D2759" s="410">
        <v>3776.07</v>
      </c>
    </row>
    <row r="2760" spans="1:4" ht="9" customHeight="1">
      <c r="A2760" s="408" t="s">
        <v>22979</v>
      </c>
      <c r="B2760" s="409" t="s">
        <v>22980</v>
      </c>
      <c r="C2760" s="408" t="s">
        <v>12728</v>
      </c>
      <c r="D2760" s="410">
        <v>3738.92</v>
      </c>
    </row>
    <row r="2761" spans="1:4" ht="9" customHeight="1">
      <c r="A2761" s="408" t="s">
        <v>22981</v>
      </c>
      <c r="B2761" s="409" t="s">
        <v>22982</v>
      </c>
      <c r="C2761" s="408" t="s">
        <v>12728</v>
      </c>
      <c r="D2761" s="410">
        <v>3479.22</v>
      </c>
    </row>
    <row r="2762" spans="1:4" ht="9" customHeight="1">
      <c r="A2762" s="408" t="s">
        <v>22983</v>
      </c>
      <c r="B2762" s="409" t="s">
        <v>22984</v>
      </c>
      <c r="C2762" s="408" t="s">
        <v>12728</v>
      </c>
      <c r="D2762" s="410">
        <v>4003.92</v>
      </c>
    </row>
    <row r="2763" spans="1:4" ht="9" customHeight="1">
      <c r="A2763" s="408" t="s">
        <v>22985</v>
      </c>
      <c r="B2763" s="409" t="s">
        <v>22986</v>
      </c>
      <c r="C2763" s="408" t="s">
        <v>12728</v>
      </c>
      <c r="D2763" s="410">
        <v>3752.76</v>
      </c>
    </row>
    <row r="2764" spans="1:4" ht="9" customHeight="1">
      <c r="A2764" s="408" t="s">
        <v>22987</v>
      </c>
      <c r="B2764" s="409" t="s">
        <v>22988</v>
      </c>
      <c r="C2764" s="408" t="s">
        <v>12728</v>
      </c>
      <c r="D2764" s="410">
        <v>3706.13</v>
      </c>
    </row>
    <row r="2765" spans="1:4" ht="9" customHeight="1">
      <c r="A2765" s="408" t="s">
        <v>22989</v>
      </c>
      <c r="B2765" s="409" t="s">
        <v>22990</v>
      </c>
      <c r="C2765" s="408" t="s">
        <v>12728</v>
      </c>
      <c r="D2765" s="410">
        <v>3455.91</v>
      </c>
    </row>
    <row r="2766" spans="1:4" ht="9" customHeight="1">
      <c r="A2766" s="408" t="s">
        <v>22991</v>
      </c>
      <c r="B2766" s="409" t="s">
        <v>22992</v>
      </c>
      <c r="C2766" s="408" t="s">
        <v>12728</v>
      </c>
      <c r="D2766" s="410">
        <v>3971.13</v>
      </c>
    </row>
    <row r="2767" spans="1:4" ht="9" customHeight="1">
      <c r="A2767" s="408" t="s">
        <v>22993</v>
      </c>
      <c r="B2767" s="409" t="s">
        <v>22994</v>
      </c>
      <c r="C2767" s="408" t="s">
        <v>12728</v>
      </c>
      <c r="D2767" s="410">
        <v>3729.44</v>
      </c>
    </row>
    <row r="2768" spans="1:4" ht="9" customHeight="1">
      <c r="A2768" s="408" t="s">
        <v>22995</v>
      </c>
      <c r="B2768" s="409" t="s">
        <v>22996</v>
      </c>
      <c r="C2768" s="408" t="s">
        <v>12728</v>
      </c>
      <c r="D2768" s="410">
        <v>3673.34</v>
      </c>
    </row>
    <row r="2769" spans="1:4" ht="9" customHeight="1">
      <c r="A2769" s="408" t="s">
        <v>22997</v>
      </c>
      <c r="B2769" s="409" t="s">
        <v>22998</v>
      </c>
      <c r="C2769" s="408" t="s">
        <v>12728</v>
      </c>
      <c r="D2769" s="410">
        <v>3432.6</v>
      </c>
    </row>
    <row r="2770" spans="1:4" ht="9" customHeight="1">
      <c r="A2770" s="408" t="s">
        <v>22999</v>
      </c>
      <c r="B2770" s="409" t="s">
        <v>23000</v>
      </c>
      <c r="C2770" s="408" t="s">
        <v>12728</v>
      </c>
      <c r="D2770" s="410">
        <v>3938.34</v>
      </c>
    </row>
    <row r="2771" spans="1:4" ht="9" customHeight="1">
      <c r="A2771" s="408" t="s">
        <v>23001</v>
      </c>
      <c r="B2771" s="409" t="s">
        <v>23002</v>
      </c>
      <c r="C2771" s="408" t="s">
        <v>12728</v>
      </c>
      <c r="D2771" s="410">
        <v>3706.13</v>
      </c>
    </row>
    <row r="2772" spans="1:4" ht="9" customHeight="1">
      <c r="A2772" s="408" t="s">
        <v>23003</v>
      </c>
      <c r="B2772" s="409" t="s">
        <v>23004</v>
      </c>
      <c r="C2772" s="408" t="s">
        <v>12728</v>
      </c>
      <c r="D2772" s="410">
        <v>4489.01</v>
      </c>
    </row>
    <row r="2773" spans="1:4" ht="9" customHeight="1">
      <c r="A2773" s="408" t="s">
        <v>23005</v>
      </c>
      <c r="B2773" s="409" t="s">
        <v>23006</v>
      </c>
      <c r="C2773" s="408" t="s">
        <v>12728</v>
      </c>
      <c r="D2773" s="410">
        <v>4167.7</v>
      </c>
    </row>
    <row r="2774" spans="1:4" ht="9" customHeight="1">
      <c r="A2774" s="408" t="s">
        <v>23007</v>
      </c>
      <c r="B2774" s="409" t="s">
        <v>23008</v>
      </c>
      <c r="C2774" s="408" t="s">
        <v>12728</v>
      </c>
      <c r="D2774" s="410">
        <v>4754.01</v>
      </c>
    </row>
    <row r="2775" spans="1:4" ht="9" customHeight="1">
      <c r="A2775" s="408" t="s">
        <v>23009</v>
      </c>
      <c r="B2775" s="409" t="s">
        <v>23010</v>
      </c>
      <c r="C2775" s="408" t="s">
        <v>12728</v>
      </c>
      <c r="D2775" s="410">
        <v>4441.2299999999996</v>
      </c>
    </row>
    <row r="2776" spans="1:4" ht="9" customHeight="1">
      <c r="A2776" s="408" t="s">
        <v>23011</v>
      </c>
      <c r="B2776" s="409" t="s">
        <v>23012</v>
      </c>
      <c r="C2776" s="408" t="s">
        <v>12728</v>
      </c>
      <c r="D2776" s="410">
        <v>4456.22</v>
      </c>
    </row>
    <row r="2777" spans="1:4" ht="9" customHeight="1">
      <c r="A2777" s="408" t="s">
        <v>23013</v>
      </c>
      <c r="B2777" s="409" t="s">
        <v>23014</v>
      </c>
      <c r="C2777" s="408" t="s">
        <v>12728</v>
      </c>
      <c r="D2777" s="410">
        <v>4144.3900000000003</v>
      </c>
    </row>
    <row r="2778" spans="1:4" ht="9" customHeight="1">
      <c r="A2778" s="408" t="s">
        <v>23015</v>
      </c>
      <c r="B2778" s="409" t="s">
        <v>23016</v>
      </c>
      <c r="C2778" s="408" t="s">
        <v>12728</v>
      </c>
      <c r="D2778" s="410">
        <v>4721.22</v>
      </c>
    </row>
    <row r="2779" spans="1:4" ht="9" customHeight="1">
      <c r="A2779" s="408" t="s">
        <v>23017</v>
      </c>
      <c r="B2779" s="409" t="s">
        <v>23018</v>
      </c>
      <c r="C2779" s="408" t="s">
        <v>12728</v>
      </c>
      <c r="D2779" s="410">
        <v>4417.92</v>
      </c>
    </row>
    <row r="2780" spans="1:4" ht="9" customHeight="1">
      <c r="A2780" s="408" t="s">
        <v>23019</v>
      </c>
      <c r="B2780" s="409" t="s">
        <v>23020</v>
      </c>
      <c r="C2780" s="408" t="s">
        <v>12728</v>
      </c>
      <c r="D2780" s="410">
        <v>4423.43</v>
      </c>
    </row>
    <row r="2781" spans="1:4" ht="9" customHeight="1">
      <c r="A2781" s="408" t="s">
        <v>23021</v>
      </c>
      <c r="B2781" s="409" t="s">
        <v>23022</v>
      </c>
      <c r="C2781" s="408" t="s">
        <v>12728</v>
      </c>
      <c r="D2781" s="410">
        <v>4121.07</v>
      </c>
    </row>
    <row r="2782" spans="1:4" ht="9" customHeight="1">
      <c r="A2782" s="408" t="s">
        <v>23023</v>
      </c>
      <c r="B2782" s="409" t="s">
        <v>23024</v>
      </c>
      <c r="C2782" s="408" t="s">
        <v>12728</v>
      </c>
      <c r="D2782" s="410">
        <v>4688.43</v>
      </c>
    </row>
    <row r="2783" spans="1:4" ht="9" customHeight="1">
      <c r="A2783" s="408" t="s">
        <v>23025</v>
      </c>
      <c r="B2783" s="409" t="s">
        <v>23026</v>
      </c>
      <c r="C2783" s="408" t="s">
        <v>12728</v>
      </c>
      <c r="D2783" s="410">
        <v>4394.6099999999997</v>
      </c>
    </row>
    <row r="2784" spans="1:4" ht="9" customHeight="1">
      <c r="A2784" s="408" t="s">
        <v>23027</v>
      </c>
      <c r="B2784" s="409" t="s">
        <v>23028</v>
      </c>
      <c r="C2784" s="408" t="s">
        <v>12728</v>
      </c>
      <c r="D2784" s="410">
        <v>4390.6400000000003</v>
      </c>
    </row>
    <row r="2785" spans="1:4" ht="9" customHeight="1">
      <c r="A2785" s="408" t="s">
        <v>23029</v>
      </c>
      <c r="B2785" s="409" t="s">
        <v>23030</v>
      </c>
      <c r="C2785" s="408" t="s">
        <v>12728</v>
      </c>
      <c r="D2785" s="410">
        <v>4097.76</v>
      </c>
    </row>
    <row r="2786" spans="1:4" ht="9" customHeight="1">
      <c r="A2786" s="408" t="s">
        <v>23031</v>
      </c>
      <c r="B2786" s="409" t="s">
        <v>23032</v>
      </c>
      <c r="C2786" s="408" t="s">
        <v>12728</v>
      </c>
      <c r="D2786" s="410">
        <v>4622.8500000000004</v>
      </c>
    </row>
    <row r="2787" spans="1:4" ht="9" customHeight="1">
      <c r="A2787" s="408" t="s">
        <v>23033</v>
      </c>
      <c r="B2787" s="409" t="s">
        <v>23034</v>
      </c>
      <c r="C2787" s="408" t="s">
        <v>12728</v>
      </c>
      <c r="D2787" s="410">
        <v>4347.9799999999996</v>
      </c>
    </row>
    <row r="2788" spans="1:4" ht="9" customHeight="1">
      <c r="A2788" s="408" t="s">
        <v>23035</v>
      </c>
      <c r="B2788" s="409" t="s">
        <v>23036</v>
      </c>
      <c r="C2788" s="408" t="s">
        <v>12728</v>
      </c>
      <c r="D2788" s="410">
        <v>5381.75</v>
      </c>
    </row>
    <row r="2789" spans="1:4" ht="9" customHeight="1">
      <c r="A2789" s="408" t="s">
        <v>23037</v>
      </c>
      <c r="B2789" s="409" t="s">
        <v>23038</v>
      </c>
      <c r="C2789" s="408" t="s">
        <v>12728</v>
      </c>
      <c r="D2789" s="410">
        <v>5008.3100000000004</v>
      </c>
    </row>
    <row r="2790" spans="1:4" ht="9" customHeight="1">
      <c r="A2790" s="408" t="s">
        <v>23039</v>
      </c>
      <c r="B2790" s="409" t="s">
        <v>23040</v>
      </c>
      <c r="C2790" s="408" t="s">
        <v>12728</v>
      </c>
      <c r="D2790" s="410">
        <v>5646.75</v>
      </c>
    </row>
    <row r="2791" spans="1:4" ht="9" customHeight="1">
      <c r="A2791" s="408" t="s">
        <v>23041</v>
      </c>
      <c r="B2791" s="409" t="s">
        <v>23042</v>
      </c>
      <c r="C2791" s="408" t="s">
        <v>12728</v>
      </c>
      <c r="D2791" s="410">
        <v>5281.84</v>
      </c>
    </row>
    <row r="2792" spans="1:4" ht="9" customHeight="1">
      <c r="A2792" s="408" t="s">
        <v>23043</v>
      </c>
      <c r="B2792" s="409" t="s">
        <v>23044</v>
      </c>
      <c r="C2792" s="408" t="s">
        <v>12728</v>
      </c>
      <c r="D2792" s="410">
        <v>5348.96</v>
      </c>
    </row>
    <row r="2793" spans="1:4" ht="9" customHeight="1">
      <c r="A2793" s="408" t="s">
        <v>23045</v>
      </c>
      <c r="B2793" s="409" t="s">
        <v>23046</v>
      </c>
      <c r="C2793" s="408" t="s">
        <v>12728</v>
      </c>
      <c r="D2793" s="410">
        <v>4985</v>
      </c>
    </row>
    <row r="2794" spans="1:4" ht="9" customHeight="1">
      <c r="A2794" s="408" t="s">
        <v>23047</v>
      </c>
      <c r="B2794" s="409" t="s">
        <v>23048</v>
      </c>
      <c r="C2794" s="408" t="s">
        <v>12728</v>
      </c>
      <c r="D2794" s="410">
        <v>5613.96</v>
      </c>
    </row>
    <row r="2795" spans="1:4" ht="9" customHeight="1">
      <c r="A2795" s="408" t="s">
        <v>23049</v>
      </c>
      <c r="B2795" s="409" t="s">
        <v>23050</v>
      </c>
      <c r="C2795" s="408" t="s">
        <v>12728</v>
      </c>
      <c r="D2795" s="410">
        <v>5258.53</v>
      </c>
    </row>
    <row r="2796" spans="1:4" ht="9" customHeight="1">
      <c r="A2796" s="408" t="s">
        <v>23051</v>
      </c>
      <c r="B2796" s="409" t="s">
        <v>23052</v>
      </c>
      <c r="C2796" s="408" t="s">
        <v>12728</v>
      </c>
      <c r="D2796" s="410">
        <v>5316.17</v>
      </c>
    </row>
    <row r="2797" spans="1:4" ht="9" customHeight="1">
      <c r="A2797" s="408" t="s">
        <v>23053</v>
      </c>
      <c r="B2797" s="409" t="s">
        <v>23054</v>
      </c>
      <c r="C2797" s="408" t="s">
        <v>12728</v>
      </c>
      <c r="D2797" s="410">
        <v>4961.6899999999996</v>
      </c>
    </row>
    <row r="2798" spans="1:4" ht="9" customHeight="1">
      <c r="A2798" s="408" t="s">
        <v>23055</v>
      </c>
      <c r="B2798" s="409" t="s">
        <v>23056</v>
      </c>
      <c r="C2798" s="408" t="s">
        <v>12728</v>
      </c>
      <c r="D2798" s="410">
        <v>5581.17</v>
      </c>
    </row>
    <row r="2799" spans="1:4" ht="9" customHeight="1">
      <c r="A2799" s="408" t="s">
        <v>23057</v>
      </c>
      <c r="B2799" s="409" t="s">
        <v>23058</v>
      </c>
      <c r="C2799" s="408" t="s">
        <v>12728</v>
      </c>
      <c r="D2799" s="410">
        <v>5235.22</v>
      </c>
    </row>
    <row r="2800" spans="1:4" ht="9" customHeight="1">
      <c r="A2800" s="408" t="s">
        <v>23059</v>
      </c>
      <c r="B2800" s="409" t="s">
        <v>23060</v>
      </c>
      <c r="C2800" s="408" t="s">
        <v>12728</v>
      </c>
      <c r="D2800" s="410">
        <v>5283.38</v>
      </c>
    </row>
    <row r="2801" spans="1:4" ht="9" customHeight="1">
      <c r="A2801" s="408" t="s">
        <v>23061</v>
      </c>
      <c r="B2801" s="409" t="s">
        <v>23062</v>
      </c>
      <c r="C2801" s="408" t="s">
        <v>12728</v>
      </c>
      <c r="D2801" s="410">
        <v>4938.37</v>
      </c>
    </row>
    <row r="2802" spans="1:4" ht="9" customHeight="1">
      <c r="A2802" s="408" t="s">
        <v>23063</v>
      </c>
      <c r="B2802" s="409" t="s">
        <v>23064</v>
      </c>
      <c r="C2802" s="408" t="s">
        <v>12728</v>
      </c>
      <c r="D2802" s="410">
        <v>5548.38</v>
      </c>
    </row>
    <row r="2803" spans="1:4" ht="9" customHeight="1">
      <c r="A2803" s="408" t="s">
        <v>23065</v>
      </c>
      <c r="B2803" s="409" t="s">
        <v>23066</v>
      </c>
      <c r="C2803" s="408" t="s">
        <v>12728</v>
      </c>
      <c r="D2803" s="410">
        <v>5211.91</v>
      </c>
    </row>
    <row r="2804" spans="1:4" ht="9" customHeight="1">
      <c r="A2804" s="408" t="s">
        <v>23067</v>
      </c>
      <c r="B2804" s="409" t="s">
        <v>23068</v>
      </c>
      <c r="C2804" s="408" t="s">
        <v>12728</v>
      </c>
      <c r="D2804" s="410">
        <v>6134.12</v>
      </c>
    </row>
    <row r="2805" spans="1:4" ht="9" customHeight="1">
      <c r="A2805" s="408" t="s">
        <v>23069</v>
      </c>
      <c r="B2805" s="409" t="s">
        <v>23070</v>
      </c>
      <c r="C2805" s="408" t="s">
        <v>12728</v>
      </c>
      <c r="D2805" s="410">
        <v>5708.55</v>
      </c>
    </row>
    <row r="2806" spans="1:4" ht="9" customHeight="1">
      <c r="A2806" s="408" t="s">
        <v>23071</v>
      </c>
      <c r="B2806" s="409" t="s">
        <v>23072</v>
      </c>
      <c r="C2806" s="408" t="s">
        <v>12728</v>
      </c>
      <c r="D2806" s="410">
        <v>6399.12</v>
      </c>
    </row>
    <row r="2807" spans="1:4" ht="9" customHeight="1">
      <c r="A2807" s="408" t="s">
        <v>23073</v>
      </c>
      <c r="B2807" s="409" t="s">
        <v>23074</v>
      </c>
      <c r="C2807" s="408" t="s">
        <v>12728</v>
      </c>
      <c r="D2807" s="410">
        <v>5982.09</v>
      </c>
    </row>
    <row r="2808" spans="1:4" ht="9" customHeight="1">
      <c r="A2808" s="408" t="s">
        <v>23075</v>
      </c>
      <c r="B2808" s="409" t="s">
        <v>23076</v>
      </c>
      <c r="C2808" s="408" t="s">
        <v>12728</v>
      </c>
      <c r="D2808" s="410">
        <v>6101.33</v>
      </c>
    </row>
    <row r="2809" spans="1:4" ht="9" customHeight="1">
      <c r="A2809" s="408" t="s">
        <v>23077</v>
      </c>
      <c r="B2809" s="409" t="s">
        <v>23078</v>
      </c>
      <c r="C2809" s="408" t="s">
        <v>12728</v>
      </c>
      <c r="D2809" s="410">
        <v>5685.24</v>
      </c>
    </row>
    <row r="2810" spans="1:4" ht="9" customHeight="1">
      <c r="A2810" s="408" t="s">
        <v>23079</v>
      </c>
      <c r="B2810" s="409" t="s">
        <v>23080</v>
      </c>
      <c r="C2810" s="408" t="s">
        <v>12728</v>
      </c>
      <c r="D2810" s="410">
        <v>6366.33</v>
      </c>
    </row>
    <row r="2811" spans="1:4" ht="9" customHeight="1">
      <c r="A2811" s="408" t="s">
        <v>23081</v>
      </c>
      <c r="B2811" s="409" t="s">
        <v>23082</v>
      </c>
      <c r="C2811" s="408" t="s">
        <v>12728</v>
      </c>
      <c r="D2811" s="410">
        <v>5958.78</v>
      </c>
    </row>
    <row r="2812" spans="1:4" ht="9" customHeight="1">
      <c r="A2812" s="408" t="s">
        <v>23083</v>
      </c>
      <c r="B2812" s="409" t="s">
        <v>23084</v>
      </c>
      <c r="C2812" s="408" t="s">
        <v>12728</v>
      </c>
      <c r="D2812" s="410">
        <v>6068.54</v>
      </c>
    </row>
    <row r="2813" spans="1:4" ht="9" customHeight="1">
      <c r="A2813" s="408" t="s">
        <v>23085</v>
      </c>
      <c r="B2813" s="409" t="s">
        <v>23086</v>
      </c>
      <c r="C2813" s="408" t="s">
        <v>12728</v>
      </c>
      <c r="D2813" s="410">
        <v>5661.93</v>
      </c>
    </row>
    <row r="2814" spans="1:4" ht="9" customHeight="1">
      <c r="A2814" s="408" t="s">
        <v>23087</v>
      </c>
      <c r="B2814" s="409" t="s">
        <v>23088</v>
      </c>
      <c r="C2814" s="408" t="s">
        <v>12728</v>
      </c>
      <c r="D2814" s="410">
        <v>6333.54</v>
      </c>
    </row>
    <row r="2815" spans="1:4" ht="9" customHeight="1">
      <c r="A2815" s="408" t="s">
        <v>23089</v>
      </c>
      <c r="B2815" s="409" t="s">
        <v>23090</v>
      </c>
      <c r="C2815" s="408" t="s">
        <v>12728</v>
      </c>
      <c r="D2815" s="410">
        <v>5935.46</v>
      </c>
    </row>
    <row r="2816" spans="1:4" ht="9" customHeight="1">
      <c r="A2816" s="408" t="s">
        <v>23091</v>
      </c>
      <c r="B2816" s="409" t="s">
        <v>23092</v>
      </c>
      <c r="C2816" s="408" t="s">
        <v>12728</v>
      </c>
      <c r="D2816" s="410">
        <v>6035.75</v>
      </c>
    </row>
    <row r="2817" spans="1:4" ht="9" customHeight="1">
      <c r="A2817" s="408" t="s">
        <v>23093</v>
      </c>
      <c r="B2817" s="409" t="s">
        <v>23094</v>
      </c>
      <c r="C2817" s="408" t="s">
        <v>12728</v>
      </c>
      <c r="D2817" s="410">
        <v>5638.62</v>
      </c>
    </row>
    <row r="2818" spans="1:4" ht="9" customHeight="1">
      <c r="A2818" s="408" t="s">
        <v>23095</v>
      </c>
      <c r="B2818" s="409" t="s">
        <v>23096</v>
      </c>
      <c r="C2818" s="408" t="s">
        <v>12728</v>
      </c>
      <c r="D2818" s="410">
        <v>6300.75</v>
      </c>
    </row>
    <row r="2819" spans="1:4" ht="9" customHeight="1">
      <c r="A2819" s="408" t="s">
        <v>23097</v>
      </c>
      <c r="B2819" s="409" t="s">
        <v>23098</v>
      </c>
      <c r="C2819" s="408" t="s">
        <v>12728</v>
      </c>
      <c r="D2819" s="410">
        <v>5912.15</v>
      </c>
    </row>
    <row r="2820" spans="1:4" ht="9" customHeight="1">
      <c r="A2820" s="408" t="s">
        <v>23099</v>
      </c>
      <c r="B2820" s="409" t="s">
        <v>23100</v>
      </c>
      <c r="C2820" s="408" t="s">
        <v>12728</v>
      </c>
      <c r="D2820" s="410">
        <v>2679.44</v>
      </c>
    </row>
    <row r="2821" spans="1:4" ht="9" customHeight="1">
      <c r="A2821" s="408" t="s">
        <v>23101</v>
      </c>
      <c r="B2821" s="409" t="s">
        <v>23102</v>
      </c>
      <c r="C2821" s="408" t="s">
        <v>12728</v>
      </c>
      <c r="D2821" s="410">
        <v>2465.2399999999998</v>
      </c>
    </row>
    <row r="2822" spans="1:4" ht="9" customHeight="1">
      <c r="A2822" s="408" t="s">
        <v>23103</v>
      </c>
      <c r="B2822" s="409" t="s">
        <v>23104</v>
      </c>
      <c r="C2822" s="408" t="s">
        <v>12728</v>
      </c>
      <c r="D2822" s="410">
        <v>2646.65</v>
      </c>
    </row>
    <row r="2823" spans="1:4" ht="9" customHeight="1">
      <c r="A2823" s="408" t="s">
        <v>23105</v>
      </c>
      <c r="B2823" s="409" t="s">
        <v>23106</v>
      </c>
      <c r="C2823" s="408" t="s">
        <v>12728</v>
      </c>
      <c r="D2823" s="410">
        <v>2441.9299999999998</v>
      </c>
    </row>
    <row r="2824" spans="1:4" ht="9" customHeight="1">
      <c r="A2824" s="408" t="s">
        <v>23107</v>
      </c>
      <c r="B2824" s="409" t="s">
        <v>23108</v>
      </c>
      <c r="C2824" s="408" t="s">
        <v>12728</v>
      </c>
      <c r="D2824" s="410">
        <v>2617.14</v>
      </c>
    </row>
    <row r="2825" spans="1:4" ht="9" customHeight="1">
      <c r="A2825" s="408" t="s">
        <v>23109</v>
      </c>
      <c r="B2825" s="409" t="s">
        <v>23110</v>
      </c>
      <c r="C2825" s="408" t="s">
        <v>12728</v>
      </c>
      <c r="D2825" s="410">
        <v>2420.9499999999998</v>
      </c>
    </row>
    <row r="2826" spans="1:4" ht="9" customHeight="1">
      <c r="A2826" s="408" t="s">
        <v>23111</v>
      </c>
      <c r="B2826" s="409" t="s">
        <v>23112</v>
      </c>
      <c r="C2826" s="408" t="s">
        <v>12728</v>
      </c>
      <c r="D2826" s="410">
        <v>2581.0700000000002</v>
      </c>
    </row>
    <row r="2827" spans="1:4" ht="9" customHeight="1">
      <c r="A2827" s="408" t="s">
        <v>23113</v>
      </c>
      <c r="B2827" s="409" t="s">
        <v>23114</v>
      </c>
      <c r="C2827" s="408" t="s">
        <v>12728</v>
      </c>
      <c r="D2827" s="410">
        <v>2395.3000000000002</v>
      </c>
    </row>
    <row r="2828" spans="1:4" ht="9" customHeight="1">
      <c r="A2828" s="408" t="s">
        <v>23115</v>
      </c>
      <c r="B2828" s="409" t="s">
        <v>23116</v>
      </c>
      <c r="C2828" s="408" t="s">
        <v>12728</v>
      </c>
      <c r="D2828" s="410">
        <v>3528.13</v>
      </c>
    </row>
    <row r="2829" spans="1:4" ht="9" customHeight="1">
      <c r="A2829" s="408" t="s">
        <v>23117</v>
      </c>
      <c r="B2829" s="409" t="s">
        <v>23118</v>
      </c>
      <c r="C2829" s="408" t="s">
        <v>12728</v>
      </c>
      <c r="D2829" s="410">
        <v>3261.8</v>
      </c>
    </row>
    <row r="2830" spans="1:4" ht="9" customHeight="1">
      <c r="A2830" s="408" t="s">
        <v>23119</v>
      </c>
      <c r="B2830" s="409" t="s">
        <v>23120</v>
      </c>
      <c r="C2830" s="408" t="s">
        <v>12728</v>
      </c>
      <c r="D2830" s="410">
        <v>3495.34</v>
      </c>
    </row>
    <row r="2831" spans="1:4" ht="9" customHeight="1">
      <c r="A2831" s="408" t="s">
        <v>23121</v>
      </c>
      <c r="B2831" s="409" t="s">
        <v>23122</v>
      </c>
      <c r="C2831" s="408" t="s">
        <v>12728</v>
      </c>
      <c r="D2831" s="410">
        <v>3238.49</v>
      </c>
    </row>
    <row r="2832" spans="1:4" ht="9" customHeight="1">
      <c r="A2832" s="408" t="s">
        <v>23123</v>
      </c>
      <c r="B2832" s="409" t="s">
        <v>23124</v>
      </c>
      <c r="C2832" s="408" t="s">
        <v>12728</v>
      </c>
      <c r="D2832" s="410">
        <v>3465.83</v>
      </c>
    </row>
    <row r="2833" spans="1:4" ht="9" customHeight="1">
      <c r="A2833" s="408" t="s">
        <v>23125</v>
      </c>
      <c r="B2833" s="409" t="s">
        <v>23126</v>
      </c>
      <c r="C2833" s="408" t="s">
        <v>12728</v>
      </c>
      <c r="D2833" s="410">
        <v>3217.51</v>
      </c>
    </row>
    <row r="2834" spans="1:4" ht="9" customHeight="1">
      <c r="A2834" s="408" t="s">
        <v>23127</v>
      </c>
      <c r="B2834" s="409" t="s">
        <v>23128</v>
      </c>
      <c r="C2834" s="408" t="s">
        <v>12728</v>
      </c>
      <c r="D2834" s="410">
        <v>3560.92</v>
      </c>
    </row>
    <row r="2835" spans="1:4" ht="9" customHeight="1">
      <c r="A2835" s="408" t="s">
        <v>23129</v>
      </c>
      <c r="B2835" s="409" t="s">
        <v>23130</v>
      </c>
      <c r="C2835" s="408" t="s">
        <v>12728</v>
      </c>
      <c r="D2835" s="410">
        <v>3285.11</v>
      </c>
    </row>
    <row r="2836" spans="1:4" ht="9" customHeight="1">
      <c r="A2836" s="408" t="s">
        <v>23131</v>
      </c>
      <c r="B2836" s="409" t="s">
        <v>23132</v>
      </c>
      <c r="C2836" s="408" t="s">
        <v>12728</v>
      </c>
      <c r="D2836" s="410">
        <v>4245.43</v>
      </c>
    </row>
    <row r="2837" spans="1:4" ht="9" customHeight="1">
      <c r="A2837" s="408" t="s">
        <v>23133</v>
      </c>
      <c r="B2837" s="409" t="s">
        <v>23134</v>
      </c>
      <c r="C2837" s="408" t="s">
        <v>12728</v>
      </c>
      <c r="D2837" s="410">
        <v>3926.96</v>
      </c>
    </row>
    <row r="2838" spans="1:4" ht="9" customHeight="1">
      <c r="A2838" s="408" t="s">
        <v>23135</v>
      </c>
      <c r="B2838" s="409" t="s">
        <v>23136</v>
      </c>
      <c r="C2838" s="408" t="s">
        <v>12728</v>
      </c>
      <c r="D2838" s="410">
        <v>4212.6400000000003</v>
      </c>
    </row>
    <row r="2839" spans="1:4" ht="9" customHeight="1">
      <c r="A2839" s="408" t="s">
        <v>23137</v>
      </c>
      <c r="B2839" s="409" t="s">
        <v>23138</v>
      </c>
      <c r="C2839" s="408" t="s">
        <v>12728</v>
      </c>
      <c r="D2839" s="410">
        <v>3903.65</v>
      </c>
    </row>
    <row r="2840" spans="1:4" ht="9" customHeight="1">
      <c r="A2840" s="408" t="s">
        <v>23139</v>
      </c>
      <c r="B2840" s="409" t="s">
        <v>23140</v>
      </c>
      <c r="C2840" s="408" t="s">
        <v>12728</v>
      </c>
      <c r="D2840" s="410">
        <v>4183.12</v>
      </c>
    </row>
    <row r="2841" spans="1:4" ht="9" customHeight="1">
      <c r="A2841" s="408" t="s">
        <v>23141</v>
      </c>
      <c r="B2841" s="409" t="s">
        <v>23142</v>
      </c>
      <c r="C2841" s="408" t="s">
        <v>12728</v>
      </c>
      <c r="D2841" s="410">
        <v>3882.67</v>
      </c>
    </row>
    <row r="2842" spans="1:4" ht="9" customHeight="1">
      <c r="A2842" s="408" t="s">
        <v>23143</v>
      </c>
      <c r="B2842" s="409" t="s">
        <v>23144</v>
      </c>
      <c r="C2842" s="408" t="s">
        <v>12728</v>
      </c>
      <c r="D2842" s="410">
        <v>4147.0600000000004</v>
      </c>
    </row>
    <row r="2843" spans="1:4" ht="9" customHeight="1">
      <c r="A2843" s="408" t="s">
        <v>23145</v>
      </c>
      <c r="B2843" s="409" t="s">
        <v>23146</v>
      </c>
      <c r="C2843" s="408" t="s">
        <v>12728</v>
      </c>
      <c r="D2843" s="410">
        <v>3857.03</v>
      </c>
    </row>
    <row r="2844" spans="1:4" ht="9" customHeight="1">
      <c r="A2844" s="408" t="s">
        <v>23147</v>
      </c>
      <c r="B2844" s="409" t="s">
        <v>23148</v>
      </c>
      <c r="C2844" s="408" t="s">
        <v>12728</v>
      </c>
      <c r="D2844" s="410">
        <v>5138.17</v>
      </c>
    </row>
    <row r="2845" spans="1:4" ht="9" customHeight="1">
      <c r="A2845" s="408" t="s">
        <v>23149</v>
      </c>
      <c r="B2845" s="409" t="s">
        <v>23150</v>
      </c>
      <c r="C2845" s="408" t="s">
        <v>12728</v>
      </c>
      <c r="D2845" s="410">
        <v>4767.58</v>
      </c>
    </row>
    <row r="2846" spans="1:4" ht="9" customHeight="1">
      <c r="A2846" s="408" t="s">
        <v>23151</v>
      </c>
      <c r="B2846" s="409" t="s">
        <v>23152</v>
      </c>
      <c r="C2846" s="408" t="s">
        <v>12728</v>
      </c>
      <c r="D2846" s="410">
        <v>5105.38</v>
      </c>
    </row>
    <row r="2847" spans="1:4" ht="9" customHeight="1">
      <c r="A2847" s="408" t="s">
        <v>23153</v>
      </c>
      <c r="B2847" s="409" t="s">
        <v>23154</v>
      </c>
      <c r="C2847" s="408" t="s">
        <v>12728</v>
      </c>
      <c r="D2847" s="410">
        <v>4744.2700000000004</v>
      </c>
    </row>
    <row r="2848" spans="1:4" ht="9" customHeight="1">
      <c r="A2848" s="408" t="s">
        <v>23155</v>
      </c>
      <c r="B2848" s="409" t="s">
        <v>23156</v>
      </c>
      <c r="C2848" s="408" t="s">
        <v>12728</v>
      </c>
      <c r="D2848" s="410">
        <v>5075.87</v>
      </c>
    </row>
    <row r="2849" spans="1:4" ht="9" customHeight="1">
      <c r="A2849" s="408" t="s">
        <v>23157</v>
      </c>
      <c r="B2849" s="409" t="s">
        <v>23158</v>
      </c>
      <c r="C2849" s="408" t="s">
        <v>12728</v>
      </c>
      <c r="D2849" s="410">
        <v>4723.28</v>
      </c>
    </row>
    <row r="2850" spans="1:4" ht="9" customHeight="1">
      <c r="A2850" s="408" t="s">
        <v>23159</v>
      </c>
      <c r="B2850" s="409" t="s">
        <v>23160</v>
      </c>
      <c r="C2850" s="408" t="s">
        <v>12728</v>
      </c>
      <c r="D2850" s="410">
        <v>5039.8</v>
      </c>
    </row>
    <row r="2851" spans="1:4" ht="9" customHeight="1">
      <c r="A2851" s="408" t="s">
        <v>23161</v>
      </c>
      <c r="B2851" s="409" t="s">
        <v>23162</v>
      </c>
      <c r="C2851" s="408" t="s">
        <v>12728</v>
      </c>
      <c r="D2851" s="410">
        <v>4697.6400000000003</v>
      </c>
    </row>
    <row r="2852" spans="1:4" ht="9" customHeight="1">
      <c r="A2852" s="408" t="s">
        <v>23163</v>
      </c>
      <c r="B2852" s="409" t="s">
        <v>23164</v>
      </c>
      <c r="C2852" s="408" t="s">
        <v>12728</v>
      </c>
      <c r="D2852" s="410">
        <v>5169.16</v>
      </c>
    </row>
    <row r="2853" spans="1:4" ht="9" customHeight="1">
      <c r="A2853" s="408" t="s">
        <v>23165</v>
      </c>
      <c r="B2853" s="409" t="s">
        <v>23166</v>
      </c>
      <c r="C2853" s="408" t="s">
        <v>12728</v>
      </c>
      <c r="D2853" s="410">
        <v>4954.96</v>
      </c>
    </row>
    <row r="2854" spans="1:4" ht="9" customHeight="1">
      <c r="A2854" s="408" t="s">
        <v>23167</v>
      </c>
      <c r="B2854" s="409" t="s">
        <v>23168</v>
      </c>
      <c r="C2854" s="408" t="s">
        <v>12728</v>
      </c>
      <c r="D2854" s="410">
        <v>5857.75</v>
      </c>
    </row>
    <row r="2855" spans="1:4" ht="9" customHeight="1">
      <c r="A2855" s="408" t="s">
        <v>23169</v>
      </c>
      <c r="B2855" s="409" t="s">
        <v>23170</v>
      </c>
      <c r="C2855" s="408" t="s">
        <v>12728</v>
      </c>
      <c r="D2855" s="410">
        <v>5444.51</v>
      </c>
    </row>
    <row r="2856" spans="1:4" ht="9" customHeight="1">
      <c r="A2856" s="408" t="s">
        <v>23171</v>
      </c>
      <c r="B2856" s="409" t="s">
        <v>23172</v>
      </c>
      <c r="C2856" s="408" t="s">
        <v>12728</v>
      </c>
      <c r="D2856" s="410">
        <v>5828.24</v>
      </c>
    </row>
    <row r="2857" spans="1:4" ht="9" customHeight="1">
      <c r="A2857" s="408" t="s">
        <v>23173</v>
      </c>
      <c r="B2857" s="409" t="s">
        <v>23174</v>
      </c>
      <c r="C2857" s="408" t="s">
        <v>12728</v>
      </c>
      <c r="D2857" s="410">
        <v>5423.53</v>
      </c>
    </row>
    <row r="2858" spans="1:4" ht="9" customHeight="1">
      <c r="A2858" s="408" t="s">
        <v>23175</v>
      </c>
      <c r="B2858" s="409" t="s">
        <v>23176</v>
      </c>
      <c r="C2858" s="408" t="s">
        <v>12728</v>
      </c>
      <c r="D2858" s="410">
        <v>5792.17</v>
      </c>
    </row>
    <row r="2859" spans="1:4" ht="9" customHeight="1">
      <c r="A2859" s="408" t="s">
        <v>23177</v>
      </c>
      <c r="B2859" s="409" t="s">
        <v>23178</v>
      </c>
      <c r="C2859" s="408" t="s">
        <v>12728</v>
      </c>
      <c r="D2859" s="410">
        <v>5397.88</v>
      </c>
    </row>
    <row r="2860" spans="1:4" ht="9" customHeight="1">
      <c r="A2860" s="408" t="s">
        <v>23179</v>
      </c>
      <c r="B2860" s="409" t="s">
        <v>23180</v>
      </c>
      <c r="C2860" s="408" t="s">
        <v>12728</v>
      </c>
      <c r="D2860" s="410">
        <v>1193.92</v>
      </c>
    </row>
    <row r="2861" spans="1:4" ht="9" customHeight="1">
      <c r="A2861" s="408" t="s">
        <v>23181</v>
      </c>
      <c r="B2861" s="409" t="s">
        <v>23182</v>
      </c>
      <c r="C2861" s="408" t="s">
        <v>12728</v>
      </c>
      <c r="D2861" s="410">
        <v>1060.28</v>
      </c>
    </row>
    <row r="2862" spans="1:4" ht="9" customHeight="1">
      <c r="A2862" s="408" t="s">
        <v>23183</v>
      </c>
      <c r="B2862" s="409" t="s">
        <v>23184</v>
      </c>
      <c r="C2862" s="408" t="s">
        <v>12728</v>
      </c>
      <c r="D2862" s="410">
        <v>1174.25</v>
      </c>
    </row>
    <row r="2863" spans="1:4" ht="9" customHeight="1">
      <c r="A2863" s="408" t="s">
        <v>23185</v>
      </c>
      <c r="B2863" s="409" t="s">
        <v>23186</v>
      </c>
      <c r="C2863" s="408" t="s">
        <v>12728</v>
      </c>
      <c r="D2863" s="410">
        <v>1046.3</v>
      </c>
    </row>
    <row r="2864" spans="1:4" ht="9" customHeight="1">
      <c r="A2864" s="408" t="s">
        <v>23187</v>
      </c>
      <c r="B2864" s="409" t="s">
        <v>23188</v>
      </c>
      <c r="C2864" s="408" t="s">
        <v>12728</v>
      </c>
      <c r="D2864" s="410">
        <v>1607.44</v>
      </c>
    </row>
    <row r="2865" spans="1:4" ht="9" customHeight="1">
      <c r="A2865" s="408" t="s">
        <v>23189</v>
      </c>
      <c r="B2865" s="409" t="s">
        <v>23190</v>
      </c>
      <c r="C2865" s="408" t="s">
        <v>12728</v>
      </c>
      <c r="D2865" s="410">
        <v>1423.56</v>
      </c>
    </row>
    <row r="2866" spans="1:4" ht="9" customHeight="1">
      <c r="A2866" s="408" t="s">
        <v>23191</v>
      </c>
      <c r="B2866" s="409" t="s">
        <v>23192</v>
      </c>
      <c r="C2866" s="408" t="s">
        <v>12728</v>
      </c>
      <c r="D2866" s="410">
        <v>2073.77</v>
      </c>
    </row>
    <row r="2867" spans="1:4" ht="9" customHeight="1">
      <c r="A2867" s="408" t="s">
        <v>23193</v>
      </c>
      <c r="B2867" s="409" t="s">
        <v>23194</v>
      </c>
      <c r="C2867" s="408" t="s">
        <v>12728</v>
      </c>
      <c r="D2867" s="410">
        <v>1842.5</v>
      </c>
    </row>
    <row r="2868" spans="1:4" ht="9" customHeight="1">
      <c r="A2868" s="408" t="s">
        <v>23195</v>
      </c>
      <c r="B2868" s="409" t="s">
        <v>23196</v>
      </c>
      <c r="C2868" s="408" t="s">
        <v>12728</v>
      </c>
      <c r="D2868" s="410">
        <v>2477.56</v>
      </c>
    </row>
    <row r="2869" spans="1:4" ht="9" customHeight="1">
      <c r="A2869" s="408" t="s">
        <v>23197</v>
      </c>
      <c r="B2869" s="409" t="s">
        <v>23198</v>
      </c>
      <c r="C2869" s="408" t="s">
        <v>12728</v>
      </c>
      <c r="D2869" s="410">
        <v>2210.2800000000002</v>
      </c>
    </row>
    <row r="2870" spans="1:4" ht="9" customHeight="1">
      <c r="A2870" s="408" t="s">
        <v>23199</v>
      </c>
      <c r="B2870" s="409" t="s">
        <v>23200</v>
      </c>
      <c r="C2870" s="408" t="s">
        <v>12728</v>
      </c>
      <c r="D2870" s="410">
        <v>3188.85</v>
      </c>
    </row>
    <row r="2871" spans="1:4" ht="9" customHeight="1">
      <c r="A2871" s="408" t="s">
        <v>23201</v>
      </c>
      <c r="B2871" s="409" t="s">
        <v>23202</v>
      </c>
      <c r="C2871" s="408" t="s">
        <v>12728</v>
      </c>
      <c r="D2871" s="410">
        <v>2865.65</v>
      </c>
    </row>
    <row r="2872" spans="1:4" ht="9" customHeight="1">
      <c r="A2872" s="408" t="s">
        <v>23203</v>
      </c>
      <c r="B2872" s="409" t="s">
        <v>23204</v>
      </c>
      <c r="C2872" s="408" t="s">
        <v>12728</v>
      </c>
      <c r="D2872" s="410">
        <v>1424.43</v>
      </c>
    </row>
    <row r="2873" spans="1:4" ht="9" customHeight="1">
      <c r="A2873" s="408" t="s">
        <v>23205</v>
      </c>
      <c r="B2873" s="409" t="s">
        <v>23206</v>
      </c>
      <c r="C2873" s="408" t="s">
        <v>12728</v>
      </c>
      <c r="D2873" s="410">
        <v>1265.2</v>
      </c>
    </row>
    <row r="2874" spans="1:4" ht="9" customHeight="1">
      <c r="A2874" s="408" t="s">
        <v>23207</v>
      </c>
      <c r="B2874" s="409" t="s">
        <v>23208</v>
      </c>
      <c r="C2874" s="408" t="s">
        <v>12728</v>
      </c>
      <c r="D2874" s="410">
        <v>1401.48</v>
      </c>
    </row>
    <row r="2875" spans="1:4" ht="9" customHeight="1">
      <c r="A2875" s="408" t="s">
        <v>23209</v>
      </c>
      <c r="B2875" s="409" t="s">
        <v>23210</v>
      </c>
      <c r="C2875" s="408" t="s">
        <v>12728</v>
      </c>
      <c r="D2875" s="410">
        <v>1248.8800000000001</v>
      </c>
    </row>
    <row r="2876" spans="1:4" ht="9" customHeight="1">
      <c r="A2876" s="408" t="s">
        <v>23211</v>
      </c>
      <c r="B2876" s="409" t="s">
        <v>23212</v>
      </c>
      <c r="C2876" s="408" t="s">
        <v>12728</v>
      </c>
      <c r="D2876" s="410">
        <v>1871.82</v>
      </c>
    </row>
    <row r="2877" spans="1:4" ht="9" customHeight="1">
      <c r="A2877" s="408" t="s">
        <v>23213</v>
      </c>
      <c r="B2877" s="409" t="s">
        <v>23214</v>
      </c>
      <c r="C2877" s="408" t="s">
        <v>12728</v>
      </c>
      <c r="D2877" s="410">
        <v>1656.67</v>
      </c>
    </row>
    <row r="2878" spans="1:4" ht="9" customHeight="1">
      <c r="A2878" s="408" t="s">
        <v>23215</v>
      </c>
      <c r="B2878" s="409" t="s">
        <v>23216</v>
      </c>
      <c r="C2878" s="408" t="s">
        <v>12728</v>
      </c>
      <c r="D2878" s="410">
        <v>2356.06</v>
      </c>
    </row>
    <row r="2879" spans="1:4" ht="9" customHeight="1">
      <c r="A2879" s="408" t="s">
        <v>23217</v>
      </c>
      <c r="B2879" s="409" t="s">
        <v>23218</v>
      </c>
      <c r="C2879" s="408" t="s">
        <v>12728</v>
      </c>
      <c r="D2879" s="410">
        <v>2091.63</v>
      </c>
    </row>
    <row r="2880" spans="1:4" ht="9" customHeight="1">
      <c r="A2880" s="408" t="s">
        <v>23219</v>
      </c>
      <c r="B2880" s="409" t="s">
        <v>23220</v>
      </c>
      <c r="C2880" s="408" t="s">
        <v>12728</v>
      </c>
      <c r="D2880" s="410">
        <v>2781.05</v>
      </c>
    </row>
    <row r="2881" spans="1:4" ht="9" customHeight="1">
      <c r="A2881" s="408" t="s">
        <v>23221</v>
      </c>
      <c r="B2881" s="409" t="s">
        <v>23222</v>
      </c>
      <c r="C2881" s="408" t="s">
        <v>12728</v>
      </c>
      <c r="D2881" s="410">
        <v>2477.75</v>
      </c>
    </row>
    <row r="2882" spans="1:4" ht="9" customHeight="1">
      <c r="A2882" s="408" t="s">
        <v>23223</v>
      </c>
      <c r="B2882" s="409" t="s">
        <v>23224</v>
      </c>
      <c r="C2882" s="408" t="s">
        <v>12728</v>
      </c>
      <c r="D2882" s="410">
        <v>3443.68</v>
      </c>
    </row>
    <row r="2883" spans="1:4" ht="9" customHeight="1">
      <c r="A2883" s="408" t="s">
        <v>23225</v>
      </c>
      <c r="B2883" s="409" t="s">
        <v>23226</v>
      </c>
      <c r="C2883" s="408" t="s">
        <v>12728</v>
      </c>
      <c r="D2883" s="410">
        <v>3081.62</v>
      </c>
    </row>
    <row r="2884" spans="1:4" ht="9" customHeight="1">
      <c r="A2884" s="408" t="s">
        <v>23227</v>
      </c>
      <c r="B2884" s="409" t="s">
        <v>23228</v>
      </c>
      <c r="C2884" s="408" t="s">
        <v>12728</v>
      </c>
      <c r="D2884" s="410">
        <v>1658.22</v>
      </c>
    </row>
    <row r="2885" spans="1:4" ht="9" customHeight="1">
      <c r="A2885" s="408" t="s">
        <v>23229</v>
      </c>
      <c r="B2885" s="409" t="s">
        <v>23230</v>
      </c>
      <c r="C2885" s="408" t="s">
        <v>12728</v>
      </c>
      <c r="D2885" s="410">
        <v>1472.45</v>
      </c>
    </row>
    <row r="2886" spans="1:4" ht="9" customHeight="1">
      <c r="A2886" s="408" t="s">
        <v>23231</v>
      </c>
      <c r="B2886" s="409" t="s">
        <v>23232</v>
      </c>
      <c r="C2886" s="408" t="s">
        <v>12728</v>
      </c>
      <c r="D2886" s="410">
        <v>1638.54</v>
      </c>
    </row>
    <row r="2887" spans="1:4" ht="9" customHeight="1">
      <c r="A2887" s="408" t="s">
        <v>23233</v>
      </c>
      <c r="B2887" s="409" t="s">
        <v>23234</v>
      </c>
      <c r="C2887" s="408" t="s">
        <v>12728</v>
      </c>
      <c r="D2887" s="410">
        <v>1458.46</v>
      </c>
    </row>
    <row r="2888" spans="1:4" ht="9" customHeight="1">
      <c r="A2888" s="408" t="s">
        <v>23235</v>
      </c>
      <c r="B2888" s="409" t="s">
        <v>23236</v>
      </c>
      <c r="C2888" s="408" t="s">
        <v>12728</v>
      </c>
      <c r="D2888" s="410">
        <v>2146.0300000000002</v>
      </c>
    </row>
    <row r="2889" spans="1:4" ht="9" customHeight="1">
      <c r="A2889" s="408" t="s">
        <v>23237</v>
      </c>
      <c r="B2889" s="409" t="s">
        <v>23238</v>
      </c>
      <c r="C2889" s="408" t="s">
        <v>12728</v>
      </c>
      <c r="D2889" s="410">
        <v>1896.76</v>
      </c>
    </row>
    <row r="2890" spans="1:4" ht="9" customHeight="1">
      <c r="A2890" s="408" t="s">
        <v>23239</v>
      </c>
      <c r="B2890" s="409" t="s">
        <v>23240</v>
      </c>
      <c r="C2890" s="408" t="s">
        <v>12728</v>
      </c>
      <c r="D2890" s="410">
        <v>2654.75</v>
      </c>
    </row>
    <row r="2891" spans="1:4" ht="9" customHeight="1">
      <c r="A2891" s="408" t="s">
        <v>23241</v>
      </c>
      <c r="B2891" s="409" t="s">
        <v>23242</v>
      </c>
      <c r="C2891" s="408" t="s">
        <v>12728</v>
      </c>
      <c r="D2891" s="410">
        <v>2352.4</v>
      </c>
    </row>
    <row r="2892" spans="1:4" ht="9" customHeight="1">
      <c r="A2892" s="408" t="s">
        <v>23243</v>
      </c>
      <c r="B2892" s="409" t="s">
        <v>23244</v>
      </c>
      <c r="C2892" s="408" t="s">
        <v>12728</v>
      </c>
      <c r="D2892" s="410">
        <v>3097.65</v>
      </c>
    </row>
    <row r="2893" spans="1:4" ht="9" customHeight="1">
      <c r="A2893" s="408" t="s">
        <v>23245</v>
      </c>
      <c r="B2893" s="409" t="s">
        <v>23246</v>
      </c>
      <c r="C2893" s="408" t="s">
        <v>12728</v>
      </c>
      <c r="D2893" s="410">
        <v>2754.55</v>
      </c>
    </row>
    <row r="2894" spans="1:4" ht="9" customHeight="1">
      <c r="A2894" s="408" t="s">
        <v>23247</v>
      </c>
      <c r="B2894" s="409" t="s">
        <v>23248</v>
      </c>
      <c r="C2894" s="408" t="s">
        <v>12728</v>
      </c>
      <c r="D2894" s="410">
        <v>3793.72</v>
      </c>
    </row>
    <row r="2895" spans="1:4" ht="9" customHeight="1">
      <c r="A2895" s="408" t="s">
        <v>23249</v>
      </c>
      <c r="B2895" s="409" t="s">
        <v>23250</v>
      </c>
      <c r="C2895" s="408" t="s">
        <v>12728</v>
      </c>
      <c r="D2895" s="410">
        <v>3387.12</v>
      </c>
    </row>
    <row r="2896" spans="1:4" ht="9" customHeight="1">
      <c r="A2896" s="408" t="s">
        <v>23251</v>
      </c>
      <c r="B2896" s="409" t="s">
        <v>23252</v>
      </c>
      <c r="C2896" s="408" t="s">
        <v>143</v>
      </c>
      <c r="D2896" s="410">
        <v>96.23</v>
      </c>
    </row>
    <row r="2897" spans="1:4" ht="9" customHeight="1">
      <c r="A2897" s="408" t="s">
        <v>23253</v>
      </c>
      <c r="B2897" s="409" t="s">
        <v>23254</v>
      </c>
      <c r="C2897" s="408" t="s">
        <v>143</v>
      </c>
      <c r="D2897" s="410">
        <v>12.9</v>
      </c>
    </row>
    <row r="2898" spans="1:4" ht="9" customHeight="1">
      <c r="A2898" s="408" t="s">
        <v>23255</v>
      </c>
      <c r="B2898" s="409" t="s">
        <v>23256</v>
      </c>
      <c r="C2898" s="408" t="s">
        <v>143</v>
      </c>
      <c r="D2898" s="410">
        <v>93.75</v>
      </c>
    </row>
    <row r="2899" spans="1:4" ht="9" customHeight="1">
      <c r="A2899" s="408" t="s">
        <v>23257</v>
      </c>
      <c r="B2899" s="409" t="s">
        <v>23258</v>
      </c>
      <c r="C2899" s="408" t="s">
        <v>143</v>
      </c>
      <c r="D2899" s="410">
        <v>51.68</v>
      </c>
    </row>
    <row r="2900" spans="1:4" ht="18" customHeight="1">
      <c r="A2900" s="408" t="s">
        <v>23259</v>
      </c>
      <c r="B2900" s="409" t="s">
        <v>23260</v>
      </c>
      <c r="C2900" s="408" t="s">
        <v>6</v>
      </c>
      <c r="D2900" s="410">
        <v>738.82</v>
      </c>
    </row>
    <row r="2901" spans="1:4" ht="18" customHeight="1">
      <c r="A2901" s="408" t="s">
        <v>23261</v>
      </c>
      <c r="B2901" s="409" t="s">
        <v>23262</v>
      </c>
      <c r="C2901" s="408" t="s">
        <v>6</v>
      </c>
      <c r="D2901" s="410">
        <v>1148.72</v>
      </c>
    </row>
    <row r="2902" spans="1:4" ht="18" customHeight="1">
      <c r="A2902" s="408" t="s">
        <v>23263</v>
      </c>
      <c r="B2902" s="409" t="s">
        <v>23264</v>
      </c>
      <c r="C2902" s="408" t="s">
        <v>6</v>
      </c>
      <c r="D2902" s="410">
        <v>1485.36</v>
      </c>
    </row>
    <row r="2903" spans="1:4" ht="18" customHeight="1">
      <c r="A2903" s="408" t="s">
        <v>23265</v>
      </c>
      <c r="B2903" s="409" t="s">
        <v>23266</v>
      </c>
      <c r="C2903" s="408" t="s">
        <v>6</v>
      </c>
      <c r="D2903" s="410">
        <v>1977.15</v>
      </c>
    </row>
    <row r="2904" spans="1:4" ht="18" customHeight="1">
      <c r="A2904" s="408" t="s">
        <v>23267</v>
      </c>
      <c r="B2904" s="409" t="s">
        <v>23268</v>
      </c>
      <c r="C2904" s="408" t="s">
        <v>6</v>
      </c>
      <c r="D2904" s="410">
        <v>389.58</v>
      </c>
    </row>
    <row r="2905" spans="1:4" ht="18" customHeight="1">
      <c r="A2905" s="408" t="s">
        <v>23269</v>
      </c>
      <c r="B2905" s="409" t="s">
        <v>23270</v>
      </c>
      <c r="C2905" s="408" t="s">
        <v>6</v>
      </c>
      <c r="D2905" s="410">
        <v>849.64</v>
      </c>
    </row>
    <row r="2906" spans="1:4" ht="18" customHeight="1">
      <c r="A2906" s="408" t="s">
        <v>23271</v>
      </c>
      <c r="B2906" s="409" t="s">
        <v>23272</v>
      </c>
      <c r="C2906" s="408" t="s">
        <v>6</v>
      </c>
      <c r="D2906" s="410">
        <v>1673.57</v>
      </c>
    </row>
    <row r="2907" spans="1:4" ht="18" customHeight="1">
      <c r="A2907" s="408" t="s">
        <v>23273</v>
      </c>
      <c r="B2907" s="409" t="s">
        <v>23274</v>
      </c>
      <c r="C2907" s="408" t="s">
        <v>6</v>
      </c>
      <c r="D2907" s="410">
        <v>506.49</v>
      </c>
    </row>
    <row r="2908" spans="1:4" ht="18" customHeight="1">
      <c r="A2908" s="408" t="s">
        <v>23275</v>
      </c>
      <c r="B2908" s="409" t="s">
        <v>23276</v>
      </c>
      <c r="C2908" s="408" t="s">
        <v>6</v>
      </c>
      <c r="D2908" s="410">
        <v>617.96</v>
      </c>
    </row>
    <row r="2909" spans="1:4" ht="18" customHeight="1">
      <c r="A2909" s="408" t="s">
        <v>23277</v>
      </c>
      <c r="B2909" s="409" t="s">
        <v>23278</v>
      </c>
      <c r="C2909" s="408" t="s">
        <v>6</v>
      </c>
      <c r="D2909" s="410">
        <v>776.08</v>
      </c>
    </row>
    <row r="2910" spans="1:4" ht="18" customHeight="1">
      <c r="A2910" s="408" t="s">
        <v>23279</v>
      </c>
      <c r="B2910" s="409" t="s">
        <v>23280</v>
      </c>
      <c r="C2910" s="408" t="s">
        <v>6</v>
      </c>
      <c r="D2910" s="410">
        <v>258.49</v>
      </c>
    </row>
    <row r="2911" spans="1:4" ht="18" customHeight="1">
      <c r="A2911" s="408" t="s">
        <v>23281</v>
      </c>
      <c r="B2911" s="409" t="s">
        <v>23282</v>
      </c>
      <c r="C2911" s="408" t="s">
        <v>6</v>
      </c>
      <c r="D2911" s="410">
        <v>276.60000000000002</v>
      </c>
    </row>
    <row r="2912" spans="1:4" ht="18" customHeight="1">
      <c r="A2912" s="408" t="s">
        <v>23283</v>
      </c>
      <c r="B2912" s="409" t="s">
        <v>23284</v>
      </c>
      <c r="C2912" s="408" t="s">
        <v>6</v>
      </c>
      <c r="D2912" s="410">
        <v>239.94</v>
      </c>
    </row>
    <row r="2913" spans="1:4" ht="18" customHeight="1">
      <c r="A2913" s="408" t="s">
        <v>23285</v>
      </c>
      <c r="B2913" s="409" t="s">
        <v>23286</v>
      </c>
      <c r="C2913" s="408" t="s">
        <v>6</v>
      </c>
      <c r="D2913" s="410">
        <v>338.15</v>
      </c>
    </row>
    <row r="2914" spans="1:4" ht="18" customHeight="1">
      <c r="A2914" s="408" t="s">
        <v>23287</v>
      </c>
      <c r="B2914" s="409" t="s">
        <v>23288</v>
      </c>
      <c r="C2914" s="408" t="s">
        <v>6</v>
      </c>
      <c r="D2914" s="410">
        <v>348.43</v>
      </c>
    </row>
    <row r="2915" spans="1:4" ht="18" customHeight="1">
      <c r="A2915" s="408" t="s">
        <v>23289</v>
      </c>
      <c r="B2915" s="409" t="s">
        <v>23290</v>
      </c>
      <c r="C2915" s="408" t="s">
        <v>6</v>
      </c>
      <c r="D2915" s="410">
        <v>434.5</v>
      </c>
    </row>
    <row r="2916" spans="1:4" ht="18" customHeight="1">
      <c r="A2916" s="408" t="s">
        <v>23291</v>
      </c>
      <c r="B2916" s="409" t="s">
        <v>23292</v>
      </c>
      <c r="C2916" s="408" t="s">
        <v>6</v>
      </c>
      <c r="D2916" s="410">
        <v>444.78</v>
      </c>
    </row>
    <row r="2917" spans="1:4" ht="18" customHeight="1">
      <c r="A2917" s="408" t="s">
        <v>23293</v>
      </c>
      <c r="B2917" s="409" t="s">
        <v>23294</v>
      </c>
      <c r="C2917" s="408" t="s">
        <v>6</v>
      </c>
      <c r="D2917" s="410">
        <v>573.41</v>
      </c>
    </row>
    <row r="2918" spans="1:4" ht="18" customHeight="1">
      <c r="A2918" s="408" t="s">
        <v>23295</v>
      </c>
      <c r="B2918" s="409" t="s">
        <v>23296</v>
      </c>
      <c r="C2918" s="408" t="s">
        <v>6</v>
      </c>
      <c r="D2918" s="410">
        <v>608.84</v>
      </c>
    </row>
    <row r="2919" spans="1:4" ht="18" customHeight="1">
      <c r="A2919" s="408" t="s">
        <v>23297</v>
      </c>
      <c r="B2919" s="409" t="s">
        <v>23298</v>
      </c>
      <c r="C2919" s="408" t="s">
        <v>6</v>
      </c>
      <c r="D2919" s="410">
        <v>497.96</v>
      </c>
    </row>
    <row r="2920" spans="1:4" ht="18" customHeight="1">
      <c r="A2920" s="408" t="s">
        <v>23299</v>
      </c>
      <c r="B2920" s="409" t="s">
        <v>23300</v>
      </c>
      <c r="C2920" s="408" t="s">
        <v>6</v>
      </c>
      <c r="D2920" s="410">
        <v>533.74</v>
      </c>
    </row>
    <row r="2921" spans="1:4" ht="18" customHeight="1">
      <c r="A2921" s="408" t="s">
        <v>23301</v>
      </c>
      <c r="B2921" s="409" t="s">
        <v>23302</v>
      </c>
      <c r="C2921" s="408" t="s">
        <v>6</v>
      </c>
      <c r="D2921" s="410">
        <v>569.05999999999995</v>
      </c>
    </row>
    <row r="2922" spans="1:4" ht="18" customHeight="1">
      <c r="A2922" s="408" t="s">
        <v>23303</v>
      </c>
      <c r="B2922" s="409" t="s">
        <v>23304</v>
      </c>
      <c r="C2922" s="408" t="s">
        <v>6</v>
      </c>
      <c r="D2922" s="410">
        <v>611.67999999999995</v>
      </c>
    </row>
    <row r="2923" spans="1:4" ht="18" customHeight="1">
      <c r="A2923" s="408" t="s">
        <v>23305</v>
      </c>
      <c r="B2923" s="409" t="s">
        <v>23306</v>
      </c>
      <c r="C2923" s="408" t="s">
        <v>6</v>
      </c>
      <c r="D2923" s="410">
        <v>896.13</v>
      </c>
    </row>
    <row r="2924" spans="1:4" ht="18" customHeight="1">
      <c r="A2924" s="408" t="s">
        <v>23307</v>
      </c>
      <c r="B2924" s="409" t="s">
        <v>23308</v>
      </c>
      <c r="C2924" s="408" t="s">
        <v>6</v>
      </c>
      <c r="D2924" s="410">
        <v>945.6</v>
      </c>
    </row>
    <row r="2925" spans="1:4" ht="18" customHeight="1">
      <c r="A2925" s="408" t="s">
        <v>23309</v>
      </c>
      <c r="B2925" s="409" t="s">
        <v>23310</v>
      </c>
      <c r="C2925" s="408" t="s">
        <v>6</v>
      </c>
      <c r="D2925" s="410">
        <v>609.77</v>
      </c>
    </row>
    <row r="2926" spans="1:4" ht="18" customHeight="1">
      <c r="A2926" s="408" t="s">
        <v>23311</v>
      </c>
      <c r="B2926" s="409" t="s">
        <v>23312</v>
      </c>
      <c r="C2926" s="408" t="s">
        <v>6</v>
      </c>
      <c r="D2926" s="410">
        <v>648.97</v>
      </c>
    </row>
    <row r="2927" spans="1:4" ht="18" customHeight="1">
      <c r="A2927" s="408" t="s">
        <v>23313</v>
      </c>
      <c r="B2927" s="409" t="s">
        <v>23314</v>
      </c>
      <c r="C2927" s="408" t="s">
        <v>6</v>
      </c>
      <c r="D2927" s="410">
        <v>770.75</v>
      </c>
    </row>
    <row r="2928" spans="1:4" ht="18" customHeight="1">
      <c r="A2928" s="408" t="s">
        <v>23315</v>
      </c>
      <c r="B2928" s="409" t="s">
        <v>23316</v>
      </c>
      <c r="C2928" s="408" t="s">
        <v>6</v>
      </c>
      <c r="D2928" s="410">
        <v>823.63</v>
      </c>
    </row>
    <row r="2929" spans="1:4" ht="18" customHeight="1">
      <c r="A2929" s="408" t="s">
        <v>23317</v>
      </c>
      <c r="B2929" s="409" t="s">
        <v>23318</v>
      </c>
      <c r="C2929" s="408" t="s">
        <v>6</v>
      </c>
      <c r="D2929" s="410">
        <v>2971.16</v>
      </c>
    </row>
    <row r="2930" spans="1:4" ht="18" customHeight="1">
      <c r="A2930" s="408" t="s">
        <v>23319</v>
      </c>
      <c r="B2930" s="409" t="s">
        <v>23320</v>
      </c>
      <c r="C2930" s="408" t="s">
        <v>6</v>
      </c>
      <c r="D2930" s="410">
        <v>3023.02</v>
      </c>
    </row>
    <row r="2931" spans="1:4" ht="9" customHeight="1">
      <c r="A2931" s="408" t="s">
        <v>23321</v>
      </c>
      <c r="B2931" s="409" t="s">
        <v>23322</v>
      </c>
      <c r="C2931" s="408" t="s">
        <v>6</v>
      </c>
      <c r="D2931" s="410">
        <v>111.26</v>
      </c>
    </row>
    <row r="2932" spans="1:4" ht="9" customHeight="1">
      <c r="A2932" s="408" t="s">
        <v>23323</v>
      </c>
      <c r="B2932" s="409" t="s">
        <v>23324</v>
      </c>
      <c r="C2932" s="408" t="s">
        <v>6</v>
      </c>
      <c r="D2932" s="410">
        <v>131.44</v>
      </c>
    </row>
    <row r="2933" spans="1:4" ht="9" customHeight="1">
      <c r="A2933" s="408" t="s">
        <v>23325</v>
      </c>
      <c r="B2933" s="409" t="s">
        <v>23326</v>
      </c>
      <c r="C2933" s="408" t="s">
        <v>6</v>
      </c>
      <c r="D2933" s="410">
        <v>157.71</v>
      </c>
    </row>
    <row r="2934" spans="1:4" ht="9" customHeight="1">
      <c r="A2934" s="408" t="s">
        <v>23327</v>
      </c>
      <c r="B2934" s="409" t="s">
        <v>23328</v>
      </c>
      <c r="C2934" s="408" t="s">
        <v>6</v>
      </c>
      <c r="D2934" s="410">
        <v>179.92</v>
      </c>
    </row>
    <row r="2935" spans="1:4" ht="9" customHeight="1">
      <c r="A2935" s="408" t="s">
        <v>23329</v>
      </c>
      <c r="B2935" s="409" t="s">
        <v>23330</v>
      </c>
      <c r="C2935" s="408" t="s">
        <v>6</v>
      </c>
      <c r="D2935" s="410">
        <v>202.12</v>
      </c>
    </row>
    <row r="2936" spans="1:4" ht="9" customHeight="1">
      <c r="A2936" s="408" t="s">
        <v>23331</v>
      </c>
      <c r="B2936" s="409" t="s">
        <v>23332</v>
      </c>
      <c r="C2936" s="408" t="s">
        <v>6</v>
      </c>
      <c r="D2936" s="410">
        <v>250.6</v>
      </c>
    </row>
    <row r="2937" spans="1:4" ht="9" customHeight="1">
      <c r="A2937" s="408" t="s">
        <v>23333</v>
      </c>
      <c r="B2937" s="409" t="s">
        <v>23334</v>
      </c>
      <c r="C2937" s="408" t="s">
        <v>6</v>
      </c>
      <c r="D2937" s="410">
        <v>292.98</v>
      </c>
    </row>
    <row r="2938" spans="1:4" ht="9" customHeight="1">
      <c r="A2938" s="408" t="s">
        <v>23335</v>
      </c>
      <c r="B2938" s="409" t="s">
        <v>23336</v>
      </c>
      <c r="C2938" s="408" t="s">
        <v>6</v>
      </c>
      <c r="D2938" s="410">
        <v>45.21</v>
      </c>
    </row>
    <row r="2939" spans="1:4" ht="9" customHeight="1">
      <c r="A2939" s="408" t="s">
        <v>23337</v>
      </c>
      <c r="B2939" s="409" t="s">
        <v>23338</v>
      </c>
      <c r="C2939" s="408" t="s">
        <v>6</v>
      </c>
      <c r="D2939" s="410">
        <v>37.83</v>
      </c>
    </row>
    <row r="2940" spans="1:4" ht="9" customHeight="1">
      <c r="A2940" s="408" t="s">
        <v>23339</v>
      </c>
      <c r="B2940" s="409" t="s">
        <v>23340</v>
      </c>
      <c r="C2940" s="408" t="s">
        <v>6</v>
      </c>
      <c r="D2940" s="410">
        <v>57.52</v>
      </c>
    </row>
    <row r="2941" spans="1:4" ht="9" customHeight="1">
      <c r="A2941" s="408" t="s">
        <v>23341</v>
      </c>
      <c r="B2941" s="409" t="s">
        <v>23342</v>
      </c>
      <c r="C2941" s="408" t="s">
        <v>6</v>
      </c>
      <c r="D2941" s="410">
        <v>47.33</v>
      </c>
    </row>
    <row r="2942" spans="1:4" ht="9" customHeight="1">
      <c r="A2942" s="408" t="s">
        <v>23343</v>
      </c>
      <c r="B2942" s="409" t="s">
        <v>23344</v>
      </c>
      <c r="C2942" s="408" t="s">
        <v>12728</v>
      </c>
      <c r="D2942" s="410">
        <v>1254.3399999999999</v>
      </c>
    </row>
    <row r="2943" spans="1:4" ht="9" customHeight="1">
      <c r="A2943" s="408" t="s">
        <v>23345</v>
      </c>
      <c r="B2943" s="409" t="s">
        <v>23346</v>
      </c>
      <c r="C2943" s="408" t="s">
        <v>12728</v>
      </c>
      <c r="D2943" s="410">
        <v>1223.31</v>
      </c>
    </row>
    <row r="2944" spans="1:4" ht="9" customHeight="1">
      <c r="A2944" s="408" t="s">
        <v>23347</v>
      </c>
      <c r="B2944" s="409" t="s">
        <v>23348</v>
      </c>
      <c r="C2944" s="408" t="s">
        <v>12728</v>
      </c>
      <c r="D2944" s="410">
        <v>1446.89</v>
      </c>
    </row>
    <row r="2945" spans="1:4" ht="9" customHeight="1">
      <c r="A2945" s="408" t="s">
        <v>23349</v>
      </c>
      <c r="B2945" s="409" t="s">
        <v>23350</v>
      </c>
      <c r="C2945" s="408" t="s">
        <v>12728</v>
      </c>
      <c r="D2945" s="410">
        <v>1409.88</v>
      </c>
    </row>
    <row r="2946" spans="1:4" ht="9" customHeight="1">
      <c r="A2946" s="408" t="s">
        <v>23351</v>
      </c>
      <c r="B2946" s="409" t="s">
        <v>23352</v>
      </c>
      <c r="C2946" s="408" t="s">
        <v>12728</v>
      </c>
      <c r="D2946" s="410">
        <v>1634.72</v>
      </c>
    </row>
    <row r="2947" spans="1:4" ht="9" customHeight="1">
      <c r="A2947" s="408" t="s">
        <v>23353</v>
      </c>
      <c r="B2947" s="409" t="s">
        <v>23354</v>
      </c>
      <c r="C2947" s="408" t="s">
        <v>12728</v>
      </c>
      <c r="D2947" s="410">
        <v>1592.84</v>
      </c>
    </row>
    <row r="2948" spans="1:4" ht="9" customHeight="1">
      <c r="A2948" s="408" t="s">
        <v>23355</v>
      </c>
      <c r="B2948" s="409" t="s">
        <v>23356</v>
      </c>
      <c r="C2948" s="408" t="s">
        <v>12728</v>
      </c>
      <c r="D2948" s="410">
        <v>1827.24</v>
      </c>
    </row>
    <row r="2949" spans="1:4" ht="9" customHeight="1">
      <c r="A2949" s="408" t="s">
        <v>23357</v>
      </c>
      <c r="B2949" s="409" t="s">
        <v>23358</v>
      </c>
      <c r="C2949" s="408" t="s">
        <v>12728</v>
      </c>
      <c r="D2949" s="410">
        <v>1779.4</v>
      </c>
    </row>
    <row r="2950" spans="1:4" ht="9" customHeight="1">
      <c r="A2950" s="408" t="s">
        <v>23359</v>
      </c>
      <c r="B2950" s="409" t="s">
        <v>23360</v>
      </c>
      <c r="C2950" s="408" t="s">
        <v>12728</v>
      </c>
      <c r="D2950" s="410">
        <v>2015.08</v>
      </c>
    </row>
    <row r="2951" spans="1:4" ht="9" customHeight="1">
      <c r="A2951" s="408" t="s">
        <v>23361</v>
      </c>
      <c r="B2951" s="409" t="s">
        <v>23362</v>
      </c>
      <c r="C2951" s="408" t="s">
        <v>12728</v>
      </c>
      <c r="D2951" s="410">
        <v>1962.35</v>
      </c>
    </row>
    <row r="2952" spans="1:4" ht="9" customHeight="1">
      <c r="A2952" s="408" t="s">
        <v>23363</v>
      </c>
      <c r="B2952" s="409" t="s">
        <v>23364</v>
      </c>
      <c r="C2952" s="408" t="s">
        <v>12728</v>
      </c>
      <c r="D2952" s="410">
        <v>2207.63</v>
      </c>
    </row>
    <row r="2953" spans="1:4" ht="9" customHeight="1">
      <c r="A2953" s="408" t="s">
        <v>23365</v>
      </c>
      <c r="B2953" s="409" t="s">
        <v>23366</v>
      </c>
      <c r="C2953" s="408" t="s">
        <v>12728</v>
      </c>
      <c r="D2953" s="410">
        <v>2148.9299999999998</v>
      </c>
    </row>
    <row r="2954" spans="1:4" ht="9" customHeight="1">
      <c r="A2954" s="408" t="s">
        <v>23367</v>
      </c>
      <c r="B2954" s="409" t="s">
        <v>23368</v>
      </c>
      <c r="C2954" s="408" t="s">
        <v>12728</v>
      </c>
      <c r="D2954" s="410">
        <v>2395.46</v>
      </c>
    </row>
    <row r="2955" spans="1:4" ht="9" customHeight="1">
      <c r="A2955" s="408" t="s">
        <v>23369</v>
      </c>
      <c r="B2955" s="409" t="s">
        <v>23370</v>
      </c>
      <c r="C2955" s="408" t="s">
        <v>12728</v>
      </c>
      <c r="D2955" s="410">
        <v>2331.89</v>
      </c>
    </row>
    <row r="2956" spans="1:4" ht="9" customHeight="1">
      <c r="A2956" s="408" t="s">
        <v>23371</v>
      </c>
      <c r="B2956" s="409" t="s">
        <v>23372</v>
      </c>
      <c r="C2956" s="408" t="s">
        <v>143</v>
      </c>
      <c r="D2956" s="410">
        <v>48.91</v>
      </c>
    </row>
    <row r="2957" spans="1:4" ht="9" customHeight="1">
      <c r="A2957" s="408" t="s">
        <v>23373</v>
      </c>
      <c r="B2957" s="409" t="s">
        <v>23374</v>
      </c>
      <c r="C2957" s="408" t="s">
        <v>6</v>
      </c>
      <c r="D2957" s="410">
        <v>19.77</v>
      </c>
    </row>
    <row r="2958" spans="1:4" ht="9" customHeight="1">
      <c r="A2958" s="408" t="s">
        <v>23375</v>
      </c>
      <c r="B2958" s="409" t="s">
        <v>23376</v>
      </c>
      <c r="C2958" s="408" t="s">
        <v>6</v>
      </c>
      <c r="D2958" s="410">
        <v>17.38</v>
      </c>
    </row>
    <row r="2959" spans="1:4" ht="18" customHeight="1">
      <c r="A2959" s="408" t="s">
        <v>23377</v>
      </c>
      <c r="B2959" s="409" t="s">
        <v>23378</v>
      </c>
      <c r="C2959" s="408" t="s">
        <v>12728</v>
      </c>
      <c r="D2959" s="410">
        <v>29.61</v>
      </c>
    </row>
    <row r="2960" spans="1:4" ht="18" customHeight="1">
      <c r="A2960" s="408" t="s">
        <v>23379</v>
      </c>
      <c r="B2960" s="409" t="s">
        <v>23380</v>
      </c>
      <c r="C2960" s="408" t="s">
        <v>12728</v>
      </c>
      <c r="D2960" s="410">
        <v>31.65</v>
      </c>
    </row>
    <row r="2961" spans="1:4" ht="18" customHeight="1">
      <c r="A2961" s="408" t="s">
        <v>23381</v>
      </c>
      <c r="B2961" s="409" t="s">
        <v>23382</v>
      </c>
      <c r="C2961" s="408" t="s">
        <v>12728</v>
      </c>
      <c r="D2961" s="410">
        <v>36.28</v>
      </c>
    </row>
    <row r="2962" spans="1:4" ht="18" customHeight="1">
      <c r="A2962" s="408" t="s">
        <v>23383</v>
      </c>
      <c r="B2962" s="409" t="s">
        <v>23384</v>
      </c>
      <c r="C2962" s="408" t="s">
        <v>12728</v>
      </c>
      <c r="D2962" s="410">
        <v>41.79</v>
      </c>
    </row>
    <row r="2963" spans="1:4" ht="18" customHeight="1">
      <c r="A2963" s="408" t="s">
        <v>23385</v>
      </c>
      <c r="B2963" s="409" t="s">
        <v>23386</v>
      </c>
      <c r="C2963" s="408" t="s">
        <v>12728</v>
      </c>
      <c r="D2963" s="410">
        <v>38.75</v>
      </c>
    </row>
    <row r="2964" spans="1:4" ht="18" customHeight="1">
      <c r="A2964" s="408" t="s">
        <v>23387</v>
      </c>
      <c r="B2964" s="409" t="s">
        <v>23388</v>
      </c>
      <c r="C2964" s="408" t="s">
        <v>12728</v>
      </c>
      <c r="D2964" s="410">
        <v>46.25</v>
      </c>
    </row>
    <row r="2965" spans="1:4" ht="18" customHeight="1">
      <c r="A2965" s="408" t="s">
        <v>23389</v>
      </c>
      <c r="B2965" s="409" t="s">
        <v>23390</v>
      </c>
      <c r="C2965" s="408" t="s">
        <v>12728</v>
      </c>
      <c r="D2965" s="410">
        <v>47.33</v>
      </c>
    </row>
    <row r="2966" spans="1:4" ht="9" customHeight="1">
      <c r="A2966" s="408" t="s">
        <v>23391</v>
      </c>
      <c r="B2966" s="409" t="s">
        <v>23392</v>
      </c>
      <c r="C2966" s="408" t="s">
        <v>6</v>
      </c>
      <c r="D2966" s="410">
        <v>155.47</v>
      </c>
    </row>
    <row r="2967" spans="1:4" ht="9" customHeight="1">
      <c r="A2967" s="408" t="s">
        <v>23393</v>
      </c>
      <c r="B2967" s="409" t="s">
        <v>23394</v>
      </c>
      <c r="C2967" s="408" t="s">
        <v>6</v>
      </c>
      <c r="D2967" s="410">
        <v>130.82</v>
      </c>
    </row>
    <row r="2968" spans="1:4" ht="9" customHeight="1">
      <c r="A2968" s="408" t="s">
        <v>23395</v>
      </c>
      <c r="B2968" s="409" t="s">
        <v>23396</v>
      </c>
      <c r="C2968" s="408" t="s">
        <v>6</v>
      </c>
      <c r="D2968" s="410">
        <v>212.45</v>
      </c>
    </row>
    <row r="2969" spans="1:4" ht="9" customHeight="1">
      <c r="A2969" s="408" t="s">
        <v>23397</v>
      </c>
      <c r="B2969" s="409" t="s">
        <v>23398</v>
      </c>
      <c r="C2969" s="408" t="s">
        <v>6</v>
      </c>
      <c r="D2969" s="410">
        <v>187.8</v>
      </c>
    </row>
    <row r="2970" spans="1:4" ht="9" customHeight="1">
      <c r="A2970" s="408" t="s">
        <v>23399</v>
      </c>
      <c r="B2970" s="409" t="s">
        <v>23400</v>
      </c>
      <c r="C2970" s="408" t="s">
        <v>6</v>
      </c>
      <c r="D2970" s="410">
        <v>330.75</v>
      </c>
    </row>
    <row r="2971" spans="1:4" ht="9" customHeight="1">
      <c r="A2971" s="408" t="s">
        <v>23401</v>
      </c>
      <c r="B2971" s="409" t="s">
        <v>23402</v>
      </c>
      <c r="C2971" s="408" t="s">
        <v>6</v>
      </c>
      <c r="D2971" s="410">
        <v>274.82</v>
      </c>
    </row>
    <row r="2972" spans="1:4" ht="9" customHeight="1">
      <c r="A2972" s="408" t="s">
        <v>23403</v>
      </c>
      <c r="B2972" s="409" t="s">
        <v>23404</v>
      </c>
      <c r="C2972" s="408" t="s">
        <v>6</v>
      </c>
      <c r="D2972" s="410">
        <v>488.5</v>
      </c>
    </row>
    <row r="2973" spans="1:4" ht="9" customHeight="1">
      <c r="A2973" s="408" t="s">
        <v>23405</v>
      </c>
      <c r="B2973" s="409" t="s">
        <v>23406</v>
      </c>
      <c r="C2973" s="408" t="s">
        <v>6</v>
      </c>
      <c r="D2973" s="410">
        <v>432.58</v>
      </c>
    </row>
    <row r="2974" spans="1:4" ht="9" customHeight="1">
      <c r="A2974" s="408" t="s">
        <v>23407</v>
      </c>
      <c r="B2974" s="409" t="s">
        <v>23408</v>
      </c>
      <c r="C2974" s="408" t="s">
        <v>6</v>
      </c>
      <c r="D2974" s="410">
        <v>464.81</v>
      </c>
    </row>
    <row r="2975" spans="1:4" ht="9" customHeight="1">
      <c r="A2975" s="408" t="s">
        <v>23409</v>
      </c>
      <c r="B2975" s="409" t="s">
        <v>23410</v>
      </c>
      <c r="C2975" s="408" t="s">
        <v>6</v>
      </c>
      <c r="D2975" s="410">
        <v>387.09</v>
      </c>
    </row>
    <row r="2976" spans="1:4" ht="9" customHeight="1">
      <c r="A2976" s="408" t="s">
        <v>23411</v>
      </c>
      <c r="B2976" s="409" t="s">
        <v>23412</v>
      </c>
      <c r="C2976" s="408" t="s">
        <v>6</v>
      </c>
      <c r="D2976" s="410">
        <v>653.82000000000005</v>
      </c>
    </row>
    <row r="2977" spans="1:4" ht="9" customHeight="1">
      <c r="A2977" s="408" t="s">
        <v>23413</v>
      </c>
      <c r="B2977" s="409" t="s">
        <v>23414</v>
      </c>
      <c r="C2977" s="408" t="s">
        <v>6</v>
      </c>
      <c r="D2977" s="410">
        <v>576.1</v>
      </c>
    </row>
    <row r="2978" spans="1:4" ht="9" customHeight="1">
      <c r="A2978" s="408" t="s">
        <v>23415</v>
      </c>
      <c r="B2978" s="409" t="s">
        <v>23416</v>
      </c>
      <c r="C2978" s="408" t="s">
        <v>6</v>
      </c>
      <c r="D2978" s="410">
        <v>606.42999999999995</v>
      </c>
    </row>
    <row r="2979" spans="1:4" ht="9" customHeight="1">
      <c r="A2979" s="408" t="s">
        <v>23417</v>
      </c>
      <c r="B2979" s="409" t="s">
        <v>23418</v>
      </c>
      <c r="C2979" s="408" t="s">
        <v>6</v>
      </c>
      <c r="D2979" s="410">
        <v>505.02</v>
      </c>
    </row>
    <row r="2980" spans="1:4" ht="9" customHeight="1">
      <c r="A2980" s="408" t="s">
        <v>23419</v>
      </c>
      <c r="B2980" s="409" t="s">
        <v>23420</v>
      </c>
      <c r="C2980" s="408" t="s">
        <v>6</v>
      </c>
      <c r="D2980" s="410">
        <v>827.89</v>
      </c>
    </row>
    <row r="2981" spans="1:4" ht="9" customHeight="1">
      <c r="A2981" s="408" t="s">
        <v>23421</v>
      </c>
      <c r="B2981" s="409" t="s">
        <v>23422</v>
      </c>
      <c r="C2981" s="408" t="s">
        <v>6</v>
      </c>
      <c r="D2981" s="410">
        <v>726.48</v>
      </c>
    </row>
    <row r="2982" spans="1:4" ht="9" customHeight="1">
      <c r="A2982" s="408" t="s">
        <v>23423</v>
      </c>
      <c r="B2982" s="409" t="s">
        <v>23424</v>
      </c>
      <c r="C2982" s="408" t="s">
        <v>6</v>
      </c>
      <c r="D2982" s="410">
        <v>766.4</v>
      </c>
    </row>
    <row r="2983" spans="1:4" ht="9" customHeight="1">
      <c r="A2983" s="408" t="s">
        <v>23425</v>
      </c>
      <c r="B2983" s="409" t="s">
        <v>23426</v>
      </c>
      <c r="C2983" s="408" t="s">
        <v>6</v>
      </c>
      <c r="D2983" s="410">
        <v>639.39</v>
      </c>
    </row>
    <row r="2984" spans="1:4" ht="9" customHeight="1">
      <c r="A2984" s="408" t="s">
        <v>23427</v>
      </c>
      <c r="B2984" s="409" t="s">
        <v>23428</v>
      </c>
      <c r="C2984" s="408" t="s">
        <v>6</v>
      </c>
      <c r="D2984" s="410">
        <v>1013.44</v>
      </c>
    </row>
    <row r="2985" spans="1:4" ht="9" customHeight="1">
      <c r="A2985" s="408" t="s">
        <v>23429</v>
      </c>
      <c r="B2985" s="409" t="s">
        <v>23430</v>
      </c>
      <c r="C2985" s="408" t="s">
        <v>6</v>
      </c>
      <c r="D2985" s="410">
        <v>886.44</v>
      </c>
    </row>
    <row r="2986" spans="1:4" ht="9" customHeight="1">
      <c r="A2986" s="408" t="s">
        <v>23431</v>
      </c>
      <c r="B2986" s="409" t="s">
        <v>23432</v>
      </c>
      <c r="C2986" s="408" t="s">
        <v>6</v>
      </c>
      <c r="D2986" s="410">
        <v>999.99</v>
      </c>
    </row>
    <row r="2987" spans="1:4" ht="9" customHeight="1">
      <c r="A2987" s="408" t="s">
        <v>23433</v>
      </c>
      <c r="B2987" s="409" t="s">
        <v>23434</v>
      </c>
      <c r="C2987" s="408" t="s">
        <v>6</v>
      </c>
      <c r="D2987" s="410">
        <v>835.07</v>
      </c>
    </row>
    <row r="2988" spans="1:4" ht="9" customHeight="1">
      <c r="A2988" s="408" t="s">
        <v>23435</v>
      </c>
      <c r="B2988" s="409" t="s">
        <v>23436</v>
      </c>
      <c r="C2988" s="408" t="s">
        <v>6</v>
      </c>
      <c r="D2988" s="410">
        <v>1326.84</v>
      </c>
    </row>
    <row r="2989" spans="1:4" ht="9" customHeight="1">
      <c r="A2989" s="408" t="s">
        <v>23437</v>
      </c>
      <c r="B2989" s="409" t="s">
        <v>23438</v>
      </c>
      <c r="C2989" s="408" t="s">
        <v>6</v>
      </c>
      <c r="D2989" s="410">
        <v>1161.92</v>
      </c>
    </row>
    <row r="2990" spans="1:4" ht="9" customHeight="1">
      <c r="A2990" s="408" t="s">
        <v>23439</v>
      </c>
      <c r="B2990" s="409" t="s">
        <v>23440</v>
      </c>
      <c r="C2990" s="408" t="s">
        <v>6</v>
      </c>
      <c r="D2990" s="410">
        <v>1259.1600000000001</v>
      </c>
    </row>
    <row r="2991" spans="1:4" ht="9" customHeight="1">
      <c r="A2991" s="408" t="s">
        <v>23441</v>
      </c>
      <c r="B2991" s="409" t="s">
        <v>23442</v>
      </c>
      <c r="C2991" s="408" t="s">
        <v>6</v>
      </c>
      <c r="D2991" s="410">
        <v>1043.06</v>
      </c>
    </row>
    <row r="2992" spans="1:4" ht="9" customHeight="1">
      <c r="A2992" s="408" t="s">
        <v>23443</v>
      </c>
      <c r="B2992" s="409" t="s">
        <v>23444</v>
      </c>
      <c r="C2992" s="408" t="s">
        <v>6</v>
      </c>
      <c r="D2992" s="410">
        <v>1562</v>
      </c>
    </row>
    <row r="2993" spans="1:4" ht="9" customHeight="1">
      <c r="A2993" s="408" t="s">
        <v>23445</v>
      </c>
      <c r="B2993" s="409" t="s">
        <v>23446</v>
      </c>
      <c r="C2993" s="408" t="s">
        <v>6</v>
      </c>
      <c r="D2993" s="410">
        <v>1345.9</v>
      </c>
    </row>
    <row r="2994" spans="1:4" ht="9" customHeight="1">
      <c r="A2994" s="408" t="s">
        <v>23447</v>
      </c>
      <c r="B2994" s="409" t="s">
        <v>23448</v>
      </c>
      <c r="C2994" s="408" t="s">
        <v>6</v>
      </c>
      <c r="D2994" s="410">
        <v>1627.92</v>
      </c>
    </row>
    <row r="2995" spans="1:4" ht="9" customHeight="1">
      <c r="A2995" s="408" t="s">
        <v>23449</v>
      </c>
      <c r="B2995" s="409" t="s">
        <v>23450</v>
      </c>
      <c r="C2995" s="408" t="s">
        <v>6</v>
      </c>
      <c r="D2995" s="410">
        <v>1351.16</v>
      </c>
    </row>
    <row r="2996" spans="1:4" ht="9" customHeight="1">
      <c r="A2996" s="408" t="s">
        <v>23451</v>
      </c>
      <c r="B2996" s="409" t="s">
        <v>23452</v>
      </c>
      <c r="C2996" s="408" t="s">
        <v>6</v>
      </c>
      <c r="D2996" s="410">
        <v>1982.07</v>
      </c>
    </row>
    <row r="2997" spans="1:4" ht="9" customHeight="1">
      <c r="A2997" s="408" t="s">
        <v>23453</v>
      </c>
      <c r="B2997" s="409" t="s">
        <v>23454</v>
      </c>
      <c r="C2997" s="408" t="s">
        <v>6</v>
      </c>
      <c r="D2997" s="410">
        <v>1705.31</v>
      </c>
    </row>
    <row r="2998" spans="1:4" ht="9" customHeight="1">
      <c r="A2998" s="408" t="s">
        <v>23455</v>
      </c>
      <c r="B2998" s="409" t="s">
        <v>23456</v>
      </c>
      <c r="C2998" s="408" t="s">
        <v>6</v>
      </c>
      <c r="D2998" s="410">
        <v>2211.62</v>
      </c>
    </row>
    <row r="2999" spans="1:4" ht="9" customHeight="1">
      <c r="A2999" s="408" t="s">
        <v>23457</v>
      </c>
      <c r="B2999" s="409" t="s">
        <v>23458</v>
      </c>
      <c r="C2999" s="408" t="s">
        <v>6</v>
      </c>
      <c r="D2999" s="410">
        <v>1839.13</v>
      </c>
    </row>
    <row r="3000" spans="1:4" ht="9" customHeight="1">
      <c r="A3000" s="408" t="s">
        <v>23459</v>
      </c>
      <c r="B3000" s="409" t="s">
        <v>23460</v>
      </c>
      <c r="C3000" s="408" t="s">
        <v>6</v>
      </c>
      <c r="D3000" s="410">
        <v>2655.07</v>
      </c>
    </row>
    <row r="3001" spans="1:4" ht="9" customHeight="1">
      <c r="A3001" s="408" t="s">
        <v>23461</v>
      </c>
      <c r="B3001" s="409" t="s">
        <v>23462</v>
      </c>
      <c r="C3001" s="408" t="s">
        <v>6</v>
      </c>
      <c r="D3001" s="410">
        <v>2282.58</v>
      </c>
    </row>
    <row r="3002" spans="1:4" ht="9" customHeight="1">
      <c r="A3002" s="408" t="s">
        <v>23463</v>
      </c>
      <c r="B3002" s="409" t="s">
        <v>23464</v>
      </c>
      <c r="C3002" s="408" t="s">
        <v>6</v>
      </c>
      <c r="D3002" s="410">
        <v>188.41</v>
      </c>
    </row>
    <row r="3003" spans="1:4" ht="9" customHeight="1">
      <c r="A3003" s="408" t="s">
        <v>23465</v>
      </c>
      <c r="B3003" s="409" t="s">
        <v>23466</v>
      </c>
      <c r="C3003" s="408" t="s">
        <v>6</v>
      </c>
      <c r="D3003" s="410">
        <v>171.82</v>
      </c>
    </row>
    <row r="3004" spans="1:4" ht="9" customHeight="1">
      <c r="A3004" s="408" t="s">
        <v>23467</v>
      </c>
      <c r="B3004" s="409" t="s">
        <v>23468</v>
      </c>
      <c r="C3004" s="408" t="s">
        <v>6</v>
      </c>
      <c r="D3004" s="410">
        <v>118.66</v>
      </c>
    </row>
    <row r="3005" spans="1:4" ht="9" customHeight="1">
      <c r="A3005" s="408" t="s">
        <v>23469</v>
      </c>
      <c r="B3005" s="409" t="s">
        <v>23470</v>
      </c>
      <c r="C3005" s="408" t="s">
        <v>6</v>
      </c>
      <c r="D3005" s="410">
        <v>105.68</v>
      </c>
    </row>
    <row r="3006" spans="1:4" ht="9" customHeight="1">
      <c r="A3006" s="408" t="s">
        <v>23471</v>
      </c>
      <c r="B3006" s="409" t="s">
        <v>23472</v>
      </c>
      <c r="C3006" s="408" t="s">
        <v>6</v>
      </c>
      <c r="D3006" s="410">
        <v>186.36</v>
      </c>
    </row>
    <row r="3007" spans="1:4" ht="9" customHeight="1">
      <c r="A3007" s="408" t="s">
        <v>23473</v>
      </c>
      <c r="B3007" s="409" t="s">
        <v>23474</v>
      </c>
      <c r="C3007" s="408" t="s">
        <v>6</v>
      </c>
      <c r="D3007" s="410">
        <v>173.37</v>
      </c>
    </row>
    <row r="3008" spans="1:4" ht="9" customHeight="1">
      <c r="A3008" s="408" t="s">
        <v>23475</v>
      </c>
      <c r="B3008" s="409" t="s">
        <v>23476</v>
      </c>
      <c r="C3008" s="408" t="s">
        <v>6</v>
      </c>
      <c r="D3008" s="410">
        <v>498.43</v>
      </c>
    </row>
    <row r="3009" spans="1:4" ht="9" customHeight="1">
      <c r="A3009" s="408" t="s">
        <v>23477</v>
      </c>
      <c r="B3009" s="409" t="s">
        <v>23478</v>
      </c>
      <c r="C3009" s="408" t="s">
        <v>6</v>
      </c>
      <c r="D3009" s="410">
        <v>496.53</v>
      </c>
    </row>
    <row r="3010" spans="1:4" ht="9" customHeight="1">
      <c r="A3010" s="408" t="s">
        <v>23479</v>
      </c>
      <c r="B3010" s="409" t="s">
        <v>23480</v>
      </c>
      <c r="C3010" s="408" t="s">
        <v>6</v>
      </c>
      <c r="D3010" s="410">
        <v>383.42</v>
      </c>
    </row>
    <row r="3011" spans="1:4" ht="9" customHeight="1">
      <c r="A3011" s="408" t="s">
        <v>23481</v>
      </c>
      <c r="B3011" s="409" t="s">
        <v>23482</v>
      </c>
      <c r="C3011" s="408" t="s">
        <v>6</v>
      </c>
      <c r="D3011" s="410">
        <v>350.25</v>
      </c>
    </row>
    <row r="3012" spans="1:4" ht="9" customHeight="1">
      <c r="A3012" s="408" t="s">
        <v>23483</v>
      </c>
      <c r="B3012" s="409" t="s">
        <v>23484</v>
      </c>
      <c r="C3012" s="408" t="s">
        <v>6</v>
      </c>
      <c r="D3012" s="410">
        <v>522.84</v>
      </c>
    </row>
    <row r="3013" spans="1:4" ht="9" customHeight="1">
      <c r="A3013" s="408" t="s">
        <v>23485</v>
      </c>
      <c r="B3013" s="409" t="s">
        <v>23486</v>
      </c>
      <c r="C3013" s="408" t="s">
        <v>6</v>
      </c>
      <c r="D3013" s="410">
        <v>489.67</v>
      </c>
    </row>
    <row r="3014" spans="1:4" ht="9" customHeight="1">
      <c r="A3014" s="408" t="s">
        <v>23487</v>
      </c>
      <c r="B3014" s="409" t="s">
        <v>23488</v>
      </c>
      <c r="C3014" s="408" t="s">
        <v>6</v>
      </c>
      <c r="D3014" s="410">
        <v>432.94</v>
      </c>
    </row>
    <row r="3015" spans="1:4" ht="9" customHeight="1">
      <c r="A3015" s="408" t="s">
        <v>23489</v>
      </c>
      <c r="B3015" s="409" t="s">
        <v>23490</v>
      </c>
      <c r="C3015" s="408" t="s">
        <v>6</v>
      </c>
      <c r="D3015" s="410">
        <v>393.13</v>
      </c>
    </row>
    <row r="3016" spans="1:4" ht="9" customHeight="1">
      <c r="A3016" s="408" t="s">
        <v>23491</v>
      </c>
      <c r="B3016" s="409" t="s">
        <v>23492</v>
      </c>
      <c r="C3016" s="408" t="s">
        <v>6</v>
      </c>
      <c r="D3016" s="410">
        <v>579.88</v>
      </c>
    </row>
    <row r="3017" spans="1:4" ht="9" customHeight="1">
      <c r="A3017" s="408" t="s">
        <v>23493</v>
      </c>
      <c r="B3017" s="409" t="s">
        <v>23494</v>
      </c>
      <c r="C3017" s="408" t="s">
        <v>6</v>
      </c>
      <c r="D3017" s="410">
        <v>540.07000000000005</v>
      </c>
    </row>
    <row r="3018" spans="1:4" ht="9" customHeight="1">
      <c r="A3018" s="408" t="s">
        <v>23495</v>
      </c>
      <c r="B3018" s="409" t="s">
        <v>23496</v>
      </c>
      <c r="C3018" s="408" t="s">
        <v>12728</v>
      </c>
      <c r="D3018" s="410">
        <v>287.13</v>
      </c>
    </row>
    <row r="3019" spans="1:4" ht="9" customHeight="1">
      <c r="A3019" s="408" t="s">
        <v>23497</v>
      </c>
      <c r="B3019" s="409" t="s">
        <v>23498</v>
      </c>
      <c r="C3019" s="408" t="s">
        <v>12728</v>
      </c>
      <c r="D3019" s="410">
        <v>336.04</v>
      </c>
    </row>
    <row r="3020" spans="1:4" ht="9" customHeight="1">
      <c r="A3020" s="408" t="s">
        <v>23499</v>
      </c>
      <c r="B3020" s="409" t="s">
        <v>23500</v>
      </c>
      <c r="C3020" s="408" t="s">
        <v>12728</v>
      </c>
      <c r="D3020" s="410">
        <v>294.58999999999997</v>
      </c>
    </row>
    <row r="3021" spans="1:4" ht="9" customHeight="1">
      <c r="A3021" s="408" t="s">
        <v>23501</v>
      </c>
      <c r="B3021" s="409" t="s">
        <v>23502</v>
      </c>
      <c r="C3021" s="408" t="s">
        <v>12728</v>
      </c>
      <c r="D3021" s="410">
        <v>345.83</v>
      </c>
    </row>
    <row r="3022" spans="1:4" ht="9" customHeight="1">
      <c r="A3022" s="408" t="s">
        <v>23503</v>
      </c>
      <c r="B3022" s="409" t="s">
        <v>23504</v>
      </c>
      <c r="C3022" s="408" t="s">
        <v>12728</v>
      </c>
      <c r="D3022" s="410">
        <v>905.61</v>
      </c>
    </row>
    <row r="3023" spans="1:4" ht="9" customHeight="1">
      <c r="A3023" s="408" t="s">
        <v>23505</v>
      </c>
      <c r="B3023" s="409" t="s">
        <v>23506</v>
      </c>
      <c r="C3023" s="408" t="s">
        <v>12728</v>
      </c>
      <c r="D3023" s="410">
        <v>1057.07</v>
      </c>
    </row>
    <row r="3024" spans="1:4" ht="9" customHeight="1">
      <c r="A3024" s="408" t="s">
        <v>23507</v>
      </c>
      <c r="B3024" s="409" t="s">
        <v>23508</v>
      </c>
      <c r="C3024" s="408" t="s">
        <v>12728</v>
      </c>
      <c r="D3024" s="410">
        <v>1270.5999999999999</v>
      </c>
    </row>
    <row r="3025" spans="1:4" ht="9" customHeight="1">
      <c r="A3025" s="408" t="s">
        <v>23509</v>
      </c>
      <c r="B3025" s="409" t="s">
        <v>23510</v>
      </c>
      <c r="C3025" s="408" t="s">
        <v>12728</v>
      </c>
      <c r="D3025" s="410">
        <v>1505.19</v>
      </c>
    </row>
    <row r="3026" spans="1:4" ht="9" customHeight="1">
      <c r="A3026" s="408" t="s">
        <v>23511</v>
      </c>
      <c r="B3026" s="409" t="s">
        <v>23512</v>
      </c>
      <c r="C3026" s="408" t="s">
        <v>12728</v>
      </c>
      <c r="D3026" s="410">
        <v>1689.67</v>
      </c>
    </row>
    <row r="3027" spans="1:4" ht="9" customHeight="1">
      <c r="A3027" s="408" t="s">
        <v>23513</v>
      </c>
      <c r="B3027" s="409" t="s">
        <v>23514</v>
      </c>
      <c r="C3027" s="408" t="s">
        <v>12728</v>
      </c>
      <c r="D3027" s="410">
        <v>2024.9</v>
      </c>
    </row>
    <row r="3028" spans="1:4" ht="9" customHeight="1">
      <c r="A3028" s="408" t="s">
        <v>23515</v>
      </c>
      <c r="B3028" s="409" t="s">
        <v>23516</v>
      </c>
      <c r="C3028" s="408" t="s">
        <v>12728</v>
      </c>
      <c r="D3028" s="410">
        <v>2136.9</v>
      </c>
    </row>
    <row r="3029" spans="1:4" ht="9" customHeight="1">
      <c r="A3029" s="408" t="s">
        <v>23517</v>
      </c>
      <c r="B3029" s="409" t="s">
        <v>23518</v>
      </c>
      <c r="C3029" s="408" t="s">
        <v>12728</v>
      </c>
      <c r="D3029" s="410">
        <v>2583.33</v>
      </c>
    </row>
    <row r="3030" spans="1:4" ht="9" customHeight="1">
      <c r="A3030" s="408" t="s">
        <v>23519</v>
      </c>
      <c r="B3030" s="409" t="s">
        <v>23520</v>
      </c>
      <c r="C3030" s="408" t="s">
        <v>12728</v>
      </c>
      <c r="D3030" s="410">
        <v>2996.46</v>
      </c>
    </row>
    <row r="3031" spans="1:4" ht="9" customHeight="1">
      <c r="A3031" s="408" t="s">
        <v>23521</v>
      </c>
      <c r="B3031" s="409" t="s">
        <v>23522</v>
      </c>
      <c r="C3031" s="408" t="s">
        <v>12728</v>
      </c>
      <c r="D3031" s="410">
        <v>3671.65</v>
      </c>
    </row>
    <row r="3032" spans="1:4" ht="9" customHeight="1">
      <c r="A3032" s="408" t="s">
        <v>23523</v>
      </c>
      <c r="B3032" s="409" t="s">
        <v>23524</v>
      </c>
      <c r="C3032" s="408" t="s">
        <v>12728</v>
      </c>
      <c r="D3032" s="410">
        <v>2162.16</v>
      </c>
    </row>
    <row r="3033" spans="1:4" ht="9" customHeight="1">
      <c r="A3033" s="408" t="s">
        <v>23525</v>
      </c>
      <c r="B3033" s="409" t="s">
        <v>23526</v>
      </c>
      <c r="C3033" s="408" t="s">
        <v>12728</v>
      </c>
      <c r="D3033" s="410">
        <v>2621.88</v>
      </c>
    </row>
    <row r="3034" spans="1:4" ht="9" customHeight="1">
      <c r="A3034" s="408" t="s">
        <v>23527</v>
      </c>
      <c r="B3034" s="409" t="s">
        <v>23528</v>
      </c>
      <c r="C3034" s="408" t="s">
        <v>12728</v>
      </c>
      <c r="D3034" s="410">
        <v>2767.19</v>
      </c>
    </row>
    <row r="3035" spans="1:4" ht="9" customHeight="1">
      <c r="A3035" s="408" t="s">
        <v>23529</v>
      </c>
      <c r="B3035" s="409" t="s">
        <v>23530</v>
      </c>
      <c r="C3035" s="408" t="s">
        <v>12728</v>
      </c>
      <c r="D3035" s="410">
        <v>3385.58</v>
      </c>
    </row>
    <row r="3036" spans="1:4" ht="9" customHeight="1">
      <c r="A3036" s="408" t="s">
        <v>23531</v>
      </c>
      <c r="B3036" s="409" t="s">
        <v>23532</v>
      </c>
      <c r="C3036" s="408" t="s">
        <v>12728</v>
      </c>
      <c r="D3036" s="410">
        <v>3849.79</v>
      </c>
    </row>
    <row r="3037" spans="1:4" ht="9" customHeight="1">
      <c r="A3037" s="408" t="s">
        <v>23533</v>
      </c>
      <c r="B3037" s="409" t="s">
        <v>23534</v>
      </c>
      <c r="C3037" s="408" t="s">
        <v>12728</v>
      </c>
      <c r="D3037" s="410">
        <v>4764.2</v>
      </c>
    </row>
    <row r="3038" spans="1:4" ht="9" customHeight="1">
      <c r="A3038" s="408" t="s">
        <v>23535</v>
      </c>
      <c r="B3038" s="409" t="s">
        <v>23536</v>
      </c>
      <c r="C3038" s="408" t="s">
        <v>12728</v>
      </c>
      <c r="D3038" s="410">
        <v>2637.54</v>
      </c>
    </row>
    <row r="3039" spans="1:4" ht="9" customHeight="1">
      <c r="A3039" s="408" t="s">
        <v>23537</v>
      </c>
      <c r="B3039" s="409" t="s">
        <v>23538</v>
      </c>
      <c r="C3039" s="408" t="s">
        <v>12728</v>
      </c>
      <c r="D3039" s="410">
        <v>3223.13</v>
      </c>
    </row>
    <row r="3040" spans="1:4" ht="9" customHeight="1">
      <c r="A3040" s="408" t="s">
        <v>23539</v>
      </c>
      <c r="B3040" s="409" t="s">
        <v>23540</v>
      </c>
      <c r="C3040" s="408" t="s">
        <v>12728</v>
      </c>
      <c r="D3040" s="410">
        <v>3397.45</v>
      </c>
    </row>
    <row r="3041" spans="1:4" ht="9" customHeight="1">
      <c r="A3041" s="408" t="s">
        <v>23541</v>
      </c>
      <c r="B3041" s="409" t="s">
        <v>23542</v>
      </c>
      <c r="C3041" s="408" t="s">
        <v>12728</v>
      </c>
      <c r="D3041" s="410">
        <v>4188.25</v>
      </c>
    </row>
    <row r="3042" spans="1:4" ht="9" customHeight="1">
      <c r="A3042" s="408" t="s">
        <v>23543</v>
      </c>
      <c r="B3042" s="409" t="s">
        <v>23544</v>
      </c>
      <c r="C3042" s="408" t="s">
        <v>12728</v>
      </c>
      <c r="D3042" s="410">
        <v>4981.74</v>
      </c>
    </row>
    <row r="3043" spans="1:4" ht="9" customHeight="1">
      <c r="A3043" s="408" t="s">
        <v>23545</v>
      </c>
      <c r="B3043" s="409" t="s">
        <v>23546</v>
      </c>
      <c r="C3043" s="408" t="s">
        <v>12728</v>
      </c>
      <c r="D3043" s="410">
        <v>6213.76</v>
      </c>
    </row>
    <row r="3044" spans="1:4" ht="9" customHeight="1">
      <c r="A3044" s="408" t="s">
        <v>23547</v>
      </c>
      <c r="B3044" s="409" t="s">
        <v>23548</v>
      </c>
      <c r="C3044" s="408" t="s">
        <v>12728</v>
      </c>
      <c r="D3044" s="410">
        <v>401.88</v>
      </c>
    </row>
    <row r="3045" spans="1:4" ht="9" customHeight="1">
      <c r="A3045" s="408" t="s">
        <v>23549</v>
      </c>
      <c r="B3045" s="409" t="s">
        <v>23550</v>
      </c>
      <c r="C3045" s="408" t="s">
        <v>12728</v>
      </c>
      <c r="D3045" s="410">
        <v>366.81</v>
      </c>
    </row>
    <row r="3046" spans="1:4" ht="9" customHeight="1">
      <c r="A3046" s="408" t="s">
        <v>23551</v>
      </c>
      <c r="B3046" s="409" t="s">
        <v>23552</v>
      </c>
      <c r="C3046" s="408" t="s">
        <v>12728</v>
      </c>
      <c r="D3046" s="410">
        <v>156.75</v>
      </c>
    </row>
    <row r="3047" spans="1:4" ht="9" customHeight="1">
      <c r="A3047" s="408" t="s">
        <v>23553</v>
      </c>
      <c r="B3047" s="409" t="s">
        <v>23554</v>
      </c>
      <c r="C3047" s="408" t="s">
        <v>12728</v>
      </c>
      <c r="D3047" s="410">
        <v>115.46</v>
      </c>
    </row>
    <row r="3048" spans="1:4" ht="9" customHeight="1">
      <c r="A3048" s="408" t="s">
        <v>23555</v>
      </c>
      <c r="B3048" s="409" t="s">
        <v>23556</v>
      </c>
      <c r="C3048" s="408" t="s">
        <v>12728</v>
      </c>
      <c r="D3048" s="410">
        <v>186.07</v>
      </c>
    </row>
    <row r="3049" spans="1:4" ht="9" customHeight="1">
      <c r="A3049" s="408" t="s">
        <v>23557</v>
      </c>
      <c r="B3049" s="409" t="s">
        <v>23558</v>
      </c>
      <c r="C3049" s="408" t="s">
        <v>12728</v>
      </c>
      <c r="D3049" s="410">
        <v>137.04</v>
      </c>
    </row>
    <row r="3050" spans="1:4" ht="9" customHeight="1">
      <c r="A3050" s="408" t="s">
        <v>23559</v>
      </c>
      <c r="B3050" s="409" t="s">
        <v>23560</v>
      </c>
      <c r="C3050" s="408" t="s">
        <v>12728</v>
      </c>
      <c r="D3050" s="410">
        <v>222.15</v>
      </c>
    </row>
    <row r="3051" spans="1:4" ht="9" customHeight="1">
      <c r="A3051" s="408" t="s">
        <v>23561</v>
      </c>
      <c r="B3051" s="409" t="s">
        <v>23562</v>
      </c>
      <c r="C3051" s="408" t="s">
        <v>12728</v>
      </c>
      <c r="D3051" s="410">
        <v>163.65</v>
      </c>
    </row>
    <row r="3052" spans="1:4" ht="9" customHeight="1">
      <c r="A3052" s="408" t="s">
        <v>23563</v>
      </c>
      <c r="B3052" s="409" t="s">
        <v>23564</v>
      </c>
      <c r="C3052" s="408" t="s">
        <v>12728</v>
      </c>
      <c r="D3052" s="410">
        <v>274.04000000000002</v>
      </c>
    </row>
    <row r="3053" spans="1:4" ht="9" customHeight="1">
      <c r="A3053" s="408" t="s">
        <v>23565</v>
      </c>
      <c r="B3053" s="409" t="s">
        <v>23566</v>
      </c>
      <c r="C3053" s="408" t="s">
        <v>12728</v>
      </c>
      <c r="D3053" s="410">
        <v>201.79</v>
      </c>
    </row>
    <row r="3054" spans="1:4" ht="9" customHeight="1">
      <c r="A3054" s="408" t="s">
        <v>23567</v>
      </c>
      <c r="B3054" s="409" t="s">
        <v>23568</v>
      </c>
      <c r="C3054" s="408" t="s">
        <v>6</v>
      </c>
      <c r="D3054" s="410">
        <v>23.63</v>
      </c>
    </row>
    <row r="3055" spans="1:4" ht="9" customHeight="1">
      <c r="A3055" s="408" t="s">
        <v>23569</v>
      </c>
      <c r="B3055" s="409" t="s">
        <v>23570</v>
      </c>
      <c r="C3055" s="408" t="s">
        <v>6</v>
      </c>
      <c r="D3055" s="410">
        <v>48.71</v>
      </c>
    </row>
    <row r="3056" spans="1:4" ht="9" customHeight="1">
      <c r="A3056" s="408" t="s">
        <v>23571</v>
      </c>
      <c r="B3056" s="409" t="s">
        <v>23572</v>
      </c>
      <c r="C3056" s="408" t="s">
        <v>6</v>
      </c>
      <c r="D3056" s="410">
        <v>93.33</v>
      </c>
    </row>
    <row r="3057" spans="1:4" ht="9" customHeight="1">
      <c r="A3057" s="408" t="s">
        <v>23573</v>
      </c>
      <c r="B3057" s="409" t="s">
        <v>23574</v>
      </c>
      <c r="C3057" s="408" t="s">
        <v>6</v>
      </c>
      <c r="D3057" s="410">
        <v>101.77</v>
      </c>
    </row>
    <row r="3058" spans="1:4" ht="9" customHeight="1">
      <c r="A3058" s="408" t="s">
        <v>23575</v>
      </c>
      <c r="B3058" s="409" t="s">
        <v>23576</v>
      </c>
      <c r="C3058" s="408" t="s">
        <v>6</v>
      </c>
      <c r="D3058" s="410">
        <v>58.58</v>
      </c>
    </row>
    <row r="3059" spans="1:4" ht="9" customHeight="1">
      <c r="A3059" s="408" t="s">
        <v>23577</v>
      </c>
      <c r="B3059" s="409" t="s">
        <v>23578</v>
      </c>
      <c r="C3059" s="408" t="s">
        <v>6</v>
      </c>
      <c r="D3059" s="410">
        <v>119.03</v>
      </c>
    </row>
    <row r="3060" spans="1:4" ht="9" customHeight="1">
      <c r="A3060" s="408" t="s">
        <v>23579</v>
      </c>
      <c r="B3060" s="409" t="s">
        <v>23580</v>
      </c>
      <c r="C3060" s="408" t="s">
        <v>6</v>
      </c>
      <c r="D3060" s="410">
        <v>85.37</v>
      </c>
    </row>
    <row r="3061" spans="1:4" ht="9" customHeight="1">
      <c r="A3061" s="408" t="s">
        <v>23581</v>
      </c>
      <c r="B3061" s="409" t="s">
        <v>23582</v>
      </c>
      <c r="C3061" s="408" t="s">
        <v>6</v>
      </c>
      <c r="D3061" s="410">
        <v>27.94</v>
      </c>
    </row>
    <row r="3062" spans="1:4" ht="9" customHeight="1">
      <c r="A3062" s="408" t="s">
        <v>23583</v>
      </c>
      <c r="B3062" s="409" t="s">
        <v>23584</v>
      </c>
      <c r="C3062" s="408" t="s">
        <v>6</v>
      </c>
      <c r="D3062" s="410">
        <v>32.14</v>
      </c>
    </row>
    <row r="3063" spans="1:4" ht="9" customHeight="1">
      <c r="A3063" s="408" t="s">
        <v>23585</v>
      </c>
      <c r="B3063" s="409" t="s">
        <v>23586</v>
      </c>
      <c r="C3063" s="408" t="s">
        <v>6</v>
      </c>
      <c r="D3063" s="410">
        <v>40.520000000000003</v>
      </c>
    </row>
    <row r="3064" spans="1:4" ht="9" customHeight="1">
      <c r="A3064" s="408" t="s">
        <v>23587</v>
      </c>
      <c r="B3064" s="409" t="s">
        <v>23588</v>
      </c>
      <c r="C3064" s="408" t="s">
        <v>6</v>
      </c>
      <c r="D3064" s="410">
        <v>50.99</v>
      </c>
    </row>
    <row r="3065" spans="1:4" ht="9" customHeight="1">
      <c r="A3065" s="408" t="s">
        <v>23589</v>
      </c>
      <c r="B3065" s="409" t="s">
        <v>23590</v>
      </c>
      <c r="C3065" s="408" t="s">
        <v>6</v>
      </c>
      <c r="D3065" s="410">
        <v>221.03</v>
      </c>
    </row>
    <row r="3066" spans="1:4" ht="9" customHeight="1">
      <c r="A3066" s="408" t="s">
        <v>23591</v>
      </c>
      <c r="B3066" s="409" t="s">
        <v>23592</v>
      </c>
      <c r="C3066" s="408" t="s">
        <v>6</v>
      </c>
      <c r="D3066" s="410">
        <v>79.06</v>
      </c>
    </row>
    <row r="3067" spans="1:4" ht="9" customHeight="1">
      <c r="A3067" s="408" t="s">
        <v>23593</v>
      </c>
      <c r="B3067" s="409" t="s">
        <v>23594</v>
      </c>
      <c r="C3067" s="408" t="s">
        <v>6</v>
      </c>
      <c r="D3067" s="410">
        <v>71.790000000000006</v>
      </c>
    </row>
    <row r="3068" spans="1:4" ht="9" customHeight="1">
      <c r="A3068" s="408" t="s">
        <v>23595</v>
      </c>
      <c r="B3068" s="409" t="s">
        <v>23596</v>
      </c>
      <c r="C3068" s="408" t="s">
        <v>6</v>
      </c>
      <c r="D3068" s="410">
        <v>91.37</v>
      </c>
    </row>
    <row r="3069" spans="1:4" ht="9" customHeight="1">
      <c r="A3069" s="408" t="s">
        <v>23597</v>
      </c>
      <c r="B3069" s="409" t="s">
        <v>23598</v>
      </c>
      <c r="C3069" s="408" t="s">
        <v>6</v>
      </c>
      <c r="D3069" s="410">
        <v>86.26</v>
      </c>
    </row>
    <row r="3070" spans="1:4" ht="9" customHeight="1">
      <c r="A3070" s="408" t="s">
        <v>23599</v>
      </c>
      <c r="B3070" s="409" t="s">
        <v>23600</v>
      </c>
      <c r="C3070" s="408" t="s">
        <v>6</v>
      </c>
      <c r="D3070" s="410">
        <v>92.66</v>
      </c>
    </row>
    <row r="3071" spans="1:4" ht="9" customHeight="1">
      <c r="A3071" s="408" t="s">
        <v>23601</v>
      </c>
      <c r="B3071" s="409" t="s">
        <v>23602</v>
      </c>
      <c r="C3071" s="408" t="s">
        <v>6</v>
      </c>
      <c r="D3071" s="410">
        <v>85.4</v>
      </c>
    </row>
    <row r="3072" spans="1:4" ht="9" customHeight="1">
      <c r="A3072" s="408" t="s">
        <v>23603</v>
      </c>
      <c r="B3072" s="409" t="s">
        <v>23604</v>
      </c>
      <c r="C3072" s="408" t="s">
        <v>6</v>
      </c>
      <c r="D3072" s="410">
        <v>104.97</v>
      </c>
    </row>
    <row r="3073" spans="1:4" ht="9" customHeight="1">
      <c r="A3073" s="408" t="s">
        <v>23605</v>
      </c>
      <c r="B3073" s="409" t="s">
        <v>23606</v>
      </c>
      <c r="C3073" s="408" t="s">
        <v>6</v>
      </c>
      <c r="D3073" s="410">
        <v>99.86</v>
      </c>
    </row>
    <row r="3074" spans="1:4" ht="9" customHeight="1">
      <c r="A3074" s="408" t="s">
        <v>23607</v>
      </c>
      <c r="B3074" s="409" t="s">
        <v>23608</v>
      </c>
      <c r="C3074" s="408" t="s">
        <v>6</v>
      </c>
      <c r="D3074" s="410">
        <v>60.9</v>
      </c>
    </row>
    <row r="3075" spans="1:4" ht="9" customHeight="1">
      <c r="A3075" s="408" t="s">
        <v>23609</v>
      </c>
      <c r="B3075" s="409" t="s">
        <v>23610</v>
      </c>
      <c r="C3075" s="408" t="s">
        <v>6</v>
      </c>
      <c r="D3075" s="410">
        <v>53.59</v>
      </c>
    </row>
    <row r="3076" spans="1:4" ht="9" customHeight="1">
      <c r="A3076" s="408" t="s">
        <v>23611</v>
      </c>
      <c r="B3076" s="409" t="s">
        <v>23612</v>
      </c>
      <c r="C3076" s="408" t="s">
        <v>6</v>
      </c>
      <c r="D3076" s="410">
        <v>47.3</v>
      </c>
    </row>
    <row r="3077" spans="1:4" ht="9" customHeight="1">
      <c r="A3077" s="408" t="s">
        <v>23613</v>
      </c>
      <c r="B3077" s="409" t="s">
        <v>23614</v>
      </c>
      <c r="C3077" s="408" t="s">
        <v>6</v>
      </c>
      <c r="D3077" s="410">
        <v>39.99</v>
      </c>
    </row>
    <row r="3078" spans="1:4" ht="9" customHeight="1">
      <c r="A3078" s="408" t="s">
        <v>23615</v>
      </c>
      <c r="B3078" s="409" t="s">
        <v>23616</v>
      </c>
      <c r="C3078" s="408" t="s">
        <v>6</v>
      </c>
      <c r="D3078" s="410">
        <v>82.95</v>
      </c>
    </row>
    <row r="3079" spans="1:4" ht="9" customHeight="1">
      <c r="A3079" s="408" t="s">
        <v>23617</v>
      </c>
      <c r="B3079" s="409" t="s">
        <v>23618</v>
      </c>
      <c r="C3079" s="408" t="s">
        <v>6</v>
      </c>
      <c r="D3079" s="410">
        <v>67.260000000000005</v>
      </c>
    </row>
    <row r="3080" spans="1:4" ht="9" customHeight="1">
      <c r="A3080" s="408" t="s">
        <v>23619</v>
      </c>
      <c r="B3080" s="409" t="s">
        <v>23620</v>
      </c>
      <c r="C3080" s="408" t="s">
        <v>6</v>
      </c>
      <c r="D3080" s="410">
        <v>103.36</v>
      </c>
    </row>
    <row r="3081" spans="1:4" ht="9" customHeight="1">
      <c r="A3081" s="408" t="s">
        <v>23621</v>
      </c>
      <c r="B3081" s="409" t="s">
        <v>23622</v>
      </c>
      <c r="C3081" s="408" t="s">
        <v>6</v>
      </c>
      <c r="D3081" s="410">
        <v>51.18</v>
      </c>
    </row>
    <row r="3082" spans="1:4" ht="9" customHeight="1">
      <c r="A3082" s="408" t="s">
        <v>23623</v>
      </c>
      <c r="B3082" s="409" t="s">
        <v>23624</v>
      </c>
      <c r="C3082" s="408" t="s">
        <v>6</v>
      </c>
      <c r="D3082" s="410">
        <v>109.95</v>
      </c>
    </row>
    <row r="3083" spans="1:4" ht="9" customHeight="1">
      <c r="A3083" s="408" t="s">
        <v>23625</v>
      </c>
      <c r="B3083" s="409" t="s">
        <v>23626</v>
      </c>
      <c r="C3083" s="408" t="s">
        <v>6</v>
      </c>
      <c r="D3083" s="410">
        <v>49.62</v>
      </c>
    </row>
    <row r="3084" spans="1:4" ht="18" customHeight="1">
      <c r="A3084" s="408" t="s">
        <v>23627</v>
      </c>
      <c r="B3084" s="409" t="s">
        <v>23628</v>
      </c>
      <c r="C3084" s="408" t="s">
        <v>6</v>
      </c>
      <c r="D3084" s="410">
        <v>154.56</v>
      </c>
    </row>
    <row r="3085" spans="1:4" ht="18" customHeight="1">
      <c r="A3085" s="408" t="s">
        <v>23629</v>
      </c>
      <c r="B3085" s="409" t="s">
        <v>23630</v>
      </c>
      <c r="C3085" s="408" t="s">
        <v>6</v>
      </c>
      <c r="D3085" s="410">
        <v>87.33</v>
      </c>
    </row>
    <row r="3086" spans="1:4" ht="18" customHeight="1">
      <c r="A3086" s="408" t="s">
        <v>23631</v>
      </c>
      <c r="B3086" s="409" t="s">
        <v>23632</v>
      </c>
      <c r="C3086" s="408" t="s">
        <v>6</v>
      </c>
      <c r="D3086" s="410">
        <v>146.34</v>
      </c>
    </row>
    <row r="3087" spans="1:4" ht="18" customHeight="1">
      <c r="A3087" s="408" t="s">
        <v>23633</v>
      </c>
      <c r="B3087" s="409" t="s">
        <v>23634</v>
      </c>
      <c r="C3087" s="408" t="s">
        <v>6</v>
      </c>
      <c r="D3087" s="410">
        <v>95.32</v>
      </c>
    </row>
    <row r="3088" spans="1:4" ht="18" customHeight="1">
      <c r="A3088" s="408" t="s">
        <v>23635</v>
      </c>
      <c r="B3088" s="409" t="s">
        <v>23636</v>
      </c>
      <c r="C3088" s="408" t="s">
        <v>6</v>
      </c>
      <c r="D3088" s="410">
        <v>164.3</v>
      </c>
    </row>
    <row r="3089" spans="1:4" ht="18" customHeight="1">
      <c r="A3089" s="408" t="s">
        <v>23637</v>
      </c>
      <c r="B3089" s="409" t="s">
        <v>23638</v>
      </c>
      <c r="C3089" s="408" t="s">
        <v>6</v>
      </c>
      <c r="D3089" s="410">
        <v>84.85</v>
      </c>
    </row>
    <row r="3090" spans="1:4" ht="18" customHeight="1">
      <c r="A3090" s="408" t="s">
        <v>23639</v>
      </c>
      <c r="B3090" s="409" t="s">
        <v>23640</v>
      </c>
      <c r="C3090" s="408" t="s">
        <v>6</v>
      </c>
      <c r="D3090" s="410">
        <v>153.16999999999999</v>
      </c>
    </row>
    <row r="3091" spans="1:4" ht="18" customHeight="1">
      <c r="A3091" s="408" t="s">
        <v>23641</v>
      </c>
      <c r="B3091" s="409" t="s">
        <v>23642</v>
      </c>
      <c r="C3091" s="408" t="s">
        <v>6</v>
      </c>
      <c r="D3091" s="410">
        <v>93.58</v>
      </c>
    </row>
    <row r="3092" spans="1:4" ht="9" customHeight="1">
      <c r="A3092" s="408" t="s">
        <v>23643</v>
      </c>
      <c r="B3092" s="409" t="s">
        <v>23644</v>
      </c>
      <c r="C3092" s="408" t="s">
        <v>6</v>
      </c>
      <c r="D3092" s="410">
        <v>91.56</v>
      </c>
    </row>
    <row r="3093" spans="1:4" ht="9" customHeight="1">
      <c r="A3093" s="408" t="s">
        <v>23645</v>
      </c>
      <c r="B3093" s="409" t="s">
        <v>23646</v>
      </c>
      <c r="C3093" s="408" t="s">
        <v>6</v>
      </c>
      <c r="D3093" s="410">
        <v>68.900000000000006</v>
      </c>
    </row>
    <row r="3094" spans="1:4" ht="9" customHeight="1">
      <c r="A3094" s="408" t="s">
        <v>23647</v>
      </c>
      <c r="B3094" s="409" t="s">
        <v>23648</v>
      </c>
      <c r="C3094" s="408" t="s">
        <v>6</v>
      </c>
      <c r="D3094" s="410">
        <v>102.38</v>
      </c>
    </row>
    <row r="3095" spans="1:4" ht="9" customHeight="1">
      <c r="A3095" s="408" t="s">
        <v>23649</v>
      </c>
      <c r="B3095" s="409" t="s">
        <v>23650</v>
      </c>
      <c r="C3095" s="408" t="s">
        <v>6</v>
      </c>
      <c r="D3095" s="410">
        <v>74.97</v>
      </c>
    </row>
    <row r="3096" spans="1:4" ht="9" customHeight="1">
      <c r="A3096" s="408" t="s">
        <v>23651</v>
      </c>
      <c r="B3096" s="409" t="s">
        <v>23652</v>
      </c>
      <c r="C3096" s="408" t="s">
        <v>6</v>
      </c>
      <c r="D3096" s="410">
        <v>123.15</v>
      </c>
    </row>
    <row r="3097" spans="1:4" ht="9" customHeight="1">
      <c r="A3097" s="408" t="s">
        <v>23653</v>
      </c>
      <c r="B3097" s="409" t="s">
        <v>23654</v>
      </c>
      <c r="C3097" s="408" t="s">
        <v>6</v>
      </c>
      <c r="D3097" s="410">
        <v>100.54</v>
      </c>
    </row>
    <row r="3098" spans="1:4" ht="9" customHeight="1">
      <c r="A3098" s="408" t="s">
        <v>23655</v>
      </c>
      <c r="B3098" s="409" t="s">
        <v>23656</v>
      </c>
      <c r="C3098" s="408" t="s">
        <v>6</v>
      </c>
      <c r="D3098" s="410">
        <v>127</v>
      </c>
    </row>
    <row r="3099" spans="1:4" ht="9" customHeight="1">
      <c r="A3099" s="408" t="s">
        <v>23657</v>
      </c>
      <c r="B3099" s="409" t="s">
        <v>23658</v>
      </c>
      <c r="C3099" s="408" t="s">
        <v>6</v>
      </c>
      <c r="D3099" s="410">
        <v>109.02</v>
      </c>
    </row>
    <row r="3100" spans="1:4" ht="9" customHeight="1">
      <c r="A3100" s="408" t="s">
        <v>23659</v>
      </c>
      <c r="B3100" s="409" t="s">
        <v>23660</v>
      </c>
      <c r="C3100" s="408" t="s">
        <v>6</v>
      </c>
      <c r="D3100" s="410">
        <v>133.97999999999999</v>
      </c>
    </row>
    <row r="3101" spans="1:4" ht="9" customHeight="1">
      <c r="A3101" s="408" t="s">
        <v>23661</v>
      </c>
      <c r="B3101" s="409" t="s">
        <v>23662</v>
      </c>
      <c r="C3101" s="408" t="s">
        <v>6</v>
      </c>
      <c r="D3101" s="410">
        <v>106.61</v>
      </c>
    </row>
    <row r="3102" spans="1:4" ht="9" customHeight="1">
      <c r="A3102" s="408" t="s">
        <v>23663</v>
      </c>
      <c r="B3102" s="409" t="s">
        <v>23664</v>
      </c>
      <c r="C3102" s="408" t="s">
        <v>6</v>
      </c>
      <c r="D3102" s="410">
        <v>136.29</v>
      </c>
    </row>
    <row r="3103" spans="1:4" ht="9" customHeight="1">
      <c r="A3103" s="408" t="s">
        <v>23665</v>
      </c>
      <c r="B3103" s="409" t="s">
        <v>23666</v>
      </c>
      <c r="C3103" s="408" t="s">
        <v>6</v>
      </c>
      <c r="D3103" s="410">
        <v>114.65</v>
      </c>
    </row>
    <row r="3104" spans="1:4" ht="9" customHeight="1">
      <c r="A3104" s="408" t="s">
        <v>23667</v>
      </c>
      <c r="B3104" s="409" t="s">
        <v>23668</v>
      </c>
      <c r="C3104" s="408" t="s">
        <v>6</v>
      </c>
      <c r="D3104" s="410">
        <v>45.71</v>
      </c>
    </row>
    <row r="3105" spans="1:4" ht="9" customHeight="1">
      <c r="A3105" s="408" t="s">
        <v>23669</v>
      </c>
      <c r="B3105" s="409" t="s">
        <v>23670</v>
      </c>
      <c r="C3105" s="408" t="s">
        <v>6</v>
      </c>
      <c r="D3105" s="410">
        <v>58.83</v>
      </c>
    </row>
    <row r="3106" spans="1:4" ht="9" customHeight="1">
      <c r="A3106" s="408" t="s">
        <v>23671</v>
      </c>
      <c r="B3106" s="409" t="s">
        <v>23672</v>
      </c>
      <c r="C3106" s="408" t="s">
        <v>6</v>
      </c>
      <c r="D3106" s="410">
        <v>105.62</v>
      </c>
    </row>
    <row r="3107" spans="1:4" ht="9" customHeight="1">
      <c r="A3107" s="408" t="s">
        <v>23673</v>
      </c>
      <c r="B3107" s="409" t="s">
        <v>23674</v>
      </c>
      <c r="C3107" s="408" t="s">
        <v>6</v>
      </c>
      <c r="D3107" s="410">
        <v>118.42</v>
      </c>
    </row>
    <row r="3108" spans="1:4" ht="9" customHeight="1">
      <c r="A3108" s="408" t="s">
        <v>23675</v>
      </c>
      <c r="B3108" s="409" t="s">
        <v>23676</v>
      </c>
      <c r="C3108" s="408" t="s">
        <v>6</v>
      </c>
      <c r="D3108" s="410">
        <v>43.83</v>
      </c>
    </row>
    <row r="3109" spans="1:4" ht="9" customHeight="1">
      <c r="A3109" s="408" t="s">
        <v>23677</v>
      </c>
      <c r="B3109" s="409" t="s">
        <v>23678</v>
      </c>
      <c r="C3109" s="408" t="s">
        <v>6</v>
      </c>
      <c r="D3109" s="410">
        <v>25.38</v>
      </c>
    </row>
    <row r="3110" spans="1:4" ht="9" customHeight="1">
      <c r="A3110" s="408" t="s">
        <v>23679</v>
      </c>
      <c r="B3110" s="409" t="s">
        <v>23680</v>
      </c>
      <c r="C3110" s="408" t="s">
        <v>6</v>
      </c>
      <c r="D3110" s="410">
        <v>39.69</v>
      </c>
    </row>
    <row r="3111" spans="1:4" ht="9" customHeight="1">
      <c r="A3111" s="408" t="s">
        <v>23681</v>
      </c>
      <c r="B3111" s="409" t="s">
        <v>23682</v>
      </c>
      <c r="C3111" s="408" t="s">
        <v>6</v>
      </c>
      <c r="D3111" s="410">
        <v>23.39</v>
      </c>
    </row>
    <row r="3112" spans="1:4" ht="9" customHeight="1">
      <c r="A3112" s="408" t="s">
        <v>23683</v>
      </c>
      <c r="B3112" s="409" t="s">
        <v>23684</v>
      </c>
      <c r="C3112" s="408" t="s">
        <v>6</v>
      </c>
      <c r="D3112" s="410">
        <v>30.2</v>
      </c>
    </row>
    <row r="3113" spans="1:4" ht="9" customHeight="1">
      <c r="A3113" s="408" t="s">
        <v>23685</v>
      </c>
      <c r="B3113" s="409" t="s">
        <v>23686</v>
      </c>
      <c r="C3113" s="408" t="s">
        <v>6</v>
      </c>
      <c r="D3113" s="410">
        <v>24.35</v>
      </c>
    </row>
    <row r="3114" spans="1:4" ht="9" customHeight="1">
      <c r="A3114" s="408" t="s">
        <v>23687</v>
      </c>
      <c r="B3114" s="409" t="s">
        <v>23688</v>
      </c>
      <c r="C3114" s="408" t="s">
        <v>6</v>
      </c>
      <c r="D3114" s="410">
        <v>15.58</v>
      </c>
    </row>
    <row r="3115" spans="1:4" ht="9" customHeight="1">
      <c r="A3115" s="408" t="s">
        <v>23689</v>
      </c>
      <c r="B3115" s="409" t="s">
        <v>23690</v>
      </c>
      <c r="C3115" s="408" t="s">
        <v>6</v>
      </c>
      <c r="D3115" s="410">
        <v>9.73</v>
      </c>
    </row>
    <row r="3116" spans="1:4" ht="9" customHeight="1">
      <c r="A3116" s="408" t="s">
        <v>23691</v>
      </c>
      <c r="B3116" s="409" t="s">
        <v>23692</v>
      </c>
      <c r="C3116" s="408" t="s">
        <v>6</v>
      </c>
      <c r="D3116" s="410">
        <v>55.35</v>
      </c>
    </row>
    <row r="3117" spans="1:4" ht="9" customHeight="1">
      <c r="A3117" s="408" t="s">
        <v>23693</v>
      </c>
      <c r="B3117" s="409" t="s">
        <v>23694</v>
      </c>
      <c r="C3117" s="408" t="s">
        <v>6</v>
      </c>
      <c r="D3117" s="410">
        <v>47.35</v>
      </c>
    </row>
    <row r="3118" spans="1:4" ht="9" customHeight="1">
      <c r="A3118" s="408" t="s">
        <v>23695</v>
      </c>
      <c r="B3118" s="409" t="s">
        <v>23696</v>
      </c>
      <c r="C3118" s="408" t="s">
        <v>6</v>
      </c>
      <c r="D3118" s="410">
        <v>51.21</v>
      </c>
    </row>
    <row r="3119" spans="1:4" ht="9" customHeight="1">
      <c r="A3119" s="408" t="s">
        <v>23697</v>
      </c>
      <c r="B3119" s="409" t="s">
        <v>23698</v>
      </c>
      <c r="C3119" s="408" t="s">
        <v>6</v>
      </c>
      <c r="D3119" s="410">
        <v>45.36</v>
      </c>
    </row>
    <row r="3120" spans="1:4" ht="9" customHeight="1">
      <c r="A3120" s="408" t="s">
        <v>23699</v>
      </c>
      <c r="B3120" s="409" t="s">
        <v>23700</v>
      </c>
      <c r="C3120" s="408" t="s">
        <v>12728</v>
      </c>
      <c r="D3120" s="410">
        <v>14.43</v>
      </c>
    </row>
    <row r="3121" spans="1:4" ht="9" customHeight="1">
      <c r="A3121" s="408" t="s">
        <v>23701</v>
      </c>
      <c r="B3121" s="409" t="s">
        <v>23702</v>
      </c>
      <c r="C3121" s="408" t="s">
        <v>12728</v>
      </c>
      <c r="D3121" s="410">
        <v>12.33</v>
      </c>
    </row>
    <row r="3122" spans="1:4" ht="9" customHeight="1">
      <c r="A3122" s="408" t="s">
        <v>23703</v>
      </c>
      <c r="B3122" s="409" t="s">
        <v>23704</v>
      </c>
      <c r="C3122" s="408" t="s">
        <v>19</v>
      </c>
      <c r="D3122" s="410">
        <v>48.86</v>
      </c>
    </row>
    <row r="3123" spans="1:4" ht="9" customHeight="1">
      <c r="A3123" s="408" t="s">
        <v>23705</v>
      </c>
      <c r="B3123" s="409" t="s">
        <v>23706</v>
      </c>
      <c r="C3123" s="408" t="s">
        <v>12728</v>
      </c>
      <c r="D3123" s="410">
        <v>41.75</v>
      </c>
    </row>
    <row r="3124" spans="1:4" ht="9" customHeight="1">
      <c r="A3124" s="408" t="s">
        <v>23707</v>
      </c>
      <c r="B3124" s="409" t="s">
        <v>23708</v>
      </c>
      <c r="C3124" s="408" t="s">
        <v>12728</v>
      </c>
      <c r="D3124" s="410">
        <v>31.32</v>
      </c>
    </row>
    <row r="3125" spans="1:4" ht="9" customHeight="1">
      <c r="A3125" s="408" t="s">
        <v>23709</v>
      </c>
      <c r="B3125" s="409" t="s">
        <v>23710</v>
      </c>
      <c r="C3125" s="408" t="s">
        <v>12728</v>
      </c>
      <c r="D3125" s="410">
        <v>51.59</v>
      </c>
    </row>
    <row r="3126" spans="1:4" ht="9" customHeight="1">
      <c r="A3126" s="408" t="s">
        <v>23711</v>
      </c>
      <c r="B3126" s="409" t="s">
        <v>23712</v>
      </c>
      <c r="C3126" s="408" t="s">
        <v>12728</v>
      </c>
      <c r="D3126" s="410">
        <v>38.32</v>
      </c>
    </row>
    <row r="3127" spans="1:4" ht="9" customHeight="1">
      <c r="A3127" s="408" t="s">
        <v>23713</v>
      </c>
      <c r="B3127" s="409" t="s">
        <v>23714</v>
      </c>
      <c r="C3127" s="408" t="s">
        <v>12728</v>
      </c>
      <c r="D3127" s="410">
        <v>1383.16</v>
      </c>
    </row>
    <row r="3128" spans="1:4" ht="9" customHeight="1">
      <c r="A3128" s="408" t="s">
        <v>23715</v>
      </c>
      <c r="B3128" s="409" t="s">
        <v>23716</v>
      </c>
      <c r="C3128" s="408" t="s">
        <v>12728</v>
      </c>
      <c r="D3128" s="410">
        <v>1192.56</v>
      </c>
    </row>
    <row r="3129" spans="1:4" ht="9" customHeight="1">
      <c r="A3129" s="408" t="s">
        <v>23717</v>
      </c>
      <c r="B3129" s="409" t="s">
        <v>23718</v>
      </c>
      <c r="C3129" s="408" t="s">
        <v>12728</v>
      </c>
      <c r="D3129" s="410">
        <v>1162.43</v>
      </c>
    </row>
    <row r="3130" spans="1:4" ht="9" customHeight="1">
      <c r="A3130" s="408" t="s">
        <v>23719</v>
      </c>
      <c r="B3130" s="409" t="s">
        <v>23720</v>
      </c>
      <c r="C3130" s="408" t="s">
        <v>12728</v>
      </c>
      <c r="D3130" s="410">
        <v>972.87</v>
      </c>
    </row>
    <row r="3131" spans="1:4" ht="9" customHeight="1">
      <c r="A3131" s="408" t="s">
        <v>23721</v>
      </c>
      <c r="B3131" s="409" t="s">
        <v>23722</v>
      </c>
      <c r="C3131" s="408" t="s">
        <v>6</v>
      </c>
      <c r="D3131" s="410">
        <v>5.18</v>
      </c>
    </row>
    <row r="3132" spans="1:4" ht="9" customHeight="1">
      <c r="A3132" s="408" t="s">
        <v>23723</v>
      </c>
      <c r="B3132" s="409" t="s">
        <v>23724</v>
      </c>
      <c r="C3132" s="408" t="s">
        <v>143</v>
      </c>
      <c r="D3132" s="410">
        <v>12.1</v>
      </c>
    </row>
    <row r="3133" spans="1:4" ht="9" customHeight="1">
      <c r="A3133" s="408" t="s">
        <v>23725</v>
      </c>
      <c r="B3133" s="409" t="s">
        <v>23726</v>
      </c>
      <c r="C3133" s="408" t="s">
        <v>129</v>
      </c>
      <c r="D3133" s="410">
        <v>16.329999999999998</v>
      </c>
    </row>
    <row r="3134" spans="1:4" ht="9" customHeight="1">
      <c r="A3134" s="408" t="s">
        <v>23727</v>
      </c>
      <c r="B3134" s="409" t="s">
        <v>23728</v>
      </c>
      <c r="C3134" s="408" t="s">
        <v>129</v>
      </c>
      <c r="D3134" s="410">
        <v>17.170000000000002</v>
      </c>
    </row>
    <row r="3135" spans="1:4" ht="9" customHeight="1">
      <c r="A3135" s="408" t="s">
        <v>23729</v>
      </c>
      <c r="B3135" s="409" t="s">
        <v>23730</v>
      </c>
      <c r="C3135" s="408" t="s">
        <v>6</v>
      </c>
      <c r="D3135" s="410">
        <v>11.59</v>
      </c>
    </row>
    <row r="3136" spans="1:4" ht="9" customHeight="1">
      <c r="A3136" s="408" t="s">
        <v>23731</v>
      </c>
      <c r="B3136" s="409" t="s">
        <v>23732</v>
      </c>
      <c r="C3136" s="408" t="s">
        <v>12728</v>
      </c>
      <c r="D3136" s="410">
        <v>96.35</v>
      </c>
    </row>
    <row r="3137" spans="1:4" ht="9" customHeight="1">
      <c r="A3137" s="408" t="s">
        <v>23733</v>
      </c>
      <c r="B3137" s="409" t="s">
        <v>23734</v>
      </c>
      <c r="C3137" s="408" t="s">
        <v>12728</v>
      </c>
      <c r="D3137" s="410">
        <v>92.9</v>
      </c>
    </row>
    <row r="3138" spans="1:4" ht="9" customHeight="1">
      <c r="A3138" s="408" t="s">
        <v>23735</v>
      </c>
      <c r="B3138" s="409" t="s">
        <v>23736</v>
      </c>
      <c r="C3138" s="408" t="s">
        <v>143</v>
      </c>
      <c r="D3138" s="410">
        <v>86.94</v>
      </c>
    </row>
    <row r="3139" spans="1:4" ht="9" customHeight="1">
      <c r="A3139" s="408" t="s">
        <v>23737</v>
      </c>
      <c r="B3139" s="409" t="s">
        <v>23738</v>
      </c>
      <c r="C3139" s="408" t="s">
        <v>143</v>
      </c>
      <c r="D3139" s="410">
        <v>84.59</v>
      </c>
    </row>
    <row r="3140" spans="1:4" ht="9" customHeight="1">
      <c r="A3140" s="408" t="s">
        <v>23739</v>
      </c>
      <c r="B3140" s="409" t="s">
        <v>23740</v>
      </c>
      <c r="C3140" s="408" t="s">
        <v>143</v>
      </c>
      <c r="D3140" s="410">
        <v>11.19</v>
      </c>
    </row>
    <row r="3141" spans="1:4" ht="9" customHeight="1">
      <c r="A3141" s="408" t="s">
        <v>23741</v>
      </c>
      <c r="B3141" s="409" t="s">
        <v>23742</v>
      </c>
      <c r="C3141" s="408" t="s">
        <v>143</v>
      </c>
      <c r="D3141" s="410">
        <v>8.83</v>
      </c>
    </row>
    <row r="3142" spans="1:4" ht="9" customHeight="1">
      <c r="A3142" s="408" t="s">
        <v>23743</v>
      </c>
      <c r="B3142" s="409" t="s">
        <v>23744</v>
      </c>
      <c r="C3142" s="408" t="s">
        <v>143</v>
      </c>
      <c r="D3142" s="410">
        <v>92.3</v>
      </c>
    </row>
    <row r="3143" spans="1:4" ht="9" customHeight="1">
      <c r="A3143" s="408" t="s">
        <v>23745</v>
      </c>
      <c r="B3143" s="409" t="s">
        <v>23746</v>
      </c>
      <c r="C3143" s="408" t="s">
        <v>143</v>
      </c>
      <c r="D3143" s="410">
        <v>55.7</v>
      </c>
    </row>
    <row r="3144" spans="1:4" ht="9" customHeight="1">
      <c r="A3144" s="408" t="s">
        <v>23747</v>
      </c>
      <c r="B3144" s="409" t="s">
        <v>23748</v>
      </c>
      <c r="C3144" s="408" t="s">
        <v>143</v>
      </c>
      <c r="D3144" s="410">
        <v>87.23</v>
      </c>
    </row>
    <row r="3145" spans="1:4" ht="9" customHeight="1">
      <c r="A3145" s="408" t="s">
        <v>23749</v>
      </c>
      <c r="B3145" s="409" t="s">
        <v>23750</v>
      </c>
      <c r="C3145" s="408" t="s">
        <v>6</v>
      </c>
      <c r="D3145" s="410">
        <v>50.75</v>
      </c>
    </row>
    <row r="3146" spans="1:4" ht="9" customHeight="1">
      <c r="A3146" s="408" t="s">
        <v>23751</v>
      </c>
      <c r="B3146" s="409" t="s">
        <v>23752</v>
      </c>
      <c r="C3146" s="408" t="s">
        <v>6</v>
      </c>
      <c r="D3146" s="410">
        <v>41.03</v>
      </c>
    </row>
    <row r="3147" spans="1:4" ht="9" customHeight="1">
      <c r="A3147" s="408" t="s">
        <v>23753</v>
      </c>
      <c r="B3147" s="409" t="s">
        <v>23754</v>
      </c>
      <c r="C3147" s="408" t="s">
        <v>6</v>
      </c>
      <c r="D3147" s="410">
        <v>54.05</v>
      </c>
    </row>
    <row r="3148" spans="1:4" ht="9" customHeight="1">
      <c r="A3148" s="408" t="s">
        <v>23755</v>
      </c>
      <c r="B3148" s="409" t="s">
        <v>23756</v>
      </c>
      <c r="C3148" s="408" t="s">
        <v>6</v>
      </c>
      <c r="D3148" s="410">
        <v>44.29</v>
      </c>
    </row>
    <row r="3149" spans="1:4" ht="9" customHeight="1">
      <c r="A3149" s="408" t="s">
        <v>23757</v>
      </c>
      <c r="B3149" s="409" t="s">
        <v>23758</v>
      </c>
      <c r="C3149" s="408" t="s">
        <v>6</v>
      </c>
      <c r="D3149" s="410">
        <v>39.700000000000003</v>
      </c>
    </row>
    <row r="3150" spans="1:4" ht="9" customHeight="1">
      <c r="A3150" s="408" t="s">
        <v>23759</v>
      </c>
      <c r="B3150" s="409" t="s">
        <v>23760</v>
      </c>
      <c r="C3150" s="408" t="s">
        <v>6</v>
      </c>
      <c r="D3150" s="410">
        <v>31.49</v>
      </c>
    </row>
    <row r="3151" spans="1:4" ht="9" customHeight="1">
      <c r="A3151" s="408" t="s">
        <v>23761</v>
      </c>
      <c r="B3151" s="409" t="s">
        <v>23762</v>
      </c>
      <c r="C3151" s="408" t="s">
        <v>6</v>
      </c>
      <c r="D3151" s="410">
        <v>46.2</v>
      </c>
    </row>
    <row r="3152" spans="1:4" ht="9" customHeight="1">
      <c r="A3152" s="408" t="s">
        <v>23763</v>
      </c>
      <c r="B3152" s="409" t="s">
        <v>23764</v>
      </c>
      <c r="C3152" s="408" t="s">
        <v>6</v>
      </c>
      <c r="D3152" s="410">
        <v>37.950000000000003</v>
      </c>
    </row>
    <row r="3153" spans="1:4" ht="9" customHeight="1">
      <c r="A3153" s="408" t="s">
        <v>23765</v>
      </c>
      <c r="B3153" s="409" t="s">
        <v>23766</v>
      </c>
      <c r="C3153" s="408" t="s">
        <v>6</v>
      </c>
      <c r="D3153" s="410">
        <v>22.65</v>
      </c>
    </row>
    <row r="3154" spans="1:4" ht="9" customHeight="1">
      <c r="A3154" s="408" t="s">
        <v>23767</v>
      </c>
      <c r="B3154" s="409" t="s">
        <v>23768</v>
      </c>
      <c r="C3154" s="408" t="s">
        <v>6</v>
      </c>
      <c r="D3154" s="410">
        <v>18.670000000000002</v>
      </c>
    </row>
    <row r="3155" spans="1:4" ht="9" customHeight="1">
      <c r="A3155" s="408" t="s">
        <v>23769</v>
      </c>
      <c r="B3155" s="409" t="s">
        <v>23770</v>
      </c>
      <c r="C3155" s="408" t="s">
        <v>6</v>
      </c>
      <c r="D3155" s="410">
        <v>21.8</v>
      </c>
    </row>
    <row r="3156" spans="1:4" ht="9" customHeight="1">
      <c r="A3156" s="408" t="s">
        <v>23771</v>
      </c>
      <c r="B3156" s="409" t="s">
        <v>23772</v>
      </c>
      <c r="C3156" s="408" t="s">
        <v>6</v>
      </c>
      <c r="D3156" s="410">
        <v>17.8</v>
      </c>
    </row>
    <row r="3157" spans="1:4" ht="9" customHeight="1">
      <c r="A3157" s="408" t="s">
        <v>23773</v>
      </c>
      <c r="B3157" s="409" t="s">
        <v>23774</v>
      </c>
      <c r="C3157" s="408" t="s">
        <v>6</v>
      </c>
      <c r="D3157" s="410">
        <v>14.49</v>
      </c>
    </row>
    <row r="3158" spans="1:4" ht="9" customHeight="1">
      <c r="A3158" s="408" t="s">
        <v>23775</v>
      </c>
      <c r="B3158" s="409" t="s">
        <v>23776</v>
      </c>
      <c r="C3158" s="408" t="s">
        <v>6</v>
      </c>
      <c r="D3158" s="410">
        <v>11.56</v>
      </c>
    </row>
    <row r="3159" spans="1:4" ht="9" customHeight="1">
      <c r="A3159" s="408" t="s">
        <v>23777</v>
      </c>
      <c r="B3159" s="409" t="s">
        <v>23778</v>
      </c>
      <c r="C3159" s="408" t="s">
        <v>6</v>
      </c>
      <c r="D3159" s="410">
        <v>16.32</v>
      </c>
    </row>
    <row r="3160" spans="1:4" ht="9" customHeight="1">
      <c r="A3160" s="408" t="s">
        <v>23779</v>
      </c>
      <c r="B3160" s="409" t="s">
        <v>23780</v>
      </c>
      <c r="C3160" s="408" t="s">
        <v>6</v>
      </c>
      <c r="D3160" s="410">
        <v>13.37</v>
      </c>
    </row>
    <row r="3161" spans="1:4" ht="9" customHeight="1">
      <c r="A3161" s="408" t="s">
        <v>23781</v>
      </c>
      <c r="B3161" s="409" t="s">
        <v>23782</v>
      </c>
      <c r="C3161" s="408" t="s">
        <v>6</v>
      </c>
      <c r="D3161" s="410">
        <v>19.57</v>
      </c>
    </row>
    <row r="3162" spans="1:4" ht="9" customHeight="1">
      <c r="A3162" s="408" t="s">
        <v>23783</v>
      </c>
      <c r="B3162" s="409" t="s">
        <v>23784</v>
      </c>
      <c r="C3162" s="408" t="s">
        <v>6</v>
      </c>
      <c r="D3162" s="410">
        <v>16.41</v>
      </c>
    </row>
    <row r="3163" spans="1:4" ht="9" customHeight="1">
      <c r="A3163" s="408" t="s">
        <v>23785</v>
      </c>
      <c r="B3163" s="409" t="s">
        <v>23786</v>
      </c>
      <c r="C3163" s="408" t="s">
        <v>6</v>
      </c>
      <c r="D3163" s="410">
        <v>17.13</v>
      </c>
    </row>
    <row r="3164" spans="1:4" ht="9" customHeight="1">
      <c r="A3164" s="408" t="s">
        <v>23787</v>
      </c>
      <c r="B3164" s="409" t="s">
        <v>23788</v>
      </c>
      <c r="C3164" s="408" t="s">
        <v>6</v>
      </c>
      <c r="D3164" s="410">
        <v>13.95</v>
      </c>
    </row>
    <row r="3165" spans="1:4" ht="9" customHeight="1">
      <c r="A3165" s="408" t="s">
        <v>23789</v>
      </c>
      <c r="B3165" s="409" t="s">
        <v>23790</v>
      </c>
      <c r="C3165" s="408" t="s">
        <v>6</v>
      </c>
      <c r="D3165" s="410">
        <v>11.27</v>
      </c>
    </row>
    <row r="3166" spans="1:4" ht="9" customHeight="1">
      <c r="A3166" s="408" t="s">
        <v>23791</v>
      </c>
      <c r="B3166" s="409" t="s">
        <v>23792</v>
      </c>
      <c r="C3166" s="408" t="s">
        <v>6</v>
      </c>
      <c r="D3166" s="410">
        <v>9.14</v>
      </c>
    </row>
    <row r="3167" spans="1:4" ht="9" customHeight="1">
      <c r="A3167" s="408" t="s">
        <v>23793</v>
      </c>
      <c r="B3167" s="409" t="s">
        <v>23794</v>
      </c>
      <c r="C3167" s="408" t="s">
        <v>6</v>
      </c>
      <c r="D3167" s="410">
        <v>11.75</v>
      </c>
    </row>
    <row r="3168" spans="1:4" ht="9" customHeight="1">
      <c r="A3168" s="408" t="s">
        <v>23795</v>
      </c>
      <c r="B3168" s="409" t="s">
        <v>23796</v>
      </c>
      <c r="C3168" s="408" t="s">
        <v>6</v>
      </c>
      <c r="D3168" s="410">
        <v>9.6</v>
      </c>
    </row>
    <row r="3169" spans="1:4" ht="9" customHeight="1">
      <c r="A3169" s="408" t="s">
        <v>23797</v>
      </c>
      <c r="B3169" s="409" t="s">
        <v>23798</v>
      </c>
      <c r="C3169" s="408" t="s">
        <v>6</v>
      </c>
      <c r="D3169" s="410">
        <v>21.93</v>
      </c>
    </row>
    <row r="3170" spans="1:4" ht="9" customHeight="1">
      <c r="A3170" s="408" t="s">
        <v>23799</v>
      </c>
      <c r="B3170" s="409" t="s">
        <v>23800</v>
      </c>
      <c r="C3170" s="408" t="s">
        <v>6</v>
      </c>
      <c r="D3170" s="410">
        <v>18.27</v>
      </c>
    </row>
    <row r="3171" spans="1:4" ht="9" customHeight="1">
      <c r="A3171" s="408" t="s">
        <v>23801</v>
      </c>
      <c r="B3171" s="409" t="s">
        <v>23802</v>
      </c>
      <c r="C3171" s="408" t="s">
        <v>6</v>
      </c>
      <c r="D3171" s="410">
        <v>19.989999999999998</v>
      </c>
    </row>
    <row r="3172" spans="1:4" ht="9" customHeight="1">
      <c r="A3172" s="408" t="s">
        <v>23803</v>
      </c>
      <c r="B3172" s="409" t="s">
        <v>23804</v>
      </c>
      <c r="C3172" s="408" t="s">
        <v>6</v>
      </c>
      <c r="D3172" s="410">
        <v>16.309999999999999</v>
      </c>
    </row>
    <row r="3173" spans="1:4" ht="9" customHeight="1">
      <c r="A3173" s="408" t="s">
        <v>23805</v>
      </c>
      <c r="B3173" s="409" t="s">
        <v>23806</v>
      </c>
      <c r="C3173" s="408" t="s">
        <v>6</v>
      </c>
      <c r="D3173" s="410">
        <v>40.92</v>
      </c>
    </row>
    <row r="3174" spans="1:4" ht="9" customHeight="1">
      <c r="A3174" s="408" t="s">
        <v>23807</v>
      </c>
      <c r="B3174" s="409" t="s">
        <v>23808</v>
      </c>
      <c r="C3174" s="408" t="s">
        <v>6</v>
      </c>
      <c r="D3174" s="410">
        <v>34.08</v>
      </c>
    </row>
    <row r="3175" spans="1:4" ht="9" customHeight="1">
      <c r="A3175" s="408" t="s">
        <v>23809</v>
      </c>
      <c r="B3175" s="409" t="s">
        <v>23810</v>
      </c>
      <c r="C3175" s="408" t="s">
        <v>6</v>
      </c>
      <c r="D3175" s="410">
        <v>36.35</v>
      </c>
    </row>
    <row r="3176" spans="1:4" ht="9" customHeight="1">
      <c r="A3176" s="408" t="s">
        <v>23811</v>
      </c>
      <c r="B3176" s="409" t="s">
        <v>23812</v>
      </c>
      <c r="C3176" s="408" t="s">
        <v>6</v>
      </c>
      <c r="D3176" s="410">
        <v>29.48</v>
      </c>
    </row>
    <row r="3177" spans="1:4" ht="9" customHeight="1">
      <c r="A3177" s="408" t="s">
        <v>23813</v>
      </c>
      <c r="B3177" s="409" t="s">
        <v>23814</v>
      </c>
      <c r="C3177" s="408" t="s">
        <v>6</v>
      </c>
      <c r="D3177" s="410">
        <v>12.45</v>
      </c>
    </row>
    <row r="3178" spans="1:4" ht="9" customHeight="1">
      <c r="A3178" s="408" t="s">
        <v>23815</v>
      </c>
      <c r="B3178" s="409" t="s">
        <v>23816</v>
      </c>
      <c r="C3178" s="408" t="s">
        <v>6</v>
      </c>
      <c r="D3178" s="410">
        <v>31.67</v>
      </c>
    </row>
    <row r="3179" spans="1:4" ht="9" customHeight="1">
      <c r="A3179" s="408" t="s">
        <v>23817</v>
      </c>
      <c r="B3179" s="409" t="s">
        <v>23818</v>
      </c>
      <c r="C3179" s="408" t="s">
        <v>6</v>
      </c>
      <c r="D3179" s="410">
        <v>41.75</v>
      </c>
    </row>
    <row r="3180" spans="1:4" ht="9" customHeight="1">
      <c r="A3180" s="408" t="s">
        <v>23819</v>
      </c>
      <c r="B3180" s="409" t="s">
        <v>23820</v>
      </c>
      <c r="C3180" s="408" t="s">
        <v>6</v>
      </c>
      <c r="D3180" s="410">
        <v>54.55</v>
      </c>
    </row>
    <row r="3181" spans="1:4" ht="9" customHeight="1">
      <c r="A3181" s="408" t="s">
        <v>23821</v>
      </c>
      <c r="B3181" s="409" t="s">
        <v>23822</v>
      </c>
      <c r="C3181" s="408" t="s">
        <v>12728</v>
      </c>
      <c r="D3181" s="410">
        <v>1649.47</v>
      </c>
    </row>
    <row r="3182" spans="1:4" ht="9" customHeight="1">
      <c r="A3182" s="408" t="s">
        <v>23823</v>
      </c>
      <c r="B3182" s="409" t="s">
        <v>23824</v>
      </c>
      <c r="C3182" s="408" t="s">
        <v>12728</v>
      </c>
      <c r="D3182" s="410">
        <v>1484.55</v>
      </c>
    </row>
    <row r="3183" spans="1:4" ht="9" customHeight="1">
      <c r="A3183" s="408" t="s">
        <v>23825</v>
      </c>
      <c r="B3183" s="409" t="s">
        <v>23826</v>
      </c>
      <c r="C3183" s="408" t="s">
        <v>12728</v>
      </c>
      <c r="D3183" s="410">
        <v>1626.51</v>
      </c>
    </row>
    <row r="3184" spans="1:4" ht="9" customHeight="1">
      <c r="A3184" s="408" t="s">
        <v>23827</v>
      </c>
      <c r="B3184" s="409" t="s">
        <v>23828</v>
      </c>
      <c r="C3184" s="408" t="s">
        <v>12728</v>
      </c>
      <c r="D3184" s="410">
        <v>1468.23</v>
      </c>
    </row>
    <row r="3185" spans="1:4" ht="9" customHeight="1">
      <c r="A3185" s="408" t="s">
        <v>23829</v>
      </c>
      <c r="B3185" s="409" t="s">
        <v>23830</v>
      </c>
      <c r="C3185" s="408" t="s">
        <v>12728</v>
      </c>
      <c r="D3185" s="410">
        <v>1857.27</v>
      </c>
    </row>
    <row r="3186" spans="1:4" ht="9" customHeight="1">
      <c r="A3186" s="408" t="s">
        <v>23831</v>
      </c>
      <c r="B3186" s="409" t="s">
        <v>23832</v>
      </c>
      <c r="C3186" s="408" t="s">
        <v>12728</v>
      </c>
      <c r="D3186" s="410">
        <v>1660.13</v>
      </c>
    </row>
    <row r="3187" spans="1:4" ht="9" customHeight="1">
      <c r="A3187" s="408" t="s">
        <v>23833</v>
      </c>
      <c r="B3187" s="409" t="s">
        <v>23834</v>
      </c>
      <c r="C3187" s="408" t="s">
        <v>12728</v>
      </c>
      <c r="D3187" s="410">
        <v>2230.6</v>
      </c>
    </row>
    <row r="3188" spans="1:4" ht="9" customHeight="1">
      <c r="A3188" s="408" t="s">
        <v>23835</v>
      </c>
      <c r="B3188" s="409" t="s">
        <v>23836</v>
      </c>
      <c r="C3188" s="408" t="s">
        <v>12728</v>
      </c>
      <c r="D3188" s="410">
        <v>1995.54</v>
      </c>
    </row>
    <row r="3189" spans="1:4" ht="9" customHeight="1">
      <c r="A3189" s="408" t="s">
        <v>23837</v>
      </c>
      <c r="B3189" s="409" t="s">
        <v>23838</v>
      </c>
      <c r="C3189" s="408" t="s">
        <v>12728</v>
      </c>
      <c r="D3189" s="410">
        <v>2627.99</v>
      </c>
    </row>
    <row r="3190" spans="1:4" ht="9" customHeight="1">
      <c r="A3190" s="408" t="s">
        <v>23839</v>
      </c>
      <c r="B3190" s="409" t="s">
        <v>23840</v>
      </c>
      <c r="C3190" s="408" t="s">
        <v>12728</v>
      </c>
      <c r="D3190" s="410">
        <v>2354.08</v>
      </c>
    </row>
    <row r="3191" spans="1:4" ht="9" customHeight="1">
      <c r="A3191" s="408" t="s">
        <v>23841</v>
      </c>
      <c r="B3191" s="409" t="s">
        <v>23842</v>
      </c>
      <c r="C3191" s="408" t="s">
        <v>12728</v>
      </c>
      <c r="D3191" s="410">
        <v>3278.94</v>
      </c>
    </row>
    <row r="3192" spans="1:4" ht="9" customHeight="1">
      <c r="A3192" s="408" t="s">
        <v>23843</v>
      </c>
      <c r="B3192" s="409" t="s">
        <v>23844</v>
      </c>
      <c r="C3192" s="408" t="s">
        <v>12728</v>
      </c>
      <c r="D3192" s="410">
        <v>2947.21</v>
      </c>
    </row>
    <row r="3193" spans="1:4" ht="9" customHeight="1">
      <c r="A3193" s="408" t="s">
        <v>23845</v>
      </c>
      <c r="B3193" s="409" t="s">
        <v>23846</v>
      </c>
      <c r="C3193" s="408" t="s">
        <v>12728</v>
      </c>
      <c r="D3193" s="410">
        <v>1903.57</v>
      </c>
    </row>
    <row r="3194" spans="1:4" ht="9" customHeight="1">
      <c r="A3194" s="408" t="s">
        <v>23847</v>
      </c>
      <c r="B3194" s="409" t="s">
        <v>23848</v>
      </c>
      <c r="C3194" s="408" t="s">
        <v>12728</v>
      </c>
      <c r="D3194" s="410">
        <v>1711.17</v>
      </c>
    </row>
    <row r="3195" spans="1:4" ht="9" customHeight="1">
      <c r="A3195" s="408" t="s">
        <v>23849</v>
      </c>
      <c r="B3195" s="409" t="s">
        <v>23850</v>
      </c>
      <c r="C3195" s="408" t="s">
        <v>12728</v>
      </c>
      <c r="D3195" s="410">
        <v>1883.89</v>
      </c>
    </row>
    <row r="3196" spans="1:4" ht="9" customHeight="1">
      <c r="A3196" s="408" t="s">
        <v>23851</v>
      </c>
      <c r="B3196" s="409" t="s">
        <v>23852</v>
      </c>
      <c r="C3196" s="408" t="s">
        <v>12728</v>
      </c>
      <c r="D3196" s="410">
        <v>1697.18</v>
      </c>
    </row>
    <row r="3197" spans="1:4" ht="9" customHeight="1">
      <c r="A3197" s="408" t="s">
        <v>23853</v>
      </c>
      <c r="B3197" s="409" t="s">
        <v>23854</v>
      </c>
      <c r="C3197" s="408" t="s">
        <v>12728</v>
      </c>
      <c r="D3197" s="410">
        <v>2130.61</v>
      </c>
    </row>
    <row r="3198" spans="1:4" ht="9" customHeight="1">
      <c r="A3198" s="408" t="s">
        <v>23855</v>
      </c>
      <c r="B3198" s="409" t="s">
        <v>23856</v>
      </c>
      <c r="C3198" s="408" t="s">
        <v>12728</v>
      </c>
      <c r="D3198" s="410">
        <v>1901.24</v>
      </c>
    </row>
    <row r="3199" spans="1:4" ht="9" customHeight="1">
      <c r="A3199" s="408" t="s">
        <v>23857</v>
      </c>
      <c r="B3199" s="409" t="s">
        <v>23858</v>
      </c>
      <c r="C3199" s="408" t="s">
        <v>12728</v>
      </c>
      <c r="D3199" s="410">
        <v>2401.46</v>
      </c>
    </row>
    <row r="3200" spans="1:4" ht="9" customHeight="1">
      <c r="A3200" s="408" t="s">
        <v>23859</v>
      </c>
      <c r="B3200" s="409" t="s">
        <v>23860</v>
      </c>
      <c r="C3200" s="408" t="s">
        <v>12728</v>
      </c>
      <c r="D3200" s="410">
        <v>2132.2800000000002</v>
      </c>
    </row>
    <row r="3201" spans="1:4" ht="9" customHeight="1">
      <c r="A3201" s="408" t="s">
        <v>23861</v>
      </c>
      <c r="B3201" s="409" t="s">
        <v>23862</v>
      </c>
      <c r="C3201" s="408" t="s">
        <v>12728</v>
      </c>
      <c r="D3201" s="410">
        <v>2931.48</v>
      </c>
    </row>
    <row r="3202" spans="1:4" ht="9" customHeight="1">
      <c r="A3202" s="408" t="s">
        <v>23863</v>
      </c>
      <c r="B3202" s="409" t="s">
        <v>23864</v>
      </c>
      <c r="C3202" s="408" t="s">
        <v>12728</v>
      </c>
      <c r="D3202" s="410">
        <v>2621.55</v>
      </c>
    </row>
    <row r="3203" spans="1:4" ht="9" customHeight="1">
      <c r="A3203" s="408" t="s">
        <v>23865</v>
      </c>
      <c r="B3203" s="409" t="s">
        <v>23866</v>
      </c>
      <c r="C3203" s="408" t="s">
        <v>12728</v>
      </c>
      <c r="D3203" s="410">
        <v>3612.59</v>
      </c>
    </row>
    <row r="3204" spans="1:4" ht="9" customHeight="1">
      <c r="A3204" s="408" t="s">
        <v>23867</v>
      </c>
      <c r="B3204" s="409" t="s">
        <v>23868</v>
      </c>
      <c r="C3204" s="408" t="s">
        <v>12728</v>
      </c>
      <c r="D3204" s="410">
        <v>3241.05</v>
      </c>
    </row>
    <row r="3205" spans="1:4" ht="9" customHeight="1">
      <c r="A3205" s="408" t="s">
        <v>23869</v>
      </c>
      <c r="B3205" s="409" t="s">
        <v>23870</v>
      </c>
      <c r="C3205" s="408" t="s">
        <v>12728</v>
      </c>
      <c r="D3205" s="410">
        <v>2170.79</v>
      </c>
    </row>
    <row r="3206" spans="1:4" ht="9" customHeight="1">
      <c r="A3206" s="408" t="s">
        <v>23871</v>
      </c>
      <c r="B3206" s="409" t="s">
        <v>23872</v>
      </c>
      <c r="C3206" s="408" t="s">
        <v>12728</v>
      </c>
      <c r="D3206" s="410">
        <v>1947.11</v>
      </c>
    </row>
    <row r="3207" spans="1:4" ht="9" customHeight="1">
      <c r="A3207" s="408" t="s">
        <v>23873</v>
      </c>
      <c r="B3207" s="409" t="s">
        <v>23874</v>
      </c>
      <c r="C3207" s="408" t="s">
        <v>12728</v>
      </c>
      <c r="D3207" s="410">
        <v>2151.11</v>
      </c>
    </row>
    <row r="3208" spans="1:4" ht="9" customHeight="1">
      <c r="A3208" s="408" t="s">
        <v>23875</v>
      </c>
      <c r="B3208" s="409" t="s">
        <v>23876</v>
      </c>
      <c r="C3208" s="408" t="s">
        <v>12728</v>
      </c>
      <c r="D3208" s="410">
        <v>1933.12</v>
      </c>
    </row>
    <row r="3209" spans="1:4" ht="9" customHeight="1">
      <c r="A3209" s="408" t="s">
        <v>23877</v>
      </c>
      <c r="B3209" s="409" t="s">
        <v>23878</v>
      </c>
      <c r="C3209" s="408" t="s">
        <v>12728</v>
      </c>
      <c r="D3209" s="410">
        <v>2417.0700000000002</v>
      </c>
    </row>
    <row r="3210" spans="1:4" ht="9" customHeight="1">
      <c r="A3210" s="408" t="s">
        <v>23879</v>
      </c>
      <c r="B3210" s="409" t="s">
        <v>23880</v>
      </c>
      <c r="C3210" s="408" t="s">
        <v>12728</v>
      </c>
      <c r="D3210" s="410">
        <v>2151.6799999999998</v>
      </c>
    </row>
    <row r="3211" spans="1:4" ht="9" customHeight="1">
      <c r="A3211" s="408" t="s">
        <v>23881</v>
      </c>
      <c r="B3211" s="409" t="s">
        <v>23882</v>
      </c>
      <c r="C3211" s="408" t="s">
        <v>12728</v>
      </c>
      <c r="D3211" s="410">
        <v>2814.86</v>
      </c>
    </row>
    <row r="3212" spans="1:4" ht="9" customHeight="1">
      <c r="A3212" s="408" t="s">
        <v>23883</v>
      </c>
      <c r="B3212" s="409" t="s">
        <v>23884</v>
      </c>
      <c r="C3212" s="408" t="s">
        <v>12728</v>
      </c>
      <c r="D3212" s="410">
        <v>2507.7800000000002</v>
      </c>
    </row>
    <row r="3213" spans="1:4" ht="9" customHeight="1">
      <c r="A3213" s="408" t="s">
        <v>23885</v>
      </c>
      <c r="B3213" s="409" t="s">
        <v>23886</v>
      </c>
      <c r="C3213" s="408" t="s">
        <v>12728</v>
      </c>
      <c r="D3213" s="410">
        <v>3248.09</v>
      </c>
    </row>
    <row r="3214" spans="1:4" ht="9" customHeight="1">
      <c r="A3214" s="408" t="s">
        <v>23887</v>
      </c>
      <c r="B3214" s="409" t="s">
        <v>23888</v>
      </c>
      <c r="C3214" s="408" t="s">
        <v>12728</v>
      </c>
      <c r="D3214" s="410">
        <v>2898.35</v>
      </c>
    </row>
    <row r="3215" spans="1:4" ht="9" customHeight="1">
      <c r="A3215" s="408" t="s">
        <v>23889</v>
      </c>
      <c r="B3215" s="409" t="s">
        <v>23890</v>
      </c>
      <c r="C3215" s="408" t="s">
        <v>12728</v>
      </c>
      <c r="D3215" s="410">
        <v>3959.35</v>
      </c>
    </row>
    <row r="3216" spans="1:4" ht="9" customHeight="1">
      <c r="A3216" s="408" t="s">
        <v>23891</v>
      </c>
      <c r="B3216" s="409" t="s">
        <v>23892</v>
      </c>
      <c r="C3216" s="408" t="s">
        <v>12728</v>
      </c>
      <c r="D3216" s="410">
        <v>3544.21</v>
      </c>
    </row>
    <row r="3217" spans="1:4" ht="9" customHeight="1">
      <c r="A3217" s="408" t="s">
        <v>23893</v>
      </c>
      <c r="B3217" s="409" t="s">
        <v>23894</v>
      </c>
      <c r="C3217" s="408" t="s">
        <v>143</v>
      </c>
      <c r="D3217" s="410">
        <v>15.26</v>
      </c>
    </row>
    <row r="3218" spans="1:4" ht="9" customHeight="1">
      <c r="A3218" s="408" t="s">
        <v>23895</v>
      </c>
      <c r="B3218" s="409" t="s">
        <v>23896</v>
      </c>
      <c r="C3218" s="408" t="s">
        <v>6</v>
      </c>
      <c r="D3218" s="410">
        <v>44.03</v>
      </c>
    </row>
    <row r="3219" spans="1:4" ht="9" customHeight="1">
      <c r="A3219" s="408" t="s">
        <v>23897</v>
      </c>
      <c r="B3219" s="409" t="s">
        <v>23898</v>
      </c>
      <c r="C3219" s="408" t="s">
        <v>6</v>
      </c>
      <c r="D3219" s="410">
        <v>34.04</v>
      </c>
    </row>
    <row r="3220" spans="1:4" ht="18" customHeight="1">
      <c r="A3220" s="408" t="s">
        <v>23899</v>
      </c>
      <c r="B3220" s="409" t="s">
        <v>23900</v>
      </c>
      <c r="C3220" s="408" t="s">
        <v>6</v>
      </c>
      <c r="D3220" s="410">
        <v>50.69</v>
      </c>
    </row>
    <row r="3221" spans="1:4" ht="18" customHeight="1">
      <c r="A3221" s="408" t="s">
        <v>23901</v>
      </c>
      <c r="B3221" s="409" t="s">
        <v>23902</v>
      </c>
      <c r="C3221" s="408" t="s">
        <v>6</v>
      </c>
      <c r="D3221" s="410">
        <v>40.659999999999997</v>
      </c>
    </row>
    <row r="3222" spans="1:4" ht="9" customHeight="1">
      <c r="A3222" s="408" t="s">
        <v>23903</v>
      </c>
      <c r="B3222" s="409" t="s">
        <v>23904</v>
      </c>
      <c r="C3222" s="408" t="s">
        <v>6</v>
      </c>
      <c r="D3222" s="410">
        <v>58.89</v>
      </c>
    </row>
    <row r="3223" spans="1:4" ht="9" customHeight="1">
      <c r="A3223" s="408" t="s">
        <v>23905</v>
      </c>
      <c r="B3223" s="409" t="s">
        <v>23906</v>
      </c>
      <c r="C3223" s="408" t="s">
        <v>6</v>
      </c>
      <c r="D3223" s="410">
        <v>45.51</v>
      </c>
    </row>
    <row r="3224" spans="1:4" ht="18" customHeight="1">
      <c r="A3224" s="408" t="s">
        <v>23907</v>
      </c>
      <c r="B3224" s="409" t="s">
        <v>23908</v>
      </c>
      <c r="C3224" s="408" t="s">
        <v>6</v>
      </c>
      <c r="D3224" s="410">
        <v>67.91</v>
      </c>
    </row>
    <row r="3225" spans="1:4" ht="18" customHeight="1">
      <c r="A3225" s="408" t="s">
        <v>23909</v>
      </c>
      <c r="B3225" s="409" t="s">
        <v>23910</v>
      </c>
      <c r="C3225" s="408" t="s">
        <v>6</v>
      </c>
      <c r="D3225" s="410">
        <v>54.47</v>
      </c>
    </row>
    <row r="3226" spans="1:4" ht="9" customHeight="1">
      <c r="A3226" s="408" t="s">
        <v>23911</v>
      </c>
      <c r="B3226" s="409" t="s">
        <v>23912</v>
      </c>
      <c r="C3226" s="408" t="s">
        <v>6</v>
      </c>
      <c r="D3226" s="410">
        <v>45.16</v>
      </c>
    </row>
    <row r="3227" spans="1:4" ht="9" customHeight="1">
      <c r="A3227" s="408" t="s">
        <v>23913</v>
      </c>
      <c r="B3227" s="409" t="s">
        <v>23914</v>
      </c>
      <c r="C3227" s="408" t="s">
        <v>6</v>
      </c>
      <c r="D3227" s="410">
        <v>34.89</v>
      </c>
    </row>
    <row r="3228" spans="1:4" ht="18" customHeight="1">
      <c r="A3228" s="408" t="s">
        <v>23915</v>
      </c>
      <c r="B3228" s="409" t="s">
        <v>23916</v>
      </c>
      <c r="C3228" s="408" t="s">
        <v>6</v>
      </c>
      <c r="D3228" s="410">
        <v>52.09</v>
      </c>
    </row>
    <row r="3229" spans="1:4" ht="18" customHeight="1">
      <c r="A3229" s="408" t="s">
        <v>23917</v>
      </c>
      <c r="B3229" s="409" t="s">
        <v>23918</v>
      </c>
      <c r="C3229" s="408" t="s">
        <v>6</v>
      </c>
      <c r="D3229" s="410">
        <v>41.78</v>
      </c>
    </row>
    <row r="3230" spans="1:4" ht="9" customHeight="1">
      <c r="A3230" s="408" t="s">
        <v>23919</v>
      </c>
      <c r="B3230" s="409" t="s">
        <v>23920</v>
      </c>
      <c r="C3230" s="408" t="s">
        <v>6</v>
      </c>
      <c r="D3230" s="410">
        <v>61.18</v>
      </c>
    </row>
    <row r="3231" spans="1:4" ht="9" customHeight="1">
      <c r="A3231" s="408" t="s">
        <v>23921</v>
      </c>
      <c r="B3231" s="409" t="s">
        <v>23922</v>
      </c>
      <c r="C3231" s="408" t="s">
        <v>6</v>
      </c>
      <c r="D3231" s="410">
        <v>47.26</v>
      </c>
    </row>
    <row r="3232" spans="1:4" ht="18" customHeight="1">
      <c r="A3232" s="408" t="s">
        <v>23923</v>
      </c>
      <c r="B3232" s="409" t="s">
        <v>23924</v>
      </c>
      <c r="C3232" s="408" t="s">
        <v>6</v>
      </c>
      <c r="D3232" s="410">
        <v>70.650000000000006</v>
      </c>
    </row>
    <row r="3233" spans="1:4" ht="18" customHeight="1">
      <c r="A3233" s="408" t="s">
        <v>23925</v>
      </c>
      <c r="B3233" s="409" t="s">
        <v>23926</v>
      </c>
      <c r="C3233" s="408" t="s">
        <v>6</v>
      </c>
      <c r="D3233" s="410">
        <v>56.67</v>
      </c>
    </row>
    <row r="3234" spans="1:4" ht="9" customHeight="1">
      <c r="A3234" s="408" t="s">
        <v>23927</v>
      </c>
      <c r="B3234" s="409" t="s">
        <v>23928</v>
      </c>
      <c r="C3234" s="408" t="s">
        <v>6</v>
      </c>
      <c r="D3234" s="410">
        <v>51.43</v>
      </c>
    </row>
    <row r="3235" spans="1:4" ht="9" customHeight="1">
      <c r="A3235" s="408" t="s">
        <v>23929</v>
      </c>
      <c r="B3235" s="409" t="s">
        <v>23930</v>
      </c>
      <c r="C3235" s="408" t="s">
        <v>6</v>
      </c>
      <c r="D3235" s="410">
        <v>43.04</v>
      </c>
    </row>
    <row r="3236" spans="1:4" ht="9" customHeight="1">
      <c r="A3236" s="408" t="s">
        <v>23931</v>
      </c>
      <c r="B3236" s="409" t="s">
        <v>23932</v>
      </c>
      <c r="C3236" s="408" t="s">
        <v>6</v>
      </c>
      <c r="D3236" s="410">
        <v>57.07</v>
      </c>
    </row>
    <row r="3237" spans="1:4" ht="18" customHeight="1">
      <c r="A3237" s="408" t="s">
        <v>23933</v>
      </c>
      <c r="B3237" s="409" t="s">
        <v>23934</v>
      </c>
      <c r="C3237" s="408" t="s">
        <v>6</v>
      </c>
      <c r="D3237" s="410">
        <v>48.64</v>
      </c>
    </row>
    <row r="3238" spans="1:4" ht="9" customHeight="1">
      <c r="A3238" s="408" t="s">
        <v>23935</v>
      </c>
      <c r="B3238" s="409" t="s">
        <v>23936</v>
      </c>
      <c r="C3238" s="408" t="s">
        <v>6</v>
      </c>
      <c r="D3238" s="410">
        <v>34.549999999999997</v>
      </c>
    </row>
    <row r="3239" spans="1:4" ht="9" customHeight="1">
      <c r="A3239" s="408" t="s">
        <v>23937</v>
      </c>
      <c r="B3239" s="409" t="s">
        <v>23938</v>
      </c>
      <c r="C3239" s="408" t="s">
        <v>6</v>
      </c>
      <c r="D3239" s="410">
        <v>28.69</v>
      </c>
    </row>
    <row r="3240" spans="1:4" ht="9" customHeight="1">
      <c r="A3240" s="408" t="s">
        <v>23939</v>
      </c>
      <c r="B3240" s="409" t="s">
        <v>23940</v>
      </c>
      <c r="C3240" s="408" t="s">
        <v>6</v>
      </c>
      <c r="D3240" s="410">
        <v>38.43</v>
      </c>
    </row>
    <row r="3241" spans="1:4" ht="18" customHeight="1">
      <c r="A3241" s="408" t="s">
        <v>23941</v>
      </c>
      <c r="B3241" s="409" t="s">
        <v>23942</v>
      </c>
      <c r="C3241" s="408" t="s">
        <v>6</v>
      </c>
      <c r="D3241" s="410">
        <v>32.54</v>
      </c>
    </row>
    <row r="3242" spans="1:4" ht="9" customHeight="1">
      <c r="A3242" s="408" t="s">
        <v>23943</v>
      </c>
      <c r="B3242" s="409" t="s">
        <v>23944</v>
      </c>
      <c r="C3242" s="408" t="s">
        <v>6</v>
      </c>
      <c r="D3242" s="410">
        <v>19.32</v>
      </c>
    </row>
    <row r="3243" spans="1:4" ht="9" customHeight="1">
      <c r="A3243" s="408" t="s">
        <v>23945</v>
      </c>
      <c r="B3243" s="409" t="s">
        <v>23946</v>
      </c>
      <c r="C3243" s="408" t="s">
        <v>6</v>
      </c>
      <c r="D3243" s="410">
        <v>11.73</v>
      </c>
    </row>
    <row r="3244" spans="1:4" ht="9" customHeight="1">
      <c r="A3244" s="408" t="s">
        <v>23947</v>
      </c>
      <c r="B3244" s="409" t="s">
        <v>23948</v>
      </c>
      <c r="C3244" s="408" t="s">
        <v>6</v>
      </c>
      <c r="D3244" s="410">
        <v>10.73</v>
      </c>
    </row>
    <row r="3245" spans="1:4" ht="9" customHeight="1">
      <c r="A3245" s="408" t="s">
        <v>23949</v>
      </c>
      <c r="B3245" s="409" t="s">
        <v>23950</v>
      </c>
      <c r="C3245" s="408" t="s">
        <v>6</v>
      </c>
      <c r="D3245" s="410">
        <v>5.75</v>
      </c>
    </row>
    <row r="3246" spans="1:4" ht="9" customHeight="1">
      <c r="A3246" s="408" t="s">
        <v>23951</v>
      </c>
      <c r="B3246" s="409" t="s">
        <v>23952</v>
      </c>
      <c r="C3246" s="408" t="s">
        <v>6</v>
      </c>
      <c r="D3246" s="410">
        <v>67.099999999999994</v>
      </c>
    </row>
    <row r="3247" spans="1:4" ht="9" customHeight="1">
      <c r="A3247" s="408" t="s">
        <v>23953</v>
      </c>
      <c r="B3247" s="409" t="s">
        <v>23954</v>
      </c>
      <c r="C3247" s="408" t="s">
        <v>6</v>
      </c>
      <c r="D3247" s="410">
        <v>55.66</v>
      </c>
    </row>
    <row r="3248" spans="1:4" ht="9" customHeight="1">
      <c r="A3248" s="408" t="s">
        <v>23955</v>
      </c>
      <c r="B3248" s="409" t="s">
        <v>23956</v>
      </c>
      <c r="C3248" s="408" t="s">
        <v>6</v>
      </c>
      <c r="D3248" s="410">
        <v>74.95</v>
      </c>
    </row>
    <row r="3249" spans="1:4" ht="9" customHeight="1">
      <c r="A3249" s="408" t="s">
        <v>23957</v>
      </c>
      <c r="B3249" s="409" t="s">
        <v>23958</v>
      </c>
      <c r="C3249" s="408" t="s">
        <v>6</v>
      </c>
      <c r="D3249" s="410">
        <v>63.46</v>
      </c>
    </row>
    <row r="3250" spans="1:4" ht="9" customHeight="1">
      <c r="A3250" s="408" t="s">
        <v>23959</v>
      </c>
      <c r="B3250" s="409" t="s">
        <v>23960</v>
      </c>
      <c r="C3250" s="408" t="s">
        <v>6</v>
      </c>
      <c r="D3250" s="410">
        <v>55.99</v>
      </c>
    </row>
    <row r="3251" spans="1:4" ht="9" customHeight="1">
      <c r="A3251" s="408" t="s">
        <v>23961</v>
      </c>
      <c r="B3251" s="409" t="s">
        <v>23962</v>
      </c>
      <c r="C3251" s="408" t="s">
        <v>6</v>
      </c>
      <c r="D3251" s="410">
        <v>46.42</v>
      </c>
    </row>
    <row r="3252" spans="1:4" ht="9" customHeight="1">
      <c r="A3252" s="408" t="s">
        <v>23963</v>
      </c>
      <c r="B3252" s="409" t="s">
        <v>23964</v>
      </c>
      <c r="C3252" s="408" t="s">
        <v>6</v>
      </c>
      <c r="D3252" s="410">
        <v>62.54</v>
      </c>
    </row>
    <row r="3253" spans="1:4" ht="9" customHeight="1">
      <c r="A3253" s="408" t="s">
        <v>23965</v>
      </c>
      <c r="B3253" s="409" t="s">
        <v>23966</v>
      </c>
      <c r="C3253" s="408" t="s">
        <v>6</v>
      </c>
      <c r="D3253" s="410">
        <v>52.92</v>
      </c>
    </row>
    <row r="3254" spans="1:4" ht="9" customHeight="1">
      <c r="A3254" s="408" t="s">
        <v>23967</v>
      </c>
      <c r="B3254" s="409" t="s">
        <v>23968</v>
      </c>
      <c r="C3254" s="408" t="s">
        <v>6</v>
      </c>
      <c r="D3254" s="410">
        <v>47.92</v>
      </c>
    </row>
    <row r="3255" spans="1:4" ht="9" customHeight="1">
      <c r="A3255" s="408" t="s">
        <v>23969</v>
      </c>
      <c r="B3255" s="409" t="s">
        <v>23970</v>
      </c>
      <c r="C3255" s="408" t="s">
        <v>6</v>
      </c>
      <c r="D3255" s="410">
        <v>39.68</v>
      </c>
    </row>
    <row r="3256" spans="1:4" ht="9" customHeight="1">
      <c r="A3256" s="408" t="s">
        <v>23971</v>
      </c>
      <c r="B3256" s="409" t="s">
        <v>23972</v>
      </c>
      <c r="C3256" s="408" t="s">
        <v>6</v>
      </c>
      <c r="D3256" s="410">
        <v>53.53</v>
      </c>
    </row>
    <row r="3257" spans="1:4" ht="9" customHeight="1">
      <c r="A3257" s="408" t="s">
        <v>23973</v>
      </c>
      <c r="B3257" s="409" t="s">
        <v>23974</v>
      </c>
      <c r="C3257" s="408" t="s">
        <v>6</v>
      </c>
      <c r="D3257" s="410">
        <v>45.26</v>
      </c>
    </row>
    <row r="3258" spans="1:4" ht="9" customHeight="1">
      <c r="A3258" s="408" t="s">
        <v>23975</v>
      </c>
      <c r="B3258" s="409" t="s">
        <v>23976</v>
      </c>
      <c r="C3258" s="408" t="s">
        <v>6</v>
      </c>
      <c r="D3258" s="410">
        <v>38.64</v>
      </c>
    </row>
    <row r="3259" spans="1:4" ht="9" customHeight="1">
      <c r="A3259" s="408" t="s">
        <v>23977</v>
      </c>
      <c r="B3259" s="409" t="s">
        <v>23978</v>
      </c>
      <c r="C3259" s="408" t="s">
        <v>6</v>
      </c>
      <c r="D3259" s="410">
        <v>31.83</v>
      </c>
    </row>
    <row r="3260" spans="1:4" ht="9" customHeight="1">
      <c r="A3260" s="408" t="s">
        <v>23979</v>
      </c>
      <c r="B3260" s="409" t="s">
        <v>23980</v>
      </c>
      <c r="C3260" s="408" t="s">
        <v>6</v>
      </c>
      <c r="D3260" s="410">
        <v>43.26</v>
      </c>
    </row>
    <row r="3261" spans="1:4" ht="9" customHeight="1">
      <c r="A3261" s="408" t="s">
        <v>23981</v>
      </c>
      <c r="B3261" s="409" t="s">
        <v>23982</v>
      </c>
      <c r="C3261" s="408" t="s">
        <v>6</v>
      </c>
      <c r="D3261" s="410">
        <v>36.42</v>
      </c>
    </row>
    <row r="3262" spans="1:4" ht="9" customHeight="1">
      <c r="A3262" s="408" t="s">
        <v>23983</v>
      </c>
      <c r="B3262" s="409" t="s">
        <v>23984</v>
      </c>
      <c r="C3262" s="408" t="s">
        <v>6</v>
      </c>
      <c r="D3262" s="410">
        <v>84.28</v>
      </c>
    </row>
    <row r="3263" spans="1:4" ht="9" customHeight="1">
      <c r="A3263" s="408" t="s">
        <v>23985</v>
      </c>
      <c r="B3263" s="409" t="s">
        <v>23986</v>
      </c>
      <c r="C3263" s="408" t="s">
        <v>6</v>
      </c>
      <c r="D3263" s="410">
        <v>73.88</v>
      </c>
    </row>
    <row r="3264" spans="1:4" ht="9" customHeight="1">
      <c r="A3264" s="408" t="s">
        <v>23987</v>
      </c>
      <c r="B3264" s="409" t="s">
        <v>23988</v>
      </c>
      <c r="C3264" s="408" t="s">
        <v>6</v>
      </c>
      <c r="D3264" s="410">
        <v>66.92</v>
      </c>
    </row>
    <row r="3265" spans="1:4" ht="9" customHeight="1">
      <c r="A3265" s="408" t="s">
        <v>23989</v>
      </c>
      <c r="B3265" s="409" t="s">
        <v>23990</v>
      </c>
      <c r="C3265" s="408" t="s">
        <v>6</v>
      </c>
      <c r="D3265" s="410">
        <v>56.47</v>
      </c>
    </row>
    <row r="3266" spans="1:4" ht="9" customHeight="1">
      <c r="A3266" s="408" t="s">
        <v>23991</v>
      </c>
      <c r="B3266" s="409" t="s">
        <v>23992</v>
      </c>
      <c r="C3266" s="408" t="s">
        <v>6</v>
      </c>
      <c r="D3266" s="410">
        <v>70.989999999999995</v>
      </c>
    </row>
    <row r="3267" spans="1:4" ht="9" customHeight="1">
      <c r="A3267" s="408" t="s">
        <v>23993</v>
      </c>
      <c r="B3267" s="409" t="s">
        <v>23994</v>
      </c>
      <c r="C3267" s="408" t="s">
        <v>6</v>
      </c>
      <c r="D3267" s="410">
        <v>62.22</v>
      </c>
    </row>
    <row r="3268" spans="1:4" ht="9" customHeight="1">
      <c r="A3268" s="408" t="s">
        <v>23995</v>
      </c>
      <c r="B3268" s="409" t="s">
        <v>23996</v>
      </c>
      <c r="C3268" s="408" t="s">
        <v>6</v>
      </c>
      <c r="D3268" s="410">
        <v>56.68</v>
      </c>
    </row>
    <row r="3269" spans="1:4" ht="9" customHeight="1">
      <c r="A3269" s="408" t="s">
        <v>23997</v>
      </c>
      <c r="B3269" s="409" t="s">
        <v>23998</v>
      </c>
      <c r="C3269" s="408" t="s">
        <v>6</v>
      </c>
      <c r="D3269" s="410">
        <v>47.86</v>
      </c>
    </row>
    <row r="3270" spans="1:4" ht="9" customHeight="1">
      <c r="A3270" s="408" t="s">
        <v>23999</v>
      </c>
      <c r="B3270" s="409" t="s">
        <v>24000</v>
      </c>
      <c r="C3270" s="408" t="s">
        <v>6</v>
      </c>
      <c r="D3270" s="410">
        <v>59.77</v>
      </c>
    </row>
    <row r="3271" spans="1:4" ht="9" customHeight="1">
      <c r="A3271" s="408" t="s">
        <v>24001</v>
      </c>
      <c r="B3271" s="409" t="s">
        <v>24002</v>
      </c>
      <c r="C3271" s="408" t="s">
        <v>6</v>
      </c>
      <c r="D3271" s="410">
        <v>52.29</v>
      </c>
    </row>
    <row r="3272" spans="1:4" ht="9" customHeight="1">
      <c r="A3272" s="408" t="s">
        <v>24003</v>
      </c>
      <c r="B3272" s="409" t="s">
        <v>24004</v>
      </c>
      <c r="C3272" s="408" t="s">
        <v>6</v>
      </c>
      <c r="D3272" s="410">
        <v>47.92</v>
      </c>
    </row>
    <row r="3273" spans="1:4" ht="9" customHeight="1">
      <c r="A3273" s="408" t="s">
        <v>24005</v>
      </c>
      <c r="B3273" s="409" t="s">
        <v>24006</v>
      </c>
      <c r="C3273" s="408" t="s">
        <v>6</v>
      </c>
      <c r="D3273" s="410">
        <v>40.409999999999997</v>
      </c>
    </row>
    <row r="3274" spans="1:4" ht="9" customHeight="1">
      <c r="A3274" s="408" t="s">
        <v>24007</v>
      </c>
      <c r="B3274" s="409" t="s">
        <v>24008</v>
      </c>
      <c r="C3274" s="408" t="s">
        <v>6</v>
      </c>
      <c r="D3274" s="410">
        <v>49.56</v>
      </c>
    </row>
    <row r="3275" spans="1:4" ht="9" customHeight="1">
      <c r="A3275" s="408" t="s">
        <v>24009</v>
      </c>
      <c r="B3275" s="409" t="s">
        <v>24010</v>
      </c>
      <c r="C3275" s="408" t="s">
        <v>6</v>
      </c>
      <c r="D3275" s="410">
        <v>43.27</v>
      </c>
    </row>
    <row r="3276" spans="1:4" ht="9" customHeight="1">
      <c r="A3276" s="408" t="s">
        <v>24011</v>
      </c>
      <c r="B3276" s="409" t="s">
        <v>24012</v>
      </c>
      <c r="C3276" s="408" t="s">
        <v>6</v>
      </c>
      <c r="D3276" s="410">
        <v>39.72</v>
      </c>
    </row>
    <row r="3277" spans="1:4" ht="9" customHeight="1">
      <c r="A3277" s="408" t="s">
        <v>24013</v>
      </c>
      <c r="B3277" s="409" t="s">
        <v>24014</v>
      </c>
      <c r="C3277" s="408" t="s">
        <v>6</v>
      </c>
      <c r="D3277" s="410">
        <v>33.4</v>
      </c>
    </row>
    <row r="3278" spans="1:4" ht="9" customHeight="1">
      <c r="A3278" s="408" t="s">
        <v>24015</v>
      </c>
      <c r="B3278" s="409" t="s">
        <v>24016</v>
      </c>
      <c r="C3278" s="408" t="s">
        <v>6</v>
      </c>
      <c r="D3278" s="410">
        <v>21.27</v>
      </c>
    </row>
    <row r="3279" spans="1:4" ht="9" customHeight="1">
      <c r="A3279" s="408" t="s">
        <v>24017</v>
      </c>
      <c r="B3279" s="409" t="s">
        <v>24018</v>
      </c>
      <c r="C3279" s="408" t="s">
        <v>6</v>
      </c>
      <c r="D3279" s="410">
        <v>18.79</v>
      </c>
    </row>
    <row r="3280" spans="1:4" ht="9" customHeight="1">
      <c r="A3280" s="408" t="s">
        <v>24019</v>
      </c>
      <c r="B3280" s="409" t="s">
        <v>24020</v>
      </c>
      <c r="C3280" s="408" t="s">
        <v>6</v>
      </c>
      <c r="D3280" s="410">
        <v>15.56</v>
      </c>
    </row>
    <row r="3281" spans="1:4" ht="9" customHeight="1">
      <c r="A3281" s="408" t="s">
        <v>24021</v>
      </c>
      <c r="B3281" s="409" t="s">
        <v>24022</v>
      </c>
      <c r="C3281" s="408" t="s">
        <v>6</v>
      </c>
      <c r="D3281" s="410">
        <v>11.97</v>
      </c>
    </row>
    <row r="3282" spans="1:4" ht="9" customHeight="1">
      <c r="A3282" s="408" t="s">
        <v>24023</v>
      </c>
      <c r="B3282" s="409" t="s">
        <v>24024</v>
      </c>
      <c r="C3282" s="408" t="s">
        <v>6</v>
      </c>
      <c r="D3282" s="410">
        <v>0.1</v>
      </c>
    </row>
    <row r="3283" spans="1:4" ht="9" customHeight="1">
      <c r="A3283" s="408" t="s">
        <v>24025</v>
      </c>
      <c r="B3283" s="409" t="s">
        <v>24026</v>
      </c>
      <c r="C3283" s="408" t="s">
        <v>6</v>
      </c>
      <c r="D3283" s="410">
        <v>150.52000000000001</v>
      </c>
    </row>
    <row r="3284" spans="1:4" ht="9" customHeight="1">
      <c r="A3284" s="408" t="s">
        <v>24027</v>
      </c>
      <c r="B3284" s="409" t="s">
        <v>24028</v>
      </c>
      <c r="C3284" s="408" t="s">
        <v>6</v>
      </c>
      <c r="D3284" s="410">
        <v>118.95</v>
      </c>
    </row>
    <row r="3285" spans="1:4" ht="9" customHeight="1">
      <c r="A3285" s="408" t="s">
        <v>24029</v>
      </c>
      <c r="B3285" s="409" t="s">
        <v>24030</v>
      </c>
      <c r="C3285" s="408" t="s">
        <v>6</v>
      </c>
      <c r="D3285" s="410">
        <v>184.53</v>
      </c>
    </row>
    <row r="3286" spans="1:4" ht="9" customHeight="1">
      <c r="A3286" s="408" t="s">
        <v>24031</v>
      </c>
      <c r="B3286" s="409" t="s">
        <v>24032</v>
      </c>
      <c r="C3286" s="408" t="s">
        <v>6</v>
      </c>
      <c r="D3286" s="410">
        <v>145.66999999999999</v>
      </c>
    </row>
    <row r="3287" spans="1:4" ht="9" customHeight="1">
      <c r="A3287" s="408" t="s">
        <v>24033</v>
      </c>
      <c r="B3287" s="409" t="s">
        <v>24034</v>
      </c>
      <c r="C3287" s="408" t="s">
        <v>6</v>
      </c>
      <c r="D3287" s="410">
        <v>444.48</v>
      </c>
    </row>
    <row r="3288" spans="1:4" ht="9" customHeight="1">
      <c r="A3288" s="408" t="s">
        <v>24035</v>
      </c>
      <c r="B3288" s="409" t="s">
        <v>24036</v>
      </c>
      <c r="C3288" s="408" t="s">
        <v>6</v>
      </c>
      <c r="D3288" s="410">
        <v>413.54</v>
      </c>
    </row>
    <row r="3289" spans="1:4" ht="9" customHeight="1">
      <c r="A3289" s="408" t="s">
        <v>24037</v>
      </c>
      <c r="B3289" s="409" t="s">
        <v>24038</v>
      </c>
      <c r="C3289" s="408" t="s">
        <v>6</v>
      </c>
      <c r="D3289" s="410">
        <v>380.5</v>
      </c>
    </row>
    <row r="3290" spans="1:4" ht="9" customHeight="1">
      <c r="A3290" s="408" t="s">
        <v>24039</v>
      </c>
      <c r="B3290" s="409" t="s">
        <v>24040</v>
      </c>
      <c r="C3290" s="408" t="s">
        <v>6</v>
      </c>
      <c r="D3290" s="410">
        <v>352.35</v>
      </c>
    </row>
    <row r="3291" spans="1:4" ht="9" customHeight="1">
      <c r="A3291" s="408" t="s">
        <v>24041</v>
      </c>
      <c r="B3291" s="409" t="s">
        <v>24042</v>
      </c>
      <c r="C3291" s="408" t="s">
        <v>6</v>
      </c>
      <c r="D3291" s="410">
        <v>337.8</v>
      </c>
    </row>
    <row r="3292" spans="1:4" ht="9" customHeight="1">
      <c r="A3292" s="408" t="s">
        <v>24043</v>
      </c>
      <c r="B3292" s="409" t="s">
        <v>24044</v>
      </c>
      <c r="C3292" s="408" t="s">
        <v>6</v>
      </c>
      <c r="D3292" s="410">
        <v>311.5</v>
      </c>
    </row>
    <row r="3293" spans="1:4" ht="9" customHeight="1">
      <c r="A3293" s="408" t="s">
        <v>24045</v>
      </c>
      <c r="B3293" s="409" t="s">
        <v>24046</v>
      </c>
      <c r="C3293" s="408" t="s">
        <v>6</v>
      </c>
      <c r="D3293" s="410">
        <v>316.39</v>
      </c>
    </row>
    <row r="3294" spans="1:4" ht="9" customHeight="1">
      <c r="A3294" s="408" t="s">
        <v>24047</v>
      </c>
      <c r="B3294" s="409" t="s">
        <v>24048</v>
      </c>
      <c r="C3294" s="408" t="s">
        <v>6</v>
      </c>
      <c r="D3294" s="410">
        <v>291.02</v>
      </c>
    </row>
    <row r="3295" spans="1:4" ht="9" customHeight="1">
      <c r="A3295" s="408" t="s">
        <v>24049</v>
      </c>
      <c r="B3295" s="409" t="s">
        <v>24050</v>
      </c>
      <c r="C3295" s="408" t="s">
        <v>6</v>
      </c>
      <c r="D3295" s="410">
        <v>113.83</v>
      </c>
    </row>
    <row r="3296" spans="1:4" ht="9" customHeight="1">
      <c r="A3296" s="408" t="s">
        <v>24051</v>
      </c>
      <c r="B3296" s="409" t="s">
        <v>24052</v>
      </c>
      <c r="C3296" s="408" t="s">
        <v>6</v>
      </c>
      <c r="D3296" s="410">
        <v>161.57</v>
      </c>
    </row>
    <row r="3297" spans="1:4" ht="9" customHeight="1">
      <c r="A3297" s="408" t="s">
        <v>24053</v>
      </c>
      <c r="B3297" s="409" t="s">
        <v>24054</v>
      </c>
      <c r="C3297" s="408" t="s">
        <v>6</v>
      </c>
      <c r="D3297" s="410">
        <v>254.93</v>
      </c>
    </row>
    <row r="3298" spans="1:4" ht="9" customHeight="1">
      <c r="A3298" s="408" t="s">
        <v>24055</v>
      </c>
      <c r="B3298" s="409" t="s">
        <v>24056</v>
      </c>
      <c r="C3298" s="408" t="s">
        <v>6</v>
      </c>
      <c r="D3298" s="410">
        <v>339.19</v>
      </c>
    </row>
    <row r="3299" spans="1:4" ht="9" customHeight="1">
      <c r="A3299" s="408" t="s">
        <v>24057</v>
      </c>
      <c r="B3299" s="409" t="s">
        <v>24058</v>
      </c>
      <c r="C3299" s="408" t="s">
        <v>6</v>
      </c>
      <c r="D3299" s="410">
        <v>524.02</v>
      </c>
    </row>
    <row r="3300" spans="1:4" ht="9" customHeight="1">
      <c r="A3300" s="408" t="s">
        <v>24059</v>
      </c>
      <c r="B3300" s="409" t="s">
        <v>24060</v>
      </c>
      <c r="C3300" s="408" t="s">
        <v>6</v>
      </c>
      <c r="D3300" s="410">
        <v>801.43</v>
      </c>
    </row>
    <row r="3301" spans="1:4" ht="9" customHeight="1">
      <c r="A3301" s="408" t="s">
        <v>24061</v>
      </c>
      <c r="B3301" s="409" t="s">
        <v>24062</v>
      </c>
      <c r="C3301" s="408" t="s">
        <v>6</v>
      </c>
      <c r="D3301" s="410">
        <v>146.44999999999999</v>
      </c>
    </row>
    <row r="3302" spans="1:4" ht="18" customHeight="1">
      <c r="A3302" s="408" t="s">
        <v>24063</v>
      </c>
      <c r="B3302" s="409" t="s">
        <v>24064</v>
      </c>
      <c r="C3302" s="408" t="s">
        <v>6</v>
      </c>
      <c r="D3302" s="410">
        <v>133.19999999999999</v>
      </c>
    </row>
    <row r="3303" spans="1:4" ht="9" customHeight="1">
      <c r="A3303" s="408" t="s">
        <v>24065</v>
      </c>
      <c r="B3303" s="409" t="s">
        <v>24066</v>
      </c>
      <c r="C3303" s="408" t="s">
        <v>6</v>
      </c>
      <c r="D3303" s="410">
        <v>214.33</v>
      </c>
    </row>
    <row r="3304" spans="1:4" ht="18" customHeight="1">
      <c r="A3304" s="408" t="s">
        <v>24067</v>
      </c>
      <c r="B3304" s="409" t="s">
        <v>24068</v>
      </c>
      <c r="C3304" s="408" t="s">
        <v>6</v>
      </c>
      <c r="D3304" s="410">
        <v>193.37</v>
      </c>
    </row>
    <row r="3305" spans="1:4" ht="9" customHeight="1">
      <c r="A3305" s="408" t="s">
        <v>24069</v>
      </c>
      <c r="B3305" s="409" t="s">
        <v>24070</v>
      </c>
      <c r="C3305" s="408" t="s">
        <v>6</v>
      </c>
      <c r="D3305" s="410">
        <v>362.63</v>
      </c>
    </row>
    <row r="3306" spans="1:4" ht="18" customHeight="1">
      <c r="A3306" s="408" t="s">
        <v>24071</v>
      </c>
      <c r="B3306" s="409" t="s">
        <v>24072</v>
      </c>
      <c r="C3306" s="408" t="s">
        <v>6</v>
      </c>
      <c r="D3306" s="410">
        <v>333.92</v>
      </c>
    </row>
    <row r="3307" spans="1:4" ht="9" customHeight="1">
      <c r="A3307" s="408" t="s">
        <v>24073</v>
      </c>
      <c r="B3307" s="409" t="s">
        <v>24074</v>
      </c>
      <c r="C3307" s="408" t="s">
        <v>6</v>
      </c>
      <c r="D3307" s="410">
        <v>479.21</v>
      </c>
    </row>
    <row r="3308" spans="1:4" ht="18" customHeight="1">
      <c r="A3308" s="408" t="s">
        <v>24075</v>
      </c>
      <c r="B3308" s="409" t="s">
        <v>24076</v>
      </c>
      <c r="C3308" s="408" t="s">
        <v>6</v>
      </c>
      <c r="D3308" s="410">
        <v>437.22</v>
      </c>
    </row>
    <row r="3309" spans="1:4" ht="9" customHeight="1">
      <c r="A3309" s="408" t="s">
        <v>24077</v>
      </c>
      <c r="B3309" s="409" t="s">
        <v>24078</v>
      </c>
      <c r="C3309" s="408" t="s">
        <v>6</v>
      </c>
      <c r="D3309" s="410">
        <v>749.11</v>
      </c>
    </row>
    <row r="3310" spans="1:4" ht="18" customHeight="1">
      <c r="A3310" s="408" t="s">
        <v>24079</v>
      </c>
      <c r="B3310" s="409" t="s">
        <v>24080</v>
      </c>
      <c r="C3310" s="408" t="s">
        <v>6</v>
      </c>
      <c r="D3310" s="410">
        <v>683.32</v>
      </c>
    </row>
    <row r="3311" spans="1:4" ht="9" customHeight="1">
      <c r="A3311" s="408" t="s">
        <v>24081</v>
      </c>
      <c r="B3311" s="409" t="s">
        <v>24082</v>
      </c>
      <c r="C3311" s="408" t="s">
        <v>6</v>
      </c>
      <c r="D3311" s="410">
        <v>129.38</v>
      </c>
    </row>
    <row r="3312" spans="1:4" ht="9" customHeight="1">
      <c r="A3312" s="408" t="s">
        <v>24083</v>
      </c>
      <c r="B3312" s="409" t="s">
        <v>24084</v>
      </c>
      <c r="C3312" s="408" t="s">
        <v>6</v>
      </c>
      <c r="D3312" s="410">
        <v>173.17</v>
      </c>
    </row>
    <row r="3313" spans="1:4" ht="9" customHeight="1">
      <c r="A3313" s="408" t="s">
        <v>24085</v>
      </c>
      <c r="B3313" s="409" t="s">
        <v>24086</v>
      </c>
      <c r="C3313" s="408" t="s">
        <v>6</v>
      </c>
      <c r="D3313" s="410">
        <v>267.87</v>
      </c>
    </row>
    <row r="3314" spans="1:4" ht="9" customHeight="1">
      <c r="A3314" s="408" t="s">
        <v>24087</v>
      </c>
      <c r="B3314" s="409" t="s">
        <v>24088</v>
      </c>
      <c r="C3314" s="408" t="s">
        <v>6</v>
      </c>
      <c r="D3314" s="410">
        <v>391.31</v>
      </c>
    </row>
    <row r="3315" spans="1:4" ht="9" customHeight="1">
      <c r="A3315" s="408" t="s">
        <v>24089</v>
      </c>
      <c r="B3315" s="409" t="s">
        <v>24090</v>
      </c>
      <c r="C3315" s="408" t="s">
        <v>6</v>
      </c>
      <c r="D3315" s="410">
        <v>560.87</v>
      </c>
    </row>
    <row r="3316" spans="1:4" ht="9" customHeight="1">
      <c r="A3316" s="408" t="s">
        <v>24091</v>
      </c>
      <c r="B3316" s="409" t="s">
        <v>24092</v>
      </c>
      <c r="C3316" s="408" t="s">
        <v>6</v>
      </c>
      <c r="D3316" s="410">
        <v>825.04</v>
      </c>
    </row>
    <row r="3317" spans="1:4" ht="9" customHeight="1">
      <c r="A3317" s="408" t="s">
        <v>24093</v>
      </c>
      <c r="B3317" s="409" t="s">
        <v>24094</v>
      </c>
      <c r="C3317" s="408" t="s">
        <v>6</v>
      </c>
      <c r="D3317" s="410">
        <v>159.6</v>
      </c>
    </row>
    <row r="3318" spans="1:4" ht="18" customHeight="1">
      <c r="A3318" s="408" t="s">
        <v>24095</v>
      </c>
      <c r="B3318" s="409" t="s">
        <v>24096</v>
      </c>
      <c r="C3318" s="408" t="s">
        <v>6</v>
      </c>
      <c r="D3318" s="410">
        <v>146.36000000000001</v>
      </c>
    </row>
    <row r="3319" spans="1:4" ht="9" customHeight="1">
      <c r="A3319" s="408" t="s">
        <v>24097</v>
      </c>
      <c r="B3319" s="409" t="s">
        <v>24098</v>
      </c>
      <c r="C3319" s="408" t="s">
        <v>6</v>
      </c>
      <c r="D3319" s="410">
        <v>266.92</v>
      </c>
    </row>
    <row r="3320" spans="1:4" ht="18" customHeight="1">
      <c r="A3320" s="408" t="s">
        <v>24099</v>
      </c>
      <c r="B3320" s="409" t="s">
        <v>24100</v>
      </c>
      <c r="C3320" s="408" t="s">
        <v>6</v>
      </c>
      <c r="D3320" s="410">
        <v>246.02</v>
      </c>
    </row>
    <row r="3321" spans="1:4" ht="9" customHeight="1">
      <c r="A3321" s="408" t="s">
        <v>24101</v>
      </c>
      <c r="B3321" s="409" t="s">
        <v>24102</v>
      </c>
      <c r="C3321" s="408" t="s">
        <v>6</v>
      </c>
      <c r="D3321" s="410">
        <v>415.22</v>
      </c>
    </row>
    <row r="3322" spans="1:4" ht="18" customHeight="1">
      <c r="A3322" s="408" t="s">
        <v>24103</v>
      </c>
      <c r="B3322" s="409" t="s">
        <v>24104</v>
      </c>
      <c r="C3322" s="408" t="s">
        <v>6</v>
      </c>
      <c r="D3322" s="410">
        <v>386.56</v>
      </c>
    </row>
    <row r="3323" spans="1:4" ht="9" customHeight="1">
      <c r="A3323" s="408" t="s">
        <v>24105</v>
      </c>
      <c r="B3323" s="409" t="s">
        <v>24106</v>
      </c>
      <c r="C3323" s="408" t="s">
        <v>6</v>
      </c>
      <c r="D3323" s="410">
        <v>597.54999999999995</v>
      </c>
    </row>
    <row r="3324" spans="1:4" ht="18" customHeight="1">
      <c r="A3324" s="408" t="s">
        <v>24107</v>
      </c>
      <c r="B3324" s="409" t="s">
        <v>24108</v>
      </c>
      <c r="C3324" s="408" t="s">
        <v>6</v>
      </c>
      <c r="D3324" s="410">
        <v>555.66</v>
      </c>
    </row>
    <row r="3325" spans="1:4" ht="9" customHeight="1">
      <c r="A3325" s="408" t="s">
        <v>24109</v>
      </c>
      <c r="B3325" s="409" t="s">
        <v>24110</v>
      </c>
      <c r="C3325" s="408" t="s">
        <v>6</v>
      </c>
      <c r="D3325" s="410">
        <v>933.18</v>
      </c>
    </row>
    <row r="3326" spans="1:4" ht="18" customHeight="1">
      <c r="A3326" s="408" t="s">
        <v>24111</v>
      </c>
      <c r="B3326" s="409" t="s">
        <v>24112</v>
      </c>
      <c r="C3326" s="408" t="s">
        <v>6</v>
      </c>
      <c r="D3326" s="410">
        <v>867.57</v>
      </c>
    </row>
    <row r="3327" spans="1:4" ht="9" customHeight="1">
      <c r="A3327" s="408" t="s">
        <v>24113</v>
      </c>
      <c r="B3327" s="409" t="s">
        <v>24114</v>
      </c>
      <c r="C3327" s="408" t="s">
        <v>6</v>
      </c>
      <c r="D3327" s="410">
        <v>150.38</v>
      </c>
    </row>
    <row r="3328" spans="1:4" ht="9" customHeight="1">
      <c r="A3328" s="408" t="s">
        <v>24115</v>
      </c>
      <c r="B3328" s="409" t="s">
        <v>24116</v>
      </c>
      <c r="C3328" s="408" t="s">
        <v>6</v>
      </c>
      <c r="D3328" s="410">
        <v>202.36</v>
      </c>
    </row>
    <row r="3329" spans="1:4" ht="9" customHeight="1">
      <c r="A3329" s="408" t="s">
        <v>24117</v>
      </c>
      <c r="B3329" s="409" t="s">
        <v>24118</v>
      </c>
      <c r="C3329" s="408" t="s">
        <v>6</v>
      </c>
      <c r="D3329" s="410">
        <v>378.69</v>
      </c>
    </row>
    <row r="3330" spans="1:4" ht="9" customHeight="1">
      <c r="A3330" s="408" t="s">
        <v>24119</v>
      </c>
      <c r="B3330" s="409" t="s">
        <v>24120</v>
      </c>
      <c r="C3330" s="408" t="s">
        <v>6</v>
      </c>
      <c r="D3330" s="410">
        <v>462.14</v>
      </c>
    </row>
    <row r="3331" spans="1:4" ht="9" customHeight="1">
      <c r="A3331" s="408" t="s">
        <v>24121</v>
      </c>
      <c r="B3331" s="409" t="s">
        <v>24122</v>
      </c>
      <c r="C3331" s="408" t="s">
        <v>6</v>
      </c>
      <c r="D3331" s="410">
        <v>791.88</v>
      </c>
    </row>
    <row r="3332" spans="1:4" ht="9" customHeight="1">
      <c r="A3332" s="408" t="s">
        <v>24123</v>
      </c>
      <c r="B3332" s="409" t="s">
        <v>24124</v>
      </c>
      <c r="C3332" s="408" t="s">
        <v>6</v>
      </c>
      <c r="D3332" s="410">
        <v>1071.8</v>
      </c>
    </row>
    <row r="3333" spans="1:4" ht="9" customHeight="1">
      <c r="A3333" s="408" t="s">
        <v>24125</v>
      </c>
      <c r="B3333" s="409" t="s">
        <v>24126</v>
      </c>
      <c r="C3333" s="408" t="s">
        <v>6</v>
      </c>
      <c r="D3333" s="410">
        <v>225.34</v>
      </c>
    </row>
    <row r="3334" spans="1:4" ht="18" customHeight="1">
      <c r="A3334" s="408" t="s">
        <v>24127</v>
      </c>
      <c r="B3334" s="409" t="s">
        <v>24128</v>
      </c>
      <c r="C3334" s="408" t="s">
        <v>6</v>
      </c>
      <c r="D3334" s="410">
        <v>212.16</v>
      </c>
    </row>
    <row r="3335" spans="1:4" ht="9" customHeight="1">
      <c r="A3335" s="408" t="s">
        <v>24129</v>
      </c>
      <c r="B3335" s="409" t="s">
        <v>24130</v>
      </c>
      <c r="C3335" s="408" t="s">
        <v>6</v>
      </c>
      <c r="D3335" s="410">
        <v>367.86</v>
      </c>
    </row>
    <row r="3336" spans="1:4" ht="18" customHeight="1">
      <c r="A3336" s="408" t="s">
        <v>24131</v>
      </c>
      <c r="B3336" s="409" t="s">
        <v>24132</v>
      </c>
      <c r="C3336" s="408" t="s">
        <v>6</v>
      </c>
      <c r="D3336" s="410">
        <v>344.46</v>
      </c>
    </row>
    <row r="3337" spans="1:4" ht="9" customHeight="1">
      <c r="A3337" s="408" t="s">
        <v>24133</v>
      </c>
      <c r="B3337" s="409" t="s">
        <v>24134</v>
      </c>
      <c r="C3337" s="408" t="s">
        <v>6</v>
      </c>
      <c r="D3337" s="410">
        <v>508.59</v>
      </c>
    </row>
    <row r="3338" spans="1:4" ht="18" customHeight="1">
      <c r="A3338" s="408" t="s">
        <v>24135</v>
      </c>
      <c r="B3338" s="409" t="s">
        <v>24136</v>
      </c>
      <c r="C3338" s="408" t="s">
        <v>6</v>
      </c>
      <c r="D3338" s="410">
        <v>472.01</v>
      </c>
    </row>
    <row r="3339" spans="1:4" ht="9" customHeight="1">
      <c r="A3339" s="408" t="s">
        <v>24137</v>
      </c>
      <c r="B3339" s="409" t="s">
        <v>24138</v>
      </c>
      <c r="C3339" s="408" t="s">
        <v>6</v>
      </c>
      <c r="D3339" s="410">
        <v>765.03</v>
      </c>
    </row>
    <row r="3340" spans="1:4" ht="18" customHeight="1">
      <c r="A3340" s="408" t="s">
        <v>24139</v>
      </c>
      <c r="B3340" s="409" t="s">
        <v>24140</v>
      </c>
      <c r="C3340" s="408" t="s">
        <v>6</v>
      </c>
      <c r="D3340" s="410">
        <v>709.05</v>
      </c>
    </row>
    <row r="3341" spans="1:4" ht="9" customHeight="1">
      <c r="A3341" s="408" t="s">
        <v>24141</v>
      </c>
      <c r="B3341" s="409" t="s">
        <v>24142</v>
      </c>
      <c r="C3341" s="408" t="s">
        <v>6</v>
      </c>
      <c r="D3341" s="410">
        <v>1205.06</v>
      </c>
    </row>
    <row r="3342" spans="1:4" ht="18" customHeight="1">
      <c r="A3342" s="408" t="s">
        <v>24143</v>
      </c>
      <c r="B3342" s="409" t="s">
        <v>24144</v>
      </c>
      <c r="C3342" s="408" t="s">
        <v>6</v>
      </c>
      <c r="D3342" s="410">
        <v>1118.07</v>
      </c>
    </row>
    <row r="3343" spans="1:4" ht="9" customHeight="1">
      <c r="A3343" s="408" t="s">
        <v>24145</v>
      </c>
      <c r="B3343" s="409" t="s">
        <v>24146</v>
      </c>
      <c r="C3343" s="408" t="s">
        <v>6</v>
      </c>
      <c r="D3343" s="410">
        <v>235.1</v>
      </c>
    </row>
    <row r="3344" spans="1:4" ht="9" customHeight="1">
      <c r="A3344" s="408" t="s">
        <v>24147</v>
      </c>
      <c r="B3344" s="409" t="s">
        <v>24148</v>
      </c>
      <c r="C3344" s="408" t="s">
        <v>6</v>
      </c>
      <c r="D3344" s="410">
        <v>259.41000000000003</v>
      </c>
    </row>
    <row r="3345" spans="1:4" ht="9" customHeight="1">
      <c r="A3345" s="408" t="s">
        <v>24149</v>
      </c>
      <c r="B3345" s="409" t="s">
        <v>24150</v>
      </c>
      <c r="C3345" s="408" t="s">
        <v>6</v>
      </c>
      <c r="D3345" s="410">
        <v>464.76</v>
      </c>
    </row>
    <row r="3346" spans="1:4" ht="9" customHeight="1">
      <c r="A3346" s="408" t="s">
        <v>24151</v>
      </c>
      <c r="B3346" s="409" t="s">
        <v>24152</v>
      </c>
      <c r="C3346" s="408" t="s">
        <v>6</v>
      </c>
      <c r="D3346" s="410">
        <v>643.67999999999995</v>
      </c>
    </row>
    <row r="3347" spans="1:4" ht="9" customHeight="1">
      <c r="A3347" s="408" t="s">
        <v>24153</v>
      </c>
      <c r="B3347" s="409" t="s">
        <v>24154</v>
      </c>
      <c r="C3347" s="408" t="s">
        <v>6</v>
      </c>
      <c r="D3347" s="410">
        <v>980.88</v>
      </c>
    </row>
    <row r="3348" spans="1:4" ht="9" customHeight="1">
      <c r="A3348" s="408" t="s">
        <v>24155</v>
      </c>
      <c r="B3348" s="409" t="s">
        <v>24156</v>
      </c>
      <c r="C3348" s="408" t="s">
        <v>6</v>
      </c>
      <c r="D3348" s="410">
        <v>1375.67</v>
      </c>
    </row>
    <row r="3349" spans="1:4" ht="9" customHeight="1">
      <c r="A3349" s="408" t="s">
        <v>24157</v>
      </c>
      <c r="B3349" s="409" t="s">
        <v>24158</v>
      </c>
      <c r="C3349" s="408" t="s">
        <v>6</v>
      </c>
      <c r="D3349" s="410">
        <v>273.74</v>
      </c>
    </row>
    <row r="3350" spans="1:4" ht="18" customHeight="1">
      <c r="A3350" s="408" t="s">
        <v>24159</v>
      </c>
      <c r="B3350" s="409" t="s">
        <v>24160</v>
      </c>
      <c r="C3350" s="408" t="s">
        <v>6</v>
      </c>
      <c r="D3350" s="410">
        <v>258.01</v>
      </c>
    </row>
    <row r="3351" spans="1:4" ht="9" customHeight="1">
      <c r="A3351" s="408" t="s">
        <v>24161</v>
      </c>
      <c r="B3351" s="409" t="s">
        <v>24162</v>
      </c>
      <c r="C3351" s="408" t="s">
        <v>6</v>
      </c>
      <c r="D3351" s="410">
        <v>424.5</v>
      </c>
    </row>
    <row r="3352" spans="1:4" ht="18" customHeight="1">
      <c r="A3352" s="408" t="s">
        <v>24163</v>
      </c>
      <c r="B3352" s="409" t="s">
        <v>24164</v>
      </c>
      <c r="C3352" s="408" t="s">
        <v>6</v>
      </c>
      <c r="D3352" s="410">
        <v>396.17</v>
      </c>
    </row>
    <row r="3353" spans="1:4" ht="9" customHeight="1">
      <c r="A3353" s="408" t="s">
        <v>24165</v>
      </c>
      <c r="B3353" s="409" t="s">
        <v>24166</v>
      </c>
      <c r="C3353" s="408" t="s">
        <v>6</v>
      </c>
      <c r="D3353" s="410">
        <v>635.33000000000004</v>
      </c>
    </row>
    <row r="3354" spans="1:4" ht="18" customHeight="1">
      <c r="A3354" s="408" t="s">
        <v>24167</v>
      </c>
      <c r="B3354" s="409" t="s">
        <v>24168</v>
      </c>
      <c r="C3354" s="408" t="s">
        <v>6</v>
      </c>
      <c r="D3354" s="410">
        <v>592.61</v>
      </c>
    </row>
    <row r="3355" spans="1:4" ht="9" customHeight="1">
      <c r="A3355" s="408" t="s">
        <v>24169</v>
      </c>
      <c r="B3355" s="409" t="s">
        <v>24170</v>
      </c>
      <c r="C3355" s="408" t="s">
        <v>6</v>
      </c>
      <c r="D3355" s="410">
        <v>909.86</v>
      </c>
    </row>
    <row r="3356" spans="1:4" ht="18" customHeight="1">
      <c r="A3356" s="408" t="s">
        <v>24171</v>
      </c>
      <c r="B3356" s="409" t="s">
        <v>24172</v>
      </c>
      <c r="C3356" s="408" t="s">
        <v>6</v>
      </c>
      <c r="D3356" s="410">
        <v>846.33</v>
      </c>
    </row>
    <row r="3357" spans="1:4" ht="9" customHeight="1">
      <c r="A3357" s="408" t="s">
        <v>24173</v>
      </c>
      <c r="B3357" s="409" t="s">
        <v>24174</v>
      </c>
      <c r="C3357" s="408" t="s">
        <v>6</v>
      </c>
      <c r="D3357" s="410">
        <v>1439.58</v>
      </c>
    </row>
    <row r="3358" spans="1:4" ht="18" customHeight="1">
      <c r="A3358" s="408" t="s">
        <v>24175</v>
      </c>
      <c r="B3358" s="409" t="s">
        <v>24176</v>
      </c>
      <c r="C3358" s="408" t="s">
        <v>6</v>
      </c>
      <c r="D3358" s="410">
        <v>1349.61</v>
      </c>
    </row>
    <row r="3359" spans="1:4" ht="9" customHeight="1">
      <c r="A3359" s="408" t="s">
        <v>24177</v>
      </c>
      <c r="B3359" s="409" t="s">
        <v>24178</v>
      </c>
      <c r="C3359" s="408" t="s">
        <v>6</v>
      </c>
      <c r="D3359" s="410">
        <v>67.33</v>
      </c>
    </row>
    <row r="3360" spans="1:4" ht="9" customHeight="1">
      <c r="A3360" s="408" t="s">
        <v>24179</v>
      </c>
      <c r="B3360" s="409" t="s">
        <v>24180</v>
      </c>
      <c r="C3360" s="408" t="s">
        <v>6</v>
      </c>
      <c r="D3360" s="410">
        <v>8.9</v>
      </c>
    </row>
    <row r="3361" spans="1:4" ht="9" customHeight="1">
      <c r="A3361" s="408" t="s">
        <v>24181</v>
      </c>
      <c r="B3361" s="409" t="s">
        <v>24182</v>
      </c>
      <c r="C3361" s="408" t="s">
        <v>6</v>
      </c>
      <c r="D3361" s="410">
        <v>11.72</v>
      </c>
    </row>
    <row r="3362" spans="1:4" ht="9" customHeight="1">
      <c r="A3362" s="408" t="s">
        <v>24183</v>
      </c>
      <c r="B3362" s="409" t="s">
        <v>24184</v>
      </c>
      <c r="C3362" s="408" t="s">
        <v>6</v>
      </c>
      <c r="D3362" s="410">
        <v>904.64</v>
      </c>
    </row>
    <row r="3363" spans="1:4" ht="9" customHeight="1">
      <c r="A3363" s="408" t="s">
        <v>24185</v>
      </c>
      <c r="B3363" s="409" t="s">
        <v>24186</v>
      </c>
      <c r="C3363" s="408" t="s">
        <v>6</v>
      </c>
      <c r="D3363" s="410">
        <v>922.51</v>
      </c>
    </row>
    <row r="3364" spans="1:4" ht="9" customHeight="1">
      <c r="A3364" s="408" t="s">
        <v>24187</v>
      </c>
      <c r="B3364" s="409" t="s">
        <v>24188</v>
      </c>
      <c r="C3364" s="408" t="s">
        <v>6</v>
      </c>
      <c r="D3364" s="410">
        <v>1628.11</v>
      </c>
    </row>
    <row r="3365" spans="1:4" ht="9" customHeight="1">
      <c r="A3365" s="408" t="s">
        <v>24189</v>
      </c>
      <c r="B3365" s="409" t="s">
        <v>24190</v>
      </c>
      <c r="C3365" s="408" t="s">
        <v>6</v>
      </c>
      <c r="D3365" s="410">
        <v>1685.5</v>
      </c>
    </row>
    <row r="3366" spans="1:4" ht="9" customHeight="1">
      <c r="A3366" s="408" t="s">
        <v>24191</v>
      </c>
      <c r="B3366" s="409" t="s">
        <v>24192</v>
      </c>
      <c r="C3366" s="408" t="s">
        <v>6</v>
      </c>
      <c r="D3366" s="410">
        <v>6449.31</v>
      </c>
    </row>
    <row r="3367" spans="1:4" ht="9" customHeight="1">
      <c r="A3367" s="408" t="s">
        <v>24193</v>
      </c>
      <c r="B3367" s="409" t="s">
        <v>24194</v>
      </c>
      <c r="C3367" s="408" t="s">
        <v>6</v>
      </c>
      <c r="D3367" s="410">
        <v>7796.33</v>
      </c>
    </row>
    <row r="3368" spans="1:4" ht="9" customHeight="1">
      <c r="A3368" s="408" t="s">
        <v>24195</v>
      </c>
      <c r="B3368" s="409" t="s">
        <v>24196</v>
      </c>
      <c r="C3368" s="408" t="s">
        <v>6</v>
      </c>
      <c r="D3368" s="410">
        <v>13024.21</v>
      </c>
    </row>
    <row r="3369" spans="1:4" ht="9" customHeight="1">
      <c r="A3369" s="408" t="s">
        <v>24197</v>
      </c>
      <c r="B3369" s="409" t="s">
        <v>24198</v>
      </c>
      <c r="C3369" s="408" t="s">
        <v>6</v>
      </c>
      <c r="D3369" s="410">
        <v>18333.04</v>
      </c>
    </row>
    <row r="3370" spans="1:4" ht="9" customHeight="1">
      <c r="A3370" s="408" t="s">
        <v>24199</v>
      </c>
      <c r="B3370" s="409" t="s">
        <v>24200</v>
      </c>
      <c r="C3370" s="408" t="s">
        <v>6</v>
      </c>
      <c r="D3370" s="410">
        <v>211.13</v>
      </c>
    </row>
    <row r="3371" spans="1:4" ht="9" customHeight="1">
      <c r="A3371" s="408" t="s">
        <v>24201</v>
      </c>
      <c r="B3371" s="409" t="s">
        <v>24202</v>
      </c>
      <c r="C3371" s="408" t="s">
        <v>6</v>
      </c>
      <c r="D3371" s="410">
        <v>216.73</v>
      </c>
    </row>
    <row r="3372" spans="1:4" ht="9" customHeight="1">
      <c r="A3372" s="408" t="s">
        <v>24203</v>
      </c>
      <c r="B3372" s="409" t="s">
        <v>24204</v>
      </c>
      <c r="C3372" s="408" t="s">
        <v>6</v>
      </c>
      <c r="D3372" s="410">
        <v>345.86</v>
      </c>
    </row>
    <row r="3373" spans="1:4" ht="9" customHeight="1">
      <c r="A3373" s="408" t="s">
        <v>24205</v>
      </c>
      <c r="B3373" s="409" t="s">
        <v>24206</v>
      </c>
      <c r="C3373" s="408" t="s">
        <v>6</v>
      </c>
      <c r="D3373" s="410">
        <v>504.6</v>
      </c>
    </row>
    <row r="3374" spans="1:4" ht="9" customHeight="1">
      <c r="A3374" s="408" t="s">
        <v>24207</v>
      </c>
      <c r="B3374" s="409" t="s">
        <v>24208</v>
      </c>
      <c r="C3374" s="408" t="s">
        <v>6</v>
      </c>
      <c r="D3374" s="410">
        <v>557.03</v>
      </c>
    </row>
    <row r="3375" spans="1:4" ht="9" customHeight="1">
      <c r="A3375" s="408" t="s">
        <v>24209</v>
      </c>
      <c r="B3375" s="409" t="s">
        <v>24210</v>
      </c>
      <c r="C3375" s="408" t="s">
        <v>6</v>
      </c>
      <c r="D3375" s="410">
        <v>689.07</v>
      </c>
    </row>
    <row r="3376" spans="1:4" ht="9" customHeight="1">
      <c r="A3376" s="408" t="s">
        <v>24211</v>
      </c>
      <c r="B3376" s="409" t="s">
        <v>24212</v>
      </c>
      <c r="C3376" s="408" t="s">
        <v>6</v>
      </c>
      <c r="D3376" s="410">
        <v>696.64</v>
      </c>
    </row>
    <row r="3377" spans="1:4" ht="9" customHeight="1">
      <c r="A3377" s="408" t="s">
        <v>24213</v>
      </c>
      <c r="B3377" s="409" t="s">
        <v>24214</v>
      </c>
      <c r="C3377" s="408" t="s">
        <v>6</v>
      </c>
      <c r="D3377" s="410">
        <v>98.36</v>
      </c>
    </row>
    <row r="3378" spans="1:4" ht="9" customHeight="1">
      <c r="A3378" s="408" t="s">
        <v>24215</v>
      </c>
      <c r="B3378" s="409" t="s">
        <v>24216</v>
      </c>
      <c r="C3378" s="408" t="s">
        <v>6</v>
      </c>
      <c r="D3378" s="410">
        <v>84.38</v>
      </c>
    </row>
    <row r="3379" spans="1:4" ht="9" customHeight="1">
      <c r="A3379" s="408" t="s">
        <v>24217</v>
      </c>
      <c r="B3379" s="409" t="s">
        <v>24218</v>
      </c>
      <c r="C3379" s="408" t="s">
        <v>6</v>
      </c>
      <c r="D3379" s="410">
        <v>77.13</v>
      </c>
    </row>
    <row r="3380" spans="1:4" ht="9" customHeight="1">
      <c r="A3380" s="408" t="s">
        <v>24219</v>
      </c>
      <c r="B3380" s="409" t="s">
        <v>24220</v>
      </c>
      <c r="C3380" s="408" t="s">
        <v>6</v>
      </c>
      <c r="D3380" s="410">
        <v>66.180000000000007</v>
      </c>
    </row>
    <row r="3381" spans="1:4" ht="9" customHeight="1">
      <c r="A3381" s="408" t="s">
        <v>24221</v>
      </c>
      <c r="B3381" s="409" t="s">
        <v>24222</v>
      </c>
      <c r="C3381" s="408" t="s">
        <v>6</v>
      </c>
      <c r="D3381" s="410">
        <v>46.94</v>
      </c>
    </row>
    <row r="3382" spans="1:4" ht="9" customHeight="1">
      <c r="A3382" s="408" t="s">
        <v>24223</v>
      </c>
      <c r="B3382" s="409" t="s">
        <v>24224</v>
      </c>
      <c r="C3382" s="408" t="s">
        <v>6</v>
      </c>
      <c r="D3382" s="410">
        <v>36.71</v>
      </c>
    </row>
    <row r="3383" spans="1:4" ht="9" customHeight="1">
      <c r="A3383" s="408" t="s">
        <v>24225</v>
      </c>
      <c r="B3383" s="409" t="s">
        <v>24226</v>
      </c>
      <c r="C3383" s="408" t="s">
        <v>6</v>
      </c>
      <c r="D3383" s="410">
        <v>99.48</v>
      </c>
    </row>
    <row r="3384" spans="1:4" ht="9" customHeight="1">
      <c r="A3384" s="408" t="s">
        <v>24227</v>
      </c>
      <c r="B3384" s="409" t="s">
        <v>24228</v>
      </c>
      <c r="C3384" s="408" t="s">
        <v>6</v>
      </c>
      <c r="D3384" s="410">
        <v>85.5</v>
      </c>
    </row>
    <row r="3385" spans="1:4" ht="9" customHeight="1">
      <c r="A3385" s="408" t="s">
        <v>24229</v>
      </c>
      <c r="B3385" s="409" t="s">
        <v>24230</v>
      </c>
      <c r="C3385" s="408" t="s">
        <v>6</v>
      </c>
      <c r="D3385" s="410">
        <v>77.88</v>
      </c>
    </row>
    <row r="3386" spans="1:4" ht="9" customHeight="1">
      <c r="A3386" s="408" t="s">
        <v>24231</v>
      </c>
      <c r="B3386" s="409" t="s">
        <v>24232</v>
      </c>
      <c r="C3386" s="408" t="s">
        <v>6</v>
      </c>
      <c r="D3386" s="410">
        <v>66.930000000000007</v>
      </c>
    </row>
    <row r="3387" spans="1:4" ht="9" customHeight="1">
      <c r="A3387" s="408" t="s">
        <v>24233</v>
      </c>
      <c r="B3387" s="409" t="s">
        <v>24234</v>
      </c>
      <c r="C3387" s="408" t="s">
        <v>6</v>
      </c>
      <c r="D3387" s="410">
        <v>48.43</v>
      </c>
    </row>
    <row r="3388" spans="1:4" ht="9" customHeight="1">
      <c r="A3388" s="408" t="s">
        <v>24235</v>
      </c>
      <c r="B3388" s="409" t="s">
        <v>24236</v>
      </c>
      <c r="C3388" s="408" t="s">
        <v>6</v>
      </c>
      <c r="D3388" s="410">
        <v>36.71</v>
      </c>
    </row>
    <row r="3389" spans="1:4" ht="18" customHeight="1">
      <c r="A3389" s="408" t="s">
        <v>24237</v>
      </c>
      <c r="B3389" s="409" t="s">
        <v>24238</v>
      </c>
      <c r="C3389" s="408" t="s">
        <v>144</v>
      </c>
      <c r="D3389" s="410">
        <v>454.75</v>
      </c>
    </row>
    <row r="3390" spans="1:4" ht="18" customHeight="1">
      <c r="A3390" s="408" t="s">
        <v>24239</v>
      </c>
      <c r="B3390" s="409" t="s">
        <v>24240</v>
      </c>
      <c r="C3390" s="408" t="s">
        <v>144</v>
      </c>
      <c r="D3390" s="410">
        <v>522.44000000000005</v>
      </c>
    </row>
    <row r="3391" spans="1:4" ht="18" customHeight="1">
      <c r="A3391" s="408" t="s">
        <v>24241</v>
      </c>
      <c r="B3391" s="409" t="s">
        <v>24242</v>
      </c>
      <c r="C3391" s="408" t="s">
        <v>144</v>
      </c>
      <c r="D3391" s="410">
        <v>590.12</v>
      </c>
    </row>
    <row r="3392" spans="1:4" ht="18" customHeight="1">
      <c r="A3392" s="408" t="s">
        <v>24243</v>
      </c>
      <c r="B3392" s="409" t="s">
        <v>24244</v>
      </c>
      <c r="C3392" s="408" t="s">
        <v>144</v>
      </c>
      <c r="D3392" s="410">
        <v>183.44</v>
      </c>
    </row>
    <row r="3393" spans="1:4" ht="9" customHeight="1">
      <c r="A3393" s="408" t="s">
        <v>24245</v>
      </c>
      <c r="B3393" s="409" t="s">
        <v>24246</v>
      </c>
      <c r="C3393" s="408" t="s">
        <v>143</v>
      </c>
      <c r="D3393" s="410">
        <v>30.57</v>
      </c>
    </row>
    <row r="3394" spans="1:4" ht="9" customHeight="1">
      <c r="A3394" s="408" t="s">
        <v>24247</v>
      </c>
      <c r="B3394" s="409" t="s">
        <v>24248</v>
      </c>
      <c r="C3394" s="408" t="s">
        <v>143</v>
      </c>
      <c r="D3394" s="410">
        <v>21.26</v>
      </c>
    </row>
    <row r="3395" spans="1:4" ht="9" customHeight="1">
      <c r="A3395" s="408" t="s">
        <v>24249</v>
      </c>
      <c r="B3395" s="409" t="s">
        <v>24250</v>
      </c>
      <c r="C3395" s="408" t="s">
        <v>143</v>
      </c>
      <c r="D3395" s="410">
        <v>18.87</v>
      </c>
    </row>
    <row r="3396" spans="1:4" ht="9" customHeight="1">
      <c r="A3396" s="408" t="s">
        <v>24251</v>
      </c>
      <c r="B3396" s="409" t="s">
        <v>24252</v>
      </c>
      <c r="C3396" s="408" t="s">
        <v>143</v>
      </c>
      <c r="D3396" s="410">
        <v>18.23</v>
      </c>
    </row>
    <row r="3397" spans="1:4" ht="9" customHeight="1">
      <c r="A3397" s="408" t="s">
        <v>24253</v>
      </c>
      <c r="B3397" s="409" t="s">
        <v>24254</v>
      </c>
      <c r="C3397" s="408" t="s">
        <v>143</v>
      </c>
      <c r="D3397" s="410">
        <v>46.55</v>
      </c>
    </row>
    <row r="3398" spans="1:4" ht="9" customHeight="1">
      <c r="A3398" s="408" t="s">
        <v>24255</v>
      </c>
      <c r="B3398" s="409" t="s">
        <v>24256</v>
      </c>
      <c r="C3398" s="408" t="s">
        <v>143</v>
      </c>
      <c r="D3398" s="410">
        <v>33.03</v>
      </c>
    </row>
    <row r="3399" spans="1:4" ht="9" customHeight="1">
      <c r="A3399" s="408" t="s">
        <v>24257</v>
      </c>
      <c r="B3399" s="409" t="s">
        <v>24258</v>
      </c>
      <c r="C3399" s="408" t="s">
        <v>143</v>
      </c>
      <c r="D3399" s="410">
        <v>29.98</v>
      </c>
    </row>
    <row r="3400" spans="1:4" ht="9" customHeight="1">
      <c r="A3400" s="408" t="s">
        <v>24259</v>
      </c>
      <c r="B3400" s="409" t="s">
        <v>24260</v>
      </c>
      <c r="C3400" s="408" t="s">
        <v>143</v>
      </c>
      <c r="D3400" s="410">
        <v>30.02</v>
      </c>
    </row>
    <row r="3401" spans="1:4" ht="18" customHeight="1">
      <c r="A3401" s="408" t="s">
        <v>24261</v>
      </c>
      <c r="B3401" s="409" t="s">
        <v>24262</v>
      </c>
      <c r="C3401" s="408" t="s">
        <v>144</v>
      </c>
      <c r="D3401" s="410">
        <v>120.54</v>
      </c>
    </row>
    <row r="3402" spans="1:4" ht="18" customHeight="1">
      <c r="A3402" s="408" t="s">
        <v>24263</v>
      </c>
      <c r="B3402" s="409" t="s">
        <v>24264</v>
      </c>
      <c r="C3402" s="408" t="s">
        <v>144</v>
      </c>
      <c r="D3402" s="410">
        <v>167.74</v>
      </c>
    </row>
    <row r="3403" spans="1:4" ht="18" customHeight="1">
      <c r="A3403" s="408" t="s">
        <v>24265</v>
      </c>
      <c r="B3403" s="409" t="s">
        <v>24266</v>
      </c>
      <c r="C3403" s="408" t="s">
        <v>143</v>
      </c>
      <c r="D3403" s="410">
        <v>2.76</v>
      </c>
    </row>
    <row r="3404" spans="1:4" ht="18" customHeight="1">
      <c r="A3404" s="408" t="s">
        <v>24267</v>
      </c>
      <c r="B3404" s="409" t="s">
        <v>24268</v>
      </c>
      <c r="C3404" s="408" t="s">
        <v>12728</v>
      </c>
      <c r="D3404" s="410">
        <v>11.06</v>
      </c>
    </row>
    <row r="3405" spans="1:4" ht="18" customHeight="1">
      <c r="A3405" s="408" t="s">
        <v>24269</v>
      </c>
      <c r="B3405" s="409" t="s">
        <v>24270</v>
      </c>
      <c r="C3405" s="408" t="s">
        <v>12728</v>
      </c>
      <c r="D3405" s="410">
        <v>9.39</v>
      </c>
    </row>
    <row r="3406" spans="1:4" ht="9" customHeight="1">
      <c r="A3406" s="408" t="s">
        <v>24271</v>
      </c>
      <c r="B3406" s="409" t="s">
        <v>24272</v>
      </c>
      <c r="C3406" s="408" t="s">
        <v>143</v>
      </c>
      <c r="D3406" s="410">
        <v>52.12</v>
      </c>
    </row>
    <row r="3407" spans="1:4" ht="9" customHeight="1">
      <c r="A3407" s="408" t="s">
        <v>24273</v>
      </c>
      <c r="B3407" s="409" t="s">
        <v>24274</v>
      </c>
      <c r="C3407" s="408" t="s">
        <v>6</v>
      </c>
      <c r="D3407" s="410">
        <v>32.53</v>
      </c>
    </row>
    <row r="3408" spans="1:4" ht="9" customHeight="1">
      <c r="A3408" s="408" t="s">
        <v>24275</v>
      </c>
      <c r="B3408" s="409" t="s">
        <v>24276</v>
      </c>
      <c r="C3408" s="408" t="s">
        <v>6</v>
      </c>
      <c r="D3408" s="410">
        <v>17.059999999999999</v>
      </c>
    </row>
    <row r="3409" spans="1:4" ht="9" customHeight="1">
      <c r="A3409" s="408" t="s">
        <v>24277</v>
      </c>
      <c r="B3409" s="409" t="s">
        <v>24278</v>
      </c>
      <c r="C3409" s="408" t="s">
        <v>6</v>
      </c>
      <c r="D3409" s="410">
        <v>24.51</v>
      </c>
    </row>
    <row r="3410" spans="1:4" ht="9" customHeight="1">
      <c r="A3410" s="408" t="s">
        <v>24279</v>
      </c>
      <c r="B3410" s="409" t="s">
        <v>24280</v>
      </c>
      <c r="C3410" s="408" t="s">
        <v>6</v>
      </c>
      <c r="D3410" s="410">
        <v>23.43</v>
      </c>
    </row>
    <row r="3411" spans="1:4" ht="9" customHeight="1">
      <c r="A3411" s="408" t="s">
        <v>24281</v>
      </c>
      <c r="B3411" s="409" t="s">
        <v>24282</v>
      </c>
      <c r="C3411" s="408" t="s">
        <v>6</v>
      </c>
      <c r="D3411" s="410">
        <v>36.35</v>
      </c>
    </row>
    <row r="3412" spans="1:4" ht="9" customHeight="1">
      <c r="A3412" s="408" t="s">
        <v>24283</v>
      </c>
      <c r="B3412" s="409" t="s">
        <v>24284</v>
      </c>
      <c r="C3412" s="408" t="s">
        <v>19</v>
      </c>
      <c r="D3412" s="410">
        <v>0.54</v>
      </c>
    </row>
    <row r="3413" spans="1:4" ht="18" customHeight="1">
      <c r="A3413" s="408" t="s">
        <v>24285</v>
      </c>
      <c r="B3413" s="409" t="s">
        <v>24286</v>
      </c>
      <c r="C3413" s="408" t="s">
        <v>6</v>
      </c>
      <c r="D3413" s="410">
        <v>1328.69</v>
      </c>
    </row>
    <row r="3414" spans="1:4" ht="18" customHeight="1">
      <c r="A3414" s="408" t="s">
        <v>24287</v>
      </c>
      <c r="B3414" s="409" t="s">
        <v>24288</v>
      </c>
      <c r="C3414" s="408" t="s">
        <v>6</v>
      </c>
      <c r="D3414" s="410">
        <v>1618.93</v>
      </c>
    </row>
    <row r="3415" spans="1:4" ht="9" customHeight="1">
      <c r="A3415" s="408" t="s">
        <v>24289</v>
      </c>
      <c r="B3415" s="409" t="s">
        <v>24290</v>
      </c>
      <c r="C3415" s="408" t="s">
        <v>6</v>
      </c>
      <c r="D3415" s="410">
        <v>310.99</v>
      </c>
    </row>
    <row r="3416" spans="1:4" ht="9" customHeight="1">
      <c r="A3416" s="408" t="s">
        <v>24291</v>
      </c>
      <c r="B3416" s="409" t="s">
        <v>24292</v>
      </c>
      <c r="C3416" s="408" t="s">
        <v>143</v>
      </c>
      <c r="D3416" s="410">
        <v>105.1</v>
      </c>
    </row>
    <row r="3417" spans="1:4" ht="9" customHeight="1">
      <c r="A3417" s="408" t="s">
        <v>24293</v>
      </c>
      <c r="B3417" s="409" t="s">
        <v>24294</v>
      </c>
      <c r="C3417" s="408" t="s">
        <v>6</v>
      </c>
      <c r="D3417" s="410">
        <v>203.2</v>
      </c>
    </row>
    <row r="3418" spans="1:4" ht="9" customHeight="1">
      <c r="A3418" s="408" t="s">
        <v>24295</v>
      </c>
      <c r="B3418" s="409" t="s">
        <v>24296</v>
      </c>
      <c r="C3418" s="408" t="s">
        <v>19</v>
      </c>
      <c r="D3418" s="410">
        <v>12.35</v>
      </c>
    </row>
    <row r="3419" spans="1:4" ht="9" customHeight="1">
      <c r="A3419" s="408" t="s">
        <v>24297</v>
      </c>
      <c r="B3419" s="409" t="s">
        <v>24298</v>
      </c>
      <c r="C3419" s="408" t="s">
        <v>143</v>
      </c>
      <c r="D3419" s="410">
        <v>169.63</v>
      </c>
    </row>
    <row r="3420" spans="1:4" ht="9" customHeight="1">
      <c r="A3420" s="408" t="s">
        <v>24299</v>
      </c>
      <c r="B3420" s="409" t="s">
        <v>24300</v>
      </c>
      <c r="C3420" s="408" t="s">
        <v>143</v>
      </c>
      <c r="D3420" s="410">
        <v>418.21</v>
      </c>
    </row>
    <row r="3421" spans="1:4" ht="9" customHeight="1">
      <c r="A3421" s="408" t="s">
        <v>24301</v>
      </c>
      <c r="B3421" s="409" t="s">
        <v>24302</v>
      </c>
      <c r="C3421" s="408" t="s">
        <v>143</v>
      </c>
      <c r="D3421" s="410">
        <v>80.08</v>
      </c>
    </row>
    <row r="3422" spans="1:4" ht="9" customHeight="1">
      <c r="A3422" s="408" t="s">
        <v>24303</v>
      </c>
      <c r="B3422" s="409" t="s">
        <v>24304</v>
      </c>
      <c r="C3422" s="408" t="s">
        <v>6</v>
      </c>
      <c r="D3422" s="410">
        <v>7077.84</v>
      </c>
    </row>
    <row r="3423" spans="1:4" ht="9" customHeight="1">
      <c r="A3423" s="408" t="s">
        <v>24305</v>
      </c>
      <c r="B3423" s="409" t="s">
        <v>24306</v>
      </c>
      <c r="C3423" s="408" t="s">
        <v>6</v>
      </c>
      <c r="D3423" s="410">
        <v>6877.29</v>
      </c>
    </row>
    <row r="3424" spans="1:4" ht="9" customHeight="1">
      <c r="A3424" s="408" t="s">
        <v>24307</v>
      </c>
      <c r="B3424" s="409" t="s">
        <v>24308</v>
      </c>
      <c r="C3424" s="408" t="s">
        <v>6</v>
      </c>
      <c r="D3424" s="410">
        <v>7117.72</v>
      </c>
    </row>
    <row r="3425" spans="1:4" ht="9" customHeight="1">
      <c r="A3425" s="408" t="s">
        <v>24309</v>
      </c>
      <c r="B3425" s="409" t="s">
        <v>24310</v>
      </c>
      <c r="C3425" s="408" t="s">
        <v>6</v>
      </c>
      <c r="D3425" s="410">
        <v>6909.74</v>
      </c>
    </row>
    <row r="3426" spans="1:4" ht="9" customHeight="1">
      <c r="A3426" s="408" t="s">
        <v>24311</v>
      </c>
      <c r="B3426" s="409" t="s">
        <v>24312</v>
      </c>
      <c r="C3426" s="408" t="s">
        <v>6</v>
      </c>
      <c r="D3426" s="410">
        <v>7158.22</v>
      </c>
    </row>
    <row r="3427" spans="1:4" ht="9" customHeight="1">
      <c r="A3427" s="408" t="s">
        <v>24313</v>
      </c>
      <c r="B3427" s="409" t="s">
        <v>24314</v>
      </c>
      <c r="C3427" s="408" t="s">
        <v>6</v>
      </c>
      <c r="D3427" s="410">
        <v>6942.24</v>
      </c>
    </row>
    <row r="3428" spans="1:4" ht="9" customHeight="1">
      <c r="A3428" s="408" t="s">
        <v>24315</v>
      </c>
      <c r="B3428" s="409" t="s">
        <v>24316</v>
      </c>
      <c r="C3428" s="408" t="s">
        <v>6</v>
      </c>
      <c r="D3428" s="410">
        <v>7199.37</v>
      </c>
    </row>
    <row r="3429" spans="1:4" ht="9" customHeight="1">
      <c r="A3429" s="408" t="s">
        <v>24317</v>
      </c>
      <c r="B3429" s="409" t="s">
        <v>24318</v>
      </c>
      <c r="C3429" s="408" t="s">
        <v>6</v>
      </c>
      <c r="D3429" s="410">
        <v>6974.75</v>
      </c>
    </row>
    <row r="3430" spans="1:4" ht="9" customHeight="1">
      <c r="A3430" s="408" t="s">
        <v>24319</v>
      </c>
      <c r="B3430" s="409" t="s">
        <v>24320</v>
      </c>
      <c r="C3430" s="408" t="s">
        <v>6</v>
      </c>
      <c r="D3430" s="410">
        <v>7241.37</v>
      </c>
    </row>
    <row r="3431" spans="1:4" ht="9" customHeight="1">
      <c r="A3431" s="408" t="s">
        <v>24321</v>
      </c>
      <c r="B3431" s="409" t="s">
        <v>24322</v>
      </c>
      <c r="C3431" s="408" t="s">
        <v>6</v>
      </c>
      <c r="D3431" s="410">
        <v>7007.39</v>
      </c>
    </row>
    <row r="3432" spans="1:4" ht="9" customHeight="1">
      <c r="A3432" s="408" t="s">
        <v>24323</v>
      </c>
      <c r="B3432" s="409" t="s">
        <v>24324</v>
      </c>
      <c r="C3432" s="408" t="s">
        <v>6</v>
      </c>
      <c r="D3432" s="410">
        <v>9549.6299999999992</v>
      </c>
    </row>
    <row r="3433" spans="1:4" ht="9" customHeight="1">
      <c r="A3433" s="408" t="s">
        <v>24325</v>
      </c>
      <c r="B3433" s="409" t="s">
        <v>24326</v>
      </c>
      <c r="C3433" s="408" t="s">
        <v>6</v>
      </c>
      <c r="D3433" s="410">
        <v>9341.65</v>
      </c>
    </row>
    <row r="3434" spans="1:4" ht="9" customHeight="1">
      <c r="A3434" s="408" t="s">
        <v>24327</v>
      </c>
      <c r="B3434" s="409" t="s">
        <v>24328</v>
      </c>
      <c r="C3434" s="408" t="s">
        <v>6</v>
      </c>
      <c r="D3434" s="410">
        <v>9622.93</v>
      </c>
    </row>
    <row r="3435" spans="1:4" ht="9" customHeight="1">
      <c r="A3435" s="408" t="s">
        <v>24329</v>
      </c>
      <c r="B3435" s="409" t="s">
        <v>24330</v>
      </c>
      <c r="C3435" s="408" t="s">
        <v>6</v>
      </c>
      <c r="D3435" s="410">
        <v>9406.9500000000007</v>
      </c>
    </row>
    <row r="3436" spans="1:4" ht="9" customHeight="1">
      <c r="A3436" s="408" t="s">
        <v>24331</v>
      </c>
      <c r="B3436" s="409" t="s">
        <v>24332</v>
      </c>
      <c r="C3436" s="408" t="s">
        <v>6</v>
      </c>
      <c r="D3436" s="410">
        <v>9696.89</v>
      </c>
    </row>
    <row r="3437" spans="1:4" ht="9" customHeight="1">
      <c r="A3437" s="408" t="s">
        <v>24333</v>
      </c>
      <c r="B3437" s="409" t="s">
        <v>24334</v>
      </c>
      <c r="C3437" s="408" t="s">
        <v>6</v>
      </c>
      <c r="D3437" s="410">
        <v>9472.27</v>
      </c>
    </row>
    <row r="3438" spans="1:4" ht="9" customHeight="1">
      <c r="A3438" s="408" t="s">
        <v>24335</v>
      </c>
      <c r="B3438" s="409" t="s">
        <v>24336</v>
      </c>
      <c r="C3438" s="408" t="s">
        <v>6</v>
      </c>
      <c r="D3438" s="410">
        <v>9771.68</v>
      </c>
    </row>
    <row r="3439" spans="1:4" ht="9" customHeight="1">
      <c r="A3439" s="408" t="s">
        <v>24337</v>
      </c>
      <c r="B3439" s="409" t="s">
        <v>24338</v>
      </c>
      <c r="C3439" s="408" t="s">
        <v>6</v>
      </c>
      <c r="D3439" s="410">
        <v>9537.7000000000007</v>
      </c>
    </row>
    <row r="3440" spans="1:4" ht="9" customHeight="1">
      <c r="A3440" s="408" t="s">
        <v>24339</v>
      </c>
      <c r="B3440" s="409" t="s">
        <v>24340</v>
      </c>
      <c r="C3440" s="408" t="s">
        <v>6</v>
      </c>
      <c r="D3440" s="410">
        <v>2434.02</v>
      </c>
    </row>
    <row r="3441" spans="1:4" ht="9" customHeight="1">
      <c r="A3441" s="408" t="s">
        <v>24341</v>
      </c>
      <c r="B3441" s="409" t="s">
        <v>24342</v>
      </c>
      <c r="C3441" s="408" t="s">
        <v>6</v>
      </c>
      <c r="D3441" s="410">
        <v>2258.5300000000002</v>
      </c>
    </row>
    <row r="3442" spans="1:4" ht="9" customHeight="1">
      <c r="A3442" s="408" t="s">
        <v>24343</v>
      </c>
      <c r="B3442" s="409" t="s">
        <v>24344</v>
      </c>
      <c r="C3442" s="408" t="s">
        <v>6</v>
      </c>
      <c r="D3442" s="410">
        <v>956.34</v>
      </c>
    </row>
    <row r="3443" spans="1:4" ht="9" customHeight="1">
      <c r="A3443" s="408" t="s">
        <v>24345</v>
      </c>
      <c r="B3443" s="409" t="s">
        <v>24346</v>
      </c>
      <c r="C3443" s="408" t="s">
        <v>6</v>
      </c>
      <c r="D3443" s="410">
        <v>808.56</v>
      </c>
    </row>
    <row r="3444" spans="1:4" ht="9" customHeight="1">
      <c r="A3444" s="408" t="s">
        <v>24347</v>
      </c>
      <c r="B3444" s="409" t="s">
        <v>24348</v>
      </c>
      <c r="C3444" s="408" t="s">
        <v>6</v>
      </c>
      <c r="D3444" s="410">
        <v>1168.78</v>
      </c>
    </row>
    <row r="3445" spans="1:4" ht="9" customHeight="1">
      <c r="A3445" s="408" t="s">
        <v>24349</v>
      </c>
      <c r="B3445" s="409" t="s">
        <v>24350</v>
      </c>
      <c r="C3445" s="408" t="s">
        <v>6</v>
      </c>
      <c r="D3445" s="410">
        <v>1017.01</v>
      </c>
    </row>
    <row r="3446" spans="1:4" ht="9" customHeight="1">
      <c r="A3446" s="408" t="s">
        <v>24351</v>
      </c>
      <c r="B3446" s="409" t="s">
        <v>24352</v>
      </c>
      <c r="C3446" s="408" t="s">
        <v>6</v>
      </c>
      <c r="D3446" s="410">
        <v>1331.7</v>
      </c>
    </row>
    <row r="3447" spans="1:4" ht="9" customHeight="1">
      <c r="A3447" s="408" t="s">
        <v>24353</v>
      </c>
      <c r="B3447" s="409" t="s">
        <v>24354</v>
      </c>
      <c r="C3447" s="408" t="s">
        <v>6</v>
      </c>
      <c r="D3447" s="410">
        <v>1175.72</v>
      </c>
    </row>
    <row r="3448" spans="1:4" ht="9" customHeight="1">
      <c r="A3448" s="408" t="s">
        <v>24355</v>
      </c>
      <c r="B3448" s="409" t="s">
        <v>24356</v>
      </c>
      <c r="C3448" s="408" t="s">
        <v>6</v>
      </c>
      <c r="D3448" s="410">
        <v>1554.54</v>
      </c>
    </row>
    <row r="3449" spans="1:4" ht="9" customHeight="1">
      <c r="A3449" s="408" t="s">
        <v>24357</v>
      </c>
      <c r="B3449" s="409" t="s">
        <v>24358</v>
      </c>
      <c r="C3449" s="408" t="s">
        <v>6</v>
      </c>
      <c r="D3449" s="410">
        <v>1394.1</v>
      </c>
    </row>
    <row r="3450" spans="1:4" ht="9" customHeight="1">
      <c r="A3450" s="408" t="s">
        <v>24359</v>
      </c>
      <c r="B3450" s="409" t="s">
        <v>24360</v>
      </c>
      <c r="C3450" s="408" t="s">
        <v>6</v>
      </c>
      <c r="D3450" s="410">
        <v>1882.2</v>
      </c>
    </row>
    <row r="3451" spans="1:4" ht="9" customHeight="1">
      <c r="A3451" s="408" t="s">
        <v>24361</v>
      </c>
      <c r="B3451" s="409" t="s">
        <v>24362</v>
      </c>
      <c r="C3451" s="408" t="s">
        <v>6</v>
      </c>
      <c r="D3451" s="410">
        <v>1717.04</v>
      </c>
    </row>
    <row r="3452" spans="1:4" ht="9" customHeight="1">
      <c r="A3452" s="408" t="s">
        <v>24363</v>
      </c>
      <c r="B3452" s="409" t="s">
        <v>24364</v>
      </c>
      <c r="C3452" s="408" t="s">
        <v>6</v>
      </c>
      <c r="D3452" s="410">
        <v>1896.74</v>
      </c>
    </row>
    <row r="3453" spans="1:4" ht="9" customHeight="1">
      <c r="A3453" s="408" t="s">
        <v>24365</v>
      </c>
      <c r="B3453" s="409" t="s">
        <v>24366</v>
      </c>
      <c r="C3453" s="408" t="s">
        <v>6</v>
      </c>
      <c r="D3453" s="410">
        <v>1726.57</v>
      </c>
    </row>
    <row r="3454" spans="1:4" ht="9" customHeight="1">
      <c r="A3454" s="408" t="s">
        <v>24367</v>
      </c>
      <c r="B3454" s="409" t="s">
        <v>24368</v>
      </c>
      <c r="C3454" s="408" t="s">
        <v>6</v>
      </c>
      <c r="D3454" s="410">
        <v>3064.74</v>
      </c>
    </row>
    <row r="3455" spans="1:4" ht="9" customHeight="1">
      <c r="A3455" s="408" t="s">
        <v>24369</v>
      </c>
      <c r="B3455" s="409" t="s">
        <v>24370</v>
      </c>
      <c r="C3455" s="408" t="s">
        <v>6</v>
      </c>
      <c r="D3455" s="410">
        <v>2889.25</v>
      </c>
    </row>
    <row r="3456" spans="1:4" ht="9" customHeight="1">
      <c r="A3456" s="408" t="s">
        <v>24371</v>
      </c>
      <c r="B3456" s="409" t="s">
        <v>24372</v>
      </c>
      <c r="C3456" s="408" t="s">
        <v>6</v>
      </c>
      <c r="D3456" s="410">
        <v>3084.26</v>
      </c>
    </row>
    <row r="3457" spans="1:4" ht="9" customHeight="1">
      <c r="A3457" s="408" t="s">
        <v>24373</v>
      </c>
      <c r="B3457" s="409" t="s">
        <v>24374</v>
      </c>
      <c r="C3457" s="408" t="s">
        <v>6</v>
      </c>
      <c r="D3457" s="410">
        <v>2903.11</v>
      </c>
    </row>
    <row r="3458" spans="1:4" ht="9" customHeight="1">
      <c r="A3458" s="408" t="s">
        <v>24375</v>
      </c>
      <c r="B3458" s="409" t="s">
        <v>24376</v>
      </c>
      <c r="C3458" s="408" t="s">
        <v>6</v>
      </c>
      <c r="D3458" s="410">
        <v>3104.18</v>
      </c>
    </row>
    <row r="3459" spans="1:4" ht="9" customHeight="1">
      <c r="A3459" s="408" t="s">
        <v>24377</v>
      </c>
      <c r="B3459" s="409" t="s">
        <v>24378</v>
      </c>
      <c r="C3459" s="408" t="s">
        <v>6</v>
      </c>
      <c r="D3459" s="410">
        <v>2917</v>
      </c>
    </row>
    <row r="3460" spans="1:4" ht="9" customHeight="1">
      <c r="A3460" s="408" t="s">
        <v>24379</v>
      </c>
      <c r="B3460" s="409" t="s">
        <v>24380</v>
      </c>
      <c r="C3460" s="408" t="s">
        <v>6</v>
      </c>
      <c r="D3460" s="410">
        <v>1947.08</v>
      </c>
    </row>
    <row r="3461" spans="1:4" ht="9" customHeight="1">
      <c r="A3461" s="408" t="s">
        <v>24381</v>
      </c>
      <c r="B3461" s="409" t="s">
        <v>24382</v>
      </c>
      <c r="C3461" s="408" t="s">
        <v>6</v>
      </c>
      <c r="D3461" s="410">
        <v>1786.63</v>
      </c>
    </row>
    <row r="3462" spans="1:4" ht="9" customHeight="1">
      <c r="A3462" s="408" t="s">
        <v>24383</v>
      </c>
      <c r="B3462" s="409" t="s">
        <v>24384</v>
      </c>
      <c r="C3462" s="408" t="s">
        <v>6</v>
      </c>
      <c r="D3462" s="410">
        <v>2363.5300000000002</v>
      </c>
    </row>
    <row r="3463" spans="1:4" ht="9" customHeight="1">
      <c r="A3463" s="408" t="s">
        <v>24385</v>
      </c>
      <c r="B3463" s="409" t="s">
        <v>24386</v>
      </c>
      <c r="C3463" s="408" t="s">
        <v>6</v>
      </c>
      <c r="D3463" s="410">
        <v>2198.37</v>
      </c>
    </row>
    <row r="3464" spans="1:4" ht="9" customHeight="1">
      <c r="A3464" s="408" t="s">
        <v>24387</v>
      </c>
      <c r="B3464" s="409" t="s">
        <v>24388</v>
      </c>
      <c r="C3464" s="408" t="s">
        <v>6</v>
      </c>
      <c r="D3464" s="410">
        <v>2382.31</v>
      </c>
    </row>
    <row r="3465" spans="1:4" ht="9" customHeight="1">
      <c r="A3465" s="408" t="s">
        <v>24389</v>
      </c>
      <c r="B3465" s="409" t="s">
        <v>24390</v>
      </c>
      <c r="C3465" s="408" t="s">
        <v>6</v>
      </c>
      <c r="D3465" s="410">
        <v>2212.15</v>
      </c>
    </row>
    <row r="3466" spans="1:4" ht="9" customHeight="1">
      <c r="A3466" s="408" t="s">
        <v>24391</v>
      </c>
      <c r="B3466" s="409" t="s">
        <v>24392</v>
      </c>
      <c r="C3466" s="408" t="s">
        <v>6</v>
      </c>
      <c r="D3466" s="410">
        <v>3644.25</v>
      </c>
    </row>
    <row r="3467" spans="1:4" ht="9" customHeight="1">
      <c r="A3467" s="408" t="s">
        <v>24393</v>
      </c>
      <c r="B3467" s="409" t="s">
        <v>24394</v>
      </c>
      <c r="C3467" s="408" t="s">
        <v>6</v>
      </c>
      <c r="D3467" s="410">
        <v>3468.77</v>
      </c>
    </row>
    <row r="3468" spans="1:4" ht="9" customHeight="1">
      <c r="A3468" s="408" t="s">
        <v>24395</v>
      </c>
      <c r="B3468" s="409" t="s">
        <v>24396</v>
      </c>
      <c r="C3468" s="408" t="s">
        <v>6</v>
      </c>
      <c r="D3468" s="410">
        <v>3668.93</v>
      </c>
    </row>
    <row r="3469" spans="1:4" ht="9" customHeight="1">
      <c r="A3469" s="408" t="s">
        <v>24397</v>
      </c>
      <c r="B3469" s="409" t="s">
        <v>24398</v>
      </c>
      <c r="C3469" s="408" t="s">
        <v>6</v>
      </c>
      <c r="D3469" s="410">
        <v>3487.79</v>
      </c>
    </row>
    <row r="3470" spans="1:4" ht="9" customHeight="1">
      <c r="A3470" s="408" t="s">
        <v>24399</v>
      </c>
      <c r="B3470" s="409" t="s">
        <v>24400</v>
      </c>
      <c r="C3470" s="408" t="s">
        <v>6</v>
      </c>
      <c r="D3470" s="410">
        <v>3694.02</v>
      </c>
    </row>
    <row r="3471" spans="1:4" ht="9" customHeight="1">
      <c r="A3471" s="408" t="s">
        <v>24401</v>
      </c>
      <c r="B3471" s="409" t="s">
        <v>24402</v>
      </c>
      <c r="C3471" s="408" t="s">
        <v>6</v>
      </c>
      <c r="D3471" s="410">
        <v>3506.84</v>
      </c>
    </row>
    <row r="3472" spans="1:4" ht="9" customHeight="1">
      <c r="A3472" s="408" t="s">
        <v>24403</v>
      </c>
      <c r="B3472" s="409" t="s">
        <v>24404</v>
      </c>
      <c r="C3472" s="408" t="s">
        <v>6</v>
      </c>
      <c r="D3472" s="410">
        <v>5294.92</v>
      </c>
    </row>
    <row r="3473" spans="1:4" ht="9" customHeight="1">
      <c r="A3473" s="408" t="s">
        <v>24405</v>
      </c>
      <c r="B3473" s="409" t="s">
        <v>24406</v>
      </c>
      <c r="C3473" s="408" t="s">
        <v>6</v>
      </c>
      <c r="D3473" s="410">
        <v>5101.29</v>
      </c>
    </row>
    <row r="3474" spans="1:4" ht="9" customHeight="1">
      <c r="A3474" s="408" t="s">
        <v>24407</v>
      </c>
      <c r="B3474" s="409" t="s">
        <v>24408</v>
      </c>
      <c r="C3474" s="408" t="s">
        <v>6</v>
      </c>
      <c r="D3474" s="410">
        <v>5320.98</v>
      </c>
    </row>
    <row r="3475" spans="1:4" ht="9" customHeight="1">
      <c r="A3475" s="408" t="s">
        <v>24409</v>
      </c>
      <c r="B3475" s="409" t="s">
        <v>24410</v>
      </c>
      <c r="C3475" s="408" t="s">
        <v>6</v>
      </c>
      <c r="D3475" s="410">
        <v>5120.43</v>
      </c>
    </row>
    <row r="3476" spans="1:4" ht="9" customHeight="1">
      <c r="A3476" s="408" t="s">
        <v>24411</v>
      </c>
      <c r="B3476" s="409" t="s">
        <v>24412</v>
      </c>
      <c r="C3476" s="408" t="s">
        <v>6</v>
      </c>
      <c r="D3476" s="410">
        <v>5347.6</v>
      </c>
    </row>
    <row r="3477" spans="1:4" ht="9" customHeight="1">
      <c r="A3477" s="408" t="s">
        <v>24413</v>
      </c>
      <c r="B3477" s="409" t="s">
        <v>24414</v>
      </c>
      <c r="C3477" s="408" t="s">
        <v>6</v>
      </c>
      <c r="D3477" s="410">
        <v>5139.62</v>
      </c>
    </row>
    <row r="3478" spans="1:4" ht="9" customHeight="1">
      <c r="A3478" s="408" t="s">
        <v>24415</v>
      </c>
      <c r="B3478" s="409" t="s">
        <v>24416</v>
      </c>
      <c r="C3478" s="408" t="s">
        <v>6</v>
      </c>
      <c r="D3478" s="410">
        <v>2832.25</v>
      </c>
    </row>
    <row r="3479" spans="1:4" ht="9" customHeight="1">
      <c r="A3479" s="408" t="s">
        <v>24417</v>
      </c>
      <c r="B3479" s="409" t="s">
        <v>24418</v>
      </c>
      <c r="C3479" s="408" t="s">
        <v>6</v>
      </c>
      <c r="D3479" s="410">
        <v>2662.09</v>
      </c>
    </row>
    <row r="3480" spans="1:4" ht="9" customHeight="1">
      <c r="A3480" s="408" t="s">
        <v>24419</v>
      </c>
      <c r="B3480" s="409" t="s">
        <v>24420</v>
      </c>
      <c r="C3480" s="408" t="s">
        <v>6</v>
      </c>
      <c r="D3480" s="410">
        <v>57.34</v>
      </c>
    </row>
    <row r="3481" spans="1:4" ht="9" customHeight="1">
      <c r="A3481" s="408" t="s">
        <v>24421</v>
      </c>
      <c r="B3481" s="409" t="s">
        <v>24422</v>
      </c>
      <c r="C3481" s="408" t="s">
        <v>6</v>
      </c>
      <c r="D3481" s="410">
        <v>49.81</v>
      </c>
    </row>
    <row r="3482" spans="1:4" ht="9" customHeight="1">
      <c r="A3482" s="408" t="s">
        <v>24423</v>
      </c>
      <c r="B3482" s="409" t="s">
        <v>24424</v>
      </c>
      <c r="C3482" s="408" t="s">
        <v>6</v>
      </c>
      <c r="D3482" s="410">
        <v>68.290000000000006</v>
      </c>
    </row>
    <row r="3483" spans="1:4" ht="9" customHeight="1">
      <c r="A3483" s="408" t="s">
        <v>24425</v>
      </c>
      <c r="B3483" s="409" t="s">
        <v>24426</v>
      </c>
      <c r="C3483" s="408" t="s">
        <v>6</v>
      </c>
      <c r="D3483" s="410">
        <v>57.45</v>
      </c>
    </row>
    <row r="3484" spans="1:4" ht="9" customHeight="1">
      <c r="A3484" s="408" t="s">
        <v>24427</v>
      </c>
      <c r="B3484" s="409" t="s">
        <v>24428</v>
      </c>
      <c r="C3484" s="408" t="s">
        <v>6</v>
      </c>
      <c r="D3484" s="410">
        <v>80.92</v>
      </c>
    </row>
    <row r="3485" spans="1:4" ht="9" customHeight="1">
      <c r="A3485" s="408" t="s">
        <v>24429</v>
      </c>
      <c r="B3485" s="409" t="s">
        <v>24430</v>
      </c>
      <c r="C3485" s="408" t="s">
        <v>6</v>
      </c>
      <c r="D3485" s="410">
        <v>66.17</v>
      </c>
    </row>
    <row r="3486" spans="1:4" ht="9" customHeight="1">
      <c r="A3486" s="408" t="s">
        <v>24431</v>
      </c>
      <c r="B3486" s="409" t="s">
        <v>24432</v>
      </c>
      <c r="C3486" s="408" t="s">
        <v>6</v>
      </c>
      <c r="D3486" s="410">
        <v>96.12</v>
      </c>
    </row>
    <row r="3487" spans="1:4" ht="9" customHeight="1">
      <c r="A3487" s="408" t="s">
        <v>24433</v>
      </c>
      <c r="B3487" s="409" t="s">
        <v>24434</v>
      </c>
      <c r="C3487" s="408" t="s">
        <v>6</v>
      </c>
      <c r="D3487" s="410">
        <v>76.849999999999994</v>
      </c>
    </row>
    <row r="3488" spans="1:4" ht="9" customHeight="1">
      <c r="A3488" s="408" t="s">
        <v>24435</v>
      </c>
      <c r="B3488" s="409" t="s">
        <v>24436</v>
      </c>
      <c r="C3488" s="408" t="s">
        <v>6</v>
      </c>
      <c r="D3488" s="410">
        <v>6842.32</v>
      </c>
    </row>
    <row r="3489" spans="1:4" ht="9" customHeight="1">
      <c r="A3489" s="408" t="s">
        <v>24437</v>
      </c>
      <c r="B3489" s="409" t="s">
        <v>24438</v>
      </c>
      <c r="C3489" s="408" t="s">
        <v>6</v>
      </c>
      <c r="D3489" s="410">
        <v>6872.99</v>
      </c>
    </row>
    <row r="3490" spans="1:4" ht="9" customHeight="1">
      <c r="A3490" s="408" t="s">
        <v>24439</v>
      </c>
      <c r="B3490" s="409" t="s">
        <v>24440</v>
      </c>
      <c r="C3490" s="408" t="s">
        <v>6</v>
      </c>
      <c r="D3490" s="410">
        <v>6903.66</v>
      </c>
    </row>
    <row r="3491" spans="1:4" ht="9" customHeight="1">
      <c r="A3491" s="408" t="s">
        <v>24441</v>
      </c>
      <c r="B3491" s="409" t="s">
        <v>24442</v>
      </c>
      <c r="C3491" s="408" t="s">
        <v>6</v>
      </c>
      <c r="D3491" s="410">
        <v>6934.27</v>
      </c>
    </row>
    <row r="3492" spans="1:4" ht="9" customHeight="1">
      <c r="A3492" s="408" t="s">
        <v>24443</v>
      </c>
      <c r="B3492" s="409" t="s">
        <v>24444</v>
      </c>
      <c r="C3492" s="408" t="s">
        <v>6</v>
      </c>
      <c r="D3492" s="410">
        <v>6964.94</v>
      </c>
    </row>
    <row r="3493" spans="1:4" ht="9" customHeight="1">
      <c r="A3493" s="408" t="s">
        <v>24445</v>
      </c>
      <c r="B3493" s="409" t="s">
        <v>24446</v>
      </c>
      <c r="C3493" s="408" t="s">
        <v>6</v>
      </c>
      <c r="D3493" s="410">
        <v>9297.98</v>
      </c>
    </row>
    <row r="3494" spans="1:4" ht="9" customHeight="1">
      <c r="A3494" s="408" t="s">
        <v>24447</v>
      </c>
      <c r="B3494" s="409" t="s">
        <v>24448</v>
      </c>
      <c r="C3494" s="408" t="s">
        <v>6</v>
      </c>
      <c r="D3494" s="410">
        <v>9361</v>
      </c>
    </row>
    <row r="3495" spans="1:4" ht="9" customHeight="1">
      <c r="A3495" s="408" t="s">
        <v>24449</v>
      </c>
      <c r="B3495" s="409" t="s">
        <v>24450</v>
      </c>
      <c r="C3495" s="408" t="s">
        <v>6</v>
      </c>
      <c r="D3495" s="410">
        <v>9423.9699999999993</v>
      </c>
    </row>
    <row r="3496" spans="1:4" ht="9" customHeight="1">
      <c r="A3496" s="408" t="s">
        <v>24451</v>
      </c>
      <c r="B3496" s="409" t="s">
        <v>24452</v>
      </c>
      <c r="C3496" s="408" t="s">
        <v>6</v>
      </c>
      <c r="D3496" s="410">
        <v>9486.98</v>
      </c>
    </row>
    <row r="3497" spans="1:4" ht="9" customHeight="1">
      <c r="A3497" s="408" t="s">
        <v>24453</v>
      </c>
      <c r="B3497" s="409" t="s">
        <v>24454</v>
      </c>
      <c r="C3497" s="408" t="s">
        <v>6</v>
      </c>
      <c r="D3497" s="410">
        <v>2236.71</v>
      </c>
    </row>
    <row r="3498" spans="1:4" ht="9" customHeight="1">
      <c r="A3498" s="408" t="s">
        <v>24455</v>
      </c>
      <c r="B3498" s="409" t="s">
        <v>24456</v>
      </c>
      <c r="C3498" s="408" t="s">
        <v>6</v>
      </c>
      <c r="D3498" s="410">
        <v>791.9</v>
      </c>
    </row>
    <row r="3499" spans="1:4" ht="9" customHeight="1">
      <c r="A3499" s="408" t="s">
        <v>24457</v>
      </c>
      <c r="B3499" s="409" t="s">
        <v>24458</v>
      </c>
      <c r="C3499" s="408" t="s">
        <v>6</v>
      </c>
      <c r="D3499" s="410">
        <v>999.55</v>
      </c>
    </row>
    <row r="3500" spans="1:4" ht="9" customHeight="1">
      <c r="A3500" s="408" t="s">
        <v>24459</v>
      </c>
      <c r="B3500" s="409" t="s">
        <v>24460</v>
      </c>
      <c r="C3500" s="408" t="s">
        <v>6</v>
      </c>
      <c r="D3500" s="410">
        <v>1157.44</v>
      </c>
    </row>
    <row r="3501" spans="1:4" ht="9" customHeight="1">
      <c r="A3501" s="408" t="s">
        <v>24461</v>
      </c>
      <c r="B3501" s="409" t="s">
        <v>24462</v>
      </c>
      <c r="C3501" s="408" t="s">
        <v>6</v>
      </c>
      <c r="D3501" s="410">
        <v>1374.98</v>
      </c>
    </row>
    <row r="3502" spans="1:4" ht="9" customHeight="1">
      <c r="A3502" s="408" t="s">
        <v>24463</v>
      </c>
      <c r="B3502" s="409" t="s">
        <v>24464</v>
      </c>
      <c r="C3502" s="408" t="s">
        <v>6</v>
      </c>
      <c r="D3502" s="410">
        <v>1697.05</v>
      </c>
    </row>
    <row r="3503" spans="1:4" ht="9" customHeight="1">
      <c r="A3503" s="408" t="s">
        <v>24465</v>
      </c>
      <c r="B3503" s="409" t="s">
        <v>24466</v>
      </c>
      <c r="C3503" s="408" t="s">
        <v>6</v>
      </c>
      <c r="D3503" s="410">
        <v>1705.68</v>
      </c>
    </row>
    <row r="3504" spans="1:4" ht="9" customHeight="1">
      <c r="A3504" s="408" t="s">
        <v>24467</v>
      </c>
      <c r="B3504" s="409" t="s">
        <v>24468</v>
      </c>
      <c r="C3504" s="408" t="s">
        <v>6</v>
      </c>
      <c r="D3504" s="410">
        <v>2865.87</v>
      </c>
    </row>
    <row r="3505" spans="1:4" ht="9" customHeight="1">
      <c r="A3505" s="408" t="s">
        <v>24469</v>
      </c>
      <c r="B3505" s="409" t="s">
        <v>24470</v>
      </c>
      <c r="C3505" s="408" t="s">
        <v>6</v>
      </c>
      <c r="D3505" s="410">
        <v>2878.61</v>
      </c>
    </row>
    <row r="3506" spans="1:4" ht="9" customHeight="1">
      <c r="A3506" s="408" t="s">
        <v>24471</v>
      </c>
      <c r="B3506" s="409" t="s">
        <v>24472</v>
      </c>
      <c r="C3506" s="408" t="s">
        <v>6</v>
      </c>
      <c r="D3506" s="410">
        <v>2891.34</v>
      </c>
    </row>
    <row r="3507" spans="1:4" ht="9" customHeight="1">
      <c r="A3507" s="408" t="s">
        <v>24473</v>
      </c>
      <c r="B3507" s="409" t="s">
        <v>24474</v>
      </c>
      <c r="C3507" s="408" t="s">
        <v>6</v>
      </c>
      <c r="D3507" s="410">
        <v>1766.41</v>
      </c>
    </row>
    <row r="3508" spans="1:4" ht="9" customHeight="1">
      <c r="A3508" s="408" t="s">
        <v>24475</v>
      </c>
      <c r="B3508" s="409" t="s">
        <v>24476</v>
      </c>
      <c r="C3508" s="408" t="s">
        <v>6</v>
      </c>
      <c r="D3508" s="410">
        <v>2177.12</v>
      </c>
    </row>
    <row r="3509" spans="1:4" ht="9" customHeight="1">
      <c r="A3509" s="408" t="s">
        <v>24477</v>
      </c>
      <c r="B3509" s="409" t="s">
        <v>24478</v>
      </c>
      <c r="C3509" s="408" t="s">
        <v>6</v>
      </c>
      <c r="D3509" s="410">
        <v>2189.85</v>
      </c>
    </row>
    <row r="3510" spans="1:4" ht="9" customHeight="1">
      <c r="A3510" s="408" t="s">
        <v>24479</v>
      </c>
      <c r="B3510" s="409" t="s">
        <v>24480</v>
      </c>
      <c r="C3510" s="408" t="s">
        <v>6</v>
      </c>
      <c r="D3510" s="410">
        <v>3443.87</v>
      </c>
    </row>
    <row r="3511" spans="1:4" ht="9" customHeight="1">
      <c r="A3511" s="408" t="s">
        <v>24481</v>
      </c>
      <c r="B3511" s="409" t="s">
        <v>24482</v>
      </c>
      <c r="C3511" s="408" t="s">
        <v>6</v>
      </c>
      <c r="D3511" s="410">
        <v>3461.62</v>
      </c>
    </row>
    <row r="3512" spans="1:4" ht="9" customHeight="1">
      <c r="A3512" s="408" t="s">
        <v>24483</v>
      </c>
      <c r="B3512" s="409" t="s">
        <v>24484</v>
      </c>
      <c r="C3512" s="408" t="s">
        <v>6</v>
      </c>
      <c r="D3512" s="410">
        <v>3479.37</v>
      </c>
    </row>
    <row r="3513" spans="1:4" ht="9" customHeight="1">
      <c r="A3513" s="408" t="s">
        <v>24485</v>
      </c>
      <c r="B3513" s="409" t="s">
        <v>24486</v>
      </c>
      <c r="C3513" s="408" t="s">
        <v>6</v>
      </c>
      <c r="D3513" s="410">
        <v>5072.47</v>
      </c>
    </row>
    <row r="3514" spans="1:4" ht="9" customHeight="1">
      <c r="A3514" s="408" t="s">
        <v>24487</v>
      </c>
      <c r="B3514" s="409" t="s">
        <v>24488</v>
      </c>
      <c r="C3514" s="408" t="s">
        <v>6</v>
      </c>
      <c r="D3514" s="410">
        <v>5090.22</v>
      </c>
    </row>
    <row r="3515" spans="1:4" ht="9" customHeight="1">
      <c r="A3515" s="408" t="s">
        <v>24489</v>
      </c>
      <c r="B3515" s="409" t="s">
        <v>24490</v>
      </c>
      <c r="C3515" s="408" t="s">
        <v>6</v>
      </c>
      <c r="D3515" s="410">
        <v>5107.96</v>
      </c>
    </row>
    <row r="3516" spans="1:4" ht="9" customHeight="1">
      <c r="A3516" s="408" t="s">
        <v>24491</v>
      </c>
      <c r="B3516" s="409" t="s">
        <v>24492</v>
      </c>
      <c r="C3516" s="408" t="s">
        <v>6</v>
      </c>
      <c r="D3516" s="410">
        <v>2638.42</v>
      </c>
    </row>
    <row r="3517" spans="1:4" ht="9" customHeight="1">
      <c r="A3517" s="408" t="s">
        <v>24493</v>
      </c>
      <c r="B3517" s="409" t="s">
        <v>24494</v>
      </c>
      <c r="C3517" s="408" t="s">
        <v>19</v>
      </c>
      <c r="D3517" s="410">
        <v>12.3</v>
      </c>
    </row>
    <row r="3518" spans="1:4" ht="18" customHeight="1">
      <c r="A3518" s="408" t="s">
        <v>24495</v>
      </c>
      <c r="B3518" s="409" t="s">
        <v>24496</v>
      </c>
      <c r="C3518" s="408" t="s">
        <v>6</v>
      </c>
      <c r="D3518" s="410">
        <v>2717.96</v>
      </c>
    </row>
    <row r="3519" spans="1:4" ht="18" customHeight="1">
      <c r="A3519" s="408" t="s">
        <v>24497</v>
      </c>
      <c r="B3519" s="409" t="s">
        <v>24498</v>
      </c>
      <c r="C3519" s="408" t="s">
        <v>6</v>
      </c>
      <c r="D3519" s="410">
        <v>2806.58</v>
      </c>
    </row>
    <row r="3520" spans="1:4" ht="18" customHeight="1">
      <c r="A3520" s="408" t="s">
        <v>24499</v>
      </c>
      <c r="B3520" s="409" t="s">
        <v>24500</v>
      </c>
      <c r="C3520" s="408" t="s">
        <v>6</v>
      </c>
      <c r="D3520" s="410">
        <v>2959.72</v>
      </c>
    </row>
    <row r="3521" spans="1:4" ht="18" customHeight="1">
      <c r="A3521" s="408" t="s">
        <v>24501</v>
      </c>
      <c r="B3521" s="409" t="s">
        <v>24502</v>
      </c>
      <c r="C3521" s="408" t="s">
        <v>6</v>
      </c>
      <c r="D3521" s="410">
        <v>3160.37</v>
      </c>
    </row>
    <row r="3522" spans="1:4" ht="18" customHeight="1">
      <c r="A3522" s="408" t="s">
        <v>24503</v>
      </c>
      <c r="B3522" s="409" t="s">
        <v>24504</v>
      </c>
      <c r="C3522" s="408" t="s">
        <v>6</v>
      </c>
      <c r="D3522" s="410">
        <v>3272.94</v>
      </c>
    </row>
    <row r="3523" spans="1:4" ht="18" customHeight="1">
      <c r="A3523" s="408" t="s">
        <v>24505</v>
      </c>
      <c r="B3523" s="409" t="s">
        <v>24506</v>
      </c>
      <c r="C3523" s="408" t="s">
        <v>6</v>
      </c>
      <c r="D3523" s="410">
        <v>3404.43</v>
      </c>
    </row>
    <row r="3524" spans="1:4" ht="18" customHeight="1">
      <c r="A3524" s="408" t="s">
        <v>24507</v>
      </c>
      <c r="B3524" s="409" t="s">
        <v>24508</v>
      </c>
      <c r="C3524" s="408" t="s">
        <v>6</v>
      </c>
      <c r="D3524" s="410">
        <v>3616.94</v>
      </c>
    </row>
    <row r="3525" spans="1:4" ht="18" customHeight="1">
      <c r="A3525" s="408" t="s">
        <v>24509</v>
      </c>
      <c r="B3525" s="409" t="s">
        <v>24510</v>
      </c>
      <c r="C3525" s="408" t="s">
        <v>6</v>
      </c>
      <c r="D3525" s="410">
        <v>3720.33</v>
      </c>
    </row>
    <row r="3526" spans="1:4" ht="18" customHeight="1">
      <c r="A3526" s="408" t="s">
        <v>24511</v>
      </c>
      <c r="B3526" s="409" t="s">
        <v>24512</v>
      </c>
      <c r="C3526" s="408" t="s">
        <v>6</v>
      </c>
      <c r="D3526" s="410">
        <v>3911.31</v>
      </c>
    </row>
    <row r="3527" spans="1:4" ht="18" customHeight="1">
      <c r="A3527" s="408" t="s">
        <v>24513</v>
      </c>
      <c r="B3527" s="409" t="s">
        <v>24514</v>
      </c>
      <c r="C3527" s="408" t="s">
        <v>6</v>
      </c>
      <c r="D3527" s="410">
        <v>2183.1</v>
      </c>
    </row>
    <row r="3528" spans="1:4" ht="18" customHeight="1">
      <c r="A3528" s="408" t="s">
        <v>24515</v>
      </c>
      <c r="B3528" s="409" t="s">
        <v>24516</v>
      </c>
      <c r="C3528" s="408" t="s">
        <v>6</v>
      </c>
      <c r="D3528" s="410">
        <v>2285.6799999999998</v>
      </c>
    </row>
    <row r="3529" spans="1:4" ht="18" customHeight="1">
      <c r="A3529" s="408" t="s">
        <v>24517</v>
      </c>
      <c r="B3529" s="409" t="s">
        <v>24518</v>
      </c>
      <c r="C3529" s="408" t="s">
        <v>6</v>
      </c>
      <c r="D3529" s="410">
        <v>2448.27</v>
      </c>
    </row>
    <row r="3530" spans="1:4" ht="18" customHeight="1">
      <c r="A3530" s="408" t="s">
        <v>24519</v>
      </c>
      <c r="B3530" s="409" t="s">
        <v>24520</v>
      </c>
      <c r="C3530" s="408" t="s">
        <v>6</v>
      </c>
      <c r="D3530" s="410">
        <v>2558.7600000000002</v>
      </c>
    </row>
    <row r="3531" spans="1:4" ht="18" customHeight="1">
      <c r="A3531" s="408" t="s">
        <v>24521</v>
      </c>
      <c r="B3531" s="409" t="s">
        <v>24522</v>
      </c>
      <c r="C3531" s="408" t="s">
        <v>6</v>
      </c>
      <c r="D3531" s="410">
        <v>4775.53</v>
      </c>
    </row>
    <row r="3532" spans="1:4" ht="18" customHeight="1">
      <c r="A3532" s="408" t="s">
        <v>24523</v>
      </c>
      <c r="B3532" s="409" t="s">
        <v>24524</v>
      </c>
      <c r="C3532" s="408" t="s">
        <v>6</v>
      </c>
      <c r="D3532" s="410">
        <v>5043.0600000000004</v>
      </c>
    </row>
    <row r="3533" spans="1:4" ht="18" customHeight="1">
      <c r="A3533" s="408" t="s">
        <v>24525</v>
      </c>
      <c r="B3533" s="409" t="s">
        <v>24526</v>
      </c>
      <c r="C3533" s="408" t="s">
        <v>6</v>
      </c>
      <c r="D3533" s="410">
        <v>5256.98</v>
      </c>
    </row>
    <row r="3534" spans="1:4" ht="18" customHeight="1">
      <c r="A3534" s="408" t="s">
        <v>24527</v>
      </c>
      <c r="B3534" s="409" t="s">
        <v>24528</v>
      </c>
      <c r="C3534" s="408" t="s">
        <v>6</v>
      </c>
      <c r="D3534" s="410">
        <v>5504.16</v>
      </c>
    </row>
    <row r="3535" spans="1:4" ht="18" customHeight="1">
      <c r="A3535" s="408" t="s">
        <v>24529</v>
      </c>
      <c r="B3535" s="409" t="s">
        <v>24530</v>
      </c>
      <c r="C3535" s="408" t="s">
        <v>6</v>
      </c>
      <c r="D3535" s="410">
        <v>5654.42</v>
      </c>
    </row>
    <row r="3536" spans="1:4" ht="18" customHeight="1">
      <c r="A3536" s="408" t="s">
        <v>24531</v>
      </c>
      <c r="B3536" s="409" t="s">
        <v>24532</v>
      </c>
      <c r="C3536" s="408" t="s">
        <v>6</v>
      </c>
      <c r="D3536" s="410">
        <v>5973.37</v>
      </c>
    </row>
    <row r="3537" spans="1:4" ht="18" customHeight="1">
      <c r="A3537" s="408" t="s">
        <v>24533</v>
      </c>
      <c r="B3537" s="409" t="s">
        <v>24534</v>
      </c>
      <c r="C3537" s="408" t="s">
        <v>6</v>
      </c>
      <c r="D3537" s="410">
        <v>6444.35</v>
      </c>
    </row>
    <row r="3538" spans="1:4" ht="18" customHeight="1">
      <c r="A3538" s="408" t="s">
        <v>24535</v>
      </c>
      <c r="B3538" s="409" t="s">
        <v>24536</v>
      </c>
      <c r="C3538" s="408" t="s">
        <v>6</v>
      </c>
      <c r="D3538" s="410">
        <v>6739.19</v>
      </c>
    </row>
    <row r="3539" spans="1:4" ht="18" customHeight="1">
      <c r="A3539" s="408" t="s">
        <v>24537</v>
      </c>
      <c r="B3539" s="409" t="s">
        <v>24538</v>
      </c>
      <c r="C3539" s="408" t="s">
        <v>6</v>
      </c>
      <c r="D3539" s="410">
        <v>7030.69</v>
      </c>
    </row>
    <row r="3540" spans="1:4" ht="18" customHeight="1">
      <c r="A3540" s="408" t="s">
        <v>24539</v>
      </c>
      <c r="B3540" s="409" t="s">
        <v>24540</v>
      </c>
      <c r="C3540" s="408" t="s">
        <v>6</v>
      </c>
      <c r="D3540" s="410">
        <v>3816.92</v>
      </c>
    </row>
    <row r="3541" spans="1:4" ht="18" customHeight="1">
      <c r="A3541" s="408" t="s">
        <v>24541</v>
      </c>
      <c r="B3541" s="409" t="s">
        <v>24542</v>
      </c>
      <c r="C3541" s="408" t="s">
        <v>6</v>
      </c>
      <c r="D3541" s="410">
        <v>4007.29</v>
      </c>
    </row>
    <row r="3542" spans="1:4" ht="18" customHeight="1">
      <c r="A3542" s="408" t="s">
        <v>24543</v>
      </c>
      <c r="B3542" s="409" t="s">
        <v>24544</v>
      </c>
      <c r="C3542" s="408" t="s">
        <v>6</v>
      </c>
      <c r="D3542" s="410">
        <v>4204.21</v>
      </c>
    </row>
    <row r="3543" spans="1:4" ht="18" customHeight="1">
      <c r="A3543" s="408" t="s">
        <v>24545</v>
      </c>
      <c r="B3543" s="409" t="s">
        <v>24546</v>
      </c>
      <c r="C3543" s="408" t="s">
        <v>6</v>
      </c>
      <c r="D3543" s="410">
        <v>4444.43</v>
      </c>
    </row>
    <row r="3544" spans="1:4" ht="9" customHeight="1">
      <c r="A3544" s="408" t="s">
        <v>24547</v>
      </c>
      <c r="B3544" s="409" t="s">
        <v>24548</v>
      </c>
      <c r="C3544" s="408" t="s">
        <v>6</v>
      </c>
      <c r="D3544" s="410">
        <v>438.65</v>
      </c>
    </row>
    <row r="3545" spans="1:4" ht="9" customHeight="1">
      <c r="A3545" s="408" t="s">
        <v>24549</v>
      </c>
      <c r="B3545" s="409" t="s">
        <v>24550</v>
      </c>
      <c r="C3545" s="408" t="s">
        <v>6</v>
      </c>
      <c r="D3545" s="410">
        <v>453.39</v>
      </c>
    </row>
    <row r="3546" spans="1:4" ht="9" customHeight="1">
      <c r="A3546" s="408" t="s">
        <v>24551</v>
      </c>
      <c r="B3546" s="409" t="s">
        <v>24552</v>
      </c>
      <c r="C3546" s="408" t="s">
        <v>6</v>
      </c>
      <c r="D3546" s="410">
        <v>477.47</v>
      </c>
    </row>
    <row r="3547" spans="1:4" ht="9" customHeight="1">
      <c r="A3547" s="408" t="s">
        <v>24553</v>
      </c>
      <c r="B3547" s="409" t="s">
        <v>24554</v>
      </c>
      <c r="C3547" s="408" t="s">
        <v>6</v>
      </c>
      <c r="D3547" s="410">
        <v>494.99</v>
      </c>
    </row>
    <row r="3548" spans="1:4" ht="9" customHeight="1">
      <c r="A3548" s="408" t="s">
        <v>24555</v>
      </c>
      <c r="B3548" s="409" t="s">
        <v>24556</v>
      </c>
      <c r="C3548" s="408" t="s">
        <v>6</v>
      </c>
      <c r="D3548" s="410">
        <v>513.84</v>
      </c>
    </row>
    <row r="3549" spans="1:4" ht="9" customHeight="1">
      <c r="A3549" s="408" t="s">
        <v>24557</v>
      </c>
      <c r="B3549" s="409" t="s">
        <v>24558</v>
      </c>
      <c r="C3549" s="408" t="s">
        <v>6</v>
      </c>
      <c r="D3549" s="410">
        <v>534.19000000000005</v>
      </c>
    </row>
    <row r="3550" spans="1:4" ht="9" customHeight="1">
      <c r="A3550" s="408" t="s">
        <v>24559</v>
      </c>
      <c r="B3550" s="409" t="s">
        <v>24560</v>
      </c>
      <c r="C3550" s="408" t="s">
        <v>6</v>
      </c>
      <c r="D3550" s="410">
        <v>557.66</v>
      </c>
    </row>
    <row r="3551" spans="1:4" ht="9" customHeight="1">
      <c r="A3551" s="408" t="s">
        <v>24561</v>
      </c>
      <c r="B3551" s="409" t="s">
        <v>24562</v>
      </c>
      <c r="C3551" s="408" t="s">
        <v>6</v>
      </c>
      <c r="D3551" s="410">
        <v>581.71</v>
      </c>
    </row>
    <row r="3552" spans="1:4" ht="9" customHeight="1">
      <c r="A3552" s="408" t="s">
        <v>24563</v>
      </c>
      <c r="B3552" s="409" t="s">
        <v>24564</v>
      </c>
      <c r="C3552" s="408" t="s">
        <v>6</v>
      </c>
      <c r="D3552" s="410">
        <v>594.53</v>
      </c>
    </row>
    <row r="3553" spans="1:4" ht="9" customHeight="1">
      <c r="A3553" s="408" t="s">
        <v>24565</v>
      </c>
      <c r="B3553" s="409" t="s">
        <v>24566</v>
      </c>
      <c r="C3553" s="408" t="s">
        <v>6</v>
      </c>
      <c r="D3553" s="410">
        <v>365.17</v>
      </c>
    </row>
    <row r="3554" spans="1:4" ht="9" customHeight="1">
      <c r="A3554" s="408" t="s">
        <v>24567</v>
      </c>
      <c r="B3554" s="409" t="s">
        <v>24568</v>
      </c>
      <c r="C3554" s="408" t="s">
        <v>6</v>
      </c>
      <c r="D3554" s="410">
        <v>381.97</v>
      </c>
    </row>
    <row r="3555" spans="1:4" ht="9" customHeight="1">
      <c r="A3555" s="408" t="s">
        <v>24569</v>
      </c>
      <c r="B3555" s="409" t="s">
        <v>24570</v>
      </c>
      <c r="C3555" s="408" t="s">
        <v>6</v>
      </c>
      <c r="D3555" s="410">
        <v>398.92</v>
      </c>
    </row>
    <row r="3556" spans="1:4" ht="9" customHeight="1">
      <c r="A3556" s="408" t="s">
        <v>24571</v>
      </c>
      <c r="B3556" s="409" t="s">
        <v>24572</v>
      </c>
      <c r="C3556" s="408" t="s">
        <v>6</v>
      </c>
      <c r="D3556" s="410">
        <v>417.44</v>
      </c>
    </row>
    <row r="3557" spans="1:4" ht="9" customHeight="1">
      <c r="A3557" s="408" t="s">
        <v>24573</v>
      </c>
      <c r="B3557" s="409" t="s">
        <v>24574</v>
      </c>
      <c r="C3557" s="408" t="s">
        <v>143</v>
      </c>
      <c r="D3557" s="410">
        <v>224.81</v>
      </c>
    </row>
    <row r="3558" spans="1:4" ht="9" customHeight="1">
      <c r="A3558" s="408" t="s">
        <v>24575</v>
      </c>
      <c r="B3558" s="409" t="s">
        <v>24576</v>
      </c>
      <c r="C3558" s="408" t="s">
        <v>6</v>
      </c>
      <c r="D3558" s="410">
        <v>34</v>
      </c>
    </row>
    <row r="3559" spans="1:4" ht="9" customHeight="1">
      <c r="A3559" s="408" t="s">
        <v>24577</v>
      </c>
      <c r="B3559" s="409" t="s">
        <v>24578</v>
      </c>
      <c r="C3559" s="408" t="s">
        <v>6</v>
      </c>
      <c r="D3559" s="410">
        <v>45.34</v>
      </c>
    </row>
    <row r="3560" spans="1:4" ht="9" customHeight="1">
      <c r="A3560" s="408" t="s">
        <v>24579</v>
      </c>
      <c r="B3560" s="409" t="s">
        <v>24580</v>
      </c>
      <c r="C3560" s="408" t="s">
        <v>143</v>
      </c>
      <c r="D3560" s="410">
        <v>731.89</v>
      </c>
    </row>
    <row r="3561" spans="1:4" ht="9" customHeight="1">
      <c r="A3561" s="408" t="s">
        <v>24581</v>
      </c>
      <c r="B3561" s="409" t="s">
        <v>24582</v>
      </c>
      <c r="C3561" s="408" t="s">
        <v>6</v>
      </c>
      <c r="D3561" s="410">
        <v>500.24</v>
      </c>
    </row>
    <row r="3562" spans="1:4" ht="9" customHeight="1">
      <c r="A3562" s="408" t="s">
        <v>24583</v>
      </c>
      <c r="B3562" s="409" t="s">
        <v>24584</v>
      </c>
      <c r="C3562" s="408" t="s">
        <v>6</v>
      </c>
      <c r="D3562" s="410">
        <v>251.33</v>
      </c>
    </row>
    <row r="3563" spans="1:4" ht="9" customHeight="1">
      <c r="A3563" s="408" t="s">
        <v>24585</v>
      </c>
      <c r="B3563" s="409" t="s">
        <v>24586</v>
      </c>
      <c r="C3563" s="408" t="s">
        <v>6</v>
      </c>
      <c r="D3563" s="410">
        <v>365.59</v>
      </c>
    </row>
    <row r="3564" spans="1:4" ht="9" customHeight="1">
      <c r="A3564" s="408" t="s">
        <v>24587</v>
      </c>
      <c r="B3564" s="409" t="s">
        <v>24588</v>
      </c>
      <c r="C3564" s="408" t="s">
        <v>6</v>
      </c>
      <c r="D3564" s="410">
        <v>435.39</v>
      </c>
    </row>
    <row r="3565" spans="1:4" ht="9" customHeight="1">
      <c r="A3565" s="408" t="s">
        <v>24589</v>
      </c>
      <c r="B3565" s="409" t="s">
        <v>24590</v>
      </c>
      <c r="C3565" s="408" t="s">
        <v>6</v>
      </c>
      <c r="D3565" s="410">
        <v>546.80999999999995</v>
      </c>
    </row>
    <row r="3566" spans="1:4" ht="9" customHeight="1">
      <c r="A3566" s="408" t="s">
        <v>24591</v>
      </c>
      <c r="B3566" s="409" t="s">
        <v>24592</v>
      </c>
      <c r="C3566" s="408" t="s">
        <v>6</v>
      </c>
      <c r="D3566" s="410">
        <v>647.61</v>
      </c>
    </row>
    <row r="3567" spans="1:4" ht="9" customHeight="1">
      <c r="A3567" s="408" t="s">
        <v>24593</v>
      </c>
      <c r="B3567" s="409" t="s">
        <v>24594</v>
      </c>
      <c r="C3567" s="408" t="s">
        <v>6</v>
      </c>
      <c r="D3567" s="410">
        <v>111.32</v>
      </c>
    </row>
    <row r="3568" spans="1:4" ht="9" customHeight="1">
      <c r="A3568" s="408" t="s">
        <v>24595</v>
      </c>
      <c r="B3568" s="409" t="s">
        <v>24596</v>
      </c>
      <c r="C3568" s="408" t="s">
        <v>6</v>
      </c>
      <c r="D3568" s="410">
        <v>121.44</v>
      </c>
    </row>
    <row r="3569" spans="1:4" ht="9" customHeight="1">
      <c r="A3569" s="408" t="s">
        <v>24597</v>
      </c>
      <c r="B3569" s="409" t="s">
        <v>24598</v>
      </c>
      <c r="C3569" s="408" t="s">
        <v>6</v>
      </c>
      <c r="D3569" s="410">
        <v>133.58000000000001</v>
      </c>
    </row>
    <row r="3570" spans="1:4" ht="9" customHeight="1">
      <c r="A3570" s="408" t="s">
        <v>24599</v>
      </c>
      <c r="B3570" s="409" t="s">
        <v>24600</v>
      </c>
      <c r="C3570" s="408" t="s">
        <v>6</v>
      </c>
      <c r="D3570" s="410">
        <v>155.33000000000001</v>
      </c>
    </row>
    <row r="3571" spans="1:4" ht="9" customHeight="1">
      <c r="A3571" s="408" t="s">
        <v>24601</v>
      </c>
      <c r="B3571" s="409" t="s">
        <v>24602</v>
      </c>
      <c r="C3571" s="408" t="s">
        <v>6</v>
      </c>
      <c r="D3571" s="410">
        <v>190.83</v>
      </c>
    </row>
    <row r="3572" spans="1:4" ht="9" customHeight="1">
      <c r="A3572" s="408" t="s">
        <v>24603</v>
      </c>
      <c r="B3572" s="409" t="s">
        <v>24604</v>
      </c>
      <c r="C3572" s="408" t="s">
        <v>6</v>
      </c>
      <c r="D3572" s="410">
        <v>267.16000000000003</v>
      </c>
    </row>
    <row r="3573" spans="1:4" ht="9" customHeight="1">
      <c r="A3573" s="408" t="s">
        <v>24605</v>
      </c>
      <c r="B3573" s="409" t="s">
        <v>24606</v>
      </c>
      <c r="C3573" s="408" t="s">
        <v>143</v>
      </c>
      <c r="D3573" s="410">
        <v>197.23</v>
      </c>
    </row>
    <row r="3574" spans="1:4" ht="9" customHeight="1">
      <c r="A3574" s="408" t="s">
        <v>24607</v>
      </c>
      <c r="B3574" s="409" t="s">
        <v>24608</v>
      </c>
      <c r="C3574" s="408" t="s">
        <v>143</v>
      </c>
      <c r="D3574" s="410">
        <v>236.48</v>
      </c>
    </row>
    <row r="3575" spans="1:4" ht="9" customHeight="1">
      <c r="A3575" s="408" t="s">
        <v>24609</v>
      </c>
      <c r="B3575" s="409" t="s">
        <v>24610</v>
      </c>
      <c r="C3575" s="408" t="s">
        <v>6</v>
      </c>
      <c r="D3575" s="410">
        <v>320.92</v>
      </c>
    </row>
    <row r="3576" spans="1:4" ht="9" customHeight="1">
      <c r="A3576" s="408" t="s">
        <v>24611</v>
      </c>
      <c r="B3576" s="409" t="s">
        <v>24612</v>
      </c>
      <c r="C3576" s="408" t="s">
        <v>19</v>
      </c>
      <c r="D3576" s="410">
        <v>11.29</v>
      </c>
    </row>
    <row r="3577" spans="1:4" ht="9" customHeight="1">
      <c r="A3577" s="408" t="s">
        <v>24613</v>
      </c>
      <c r="B3577" s="409" t="s">
        <v>24614</v>
      </c>
      <c r="C3577" s="408" t="s">
        <v>19</v>
      </c>
      <c r="D3577" s="410">
        <v>11.82</v>
      </c>
    </row>
    <row r="3578" spans="1:4" ht="9" customHeight="1">
      <c r="A3578" s="408" t="s">
        <v>24615</v>
      </c>
      <c r="B3578" s="409" t="s">
        <v>24616</v>
      </c>
      <c r="C3578" s="408" t="s">
        <v>19</v>
      </c>
      <c r="D3578" s="410">
        <v>2.2200000000000002</v>
      </c>
    </row>
    <row r="3579" spans="1:4" ht="9" customHeight="1">
      <c r="A3579" s="408" t="s">
        <v>24617</v>
      </c>
      <c r="B3579" s="409" t="s">
        <v>24618</v>
      </c>
      <c r="C3579" s="408" t="s">
        <v>19</v>
      </c>
      <c r="D3579" s="410">
        <v>1.44</v>
      </c>
    </row>
    <row r="3580" spans="1:4" ht="9" customHeight="1">
      <c r="A3580" s="408" t="s">
        <v>24619</v>
      </c>
      <c r="B3580" s="409" t="s">
        <v>24620</v>
      </c>
      <c r="C3580" s="408" t="s">
        <v>6</v>
      </c>
      <c r="D3580" s="410">
        <v>253.41</v>
      </c>
    </row>
    <row r="3581" spans="1:4" ht="9" customHeight="1">
      <c r="A3581" s="408" t="s">
        <v>24621</v>
      </c>
      <c r="B3581" s="409" t="s">
        <v>24622</v>
      </c>
      <c r="C3581" s="408" t="s">
        <v>6</v>
      </c>
      <c r="D3581" s="410">
        <v>289.93</v>
      </c>
    </row>
    <row r="3582" spans="1:4" ht="9" customHeight="1">
      <c r="A3582" s="408" t="s">
        <v>24623</v>
      </c>
      <c r="B3582" s="409" t="s">
        <v>24624</v>
      </c>
      <c r="C3582" s="408" t="s">
        <v>6</v>
      </c>
      <c r="D3582" s="410">
        <v>454.59</v>
      </c>
    </row>
    <row r="3583" spans="1:4" ht="9" customHeight="1">
      <c r="A3583" s="408" t="s">
        <v>24625</v>
      </c>
      <c r="B3583" s="409" t="s">
        <v>24626</v>
      </c>
      <c r="C3583" s="408" t="s">
        <v>6</v>
      </c>
      <c r="D3583" s="410">
        <v>493.33</v>
      </c>
    </row>
    <row r="3584" spans="1:4" ht="9" customHeight="1">
      <c r="A3584" s="408" t="s">
        <v>24627</v>
      </c>
      <c r="B3584" s="409" t="s">
        <v>24628</v>
      </c>
      <c r="C3584" s="408" t="s">
        <v>6</v>
      </c>
      <c r="D3584" s="410">
        <v>717.72</v>
      </c>
    </row>
    <row r="3585" spans="1:4" ht="9" customHeight="1">
      <c r="A3585" s="408" t="s">
        <v>24629</v>
      </c>
      <c r="B3585" s="409" t="s">
        <v>24630</v>
      </c>
      <c r="C3585" s="408" t="s">
        <v>6</v>
      </c>
      <c r="D3585" s="410">
        <v>177.14</v>
      </c>
    </row>
    <row r="3586" spans="1:4" ht="9" customHeight="1">
      <c r="A3586" s="408" t="s">
        <v>24631</v>
      </c>
      <c r="B3586" s="409" t="s">
        <v>24632</v>
      </c>
      <c r="C3586" s="408" t="s">
        <v>6</v>
      </c>
      <c r="D3586" s="410">
        <v>226.6</v>
      </c>
    </row>
    <row r="3587" spans="1:4" ht="9" customHeight="1">
      <c r="A3587" s="408" t="s">
        <v>24633</v>
      </c>
      <c r="B3587" s="409" t="s">
        <v>24634</v>
      </c>
      <c r="C3587" s="408" t="s">
        <v>6</v>
      </c>
      <c r="D3587" s="410">
        <v>68.260000000000005</v>
      </c>
    </row>
    <row r="3588" spans="1:4" ht="9" customHeight="1">
      <c r="A3588" s="408" t="s">
        <v>24635</v>
      </c>
      <c r="B3588" s="409" t="s">
        <v>24636</v>
      </c>
      <c r="C3588" s="408" t="s">
        <v>6</v>
      </c>
      <c r="D3588" s="410">
        <v>72.349999999999994</v>
      </c>
    </row>
    <row r="3589" spans="1:4" ht="9" customHeight="1">
      <c r="A3589" s="408" t="s">
        <v>24637</v>
      </c>
      <c r="B3589" s="409" t="s">
        <v>24638</v>
      </c>
      <c r="C3589" s="408" t="s">
        <v>6</v>
      </c>
      <c r="D3589" s="410">
        <v>81.97</v>
      </c>
    </row>
    <row r="3590" spans="1:4" ht="9" customHeight="1">
      <c r="A3590" s="408" t="s">
        <v>24639</v>
      </c>
      <c r="B3590" s="409" t="s">
        <v>24640</v>
      </c>
      <c r="C3590" s="408" t="s">
        <v>6</v>
      </c>
      <c r="D3590" s="410">
        <v>87.27</v>
      </c>
    </row>
    <row r="3591" spans="1:4" ht="9" customHeight="1">
      <c r="A3591" s="408" t="s">
        <v>24641</v>
      </c>
      <c r="B3591" s="409" t="s">
        <v>24642</v>
      </c>
      <c r="C3591" s="408" t="s">
        <v>6</v>
      </c>
      <c r="D3591" s="410">
        <v>92.52</v>
      </c>
    </row>
    <row r="3592" spans="1:4" ht="9" customHeight="1">
      <c r="A3592" s="408" t="s">
        <v>24643</v>
      </c>
      <c r="B3592" s="409" t="s">
        <v>24644</v>
      </c>
      <c r="C3592" s="408" t="s">
        <v>6</v>
      </c>
      <c r="D3592" s="410">
        <v>101.05</v>
      </c>
    </row>
    <row r="3593" spans="1:4" ht="9" customHeight="1">
      <c r="A3593" s="408" t="s">
        <v>24645</v>
      </c>
      <c r="B3593" s="409" t="s">
        <v>24646</v>
      </c>
      <c r="C3593" s="408" t="s">
        <v>6</v>
      </c>
      <c r="D3593" s="410">
        <v>103.9</v>
      </c>
    </row>
    <row r="3594" spans="1:4" ht="9" customHeight="1">
      <c r="A3594" s="408" t="s">
        <v>24647</v>
      </c>
      <c r="B3594" s="409" t="s">
        <v>24648</v>
      </c>
      <c r="C3594" s="408" t="s">
        <v>6</v>
      </c>
      <c r="D3594" s="410">
        <v>117.07</v>
      </c>
    </row>
    <row r="3595" spans="1:4" ht="9" customHeight="1">
      <c r="A3595" s="408" t="s">
        <v>24649</v>
      </c>
      <c r="B3595" s="409" t="s">
        <v>24650</v>
      </c>
      <c r="C3595" s="408" t="s">
        <v>6</v>
      </c>
      <c r="D3595" s="410">
        <v>131.13</v>
      </c>
    </row>
    <row r="3596" spans="1:4" ht="9" customHeight="1">
      <c r="A3596" s="408" t="s">
        <v>24651</v>
      </c>
      <c r="B3596" s="409" t="s">
        <v>24652</v>
      </c>
      <c r="C3596" s="408" t="s">
        <v>6</v>
      </c>
      <c r="D3596" s="410">
        <v>144.49</v>
      </c>
    </row>
    <row r="3597" spans="1:4" ht="9" customHeight="1">
      <c r="A3597" s="408" t="s">
        <v>24653</v>
      </c>
      <c r="B3597" s="409" t="s">
        <v>24654</v>
      </c>
      <c r="C3597" s="408" t="s">
        <v>6</v>
      </c>
      <c r="D3597" s="410">
        <v>152.69</v>
      </c>
    </row>
    <row r="3598" spans="1:4" ht="9" customHeight="1">
      <c r="A3598" s="408" t="s">
        <v>24655</v>
      </c>
      <c r="B3598" s="409" t="s">
        <v>24656</v>
      </c>
      <c r="C3598" s="408" t="s">
        <v>6</v>
      </c>
      <c r="D3598" s="410">
        <v>171.53</v>
      </c>
    </row>
    <row r="3599" spans="1:4" ht="9" customHeight="1">
      <c r="A3599" s="408" t="s">
        <v>24657</v>
      </c>
      <c r="B3599" s="409" t="s">
        <v>24658</v>
      </c>
      <c r="C3599" s="408" t="s">
        <v>6</v>
      </c>
      <c r="D3599" s="410">
        <v>184.09</v>
      </c>
    </row>
    <row r="3600" spans="1:4" ht="9" customHeight="1">
      <c r="A3600" s="408" t="s">
        <v>24659</v>
      </c>
      <c r="B3600" s="409" t="s">
        <v>24660</v>
      </c>
      <c r="C3600" s="408" t="s">
        <v>6</v>
      </c>
      <c r="D3600" s="410">
        <v>214.16</v>
      </c>
    </row>
    <row r="3601" spans="1:4" ht="18" customHeight="1">
      <c r="A3601" s="408" t="s">
        <v>24661</v>
      </c>
      <c r="B3601" s="409" t="s">
        <v>24662</v>
      </c>
      <c r="C3601" s="408" t="s">
        <v>6</v>
      </c>
      <c r="D3601" s="410">
        <v>228.83</v>
      </c>
    </row>
    <row r="3602" spans="1:4" ht="18" customHeight="1">
      <c r="A3602" s="408" t="s">
        <v>24663</v>
      </c>
      <c r="B3602" s="409" t="s">
        <v>24664</v>
      </c>
      <c r="C3602" s="408" t="s">
        <v>6</v>
      </c>
      <c r="D3602" s="410">
        <v>90.76</v>
      </c>
    </row>
    <row r="3603" spans="1:4" ht="18" customHeight="1">
      <c r="A3603" s="408" t="s">
        <v>24665</v>
      </c>
      <c r="B3603" s="409" t="s">
        <v>24666</v>
      </c>
      <c r="C3603" s="408" t="s">
        <v>6</v>
      </c>
      <c r="D3603" s="410">
        <v>114.18</v>
      </c>
    </row>
    <row r="3604" spans="1:4" ht="18" customHeight="1">
      <c r="A3604" s="408" t="s">
        <v>24667</v>
      </c>
      <c r="B3604" s="409" t="s">
        <v>24668</v>
      </c>
      <c r="C3604" s="408" t="s">
        <v>6</v>
      </c>
      <c r="D3604" s="410">
        <v>136.24</v>
      </c>
    </row>
    <row r="3605" spans="1:4" ht="18" customHeight="1">
      <c r="A3605" s="408" t="s">
        <v>24669</v>
      </c>
      <c r="B3605" s="409" t="s">
        <v>24670</v>
      </c>
      <c r="C3605" s="408" t="s">
        <v>6</v>
      </c>
      <c r="D3605" s="410">
        <v>202.71</v>
      </c>
    </row>
    <row r="3606" spans="1:4" ht="9" customHeight="1">
      <c r="A3606" s="408" t="s">
        <v>24671</v>
      </c>
      <c r="B3606" s="409" t="s">
        <v>24672</v>
      </c>
      <c r="C3606" s="408" t="s">
        <v>6</v>
      </c>
      <c r="D3606" s="410">
        <v>370.41</v>
      </c>
    </row>
    <row r="3607" spans="1:4" ht="9" customHeight="1">
      <c r="A3607" s="408" t="s">
        <v>24673</v>
      </c>
      <c r="B3607" s="409" t="s">
        <v>24674</v>
      </c>
      <c r="C3607" s="408" t="s">
        <v>6</v>
      </c>
      <c r="D3607" s="410">
        <v>470.24</v>
      </c>
    </row>
    <row r="3608" spans="1:4" ht="9" customHeight="1">
      <c r="A3608" s="408" t="s">
        <v>24675</v>
      </c>
      <c r="B3608" s="409" t="s">
        <v>24676</v>
      </c>
      <c r="C3608" s="408" t="s">
        <v>6</v>
      </c>
      <c r="D3608" s="410">
        <v>639.03</v>
      </c>
    </row>
    <row r="3609" spans="1:4" ht="9" customHeight="1">
      <c r="A3609" s="408" t="s">
        <v>24677</v>
      </c>
      <c r="B3609" s="409" t="s">
        <v>24678</v>
      </c>
      <c r="C3609" s="408" t="s">
        <v>6</v>
      </c>
      <c r="D3609" s="410">
        <v>1014.87</v>
      </c>
    </row>
    <row r="3610" spans="1:4" ht="9" customHeight="1">
      <c r="A3610" s="408" t="s">
        <v>24679</v>
      </c>
      <c r="B3610" s="409" t="s">
        <v>24680</v>
      </c>
      <c r="C3610" s="408" t="s">
        <v>6</v>
      </c>
      <c r="D3610" s="410">
        <v>1527.53</v>
      </c>
    </row>
    <row r="3611" spans="1:4" ht="9" customHeight="1">
      <c r="A3611" s="408" t="s">
        <v>24681</v>
      </c>
      <c r="B3611" s="409" t="s">
        <v>24682</v>
      </c>
      <c r="C3611" s="408" t="s">
        <v>6</v>
      </c>
      <c r="D3611" s="410">
        <v>1522.64</v>
      </c>
    </row>
    <row r="3612" spans="1:4" ht="9" customHeight="1">
      <c r="A3612" s="408" t="s">
        <v>24683</v>
      </c>
      <c r="B3612" s="409" t="s">
        <v>24684</v>
      </c>
      <c r="C3612" s="408" t="s">
        <v>6</v>
      </c>
      <c r="D3612" s="410">
        <v>66.510000000000005</v>
      </c>
    </row>
    <row r="3613" spans="1:4" ht="9" customHeight="1">
      <c r="A3613" s="408" t="s">
        <v>24685</v>
      </c>
      <c r="B3613" s="409" t="s">
        <v>24686</v>
      </c>
      <c r="C3613" s="408" t="s">
        <v>6</v>
      </c>
      <c r="D3613" s="410">
        <v>80.27</v>
      </c>
    </row>
    <row r="3614" spans="1:4" ht="9" customHeight="1">
      <c r="A3614" s="408" t="s">
        <v>24687</v>
      </c>
      <c r="B3614" s="409" t="s">
        <v>24688</v>
      </c>
      <c r="C3614" s="408" t="s">
        <v>6</v>
      </c>
      <c r="D3614" s="410">
        <v>99.31</v>
      </c>
    </row>
    <row r="3615" spans="1:4" ht="9" customHeight="1">
      <c r="A3615" s="408" t="s">
        <v>24689</v>
      </c>
      <c r="B3615" s="409" t="s">
        <v>24690</v>
      </c>
      <c r="C3615" s="408" t="s">
        <v>6</v>
      </c>
      <c r="D3615" s="410">
        <v>128.47999999999999</v>
      </c>
    </row>
    <row r="3616" spans="1:4" ht="9" customHeight="1">
      <c r="A3616" s="408" t="s">
        <v>24691</v>
      </c>
      <c r="B3616" s="409" t="s">
        <v>24692</v>
      </c>
      <c r="C3616" s="408" t="s">
        <v>6</v>
      </c>
      <c r="D3616" s="410">
        <v>181.38</v>
      </c>
    </row>
    <row r="3617" spans="1:4" ht="9" customHeight="1">
      <c r="A3617" s="408" t="s">
        <v>24693</v>
      </c>
      <c r="B3617" s="409" t="s">
        <v>24694</v>
      </c>
      <c r="C3617" s="408" t="s">
        <v>6</v>
      </c>
      <c r="D3617" s="410">
        <v>205.22</v>
      </c>
    </row>
    <row r="3618" spans="1:4" ht="9" customHeight="1">
      <c r="A3618" s="408" t="s">
        <v>24695</v>
      </c>
      <c r="B3618" s="409" t="s">
        <v>24696</v>
      </c>
      <c r="C3618" s="408" t="s">
        <v>6</v>
      </c>
      <c r="D3618" s="410">
        <v>13.46</v>
      </c>
    </row>
    <row r="3619" spans="1:4" ht="9" customHeight="1">
      <c r="A3619" s="408" t="s">
        <v>24697</v>
      </c>
      <c r="B3619" s="409" t="s">
        <v>24698</v>
      </c>
      <c r="C3619" s="408" t="s">
        <v>6</v>
      </c>
      <c r="D3619" s="410">
        <v>16.77</v>
      </c>
    </row>
    <row r="3620" spans="1:4" ht="9" customHeight="1">
      <c r="A3620" s="408" t="s">
        <v>24699</v>
      </c>
      <c r="B3620" s="409" t="s">
        <v>24700</v>
      </c>
      <c r="C3620" s="408" t="s">
        <v>6</v>
      </c>
      <c r="D3620" s="410">
        <v>19.100000000000001</v>
      </c>
    </row>
    <row r="3621" spans="1:4" ht="9" customHeight="1">
      <c r="A3621" s="408" t="s">
        <v>24701</v>
      </c>
      <c r="B3621" s="409" t="s">
        <v>24702</v>
      </c>
      <c r="C3621" s="408" t="s">
        <v>6</v>
      </c>
      <c r="D3621" s="410">
        <v>22.36</v>
      </c>
    </row>
    <row r="3622" spans="1:4" ht="9" customHeight="1">
      <c r="A3622" s="408" t="s">
        <v>24703</v>
      </c>
      <c r="B3622" s="409" t="s">
        <v>24704</v>
      </c>
      <c r="C3622" s="408" t="s">
        <v>6</v>
      </c>
      <c r="D3622" s="410">
        <v>134.55000000000001</v>
      </c>
    </row>
    <row r="3623" spans="1:4" ht="9" customHeight="1">
      <c r="A3623" s="408" t="s">
        <v>24705</v>
      </c>
      <c r="B3623" s="409" t="s">
        <v>24706</v>
      </c>
      <c r="C3623" s="408" t="s">
        <v>6</v>
      </c>
      <c r="D3623" s="410">
        <v>191.87</v>
      </c>
    </row>
    <row r="3624" spans="1:4" ht="9" customHeight="1">
      <c r="A3624" s="408" t="s">
        <v>24707</v>
      </c>
      <c r="B3624" s="409" t="s">
        <v>24708</v>
      </c>
      <c r="C3624" s="408" t="s">
        <v>6</v>
      </c>
      <c r="D3624" s="410">
        <v>226.43</v>
      </c>
    </row>
    <row r="3625" spans="1:4" ht="9" customHeight="1">
      <c r="A3625" s="408" t="s">
        <v>24709</v>
      </c>
      <c r="B3625" s="409" t="s">
        <v>24710</v>
      </c>
      <c r="C3625" s="408" t="s">
        <v>6</v>
      </c>
      <c r="D3625" s="410">
        <v>281.94</v>
      </c>
    </row>
    <row r="3626" spans="1:4" ht="9" customHeight="1">
      <c r="A3626" s="408" t="s">
        <v>24711</v>
      </c>
      <c r="B3626" s="409" t="s">
        <v>24712</v>
      </c>
      <c r="C3626" s="408" t="s">
        <v>6</v>
      </c>
      <c r="D3626" s="410">
        <v>332.2</v>
      </c>
    </row>
    <row r="3627" spans="1:4" ht="9" customHeight="1">
      <c r="A3627" s="408" t="s">
        <v>24713</v>
      </c>
      <c r="B3627" s="409" t="s">
        <v>24714</v>
      </c>
      <c r="C3627" s="408" t="s">
        <v>6</v>
      </c>
      <c r="D3627" s="410">
        <v>366.88</v>
      </c>
    </row>
    <row r="3628" spans="1:4" ht="9" customHeight="1">
      <c r="A3628" s="408" t="s">
        <v>24715</v>
      </c>
      <c r="B3628" s="409" t="s">
        <v>24716</v>
      </c>
      <c r="C3628" s="408" t="s">
        <v>6</v>
      </c>
      <c r="D3628" s="410">
        <v>537.75</v>
      </c>
    </row>
    <row r="3629" spans="1:4" ht="9" customHeight="1">
      <c r="A3629" s="408" t="s">
        <v>24717</v>
      </c>
      <c r="B3629" s="409" t="s">
        <v>24718</v>
      </c>
      <c r="C3629" s="408" t="s">
        <v>6</v>
      </c>
      <c r="D3629" s="410">
        <v>642.05999999999995</v>
      </c>
    </row>
    <row r="3630" spans="1:4" ht="9" customHeight="1">
      <c r="A3630" s="408" t="s">
        <v>24719</v>
      </c>
      <c r="B3630" s="409" t="s">
        <v>24720</v>
      </c>
      <c r="C3630" s="408" t="s">
        <v>6</v>
      </c>
      <c r="D3630" s="410">
        <v>808.67</v>
      </c>
    </row>
    <row r="3631" spans="1:4" ht="9" customHeight="1">
      <c r="A3631" s="408" t="s">
        <v>24721</v>
      </c>
      <c r="B3631" s="409" t="s">
        <v>24722</v>
      </c>
      <c r="C3631" s="408" t="s">
        <v>6</v>
      </c>
      <c r="D3631" s="410">
        <v>959.28</v>
      </c>
    </row>
    <row r="3632" spans="1:4" ht="9" customHeight="1">
      <c r="A3632" s="408" t="s">
        <v>24723</v>
      </c>
      <c r="B3632" s="409" t="s">
        <v>24724</v>
      </c>
      <c r="C3632" s="408" t="s">
        <v>6</v>
      </c>
      <c r="D3632" s="410">
        <v>34.1</v>
      </c>
    </row>
    <row r="3633" spans="1:4" ht="9" customHeight="1">
      <c r="A3633" s="408" t="s">
        <v>24725</v>
      </c>
      <c r="B3633" s="409" t="s">
        <v>24726</v>
      </c>
      <c r="C3633" s="408" t="s">
        <v>6</v>
      </c>
      <c r="D3633" s="410">
        <v>36.49</v>
      </c>
    </row>
    <row r="3634" spans="1:4" ht="9" customHeight="1">
      <c r="A3634" s="408" t="s">
        <v>24727</v>
      </c>
      <c r="B3634" s="409" t="s">
        <v>24728</v>
      </c>
      <c r="C3634" s="408" t="s">
        <v>6</v>
      </c>
      <c r="D3634" s="410">
        <v>44.01</v>
      </c>
    </row>
    <row r="3635" spans="1:4" ht="9" customHeight="1">
      <c r="A3635" s="408" t="s">
        <v>24729</v>
      </c>
      <c r="B3635" s="409" t="s">
        <v>24730</v>
      </c>
      <c r="C3635" s="408" t="s">
        <v>6</v>
      </c>
      <c r="D3635" s="410">
        <v>47.87</v>
      </c>
    </row>
    <row r="3636" spans="1:4" ht="9" customHeight="1">
      <c r="A3636" s="408" t="s">
        <v>24731</v>
      </c>
      <c r="B3636" s="409" t="s">
        <v>24732</v>
      </c>
      <c r="C3636" s="408" t="s">
        <v>6</v>
      </c>
      <c r="D3636" s="410">
        <v>50.99</v>
      </c>
    </row>
    <row r="3637" spans="1:4" ht="9" customHeight="1">
      <c r="A3637" s="408" t="s">
        <v>24733</v>
      </c>
      <c r="B3637" s="409" t="s">
        <v>24734</v>
      </c>
      <c r="C3637" s="408" t="s">
        <v>6</v>
      </c>
      <c r="D3637" s="410">
        <v>57.43</v>
      </c>
    </row>
    <row r="3638" spans="1:4" ht="9" customHeight="1">
      <c r="A3638" s="408" t="s">
        <v>24735</v>
      </c>
      <c r="B3638" s="409" t="s">
        <v>24736</v>
      </c>
      <c r="C3638" s="408" t="s">
        <v>6</v>
      </c>
      <c r="D3638" s="410">
        <v>58.84</v>
      </c>
    </row>
    <row r="3639" spans="1:4" ht="9" customHeight="1">
      <c r="A3639" s="408" t="s">
        <v>24737</v>
      </c>
      <c r="B3639" s="409" t="s">
        <v>24738</v>
      </c>
      <c r="C3639" s="408" t="s">
        <v>6</v>
      </c>
      <c r="D3639" s="410">
        <v>68.290000000000006</v>
      </c>
    </row>
    <row r="3640" spans="1:4" ht="9" customHeight="1">
      <c r="A3640" s="408" t="s">
        <v>24739</v>
      </c>
      <c r="B3640" s="409" t="s">
        <v>24740</v>
      </c>
      <c r="C3640" s="408" t="s">
        <v>6</v>
      </c>
      <c r="D3640" s="410">
        <v>77.3</v>
      </c>
    </row>
    <row r="3641" spans="1:4" ht="9" customHeight="1">
      <c r="A3641" s="408" t="s">
        <v>24741</v>
      </c>
      <c r="B3641" s="409" t="s">
        <v>24742</v>
      </c>
      <c r="C3641" s="408" t="s">
        <v>6</v>
      </c>
      <c r="D3641" s="410">
        <v>87.53</v>
      </c>
    </row>
    <row r="3642" spans="1:4" ht="9" customHeight="1">
      <c r="A3642" s="408" t="s">
        <v>24743</v>
      </c>
      <c r="B3642" s="409" t="s">
        <v>24744</v>
      </c>
      <c r="C3642" s="408" t="s">
        <v>6</v>
      </c>
      <c r="D3642" s="410">
        <v>92.61</v>
      </c>
    </row>
    <row r="3643" spans="1:4" ht="9" customHeight="1">
      <c r="A3643" s="408" t="s">
        <v>24745</v>
      </c>
      <c r="B3643" s="409" t="s">
        <v>24746</v>
      </c>
      <c r="C3643" s="408" t="s">
        <v>6</v>
      </c>
      <c r="D3643" s="410">
        <v>106.72</v>
      </c>
    </row>
    <row r="3644" spans="1:4" ht="9" customHeight="1">
      <c r="A3644" s="408" t="s">
        <v>24747</v>
      </c>
      <c r="B3644" s="409" t="s">
        <v>24748</v>
      </c>
      <c r="C3644" s="408" t="s">
        <v>6</v>
      </c>
      <c r="D3644" s="410">
        <v>115.7</v>
      </c>
    </row>
    <row r="3645" spans="1:4" ht="9" customHeight="1">
      <c r="A3645" s="408" t="s">
        <v>24749</v>
      </c>
      <c r="B3645" s="409" t="s">
        <v>24750</v>
      </c>
      <c r="C3645" s="408" t="s">
        <v>6</v>
      </c>
      <c r="D3645" s="410">
        <v>140.04</v>
      </c>
    </row>
    <row r="3646" spans="1:4" ht="9" customHeight="1">
      <c r="A3646" s="408" t="s">
        <v>24751</v>
      </c>
      <c r="B3646" s="409" t="s">
        <v>24752</v>
      </c>
      <c r="C3646" s="408" t="s">
        <v>19</v>
      </c>
      <c r="D3646" s="410">
        <v>12.22</v>
      </c>
    </row>
    <row r="3647" spans="1:4" ht="9" customHeight="1">
      <c r="A3647" s="408" t="s">
        <v>24753</v>
      </c>
      <c r="B3647" s="409" t="s">
        <v>24754</v>
      </c>
      <c r="C3647" s="408" t="s">
        <v>6</v>
      </c>
      <c r="D3647" s="410">
        <v>522.49</v>
      </c>
    </row>
    <row r="3648" spans="1:4" ht="9" customHeight="1">
      <c r="A3648" s="408" t="s">
        <v>24755</v>
      </c>
      <c r="B3648" s="409" t="s">
        <v>24756</v>
      </c>
      <c r="C3648" s="408" t="s">
        <v>19</v>
      </c>
      <c r="D3648" s="410">
        <v>15.16</v>
      </c>
    </row>
    <row r="3649" spans="1:4" ht="9" customHeight="1">
      <c r="A3649" s="408" t="s">
        <v>24757</v>
      </c>
      <c r="B3649" s="409" t="s">
        <v>24758</v>
      </c>
      <c r="C3649" s="408" t="s">
        <v>19</v>
      </c>
      <c r="D3649" s="410">
        <v>49.47</v>
      </c>
    </row>
    <row r="3650" spans="1:4" ht="9" customHeight="1">
      <c r="A3650" s="408" t="s">
        <v>24759</v>
      </c>
      <c r="B3650" s="409" t="s">
        <v>24760</v>
      </c>
      <c r="C3650" s="408" t="s">
        <v>144</v>
      </c>
      <c r="D3650" s="410">
        <v>4.4000000000000004</v>
      </c>
    </row>
    <row r="3651" spans="1:4" ht="9" customHeight="1">
      <c r="A3651" s="408" t="s">
        <v>24761</v>
      </c>
      <c r="B3651" s="409" t="s">
        <v>24762</v>
      </c>
      <c r="C3651" s="408" t="s">
        <v>144</v>
      </c>
      <c r="D3651" s="410">
        <v>4.4800000000000004</v>
      </c>
    </row>
    <row r="3652" spans="1:4" ht="9" customHeight="1">
      <c r="A3652" s="408" t="s">
        <v>24763</v>
      </c>
      <c r="B3652" s="409" t="s">
        <v>24764</v>
      </c>
      <c r="C3652" s="408" t="s">
        <v>144</v>
      </c>
      <c r="D3652" s="410">
        <v>8.1</v>
      </c>
    </row>
    <row r="3653" spans="1:4" ht="9" customHeight="1">
      <c r="A3653" s="408" t="s">
        <v>24765</v>
      </c>
      <c r="B3653" s="409" t="s">
        <v>24766</v>
      </c>
      <c r="C3653" s="408" t="s">
        <v>144</v>
      </c>
      <c r="D3653" s="410">
        <v>12.61</v>
      </c>
    </row>
    <row r="3654" spans="1:4" ht="9" customHeight="1">
      <c r="A3654" s="408" t="s">
        <v>24767</v>
      </c>
      <c r="B3654" s="409" t="s">
        <v>24768</v>
      </c>
      <c r="C3654" s="408" t="s">
        <v>144</v>
      </c>
      <c r="D3654" s="410">
        <v>8.4499999999999993</v>
      </c>
    </row>
    <row r="3655" spans="1:4" ht="9" customHeight="1">
      <c r="A3655" s="408" t="s">
        <v>24769</v>
      </c>
      <c r="B3655" s="409" t="s">
        <v>24770</v>
      </c>
      <c r="C3655" s="408" t="s">
        <v>144</v>
      </c>
      <c r="D3655" s="410">
        <v>10.62</v>
      </c>
    </row>
    <row r="3656" spans="1:4" ht="18" customHeight="1">
      <c r="A3656" s="408" t="s">
        <v>24771</v>
      </c>
      <c r="B3656" s="409" t="s">
        <v>24772</v>
      </c>
      <c r="C3656" s="408" t="s">
        <v>144</v>
      </c>
      <c r="D3656" s="410">
        <v>13.07</v>
      </c>
    </row>
    <row r="3657" spans="1:4" ht="9" customHeight="1">
      <c r="A3657" s="408" t="s">
        <v>24773</v>
      </c>
      <c r="B3657" s="409" t="s">
        <v>24774</v>
      </c>
      <c r="C3657" s="408" t="s">
        <v>144</v>
      </c>
      <c r="D3657" s="410">
        <v>6.25</v>
      </c>
    </row>
    <row r="3658" spans="1:4" ht="9" customHeight="1">
      <c r="A3658" s="408" t="s">
        <v>24775</v>
      </c>
      <c r="B3658" s="409" t="s">
        <v>24776</v>
      </c>
      <c r="C3658" s="408" t="s">
        <v>144</v>
      </c>
      <c r="D3658" s="410">
        <v>2.64</v>
      </c>
    </row>
    <row r="3659" spans="1:4" ht="9" customHeight="1">
      <c r="A3659" s="408" t="s">
        <v>24777</v>
      </c>
      <c r="B3659" s="409" t="s">
        <v>24778</v>
      </c>
      <c r="C3659" s="408" t="s">
        <v>144</v>
      </c>
      <c r="D3659" s="410">
        <v>4.6100000000000003</v>
      </c>
    </row>
    <row r="3660" spans="1:4" ht="9" customHeight="1">
      <c r="A3660" s="408" t="s">
        <v>24779</v>
      </c>
      <c r="B3660" s="409" t="s">
        <v>24780</v>
      </c>
      <c r="C3660" s="408" t="s">
        <v>144</v>
      </c>
      <c r="D3660" s="410">
        <v>21.36</v>
      </c>
    </row>
    <row r="3661" spans="1:4" ht="9" customHeight="1">
      <c r="A3661" s="408" t="s">
        <v>24781</v>
      </c>
      <c r="B3661" s="409" t="s">
        <v>24782</v>
      </c>
      <c r="C3661" s="408" t="s">
        <v>144</v>
      </c>
      <c r="D3661" s="410">
        <v>7.91</v>
      </c>
    </row>
    <row r="3662" spans="1:4" ht="9" customHeight="1">
      <c r="A3662" s="408" t="s">
        <v>24783</v>
      </c>
      <c r="B3662" s="409" t="s">
        <v>24784</v>
      </c>
      <c r="C3662" s="408" t="s">
        <v>19</v>
      </c>
      <c r="D3662" s="410">
        <v>87.08</v>
      </c>
    </row>
    <row r="3663" spans="1:4" ht="9" customHeight="1">
      <c r="A3663" s="408" t="s">
        <v>24785</v>
      </c>
      <c r="B3663" s="409" t="s">
        <v>24786</v>
      </c>
      <c r="C3663" s="408" t="s">
        <v>19</v>
      </c>
      <c r="D3663" s="410">
        <v>57.25</v>
      </c>
    </row>
    <row r="3664" spans="1:4" ht="9" customHeight="1">
      <c r="A3664" s="408" t="s">
        <v>24787</v>
      </c>
      <c r="B3664" s="409" t="s">
        <v>24788</v>
      </c>
      <c r="C3664" s="408" t="s">
        <v>144</v>
      </c>
      <c r="D3664" s="410">
        <v>7.23</v>
      </c>
    </row>
    <row r="3665" spans="1:4" ht="9" customHeight="1">
      <c r="A3665" s="408" t="s">
        <v>24789</v>
      </c>
      <c r="B3665" s="409" t="s">
        <v>24790</v>
      </c>
      <c r="C3665" s="408" t="s">
        <v>12728</v>
      </c>
      <c r="D3665" s="410">
        <v>258.06</v>
      </c>
    </row>
    <row r="3666" spans="1:4" ht="9" customHeight="1">
      <c r="A3666" s="408" t="s">
        <v>24791</v>
      </c>
      <c r="B3666" s="409" t="s">
        <v>24792</v>
      </c>
      <c r="C3666" s="408" t="s">
        <v>12728</v>
      </c>
      <c r="D3666" s="410">
        <v>124477.74</v>
      </c>
    </row>
    <row r="3667" spans="1:4" ht="9" customHeight="1">
      <c r="A3667" s="408" t="s">
        <v>24793</v>
      </c>
      <c r="B3667" s="409" t="s">
        <v>24794</v>
      </c>
      <c r="C3667" s="408" t="s">
        <v>12728</v>
      </c>
      <c r="D3667" s="410">
        <v>108546.52</v>
      </c>
    </row>
    <row r="3668" spans="1:4" ht="9" customHeight="1">
      <c r="A3668" s="408" t="s">
        <v>24795</v>
      </c>
      <c r="B3668" s="409" t="s">
        <v>24796</v>
      </c>
      <c r="C3668" s="408" t="s">
        <v>12728</v>
      </c>
      <c r="D3668" s="410">
        <v>149172.91</v>
      </c>
    </row>
    <row r="3669" spans="1:4" ht="9" customHeight="1">
      <c r="A3669" s="408" t="s">
        <v>24797</v>
      </c>
      <c r="B3669" s="409" t="s">
        <v>24798</v>
      </c>
      <c r="C3669" s="408" t="s">
        <v>12728</v>
      </c>
      <c r="D3669" s="410">
        <v>156923.54999999999</v>
      </c>
    </row>
    <row r="3670" spans="1:4" ht="9" customHeight="1">
      <c r="A3670" s="408" t="s">
        <v>24799</v>
      </c>
      <c r="B3670" s="409" t="s">
        <v>24800</v>
      </c>
      <c r="C3670" s="408" t="s">
        <v>12728</v>
      </c>
      <c r="D3670" s="410">
        <v>136721.39000000001</v>
      </c>
    </row>
    <row r="3671" spans="1:4" ht="9" customHeight="1">
      <c r="A3671" s="408" t="s">
        <v>24801</v>
      </c>
      <c r="B3671" s="409" t="s">
        <v>24802</v>
      </c>
      <c r="C3671" s="408" t="s">
        <v>12728</v>
      </c>
      <c r="D3671" s="410">
        <v>189670.9</v>
      </c>
    </row>
    <row r="3672" spans="1:4" ht="9" customHeight="1">
      <c r="A3672" s="408" t="s">
        <v>24803</v>
      </c>
      <c r="B3672" s="409" t="s">
        <v>24804</v>
      </c>
      <c r="C3672" s="408" t="s">
        <v>12728</v>
      </c>
      <c r="D3672" s="410">
        <v>187559.38</v>
      </c>
    </row>
    <row r="3673" spans="1:4" ht="9" customHeight="1">
      <c r="A3673" s="408" t="s">
        <v>24805</v>
      </c>
      <c r="B3673" s="409" t="s">
        <v>24806</v>
      </c>
      <c r="C3673" s="408" t="s">
        <v>12728</v>
      </c>
      <c r="D3673" s="410">
        <v>162491.01</v>
      </c>
    </row>
    <row r="3674" spans="1:4" ht="9" customHeight="1">
      <c r="A3674" s="408" t="s">
        <v>24807</v>
      </c>
      <c r="B3674" s="409" t="s">
        <v>24808</v>
      </c>
      <c r="C3674" s="408" t="s">
        <v>12728</v>
      </c>
      <c r="D3674" s="410">
        <v>225282.64</v>
      </c>
    </row>
    <row r="3675" spans="1:4" ht="9" customHeight="1">
      <c r="A3675" s="408" t="s">
        <v>24809</v>
      </c>
      <c r="B3675" s="409" t="s">
        <v>24810</v>
      </c>
      <c r="C3675" s="408" t="s">
        <v>12728</v>
      </c>
      <c r="D3675" s="410">
        <v>165120.9</v>
      </c>
    </row>
    <row r="3676" spans="1:4" ht="9" customHeight="1">
      <c r="A3676" s="408" t="s">
        <v>24811</v>
      </c>
      <c r="B3676" s="409" t="s">
        <v>24812</v>
      </c>
      <c r="C3676" s="408" t="s">
        <v>12728</v>
      </c>
      <c r="D3676" s="410">
        <v>143783.67999999999</v>
      </c>
    </row>
    <row r="3677" spans="1:4" ht="9" customHeight="1">
      <c r="A3677" s="408" t="s">
        <v>24813</v>
      </c>
      <c r="B3677" s="409" t="s">
        <v>24814</v>
      </c>
      <c r="C3677" s="408" t="s">
        <v>12728</v>
      </c>
      <c r="D3677" s="410">
        <v>199439.74</v>
      </c>
    </row>
    <row r="3678" spans="1:4" ht="9" customHeight="1">
      <c r="A3678" s="408" t="s">
        <v>24815</v>
      </c>
      <c r="B3678" s="409" t="s">
        <v>24816</v>
      </c>
      <c r="C3678" s="408" t="s">
        <v>12728</v>
      </c>
      <c r="D3678" s="410">
        <v>136759.59</v>
      </c>
    </row>
    <row r="3679" spans="1:4" ht="9" customHeight="1">
      <c r="A3679" s="408" t="s">
        <v>24817</v>
      </c>
      <c r="B3679" s="409" t="s">
        <v>24818</v>
      </c>
      <c r="C3679" s="408" t="s">
        <v>12728</v>
      </c>
      <c r="D3679" s="410">
        <v>119206.76</v>
      </c>
    </row>
    <row r="3680" spans="1:4" ht="9" customHeight="1">
      <c r="A3680" s="408" t="s">
        <v>24819</v>
      </c>
      <c r="B3680" s="409" t="s">
        <v>24820</v>
      </c>
      <c r="C3680" s="408" t="s">
        <v>12728</v>
      </c>
      <c r="D3680" s="410">
        <v>163994.23000000001</v>
      </c>
    </row>
    <row r="3681" spans="1:4" ht="9" customHeight="1">
      <c r="A3681" s="408" t="s">
        <v>24821</v>
      </c>
      <c r="B3681" s="409" t="s">
        <v>24822</v>
      </c>
      <c r="C3681" s="408" t="s">
        <v>12728</v>
      </c>
      <c r="D3681" s="410">
        <v>172479.96</v>
      </c>
    </row>
    <row r="3682" spans="1:4" ht="9" customHeight="1">
      <c r="A3682" s="408" t="s">
        <v>24823</v>
      </c>
      <c r="B3682" s="409" t="s">
        <v>24824</v>
      </c>
      <c r="C3682" s="408" t="s">
        <v>12728</v>
      </c>
      <c r="D3682" s="410">
        <v>150221.54999999999</v>
      </c>
    </row>
    <row r="3683" spans="1:4" ht="9" customHeight="1">
      <c r="A3683" s="408" t="s">
        <v>24825</v>
      </c>
      <c r="B3683" s="409" t="s">
        <v>24826</v>
      </c>
      <c r="C3683" s="408" t="s">
        <v>12728</v>
      </c>
      <c r="D3683" s="410">
        <v>208451.39</v>
      </c>
    </row>
    <row r="3684" spans="1:4" ht="9" customHeight="1">
      <c r="A3684" s="408" t="s">
        <v>24827</v>
      </c>
      <c r="B3684" s="409" t="s">
        <v>24828</v>
      </c>
      <c r="C3684" s="408" t="s">
        <v>12728</v>
      </c>
      <c r="D3684" s="410">
        <v>206016.22</v>
      </c>
    </row>
    <row r="3685" spans="1:4" ht="9" customHeight="1">
      <c r="A3685" s="408" t="s">
        <v>24829</v>
      </c>
      <c r="B3685" s="409" t="s">
        <v>24830</v>
      </c>
      <c r="C3685" s="408" t="s">
        <v>12728</v>
      </c>
      <c r="D3685" s="410">
        <v>179974.95</v>
      </c>
    </row>
    <row r="3686" spans="1:4" ht="9" customHeight="1">
      <c r="A3686" s="408" t="s">
        <v>24831</v>
      </c>
      <c r="B3686" s="409" t="s">
        <v>24832</v>
      </c>
      <c r="C3686" s="408" t="s">
        <v>12728</v>
      </c>
      <c r="D3686" s="410">
        <v>247650.04</v>
      </c>
    </row>
    <row r="3687" spans="1:4" ht="9" customHeight="1">
      <c r="A3687" s="408" t="s">
        <v>24833</v>
      </c>
      <c r="B3687" s="409" t="s">
        <v>24834</v>
      </c>
      <c r="C3687" s="408" t="s">
        <v>12728</v>
      </c>
      <c r="D3687" s="410">
        <v>182907.01</v>
      </c>
    </row>
    <row r="3688" spans="1:4" ht="9" customHeight="1">
      <c r="A3688" s="408" t="s">
        <v>24835</v>
      </c>
      <c r="B3688" s="409" t="s">
        <v>24836</v>
      </c>
      <c r="C3688" s="408" t="s">
        <v>12728</v>
      </c>
      <c r="D3688" s="410">
        <v>157995.94</v>
      </c>
    </row>
    <row r="3689" spans="1:4" ht="9" customHeight="1">
      <c r="A3689" s="408" t="s">
        <v>24837</v>
      </c>
      <c r="B3689" s="409" t="s">
        <v>24838</v>
      </c>
      <c r="C3689" s="408" t="s">
        <v>12728</v>
      </c>
      <c r="D3689" s="410">
        <v>219209.02</v>
      </c>
    </row>
    <row r="3690" spans="1:4" ht="9" customHeight="1">
      <c r="A3690" s="408" t="s">
        <v>24839</v>
      </c>
      <c r="B3690" s="409" t="s">
        <v>24840</v>
      </c>
      <c r="C3690" s="408" t="s">
        <v>12728</v>
      </c>
      <c r="D3690" s="410">
        <v>150246.92000000001</v>
      </c>
    </row>
    <row r="3691" spans="1:4" ht="9" customHeight="1">
      <c r="A3691" s="408" t="s">
        <v>24841</v>
      </c>
      <c r="B3691" s="409" t="s">
        <v>24842</v>
      </c>
      <c r="C3691" s="408" t="s">
        <v>12728</v>
      </c>
      <c r="D3691" s="410">
        <v>130915.99</v>
      </c>
    </row>
    <row r="3692" spans="1:4" ht="9" customHeight="1">
      <c r="A3692" s="408" t="s">
        <v>24843</v>
      </c>
      <c r="B3692" s="409" t="s">
        <v>24844</v>
      </c>
      <c r="C3692" s="408" t="s">
        <v>12728</v>
      </c>
      <c r="D3692" s="410">
        <v>181655.32</v>
      </c>
    </row>
    <row r="3693" spans="1:4" ht="9" customHeight="1">
      <c r="A3693" s="408" t="s">
        <v>24845</v>
      </c>
      <c r="B3693" s="409" t="s">
        <v>24846</v>
      </c>
      <c r="C3693" s="408" t="s">
        <v>12728</v>
      </c>
      <c r="D3693" s="410">
        <v>191012.87</v>
      </c>
    </row>
    <row r="3694" spans="1:4" ht="9" customHeight="1">
      <c r="A3694" s="408" t="s">
        <v>24847</v>
      </c>
      <c r="B3694" s="409" t="s">
        <v>24848</v>
      </c>
      <c r="C3694" s="408" t="s">
        <v>12728</v>
      </c>
      <c r="D3694" s="410">
        <v>165050.31</v>
      </c>
    </row>
    <row r="3695" spans="1:4" ht="9" customHeight="1">
      <c r="A3695" s="408" t="s">
        <v>24849</v>
      </c>
      <c r="B3695" s="409" t="s">
        <v>24850</v>
      </c>
      <c r="C3695" s="408" t="s">
        <v>12728</v>
      </c>
      <c r="D3695" s="410">
        <v>229063.42</v>
      </c>
    </row>
    <row r="3696" spans="1:4" ht="9" customHeight="1">
      <c r="A3696" s="408" t="s">
        <v>24851</v>
      </c>
      <c r="B3696" s="409" t="s">
        <v>24852</v>
      </c>
      <c r="C3696" s="408" t="s">
        <v>12728</v>
      </c>
      <c r="D3696" s="410">
        <v>226294.91</v>
      </c>
    </row>
    <row r="3697" spans="1:4" ht="9" customHeight="1">
      <c r="A3697" s="408" t="s">
        <v>24853</v>
      </c>
      <c r="B3697" s="409" t="s">
        <v>24854</v>
      </c>
      <c r="C3697" s="408" t="s">
        <v>12728</v>
      </c>
      <c r="D3697" s="410">
        <v>197649.52</v>
      </c>
    </row>
    <row r="3698" spans="1:4" ht="9" customHeight="1">
      <c r="A3698" s="408" t="s">
        <v>24855</v>
      </c>
      <c r="B3698" s="409" t="s">
        <v>24856</v>
      </c>
      <c r="C3698" s="408" t="s">
        <v>12728</v>
      </c>
      <c r="D3698" s="410">
        <v>276385.82</v>
      </c>
    </row>
    <row r="3699" spans="1:4" ht="9" customHeight="1">
      <c r="A3699" s="408" t="s">
        <v>24857</v>
      </c>
      <c r="B3699" s="409" t="s">
        <v>24858</v>
      </c>
      <c r="C3699" s="408" t="s">
        <v>12728</v>
      </c>
      <c r="D3699" s="410">
        <v>200906.3</v>
      </c>
    </row>
    <row r="3700" spans="1:4" ht="9" customHeight="1">
      <c r="A3700" s="408" t="s">
        <v>24859</v>
      </c>
      <c r="B3700" s="409" t="s">
        <v>24860</v>
      </c>
      <c r="C3700" s="408" t="s">
        <v>12728</v>
      </c>
      <c r="D3700" s="410">
        <v>173606.9</v>
      </c>
    </row>
    <row r="3701" spans="1:4" ht="9" customHeight="1">
      <c r="A3701" s="408" t="s">
        <v>24861</v>
      </c>
      <c r="B3701" s="409" t="s">
        <v>24862</v>
      </c>
      <c r="C3701" s="408" t="s">
        <v>12728</v>
      </c>
      <c r="D3701" s="410">
        <v>240906.84</v>
      </c>
    </row>
    <row r="3702" spans="1:4" ht="9" customHeight="1">
      <c r="A3702" s="408" t="s">
        <v>24863</v>
      </c>
      <c r="B3702" s="409" t="s">
        <v>24864</v>
      </c>
      <c r="C3702" s="408" t="s">
        <v>12728</v>
      </c>
      <c r="D3702" s="410">
        <v>228770.25</v>
      </c>
    </row>
    <row r="3703" spans="1:4" ht="9" customHeight="1">
      <c r="A3703" s="408" t="s">
        <v>24865</v>
      </c>
      <c r="B3703" s="409" t="s">
        <v>24866</v>
      </c>
      <c r="C3703" s="408" t="s">
        <v>12728</v>
      </c>
      <c r="D3703" s="410">
        <v>199238.94</v>
      </c>
    </row>
    <row r="3704" spans="1:4" ht="9" customHeight="1">
      <c r="A3704" s="408" t="s">
        <v>24867</v>
      </c>
      <c r="B3704" s="409" t="s">
        <v>24868</v>
      </c>
      <c r="C3704" s="408" t="s">
        <v>12728</v>
      </c>
      <c r="D3704" s="410">
        <v>278963.8</v>
      </c>
    </row>
    <row r="3705" spans="1:4" ht="9" customHeight="1">
      <c r="A3705" s="408" t="s">
        <v>24869</v>
      </c>
      <c r="B3705" s="409" t="s">
        <v>24870</v>
      </c>
      <c r="C3705" s="408" t="s">
        <v>12728</v>
      </c>
      <c r="D3705" s="410">
        <v>275281.8</v>
      </c>
    </row>
    <row r="3706" spans="1:4" ht="9" customHeight="1">
      <c r="A3706" s="408" t="s">
        <v>24871</v>
      </c>
      <c r="B3706" s="409" t="s">
        <v>24872</v>
      </c>
      <c r="C3706" s="408" t="s">
        <v>12728</v>
      </c>
      <c r="D3706" s="410">
        <v>236724.46</v>
      </c>
    </row>
    <row r="3707" spans="1:4" ht="9" customHeight="1">
      <c r="A3707" s="408" t="s">
        <v>24873</v>
      </c>
      <c r="B3707" s="409" t="s">
        <v>24874</v>
      </c>
      <c r="C3707" s="408" t="s">
        <v>12728</v>
      </c>
      <c r="D3707" s="410">
        <v>330813.90999999997</v>
      </c>
    </row>
    <row r="3708" spans="1:4" ht="9" customHeight="1">
      <c r="A3708" s="408" t="s">
        <v>24875</v>
      </c>
      <c r="B3708" s="409" t="s">
        <v>24876</v>
      </c>
      <c r="C3708" s="408" t="s">
        <v>12728</v>
      </c>
      <c r="D3708" s="410">
        <v>240758.04</v>
      </c>
    </row>
    <row r="3709" spans="1:4" ht="9" customHeight="1">
      <c r="A3709" s="408" t="s">
        <v>24877</v>
      </c>
      <c r="B3709" s="409" t="s">
        <v>24878</v>
      </c>
      <c r="C3709" s="408" t="s">
        <v>12728</v>
      </c>
      <c r="D3709" s="410">
        <v>209526</v>
      </c>
    </row>
    <row r="3710" spans="1:4" ht="9" customHeight="1">
      <c r="A3710" s="408" t="s">
        <v>24879</v>
      </c>
      <c r="B3710" s="409" t="s">
        <v>24880</v>
      </c>
      <c r="C3710" s="408" t="s">
        <v>12728</v>
      </c>
      <c r="D3710" s="410">
        <v>293214.64</v>
      </c>
    </row>
    <row r="3711" spans="1:4" ht="9" customHeight="1">
      <c r="A3711" s="408" t="s">
        <v>24881</v>
      </c>
      <c r="B3711" s="409" t="s">
        <v>24882</v>
      </c>
      <c r="C3711" s="408" t="s">
        <v>12728</v>
      </c>
      <c r="D3711" s="410">
        <v>113292.02</v>
      </c>
    </row>
    <row r="3712" spans="1:4" ht="9" customHeight="1">
      <c r="A3712" s="408" t="s">
        <v>24883</v>
      </c>
      <c r="B3712" s="409" t="s">
        <v>24884</v>
      </c>
      <c r="C3712" s="408" t="s">
        <v>12728</v>
      </c>
      <c r="D3712" s="410">
        <v>98840.24</v>
      </c>
    </row>
    <row r="3713" spans="1:4" ht="9" customHeight="1">
      <c r="A3713" s="408" t="s">
        <v>24885</v>
      </c>
      <c r="B3713" s="409" t="s">
        <v>24886</v>
      </c>
      <c r="C3713" s="408" t="s">
        <v>12728</v>
      </c>
      <c r="D3713" s="410">
        <v>135665.76999999999</v>
      </c>
    </row>
    <row r="3714" spans="1:4" ht="9" customHeight="1">
      <c r="A3714" s="408" t="s">
        <v>24887</v>
      </c>
      <c r="B3714" s="409" t="s">
        <v>24888</v>
      </c>
      <c r="C3714" s="408" t="s">
        <v>12728</v>
      </c>
      <c r="D3714" s="410">
        <v>142745.45000000001</v>
      </c>
    </row>
    <row r="3715" spans="1:4" ht="9" customHeight="1">
      <c r="A3715" s="408" t="s">
        <v>24889</v>
      </c>
      <c r="B3715" s="409" t="s">
        <v>24890</v>
      </c>
      <c r="C3715" s="408" t="s">
        <v>12728</v>
      </c>
      <c r="D3715" s="410">
        <v>124429.21</v>
      </c>
    </row>
    <row r="3716" spans="1:4" ht="9" customHeight="1">
      <c r="A3716" s="408" t="s">
        <v>24891</v>
      </c>
      <c r="B3716" s="409" t="s">
        <v>24892</v>
      </c>
      <c r="C3716" s="408" t="s">
        <v>12728</v>
      </c>
      <c r="D3716" s="410">
        <v>171161.43</v>
      </c>
    </row>
    <row r="3717" spans="1:4" ht="9" customHeight="1">
      <c r="A3717" s="408" t="s">
        <v>24893</v>
      </c>
      <c r="B3717" s="409" t="s">
        <v>24894</v>
      </c>
      <c r="C3717" s="408" t="s">
        <v>143</v>
      </c>
      <c r="D3717" s="410">
        <v>98.3</v>
      </c>
    </row>
    <row r="3718" spans="1:4" ht="9" customHeight="1">
      <c r="A3718" s="408" t="s">
        <v>24895</v>
      </c>
      <c r="B3718" s="409" t="s">
        <v>24896</v>
      </c>
      <c r="C3718" s="408" t="s">
        <v>143</v>
      </c>
      <c r="D3718" s="410">
        <v>94.31</v>
      </c>
    </row>
    <row r="3719" spans="1:4" ht="18" customHeight="1">
      <c r="A3719" s="408" t="s">
        <v>24897</v>
      </c>
      <c r="B3719" s="409" t="s">
        <v>24898</v>
      </c>
      <c r="C3719" s="408" t="s">
        <v>12728</v>
      </c>
      <c r="D3719" s="410">
        <v>188.03</v>
      </c>
    </row>
    <row r="3720" spans="1:4" ht="18" customHeight="1">
      <c r="A3720" s="408" t="s">
        <v>24899</v>
      </c>
      <c r="B3720" s="409" t="s">
        <v>24900</v>
      </c>
      <c r="C3720" s="408" t="s">
        <v>12728</v>
      </c>
      <c r="D3720" s="410">
        <v>129.18</v>
      </c>
    </row>
    <row r="3721" spans="1:4" ht="18" customHeight="1">
      <c r="A3721" s="408" t="s">
        <v>24901</v>
      </c>
      <c r="B3721" s="409" t="s">
        <v>24902</v>
      </c>
      <c r="C3721" s="408" t="s">
        <v>12728</v>
      </c>
      <c r="D3721" s="410">
        <v>287.04000000000002</v>
      </c>
    </row>
    <row r="3722" spans="1:4" ht="18" customHeight="1">
      <c r="A3722" s="408" t="s">
        <v>24903</v>
      </c>
      <c r="B3722" s="409" t="s">
        <v>24904</v>
      </c>
      <c r="C3722" s="408" t="s">
        <v>12728</v>
      </c>
      <c r="D3722" s="410">
        <v>214.56</v>
      </c>
    </row>
    <row r="3723" spans="1:4" ht="18" customHeight="1">
      <c r="A3723" s="408" t="s">
        <v>24905</v>
      </c>
      <c r="B3723" s="409" t="s">
        <v>24906</v>
      </c>
      <c r="C3723" s="408" t="s">
        <v>12728</v>
      </c>
      <c r="D3723" s="410">
        <v>147.47999999999999</v>
      </c>
    </row>
    <row r="3724" spans="1:4" ht="18" customHeight="1">
      <c r="A3724" s="408" t="s">
        <v>24907</v>
      </c>
      <c r="B3724" s="409" t="s">
        <v>24908</v>
      </c>
      <c r="C3724" s="408" t="s">
        <v>12728</v>
      </c>
      <c r="D3724" s="410">
        <v>327.87</v>
      </c>
    </row>
    <row r="3725" spans="1:4" ht="18" customHeight="1">
      <c r="A3725" s="408" t="s">
        <v>24909</v>
      </c>
      <c r="B3725" s="409" t="s">
        <v>24910</v>
      </c>
      <c r="C3725" s="408" t="s">
        <v>12728</v>
      </c>
      <c r="D3725" s="410">
        <v>249.2</v>
      </c>
    </row>
    <row r="3726" spans="1:4" ht="18" customHeight="1">
      <c r="A3726" s="408" t="s">
        <v>24911</v>
      </c>
      <c r="B3726" s="409" t="s">
        <v>24912</v>
      </c>
      <c r="C3726" s="408" t="s">
        <v>12728</v>
      </c>
      <c r="D3726" s="410">
        <v>173.98</v>
      </c>
    </row>
    <row r="3727" spans="1:4" ht="18" customHeight="1">
      <c r="A3727" s="408" t="s">
        <v>24913</v>
      </c>
      <c r="B3727" s="409" t="s">
        <v>24914</v>
      </c>
      <c r="C3727" s="408" t="s">
        <v>12728</v>
      </c>
      <c r="D3727" s="410">
        <v>380.86</v>
      </c>
    </row>
    <row r="3728" spans="1:4" ht="18" customHeight="1">
      <c r="A3728" s="408" t="s">
        <v>24915</v>
      </c>
      <c r="B3728" s="409" t="s">
        <v>24916</v>
      </c>
      <c r="C3728" s="408" t="s">
        <v>12728</v>
      </c>
      <c r="D3728" s="410">
        <v>328.8</v>
      </c>
    </row>
    <row r="3729" spans="1:4" ht="18" customHeight="1">
      <c r="A3729" s="408" t="s">
        <v>24917</v>
      </c>
      <c r="B3729" s="409" t="s">
        <v>24918</v>
      </c>
      <c r="C3729" s="408" t="s">
        <v>12728</v>
      </c>
      <c r="D3729" s="410">
        <v>214.56</v>
      </c>
    </row>
    <row r="3730" spans="1:4" ht="18" customHeight="1">
      <c r="A3730" s="408" t="s">
        <v>24919</v>
      </c>
      <c r="B3730" s="409" t="s">
        <v>24920</v>
      </c>
      <c r="C3730" s="408" t="s">
        <v>12728</v>
      </c>
      <c r="D3730" s="410">
        <v>501.11</v>
      </c>
    </row>
    <row r="3731" spans="1:4" ht="9" customHeight="1">
      <c r="A3731" s="408" t="s">
        <v>24921</v>
      </c>
      <c r="B3731" s="409" t="s">
        <v>24922</v>
      </c>
      <c r="C3731" s="408" t="s">
        <v>12728</v>
      </c>
      <c r="D3731" s="410">
        <v>150.94999999999999</v>
      </c>
    </row>
    <row r="3732" spans="1:4" ht="9" customHeight="1">
      <c r="A3732" s="408" t="s">
        <v>24923</v>
      </c>
      <c r="B3732" s="409" t="s">
        <v>24924</v>
      </c>
      <c r="C3732" s="408" t="s">
        <v>12728</v>
      </c>
      <c r="D3732" s="410">
        <v>110.44</v>
      </c>
    </row>
    <row r="3733" spans="1:4" ht="9" customHeight="1">
      <c r="A3733" s="408" t="s">
        <v>24925</v>
      </c>
      <c r="B3733" s="409" t="s">
        <v>24926</v>
      </c>
      <c r="C3733" s="408" t="s">
        <v>12728</v>
      </c>
      <c r="D3733" s="410">
        <v>230.6</v>
      </c>
    </row>
    <row r="3734" spans="1:4" ht="9" customHeight="1">
      <c r="A3734" s="408" t="s">
        <v>24927</v>
      </c>
      <c r="B3734" s="409" t="s">
        <v>24928</v>
      </c>
      <c r="C3734" s="408" t="s">
        <v>12728</v>
      </c>
      <c r="D3734" s="410">
        <v>429.06</v>
      </c>
    </row>
    <row r="3735" spans="1:4" ht="9" customHeight="1">
      <c r="A3735" s="408" t="s">
        <v>24929</v>
      </c>
      <c r="B3735" s="409" t="s">
        <v>24930</v>
      </c>
      <c r="C3735" s="408" t="s">
        <v>12728</v>
      </c>
      <c r="D3735" s="410">
        <v>292.93</v>
      </c>
    </row>
    <row r="3736" spans="1:4" ht="9" customHeight="1">
      <c r="A3736" s="408" t="s">
        <v>24931</v>
      </c>
      <c r="B3736" s="409" t="s">
        <v>24932</v>
      </c>
      <c r="C3736" s="408" t="s">
        <v>12728</v>
      </c>
      <c r="D3736" s="410">
        <v>622.09</v>
      </c>
    </row>
    <row r="3737" spans="1:4" ht="9" customHeight="1">
      <c r="A3737" s="408" t="s">
        <v>24933</v>
      </c>
      <c r="B3737" s="409" t="s">
        <v>24934</v>
      </c>
      <c r="C3737" s="408" t="s">
        <v>12728</v>
      </c>
      <c r="D3737" s="410">
        <v>490.63</v>
      </c>
    </row>
    <row r="3738" spans="1:4" ht="9" customHeight="1">
      <c r="A3738" s="408" t="s">
        <v>24935</v>
      </c>
      <c r="B3738" s="409" t="s">
        <v>24936</v>
      </c>
      <c r="C3738" s="408" t="s">
        <v>12728</v>
      </c>
      <c r="D3738" s="410">
        <v>336.41</v>
      </c>
    </row>
    <row r="3739" spans="1:4" ht="9" customHeight="1">
      <c r="A3739" s="408" t="s">
        <v>24937</v>
      </c>
      <c r="B3739" s="409" t="s">
        <v>24938</v>
      </c>
      <c r="C3739" s="408" t="s">
        <v>12728</v>
      </c>
      <c r="D3739" s="410">
        <v>710.85</v>
      </c>
    </row>
    <row r="3740" spans="1:4" ht="9" customHeight="1">
      <c r="A3740" s="408" t="s">
        <v>24939</v>
      </c>
      <c r="B3740" s="409" t="s">
        <v>24940</v>
      </c>
      <c r="C3740" s="408" t="s">
        <v>12728</v>
      </c>
      <c r="D3740" s="410">
        <v>570.37</v>
      </c>
    </row>
    <row r="3741" spans="1:4" ht="9" customHeight="1">
      <c r="A3741" s="408" t="s">
        <v>24941</v>
      </c>
      <c r="B3741" s="409" t="s">
        <v>24942</v>
      </c>
      <c r="C3741" s="408" t="s">
        <v>12728</v>
      </c>
      <c r="D3741" s="410">
        <v>397.97</v>
      </c>
    </row>
    <row r="3742" spans="1:4" ht="9" customHeight="1">
      <c r="A3742" s="408" t="s">
        <v>24943</v>
      </c>
      <c r="B3742" s="409" t="s">
        <v>24944</v>
      </c>
      <c r="C3742" s="408" t="s">
        <v>12728</v>
      </c>
      <c r="D3742" s="410">
        <v>826.88</v>
      </c>
    </row>
    <row r="3743" spans="1:4" ht="9" customHeight="1">
      <c r="A3743" s="408" t="s">
        <v>24945</v>
      </c>
      <c r="B3743" s="409" t="s">
        <v>24946</v>
      </c>
      <c r="C3743" s="408" t="s">
        <v>12728</v>
      </c>
      <c r="D3743" s="410">
        <v>755.11</v>
      </c>
    </row>
    <row r="3744" spans="1:4" ht="9" customHeight="1">
      <c r="A3744" s="408" t="s">
        <v>24947</v>
      </c>
      <c r="B3744" s="409" t="s">
        <v>24948</v>
      </c>
      <c r="C3744" s="408" t="s">
        <v>12728</v>
      </c>
      <c r="D3744" s="410">
        <v>490.63</v>
      </c>
    </row>
    <row r="3745" spans="1:4" ht="9" customHeight="1">
      <c r="A3745" s="408" t="s">
        <v>24949</v>
      </c>
      <c r="B3745" s="409" t="s">
        <v>24950</v>
      </c>
      <c r="C3745" s="408" t="s">
        <v>12728</v>
      </c>
      <c r="D3745" s="410">
        <v>1093.24</v>
      </c>
    </row>
    <row r="3746" spans="1:4" ht="9" customHeight="1">
      <c r="A3746" s="408" t="s">
        <v>24951</v>
      </c>
      <c r="B3746" s="409" t="s">
        <v>24952</v>
      </c>
      <c r="C3746" s="408" t="s">
        <v>12728</v>
      </c>
      <c r="D3746" s="410">
        <v>344.19</v>
      </c>
    </row>
    <row r="3747" spans="1:4" ht="9" customHeight="1">
      <c r="A3747" s="408" t="s">
        <v>24953</v>
      </c>
      <c r="B3747" s="409" t="s">
        <v>24954</v>
      </c>
      <c r="C3747" s="408" t="s">
        <v>12728</v>
      </c>
      <c r="D3747" s="410">
        <v>251.48</v>
      </c>
    </row>
    <row r="3748" spans="1:4" ht="9" customHeight="1">
      <c r="A3748" s="408" t="s">
        <v>24955</v>
      </c>
      <c r="B3748" s="409" t="s">
        <v>24956</v>
      </c>
      <c r="C3748" s="408" t="s">
        <v>12728</v>
      </c>
      <c r="D3748" s="410">
        <v>498.35</v>
      </c>
    </row>
    <row r="3749" spans="1:4" ht="9" customHeight="1">
      <c r="A3749" s="408" t="s">
        <v>24957</v>
      </c>
      <c r="B3749" s="409" t="s">
        <v>24958</v>
      </c>
      <c r="C3749" s="408" t="s">
        <v>24959</v>
      </c>
      <c r="D3749" s="410">
        <v>79444.86</v>
      </c>
    </row>
    <row r="3750" spans="1:4" ht="9" customHeight="1">
      <c r="A3750" s="408" t="s">
        <v>24960</v>
      </c>
      <c r="B3750" s="409" t="s">
        <v>24961</v>
      </c>
      <c r="C3750" s="408" t="s">
        <v>24959</v>
      </c>
      <c r="D3750" s="410">
        <v>39081.22</v>
      </c>
    </row>
    <row r="3751" spans="1:4" ht="9" customHeight="1">
      <c r="A3751" s="408" t="s">
        <v>24962</v>
      </c>
      <c r="B3751" s="409" t="s">
        <v>24963</v>
      </c>
      <c r="C3751" s="408" t="s">
        <v>24959</v>
      </c>
      <c r="D3751" s="410">
        <v>79444.86</v>
      </c>
    </row>
    <row r="3752" spans="1:4" ht="9" customHeight="1">
      <c r="A3752" s="408" t="s">
        <v>24964</v>
      </c>
      <c r="B3752" s="409" t="s">
        <v>24965</v>
      </c>
      <c r="C3752" s="408" t="s">
        <v>24959</v>
      </c>
      <c r="D3752" s="410">
        <v>90672.3</v>
      </c>
    </row>
    <row r="3753" spans="1:4" ht="9" customHeight="1">
      <c r="A3753" s="408" t="s">
        <v>24966</v>
      </c>
      <c r="B3753" s="409" t="s">
        <v>24967</v>
      </c>
      <c r="C3753" s="408" t="s">
        <v>24959</v>
      </c>
      <c r="D3753" s="410">
        <v>44478.47</v>
      </c>
    </row>
    <row r="3754" spans="1:4" ht="9" customHeight="1">
      <c r="A3754" s="408" t="s">
        <v>24968</v>
      </c>
      <c r="B3754" s="409" t="s">
        <v>24969</v>
      </c>
      <c r="C3754" s="408" t="s">
        <v>24959</v>
      </c>
      <c r="D3754" s="410">
        <v>90672.3</v>
      </c>
    </row>
    <row r="3755" spans="1:4" ht="9" customHeight="1">
      <c r="A3755" s="408" t="s">
        <v>24970</v>
      </c>
      <c r="B3755" s="409" t="s">
        <v>24971</v>
      </c>
      <c r="C3755" s="408" t="s">
        <v>24959</v>
      </c>
      <c r="D3755" s="410">
        <v>105622.73</v>
      </c>
    </row>
    <row r="3756" spans="1:4" ht="9" customHeight="1">
      <c r="A3756" s="408" t="s">
        <v>24972</v>
      </c>
      <c r="B3756" s="409" t="s">
        <v>24973</v>
      </c>
      <c r="C3756" s="408" t="s">
        <v>24959</v>
      </c>
      <c r="D3756" s="410">
        <v>52554.77</v>
      </c>
    </row>
    <row r="3757" spans="1:4" ht="9" customHeight="1">
      <c r="A3757" s="408" t="s">
        <v>24974</v>
      </c>
      <c r="B3757" s="409" t="s">
        <v>24975</v>
      </c>
      <c r="C3757" s="408" t="s">
        <v>24959</v>
      </c>
      <c r="D3757" s="410">
        <v>105622.73</v>
      </c>
    </row>
    <row r="3758" spans="1:4" ht="9" customHeight="1">
      <c r="A3758" s="408" t="s">
        <v>24976</v>
      </c>
      <c r="B3758" s="409" t="s">
        <v>24977</v>
      </c>
      <c r="C3758" s="408" t="s">
        <v>24959</v>
      </c>
      <c r="D3758" s="410">
        <v>139266.04</v>
      </c>
    </row>
    <row r="3759" spans="1:4" ht="9" customHeight="1">
      <c r="A3759" s="408" t="s">
        <v>24978</v>
      </c>
      <c r="B3759" s="409" t="s">
        <v>24979</v>
      </c>
      <c r="C3759" s="408" t="s">
        <v>24959</v>
      </c>
      <c r="D3759" s="410">
        <v>65358.559999999998</v>
      </c>
    </row>
    <row r="3760" spans="1:4" ht="9" customHeight="1">
      <c r="A3760" s="408" t="s">
        <v>24980</v>
      </c>
      <c r="B3760" s="409" t="s">
        <v>24981</v>
      </c>
      <c r="C3760" s="408" t="s">
        <v>24959</v>
      </c>
      <c r="D3760" s="410">
        <v>139266.04</v>
      </c>
    </row>
    <row r="3761" spans="1:4" ht="9" customHeight="1">
      <c r="A3761" s="408" t="s">
        <v>24982</v>
      </c>
      <c r="B3761" s="409" t="s">
        <v>24983</v>
      </c>
      <c r="C3761" s="408" t="s">
        <v>24959</v>
      </c>
      <c r="D3761" s="410">
        <v>41224</v>
      </c>
    </row>
    <row r="3762" spans="1:4" ht="9" customHeight="1">
      <c r="A3762" s="408" t="s">
        <v>24984</v>
      </c>
      <c r="B3762" s="409" t="s">
        <v>24985</v>
      </c>
      <c r="C3762" s="408" t="s">
        <v>24959</v>
      </c>
      <c r="D3762" s="410">
        <v>16997.64</v>
      </c>
    </row>
    <row r="3763" spans="1:4" ht="9" customHeight="1">
      <c r="A3763" s="408" t="s">
        <v>24986</v>
      </c>
      <c r="B3763" s="409" t="s">
        <v>24987</v>
      </c>
      <c r="C3763" s="408" t="s">
        <v>24959</v>
      </c>
      <c r="D3763" s="410">
        <v>41504.1</v>
      </c>
    </row>
    <row r="3764" spans="1:4" ht="9" customHeight="1">
      <c r="A3764" s="408" t="s">
        <v>24988</v>
      </c>
      <c r="B3764" s="409" t="s">
        <v>24989</v>
      </c>
      <c r="C3764" s="408" t="s">
        <v>24959</v>
      </c>
      <c r="D3764" s="410">
        <v>46465.36</v>
      </c>
    </row>
    <row r="3765" spans="1:4" ht="9" customHeight="1">
      <c r="A3765" s="408" t="s">
        <v>24990</v>
      </c>
      <c r="B3765" s="409" t="s">
        <v>24991</v>
      </c>
      <c r="C3765" s="408" t="s">
        <v>24959</v>
      </c>
      <c r="D3765" s="410">
        <v>19460.419999999998</v>
      </c>
    </row>
    <row r="3766" spans="1:4" ht="9" customHeight="1">
      <c r="A3766" s="408" t="s">
        <v>24992</v>
      </c>
      <c r="B3766" s="409" t="s">
        <v>24993</v>
      </c>
      <c r="C3766" s="408" t="s">
        <v>24959</v>
      </c>
      <c r="D3766" s="410">
        <v>46784.47</v>
      </c>
    </row>
    <row r="3767" spans="1:4" ht="9" customHeight="1">
      <c r="A3767" s="408" t="s">
        <v>24994</v>
      </c>
      <c r="B3767" s="409" t="s">
        <v>24995</v>
      </c>
      <c r="C3767" s="408" t="s">
        <v>24959</v>
      </c>
      <c r="D3767" s="410">
        <v>54583.18</v>
      </c>
    </row>
    <row r="3768" spans="1:4" ht="9" customHeight="1">
      <c r="A3768" s="408" t="s">
        <v>24996</v>
      </c>
      <c r="B3768" s="409" t="s">
        <v>24997</v>
      </c>
      <c r="C3768" s="408" t="s">
        <v>24959</v>
      </c>
      <c r="D3768" s="410">
        <v>23697.72</v>
      </c>
    </row>
    <row r="3769" spans="1:4" ht="9" customHeight="1">
      <c r="A3769" s="408" t="s">
        <v>24998</v>
      </c>
      <c r="B3769" s="409" t="s">
        <v>24999</v>
      </c>
      <c r="C3769" s="408" t="s">
        <v>24959</v>
      </c>
      <c r="D3769" s="410">
        <v>54953.8</v>
      </c>
    </row>
    <row r="3770" spans="1:4" ht="9" customHeight="1">
      <c r="A3770" s="408" t="s">
        <v>25000</v>
      </c>
      <c r="B3770" s="409" t="s">
        <v>25001</v>
      </c>
      <c r="C3770" s="408" t="s">
        <v>24959</v>
      </c>
      <c r="D3770" s="410">
        <v>71955.06</v>
      </c>
    </row>
    <row r="3771" spans="1:4" ht="9" customHeight="1">
      <c r="A3771" s="408" t="s">
        <v>25002</v>
      </c>
      <c r="B3771" s="409" t="s">
        <v>25003</v>
      </c>
      <c r="C3771" s="408" t="s">
        <v>24959</v>
      </c>
      <c r="D3771" s="410">
        <v>29772.93</v>
      </c>
    </row>
    <row r="3772" spans="1:4" ht="9" customHeight="1">
      <c r="A3772" s="408" t="s">
        <v>25004</v>
      </c>
      <c r="B3772" s="409" t="s">
        <v>25005</v>
      </c>
      <c r="C3772" s="408" t="s">
        <v>24959</v>
      </c>
      <c r="D3772" s="410">
        <v>72443.53</v>
      </c>
    </row>
    <row r="3773" spans="1:4" ht="9" customHeight="1">
      <c r="A3773" s="408" t="s">
        <v>25006</v>
      </c>
      <c r="B3773" s="409" t="s">
        <v>25007</v>
      </c>
      <c r="C3773" s="408" t="s">
        <v>24959</v>
      </c>
      <c r="D3773" s="410">
        <v>32802.959999999999</v>
      </c>
    </row>
    <row r="3774" spans="1:4" ht="9" customHeight="1">
      <c r="A3774" s="408" t="s">
        <v>25008</v>
      </c>
      <c r="B3774" s="409" t="s">
        <v>25009</v>
      </c>
      <c r="C3774" s="408" t="s">
        <v>24959</v>
      </c>
      <c r="D3774" s="410">
        <v>14187.4</v>
      </c>
    </row>
    <row r="3775" spans="1:4" ht="9" customHeight="1">
      <c r="A3775" s="408" t="s">
        <v>25010</v>
      </c>
      <c r="B3775" s="409" t="s">
        <v>25011</v>
      </c>
      <c r="C3775" s="408" t="s">
        <v>24959</v>
      </c>
      <c r="D3775" s="410">
        <v>33027.22</v>
      </c>
    </row>
    <row r="3776" spans="1:4" ht="9" customHeight="1">
      <c r="A3776" s="408" t="s">
        <v>25012</v>
      </c>
      <c r="B3776" s="409" t="s">
        <v>25013</v>
      </c>
      <c r="C3776" s="408" t="s">
        <v>12728</v>
      </c>
      <c r="D3776" s="410">
        <v>260.08999999999997</v>
      </c>
    </row>
    <row r="3777" spans="1:4" ht="9" customHeight="1">
      <c r="A3777" s="408" t="s">
        <v>25014</v>
      </c>
      <c r="B3777" s="409" t="s">
        <v>25015</v>
      </c>
      <c r="C3777" s="408" t="s">
        <v>12728</v>
      </c>
      <c r="D3777" s="410">
        <v>1614.69</v>
      </c>
    </row>
    <row r="3778" spans="1:4" ht="9" customHeight="1">
      <c r="A3778" s="408" t="s">
        <v>25016</v>
      </c>
      <c r="B3778" s="409" t="s">
        <v>25017</v>
      </c>
      <c r="C3778" s="408" t="s">
        <v>12728</v>
      </c>
      <c r="D3778" s="410">
        <v>2336.83</v>
      </c>
    </row>
    <row r="3779" spans="1:4" ht="9" customHeight="1">
      <c r="A3779" s="408" t="s">
        <v>25018</v>
      </c>
      <c r="B3779" s="409" t="s">
        <v>25019</v>
      </c>
      <c r="C3779" s="408" t="s">
        <v>12728</v>
      </c>
      <c r="D3779" s="410">
        <v>1695.2</v>
      </c>
    </row>
    <row r="3780" spans="1:4" ht="9" customHeight="1">
      <c r="A3780" s="408" t="s">
        <v>25020</v>
      </c>
      <c r="B3780" s="409" t="s">
        <v>25021</v>
      </c>
      <c r="C3780" s="408" t="s">
        <v>12728</v>
      </c>
      <c r="D3780" s="410">
        <v>2462.94</v>
      </c>
    </row>
    <row r="3781" spans="1:4" ht="9" customHeight="1">
      <c r="A3781" s="408" t="s">
        <v>25022</v>
      </c>
      <c r="B3781" s="409" t="s">
        <v>25023</v>
      </c>
      <c r="C3781" s="408" t="s">
        <v>12728</v>
      </c>
      <c r="D3781" s="410">
        <v>2457.5500000000002</v>
      </c>
    </row>
    <row r="3782" spans="1:4" ht="9" customHeight="1">
      <c r="A3782" s="408" t="s">
        <v>25024</v>
      </c>
      <c r="B3782" s="409" t="s">
        <v>25025</v>
      </c>
      <c r="C3782" s="408" t="s">
        <v>12728</v>
      </c>
      <c r="D3782" s="410">
        <v>1815.87</v>
      </c>
    </row>
    <row r="3783" spans="1:4" ht="9" customHeight="1">
      <c r="A3783" s="408" t="s">
        <v>25026</v>
      </c>
      <c r="B3783" s="409" t="s">
        <v>25027</v>
      </c>
      <c r="C3783" s="408" t="s">
        <v>12728</v>
      </c>
      <c r="D3783" s="410">
        <v>2588.6999999999998</v>
      </c>
    </row>
    <row r="3784" spans="1:4" ht="9" customHeight="1">
      <c r="A3784" s="408" t="s">
        <v>25028</v>
      </c>
      <c r="B3784" s="409" t="s">
        <v>25029</v>
      </c>
      <c r="C3784" s="408" t="s">
        <v>12728</v>
      </c>
      <c r="D3784" s="410">
        <v>2568.2600000000002</v>
      </c>
    </row>
    <row r="3785" spans="1:4" ht="9" customHeight="1">
      <c r="A3785" s="408" t="s">
        <v>25030</v>
      </c>
      <c r="B3785" s="409" t="s">
        <v>25031</v>
      </c>
      <c r="C3785" s="408" t="s">
        <v>12728</v>
      </c>
      <c r="D3785" s="410">
        <v>2703.84</v>
      </c>
    </row>
    <row r="3786" spans="1:4" ht="9" customHeight="1">
      <c r="A3786" s="408" t="s">
        <v>25032</v>
      </c>
      <c r="B3786" s="409" t="s">
        <v>25033</v>
      </c>
      <c r="C3786" s="408" t="s">
        <v>12728</v>
      </c>
      <c r="D3786" s="410">
        <v>1822.54</v>
      </c>
    </row>
    <row r="3787" spans="1:4" ht="9" customHeight="1">
      <c r="A3787" s="408" t="s">
        <v>25034</v>
      </c>
      <c r="B3787" s="409" t="s">
        <v>25035</v>
      </c>
      <c r="C3787" s="408" t="s">
        <v>12728</v>
      </c>
      <c r="D3787" s="410">
        <v>2635.87</v>
      </c>
    </row>
    <row r="3788" spans="1:4" ht="9" customHeight="1">
      <c r="A3788" s="408" t="s">
        <v>25036</v>
      </c>
      <c r="B3788" s="409" t="s">
        <v>25037</v>
      </c>
      <c r="C3788" s="408" t="s">
        <v>12728</v>
      </c>
      <c r="D3788" s="410">
        <v>1911.11</v>
      </c>
    </row>
    <row r="3789" spans="1:4" ht="9" customHeight="1">
      <c r="A3789" s="408" t="s">
        <v>25038</v>
      </c>
      <c r="B3789" s="409" t="s">
        <v>25039</v>
      </c>
      <c r="C3789" s="408" t="s">
        <v>12728</v>
      </c>
      <c r="D3789" s="410">
        <v>2775.4</v>
      </c>
    </row>
    <row r="3790" spans="1:4" ht="9" customHeight="1">
      <c r="A3790" s="408" t="s">
        <v>25040</v>
      </c>
      <c r="B3790" s="409" t="s">
        <v>25041</v>
      </c>
      <c r="C3790" s="408" t="s">
        <v>12728</v>
      </c>
      <c r="D3790" s="410">
        <v>2768.66</v>
      </c>
    </row>
    <row r="3791" spans="1:4" ht="9" customHeight="1">
      <c r="A3791" s="408" t="s">
        <v>25042</v>
      </c>
      <c r="B3791" s="409" t="s">
        <v>25043</v>
      </c>
      <c r="C3791" s="408" t="s">
        <v>12728</v>
      </c>
      <c r="D3791" s="410">
        <v>2043.83</v>
      </c>
    </row>
    <row r="3792" spans="1:4" ht="9" customHeight="1">
      <c r="A3792" s="408" t="s">
        <v>25044</v>
      </c>
      <c r="B3792" s="409" t="s">
        <v>25045</v>
      </c>
      <c r="C3792" s="408" t="s">
        <v>12728</v>
      </c>
      <c r="D3792" s="410">
        <v>2913.74</v>
      </c>
    </row>
    <row r="3793" spans="1:4" ht="9" customHeight="1">
      <c r="A3793" s="408" t="s">
        <v>25046</v>
      </c>
      <c r="B3793" s="409" t="s">
        <v>25047</v>
      </c>
      <c r="C3793" s="408" t="s">
        <v>12728</v>
      </c>
      <c r="D3793" s="410">
        <v>2890.44</v>
      </c>
    </row>
    <row r="3794" spans="1:4" ht="9" customHeight="1">
      <c r="A3794" s="408" t="s">
        <v>25048</v>
      </c>
      <c r="B3794" s="409" t="s">
        <v>25049</v>
      </c>
      <c r="C3794" s="408" t="s">
        <v>12728</v>
      </c>
      <c r="D3794" s="410">
        <v>3040.39</v>
      </c>
    </row>
    <row r="3795" spans="1:4" ht="9" customHeight="1">
      <c r="A3795" s="408" t="s">
        <v>25050</v>
      </c>
      <c r="B3795" s="409" t="s">
        <v>25051</v>
      </c>
      <c r="C3795" s="408" t="s">
        <v>12728</v>
      </c>
      <c r="D3795" s="410">
        <v>2130.36</v>
      </c>
    </row>
    <row r="3796" spans="1:4" ht="9" customHeight="1">
      <c r="A3796" s="408" t="s">
        <v>25052</v>
      </c>
      <c r="B3796" s="409" t="s">
        <v>25053</v>
      </c>
      <c r="C3796" s="408" t="s">
        <v>12728</v>
      </c>
      <c r="D3796" s="410">
        <v>3034.58</v>
      </c>
    </row>
    <row r="3797" spans="1:4" ht="9" customHeight="1">
      <c r="A3797" s="408" t="s">
        <v>25054</v>
      </c>
      <c r="B3797" s="409" t="s">
        <v>25055</v>
      </c>
      <c r="C3797" s="408" t="s">
        <v>12728</v>
      </c>
      <c r="D3797" s="410">
        <v>2227.79</v>
      </c>
    </row>
    <row r="3798" spans="1:4" ht="9" customHeight="1">
      <c r="A3798" s="408" t="s">
        <v>25056</v>
      </c>
      <c r="B3798" s="409" t="s">
        <v>25057</v>
      </c>
      <c r="C3798" s="408" t="s">
        <v>12728</v>
      </c>
      <c r="D3798" s="410">
        <v>3191.08</v>
      </c>
    </row>
    <row r="3799" spans="1:4" ht="9" customHeight="1">
      <c r="A3799" s="408" t="s">
        <v>25058</v>
      </c>
      <c r="B3799" s="409" t="s">
        <v>25059</v>
      </c>
      <c r="C3799" s="408" t="s">
        <v>12728</v>
      </c>
      <c r="D3799" s="410">
        <v>3180.65</v>
      </c>
    </row>
    <row r="3800" spans="1:4" ht="9" customHeight="1">
      <c r="A3800" s="408" t="s">
        <v>25060</v>
      </c>
      <c r="B3800" s="409" t="s">
        <v>25061</v>
      </c>
      <c r="C3800" s="408" t="s">
        <v>12728</v>
      </c>
      <c r="D3800" s="410">
        <v>2373.79</v>
      </c>
    </row>
    <row r="3801" spans="1:4" ht="9" customHeight="1">
      <c r="A3801" s="408" t="s">
        <v>25062</v>
      </c>
      <c r="B3801" s="409" t="s">
        <v>25063</v>
      </c>
      <c r="C3801" s="408" t="s">
        <v>12728</v>
      </c>
      <c r="D3801" s="410">
        <v>3343.26</v>
      </c>
    </row>
    <row r="3802" spans="1:4" ht="9" customHeight="1">
      <c r="A3802" s="408" t="s">
        <v>25064</v>
      </c>
      <c r="B3802" s="409" t="s">
        <v>25065</v>
      </c>
      <c r="C3802" s="408" t="s">
        <v>12728</v>
      </c>
      <c r="D3802" s="410">
        <v>3314.61</v>
      </c>
    </row>
    <row r="3803" spans="1:4" ht="9" customHeight="1">
      <c r="A3803" s="408" t="s">
        <v>25066</v>
      </c>
      <c r="B3803" s="409" t="s">
        <v>25067</v>
      </c>
      <c r="C3803" s="408" t="s">
        <v>12728</v>
      </c>
      <c r="D3803" s="410">
        <v>3482.57</v>
      </c>
    </row>
    <row r="3804" spans="1:4" ht="9" customHeight="1">
      <c r="A3804" s="408" t="s">
        <v>25068</v>
      </c>
      <c r="B3804" s="409" t="s">
        <v>25069</v>
      </c>
      <c r="C3804" s="408" t="s">
        <v>12728</v>
      </c>
      <c r="D3804" s="410">
        <v>4118.1400000000003</v>
      </c>
    </row>
    <row r="3805" spans="1:4" ht="9" customHeight="1">
      <c r="A3805" s="408" t="s">
        <v>25070</v>
      </c>
      <c r="B3805" s="409" t="s">
        <v>25071</v>
      </c>
      <c r="C3805" s="408" t="s">
        <v>12728</v>
      </c>
      <c r="D3805" s="410">
        <v>2917.73</v>
      </c>
    </row>
    <row r="3806" spans="1:4" ht="9" customHeight="1">
      <c r="A3806" s="408" t="s">
        <v>25072</v>
      </c>
      <c r="B3806" s="409" t="s">
        <v>25073</v>
      </c>
      <c r="C3806" s="408" t="s">
        <v>12728</v>
      </c>
      <c r="D3806" s="410">
        <v>4316.34</v>
      </c>
    </row>
    <row r="3807" spans="1:4" ht="9" customHeight="1">
      <c r="A3807" s="408" t="s">
        <v>25074</v>
      </c>
      <c r="B3807" s="409" t="s">
        <v>25075</v>
      </c>
      <c r="C3807" s="408" t="s">
        <v>12728</v>
      </c>
      <c r="D3807" s="410">
        <v>4278.8900000000003</v>
      </c>
    </row>
    <row r="3808" spans="1:4" ht="9" customHeight="1">
      <c r="A3808" s="408" t="s">
        <v>25076</v>
      </c>
      <c r="B3808" s="409" t="s">
        <v>25077</v>
      </c>
      <c r="C3808" s="408" t="s">
        <v>12728</v>
      </c>
      <c r="D3808" s="410">
        <v>4483.5200000000004</v>
      </c>
    </row>
    <row r="3809" spans="1:4" ht="9" customHeight="1">
      <c r="A3809" s="408" t="s">
        <v>25078</v>
      </c>
      <c r="B3809" s="409" t="s">
        <v>25079</v>
      </c>
      <c r="C3809" s="408" t="s">
        <v>12728</v>
      </c>
      <c r="D3809" s="410">
        <v>1388.72</v>
      </c>
    </row>
    <row r="3810" spans="1:4" ht="9" customHeight="1">
      <c r="A3810" s="408" t="s">
        <v>25080</v>
      </c>
      <c r="B3810" s="409" t="s">
        <v>25081</v>
      </c>
      <c r="C3810" s="408" t="s">
        <v>12728</v>
      </c>
      <c r="D3810" s="410">
        <v>1924.95</v>
      </c>
    </row>
    <row r="3811" spans="1:4" ht="9" customHeight="1">
      <c r="A3811" s="408" t="s">
        <v>25082</v>
      </c>
      <c r="B3811" s="409" t="s">
        <v>25083</v>
      </c>
      <c r="C3811" s="408" t="s">
        <v>12728</v>
      </c>
      <c r="D3811" s="410">
        <v>1461.92</v>
      </c>
    </row>
    <row r="3812" spans="1:4" ht="9" customHeight="1">
      <c r="A3812" s="408" t="s">
        <v>25084</v>
      </c>
      <c r="B3812" s="409" t="s">
        <v>25085</v>
      </c>
      <c r="C3812" s="408" t="s">
        <v>12728</v>
      </c>
      <c r="D3812" s="410">
        <v>2019.97</v>
      </c>
    </row>
    <row r="3813" spans="1:4" ht="9" customHeight="1">
      <c r="A3813" s="408" t="s">
        <v>25086</v>
      </c>
      <c r="B3813" s="409" t="s">
        <v>25087</v>
      </c>
      <c r="C3813" s="408" t="s">
        <v>12728</v>
      </c>
      <c r="D3813" s="410">
        <v>2034.69</v>
      </c>
    </row>
    <row r="3814" spans="1:4" ht="9" customHeight="1">
      <c r="A3814" s="408" t="s">
        <v>25088</v>
      </c>
      <c r="B3814" s="409" t="s">
        <v>25089</v>
      </c>
      <c r="C3814" s="408" t="s">
        <v>12728</v>
      </c>
      <c r="D3814" s="410">
        <v>1571.61</v>
      </c>
    </row>
    <row r="3815" spans="1:4" ht="9" customHeight="1">
      <c r="A3815" s="408" t="s">
        <v>25090</v>
      </c>
      <c r="B3815" s="409" t="s">
        <v>25091</v>
      </c>
      <c r="C3815" s="408" t="s">
        <v>12728</v>
      </c>
      <c r="D3815" s="410">
        <v>2134.3000000000002</v>
      </c>
    </row>
    <row r="3816" spans="1:4" ht="18" customHeight="1">
      <c r="A3816" s="408" t="s">
        <v>25092</v>
      </c>
      <c r="B3816" s="409" t="s">
        <v>25093</v>
      </c>
      <c r="C3816" s="408" t="s">
        <v>21090</v>
      </c>
      <c r="D3816" s="410">
        <v>19096.68</v>
      </c>
    </row>
    <row r="3817" spans="1:4" ht="18" customHeight="1">
      <c r="A3817" s="408" t="s">
        <v>25094</v>
      </c>
      <c r="B3817" s="409" t="s">
        <v>25095</v>
      </c>
      <c r="C3817" s="408" t="s">
        <v>21090</v>
      </c>
      <c r="D3817" s="410">
        <v>20431.259999999998</v>
      </c>
    </row>
    <row r="3818" spans="1:4" ht="18" customHeight="1">
      <c r="A3818" s="408" t="s">
        <v>25096</v>
      </c>
      <c r="B3818" s="409" t="s">
        <v>25097</v>
      </c>
      <c r="C3818" s="408" t="s">
        <v>21090</v>
      </c>
      <c r="D3818" s="410">
        <v>21031.17</v>
      </c>
    </row>
    <row r="3819" spans="1:4" ht="18" customHeight="1">
      <c r="A3819" s="408" t="s">
        <v>25098</v>
      </c>
      <c r="B3819" s="409" t="s">
        <v>25099</v>
      </c>
      <c r="C3819" s="408" t="s">
        <v>21090</v>
      </c>
      <c r="D3819" s="410">
        <v>19941.39</v>
      </c>
    </row>
    <row r="3820" spans="1:4" ht="18" customHeight="1">
      <c r="A3820" s="408" t="s">
        <v>25100</v>
      </c>
      <c r="B3820" s="409" t="s">
        <v>25101</v>
      </c>
      <c r="C3820" s="408" t="s">
        <v>21090</v>
      </c>
      <c r="D3820" s="410">
        <v>21326.71</v>
      </c>
    </row>
    <row r="3821" spans="1:4" ht="18" customHeight="1">
      <c r="A3821" s="408" t="s">
        <v>25102</v>
      </c>
      <c r="B3821" s="409" t="s">
        <v>25103</v>
      </c>
      <c r="C3821" s="408" t="s">
        <v>21090</v>
      </c>
      <c r="D3821" s="410">
        <v>21943.78</v>
      </c>
    </row>
    <row r="3822" spans="1:4" ht="18" customHeight="1">
      <c r="A3822" s="408" t="s">
        <v>25104</v>
      </c>
      <c r="B3822" s="409" t="s">
        <v>25105</v>
      </c>
      <c r="C3822" s="408" t="s">
        <v>21090</v>
      </c>
      <c r="D3822" s="410">
        <v>17846.46</v>
      </c>
    </row>
    <row r="3823" spans="1:4" ht="18" customHeight="1">
      <c r="A3823" s="408" t="s">
        <v>25106</v>
      </c>
      <c r="B3823" s="409" t="s">
        <v>25107</v>
      </c>
      <c r="C3823" s="408" t="s">
        <v>21090</v>
      </c>
      <c r="D3823" s="410">
        <v>18164.43</v>
      </c>
    </row>
    <row r="3824" spans="1:4" ht="18" customHeight="1">
      <c r="A3824" s="408" t="s">
        <v>25108</v>
      </c>
      <c r="B3824" s="409" t="s">
        <v>25109</v>
      </c>
      <c r="C3824" s="408" t="s">
        <v>21090</v>
      </c>
      <c r="D3824" s="410">
        <v>19497.21</v>
      </c>
    </row>
    <row r="3825" spans="1:4" ht="18" customHeight="1">
      <c r="A3825" s="408" t="s">
        <v>25110</v>
      </c>
      <c r="B3825" s="409" t="s">
        <v>25111</v>
      </c>
      <c r="C3825" s="408" t="s">
        <v>21090</v>
      </c>
      <c r="D3825" s="410">
        <v>18642.490000000002</v>
      </c>
    </row>
    <row r="3826" spans="1:4" ht="18" customHeight="1">
      <c r="A3826" s="408" t="s">
        <v>25112</v>
      </c>
      <c r="B3826" s="409" t="s">
        <v>25113</v>
      </c>
      <c r="C3826" s="408" t="s">
        <v>21090</v>
      </c>
      <c r="D3826" s="410">
        <v>18962.8</v>
      </c>
    </row>
    <row r="3827" spans="1:4" ht="18" customHeight="1">
      <c r="A3827" s="408" t="s">
        <v>25114</v>
      </c>
      <c r="B3827" s="409" t="s">
        <v>25115</v>
      </c>
      <c r="C3827" s="408" t="s">
        <v>21090</v>
      </c>
      <c r="D3827" s="410">
        <v>20346.240000000002</v>
      </c>
    </row>
    <row r="3828" spans="1:4" ht="18" customHeight="1">
      <c r="A3828" s="408" t="s">
        <v>25116</v>
      </c>
      <c r="B3828" s="409" t="s">
        <v>25117</v>
      </c>
      <c r="C3828" s="408" t="s">
        <v>21090</v>
      </c>
      <c r="D3828" s="410">
        <v>17444.13</v>
      </c>
    </row>
    <row r="3829" spans="1:4" ht="18" customHeight="1">
      <c r="A3829" s="408" t="s">
        <v>25118</v>
      </c>
      <c r="B3829" s="409" t="s">
        <v>25119</v>
      </c>
      <c r="C3829" s="408" t="s">
        <v>21090</v>
      </c>
      <c r="D3829" s="410">
        <v>22498.62</v>
      </c>
    </row>
    <row r="3830" spans="1:4" ht="18" customHeight="1">
      <c r="A3830" s="408" t="s">
        <v>25120</v>
      </c>
      <c r="B3830" s="409" t="s">
        <v>25121</v>
      </c>
      <c r="C3830" s="408" t="s">
        <v>21090</v>
      </c>
      <c r="D3830" s="410">
        <v>23398.48</v>
      </c>
    </row>
    <row r="3831" spans="1:4" ht="18" customHeight="1">
      <c r="A3831" s="408" t="s">
        <v>25122</v>
      </c>
      <c r="B3831" s="409" t="s">
        <v>25123</v>
      </c>
      <c r="C3831" s="408" t="s">
        <v>21090</v>
      </c>
      <c r="D3831" s="410">
        <v>18155.59</v>
      </c>
    </row>
    <row r="3832" spans="1:4" ht="18" customHeight="1">
      <c r="A3832" s="408" t="s">
        <v>25124</v>
      </c>
      <c r="B3832" s="409" t="s">
        <v>25125</v>
      </c>
      <c r="C3832" s="408" t="s">
        <v>21090</v>
      </c>
      <c r="D3832" s="410">
        <v>23458.080000000002</v>
      </c>
    </row>
    <row r="3833" spans="1:4" ht="18" customHeight="1">
      <c r="A3833" s="408" t="s">
        <v>25126</v>
      </c>
      <c r="B3833" s="409" t="s">
        <v>25127</v>
      </c>
      <c r="C3833" s="408" t="s">
        <v>21090</v>
      </c>
      <c r="D3833" s="410">
        <v>24383.69</v>
      </c>
    </row>
    <row r="3834" spans="1:4" ht="9" customHeight="1">
      <c r="A3834" s="408" t="s">
        <v>25128</v>
      </c>
      <c r="B3834" s="409" t="s">
        <v>25129</v>
      </c>
      <c r="C3834" s="408" t="s">
        <v>21090</v>
      </c>
      <c r="D3834" s="410">
        <v>103.03</v>
      </c>
    </row>
    <row r="3835" spans="1:4" ht="9" customHeight="1">
      <c r="A3835" s="408" t="s">
        <v>25130</v>
      </c>
      <c r="B3835" s="409" t="s">
        <v>25131</v>
      </c>
      <c r="C3835" s="408" t="s">
        <v>21090</v>
      </c>
      <c r="D3835" s="410">
        <v>145.65</v>
      </c>
    </row>
    <row r="3836" spans="1:4" ht="9" customHeight="1">
      <c r="A3836" s="408" t="s">
        <v>25132</v>
      </c>
      <c r="B3836" s="409" t="s">
        <v>25133</v>
      </c>
      <c r="C3836" s="408" t="s">
        <v>21090</v>
      </c>
      <c r="D3836" s="410">
        <v>57.98</v>
      </c>
    </row>
    <row r="3837" spans="1:4" ht="9" customHeight="1">
      <c r="A3837" s="408" t="s">
        <v>25134</v>
      </c>
      <c r="B3837" s="409" t="s">
        <v>25135</v>
      </c>
      <c r="C3837" s="408" t="s">
        <v>12728</v>
      </c>
      <c r="D3837" s="410">
        <v>8.6</v>
      </c>
    </row>
    <row r="3838" spans="1:4" ht="18" customHeight="1">
      <c r="A3838" s="408" t="s">
        <v>25136</v>
      </c>
      <c r="B3838" s="409" t="s">
        <v>25137</v>
      </c>
      <c r="C3838" s="408" t="s">
        <v>21090</v>
      </c>
      <c r="D3838" s="410">
        <v>4804.8500000000004</v>
      </c>
    </row>
    <row r="3839" spans="1:4" ht="18" customHeight="1">
      <c r="A3839" s="408" t="s">
        <v>25138</v>
      </c>
      <c r="B3839" s="409" t="s">
        <v>25139</v>
      </c>
      <c r="C3839" s="408" t="s">
        <v>21090</v>
      </c>
      <c r="D3839" s="410">
        <v>5027.83</v>
      </c>
    </row>
    <row r="3840" spans="1:4" ht="18" customHeight="1">
      <c r="A3840" s="408" t="s">
        <v>25140</v>
      </c>
      <c r="B3840" s="409" t="s">
        <v>25141</v>
      </c>
      <c r="C3840" s="408" t="s">
        <v>21090</v>
      </c>
      <c r="D3840" s="410">
        <v>7043.07</v>
      </c>
    </row>
    <row r="3841" spans="1:4" ht="18" customHeight="1">
      <c r="A3841" s="408" t="s">
        <v>25142</v>
      </c>
      <c r="B3841" s="409" t="s">
        <v>25143</v>
      </c>
      <c r="C3841" s="408" t="s">
        <v>21090</v>
      </c>
      <c r="D3841" s="410">
        <v>7376.82</v>
      </c>
    </row>
    <row r="3842" spans="1:4" ht="18" customHeight="1">
      <c r="A3842" s="408" t="s">
        <v>25144</v>
      </c>
      <c r="B3842" s="409" t="s">
        <v>25145</v>
      </c>
      <c r="C3842" s="408" t="s">
        <v>21090</v>
      </c>
      <c r="D3842" s="410">
        <v>7675.79</v>
      </c>
    </row>
    <row r="3843" spans="1:4" ht="18" customHeight="1">
      <c r="A3843" s="408" t="s">
        <v>25146</v>
      </c>
      <c r="B3843" s="409" t="s">
        <v>25147</v>
      </c>
      <c r="C3843" s="408" t="s">
        <v>21090</v>
      </c>
      <c r="D3843" s="410">
        <v>8034.25</v>
      </c>
    </row>
    <row r="3844" spans="1:4" ht="18" customHeight="1">
      <c r="A3844" s="408" t="s">
        <v>25148</v>
      </c>
      <c r="B3844" s="409" t="s">
        <v>25149</v>
      </c>
      <c r="C3844" s="408" t="s">
        <v>21090</v>
      </c>
      <c r="D3844" s="410">
        <v>11273.92</v>
      </c>
    </row>
    <row r="3845" spans="1:4" ht="18" customHeight="1">
      <c r="A3845" s="408" t="s">
        <v>25150</v>
      </c>
      <c r="B3845" s="409" t="s">
        <v>25151</v>
      </c>
      <c r="C3845" s="408" t="s">
        <v>21090</v>
      </c>
      <c r="D3845" s="410">
        <v>11815.93</v>
      </c>
    </row>
    <row r="3846" spans="1:4" ht="18" customHeight="1">
      <c r="A3846" s="408" t="s">
        <v>25152</v>
      </c>
      <c r="B3846" s="409" t="s">
        <v>25153</v>
      </c>
      <c r="C3846" s="408" t="s">
        <v>21090</v>
      </c>
      <c r="D3846" s="410">
        <v>5211.68</v>
      </c>
    </row>
    <row r="3847" spans="1:4" ht="18" customHeight="1">
      <c r="A3847" s="408" t="s">
        <v>25154</v>
      </c>
      <c r="B3847" s="409" t="s">
        <v>25155</v>
      </c>
      <c r="C3847" s="408" t="s">
        <v>21090</v>
      </c>
      <c r="D3847" s="410">
        <v>5471.19</v>
      </c>
    </row>
    <row r="3848" spans="1:4" ht="9" customHeight="1">
      <c r="A3848" s="408" t="s">
        <v>25156</v>
      </c>
      <c r="B3848" s="409" t="s">
        <v>25157</v>
      </c>
      <c r="C3848" s="408" t="s">
        <v>21090</v>
      </c>
      <c r="D3848" s="410">
        <v>446.61</v>
      </c>
    </row>
    <row r="3849" spans="1:4" ht="18" customHeight="1">
      <c r="A3849" s="408" t="s">
        <v>25158</v>
      </c>
      <c r="B3849" s="409" t="s">
        <v>25159</v>
      </c>
      <c r="C3849" s="408" t="s">
        <v>12728</v>
      </c>
      <c r="D3849" s="410">
        <v>78.17</v>
      </c>
    </row>
    <row r="3850" spans="1:4" ht="18" customHeight="1">
      <c r="A3850" s="408" t="s">
        <v>25160</v>
      </c>
      <c r="B3850" s="409" t="s">
        <v>25161</v>
      </c>
      <c r="C3850" s="408" t="s">
        <v>12728</v>
      </c>
      <c r="D3850" s="410">
        <v>80.239999999999995</v>
      </c>
    </row>
    <row r="3851" spans="1:4" ht="18" customHeight="1">
      <c r="A3851" s="408" t="s">
        <v>25162</v>
      </c>
      <c r="B3851" s="409" t="s">
        <v>25163</v>
      </c>
      <c r="C3851" s="408" t="s">
        <v>12728</v>
      </c>
      <c r="D3851" s="410">
        <v>149.21</v>
      </c>
    </row>
    <row r="3852" spans="1:4" ht="18" customHeight="1">
      <c r="A3852" s="408" t="s">
        <v>25164</v>
      </c>
      <c r="B3852" s="409" t="s">
        <v>25165</v>
      </c>
      <c r="C3852" s="408" t="s">
        <v>12728</v>
      </c>
      <c r="D3852" s="410">
        <v>153.34</v>
      </c>
    </row>
    <row r="3853" spans="1:4" ht="18" customHeight="1">
      <c r="A3853" s="408" t="s">
        <v>25166</v>
      </c>
      <c r="B3853" s="409" t="s">
        <v>25167</v>
      </c>
      <c r="C3853" s="408" t="s">
        <v>12728</v>
      </c>
      <c r="D3853" s="410">
        <v>78.540000000000006</v>
      </c>
    </row>
    <row r="3854" spans="1:4" ht="18" customHeight="1">
      <c r="A3854" s="408" t="s">
        <v>25168</v>
      </c>
      <c r="B3854" s="409" t="s">
        <v>25169</v>
      </c>
      <c r="C3854" s="408" t="s">
        <v>12728</v>
      </c>
      <c r="D3854" s="410">
        <v>80.61</v>
      </c>
    </row>
    <row r="3855" spans="1:4" ht="18" customHeight="1">
      <c r="A3855" s="408" t="s">
        <v>25170</v>
      </c>
      <c r="B3855" s="409" t="s">
        <v>25171</v>
      </c>
      <c r="C3855" s="408" t="s">
        <v>12728</v>
      </c>
      <c r="D3855" s="410">
        <v>149.26</v>
      </c>
    </row>
    <row r="3856" spans="1:4" ht="18" customHeight="1">
      <c r="A3856" s="408" t="s">
        <v>25172</v>
      </c>
      <c r="B3856" s="409" t="s">
        <v>25173</v>
      </c>
      <c r="C3856" s="408" t="s">
        <v>12728</v>
      </c>
      <c r="D3856" s="410">
        <v>153.38999999999999</v>
      </c>
    </row>
    <row r="3857" spans="1:4" ht="18" customHeight="1">
      <c r="A3857" s="408" t="s">
        <v>25174</v>
      </c>
      <c r="B3857" s="409" t="s">
        <v>25175</v>
      </c>
      <c r="C3857" s="408" t="s">
        <v>12728</v>
      </c>
      <c r="D3857" s="410">
        <v>78.17</v>
      </c>
    </row>
    <row r="3858" spans="1:4" ht="18" customHeight="1">
      <c r="A3858" s="408" t="s">
        <v>25176</v>
      </c>
      <c r="B3858" s="409" t="s">
        <v>25177</v>
      </c>
      <c r="C3858" s="408" t="s">
        <v>12728</v>
      </c>
      <c r="D3858" s="410">
        <v>80.239999999999995</v>
      </c>
    </row>
    <row r="3859" spans="1:4" ht="18" customHeight="1">
      <c r="A3859" s="408" t="s">
        <v>25178</v>
      </c>
      <c r="B3859" s="409" t="s">
        <v>25179</v>
      </c>
      <c r="C3859" s="408" t="s">
        <v>12728</v>
      </c>
      <c r="D3859" s="410">
        <v>149.21</v>
      </c>
    </row>
    <row r="3860" spans="1:4" ht="18" customHeight="1">
      <c r="A3860" s="408" t="s">
        <v>25180</v>
      </c>
      <c r="B3860" s="409" t="s">
        <v>25181</v>
      </c>
      <c r="C3860" s="408" t="s">
        <v>12728</v>
      </c>
      <c r="D3860" s="410">
        <v>153.34</v>
      </c>
    </row>
    <row r="3861" spans="1:4" ht="18" customHeight="1">
      <c r="A3861" s="408" t="s">
        <v>25182</v>
      </c>
      <c r="B3861" s="409" t="s">
        <v>25183</v>
      </c>
      <c r="C3861" s="408" t="s">
        <v>12728</v>
      </c>
      <c r="D3861" s="410">
        <v>78.540000000000006</v>
      </c>
    </row>
    <row r="3862" spans="1:4" ht="18" customHeight="1">
      <c r="A3862" s="408" t="s">
        <v>25184</v>
      </c>
      <c r="B3862" s="409" t="s">
        <v>25185</v>
      </c>
      <c r="C3862" s="408" t="s">
        <v>12728</v>
      </c>
      <c r="D3862" s="410">
        <v>80.61</v>
      </c>
    </row>
    <row r="3863" spans="1:4" ht="18" customHeight="1">
      <c r="A3863" s="408" t="s">
        <v>25186</v>
      </c>
      <c r="B3863" s="409" t="s">
        <v>25187</v>
      </c>
      <c r="C3863" s="408" t="s">
        <v>12728</v>
      </c>
      <c r="D3863" s="410">
        <v>149.26</v>
      </c>
    </row>
    <row r="3864" spans="1:4" ht="18" customHeight="1">
      <c r="A3864" s="408" t="s">
        <v>25188</v>
      </c>
      <c r="B3864" s="409" t="s">
        <v>25189</v>
      </c>
      <c r="C3864" s="408" t="s">
        <v>12728</v>
      </c>
      <c r="D3864" s="410">
        <v>153.38999999999999</v>
      </c>
    </row>
    <row r="3865" spans="1:4" ht="9" customHeight="1">
      <c r="A3865" s="408" t="s">
        <v>25190</v>
      </c>
      <c r="B3865" s="409" t="s">
        <v>25191</v>
      </c>
      <c r="C3865" s="408" t="s">
        <v>12728</v>
      </c>
      <c r="D3865" s="410">
        <v>0.12</v>
      </c>
    </row>
    <row r="3866" spans="1:4" ht="9" customHeight="1">
      <c r="A3866" s="408" t="s">
        <v>25192</v>
      </c>
      <c r="B3866" s="409" t="s">
        <v>25193</v>
      </c>
      <c r="C3866" s="408" t="s">
        <v>12728</v>
      </c>
      <c r="D3866" s="410">
        <v>28.31</v>
      </c>
    </row>
    <row r="3867" spans="1:4" ht="9" customHeight="1">
      <c r="A3867" s="408" t="s">
        <v>25194</v>
      </c>
      <c r="B3867" s="409" t="s">
        <v>25195</v>
      </c>
      <c r="C3867" s="408" t="s">
        <v>12728</v>
      </c>
      <c r="D3867" s="410">
        <v>29.76</v>
      </c>
    </row>
    <row r="3868" spans="1:4" ht="9" customHeight="1">
      <c r="A3868" s="408" t="s">
        <v>25196</v>
      </c>
      <c r="B3868" s="409" t="s">
        <v>25197</v>
      </c>
      <c r="C3868" s="408" t="s">
        <v>12728</v>
      </c>
      <c r="D3868" s="410">
        <v>29.78</v>
      </c>
    </row>
    <row r="3869" spans="1:4" ht="9" customHeight="1">
      <c r="A3869" s="408" t="s">
        <v>25198</v>
      </c>
      <c r="B3869" s="409" t="s">
        <v>25199</v>
      </c>
      <c r="C3869" s="408" t="s">
        <v>12728</v>
      </c>
      <c r="D3869" s="410">
        <v>29.71</v>
      </c>
    </row>
    <row r="3870" spans="1:4" ht="9" customHeight="1">
      <c r="A3870" s="408" t="s">
        <v>25200</v>
      </c>
      <c r="B3870" s="409" t="s">
        <v>25201</v>
      </c>
      <c r="C3870" s="408" t="s">
        <v>12728</v>
      </c>
      <c r="D3870" s="410">
        <v>0.09</v>
      </c>
    </row>
    <row r="3871" spans="1:4" ht="18" customHeight="1">
      <c r="A3871" s="408" t="s">
        <v>25202</v>
      </c>
      <c r="B3871" s="409" t="s">
        <v>25203</v>
      </c>
      <c r="C3871" s="408" t="s">
        <v>6</v>
      </c>
      <c r="D3871" s="410">
        <v>1068.1500000000001</v>
      </c>
    </row>
    <row r="3872" spans="1:4" ht="18" customHeight="1">
      <c r="A3872" s="408" t="s">
        <v>25204</v>
      </c>
      <c r="B3872" s="409" t="s">
        <v>25205</v>
      </c>
      <c r="C3872" s="408" t="s">
        <v>6</v>
      </c>
      <c r="D3872" s="410">
        <v>1343.41</v>
      </c>
    </row>
    <row r="3873" spans="1:4" ht="18" customHeight="1">
      <c r="A3873" s="408" t="s">
        <v>25206</v>
      </c>
      <c r="B3873" s="409" t="s">
        <v>25207</v>
      </c>
      <c r="C3873" s="408" t="s">
        <v>6</v>
      </c>
      <c r="D3873" s="410">
        <v>1623.72</v>
      </c>
    </row>
    <row r="3874" spans="1:4" ht="18" customHeight="1">
      <c r="A3874" s="408" t="s">
        <v>25208</v>
      </c>
      <c r="B3874" s="409" t="s">
        <v>25209</v>
      </c>
      <c r="C3874" s="408" t="s">
        <v>6</v>
      </c>
      <c r="D3874" s="410">
        <v>1668.84</v>
      </c>
    </row>
    <row r="3875" spans="1:4" ht="9" customHeight="1">
      <c r="A3875" s="408" t="s">
        <v>25210</v>
      </c>
      <c r="B3875" s="409" t="s">
        <v>25211</v>
      </c>
      <c r="C3875" s="408" t="s">
        <v>12728</v>
      </c>
      <c r="D3875" s="410">
        <v>349.52</v>
      </c>
    </row>
    <row r="3876" spans="1:4" ht="9" customHeight="1">
      <c r="A3876" s="408" t="s">
        <v>25212</v>
      </c>
      <c r="B3876" s="409" t="s">
        <v>25213</v>
      </c>
      <c r="C3876" s="408" t="s">
        <v>12728</v>
      </c>
      <c r="D3876" s="410">
        <v>264.32</v>
      </c>
    </row>
    <row r="3877" spans="1:4" ht="9" customHeight="1">
      <c r="A3877" s="408" t="s">
        <v>25214</v>
      </c>
      <c r="B3877" s="409" t="s">
        <v>25215</v>
      </c>
      <c r="C3877" s="408" t="s">
        <v>12728</v>
      </c>
      <c r="D3877" s="410">
        <v>494.6</v>
      </c>
    </row>
    <row r="3878" spans="1:4" ht="9" customHeight="1">
      <c r="A3878" s="408" t="s">
        <v>25216</v>
      </c>
      <c r="B3878" s="409" t="s">
        <v>25217</v>
      </c>
      <c r="C3878" s="408" t="s">
        <v>12728</v>
      </c>
      <c r="D3878" s="410">
        <v>914.35</v>
      </c>
    </row>
    <row r="3879" spans="1:4" ht="9" customHeight="1">
      <c r="A3879" s="408" t="s">
        <v>25218</v>
      </c>
      <c r="B3879" s="409" t="s">
        <v>25219</v>
      </c>
      <c r="C3879" s="408" t="s">
        <v>12728</v>
      </c>
      <c r="D3879" s="410">
        <v>651.89</v>
      </c>
    </row>
    <row r="3880" spans="1:4" ht="18" customHeight="1">
      <c r="A3880" s="408" t="s">
        <v>25220</v>
      </c>
      <c r="B3880" s="409" t="s">
        <v>25221</v>
      </c>
      <c r="C3880" s="408" t="s">
        <v>21090</v>
      </c>
      <c r="D3880" s="410">
        <v>600276.93000000005</v>
      </c>
    </row>
    <row r="3881" spans="1:4" ht="18" customHeight="1">
      <c r="A3881" s="408" t="s">
        <v>25222</v>
      </c>
      <c r="B3881" s="409" t="s">
        <v>25223</v>
      </c>
      <c r="C3881" s="408" t="s">
        <v>21090</v>
      </c>
      <c r="D3881" s="410">
        <v>594793.74</v>
      </c>
    </row>
    <row r="3882" spans="1:4" ht="18" customHeight="1">
      <c r="A3882" s="408" t="s">
        <v>25224</v>
      </c>
      <c r="B3882" s="409" t="s">
        <v>25225</v>
      </c>
      <c r="C3882" s="408" t="s">
        <v>21090</v>
      </c>
      <c r="D3882" s="410">
        <v>630165.48</v>
      </c>
    </row>
    <row r="3883" spans="1:4" ht="18" customHeight="1">
      <c r="A3883" s="408" t="s">
        <v>25226</v>
      </c>
      <c r="B3883" s="409" t="s">
        <v>25227</v>
      </c>
      <c r="C3883" s="408" t="s">
        <v>21090</v>
      </c>
      <c r="D3883" s="410">
        <v>624408.5</v>
      </c>
    </row>
    <row r="3884" spans="1:4" ht="18" customHeight="1">
      <c r="A3884" s="408" t="s">
        <v>25228</v>
      </c>
      <c r="B3884" s="409" t="s">
        <v>25229</v>
      </c>
      <c r="C3884" s="408" t="s">
        <v>21090</v>
      </c>
      <c r="D3884" s="410">
        <v>454531.46</v>
      </c>
    </row>
    <row r="3885" spans="1:4" ht="18" customHeight="1">
      <c r="A3885" s="408" t="s">
        <v>25230</v>
      </c>
      <c r="B3885" s="409" t="s">
        <v>25231</v>
      </c>
      <c r="C3885" s="408" t="s">
        <v>21090</v>
      </c>
      <c r="D3885" s="410">
        <v>450904.66</v>
      </c>
    </row>
    <row r="3886" spans="1:4" ht="18" customHeight="1">
      <c r="A3886" s="408" t="s">
        <v>25232</v>
      </c>
      <c r="B3886" s="409" t="s">
        <v>25233</v>
      </c>
      <c r="C3886" s="408" t="s">
        <v>21090</v>
      </c>
      <c r="D3886" s="410">
        <v>477163.33</v>
      </c>
    </row>
    <row r="3887" spans="1:4" ht="18" customHeight="1">
      <c r="A3887" s="408" t="s">
        <v>25234</v>
      </c>
      <c r="B3887" s="409" t="s">
        <v>25235</v>
      </c>
      <c r="C3887" s="408" t="s">
        <v>21090</v>
      </c>
      <c r="D3887" s="410">
        <v>473355.18</v>
      </c>
    </row>
    <row r="3888" spans="1:4" ht="18" customHeight="1">
      <c r="A3888" s="408" t="s">
        <v>25236</v>
      </c>
      <c r="B3888" s="409" t="s">
        <v>25237</v>
      </c>
      <c r="C3888" s="408" t="s">
        <v>21090</v>
      </c>
      <c r="D3888" s="410">
        <v>842128.46</v>
      </c>
    </row>
    <row r="3889" spans="1:4" ht="18" customHeight="1">
      <c r="A3889" s="408" t="s">
        <v>25238</v>
      </c>
      <c r="B3889" s="409" t="s">
        <v>25239</v>
      </c>
      <c r="C3889" s="408" t="s">
        <v>21090</v>
      </c>
      <c r="D3889" s="410">
        <v>836647.26</v>
      </c>
    </row>
    <row r="3890" spans="1:4" ht="18" customHeight="1">
      <c r="A3890" s="408" t="s">
        <v>25240</v>
      </c>
      <c r="B3890" s="409" t="s">
        <v>25241</v>
      </c>
      <c r="C3890" s="408" t="s">
        <v>21090</v>
      </c>
      <c r="D3890" s="410">
        <v>884058.81</v>
      </c>
    </row>
    <row r="3891" spans="1:4" ht="18" customHeight="1">
      <c r="A3891" s="408" t="s">
        <v>25242</v>
      </c>
      <c r="B3891" s="409" t="s">
        <v>25243</v>
      </c>
      <c r="C3891" s="408" t="s">
        <v>21090</v>
      </c>
      <c r="D3891" s="410">
        <v>878303.92</v>
      </c>
    </row>
    <row r="3892" spans="1:4" ht="18" customHeight="1">
      <c r="A3892" s="408" t="s">
        <v>25244</v>
      </c>
      <c r="B3892" s="409" t="s">
        <v>25245</v>
      </c>
      <c r="C3892" s="408" t="s">
        <v>12728</v>
      </c>
      <c r="D3892" s="410">
        <v>634.49</v>
      </c>
    </row>
    <row r="3893" spans="1:4" ht="18" customHeight="1">
      <c r="A3893" s="408" t="s">
        <v>25246</v>
      </c>
      <c r="B3893" s="409" t="s">
        <v>25247</v>
      </c>
      <c r="C3893" s="408" t="s">
        <v>12728</v>
      </c>
      <c r="D3893" s="410">
        <v>720.16</v>
      </c>
    </row>
    <row r="3894" spans="1:4" ht="18" customHeight="1">
      <c r="A3894" s="408" t="s">
        <v>25248</v>
      </c>
      <c r="B3894" s="409" t="s">
        <v>25249</v>
      </c>
      <c r="C3894" s="408" t="s">
        <v>12728</v>
      </c>
      <c r="D3894" s="410">
        <v>730.17</v>
      </c>
    </row>
    <row r="3895" spans="1:4" ht="18" customHeight="1">
      <c r="A3895" s="408" t="s">
        <v>25250</v>
      </c>
      <c r="B3895" s="409" t="s">
        <v>25251</v>
      </c>
      <c r="C3895" s="408" t="s">
        <v>12728</v>
      </c>
      <c r="D3895" s="410">
        <v>730.73</v>
      </c>
    </row>
    <row r="3896" spans="1:4" ht="9" customHeight="1">
      <c r="A3896" s="408" t="s">
        <v>25252</v>
      </c>
      <c r="B3896" s="409" t="s">
        <v>25253</v>
      </c>
      <c r="C3896" s="408" t="s">
        <v>12728</v>
      </c>
      <c r="D3896" s="410">
        <v>354.96</v>
      </c>
    </row>
    <row r="3897" spans="1:4" ht="9" customHeight="1">
      <c r="A3897" s="408" t="s">
        <v>25254</v>
      </c>
      <c r="B3897" s="409" t="s">
        <v>25255</v>
      </c>
      <c r="C3897" s="408" t="s">
        <v>21090</v>
      </c>
      <c r="D3897" s="410">
        <v>575256.64</v>
      </c>
    </row>
    <row r="3898" spans="1:4" ht="9" customHeight="1">
      <c r="A3898" s="408" t="s">
        <v>25256</v>
      </c>
      <c r="B3898" s="409" t="s">
        <v>25257</v>
      </c>
      <c r="C3898" s="408" t="s">
        <v>21090</v>
      </c>
      <c r="D3898" s="410">
        <v>603899.42000000004</v>
      </c>
    </row>
    <row r="3899" spans="1:4" ht="9" customHeight="1">
      <c r="A3899" s="408" t="s">
        <v>25258</v>
      </c>
      <c r="B3899" s="409" t="s">
        <v>25259</v>
      </c>
      <c r="C3899" s="408" t="s">
        <v>12728</v>
      </c>
      <c r="D3899" s="410">
        <v>246.33</v>
      </c>
    </row>
    <row r="3900" spans="1:4" ht="9" customHeight="1">
      <c r="A3900" s="408" t="s">
        <v>25260</v>
      </c>
      <c r="B3900" s="409" t="s">
        <v>25261</v>
      </c>
      <c r="C3900" s="408" t="s">
        <v>21090</v>
      </c>
      <c r="D3900" s="410">
        <v>398001.81</v>
      </c>
    </row>
    <row r="3901" spans="1:4" ht="9" customHeight="1">
      <c r="A3901" s="408" t="s">
        <v>25262</v>
      </c>
      <c r="B3901" s="409" t="s">
        <v>25263</v>
      </c>
      <c r="C3901" s="408" t="s">
        <v>21090</v>
      </c>
      <c r="D3901" s="410">
        <v>417819.08</v>
      </c>
    </row>
    <row r="3902" spans="1:4" ht="9" customHeight="1">
      <c r="A3902" s="408" t="s">
        <v>25264</v>
      </c>
      <c r="B3902" s="409" t="s">
        <v>25265</v>
      </c>
      <c r="C3902" s="408" t="s">
        <v>143</v>
      </c>
      <c r="D3902" s="410">
        <v>105.64</v>
      </c>
    </row>
    <row r="3903" spans="1:4" ht="9" customHeight="1">
      <c r="A3903" s="408" t="s">
        <v>25266</v>
      </c>
      <c r="B3903" s="409" t="s">
        <v>25267</v>
      </c>
      <c r="C3903" s="408" t="s">
        <v>12728</v>
      </c>
      <c r="D3903" s="410">
        <v>83385.210000000006</v>
      </c>
    </row>
    <row r="3904" spans="1:4" ht="9" customHeight="1">
      <c r="A3904" s="408" t="s">
        <v>25268</v>
      </c>
      <c r="B3904" s="409" t="s">
        <v>25269</v>
      </c>
      <c r="C3904" s="408" t="s">
        <v>21090</v>
      </c>
      <c r="D3904" s="410">
        <v>161.13999999999999</v>
      </c>
    </row>
    <row r="3905" spans="1:4" ht="9" customHeight="1">
      <c r="A3905" s="408" t="s">
        <v>25270</v>
      </c>
      <c r="B3905" s="409" t="s">
        <v>25271</v>
      </c>
      <c r="C3905" s="408" t="s">
        <v>21090</v>
      </c>
      <c r="D3905" s="410">
        <v>1032.24</v>
      </c>
    </row>
    <row r="3906" spans="1:4" ht="9" customHeight="1">
      <c r="A3906" s="408" t="s">
        <v>25272</v>
      </c>
      <c r="B3906" s="409" t="s">
        <v>25273</v>
      </c>
      <c r="C3906" s="408" t="s">
        <v>21090</v>
      </c>
      <c r="D3906" s="410">
        <v>1413.33</v>
      </c>
    </row>
    <row r="3907" spans="1:4" ht="9" customHeight="1">
      <c r="A3907" s="408" t="s">
        <v>25274</v>
      </c>
      <c r="B3907" s="409" t="s">
        <v>25275</v>
      </c>
      <c r="C3907" s="408" t="s">
        <v>12728</v>
      </c>
      <c r="D3907" s="410">
        <v>1263.03</v>
      </c>
    </row>
    <row r="3908" spans="1:4" ht="9" customHeight="1">
      <c r="A3908" s="408" t="s">
        <v>25276</v>
      </c>
      <c r="B3908" s="409" t="s">
        <v>25277</v>
      </c>
      <c r="C3908" s="408" t="s">
        <v>12728</v>
      </c>
      <c r="D3908" s="410">
        <v>1270.68</v>
      </c>
    </row>
    <row r="3909" spans="1:4" ht="9" customHeight="1">
      <c r="A3909" s="408" t="s">
        <v>25278</v>
      </c>
      <c r="B3909" s="409" t="s">
        <v>25279</v>
      </c>
      <c r="C3909" s="408" t="s">
        <v>12728</v>
      </c>
      <c r="D3909" s="410">
        <v>1342.79</v>
      </c>
    </row>
    <row r="3910" spans="1:4" ht="9" customHeight="1">
      <c r="A3910" s="408" t="s">
        <v>25280</v>
      </c>
      <c r="B3910" s="409" t="s">
        <v>25281</v>
      </c>
      <c r="C3910" s="408" t="s">
        <v>12728</v>
      </c>
      <c r="D3910" s="410">
        <v>1284.52</v>
      </c>
    </row>
    <row r="3911" spans="1:4" ht="18" customHeight="1">
      <c r="A3911" s="408" t="s">
        <v>25282</v>
      </c>
      <c r="B3911" s="409" t="s">
        <v>25283</v>
      </c>
      <c r="C3911" s="408" t="s">
        <v>12728</v>
      </c>
      <c r="D3911" s="410">
        <v>235.2</v>
      </c>
    </row>
    <row r="3912" spans="1:4" ht="18" customHeight="1">
      <c r="A3912" s="408" t="s">
        <v>25284</v>
      </c>
      <c r="B3912" s="409" t="s">
        <v>25285</v>
      </c>
      <c r="C3912" s="408" t="s">
        <v>12728</v>
      </c>
      <c r="D3912" s="410">
        <v>206.82</v>
      </c>
    </row>
    <row r="3913" spans="1:4" ht="18" customHeight="1">
      <c r="A3913" s="408" t="s">
        <v>25286</v>
      </c>
      <c r="B3913" s="409" t="s">
        <v>25287</v>
      </c>
      <c r="C3913" s="408" t="s">
        <v>12728</v>
      </c>
      <c r="D3913" s="410">
        <v>212.6</v>
      </c>
    </row>
    <row r="3914" spans="1:4" ht="18" customHeight="1">
      <c r="A3914" s="408" t="s">
        <v>25288</v>
      </c>
      <c r="B3914" s="409" t="s">
        <v>25289</v>
      </c>
      <c r="C3914" s="408" t="s">
        <v>21090</v>
      </c>
      <c r="D3914" s="410">
        <v>1154801.01</v>
      </c>
    </row>
    <row r="3915" spans="1:4" ht="18" customHeight="1">
      <c r="A3915" s="408" t="s">
        <v>25290</v>
      </c>
      <c r="B3915" s="409" t="s">
        <v>25291</v>
      </c>
      <c r="C3915" s="408" t="s">
        <v>21090</v>
      </c>
      <c r="D3915" s="410">
        <v>1161543.33</v>
      </c>
    </row>
    <row r="3916" spans="1:4" ht="18" customHeight="1">
      <c r="A3916" s="408" t="s">
        <v>25292</v>
      </c>
      <c r="B3916" s="409" t="s">
        <v>25293</v>
      </c>
      <c r="C3916" s="408" t="s">
        <v>21090</v>
      </c>
      <c r="D3916" s="410">
        <v>1732330.64</v>
      </c>
    </row>
    <row r="3917" spans="1:4" ht="18" customHeight="1">
      <c r="A3917" s="408" t="s">
        <v>25294</v>
      </c>
      <c r="B3917" s="409" t="s">
        <v>25295</v>
      </c>
      <c r="C3917" s="408" t="s">
        <v>21090</v>
      </c>
      <c r="D3917" s="410">
        <v>1742444.13</v>
      </c>
    </row>
    <row r="3918" spans="1:4" ht="18" customHeight="1">
      <c r="A3918" s="408" t="s">
        <v>25296</v>
      </c>
      <c r="B3918" s="409" t="s">
        <v>25297</v>
      </c>
      <c r="C3918" s="408" t="s">
        <v>21090</v>
      </c>
      <c r="D3918" s="410">
        <v>1349914.9</v>
      </c>
    </row>
    <row r="3919" spans="1:4" ht="18" customHeight="1">
      <c r="A3919" s="408" t="s">
        <v>25298</v>
      </c>
      <c r="B3919" s="409" t="s">
        <v>25299</v>
      </c>
      <c r="C3919" s="408" t="s">
        <v>21090</v>
      </c>
      <c r="D3919" s="410">
        <v>1366202.12</v>
      </c>
    </row>
    <row r="3920" spans="1:4" ht="18" customHeight="1">
      <c r="A3920" s="408" t="s">
        <v>25300</v>
      </c>
      <c r="B3920" s="409" t="s">
        <v>25301</v>
      </c>
      <c r="C3920" s="408" t="s">
        <v>21090</v>
      </c>
      <c r="D3920" s="410">
        <v>2024874.6</v>
      </c>
    </row>
    <row r="3921" spans="1:4" ht="18" customHeight="1">
      <c r="A3921" s="408" t="s">
        <v>25302</v>
      </c>
      <c r="B3921" s="409" t="s">
        <v>25303</v>
      </c>
      <c r="C3921" s="408" t="s">
        <v>21090</v>
      </c>
      <c r="D3921" s="410">
        <v>2049305.57</v>
      </c>
    </row>
    <row r="3922" spans="1:4" ht="18" customHeight="1">
      <c r="A3922" s="408" t="s">
        <v>25304</v>
      </c>
      <c r="B3922" s="409" t="s">
        <v>25305</v>
      </c>
      <c r="C3922" s="408" t="s">
        <v>12728</v>
      </c>
      <c r="D3922" s="410">
        <v>57777.8</v>
      </c>
    </row>
    <row r="3923" spans="1:4" ht="18" customHeight="1">
      <c r="A3923" s="408" t="s">
        <v>25306</v>
      </c>
      <c r="B3923" s="409" t="s">
        <v>25307</v>
      </c>
      <c r="C3923" s="408" t="s">
        <v>21090</v>
      </c>
      <c r="D3923" s="410">
        <v>1110144.76</v>
      </c>
    </row>
    <row r="3924" spans="1:4" ht="18" customHeight="1">
      <c r="A3924" s="408" t="s">
        <v>25308</v>
      </c>
      <c r="B3924" s="409" t="s">
        <v>25309</v>
      </c>
      <c r="C3924" s="408" t="s">
        <v>21090</v>
      </c>
      <c r="D3924" s="410">
        <v>1665136.35</v>
      </c>
    </row>
    <row r="3925" spans="1:4" ht="18" customHeight="1">
      <c r="A3925" s="408" t="s">
        <v>25310</v>
      </c>
      <c r="B3925" s="409" t="s">
        <v>25311</v>
      </c>
      <c r="C3925" s="408" t="s">
        <v>21090</v>
      </c>
      <c r="D3925" s="410">
        <v>1675243.53</v>
      </c>
    </row>
    <row r="3926" spans="1:4" ht="18" customHeight="1">
      <c r="A3926" s="408" t="s">
        <v>25312</v>
      </c>
      <c r="B3926" s="409" t="s">
        <v>25313</v>
      </c>
      <c r="C3926" s="408" t="s">
        <v>21090</v>
      </c>
      <c r="D3926" s="410">
        <v>1428179.66</v>
      </c>
    </row>
    <row r="3927" spans="1:4" ht="18" customHeight="1">
      <c r="A3927" s="408" t="s">
        <v>25314</v>
      </c>
      <c r="B3927" s="409" t="s">
        <v>25315</v>
      </c>
      <c r="C3927" s="408" t="s">
        <v>21090</v>
      </c>
      <c r="D3927" s="410">
        <v>1304095.29</v>
      </c>
    </row>
    <row r="3928" spans="1:4" ht="18" customHeight="1">
      <c r="A3928" s="408" t="s">
        <v>25316</v>
      </c>
      <c r="B3928" s="409" t="s">
        <v>25317</v>
      </c>
      <c r="C3928" s="408" t="s">
        <v>21090</v>
      </c>
      <c r="D3928" s="410">
        <v>1450976.65</v>
      </c>
    </row>
    <row r="3929" spans="1:4" ht="18" customHeight="1">
      <c r="A3929" s="408" t="s">
        <v>25318</v>
      </c>
      <c r="B3929" s="409" t="s">
        <v>25319</v>
      </c>
      <c r="C3929" s="408" t="s">
        <v>21090</v>
      </c>
      <c r="D3929" s="410">
        <v>1320713.98</v>
      </c>
    </row>
    <row r="3930" spans="1:4" ht="18" customHeight="1">
      <c r="A3930" s="408" t="s">
        <v>25320</v>
      </c>
      <c r="B3930" s="409" t="s">
        <v>25321</v>
      </c>
      <c r="C3930" s="408" t="s">
        <v>21090</v>
      </c>
      <c r="D3930" s="410">
        <v>2142812.2599999998</v>
      </c>
    </row>
    <row r="3931" spans="1:4" ht="18" customHeight="1">
      <c r="A3931" s="408" t="s">
        <v>25322</v>
      </c>
      <c r="B3931" s="409" t="s">
        <v>25323</v>
      </c>
      <c r="C3931" s="408" t="s">
        <v>21090</v>
      </c>
      <c r="D3931" s="410">
        <v>2177039.16</v>
      </c>
    </row>
    <row r="3932" spans="1:4" ht="18" customHeight="1">
      <c r="A3932" s="408" t="s">
        <v>25324</v>
      </c>
      <c r="B3932" s="409" t="s">
        <v>25325</v>
      </c>
      <c r="C3932" s="408" t="s">
        <v>12728</v>
      </c>
      <c r="D3932" s="410">
        <v>115790.8</v>
      </c>
    </row>
    <row r="3933" spans="1:4" ht="18" customHeight="1">
      <c r="A3933" s="408" t="s">
        <v>25326</v>
      </c>
      <c r="B3933" s="409" t="s">
        <v>25327</v>
      </c>
      <c r="C3933" s="408" t="s">
        <v>21090</v>
      </c>
      <c r="D3933" s="410">
        <v>1107814</v>
      </c>
    </row>
    <row r="3934" spans="1:4" ht="18" customHeight="1">
      <c r="A3934" s="408" t="s">
        <v>25328</v>
      </c>
      <c r="B3934" s="409" t="s">
        <v>25329</v>
      </c>
      <c r="C3934" s="408" t="s">
        <v>21090</v>
      </c>
      <c r="D3934" s="410">
        <v>1114552.28</v>
      </c>
    </row>
    <row r="3935" spans="1:4" ht="18" customHeight="1">
      <c r="A3935" s="408" t="s">
        <v>25330</v>
      </c>
      <c r="B3935" s="409" t="s">
        <v>25331</v>
      </c>
      <c r="C3935" s="408" t="s">
        <v>21090</v>
      </c>
      <c r="D3935" s="410">
        <v>1661641.02</v>
      </c>
    </row>
    <row r="3936" spans="1:4" ht="18" customHeight="1">
      <c r="A3936" s="408" t="s">
        <v>25332</v>
      </c>
      <c r="B3936" s="409" t="s">
        <v>25333</v>
      </c>
      <c r="C3936" s="408" t="s">
        <v>21090</v>
      </c>
      <c r="D3936" s="410">
        <v>1671748.44</v>
      </c>
    </row>
    <row r="3937" spans="1:4" ht="18" customHeight="1">
      <c r="A3937" s="408" t="s">
        <v>25334</v>
      </c>
      <c r="B3937" s="409" t="s">
        <v>25335</v>
      </c>
      <c r="C3937" s="408" t="s">
        <v>21090</v>
      </c>
      <c r="D3937" s="410">
        <v>1425896.24</v>
      </c>
    </row>
    <row r="3938" spans="1:4" ht="18" customHeight="1">
      <c r="A3938" s="408" t="s">
        <v>25336</v>
      </c>
      <c r="B3938" s="409" t="s">
        <v>25337</v>
      </c>
      <c r="C3938" s="408" t="s">
        <v>21090</v>
      </c>
      <c r="D3938" s="410">
        <v>1301811.8600000001</v>
      </c>
    </row>
    <row r="3939" spans="1:4" ht="18" customHeight="1">
      <c r="A3939" s="408" t="s">
        <v>25338</v>
      </c>
      <c r="B3939" s="409" t="s">
        <v>25339</v>
      </c>
      <c r="C3939" s="408" t="s">
        <v>21090</v>
      </c>
      <c r="D3939" s="410">
        <v>1448693.22</v>
      </c>
    </row>
    <row r="3940" spans="1:4" ht="18" customHeight="1">
      <c r="A3940" s="408" t="s">
        <v>25340</v>
      </c>
      <c r="B3940" s="409" t="s">
        <v>25341</v>
      </c>
      <c r="C3940" s="408" t="s">
        <v>21090</v>
      </c>
      <c r="D3940" s="410">
        <v>1318430.55</v>
      </c>
    </row>
    <row r="3941" spans="1:4" ht="18" customHeight="1">
      <c r="A3941" s="408" t="s">
        <v>25342</v>
      </c>
      <c r="B3941" s="409" t="s">
        <v>25343</v>
      </c>
      <c r="C3941" s="408" t="s">
        <v>21090</v>
      </c>
      <c r="D3941" s="410">
        <v>2139387.9900000002</v>
      </c>
    </row>
    <row r="3942" spans="1:4" ht="18" customHeight="1">
      <c r="A3942" s="408" t="s">
        <v>25344</v>
      </c>
      <c r="B3942" s="409" t="s">
        <v>25345</v>
      </c>
      <c r="C3942" s="408" t="s">
        <v>21090</v>
      </c>
      <c r="D3942" s="410">
        <v>2173614.89</v>
      </c>
    </row>
    <row r="3943" spans="1:4" ht="18" customHeight="1">
      <c r="A3943" s="408" t="s">
        <v>25346</v>
      </c>
      <c r="B3943" s="409" t="s">
        <v>25347</v>
      </c>
      <c r="C3943" s="408" t="s">
        <v>21090</v>
      </c>
      <c r="D3943" s="410">
        <v>1430482.4</v>
      </c>
    </row>
    <row r="3944" spans="1:4" ht="18" customHeight="1">
      <c r="A3944" s="408" t="s">
        <v>25348</v>
      </c>
      <c r="B3944" s="409" t="s">
        <v>25349</v>
      </c>
      <c r="C3944" s="408" t="s">
        <v>21090</v>
      </c>
      <c r="D3944" s="410">
        <v>1437052.69</v>
      </c>
    </row>
    <row r="3945" spans="1:4" ht="18" customHeight="1">
      <c r="A3945" s="408" t="s">
        <v>25350</v>
      </c>
      <c r="B3945" s="409" t="s">
        <v>25351</v>
      </c>
      <c r="C3945" s="408" t="s">
        <v>21090</v>
      </c>
      <c r="D3945" s="410">
        <v>2144269.89</v>
      </c>
    </row>
    <row r="3946" spans="1:4" ht="18" customHeight="1">
      <c r="A3946" s="408" t="s">
        <v>25352</v>
      </c>
      <c r="B3946" s="409" t="s">
        <v>25353</v>
      </c>
      <c r="C3946" s="408" t="s">
        <v>21090</v>
      </c>
      <c r="D3946" s="410">
        <v>2156095.2799999998</v>
      </c>
    </row>
    <row r="3947" spans="1:4" ht="18" customHeight="1">
      <c r="A3947" s="408" t="s">
        <v>25354</v>
      </c>
      <c r="B3947" s="409" t="s">
        <v>25355</v>
      </c>
      <c r="C3947" s="408" t="s">
        <v>21090</v>
      </c>
      <c r="D3947" s="410">
        <v>1774746.84</v>
      </c>
    </row>
    <row r="3948" spans="1:4" ht="18" customHeight="1">
      <c r="A3948" s="408" t="s">
        <v>25356</v>
      </c>
      <c r="B3948" s="409" t="s">
        <v>25357</v>
      </c>
      <c r="C3948" s="408" t="s">
        <v>21090</v>
      </c>
      <c r="D3948" s="410">
        <v>1785271.99</v>
      </c>
    </row>
    <row r="3949" spans="1:4" ht="18" customHeight="1">
      <c r="A3949" s="408" t="s">
        <v>25358</v>
      </c>
      <c r="B3949" s="409" t="s">
        <v>25359</v>
      </c>
      <c r="C3949" s="408" t="s">
        <v>21090</v>
      </c>
      <c r="D3949" s="410">
        <v>2652296.63</v>
      </c>
    </row>
    <row r="3950" spans="1:4" ht="18" customHeight="1">
      <c r="A3950" s="408" t="s">
        <v>25360</v>
      </c>
      <c r="B3950" s="409" t="s">
        <v>25361</v>
      </c>
      <c r="C3950" s="408" t="s">
        <v>21090</v>
      </c>
      <c r="D3950" s="410">
        <v>2687736.49</v>
      </c>
    </row>
    <row r="3951" spans="1:4" ht="18" customHeight="1">
      <c r="A3951" s="408" t="s">
        <v>25362</v>
      </c>
      <c r="B3951" s="409" t="s">
        <v>25363</v>
      </c>
      <c r="C3951" s="408" t="s">
        <v>12728</v>
      </c>
      <c r="D3951" s="410">
        <v>74132.02</v>
      </c>
    </row>
    <row r="3952" spans="1:4" ht="18" customHeight="1">
      <c r="A3952" s="408" t="s">
        <v>25364</v>
      </c>
      <c r="B3952" s="409" t="s">
        <v>25365</v>
      </c>
      <c r="C3952" s="408" t="s">
        <v>21090</v>
      </c>
      <c r="D3952" s="410">
        <v>1382973.61</v>
      </c>
    </row>
    <row r="3953" spans="1:4" ht="18" customHeight="1">
      <c r="A3953" s="408" t="s">
        <v>25366</v>
      </c>
      <c r="B3953" s="409" t="s">
        <v>25367</v>
      </c>
      <c r="C3953" s="408" t="s">
        <v>21090</v>
      </c>
      <c r="D3953" s="410">
        <v>1389711.82</v>
      </c>
    </row>
    <row r="3954" spans="1:4" ht="18" customHeight="1">
      <c r="A3954" s="408" t="s">
        <v>25368</v>
      </c>
      <c r="B3954" s="409" t="s">
        <v>25369</v>
      </c>
      <c r="C3954" s="408" t="s">
        <v>21090</v>
      </c>
      <c r="D3954" s="410">
        <v>2074379.54</v>
      </c>
    </row>
    <row r="3955" spans="1:4" ht="18" customHeight="1">
      <c r="A3955" s="408" t="s">
        <v>25370</v>
      </c>
      <c r="B3955" s="409" t="s">
        <v>25371</v>
      </c>
      <c r="C3955" s="408" t="s">
        <v>21090</v>
      </c>
      <c r="D3955" s="410">
        <v>2084486.72</v>
      </c>
    </row>
    <row r="3956" spans="1:4" ht="18" customHeight="1">
      <c r="A3956" s="408" t="s">
        <v>25372</v>
      </c>
      <c r="B3956" s="409" t="s">
        <v>25373</v>
      </c>
      <c r="C3956" s="408" t="s">
        <v>21090</v>
      </c>
      <c r="D3956" s="410">
        <v>1708035.43</v>
      </c>
    </row>
    <row r="3957" spans="1:4" ht="18" customHeight="1">
      <c r="A3957" s="408" t="s">
        <v>25374</v>
      </c>
      <c r="B3957" s="409" t="s">
        <v>25375</v>
      </c>
      <c r="C3957" s="408" t="s">
        <v>21090</v>
      </c>
      <c r="D3957" s="410">
        <v>1719746.87</v>
      </c>
    </row>
    <row r="3958" spans="1:4" ht="18" customHeight="1">
      <c r="A3958" s="408" t="s">
        <v>25376</v>
      </c>
      <c r="B3958" s="409" t="s">
        <v>25377</v>
      </c>
      <c r="C3958" s="408" t="s">
        <v>21090</v>
      </c>
      <c r="D3958" s="410">
        <v>1731182.29</v>
      </c>
    </row>
    <row r="3959" spans="1:4" ht="18" customHeight="1">
      <c r="A3959" s="408" t="s">
        <v>25378</v>
      </c>
      <c r="B3959" s="409" t="s">
        <v>25379</v>
      </c>
      <c r="C3959" s="408" t="s">
        <v>21090</v>
      </c>
      <c r="D3959" s="410">
        <v>1743476.71</v>
      </c>
    </row>
    <row r="3960" spans="1:4" ht="18" customHeight="1">
      <c r="A3960" s="408" t="s">
        <v>25380</v>
      </c>
      <c r="B3960" s="409" t="s">
        <v>25381</v>
      </c>
      <c r="C3960" s="408" t="s">
        <v>21090</v>
      </c>
      <c r="D3960" s="410">
        <v>2562595.8399999999</v>
      </c>
    </row>
    <row r="3961" spans="1:4" ht="18" customHeight="1">
      <c r="A3961" s="408" t="s">
        <v>25382</v>
      </c>
      <c r="B3961" s="409" t="s">
        <v>25383</v>
      </c>
      <c r="C3961" s="408" t="s">
        <v>21090</v>
      </c>
      <c r="D3961" s="410">
        <v>2597347.54</v>
      </c>
    </row>
    <row r="3962" spans="1:4" ht="18" customHeight="1">
      <c r="A3962" s="408" t="s">
        <v>25384</v>
      </c>
      <c r="B3962" s="409" t="s">
        <v>25385</v>
      </c>
      <c r="C3962" s="408" t="s">
        <v>12728</v>
      </c>
      <c r="D3962" s="410">
        <v>148499.23000000001</v>
      </c>
    </row>
    <row r="3963" spans="1:4" ht="18" customHeight="1">
      <c r="A3963" s="408" t="s">
        <v>25386</v>
      </c>
      <c r="B3963" s="409" t="s">
        <v>25387</v>
      </c>
      <c r="C3963" s="408" t="s">
        <v>21090</v>
      </c>
      <c r="D3963" s="410">
        <v>1380514.41</v>
      </c>
    </row>
    <row r="3964" spans="1:4" ht="18" customHeight="1">
      <c r="A3964" s="408" t="s">
        <v>25388</v>
      </c>
      <c r="B3964" s="409" t="s">
        <v>25389</v>
      </c>
      <c r="C3964" s="408" t="s">
        <v>21090</v>
      </c>
      <c r="D3964" s="410">
        <v>1387252.69</v>
      </c>
    </row>
    <row r="3965" spans="1:4" ht="18" customHeight="1">
      <c r="A3965" s="408" t="s">
        <v>25390</v>
      </c>
      <c r="B3965" s="409" t="s">
        <v>25391</v>
      </c>
      <c r="C3965" s="408" t="s">
        <v>21090</v>
      </c>
      <c r="D3965" s="410">
        <v>2070691.79</v>
      </c>
    </row>
    <row r="3966" spans="1:4" ht="18" customHeight="1">
      <c r="A3966" s="408" t="s">
        <v>25392</v>
      </c>
      <c r="B3966" s="409" t="s">
        <v>25393</v>
      </c>
      <c r="C3966" s="408" t="s">
        <v>21090</v>
      </c>
      <c r="D3966" s="410">
        <v>2080799.21</v>
      </c>
    </row>
    <row r="3967" spans="1:4" ht="18" customHeight="1">
      <c r="A3967" s="408" t="s">
        <v>25394</v>
      </c>
      <c r="B3967" s="409" t="s">
        <v>25395</v>
      </c>
      <c r="C3967" s="408" t="s">
        <v>21090</v>
      </c>
      <c r="D3967" s="410">
        <v>1705623.57</v>
      </c>
    </row>
    <row r="3968" spans="1:4" ht="18" customHeight="1">
      <c r="A3968" s="408" t="s">
        <v>25396</v>
      </c>
      <c r="B3968" s="409" t="s">
        <v>25397</v>
      </c>
      <c r="C3968" s="408" t="s">
        <v>21090</v>
      </c>
      <c r="D3968" s="410">
        <v>1717335</v>
      </c>
    </row>
    <row r="3969" spans="1:4" ht="18" customHeight="1">
      <c r="A3969" s="408" t="s">
        <v>25398</v>
      </c>
      <c r="B3969" s="409" t="s">
        <v>25399</v>
      </c>
      <c r="C3969" s="408" t="s">
        <v>21090</v>
      </c>
      <c r="D3969" s="410">
        <v>1728770.43</v>
      </c>
    </row>
    <row r="3970" spans="1:4" ht="18" customHeight="1">
      <c r="A3970" s="408" t="s">
        <v>25400</v>
      </c>
      <c r="B3970" s="409" t="s">
        <v>25401</v>
      </c>
      <c r="C3970" s="408" t="s">
        <v>21090</v>
      </c>
      <c r="D3970" s="410">
        <v>1741064.84</v>
      </c>
    </row>
    <row r="3971" spans="1:4" ht="18" customHeight="1">
      <c r="A3971" s="408" t="s">
        <v>25402</v>
      </c>
      <c r="B3971" s="409" t="s">
        <v>25403</v>
      </c>
      <c r="C3971" s="408" t="s">
        <v>21090</v>
      </c>
      <c r="D3971" s="410">
        <v>2558979.15</v>
      </c>
    </row>
    <row r="3972" spans="1:4" ht="18" customHeight="1">
      <c r="A3972" s="408" t="s">
        <v>25404</v>
      </c>
      <c r="B3972" s="409" t="s">
        <v>25405</v>
      </c>
      <c r="C3972" s="408" t="s">
        <v>21090</v>
      </c>
      <c r="D3972" s="410">
        <v>2593730.86</v>
      </c>
    </row>
    <row r="3973" spans="1:4" ht="18" customHeight="1">
      <c r="A3973" s="408" t="s">
        <v>25406</v>
      </c>
      <c r="B3973" s="409" t="s">
        <v>25407</v>
      </c>
      <c r="C3973" s="408" t="s">
        <v>21090</v>
      </c>
      <c r="D3973" s="410">
        <v>1711979.63</v>
      </c>
    </row>
    <row r="3974" spans="1:4" ht="18" customHeight="1">
      <c r="A3974" s="408" t="s">
        <v>25408</v>
      </c>
      <c r="B3974" s="409" t="s">
        <v>25409</v>
      </c>
      <c r="C3974" s="408" t="s">
        <v>21090</v>
      </c>
      <c r="D3974" s="410">
        <v>1717268.13</v>
      </c>
    </row>
    <row r="3975" spans="1:4" ht="18" customHeight="1">
      <c r="A3975" s="408" t="s">
        <v>25410</v>
      </c>
      <c r="B3975" s="409" t="s">
        <v>25411</v>
      </c>
      <c r="C3975" s="408" t="s">
        <v>21090</v>
      </c>
      <c r="D3975" s="410">
        <v>2564765.09</v>
      </c>
    </row>
    <row r="3976" spans="1:4" ht="18" customHeight="1">
      <c r="A3976" s="408" t="s">
        <v>25412</v>
      </c>
      <c r="B3976" s="409" t="s">
        <v>25413</v>
      </c>
      <c r="C3976" s="408" t="s">
        <v>21090</v>
      </c>
      <c r="D3976" s="410">
        <v>2574577.5</v>
      </c>
    </row>
    <row r="3977" spans="1:4" ht="18" customHeight="1">
      <c r="A3977" s="408" t="s">
        <v>25414</v>
      </c>
      <c r="B3977" s="409" t="s">
        <v>25415</v>
      </c>
      <c r="C3977" s="408" t="s">
        <v>21090</v>
      </c>
      <c r="D3977" s="410">
        <v>2071634.28</v>
      </c>
    </row>
    <row r="3978" spans="1:4" ht="18" customHeight="1">
      <c r="A3978" s="408" t="s">
        <v>25416</v>
      </c>
      <c r="B3978" s="409" t="s">
        <v>25417</v>
      </c>
      <c r="C3978" s="408" t="s">
        <v>21090</v>
      </c>
      <c r="D3978" s="410">
        <v>2082989.53</v>
      </c>
    </row>
    <row r="3979" spans="1:4" ht="18" customHeight="1">
      <c r="A3979" s="408" t="s">
        <v>25418</v>
      </c>
      <c r="B3979" s="409" t="s">
        <v>25419</v>
      </c>
      <c r="C3979" s="408" t="s">
        <v>21090</v>
      </c>
      <c r="D3979" s="410">
        <v>3097627.79</v>
      </c>
    </row>
    <row r="3980" spans="1:4" ht="18" customHeight="1">
      <c r="A3980" s="408" t="s">
        <v>25420</v>
      </c>
      <c r="B3980" s="409" t="s">
        <v>25421</v>
      </c>
      <c r="C3980" s="408" t="s">
        <v>21090</v>
      </c>
      <c r="D3980" s="410">
        <v>3134312.8</v>
      </c>
    </row>
    <row r="3981" spans="1:4" ht="18" customHeight="1">
      <c r="A3981" s="408" t="s">
        <v>25422</v>
      </c>
      <c r="B3981" s="409" t="s">
        <v>25423</v>
      </c>
      <c r="C3981" s="408" t="s">
        <v>12728</v>
      </c>
      <c r="D3981" s="410">
        <v>89505.76</v>
      </c>
    </row>
    <row r="3982" spans="1:4" ht="18" customHeight="1">
      <c r="A3982" s="408" t="s">
        <v>25424</v>
      </c>
      <c r="B3982" s="409" t="s">
        <v>25425</v>
      </c>
      <c r="C3982" s="408" t="s">
        <v>21090</v>
      </c>
      <c r="D3982" s="410">
        <v>1641521.56</v>
      </c>
    </row>
    <row r="3983" spans="1:4" ht="18" customHeight="1">
      <c r="A3983" s="408" t="s">
        <v>25426</v>
      </c>
      <c r="B3983" s="409" t="s">
        <v>25427</v>
      </c>
      <c r="C3983" s="408" t="s">
        <v>21090</v>
      </c>
      <c r="D3983" s="410">
        <v>1648259.77</v>
      </c>
    </row>
    <row r="3984" spans="1:4" ht="18" customHeight="1">
      <c r="A3984" s="408" t="s">
        <v>25428</v>
      </c>
      <c r="B3984" s="409" t="s">
        <v>25429</v>
      </c>
      <c r="C3984" s="408" t="s">
        <v>21090</v>
      </c>
      <c r="D3984" s="410">
        <v>2462201.39</v>
      </c>
    </row>
    <row r="3985" spans="1:4" ht="18" customHeight="1">
      <c r="A3985" s="408" t="s">
        <v>25430</v>
      </c>
      <c r="B3985" s="409" t="s">
        <v>25431</v>
      </c>
      <c r="C3985" s="408" t="s">
        <v>21090</v>
      </c>
      <c r="D3985" s="410">
        <v>2472308.56</v>
      </c>
    </row>
    <row r="3986" spans="1:4" ht="18" customHeight="1">
      <c r="A3986" s="408" t="s">
        <v>25432</v>
      </c>
      <c r="B3986" s="409" t="s">
        <v>25433</v>
      </c>
      <c r="C3986" s="408" t="s">
        <v>21090</v>
      </c>
      <c r="D3986" s="410">
        <v>2094386.45</v>
      </c>
    </row>
    <row r="3987" spans="1:4" ht="18" customHeight="1">
      <c r="A3987" s="408" t="s">
        <v>25434</v>
      </c>
      <c r="B3987" s="409" t="s">
        <v>25435</v>
      </c>
      <c r="C3987" s="408" t="s">
        <v>21090</v>
      </c>
      <c r="D3987" s="410">
        <v>1994966.82</v>
      </c>
    </row>
    <row r="3988" spans="1:4" ht="18" customHeight="1">
      <c r="A3988" s="408" t="s">
        <v>25436</v>
      </c>
      <c r="B3988" s="409" t="s">
        <v>25437</v>
      </c>
      <c r="C3988" s="408" t="s">
        <v>21090</v>
      </c>
      <c r="D3988" s="410">
        <v>2123896.62</v>
      </c>
    </row>
    <row r="3989" spans="1:4" ht="18" customHeight="1">
      <c r="A3989" s="408" t="s">
        <v>25438</v>
      </c>
      <c r="B3989" s="409" t="s">
        <v>25439</v>
      </c>
      <c r="C3989" s="408" t="s">
        <v>21090</v>
      </c>
      <c r="D3989" s="410">
        <v>2019526.76</v>
      </c>
    </row>
    <row r="3990" spans="1:4" ht="18" customHeight="1">
      <c r="A3990" s="408" t="s">
        <v>25440</v>
      </c>
      <c r="B3990" s="409" t="s">
        <v>25441</v>
      </c>
      <c r="C3990" s="408" t="s">
        <v>21090</v>
      </c>
      <c r="D3990" s="410">
        <v>3142122.28</v>
      </c>
    </row>
    <row r="3991" spans="1:4" ht="18" customHeight="1">
      <c r="A3991" s="408" t="s">
        <v>25442</v>
      </c>
      <c r="B3991" s="409" t="s">
        <v>25443</v>
      </c>
      <c r="C3991" s="408" t="s">
        <v>21090</v>
      </c>
      <c r="D3991" s="410">
        <v>3186418.96</v>
      </c>
    </row>
    <row r="3992" spans="1:4" ht="18" customHeight="1">
      <c r="A3992" s="408" t="s">
        <v>25444</v>
      </c>
      <c r="B3992" s="409" t="s">
        <v>25445</v>
      </c>
      <c r="C3992" s="408" t="s">
        <v>12728</v>
      </c>
      <c r="D3992" s="410">
        <v>179246.72</v>
      </c>
    </row>
    <row r="3993" spans="1:4" ht="18" customHeight="1">
      <c r="A3993" s="408" t="s">
        <v>25446</v>
      </c>
      <c r="B3993" s="409" t="s">
        <v>25447</v>
      </c>
      <c r="C3993" s="408" t="s">
        <v>21090</v>
      </c>
      <c r="D3993" s="410">
        <v>1637905.59</v>
      </c>
    </row>
    <row r="3994" spans="1:4" ht="18" customHeight="1">
      <c r="A3994" s="408" t="s">
        <v>25448</v>
      </c>
      <c r="B3994" s="409" t="s">
        <v>25449</v>
      </c>
      <c r="C3994" s="408" t="s">
        <v>21090</v>
      </c>
      <c r="D3994" s="410">
        <v>1644643.87</v>
      </c>
    </row>
    <row r="3995" spans="1:4" ht="18" customHeight="1">
      <c r="A3995" s="408" t="s">
        <v>25450</v>
      </c>
      <c r="B3995" s="409" t="s">
        <v>25451</v>
      </c>
      <c r="C3995" s="408" t="s">
        <v>21090</v>
      </c>
      <c r="D3995" s="410">
        <v>2456778.71</v>
      </c>
    </row>
    <row r="3996" spans="1:4" ht="18" customHeight="1">
      <c r="A3996" s="408" t="s">
        <v>25452</v>
      </c>
      <c r="B3996" s="409" t="s">
        <v>25453</v>
      </c>
      <c r="C3996" s="408" t="s">
        <v>21090</v>
      </c>
      <c r="D3996" s="410">
        <v>2466886.13</v>
      </c>
    </row>
    <row r="3997" spans="1:4" ht="18" customHeight="1">
      <c r="A3997" s="408" t="s">
        <v>25454</v>
      </c>
      <c r="B3997" s="409" t="s">
        <v>25455</v>
      </c>
      <c r="C3997" s="408" t="s">
        <v>21090</v>
      </c>
      <c r="D3997" s="410">
        <v>2090817.81</v>
      </c>
    </row>
    <row r="3998" spans="1:4" ht="18" customHeight="1">
      <c r="A3998" s="408" t="s">
        <v>25456</v>
      </c>
      <c r="B3998" s="409" t="s">
        <v>25457</v>
      </c>
      <c r="C3998" s="408" t="s">
        <v>21090</v>
      </c>
      <c r="D3998" s="410">
        <v>1991398.18</v>
      </c>
    </row>
    <row r="3999" spans="1:4" ht="18" customHeight="1">
      <c r="A3999" s="408" t="s">
        <v>25458</v>
      </c>
      <c r="B3999" s="409" t="s">
        <v>25459</v>
      </c>
      <c r="C3999" s="408" t="s">
        <v>21090</v>
      </c>
      <c r="D3999" s="410">
        <v>2120327.9900000002</v>
      </c>
    </row>
    <row r="4000" spans="1:4" ht="18" customHeight="1">
      <c r="A4000" s="408" t="s">
        <v>25460</v>
      </c>
      <c r="B4000" s="409" t="s">
        <v>25461</v>
      </c>
      <c r="C4000" s="408" t="s">
        <v>21090</v>
      </c>
      <c r="D4000" s="410">
        <v>2015958.12</v>
      </c>
    </row>
    <row r="4001" spans="1:4" ht="18" customHeight="1">
      <c r="A4001" s="408" t="s">
        <v>25462</v>
      </c>
      <c r="B4001" s="409" t="s">
        <v>25463</v>
      </c>
      <c r="C4001" s="408" t="s">
        <v>21090</v>
      </c>
      <c r="D4001" s="410">
        <v>3136770.67</v>
      </c>
    </row>
    <row r="4002" spans="1:4" ht="18" customHeight="1">
      <c r="A4002" s="408" t="s">
        <v>25464</v>
      </c>
      <c r="B4002" s="409" t="s">
        <v>25465</v>
      </c>
      <c r="C4002" s="408" t="s">
        <v>21090</v>
      </c>
      <c r="D4002" s="410">
        <v>3181067.36</v>
      </c>
    </row>
    <row r="4003" spans="1:4" ht="18" customHeight="1">
      <c r="A4003" s="408" t="s">
        <v>25466</v>
      </c>
      <c r="B4003" s="409" t="s">
        <v>25467</v>
      </c>
      <c r="C4003" s="408" t="s">
        <v>21090</v>
      </c>
      <c r="D4003" s="410">
        <v>1757171.63</v>
      </c>
    </row>
    <row r="4004" spans="1:4" ht="18" customHeight="1">
      <c r="A4004" s="408" t="s">
        <v>25468</v>
      </c>
      <c r="B4004" s="409" t="s">
        <v>25469</v>
      </c>
      <c r="C4004" s="408" t="s">
        <v>21090</v>
      </c>
      <c r="D4004" s="410">
        <v>1762546.15</v>
      </c>
    </row>
    <row r="4005" spans="1:4" ht="18" customHeight="1">
      <c r="A4005" s="408" t="s">
        <v>25470</v>
      </c>
      <c r="B4005" s="409" t="s">
        <v>25471</v>
      </c>
      <c r="C4005" s="408" t="s">
        <v>21090</v>
      </c>
      <c r="D4005" s="410">
        <v>2634221.9900000002</v>
      </c>
    </row>
    <row r="4006" spans="1:4" ht="18" customHeight="1">
      <c r="A4006" s="408" t="s">
        <v>25472</v>
      </c>
      <c r="B4006" s="409" t="s">
        <v>25473</v>
      </c>
      <c r="C4006" s="408" t="s">
        <v>21090</v>
      </c>
      <c r="D4006" s="410">
        <v>2642537.56</v>
      </c>
    </row>
    <row r="4007" spans="1:4" ht="18" customHeight="1">
      <c r="A4007" s="408" t="s">
        <v>25474</v>
      </c>
      <c r="B4007" s="409" t="s">
        <v>25475</v>
      </c>
      <c r="C4007" s="408" t="s">
        <v>21090</v>
      </c>
      <c r="D4007" s="410">
        <v>2117760.91</v>
      </c>
    </row>
    <row r="4008" spans="1:4" ht="18" customHeight="1">
      <c r="A4008" s="408" t="s">
        <v>25476</v>
      </c>
      <c r="B4008" s="409" t="s">
        <v>25477</v>
      </c>
      <c r="C4008" s="408" t="s">
        <v>21090</v>
      </c>
      <c r="D4008" s="410">
        <v>2129162.7000000002</v>
      </c>
    </row>
    <row r="4009" spans="1:4" ht="18" customHeight="1">
      <c r="A4009" s="408" t="s">
        <v>25478</v>
      </c>
      <c r="B4009" s="409" t="s">
        <v>25479</v>
      </c>
      <c r="C4009" s="408" t="s">
        <v>21090</v>
      </c>
      <c r="D4009" s="410">
        <v>3166817.74</v>
      </c>
    </row>
    <row r="4010" spans="1:4" ht="18" customHeight="1">
      <c r="A4010" s="408" t="s">
        <v>25480</v>
      </c>
      <c r="B4010" s="409" t="s">
        <v>25481</v>
      </c>
      <c r="C4010" s="408" t="s">
        <v>21090</v>
      </c>
      <c r="D4010" s="410">
        <v>3203572.55</v>
      </c>
    </row>
    <row r="4011" spans="1:4" ht="18" customHeight="1">
      <c r="A4011" s="408" t="s">
        <v>25482</v>
      </c>
      <c r="B4011" s="409" t="s">
        <v>25483</v>
      </c>
      <c r="C4011" s="408" t="s">
        <v>12728</v>
      </c>
      <c r="D4011" s="410">
        <v>93329.76</v>
      </c>
    </row>
    <row r="4012" spans="1:4" ht="18" customHeight="1">
      <c r="A4012" s="408" t="s">
        <v>25484</v>
      </c>
      <c r="B4012" s="409" t="s">
        <v>25485</v>
      </c>
      <c r="C4012" s="408" t="s">
        <v>21090</v>
      </c>
      <c r="D4012" s="410">
        <v>1703467.36</v>
      </c>
    </row>
    <row r="4013" spans="1:4" ht="18" customHeight="1">
      <c r="A4013" s="408" t="s">
        <v>25486</v>
      </c>
      <c r="B4013" s="409" t="s">
        <v>25487</v>
      </c>
      <c r="C4013" s="408" t="s">
        <v>21090</v>
      </c>
      <c r="D4013" s="410">
        <v>1710205.57</v>
      </c>
    </row>
    <row r="4014" spans="1:4" ht="18" customHeight="1">
      <c r="A4014" s="408" t="s">
        <v>25488</v>
      </c>
      <c r="B4014" s="409" t="s">
        <v>25489</v>
      </c>
      <c r="C4014" s="408" t="s">
        <v>21090</v>
      </c>
      <c r="D4014" s="410">
        <v>2555120.08</v>
      </c>
    </row>
    <row r="4015" spans="1:4" ht="18" customHeight="1">
      <c r="A4015" s="408" t="s">
        <v>25490</v>
      </c>
      <c r="B4015" s="409" t="s">
        <v>25491</v>
      </c>
      <c r="C4015" s="408" t="s">
        <v>21090</v>
      </c>
      <c r="D4015" s="410">
        <v>2565227.25</v>
      </c>
    </row>
    <row r="4016" spans="1:4" ht="18" customHeight="1">
      <c r="A4016" s="408" t="s">
        <v>25492</v>
      </c>
      <c r="B4016" s="409" t="s">
        <v>25493</v>
      </c>
      <c r="C4016" s="408" t="s">
        <v>21090</v>
      </c>
      <c r="D4016" s="410">
        <v>2096098.21</v>
      </c>
    </row>
    <row r="4017" spans="1:4" ht="18" customHeight="1">
      <c r="A4017" s="408" t="s">
        <v>25494</v>
      </c>
      <c r="B4017" s="409" t="s">
        <v>25495</v>
      </c>
      <c r="C4017" s="408" t="s">
        <v>21090</v>
      </c>
      <c r="D4017" s="410">
        <v>2057847.25</v>
      </c>
    </row>
    <row r="4018" spans="1:4" ht="18" customHeight="1">
      <c r="A4018" s="408" t="s">
        <v>25496</v>
      </c>
      <c r="B4018" s="409" t="s">
        <v>25497</v>
      </c>
      <c r="C4018" s="408" t="s">
        <v>21090</v>
      </c>
      <c r="D4018" s="410">
        <v>2122609.33</v>
      </c>
    </row>
    <row r="4019" spans="1:4" ht="18" customHeight="1">
      <c r="A4019" s="408" t="s">
        <v>25498</v>
      </c>
      <c r="B4019" s="409" t="s">
        <v>25499</v>
      </c>
      <c r="C4019" s="408" t="s">
        <v>21090</v>
      </c>
      <c r="D4019" s="410">
        <v>2082453.73</v>
      </c>
    </row>
    <row r="4020" spans="1:4" ht="18" customHeight="1">
      <c r="A4020" s="408" t="s">
        <v>25500</v>
      </c>
      <c r="B4020" s="409" t="s">
        <v>25501</v>
      </c>
      <c r="C4020" s="408" t="s">
        <v>21090</v>
      </c>
      <c r="D4020" s="410">
        <v>3144689.9</v>
      </c>
    </row>
    <row r="4021" spans="1:4" ht="18" customHeight="1">
      <c r="A4021" s="408" t="s">
        <v>25502</v>
      </c>
      <c r="B4021" s="409" t="s">
        <v>25503</v>
      </c>
      <c r="C4021" s="408" t="s">
        <v>21090</v>
      </c>
      <c r="D4021" s="410">
        <v>3184488</v>
      </c>
    </row>
    <row r="4022" spans="1:4" ht="18" customHeight="1">
      <c r="A4022" s="408" t="s">
        <v>25504</v>
      </c>
      <c r="B4022" s="409" t="s">
        <v>25505</v>
      </c>
      <c r="C4022" s="408" t="s">
        <v>12728</v>
      </c>
      <c r="D4022" s="410">
        <v>186894.72</v>
      </c>
    </row>
    <row r="4023" spans="1:4" ht="18" customHeight="1">
      <c r="A4023" s="408" t="s">
        <v>25506</v>
      </c>
      <c r="B4023" s="409" t="s">
        <v>25507</v>
      </c>
      <c r="C4023" s="408" t="s">
        <v>21090</v>
      </c>
      <c r="D4023" s="410">
        <v>1700745.25</v>
      </c>
    </row>
    <row r="4024" spans="1:4" ht="18" customHeight="1">
      <c r="A4024" s="408" t="s">
        <v>25508</v>
      </c>
      <c r="B4024" s="409" t="s">
        <v>25509</v>
      </c>
      <c r="C4024" s="408" t="s">
        <v>21090</v>
      </c>
      <c r="D4024" s="410">
        <v>1707483.52</v>
      </c>
    </row>
    <row r="4025" spans="1:4" ht="18" customHeight="1">
      <c r="A4025" s="408" t="s">
        <v>25510</v>
      </c>
      <c r="B4025" s="409" t="s">
        <v>25511</v>
      </c>
      <c r="C4025" s="408" t="s">
        <v>21090</v>
      </c>
      <c r="D4025" s="410">
        <v>2551038.23</v>
      </c>
    </row>
    <row r="4026" spans="1:4" ht="18" customHeight="1">
      <c r="A4026" s="408" t="s">
        <v>25512</v>
      </c>
      <c r="B4026" s="409" t="s">
        <v>25513</v>
      </c>
      <c r="C4026" s="408" t="s">
        <v>21090</v>
      </c>
      <c r="D4026" s="410">
        <v>2561145.65</v>
      </c>
    </row>
    <row r="4027" spans="1:4" ht="18" customHeight="1">
      <c r="A4027" s="408" t="s">
        <v>25514</v>
      </c>
      <c r="B4027" s="409" t="s">
        <v>25515</v>
      </c>
      <c r="C4027" s="408" t="s">
        <v>21090</v>
      </c>
      <c r="D4027" s="410">
        <v>2093423.42</v>
      </c>
    </row>
    <row r="4028" spans="1:4" ht="18" customHeight="1">
      <c r="A4028" s="408" t="s">
        <v>25516</v>
      </c>
      <c r="B4028" s="409" t="s">
        <v>25517</v>
      </c>
      <c r="C4028" s="408" t="s">
        <v>21090</v>
      </c>
      <c r="D4028" s="410">
        <v>2055172.46</v>
      </c>
    </row>
    <row r="4029" spans="1:4" ht="18" customHeight="1">
      <c r="A4029" s="408" t="s">
        <v>25518</v>
      </c>
      <c r="B4029" s="409" t="s">
        <v>25519</v>
      </c>
      <c r="C4029" s="408" t="s">
        <v>21090</v>
      </c>
      <c r="D4029" s="410">
        <v>2119934.54</v>
      </c>
    </row>
    <row r="4030" spans="1:4" ht="18" customHeight="1">
      <c r="A4030" s="408" t="s">
        <v>25520</v>
      </c>
      <c r="B4030" s="409" t="s">
        <v>25521</v>
      </c>
      <c r="C4030" s="408" t="s">
        <v>21090</v>
      </c>
      <c r="D4030" s="410">
        <v>2079778.94</v>
      </c>
    </row>
    <row r="4031" spans="1:4" ht="18" customHeight="1">
      <c r="A4031" s="408" t="s">
        <v>25522</v>
      </c>
      <c r="B4031" s="409" t="s">
        <v>25523</v>
      </c>
      <c r="C4031" s="408" t="s">
        <v>21090</v>
      </c>
      <c r="D4031" s="410">
        <v>3140679.12</v>
      </c>
    </row>
    <row r="4032" spans="1:4" ht="18" customHeight="1">
      <c r="A4032" s="408" t="s">
        <v>25524</v>
      </c>
      <c r="B4032" s="409" t="s">
        <v>25525</v>
      </c>
      <c r="C4032" s="408" t="s">
        <v>21090</v>
      </c>
      <c r="D4032" s="410">
        <v>3180477.23</v>
      </c>
    </row>
    <row r="4033" spans="1:4" ht="9" customHeight="1">
      <c r="A4033" s="408" t="s">
        <v>25526</v>
      </c>
      <c r="B4033" s="409" t="s">
        <v>25527</v>
      </c>
      <c r="C4033" s="408" t="s">
        <v>144</v>
      </c>
      <c r="D4033" s="410">
        <v>433.84</v>
      </c>
    </row>
    <row r="4034" spans="1:4" ht="9" customHeight="1">
      <c r="A4034" s="408" t="s">
        <v>25528</v>
      </c>
      <c r="B4034" s="409" t="s">
        <v>25529</v>
      </c>
      <c r="C4034" s="408" t="s">
        <v>144</v>
      </c>
      <c r="D4034" s="410">
        <v>697.66</v>
      </c>
    </row>
    <row r="4035" spans="1:4" ht="9" customHeight="1">
      <c r="A4035" s="408" t="s">
        <v>25530</v>
      </c>
      <c r="B4035" s="409" t="s">
        <v>25531</v>
      </c>
      <c r="C4035" s="408" t="s">
        <v>144</v>
      </c>
      <c r="D4035" s="410">
        <v>538.39</v>
      </c>
    </row>
    <row r="4036" spans="1:4" ht="9" customHeight="1">
      <c r="A4036" s="408" t="s">
        <v>25532</v>
      </c>
      <c r="B4036" s="409" t="s">
        <v>25533</v>
      </c>
      <c r="C4036" s="408" t="s">
        <v>144</v>
      </c>
      <c r="D4036" s="410">
        <v>28.33</v>
      </c>
    </row>
    <row r="4037" spans="1:4" ht="18" customHeight="1">
      <c r="A4037" s="408" t="s">
        <v>25534</v>
      </c>
      <c r="B4037" s="409" t="s">
        <v>25535</v>
      </c>
      <c r="C4037" s="408" t="s">
        <v>144</v>
      </c>
      <c r="D4037" s="410">
        <v>18.64</v>
      </c>
    </row>
    <row r="4038" spans="1:4" ht="9" customHeight="1">
      <c r="A4038" s="408" t="s">
        <v>25536</v>
      </c>
      <c r="B4038" s="409" t="s">
        <v>25537</v>
      </c>
      <c r="C4038" s="408" t="s">
        <v>144</v>
      </c>
      <c r="D4038" s="410">
        <v>14.37</v>
      </c>
    </row>
    <row r="4039" spans="1:4" ht="18" customHeight="1">
      <c r="A4039" s="408" t="s">
        <v>25538</v>
      </c>
      <c r="B4039" s="409" t="s">
        <v>25539</v>
      </c>
      <c r="C4039" s="408" t="s">
        <v>144</v>
      </c>
      <c r="D4039" s="410">
        <v>10.36</v>
      </c>
    </row>
    <row r="4040" spans="1:4" ht="9" customHeight="1">
      <c r="A4040" s="408" t="s">
        <v>25540</v>
      </c>
      <c r="B4040" s="409" t="s">
        <v>25541</v>
      </c>
      <c r="C4040" s="408" t="s">
        <v>144</v>
      </c>
      <c r="D4040" s="410">
        <v>12.28</v>
      </c>
    </row>
    <row r="4041" spans="1:4" ht="9" customHeight="1">
      <c r="A4041" s="408" t="s">
        <v>25542</v>
      </c>
      <c r="B4041" s="409" t="s">
        <v>25543</v>
      </c>
      <c r="C4041" s="408" t="s">
        <v>144</v>
      </c>
      <c r="D4041" s="410">
        <v>27.17</v>
      </c>
    </row>
    <row r="4042" spans="1:4" ht="18" customHeight="1">
      <c r="A4042" s="408" t="s">
        <v>25544</v>
      </c>
      <c r="B4042" s="409" t="s">
        <v>25545</v>
      </c>
      <c r="C4042" s="408" t="s">
        <v>144</v>
      </c>
      <c r="D4042" s="410">
        <v>15.58</v>
      </c>
    </row>
    <row r="4043" spans="1:4" ht="18" customHeight="1">
      <c r="A4043" s="408" t="s">
        <v>25546</v>
      </c>
      <c r="B4043" s="409" t="s">
        <v>25547</v>
      </c>
      <c r="C4043" s="408" t="s">
        <v>144</v>
      </c>
      <c r="D4043" s="410">
        <v>19.600000000000001</v>
      </c>
    </row>
    <row r="4044" spans="1:4" ht="9" customHeight="1">
      <c r="A4044" s="408" t="s">
        <v>25548</v>
      </c>
      <c r="B4044" s="409" t="s">
        <v>25549</v>
      </c>
      <c r="C4044" s="408" t="s">
        <v>144</v>
      </c>
      <c r="D4044" s="410">
        <v>13.96</v>
      </c>
    </row>
    <row r="4045" spans="1:4" ht="9" customHeight="1">
      <c r="A4045" s="408" t="s">
        <v>25550</v>
      </c>
      <c r="B4045" s="409" t="s">
        <v>25551</v>
      </c>
      <c r="C4045" s="408" t="s">
        <v>144</v>
      </c>
      <c r="D4045" s="410">
        <v>11.09</v>
      </c>
    </row>
    <row r="4046" spans="1:4" ht="18" customHeight="1">
      <c r="A4046" s="408" t="s">
        <v>25552</v>
      </c>
      <c r="B4046" s="409" t="s">
        <v>25553</v>
      </c>
      <c r="C4046" s="408" t="s">
        <v>144</v>
      </c>
      <c r="D4046" s="410">
        <v>44.39</v>
      </c>
    </row>
    <row r="4047" spans="1:4" ht="9" customHeight="1">
      <c r="A4047" s="408" t="s">
        <v>25554</v>
      </c>
      <c r="B4047" s="409" t="s">
        <v>25555</v>
      </c>
      <c r="C4047" s="408" t="s">
        <v>144</v>
      </c>
      <c r="D4047" s="410">
        <v>10.53</v>
      </c>
    </row>
    <row r="4048" spans="1:4" ht="9" customHeight="1">
      <c r="A4048" s="408" t="s">
        <v>25556</v>
      </c>
      <c r="B4048" s="409" t="s">
        <v>25557</v>
      </c>
      <c r="C4048" s="408" t="s">
        <v>144</v>
      </c>
      <c r="D4048" s="410">
        <v>99.04</v>
      </c>
    </row>
    <row r="4049" spans="1:4" ht="9" customHeight="1">
      <c r="A4049" s="408" t="s">
        <v>25558</v>
      </c>
      <c r="B4049" s="409" t="s">
        <v>25559</v>
      </c>
      <c r="C4049" s="408" t="s">
        <v>144</v>
      </c>
      <c r="D4049" s="410">
        <v>93.89</v>
      </c>
    </row>
    <row r="4050" spans="1:4" ht="9" customHeight="1">
      <c r="A4050" s="408" t="s">
        <v>25560</v>
      </c>
      <c r="B4050" s="409" t="s">
        <v>25561</v>
      </c>
      <c r="C4050" s="408" t="s">
        <v>144</v>
      </c>
      <c r="D4050" s="410">
        <v>113.29</v>
      </c>
    </row>
    <row r="4051" spans="1:4" ht="9" customHeight="1">
      <c r="A4051" s="408" t="s">
        <v>25562</v>
      </c>
      <c r="B4051" s="409" t="s">
        <v>25563</v>
      </c>
      <c r="C4051" s="408" t="s">
        <v>144</v>
      </c>
      <c r="D4051" s="410">
        <v>75.39</v>
      </c>
    </row>
    <row r="4052" spans="1:4" ht="9" customHeight="1">
      <c r="A4052" s="408" t="s">
        <v>25564</v>
      </c>
      <c r="B4052" s="409" t="s">
        <v>25565</v>
      </c>
      <c r="C4052" s="408" t="s">
        <v>144</v>
      </c>
      <c r="D4052" s="410">
        <v>63.98</v>
      </c>
    </row>
    <row r="4053" spans="1:4" ht="9" customHeight="1">
      <c r="A4053" s="408" t="s">
        <v>25566</v>
      </c>
      <c r="B4053" s="409" t="s">
        <v>25567</v>
      </c>
      <c r="C4053" s="408" t="s">
        <v>144</v>
      </c>
      <c r="D4053" s="410">
        <v>117.09</v>
      </c>
    </row>
    <row r="4054" spans="1:4" ht="9" customHeight="1">
      <c r="A4054" s="408" t="s">
        <v>25568</v>
      </c>
      <c r="B4054" s="409" t="s">
        <v>25569</v>
      </c>
      <c r="C4054" s="408" t="s">
        <v>144</v>
      </c>
      <c r="D4054" s="410">
        <v>77.38</v>
      </c>
    </row>
    <row r="4055" spans="1:4" ht="9" customHeight="1">
      <c r="A4055" s="408" t="s">
        <v>25570</v>
      </c>
      <c r="B4055" s="409" t="s">
        <v>25571</v>
      </c>
      <c r="C4055" s="408" t="s">
        <v>144</v>
      </c>
      <c r="D4055" s="410">
        <v>65.37</v>
      </c>
    </row>
    <row r="4056" spans="1:4" ht="9" customHeight="1">
      <c r="A4056" s="408" t="s">
        <v>25572</v>
      </c>
      <c r="B4056" s="409" t="s">
        <v>25573</v>
      </c>
      <c r="C4056" s="408" t="s">
        <v>144</v>
      </c>
      <c r="D4056" s="410">
        <v>122.56</v>
      </c>
    </row>
    <row r="4057" spans="1:4" ht="9" customHeight="1">
      <c r="A4057" s="408" t="s">
        <v>25574</v>
      </c>
      <c r="B4057" s="409" t="s">
        <v>25575</v>
      </c>
      <c r="C4057" s="408" t="s">
        <v>144</v>
      </c>
      <c r="D4057" s="410">
        <v>80.260000000000005</v>
      </c>
    </row>
    <row r="4058" spans="1:4" ht="9" customHeight="1">
      <c r="A4058" s="408" t="s">
        <v>25576</v>
      </c>
      <c r="B4058" s="409" t="s">
        <v>25577</v>
      </c>
      <c r="C4058" s="408" t="s">
        <v>144</v>
      </c>
      <c r="D4058" s="410">
        <v>67.38</v>
      </c>
    </row>
    <row r="4059" spans="1:4" ht="9" customHeight="1">
      <c r="A4059" s="408" t="s">
        <v>25578</v>
      </c>
      <c r="B4059" s="409" t="s">
        <v>25579</v>
      </c>
      <c r="C4059" s="408" t="s">
        <v>144</v>
      </c>
      <c r="D4059" s="410">
        <v>104.23</v>
      </c>
    </row>
    <row r="4060" spans="1:4" ht="9" customHeight="1">
      <c r="A4060" s="408" t="s">
        <v>25580</v>
      </c>
      <c r="B4060" s="409" t="s">
        <v>25581</v>
      </c>
      <c r="C4060" s="408" t="s">
        <v>144</v>
      </c>
      <c r="D4060" s="410">
        <v>70.67</v>
      </c>
    </row>
    <row r="4061" spans="1:4" ht="9" customHeight="1">
      <c r="A4061" s="408" t="s">
        <v>25582</v>
      </c>
      <c r="B4061" s="409" t="s">
        <v>25583</v>
      </c>
      <c r="C4061" s="408" t="s">
        <v>144</v>
      </c>
      <c r="D4061" s="410">
        <v>60.71</v>
      </c>
    </row>
    <row r="4062" spans="1:4" ht="9" customHeight="1">
      <c r="A4062" s="408" t="s">
        <v>25584</v>
      </c>
      <c r="B4062" s="409" t="s">
        <v>25585</v>
      </c>
      <c r="C4062" s="408" t="s">
        <v>144</v>
      </c>
      <c r="D4062" s="410">
        <v>109.49</v>
      </c>
    </row>
    <row r="4063" spans="1:4" ht="9" customHeight="1">
      <c r="A4063" s="408" t="s">
        <v>25586</v>
      </c>
      <c r="B4063" s="409" t="s">
        <v>25587</v>
      </c>
      <c r="C4063" s="408" t="s">
        <v>144</v>
      </c>
      <c r="D4063" s="410">
        <v>73.44</v>
      </c>
    </row>
    <row r="4064" spans="1:4" ht="9" customHeight="1">
      <c r="A4064" s="408" t="s">
        <v>25588</v>
      </c>
      <c r="B4064" s="409" t="s">
        <v>25589</v>
      </c>
      <c r="C4064" s="408" t="s">
        <v>144</v>
      </c>
      <c r="D4064" s="410">
        <v>62.64</v>
      </c>
    </row>
    <row r="4065" spans="1:4" ht="9" customHeight="1">
      <c r="A4065" s="408" t="s">
        <v>25590</v>
      </c>
      <c r="B4065" s="409" t="s">
        <v>25591</v>
      </c>
      <c r="C4065" s="408" t="s">
        <v>144</v>
      </c>
      <c r="D4065" s="410">
        <v>110.67</v>
      </c>
    </row>
    <row r="4066" spans="1:4" ht="9" customHeight="1">
      <c r="A4066" s="408" t="s">
        <v>25592</v>
      </c>
      <c r="B4066" s="409" t="s">
        <v>25593</v>
      </c>
      <c r="C4066" s="408" t="s">
        <v>144</v>
      </c>
      <c r="D4066" s="410">
        <v>74.05</v>
      </c>
    </row>
    <row r="4067" spans="1:4" ht="9" customHeight="1">
      <c r="A4067" s="408" t="s">
        <v>25594</v>
      </c>
      <c r="B4067" s="409" t="s">
        <v>25595</v>
      </c>
      <c r="C4067" s="408" t="s">
        <v>144</v>
      </c>
      <c r="D4067" s="410">
        <v>63.07</v>
      </c>
    </row>
    <row r="4068" spans="1:4" ht="9" customHeight="1">
      <c r="A4068" s="408" t="s">
        <v>25596</v>
      </c>
      <c r="B4068" s="409" t="s">
        <v>25597</v>
      </c>
      <c r="C4068" s="408" t="s">
        <v>144</v>
      </c>
      <c r="D4068" s="410">
        <v>134.83000000000001</v>
      </c>
    </row>
    <row r="4069" spans="1:4" ht="9" customHeight="1">
      <c r="A4069" s="408" t="s">
        <v>25598</v>
      </c>
      <c r="B4069" s="409" t="s">
        <v>25599</v>
      </c>
      <c r="C4069" s="408" t="s">
        <v>144</v>
      </c>
      <c r="D4069" s="410">
        <v>93.72</v>
      </c>
    </row>
    <row r="4070" spans="1:4" ht="9" customHeight="1">
      <c r="A4070" s="408" t="s">
        <v>25600</v>
      </c>
      <c r="B4070" s="409" t="s">
        <v>25601</v>
      </c>
      <c r="C4070" s="408" t="s">
        <v>144</v>
      </c>
      <c r="D4070" s="410">
        <v>81.47</v>
      </c>
    </row>
    <row r="4071" spans="1:4" ht="9" customHeight="1">
      <c r="A4071" s="408" t="s">
        <v>25602</v>
      </c>
      <c r="B4071" s="409" t="s">
        <v>25603</v>
      </c>
      <c r="C4071" s="408" t="s">
        <v>144</v>
      </c>
      <c r="D4071" s="410">
        <v>56.79</v>
      </c>
    </row>
    <row r="4072" spans="1:4" ht="9" customHeight="1">
      <c r="A4072" s="408" t="s">
        <v>25604</v>
      </c>
      <c r="B4072" s="409" t="s">
        <v>25605</v>
      </c>
      <c r="C4072" s="408" t="s">
        <v>144</v>
      </c>
      <c r="D4072" s="410">
        <v>29.77</v>
      </c>
    </row>
    <row r="4073" spans="1:4" ht="18" customHeight="1">
      <c r="A4073" s="408" t="s">
        <v>25606</v>
      </c>
      <c r="B4073" s="409" t="s">
        <v>25607</v>
      </c>
      <c r="C4073" s="408" t="s">
        <v>144</v>
      </c>
      <c r="D4073" s="410">
        <v>105.59</v>
      </c>
    </row>
    <row r="4074" spans="1:4" ht="9" customHeight="1">
      <c r="A4074" s="408" t="s">
        <v>25608</v>
      </c>
      <c r="B4074" s="409" t="s">
        <v>25609</v>
      </c>
      <c r="C4074" s="408" t="s">
        <v>6</v>
      </c>
      <c r="D4074" s="410">
        <v>3.48</v>
      </c>
    </row>
    <row r="4075" spans="1:4" ht="9" customHeight="1">
      <c r="A4075" s="408" t="s">
        <v>25610</v>
      </c>
      <c r="B4075" s="409" t="s">
        <v>25611</v>
      </c>
      <c r="C4075" s="408" t="s">
        <v>6</v>
      </c>
      <c r="D4075" s="410">
        <v>2.56</v>
      </c>
    </row>
    <row r="4076" spans="1:4" ht="9" customHeight="1">
      <c r="A4076" s="408" t="s">
        <v>25612</v>
      </c>
      <c r="B4076" s="409" t="s">
        <v>25613</v>
      </c>
      <c r="C4076" s="408" t="s">
        <v>6</v>
      </c>
      <c r="D4076" s="410">
        <v>2.87</v>
      </c>
    </row>
    <row r="4077" spans="1:4" ht="9" customHeight="1">
      <c r="A4077" s="408" t="s">
        <v>25614</v>
      </c>
      <c r="B4077" s="409" t="s">
        <v>25615</v>
      </c>
      <c r="C4077" s="408" t="s">
        <v>143</v>
      </c>
      <c r="D4077" s="410">
        <v>559.04999999999995</v>
      </c>
    </row>
    <row r="4078" spans="1:4" ht="9" customHeight="1">
      <c r="A4078" s="408" t="s">
        <v>25616</v>
      </c>
      <c r="B4078" s="409" t="s">
        <v>25617</v>
      </c>
      <c r="C4078" s="408" t="s">
        <v>143</v>
      </c>
      <c r="D4078" s="410">
        <v>509.19</v>
      </c>
    </row>
    <row r="4079" spans="1:4" ht="9" customHeight="1">
      <c r="A4079" s="408" t="s">
        <v>25618</v>
      </c>
      <c r="B4079" s="409" t="s">
        <v>25619</v>
      </c>
      <c r="C4079" s="408" t="s">
        <v>143</v>
      </c>
      <c r="D4079" s="410">
        <v>481.01</v>
      </c>
    </row>
    <row r="4080" spans="1:4" ht="9" customHeight="1">
      <c r="A4080" s="408" t="s">
        <v>25620</v>
      </c>
      <c r="B4080" s="409" t="s">
        <v>25621</v>
      </c>
      <c r="C4080" s="408" t="s">
        <v>143</v>
      </c>
      <c r="D4080" s="410">
        <v>431.15</v>
      </c>
    </row>
    <row r="4081" spans="1:4" ht="9" customHeight="1">
      <c r="A4081" s="408" t="s">
        <v>25622</v>
      </c>
      <c r="B4081" s="409" t="s">
        <v>25623</v>
      </c>
      <c r="C4081" s="408" t="s">
        <v>143</v>
      </c>
      <c r="D4081" s="410">
        <v>436.56</v>
      </c>
    </row>
    <row r="4082" spans="1:4" ht="9" customHeight="1">
      <c r="A4082" s="408" t="s">
        <v>25624</v>
      </c>
      <c r="B4082" s="409" t="s">
        <v>25625</v>
      </c>
      <c r="C4082" s="408" t="s">
        <v>143</v>
      </c>
      <c r="D4082" s="410">
        <v>386.69</v>
      </c>
    </row>
    <row r="4083" spans="1:4" ht="9" customHeight="1">
      <c r="A4083" s="408" t="s">
        <v>25626</v>
      </c>
      <c r="B4083" s="409" t="s">
        <v>25627</v>
      </c>
      <c r="C4083" s="408" t="s">
        <v>143</v>
      </c>
      <c r="D4083" s="410">
        <v>468.73</v>
      </c>
    </row>
    <row r="4084" spans="1:4" ht="9" customHeight="1">
      <c r="A4084" s="408" t="s">
        <v>25628</v>
      </c>
      <c r="B4084" s="409" t="s">
        <v>25629</v>
      </c>
      <c r="C4084" s="408" t="s">
        <v>143</v>
      </c>
      <c r="D4084" s="410">
        <v>418.87</v>
      </c>
    </row>
    <row r="4085" spans="1:4" ht="9" customHeight="1">
      <c r="A4085" s="408" t="s">
        <v>25630</v>
      </c>
      <c r="B4085" s="409" t="s">
        <v>25631</v>
      </c>
      <c r="C4085" s="408" t="s">
        <v>144</v>
      </c>
      <c r="D4085" s="410">
        <v>221.74</v>
      </c>
    </row>
    <row r="4086" spans="1:4" ht="9" customHeight="1">
      <c r="A4086" s="408" t="s">
        <v>25632</v>
      </c>
      <c r="B4086" s="409" t="s">
        <v>25633</v>
      </c>
      <c r="C4086" s="408" t="s">
        <v>144</v>
      </c>
      <c r="D4086" s="410">
        <v>213.27</v>
      </c>
    </row>
    <row r="4087" spans="1:4" ht="9" customHeight="1">
      <c r="A4087" s="408" t="s">
        <v>25634</v>
      </c>
      <c r="B4087" s="409" t="s">
        <v>25635</v>
      </c>
      <c r="C4087" s="408" t="s">
        <v>144</v>
      </c>
      <c r="D4087" s="410">
        <v>245.33</v>
      </c>
    </row>
    <row r="4088" spans="1:4" ht="9" customHeight="1">
      <c r="A4088" s="408" t="s">
        <v>25636</v>
      </c>
      <c r="B4088" s="409" t="s">
        <v>25637</v>
      </c>
      <c r="C4088" s="408" t="s">
        <v>144</v>
      </c>
      <c r="D4088" s="410">
        <v>233.86</v>
      </c>
    </row>
    <row r="4089" spans="1:4" ht="9" customHeight="1">
      <c r="A4089" s="408" t="s">
        <v>25638</v>
      </c>
      <c r="B4089" s="409" t="s">
        <v>25639</v>
      </c>
      <c r="C4089" s="408" t="s">
        <v>144</v>
      </c>
      <c r="D4089" s="410">
        <v>274.17</v>
      </c>
    </row>
    <row r="4090" spans="1:4" ht="9" customHeight="1">
      <c r="A4090" s="408" t="s">
        <v>25640</v>
      </c>
      <c r="B4090" s="409" t="s">
        <v>25641</v>
      </c>
      <c r="C4090" s="408" t="s">
        <v>144</v>
      </c>
      <c r="D4090" s="410">
        <v>259.20999999999998</v>
      </c>
    </row>
    <row r="4091" spans="1:4" ht="9" customHeight="1">
      <c r="A4091" s="408" t="s">
        <v>25642</v>
      </c>
      <c r="B4091" s="409" t="s">
        <v>25643</v>
      </c>
      <c r="C4091" s="408" t="s">
        <v>143</v>
      </c>
      <c r="D4091" s="410">
        <v>673.25</v>
      </c>
    </row>
    <row r="4092" spans="1:4" ht="9" customHeight="1">
      <c r="A4092" s="408" t="s">
        <v>25644</v>
      </c>
      <c r="B4092" s="409" t="s">
        <v>25645</v>
      </c>
      <c r="C4092" s="408" t="s">
        <v>143</v>
      </c>
      <c r="D4092" s="410">
        <v>623.38</v>
      </c>
    </row>
    <row r="4093" spans="1:4" ht="18" customHeight="1">
      <c r="A4093" s="408" t="s">
        <v>25646</v>
      </c>
      <c r="B4093" s="409" t="s">
        <v>25647</v>
      </c>
      <c r="C4093" s="408" t="s">
        <v>143</v>
      </c>
      <c r="D4093" s="410">
        <v>20.64</v>
      </c>
    </row>
    <row r="4094" spans="1:4" ht="18" customHeight="1">
      <c r="A4094" s="408" t="s">
        <v>25648</v>
      </c>
      <c r="B4094" s="409" t="s">
        <v>25649</v>
      </c>
      <c r="C4094" s="408" t="s">
        <v>143</v>
      </c>
      <c r="D4094" s="410">
        <v>21.44</v>
      </c>
    </row>
    <row r="4095" spans="1:4" ht="18" customHeight="1">
      <c r="A4095" s="408" t="s">
        <v>25650</v>
      </c>
      <c r="B4095" s="409" t="s">
        <v>25651</v>
      </c>
      <c r="C4095" s="408" t="s">
        <v>143</v>
      </c>
      <c r="D4095" s="410">
        <v>21.55</v>
      </c>
    </row>
    <row r="4096" spans="1:4" ht="18" customHeight="1">
      <c r="A4096" s="408" t="s">
        <v>25652</v>
      </c>
      <c r="B4096" s="409" t="s">
        <v>25653</v>
      </c>
      <c r="C4096" s="408" t="s">
        <v>143</v>
      </c>
      <c r="D4096" s="410">
        <v>21.66</v>
      </c>
    </row>
    <row r="4097" spans="1:4" ht="18" customHeight="1">
      <c r="A4097" s="408" t="s">
        <v>25654</v>
      </c>
      <c r="B4097" s="409" t="s">
        <v>25655</v>
      </c>
      <c r="C4097" s="408" t="s">
        <v>143</v>
      </c>
      <c r="D4097" s="410">
        <v>21.89</v>
      </c>
    </row>
    <row r="4098" spans="1:4" ht="18" customHeight="1">
      <c r="A4098" s="408" t="s">
        <v>25656</v>
      </c>
      <c r="B4098" s="409" t="s">
        <v>25657</v>
      </c>
      <c r="C4098" s="408" t="s">
        <v>143</v>
      </c>
      <c r="D4098" s="410">
        <v>22.12</v>
      </c>
    </row>
    <row r="4099" spans="1:4" ht="18" customHeight="1">
      <c r="A4099" s="408" t="s">
        <v>25658</v>
      </c>
      <c r="B4099" s="409" t="s">
        <v>25659</v>
      </c>
      <c r="C4099" s="408" t="s">
        <v>143</v>
      </c>
      <c r="D4099" s="410">
        <v>22.23</v>
      </c>
    </row>
    <row r="4100" spans="1:4" ht="9" customHeight="1">
      <c r="A4100" s="408" t="s">
        <v>25660</v>
      </c>
      <c r="B4100" s="409" t="s">
        <v>25661</v>
      </c>
      <c r="C4100" s="408" t="s">
        <v>143</v>
      </c>
      <c r="D4100" s="410">
        <v>22.35</v>
      </c>
    </row>
    <row r="4101" spans="1:4" ht="18" customHeight="1">
      <c r="A4101" s="408" t="s">
        <v>25662</v>
      </c>
      <c r="B4101" s="409" t="s">
        <v>25663</v>
      </c>
      <c r="C4101" s="408" t="s">
        <v>143</v>
      </c>
      <c r="D4101" s="410">
        <v>20.87</v>
      </c>
    </row>
    <row r="4102" spans="1:4" ht="18" customHeight="1">
      <c r="A4102" s="408" t="s">
        <v>25664</v>
      </c>
      <c r="B4102" s="409" t="s">
        <v>25665</v>
      </c>
      <c r="C4102" s="408" t="s">
        <v>143</v>
      </c>
      <c r="D4102" s="410">
        <v>21.09</v>
      </c>
    </row>
    <row r="4103" spans="1:4" ht="18" customHeight="1">
      <c r="A4103" s="408" t="s">
        <v>25666</v>
      </c>
      <c r="B4103" s="409" t="s">
        <v>25667</v>
      </c>
      <c r="C4103" s="408" t="s">
        <v>143</v>
      </c>
      <c r="D4103" s="410">
        <v>21.21</v>
      </c>
    </row>
    <row r="4104" spans="1:4" ht="18" customHeight="1">
      <c r="A4104" s="408" t="s">
        <v>25668</v>
      </c>
      <c r="B4104" s="409" t="s">
        <v>25669</v>
      </c>
      <c r="C4104" s="408" t="s">
        <v>143</v>
      </c>
      <c r="D4104" s="410">
        <v>45.4</v>
      </c>
    </row>
    <row r="4105" spans="1:4" ht="18" customHeight="1">
      <c r="A4105" s="408" t="s">
        <v>25670</v>
      </c>
      <c r="B4105" s="409" t="s">
        <v>25671</v>
      </c>
      <c r="C4105" s="408" t="s">
        <v>143</v>
      </c>
      <c r="D4105" s="410">
        <v>46.02</v>
      </c>
    </row>
    <row r="4106" spans="1:4" ht="18" customHeight="1">
      <c r="A4106" s="408" t="s">
        <v>25672</v>
      </c>
      <c r="B4106" s="409" t="s">
        <v>25673</v>
      </c>
      <c r="C4106" s="408" t="s">
        <v>143</v>
      </c>
      <c r="D4106" s="410">
        <v>46.52</v>
      </c>
    </row>
    <row r="4107" spans="1:4" ht="18" customHeight="1">
      <c r="A4107" s="408" t="s">
        <v>25674</v>
      </c>
      <c r="B4107" s="409" t="s">
        <v>25675</v>
      </c>
      <c r="C4107" s="408" t="s">
        <v>143</v>
      </c>
      <c r="D4107" s="410">
        <v>47.15</v>
      </c>
    </row>
    <row r="4108" spans="1:4" ht="18" customHeight="1">
      <c r="A4108" s="408" t="s">
        <v>25676</v>
      </c>
      <c r="B4108" s="409" t="s">
        <v>25677</v>
      </c>
      <c r="C4108" s="408" t="s">
        <v>143</v>
      </c>
      <c r="D4108" s="410">
        <v>47.77</v>
      </c>
    </row>
    <row r="4109" spans="1:4" ht="18" customHeight="1">
      <c r="A4109" s="408" t="s">
        <v>25678</v>
      </c>
      <c r="B4109" s="409" t="s">
        <v>25679</v>
      </c>
      <c r="C4109" s="408" t="s">
        <v>143</v>
      </c>
      <c r="D4109" s="410">
        <v>48.77</v>
      </c>
    </row>
    <row r="4110" spans="1:4" ht="18" customHeight="1">
      <c r="A4110" s="408" t="s">
        <v>25680</v>
      </c>
      <c r="B4110" s="409" t="s">
        <v>25681</v>
      </c>
      <c r="C4110" s="408" t="s">
        <v>143</v>
      </c>
      <c r="D4110" s="410">
        <v>52.14</v>
      </c>
    </row>
    <row r="4111" spans="1:4" ht="18" customHeight="1">
      <c r="A4111" s="408" t="s">
        <v>25682</v>
      </c>
      <c r="B4111" s="409" t="s">
        <v>25683</v>
      </c>
      <c r="C4111" s="408" t="s">
        <v>143</v>
      </c>
      <c r="D4111" s="410">
        <v>52.98</v>
      </c>
    </row>
    <row r="4112" spans="1:4" ht="18" customHeight="1">
      <c r="A4112" s="408" t="s">
        <v>25684</v>
      </c>
      <c r="B4112" s="409" t="s">
        <v>25685</v>
      </c>
      <c r="C4112" s="408" t="s">
        <v>143</v>
      </c>
      <c r="D4112" s="410">
        <v>41.82</v>
      </c>
    </row>
    <row r="4113" spans="1:4" ht="18" customHeight="1">
      <c r="A4113" s="408" t="s">
        <v>25686</v>
      </c>
      <c r="B4113" s="409" t="s">
        <v>25687</v>
      </c>
      <c r="C4113" s="408" t="s">
        <v>143</v>
      </c>
      <c r="D4113" s="410">
        <v>42.15</v>
      </c>
    </row>
    <row r="4114" spans="1:4" ht="18" customHeight="1">
      <c r="A4114" s="408" t="s">
        <v>25688</v>
      </c>
      <c r="B4114" s="409" t="s">
        <v>25689</v>
      </c>
      <c r="C4114" s="408" t="s">
        <v>143</v>
      </c>
      <c r="D4114" s="410">
        <v>42.57</v>
      </c>
    </row>
    <row r="4115" spans="1:4" ht="18" customHeight="1">
      <c r="A4115" s="408" t="s">
        <v>25690</v>
      </c>
      <c r="B4115" s="409" t="s">
        <v>25691</v>
      </c>
      <c r="C4115" s="408" t="s">
        <v>143</v>
      </c>
      <c r="D4115" s="410">
        <v>42.9</v>
      </c>
    </row>
    <row r="4116" spans="1:4" ht="18" customHeight="1">
      <c r="A4116" s="408" t="s">
        <v>25692</v>
      </c>
      <c r="B4116" s="409" t="s">
        <v>25693</v>
      </c>
      <c r="C4116" s="408" t="s">
        <v>143</v>
      </c>
      <c r="D4116" s="410">
        <v>43.32</v>
      </c>
    </row>
    <row r="4117" spans="1:4" ht="18" customHeight="1">
      <c r="A4117" s="408" t="s">
        <v>25694</v>
      </c>
      <c r="B4117" s="409" t="s">
        <v>25695</v>
      </c>
      <c r="C4117" s="408" t="s">
        <v>143</v>
      </c>
      <c r="D4117" s="410">
        <v>45.65</v>
      </c>
    </row>
    <row r="4118" spans="1:4" ht="18" customHeight="1">
      <c r="A4118" s="408" t="s">
        <v>25696</v>
      </c>
      <c r="B4118" s="409" t="s">
        <v>25697</v>
      </c>
      <c r="C4118" s="408" t="s">
        <v>143</v>
      </c>
      <c r="D4118" s="410">
        <v>46.77</v>
      </c>
    </row>
    <row r="4119" spans="1:4" ht="18" customHeight="1">
      <c r="A4119" s="408" t="s">
        <v>25698</v>
      </c>
      <c r="B4119" s="409" t="s">
        <v>25699</v>
      </c>
      <c r="C4119" s="408" t="s">
        <v>143</v>
      </c>
      <c r="D4119" s="410">
        <v>47.27</v>
      </c>
    </row>
    <row r="4120" spans="1:4" ht="18" customHeight="1">
      <c r="A4120" s="408" t="s">
        <v>25700</v>
      </c>
      <c r="B4120" s="409" t="s">
        <v>25701</v>
      </c>
      <c r="C4120" s="408" t="s">
        <v>143</v>
      </c>
      <c r="D4120" s="410">
        <v>41.23</v>
      </c>
    </row>
    <row r="4121" spans="1:4" ht="18" customHeight="1">
      <c r="A4121" s="408" t="s">
        <v>25702</v>
      </c>
      <c r="B4121" s="409" t="s">
        <v>25703</v>
      </c>
      <c r="C4121" s="408" t="s">
        <v>143</v>
      </c>
      <c r="D4121" s="410">
        <v>41.48</v>
      </c>
    </row>
    <row r="4122" spans="1:4" ht="18" customHeight="1">
      <c r="A4122" s="408" t="s">
        <v>25704</v>
      </c>
      <c r="B4122" s="409" t="s">
        <v>25705</v>
      </c>
      <c r="C4122" s="408" t="s">
        <v>143</v>
      </c>
      <c r="D4122" s="410">
        <v>41.82</v>
      </c>
    </row>
    <row r="4123" spans="1:4" ht="18" customHeight="1">
      <c r="A4123" s="408" t="s">
        <v>25706</v>
      </c>
      <c r="B4123" s="409" t="s">
        <v>25707</v>
      </c>
      <c r="C4123" s="408" t="s">
        <v>143</v>
      </c>
      <c r="D4123" s="410">
        <v>42.15</v>
      </c>
    </row>
    <row r="4124" spans="1:4" ht="18" customHeight="1">
      <c r="A4124" s="408" t="s">
        <v>25708</v>
      </c>
      <c r="B4124" s="409" t="s">
        <v>25709</v>
      </c>
      <c r="C4124" s="408" t="s">
        <v>143</v>
      </c>
      <c r="D4124" s="410">
        <v>42.4</v>
      </c>
    </row>
    <row r="4125" spans="1:4" ht="18" customHeight="1">
      <c r="A4125" s="408" t="s">
        <v>25710</v>
      </c>
      <c r="B4125" s="409" t="s">
        <v>25711</v>
      </c>
      <c r="C4125" s="408" t="s">
        <v>143</v>
      </c>
      <c r="D4125" s="410">
        <v>42.98</v>
      </c>
    </row>
    <row r="4126" spans="1:4" ht="18" customHeight="1">
      <c r="A4126" s="408" t="s">
        <v>25712</v>
      </c>
      <c r="B4126" s="409" t="s">
        <v>25713</v>
      </c>
      <c r="C4126" s="408" t="s">
        <v>143</v>
      </c>
      <c r="D4126" s="410">
        <v>45.52</v>
      </c>
    </row>
    <row r="4127" spans="1:4" ht="18" customHeight="1">
      <c r="A4127" s="408" t="s">
        <v>25714</v>
      </c>
      <c r="B4127" s="409" t="s">
        <v>25715</v>
      </c>
      <c r="C4127" s="408" t="s">
        <v>143</v>
      </c>
      <c r="D4127" s="410">
        <v>46.02</v>
      </c>
    </row>
    <row r="4128" spans="1:4" ht="18" customHeight="1">
      <c r="A4128" s="408" t="s">
        <v>25716</v>
      </c>
      <c r="B4128" s="409" t="s">
        <v>25717</v>
      </c>
      <c r="C4128" s="408" t="s">
        <v>143</v>
      </c>
      <c r="D4128" s="410">
        <v>41.16</v>
      </c>
    </row>
    <row r="4129" spans="1:4" ht="18" customHeight="1">
      <c r="A4129" s="408" t="s">
        <v>25718</v>
      </c>
      <c r="B4129" s="409" t="s">
        <v>25719</v>
      </c>
      <c r="C4129" s="408" t="s">
        <v>143</v>
      </c>
      <c r="D4129" s="410">
        <v>41.79</v>
      </c>
    </row>
    <row r="4130" spans="1:4" ht="18" customHeight="1">
      <c r="A4130" s="408" t="s">
        <v>25720</v>
      </c>
      <c r="B4130" s="409" t="s">
        <v>25721</v>
      </c>
      <c r="C4130" s="408" t="s">
        <v>143</v>
      </c>
      <c r="D4130" s="410">
        <v>42.29</v>
      </c>
    </row>
    <row r="4131" spans="1:4" ht="18" customHeight="1">
      <c r="A4131" s="408" t="s">
        <v>25722</v>
      </c>
      <c r="B4131" s="409" t="s">
        <v>25723</v>
      </c>
      <c r="C4131" s="408" t="s">
        <v>143</v>
      </c>
      <c r="D4131" s="410">
        <v>42.91</v>
      </c>
    </row>
    <row r="4132" spans="1:4" ht="18" customHeight="1">
      <c r="A4132" s="408" t="s">
        <v>25724</v>
      </c>
      <c r="B4132" s="409" t="s">
        <v>25725</v>
      </c>
      <c r="C4132" s="408" t="s">
        <v>143</v>
      </c>
      <c r="D4132" s="410">
        <v>43.54</v>
      </c>
    </row>
    <row r="4133" spans="1:4" ht="18" customHeight="1">
      <c r="A4133" s="408" t="s">
        <v>25726</v>
      </c>
      <c r="B4133" s="409" t="s">
        <v>25727</v>
      </c>
      <c r="C4133" s="408" t="s">
        <v>143</v>
      </c>
      <c r="D4133" s="410">
        <v>44.54</v>
      </c>
    </row>
    <row r="4134" spans="1:4" ht="18" customHeight="1">
      <c r="A4134" s="408" t="s">
        <v>25728</v>
      </c>
      <c r="B4134" s="409" t="s">
        <v>25729</v>
      </c>
      <c r="C4134" s="408" t="s">
        <v>143</v>
      </c>
      <c r="D4134" s="410">
        <v>47.82</v>
      </c>
    </row>
    <row r="4135" spans="1:4" ht="18" customHeight="1">
      <c r="A4135" s="408" t="s">
        <v>25730</v>
      </c>
      <c r="B4135" s="409" t="s">
        <v>25731</v>
      </c>
      <c r="C4135" s="408" t="s">
        <v>143</v>
      </c>
      <c r="D4135" s="410">
        <v>48.82</v>
      </c>
    </row>
    <row r="4136" spans="1:4" ht="18" customHeight="1">
      <c r="A4136" s="408" t="s">
        <v>25732</v>
      </c>
      <c r="B4136" s="409" t="s">
        <v>25733</v>
      </c>
      <c r="C4136" s="408" t="s">
        <v>143</v>
      </c>
      <c r="D4136" s="410">
        <v>37.58</v>
      </c>
    </row>
    <row r="4137" spans="1:4" ht="18" customHeight="1">
      <c r="A4137" s="408" t="s">
        <v>25734</v>
      </c>
      <c r="B4137" s="409" t="s">
        <v>25735</v>
      </c>
      <c r="C4137" s="408" t="s">
        <v>143</v>
      </c>
      <c r="D4137" s="410">
        <v>38</v>
      </c>
    </row>
    <row r="4138" spans="1:4" ht="18" customHeight="1">
      <c r="A4138" s="408" t="s">
        <v>25736</v>
      </c>
      <c r="B4138" s="409" t="s">
        <v>25737</v>
      </c>
      <c r="C4138" s="408" t="s">
        <v>143</v>
      </c>
      <c r="D4138" s="410">
        <v>38.33</v>
      </c>
    </row>
    <row r="4139" spans="1:4" ht="18" customHeight="1">
      <c r="A4139" s="408" t="s">
        <v>25738</v>
      </c>
      <c r="B4139" s="409" t="s">
        <v>25739</v>
      </c>
      <c r="C4139" s="408" t="s">
        <v>143</v>
      </c>
      <c r="D4139" s="410">
        <v>38.659999999999997</v>
      </c>
    </row>
    <row r="4140" spans="1:4" ht="18" customHeight="1">
      <c r="A4140" s="408" t="s">
        <v>25740</v>
      </c>
      <c r="B4140" s="409" t="s">
        <v>25741</v>
      </c>
      <c r="C4140" s="408" t="s">
        <v>143</v>
      </c>
      <c r="D4140" s="410">
        <v>40.79</v>
      </c>
    </row>
    <row r="4141" spans="1:4" ht="18" customHeight="1">
      <c r="A4141" s="408" t="s">
        <v>25742</v>
      </c>
      <c r="B4141" s="409" t="s">
        <v>25743</v>
      </c>
      <c r="C4141" s="408" t="s">
        <v>143</v>
      </c>
      <c r="D4141" s="410">
        <v>41.54</v>
      </c>
    </row>
    <row r="4142" spans="1:4" ht="18" customHeight="1">
      <c r="A4142" s="408" t="s">
        <v>25744</v>
      </c>
      <c r="B4142" s="409" t="s">
        <v>25745</v>
      </c>
      <c r="C4142" s="408" t="s">
        <v>143</v>
      </c>
      <c r="D4142" s="410">
        <v>42.54</v>
      </c>
    </row>
    <row r="4143" spans="1:4" ht="18" customHeight="1">
      <c r="A4143" s="408" t="s">
        <v>25746</v>
      </c>
      <c r="B4143" s="409" t="s">
        <v>25747</v>
      </c>
      <c r="C4143" s="408" t="s">
        <v>143</v>
      </c>
      <c r="D4143" s="410">
        <v>43.04</v>
      </c>
    </row>
    <row r="4144" spans="1:4" ht="18" customHeight="1">
      <c r="A4144" s="408" t="s">
        <v>25748</v>
      </c>
      <c r="B4144" s="409" t="s">
        <v>25749</v>
      </c>
      <c r="C4144" s="408" t="s">
        <v>143</v>
      </c>
      <c r="D4144" s="410">
        <v>37</v>
      </c>
    </row>
    <row r="4145" spans="1:4" ht="18" customHeight="1">
      <c r="A4145" s="408" t="s">
        <v>25750</v>
      </c>
      <c r="B4145" s="409" t="s">
        <v>25751</v>
      </c>
      <c r="C4145" s="408" t="s">
        <v>143</v>
      </c>
      <c r="D4145" s="410">
        <v>37.33</v>
      </c>
    </row>
    <row r="4146" spans="1:4" ht="18" customHeight="1">
      <c r="A4146" s="408" t="s">
        <v>25752</v>
      </c>
      <c r="B4146" s="409" t="s">
        <v>25753</v>
      </c>
      <c r="C4146" s="408" t="s">
        <v>143</v>
      </c>
      <c r="D4146" s="410">
        <v>37.58</v>
      </c>
    </row>
    <row r="4147" spans="1:4" ht="18" customHeight="1">
      <c r="A4147" s="408" t="s">
        <v>25754</v>
      </c>
      <c r="B4147" s="409" t="s">
        <v>25755</v>
      </c>
      <c r="C4147" s="408" t="s">
        <v>143</v>
      </c>
      <c r="D4147" s="410">
        <v>37.909999999999997</v>
      </c>
    </row>
    <row r="4148" spans="1:4" ht="18" customHeight="1">
      <c r="A4148" s="408" t="s">
        <v>25756</v>
      </c>
      <c r="B4148" s="409" t="s">
        <v>25757</v>
      </c>
      <c r="C4148" s="408" t="s">
        <v>143</v>
      </c>
      <c r="D4148" s="410">
        <v>38.159999999999997</v>
      </c>
    </row>
    <row r="4149" spans="1:4" ht="18" customHeight="1">
      <c r="A4149" s="408" t="s">
        <v>25758</v>
      </c>
      <c r="B4149" s="409" t="s">
        <v>25759</v>
      </c>
      <c r="C4149" s="408" t="s">
        <v>143</v>
      </c>
      <c r="D4149" s="410">
        <v>38.75</v>
      </c>
    </row>
    <row r="4150" spans="1:4" ht="18" customHeight="1">
      <c r="A4150" s="408" t="s">
        <v>25760</v>
      </c>
      <c r="B4150" s="409" t="s">
        <v>25761</v>
      </c>
      <c r="C4150" s="408" t="s">
        <v>143</v>
      </c>
      <c r="D4150" s="410">
        <v>41.41</v>
      </c>
    </row>
    <row r="4151" spans="1:4" ht="18" customHeight="1">
      <c r="A4151" s="408" t="s">
        <v>25762</v>
      </c>
      <c r="B4151" s="409" t="s">
        <v>25763</v>
      </c>
      <c r="C4151" s="408" t="s">
        <v>143</v>
      </c>
      <c r="D4151" s="410">
        <v>41.79</v>
      </c>
    </row>
    <row r="4152" spans="1:4" ht="9" customHeight="1">
      <c r="A4152" s="408" t="s">
        <v>25764</v>
      </c>
      <c r="B4152" s="409" t="s">
        <v>25765</v>
      </c>
      <c r="C4152" s="408" t="s">
        <v>12728</v>
      </c>
      <c r="D4152" s="410">
        <v>1598.62</v>
      </c>
    </row>
    <row r="4153" spans="1:4" ht="9" customHeight="1">
      <c r="A4153" s="408" t="s">
        <v>25766</v>
      </c>
      <c r="B4153" s="409" t="s">
        <v>25767</v>
      </c>
      <c r="C4153" s="408" t="s">
        <v>12728</v>
      </c>
      <c r="D4153" s="410">
        <v>1201.83</v>
      </c>
    </row>
    <row r="4154" spans="1:4" ht="9" customHeight="1">
      <c r="A4154" s="408" t="s">
        <v>25768</v>
      </c>
      <c r="B4154" s="409" t="s">
        <v>25769</v>
      </c>
      <c r="C4154" s="408" t="s">
        <v>12728</v>
      </c>
      <c r="D4154" s="410">
        <v>1744.81</v>
      </c>
    </row>
    <row r="4155" spans="1:4" ht="9" customHeight="1">
      <c r="A4155" s="408" t="s">
        <v>25770</v>
      </c>
      <c r="B4155" s="409" t="s">
        <v>25771</v>
      </c>
      <c r="C4155" s="408" t="s">
        <v>12728</v>
      </c>
      <c r="D4155" s="410">
        <v>1308.3399999999999</v>
      </c>
    </row>
    <row r="4156" spans="1:4" ht="9" customHeight="1">
      <c r="A4156" s="408" t="s">
        <v>25772</v>
      </c>
      <c r="B4156" s="409" t="s">
        <v>25773</v>
      </c>
      <c r="C4156" s="408" t="s">
        <v>12728</v>
      </c>
      <c r="D4156" s="410">
        <v>1899.76</v>
      </c>
    </row>
    <row r="4157" spans="1:4" ht="9" customHeight="1">
      <c r="A4157" s="408" t="s">
        <v>25774</v>
      </c>
      <c r="B4157" s="409" t="s">
        <v>25775</v>
      </c>
      <c r="C4157" s="408" t="s">
        <v>12728</v>
      </c>
      <c r="D4157" s="410">
        <v>1423.61</v>
      </c>
    </row>
    <row r="4158" spans="1:4" ht="9" customHeight="1">
      <c r="A4158" s="408" t="s">
        <v>25776</v>
      </c>
      <c r="B4158" s="409" t="s">
        <v>25777</v>
      </c>
      <c r="C4158" s="408" t="s">
        <v>12728</v>
      </c>
      <c r="D4158" s="410">
        <v>1279.42</v>
      </c>
    </row>
    <row r="4159" spans="1:4" ht="9" customHeight="1">
      <c r="A4159" s="408" t="s">
        <v>25778</v>
      </c>
      <c r="B4159" s="409" t="s">
        <v>25779</v>
      </c>
      <c r="C4159" s="408" t="s">
        <v>12728</v>
      </c>
      <c r="D4159" s="410">
        <v>961.99</v>
      </c>
    </row>
    <row r="4160" spans="1:4" ht="9" customHeight="1">
      <c r="A4160" s="408" t="s">
        <v>25780</v>
      </c>
      <c r="B4160" s="409" t="s">
        <v>25781</v>
      </c>
      <c r="C4160" s="408" t="s">
        <v>12728</v>
      </c>
      <c r="D4160" s="410">
        <v>1426.47</v>
      </c>
    </row>
    <row r="4161" spans="1:4" ht="9" customHeight="1">
      <c r="A4161" s="408" t="s">
        <v>25782</v>
      </c>
      <c r="B4161" s="409" t="s">
        <v>25783</v>
      </c>
      <c r="C4161" s="408" t="s">
        <v>12728</v>
      </c>
      <c r="D4161" s="410">
        <v>1069.3499999999999</v>
      </c>
    </row>
    <row r="4162" spans="1:4" ht="9" customHeight="1">
      <c r="A4162" s="408" t="s">
        <v>25784</v>
      </c>
      <c r="B4162" s="409" t="s">
        <v>25785</v>
      </c>
      <c r="C4162" s="408" t="s">
        <v>12728</v>
      </c>
      <c r="D4162" s="410">
        <v>1569.17</v>
      </c>
    </row>
    <row r="4163" spans="1:4" ht="9" customHeight="1">
      <c r="A4163" s="408" t="s">
        <v>25786</v>
      </c>
      <c r="B4163" s="409" t="s">
        <v>25787</v>
      </c>
      <c r="C4163" s="408" t="s">
        <v>12728</v>
      </c>
      <c r="D4163" s="410">
        <v>1172.3699999999999</v>
      </c>
    </row>
    <row r="4164" spans="1:4" ht="9" customHeight="1">
      <c r="A4164" s="408" t="s">
        <v>25788</v>
      </c>
      <c r="B4164" s="409" t="s">
        <v>25789</v>
      </c>
      <c r="C4164" s="408" t="s">
        <v>12728</v>
      </c>
      <c r="D4164" s="410">
        <v>1718.4</v>
      </c>
    </row>
    <row r="4165" spans="1:4" ht="9" customHeight="1">
      <c r="A4165" s="408" t="s">
        <v>25790</v>
      </c>
      <c r="B4165" s="409" t="s">
        <v>25791</v>
      </c>
      <c r="C4165" s="408" t="s">
        <v>12728</v>
      </c>
      <c r="D4165" s="410">
        <v>1281.93</v>
      </c>
    </row>
    <row r="4166" spans="1:4" ht="9" customHeight="1">
      <c r="A4166" s="408" t="s">
        <v>25792</v>
      </c>
      <c r="B4166" s="409" t="s">
        <v>25793</v>
      </c>
      <c r="C4166" s="408" t="s">
        <v>12728</v>
      </c>
      <c r="D4166" s="410">
        <v>1867.2</v>
      </c>
    </row>
    <row r="4167" spans="1:4" ht="9" customHeight="1">
      <c r="A4167" s="408" t="s">
        <v>25794</v>
      </c>
      <c r="B4167" s="409" t="s">
        <v>25795</v>
      </c>
      <c r="C4167" s="408" t="s">
        <v>12728</v>
      </c>
      <c r="D4167" s="410">
        <v>1391.05</v>
      </c>
    </row>
    <row r="4168" spans="1:4" ht="9" customHeight="1">
      <c r="A4168" s="408" t="s">
        <v>25796</v>
      </c>
      <c r="B4168" s="409" t="s">
        <v>25797</v>
      </c>
      <c r="C4168" s="408" t="s">
        <v>12728</v>
      </c>
      <c r="D4168" s="410">
        <v>1269.1199999999999</v>
      </c>
    </row>
    <row r="4169" spans="1:4" ht="9" customHeight="1">
      <c r="A4169" s="408" t="s">
        <v>25798</v>
      </c>
      <c r="B4169" s="409" t="s">
        <v>25799</v>
      </c>
      <c r="C4169" s="408" t="s">
        <v>12728</v>
      </c>
      <c r="D4169" s="410">
        <v>951.69</v>
      </c>
    </row>
    <row r="4170" spans="1:4" ht="9" customHeight="1">
      <c r="A4170" s="408" t="s">
        <v>25800</v>
      </c>
      <c r="B4170" s="409" t="s">
        <v>25801</v>
      </c>
      <c r="C4170" s="408" t="s">
        <v>12728</v>
      </c>
      <c r="D4170" s="410">
        <v>1419.43</v>
      </c>
    </row>
    <row r="4171" spans="1:4" ht="9" customHeight="1">
      <c r="A4171" s="408" t="s">
        <v>25802</v>
      </c>
      <c r="B4171" s="409" t="s">
        <v>25803</v>
      </c>
      <c r="C4171" s="408" t="s">
        <v>12728</v>
      </c>
      <c r="D4171" s="410">
        <v>1062.32</v>
      </c>
    </row>
    <row r="4172" spans="1:4" ht="9" customHeight="1">
      <c r="A4172" s="408" t="s">
        <v>25804</v>
      </c>
      <c r="B4172" s="409" t="s">
        <v>25805</v>
      </c>
      <c r="C4172" s="408" t="s">
        <v>12728</v>
      </c>
      <c r="D4172" s="410">
        <v>83.58</v>
      </c>
    </row>
    <row r="4173" spans="1:4" ht="9" customHeight="1">
      <c r="A4173" s="408" t="s">
        <v>25806</v>
      </c>
      <c r="B4173" s="409" t="s">
        <v>25807</v>
      </c>
      <c r="C4173" s="408" t="s">
        <v>143</v>
      </c>
      <c r="D4173" s="410">
        <v>8.5500000000000007</v>
      </c>
    </row>
    <row r="4174" spans="1:4" ht="9" customHeight="1">
      <c r="A4174" s="408" t="s">
        <v>25808</v>
      </c>
      <c r="B4174" s="409" t="s">
        <v>25809</v>
      </c>
      <c r="C4174" s="408" t="s">
        <v>143</v>
      </c>
      <c r="D4174" s="410">
        <v>3.49</v>
      </c>
    </row>
    <row r="4175" spans="1:4" ht="9" customHeight="1">
      <c r="A4175" s="408" t="s">
        <v>25810</v>
      </c>
      <c r="B4175" s="409" t="s">
        <v>25811</v>
      </c>
      <c r="C4175" s="408" t="s">
        <v>143</v>
      </c>
      <c r="D4175" s="410">
        <v>1.45</v>
      </c>
    </row>
    <row r="4176" spans="1:4" ht="9" customHeight="1">
      <c r="A4176" s="408" t="s">
        <v>25812</v>
      </c>
      <c r="B4176" s="409" t="s">
        <v>25813</v>
      </c>
      <c r="C4176" s="408" t="s">
        <v>143</v>
      </c>
      <c r="D4176" s="410">
        <v>0.72</v>
      </c>
    </row>
    <row r="4177" spans="1:4" ht="9" customHeight="1">
      <c r="A4177" s="408" t="s">
        <v>25814</v>
      </c>
      <c r="B4177" s="409" t="s">
        <v>25815</v>
      </c>
      <c r="C4177" s="408" t="s">
        <v>6</v>
      </c>
      <c r="D4177" s="410">
        <v>846.14</v>
      </c>
    </row>
    <row r="4178" spans="1:4" ht="9" customHeight="1">
      <c r="A4178" s="408" t="s">
        <v>25816</v>
      </c>
      <c r="B4178" s="409" t="s">
        <v>25817</v>
      </c>
      <c r="C4178" s="408" t="s">
        <v>6</v>
      </c>
      <c r="D4178" s="410">
        <v>707.31</v>
      </c>
    </row>
    <row r="4179" spans="1:4" ht="9" customHeight="1">
      <c r="A4179" s="408" t="s">
        <v>25818</v>
      </c>
      <c r="B4179" s="409" t="s">
        <v>25819</v>
      </c>
      <c r="C4179" s="408" t="s">
        <v>6</v>
      </c>
      <c r="D4179" s="410">
        <v>748.5</v>
      </c>
    </row>
    <row r="4180" spans="1:4" ht="9" customHeight="1">
      <c r="A4180" s="408" t="s">
        <v>25820</v>
      </c>
      <c r="B4180" s="409" t="s">
        <v>25821</v>
      </c>
      <c r="C4180" s="408" t="s">
        <v>6</v>
      </c>
      <c r="D4180" s="410">
        <v>457.38</v>
      </c>
    </row>
    <row r="4181" spans="1:4" ht="9" customHeight="1">
      <c r="A4181" s="408" t="s">
        <v>25822</v>
      </c>
      <c r="B4181" s="409" t="s">
        <v>25823</v>
      </c>
      <c r="C4181" s="408" t="s">
        <v>6</v>
      </c>
      <c r="D4181" s="410">
        <v>316.67</v>
      </c>
    </row>
    <row r="4182" spans="1:4" ht="9" customHeight="1">
      <c r="A4182" s="408" t="s">
        <v>25824</v>
      </c>
      <c r="B4182" s="409" t="s">
        <v>25825</v>
      </c>
      <c r="C4182" s="408" t="s">
        <v>6</v>
      </c>
      <c r="D4182" s="410">
        <v>235.54</v>
      </c>
    </row>
    <row r="4183" spans="1:4" ht="9" customHeight="1">
      <c r="A4183" s="408" t="s">
        <v>25826</v>
      </c>
      <c r="B4183" s="409" t="s">
        <v>25827</v>
      </c>
      <c r="C4183" s="408" t="s">
        <v>6</v>
      </c>
      <c r="D4183" s="410">
        <v>68.58</v>
      </c>
    </row>
    <row r="4184" spans="1:4" ht="9" customHeight="1">
      <c r="A4184" s="408" t="s">
        <v>25828</v>
      </c>
      <c r="B4184" s="409" t="s">
        <v>25829</v>
      </c>
      <c r="C4184" s="408" t="s">
        <v>6</v>
      </c>
      <c r="D4184" s="410">
        <v>69.02</v>
      </c>
    </row>
    <row r="4185" spans="1:4" ht="9" customHeight="1">
      <c r="A4185" s="408" t="s">
        <v>25830</v>
      </c>
      <c r="B4185" s="409" t="s">
        <v>25831</v>
      </c>
      <c r="C4185" s="408" t="s">
        <v>6</v>
      </c>
      <c r="D4185" s="410">
        <v>82.86</v>
      </c>
    </row>
    <row r="4186" spans="1:4" ht="9" customHeight="1">
      <c r="A4186" s="408" t="s">
        <v>25832</v>
      </c>
      <c r="B4186" s="409" t="s">
        <v>25833</v>
      </c>
      <c r="C4186" s="408" t="s">
        <v>6</v>
      </c>
      <c r="D4186" s="410">
        <v>81.63</v>
      </c>
    </row>
    <row r="4187" spans="1:4" ht="9" customHeight="1">
      <c r="A4187" s="408" t="s">
        <v>25834</v>
      </c>
      <c r="B4187" s="409" t="s">
        <v>25835</v>
      </c>
      <c r="C4187" s="408" t="s">
        <v>6</v>
      </c>
      <c r="D4187" s="410">
        <v>273.36</v>
      </c>
    </row>
    <row r="4188" spans="1:4" ht="9" customHeight="1">
      <c r="A4188" s="408" t="s">
        <v>25836</v>
      </c>
      <c r="B4188" s="409" t="s">
        <v>25837</v>
      </c>
      <c r="C4188" s="408" t="s">
        <v>6</v>
      </c>
      <c r="D4188" s="410">
        <v>198.57</v>
      </c>
    </row>
    <row r="4189" spans="1:4" ht="9" customHeight="1">
      <c r="A4189" s="408" t="s">
        <v>25838</v>
      </c>
      <c r="B4189" s="409" t="s">
        <v>25839</v>
      </c>
      <c r="C4189" s="408" t="s">
        <v>6</v>
      </c>
      <c r="D4189" s="410">
        <v>68.19</v>
      </c>
    </row>
    <row r="4190" spans="1:4" ht="9" customHeight="1">
      <c r="A4190" s="408" t="s">
        <v>25840</v>
      </c>
      <c r="B4190" s="409" t="s">
        <v>25841</v>
      </c>
      <c r="C4190" s="408" t="s">
        <v>6</v>
      </c>
      <c r="D4190" s="410">
        <v>68.400000000000006</v>
      </c>
    </row>
    <row r="4191" spans="1:4" ht="9" customHeight="1">
      <c r="A4191" s="408" t="s">
        <v>25842</v>
      </c>
      <c r="B4191" s="409" t="s">
        <v>25843</v>
      </c>
      <c r="C4191" s="408" t="s">
        <v>6</v>
      </c>
      <c r="D4191" s="410">
        <v>75.42</v>
      </c>
    </row>
    <row r="4192" spans="1:4" ht="9" customHeight="1">
      <c r="A4192" s="408" t="s">
        <v>25844</v>
      </c>
      <c r="B4192" s="409" t="s">
        <v>25845</v>
      </c>
      <c r="C4192" s="408" t="s">
        <v>6</v>
      </c>
      <c r="D4192" s="410">
        <v>72.42</v>
      </c>
    </row>
    <row r="4193" spans="1:4" ht="18" customHeight="1">
      <c r="A4193" s="408" t="s">
        <v>25846</v>
      </c>
      <c r="B4193" s="409" t="s">
        <v>25847</v>
      </c>
      <c r="C4193" s="408" t="s">
        <v>6</v>
      </c>
      <c r="D4193" s="410">
        <v>29.01</v>
      </c>
    </row>
    <row r="4194" spans="1:4" ht="18" customHeight="1">
      <c r="A4194" s="408" t="s">
        <v>25848</v>
      </c>
      <c r="B4194" s="409" t="s">
        <v>25849</v>
      </c>
      <c r="C4194" s="408" t="s">
        <v>6</v>
      </c>
      <c r="D4194" s="410">
        <v>27.97</v>
      </c>
    </row>
    <row r="4195" spans="1:4" ht="18" customHeight="1">
      <c r="A4195" s="408" t="s">
        <v>25850</v>
      </c>
      <c r="B4195" s="409" t="s">
        <v>25851</v>
      </c>
      <c r="C4195" s="408" t="s">
        <v>6</v>
      </c>
      <c r="D4195" s="410">
        <v>23.99</v>
      </c>
    </row>
    <row r="4196" spans="1:4" ht="18" customHeight="1">
      <c r="A4196" s="408" t="s">
        <v>25852</v>
      </c>
      <c r="B4196" s="409" t="s">
        <v>25853</v>
      </c>
      <c r="C4196" s="408" t="s">
        <v>6</v>
      </c>
      <c r="D4196" s="410">
        <v>23.54</v>
      </c>
    </row>
    <row r="4197" spans="1:4" ht="9" customHeight="1">
      <c r="A4197" s="408" t="s">
        <v>25854</v>
      </c>
      <c r="B4197" s="409" t="s">
        <v>25855</v>
      </c>
      <c r="C4197" s="408" t="s">
        <v>6</v>
      </c>
      <c r="D4197" s="410">
        <v>17.850000000000001</v>
      </c>
    </row>
    <row r="4198" spans="1:4" ht="9" customHeight="1">
      <c r="A4198" s="408" t="s">
        <v>25856</v>
      </c>
      <c r="B4198" s="409" t="s">
        <v>25857</v>
      </c>
      <c r="C4198" s="408" t="s">
        <v>6</v>
      </c>
      <c r="D4198" s="410">
        <v>15.7</v>
      </c>
    </row>
    <row r="4199" spans="1:4" ht="9" customHeight="1">
      <c r="A4199" s="408" t="s">
        <v>25858</v>
      </c>
      <c r="B4199" s="409" t="s">
        <v>25859</v>
      </c>
      <c r="C4199" s="408" t="s">
        <v>6</v>
      </c>
      <c r="D4199" s="410">
        <v>310.95999999999998</v>
      </c>
    </row>
    <row r="4200" spans="1:4" ht="9" customHeight="1">
      <c r="A4200" s="408" t="s">
        <v>25860</v>
      </c>
      <c r="B4200" s="409" t="s">
        <v>25861</v>
      </c>
      <c r="C4200" s="408" t="s">
        <v>6</v>
      </c>
      <c r="D4200" s="410">
        <v>229.83</v>
      </c>
    </row>
    <row r="4201" spans="1:4" ht="9" customHeight="1">
      <c r="A4201" s="408" t="s">
        <v>25862</v>
      </c>
      <c r="B4201" s="409" t="s">
        <v>25863</v>
      </c>
      <c r="C4201" s="408" t="s">
        <v>6</v>
      </c>
      <c r="D4201" s="410">
        <v>267.64999999999998</v>
      </c>
    </row>
    <row r="4202" spans="1:4" ht="9" customHeight="1">
      <c r="A4202" s="408" t="s">
        <v>25864</v>
      </c>
      <c r="B4202" s="409" t="s">
        <v>25865</v>
      </c>
      <c r="C4202" s="408" t="s">
        <v>6</v>
      </c>
      <c r="D4202" s="410">
        <v>192.86</v>
      </c>
    </row>
    <row r="4203" spans="1:4" ht="9" customHeight="1">
      <c r="A4203" s="408" t="s">
        <v>25866</v>
      </c>
      <c r="B4203" s="409" t="s">
        <v>25867</v>
      </c>
      <c r="C4203" s="408" t="s">
        <v>6</v>
      </c>
      <c r="D4203" s="410">
        <v>780.97</v>
      </c>
    </row>
    <row r="4204" spans="1:4" ht="9" customHeight="1">
      <c r="A4204" s="408" t="s">
        <v>25868</v>
      </c>
      <c r="B4204" s="409" t="s">
        <v>25869</v>
      </c>
      <c r="C4204" s="408" t="s">
        <v>6</v>
      </c>
      <c r="D4204" s="410">
        <v>653.37</v>
      </c>
    </row>
    <row r="4205" spans="1:4" ht="9" customHeight="1">
      <c r="A4205" s="408" t="s">
        <v>25870</v>
      </c>
      <c r="B4205" s="409" t="s">
        <v>25871</v>
      </c>
      <c r="C4205" s="408" t="s">
        <v>6</v>
      </c>
      <c r="D4205" s="410">
        <v>683.34</v>
      </c>
    </row>
    <row r="4206" spans="1:4" ht="9" customHeight="1">
      <c r="A4206" s="408" t="s">
        <v>25872</v>
      </c>
      <c r="B4206" s="409" t="s">
        <v>25873</v>
      </c>
      <c r="C4206" s="408" t="s">
        <v>6</v>
      </c>
      <c r="D4206" s="410">
        <v>412.75</v>
      </c>
    </row>
    <row r="4207" spans="1:4" ht="9" customHeight="1">
      <c r="A4207" s="408" t="s">
        <v>25874</v>
      </c>
      <c r="B4207" s="409" t="s">
        <v>25875</v>
      </c>
      <c r="C4207" s="408" t="s">
        <v>12728</v>
      </c>
      <c r="D4207" s="410">
        <v>43.14</v>
      </c>
    </row>
    <row r="4208" spans="1:4" ht="9" customHeight="1">
      <c r="A4208" s="408" t="s">
        <v>25876</v>
      </c>
      <c r="B4208" s="409" t="s">
        <v>25877</v>
      </c>
      <c r="C4208" s="408" t="s">
        <v>12728</v>
      </c>
      <c r="D4208" s="410">
        <v>38.76</v>
      </c>
    </row>
    <row r="4209" spans="1:4" ht="9" customHeight="1">
      <c r="A4209" s="408" t="s">
        <v>25878</v>
      </c>
      <c r="B4209" s="409" t="s">
        <v>25879</v>
      </c>
      <c r="C4209" s="408" t="s">
        <v>12728</v>
      </c>
      <c r="D4209" s="410">
        <v>26.49</v>
      </c>
    </row>
    <row r="4210" spans="1:4" ht="9" customHeight="1">
      <c r="A4210" s="408" t="s">
        <v>25880</v>
      </c>
      <c r="B4210" s="409" t="s">
        <v>25881</v>
      </c>
      <c r="C4210" s="408" t="s">
        <v>12728</v>
      </c>
      <c r="D4210" s="410">
        <v>24.59</v>
      </c>
    </row>
    <row r="4211" spans="1:4" ht="9" customHeight="1">
      <c r="A4211" s="408" t="s">
        <v>25882</v>
      </c>
      <c r="B4211" s="409" t="s">
        <v>25883</v>
      </c>
      <c r="C4211" s="408" t="s">
        <v>12728</v>
      </c>
      <c r="D4211" s="410">
        <v>28.96</v>
      </c>
    </row>
    <row r="4212" spans="1:4" ht="9" customHeight="1">
      <c r="A4212" s="408" t="s">
        <v>25884</v>
      </c>
      <c r="B4212" s="409" t="s">
        <v>25885</v>
      </c>
      <c r="C4212" s="408" t="s">
        <v>12728</v>
      </c>
      <c r="D4212" s="410">
        <v>26.7</v>
      </c>
    </row>
    <row r="4213" spans="1:4" ht="9" customHeight="1">
      <c r="A4213" s="408" t="s">
        <v>25886</v>
      </c>
      <c r="B4213" s="409" t="s">
        <v>25887</v>
      </c>
      <c r="C4213" s="408" t="s">
        <v>12728</v>
      </c>
      <c r="D4213" s="410">
        <v>18.82</v>
      </c>
    </row>
    <row r="4214" spans="1:4" ht="9" customHeight="1">
      <c r="A4214" s="408" t="s">
        <v>25888</v>
      </c>
      <c r="B4214" s="409" t="s">
        <v>25889</v>
      </c>
      <c r="C4214" s="408" t="s">
        <v>12728</v>
      </c>
      <c r="D4214" s="410">
        <v>17.84</v>
      </c>
    </row>
    <row r="4215" spans="1:4" ht="18" customHeight="1">
      <c r="A4215" s="408" t="s">
        <v>25890</v>
      </c>
      <c r="B4215" s="409" t="s">
        <v>25891</v>
      </c>
      <c r="C4215" s="408" t="s">
        <v>12728</v>
      </c>
      <c r="D4215" s="410">
        <v>207989.09</v>
      </c>
    </row>
    <row r="4216" spans="1:4" ht="18" customHeight="1">
      <c r="A4216" s="408" t="s">
        <v>25892</v>
      </c>
      <c r="B4216" s="409" t="s">
        <v>25893</v>
      </c>
      <c r="C4216" s="408" t="s">
        <v>12728</v>
      </c>
      <c r="D4216" s="410">
        <v>219474.95</v>
      </c>
    </row>
    <row r="4217" spans="1:4" ht="18" customHeight="1">
      <c r="A4217" s="408" t="s">
        <v>25894</v>
      </c>
      <c r="B4217" s="409" t="s">
        <v>25895</v>
      </c>
      <c r="C4217" s="408" t="s">
        <v>12728</v>
      </c>
      <c r="D4217" s="410">
        <v>223314.15</v>
      </c>
    </row>
    <row r="4218" spans="1:4" ht="18" customHeight="1">
      <c r="A4218" s="408" t="s">
        <v>25896</v>
      </c>
      <c r="B4218" s="409" t="s">
        <v>25897</v>
      </c>
      <c r="C4218" s="408" t="s">
        <v>12728</v>
      </c>
      <c r="D4218" s="410">
        <v>234167.7</v>
      </c>
    </row>
    <row r="4219" spans="1:4" ht="18" customHeight="1">
      <c r="A4219" s="408" t="s">
        <v>25898</v>
      </c>
      <c r="B4219" s="409" t="s">
        <v>25899</v>
      </c>
      <c r="C4219" s="408" t="s">
        <v>12728</v>
      </c>
      <c r="D4219" s="410">
        <v>247970.34</v>
      </c>
    </row>
    <row r="4220" spans="1:4" ht="18" customHeight="1">
      <c r="A4220" s="408" t="s">
        <v>25900</v>
      </c>
      <c r="B4220" s="409" t="s">
        <v>25901</v>
      </c>
      <c r="C4220" s="408" t="s">
        <v>12728</v>
      </c>
      <c r="D4220" s="410">
        <v>154012.04999999999</v>
      </c>
    </row>
    <row r="4221" spans="1:4" ht="18" customHeight="1">
      <c r="A4221" s="408" t="s">
        <v>25902</v>
      </c>
      <c r="B4221" s="409" t="s">
        <v>25903</v>
      </c>
      <c r="C4221" s="408" t="s">
        <v>12728</v>
      </c>
      <c r="D4221" s="410">
        <v>162384.79999999999</v>
      </c>
    </row>
    <row r="4222" spans="1:4" ht="18" customHeight="1">
      <c r="A4222" s="408" t="s">
        <v>25904</v>
      </c>
      <c r="B4222" s="409" t="s">
        <v>25905</v>
      </c>
      <c r="C4222" s="408" t="s">
        <v>12728</v>
      </c>
      <c r="D4222" s="410">
        <v>170013.57</v>
      </c>
    </row>
    <row r="4223" spans="1:4" ht="18" customHeight="1">
      <c r="A4223" s="408" t="s">
        <v>25906</v>
      </c>
      <c r="B4223" s="409" t="s">
        <v>25907</v>
      </c>
      <c r="C4223" s="408" t="s">
        <v>12728</v>
      </c>
      <c r="D4223" s="410">
        <v>188135.01</v>
      </c>
    </row>
    <row r="4224" spans="1:4" ht="18" customHeight="1">
      <c r="A4224" s="408" t="s">
        <v>25908</v>
      </c>
      <c r="B4224" s="409" t="s">
        <v>25909</v>
      </c>
      <c r="C4224" s="408" t="s">
        <v>12728</v>
      </c>
      <c r="D4224" s="410">
        <v>195912.3</v>
      </c>
    </row>
    <row r="4225" spans="1:4" ht="18" customHeight="1">
      <c r="A4225" s="408" t="s">
        <v>25910</v>
      </c>
      <c r="B4225" s="409" t="s">
        <v>25911</v>
      </c>
      <c r="C4225" s="408" t="s">
        <v>12728</v>
      </c>
      <c r="D4225" s="410">
        <v>150309.07</v>
      </c>
    </row>
    <row r="4226" spans="1:4" ht="18" customHeight="1">
      <c r="A4226" s="408" t="s">
        <v>25912</v>
      </c>
      <c r="B4226" s="409" t="s">
        <v>25913</v>
      </c>
      <c r="C4226" s="408" t="s">
        <v>12728</v>
      </c>
      <c r="D4226" s="410">
        <v>119160.93</v>
      </c>
    </row>
    <row r="4227" spans="1:4" ht="9" customHeight="1">
      <c r="A4227" s="408" t="s">
        <v>25914</v>
      </c>
      <c r="B4227" s="409" t="s">
        <v>25915</v>
      </c>
      <c r="C4227" s="408" t="s">
        <v>12728</v>
      </c>
      <c r="D4227" s="410">
        <v>6044.18</v>
      </c>
    </row>
    <row r="4228" spans="1:4" ht="9" customHeight="1">
      <c r="A4228" s="408" t="s">
        <v>25916</v>
      </c>
      <c r="B4228" s="409" t="s">
        <v>25917</v>
      </c>
      <c r="C4228" s="408" t="s">
        <v>6</v>
      </c>
      <c r="D4228" s="410">
        <v>18.54</v>
      </c>
    </row>
    <row r="4229" spans="1:4" ht="9" customHeight="1">
      <c r="A4229" s="408" t="s">
        <v>25918</v>
      </c>
      <c r="B4229" s="409" t="s">
        <v>25919</v>
      </c>
      <c r="C4229" s="408" t="s">
        <v>12728</v>
      </c>
      <c r="D4229" s="410">
        <v>22116.42</v>
      </c>
    </row>
    <row r="4230" spans="1:4" ht="9" customHeight="1">
      <c r="A4230" s="408" t="s">
        <v>25920</v>
      </c>
      <c r="B4230" s="409" t="s">
        <v>25921</v>
      </c>
      <c r="C4230" s="408" t="s">
        <v>12728</v>
      </c>
      <c r="D4230" s="410">
        <v>62671.519999999997</v>
      </c>
    </row>
    <row r="4231" spans="1:4" ht="9" customHeight="1">
      <c r="A4231" s="408" t="s">
        <v>25922</v>
      </c>
      <c r="B4231" s="409" t="s">
        <v>25923</v>
      </c>
      <c r="C4231" s="408" t="s">
        <v>12728</v>
      </c>
      <c r="D4231" s="410">
        <v>372.05</v>
      </c>
    </row>
    <row r="4232" spans="1:4" ht="9" customHeight="1">
      <c r="A4232" s="408" t="s">
        <v>25924</v>
      </c>
      <c r="B4232" s="409" t="s">
        <v>25925</v>
      </c>
      <c r="C4232" s="408" t="s">
        <v>12728</v>
      </c>
      <c r="D4232" s="410">
        <v>495.35</v>
      </c>
    </row>
    <row r="4233" spans="1:4" ht="9" customHeight="1">
      <c r="A4233" s="408" t="s">
        <v>25926</v>
      </c>
      <c r="B4233" s="409" t="s">
        <v>25927</v>
      </c>
      <c r="C4233" s="408" t="s">
        <v>6</v>
      </c>
      <c r="D4233" s="410">
        <v>278</v>
      </c>
    </row>
    <row r="4234" spans="1:4" ht="9" customHeight="1">
      <c r="A4234" s="408" t="s">
        <v>25928</v>
      </c>
      <c r="B4234" s="409" t="s">
        <v>25929</v>
      </c>
      <c r="C4234" s="408" t="s">
        <v>6</v>
      </c>
      <c r="D4234" s="410">
        <v>280.69</v>
      </c>
    </row>
    <row r="4235" spans="1:4" ht="9" customHeight="1">
      <c r="A4235" s="408" t="s">
        <v>25930</v>
      </c>
      <c r="B4235" s="409" t="s">
        <v>25931</v>
      </c>
      <c r="C4235" s="408" t="s">
        <v>6</v>
      </c>
      <c r="D4235" s="410">
        <v>288.39</v>
      </c>
    </row>
    <row r="4236" spans="1:4" ht="18" customHeight="1">
      <c r="A4236" s="408" t="s">
        <v>25932</v>
      </c>
      <c r="B4236" s="409" t="s">
        <v>25933</v>
      </c>
      <c r="C4236" s="408" t="s">
        <v>6</v>
      </c>
      <c r="D4236" s="410">
        <v>288.99</v>
      </c>
    </row>
    <row r="4237" spans="1:4" ht="9" customHeight="1">
      <c r="A4237" s="408" t="s">
        <v>25934</v>
      </c>
      <c r="B4237" s="409" t="s">
        <v>25935</v>
      </c>
      <c r="C4237" s="408" t="s">
        <v>6</v>
      </c>
      <c r="D4237" s="410">
        <v>263.39</v>
      </c>
    </row>
    <row r="4238" spans="1:4" ht="9" customHeight="1">
      <c r="A4238" s="408" t="s">
        <v>25936</v>
      </c>
      <c r="B4238" s="409" t="s">
        <v>25937</v>
      </c>
      <c r="C4238" s="408" t="s">
        <v>6</v>
      </c>
      <c r="D4238" s="410">
        <v>262.32</v>
      </c>
    </row>
    <row r="4239" spans="1:4" ht="9" customHeight="1">
      <c r="A4239" s="408" t="s">
        <v>25938</v>
      </c>
      <c r="B4239" s="409" t="s">
        <v>25939</v>
      </c>
      <c r="C4239" s="408" t="s">
        <v>6</v>
      </c>
      <c r="D4239" s="410">
        <v>268.67</v>
      </c>
    </row>
    <row r="4240" spans="1:4" ht="18" customHeight="1">
      <c r="A4240" s="408" t="s">
        <v>25940</v>
      </c>
      <c r="B4240" s="409" t="s">
        <v>25941</v>
      </c>
      <c r="C4240" s="408" t="s">
        <v>6</v>
      </c>
      <c r="D4240" s="410">
        <v>264.43</v>
      </c>
    </row>
    <row r="4241" spans="1:4" ht="9" customHeight="1">
      <c r="A4241" s="408" t="s">
        <v>25942</v>
      </c>
      <c r="B4241" s="409" t="s">
        <v>25943</v>
      </c>
      <c r="C4241" s="408" t="s">
        <v>12728</v>
      </c>
      <c r="D4241" s="410">
        <v>49.41</v>
      </c>
    </row>
    <row r="4242" spans="1:4" ht="9" customHeight="1">
      <c r="A4242" s="408" t="s">
        <v>25944</v>
      </c>
      <c r="B4242" s="409" t="s">
        <v>25945</v>
      </c>
      <c r="C4242" s="408" t="s">
        <v>144</v>
      </c>
      <c r="D4242" s="410">
        <v>14.47</v>
      </c>
    </row>
    <row r="4243" spans="1:4" ht="9" customHeight="1">
      <c r="A4243" s="408" t="s">
        <v>25946</v>
      </c>
      <c r="B4243" s="409" t="s">
        <v>25947</v>
      </c>
      <c r="C4243" s="408" t="s">
        <v>12728</v>
      </c>
      <c r="D4243" s="410">
        <v>10.37</v>
      </c>
    </row>
    <row r="4244" spans="1:4" ht="9" customHeight="1">
      <c r="A4244" s="408" t="s">
        <v>25948</v>
      </c>
      <c r="B4244" s="409" t="s">
        <v>25949</v>
      </c>
      <c r="C4244" s="408" t="s">
        <v>12728</v>
      </c>
      <c r="D4244" s="410">
        <v>14.76</v>
      </c>
    </row>
    <row r="4245" spans="1:4" ht="9" customHeight="1">
      <c r="A4245" s="408" t="s">
        <v>25950</v>
      </c>
      <c r="B4245" s="409" t="s">
        <v>25951</v>
      </c>
      <c r="C4245" s="408" t="s">
        <v>12728</v>
      </c>
      <c r="D4245" s="410">
        <v>24.66</v>
      </c>
    </row>
    <row r="4246" spans="1:4" ht="9" customHeight="1">
      <c r="A4246" s="408" t="s">
        <v>25952</v>
      </c>
      <c r="B4246" s="409" t="s">
        <v>25953</v>
      </c>
      <c r="C4246" s="408" t="s">
        <v>12728</v>
      </c>
      <c r="D4246" s="410">
        <v>3.12</v>
      </c>
    </row>
    <row r="4247" spans="1:4" ht="9" customHeight="1">
      <c r="A4247" s="408" t="s">
        <v>25954</v>
      </c>
      <c r="B4247" s="409" t="s">
        <v>25955</v>
      </c>
      <c r="C4247" s="408" t="s">
        <v>12728</v>
      </c>
      <c r="D4247" s="410">
        <v>4.12</v>
      </c>
    </row>
    <row r="4248" spans="1:4" ht="9" customHeight="1">
      <c r="A4248" s="408" t="s">
        <v>25956</v>
      </c>
      <c r="B4248" s="409" t="s">
        <v>25957</v>
      </c>
      <c r="C4248" s="408" t="s">
        <v>143</v>
      </c>
      <c r="D4248" s="410">
        <v>457.95</v>
      </c>
    </row>
    <row r="4249" spans="1:4" ht="9" customHeight="1">
      <c r="A4249" s="408" t="s">
        <v>25958</v>
      </c>
      <c r="B4249" s="409" t="s">
        <v>25959</v>
      </c>
      <c r="C4249" s="408" t="s">
        <v>12728</v>
      </c>
      <c r="D4249" s="410">
        <v>69.7</v>
      </c>
    </row>
    <row r="4250" spans="1:4" ht="9" customHeight="1">
      <c r="A4250" s="408" t="s">
        <v>25960</v>
      </c>
      <c r="B4250" s="409" t="s">
        <v>25961</v>
      </c>
      <c r="C4250" s="408" t="s">
        <v>12728</v>
      </c>
      <c r="D4250" s="410">
        <v>91.79</v>
      </c>
    </row>
    <row r="4251" spans="1:4" ht="9" customHeight="1">
      <c r="A4251" s="408" t="s">
        <v>25962</v>
      </c>
      <c r="B4251" s="409" t="s">
        <v>25963</v>
      </c>
      <c r="C4251" s="408" t="s">
        <v>12728</v>
      </c>
      <c r="D4251" s="410">
        <v>78.540000000000006</v>
      </c>
    </row>
    <row r="4252" spans="1:4" ht="9" customHeight="1">
      <c r="A4252" s="408" t="s">
        <v>25964</v>
      </c>
      <c r="B4252" s="409" t="s">
        <v>25965</v>
      </c>
      <c r="C4252" s="408" t="s">
        <v>12728</v>
      </c>
      <c r="D4252" s="410">
        <v>90.79</v>
      </c>
    </row>
    <row r="4253" spans="1:4" ht="9" customHeight="1">
      <c r="A4253" s="408" t="s">
        <v>25966</v>
      </c>
      <c r="B4253" s="409" t="s">
        <v>25967</v>
      </c>
      <c r="C4253" s="408" t="s">
        <v>6</v>
      </c>
      <c r="D4253" s="410">
        <v>147.9</v>
      </c>
    </row>
    <row r="4254" spans="1:4" ht="9" customHeight="1">
      <c r="A4254" s="408" t="s">
        <v>25968</v>
      </c>
      <c r="B4254" s="409" t="s">
        <v>25969</v>
      </c>
      <c r="C4254" s="408" t="s">
        <v>12728</v>
      </c>
      <c r="D4254" s="410">
        <v>149163.53</v>
      </c>
    </row>
    <row r="4255" spans="1:4" ht="9" customHeight="1">
      <c r="A4255" s="408" t="s">
        <v>25970</v>
      </c>
      <c r="B4255" s="409" t="s">
        <v>25971</v>
      </c>
      <c r="C4255" s="408" t="s">
        <v>12728</v>
      </c>
      <c r="D4255" s="410">
        <v>212421.17</v>
      </c>
    </row>
    <row r="4256" spans="1:4" ht="9" customHeight="1">
      <c r="A4256" s="408" t="s">
        <v>25972</v>
      </c>
      <c r="B4256" s="409" t="s">
        <v>25973</v>
      </c>
      <c r="C4256" s="408" t="s">
        <v>12728</v>
      </c>
      <c r="D4256" s="410">
        <v>265574.82</v>
      </c>
    </row>
    <row r="4257" spans="1:4" ht="9" customHeight="1">
      <c r="A4257" s="408" t="s">
        <v>25974</v>
      </c>
      <c r="B4257" s="409" t="s">
        <v>25975</v>
      </c>
      <c r="C4257" s="408" t="s">
        <v>12728</v>
      </c>
      <c r="D4257" s="410">
        <v>356925.17</v>
      </c>
    </row>
    <row r="4258" spans="1:4" ht="9" customHeight="1">
      <c r="A4258" s="408" t="s">
        <v>25976</v>
      </c>
      <c r="B4258" s="409" t="s">
        <v>25977</v>
      </c>
      <c r="C4258" s="408" t="s">
        <v>12728</v>
      </c>
      <c r="D4258" s="410">
        <v>411564.04</v>
      </c>
    </row>
    <row r="4259" spans="1:4" ht="9" customHeight="1">
      <c r="A4259" s="408" t="s">
        <v>25978</v>
      </c>
      <c r="B4259" s="409" t="s">
        <v>25979</v>
      </c>
      <c r="C4259" s="408" t="s">
        <v>6</v>
      </c>
      <c r="D4259" s="410">
        <v>618.03</v>
      </c>
    </row>
    <row r="4260" spans="1:4" ht="9" customHeight="1">
      <c r="A4260" s="408" t="s">
        <v>25980</v>
      </c>
      <c r="B4260" s="409" t="s">
        <v>25981</v>
      </c>
      <c r="C4260" s="408" t="s">
        <v>6</v>
      </c>
      <c r="D4260" s="410">
        <v>90.07</v>
      </c>
    </row>
    <row r="4261" spans="1:4" ht="9" customHeight="1">
      <c r="A4261" s="408" t="s">
        <v>25982</v>
      </c>
      <c r="B4261" s="409" t="s">
        <v>25983</v>
      </c>
      <c r="C4261" s="408" t="s">
        <v>6</v>
      </c>
      <c r="D4261" s="410">
        <v>84.94</v>
      </c>
    </row>
    <row r="4262" spans="1:4" ht="9" customHeight="1">
      <c r="A4262" s="408" t="s">
        <v>25984</v>
      </c>
      <c r="B4262" s="409" t="s">
        <v>25985</v>
      </c>
      <c r="C4262" s="408" t="s">
        <v>143</v>
      </c>
      <c r="D4262" s="410">
        <v>723.68</v>
      </c>
    </row>
    <row r="4263" spans="1:4" ht="9" customHeight="1">
      <c r="A4263" s="408" t="s">
        <v>25986</v>
      </c>
      <c r="B4263" s="409" t="s">
        <v>25987</v>
      </c>
      <c r="C4263" s="408" t="s">
        <v>141</v>
      </c>
      <c r="D4263" s="410">
        <v>50.98</v>
      </c>
    </row>
    <row r="4264" spans="1:4" ht="9" customHeight="1">
      <c r="A4264" s="408" t="s">
        <v>25988</v>
      </c>
      <c r="B4264" s="409" t="s">
        <v>25989</v>
      </c>
      <c r="C4264" s="408" t="s">
        <v>12728</v>
      </c>
      <c r="D4264" s="410">
        <v>12700.4</v>
      </c>
    </row>
    <row r="4265" spans="1:4" ht="9" customHeight="1">
      <c r="A4265" s="408" t="s">
        <v>25990</v>
      </c>
      <c r="B4265" s="409" t="s">
        <v>25991</v>
      </c>
      <c r="C4265" s="408" t="s">
        <v>12728</v>
      </c>
      <c r="D4265" s="410">
        <v>8684.0400000000009</v>
      </c>
    </row>
    <row r="4266" spans="1:4" ht="9" customHeight="1">
      <c r="A4266" s="408" t="s">
        <v>25992</v>
      </c>
      <c r="B4266" s="409" t="s">
        <v>25993</v>
      </c>
      <c r="C4266" s="408" t="s">
        <v>12728</v>
      </c>
      <c r="D4266" s="410">
        <v>4224.59</v>
      </c>
    </row>
    <row r="4267" spans="1:4" ht="9" customHeight="1">
      <c r="A4267" s="408" t="s">
        <v>25994</v>
      </c>
      <c r="B4267" s="409" t="s">
        <v>25995</v>
      </c>
      <c r="C4267" s="408" t="s">
        <v>12728</v>
      </c>
      <c r="D4267" s="410">
        <v>7815.65</v>
      </c>
    </row>
    <row r="4268" spans="1:4" ht="9" customHeight="1">
      <c r="A4268" s="408" t="s">
        <v>25996</v>
      </c>
      <c r="B4268" s="409" t="s">
        <v>25997</v>
      </c>
      <c r="C4268" s="408" t="s">
        <v>12728</v>
      </c>
      <c r="D4268" s="410">
        <v>2292.5300000000002</v>
      </c>
    </row>
    <row r="4269" spans="1:4" ht="9" customHeight="1">
      <c r="A4269" s="408" t="s">
        <v>25998</v>
      </c>
      <c r="B4269" s="409" t="s">
        <v>25999</v>
      </c>
      <c r="C4269" s="408" t="s">
        <v>12728</v>
      </c>
      <c r="D4269" s="410">
        <v>4028.67</v>
      </c>
    </row>
    <row r="4270" spans="1:4" ht="9" customHeight="1">
      <c r="A4270" s="408" t="s">
        <v>26000</v>
      </c>
      <c r="B4270" s="409" t="s">
        <v>26001</v>
      </c>
      <c r="C4270" s="408" t="s">
        <v>12728</v>
      </c>
      <c r="D4270" s="410">
        <v>3696.53</v>
      </c>
    </row>
    <row r="4271" spans="1:4" ht="9" customHeight="1">
      <c r="A4271" s="408" t="s">
        <v>26002</v>
      </c>
      <c r="B4271" s="409" t="s">
        <v>26003</v>
      </c>
      <c r="C4271" s="408" t="s">
        <v>12728</v>
      </c>
      <c r="D4271" s="410">
        <v>614.12</v>
      </c>
    </row>
    <row r="4272" spans="1:4" ht="9" customHeight="1">
      <c r="A4272" s="408" t="s">
        <v>26004</v>
      </c>
      <c r="B4272" s="409" t="s">
        <v>26005</v>
      </c>
      <c r="C4272" s="408" t="s">
        <v>143</v>
      </c>
      <c r="D4272" s="410">
        <v>41.69</v>
      </c>
    </row>
    <row r="4273" spans="1:4" ht="9" customHeight="1">
      <c r="A4273" s="408" t="s">
        <v>26006</v>
      </c>
      <c r="B4273" s="409" t="s">
        <v>26007</v>
      </c>
      <c r="C4273" s="408" t="s">
        <v>6</v>
      </c>
      <c r="D4273" s="410">
        <v>4.95</v>
      </c>
    </row>
    <row r="4274" spans="1:4" ht="9" customHeight="1">
      <c r="A4274" s="408" t="s">
        <v>26008</v>
      </c>
      <c r="B4274" s="409" t="s">
        <v>26009</v>
      </c>
      <c r="C4274" s="408" t="s">
        <v>144</v>
      </c>
      <c r="D4274" s="410">
        <v>7.27</v>
      </c>
    </row>
    <row r="4275" spans="1:4" ht="9" customHeight="1">
      <c r="A4275" s="408" t="s">
        <v>26010</v>
      </c>
      <c r="B4275" s="409" t="s">
        <v>26011</v>
      </c>
      <c r="C4275" s="408" t="s">
        <v>144</v>
      </c>
      <c r="D4275" s="410">
        <v>1.98</v>
      </c>
    </row>
    <row r="4276" spans="1:4" ht="18" customHeight="1">
      <c r="A4276" s="408" t="s">
        <v>26012</v>
      </c>
      <c r="B4276" s="409" t="s">
        <v>26013</v>
      </c>
      <c r="C4276" s="408" t="s">
        <v>6</v>
      </c>
      <c r="D4276" s="410">
        <v>235.25</v>
      </c>
    </row>
    <row r="4277" spans="1:4" ht="9" customHeight="1">
      <c r="A4277" s="408" t="s">
        <v>26014</v>
      </c>
      <c r="B4277" s="409" t="s">
        <v>26015</v>
      </c>
      <c r="C4277" s="408" t="s">
        <v>144</v>
      </c>
      <c r="D4277" s="410">
        <v>3.43</v>
      </c>
    </row>
    <row r="4278" spans="1:4" ht="9" customHeight="1">
      <c r="A4278" s="408" t="s">
        <v>26016</v>
      </c>
      <c r="B4278" s="409" t="s">
        <v>26017</v>
      </c>
      <c r="C4278" s="408" t="s">
        <v>12728</v>
      </c>
      <c r="D4278" s="410">
        <v>5596.87</v>
      </c>
    </row>
    <row r="4279" spans="1:4" ht="9" customHeight="1">
      <c r="A4279" s="408" t="s">
        <v>26018</v>
      </c>
      <c r="B4279" s="409" t="s">
        <v>26019</v>
      </c>
      <c r="C4279" s="408" t="s">
        <v>12728</v>
      </c>
      <c r="D4279" s="410">
        <v>2929.71</v>
      </c>
    </row>
    <row r="4280" spans="1:4" ht="18" customHeight="1">
      <c r="A4280" s="408" t="s">
        <v>26020</v>
      </c>
      <c r="B4280" s="409" t="s">
        <v>26021</v>
      </c>
      <c r="C4280" s="408" t="s">
        <v>143</v>
      </c>
      <c r="D4280" s="410">
        <v>14.54</v>
      </c>
    </row>
    <row r="4281" spans="1:4" ht="18" customHeight="1">
      <c r="A4281" s="408" t="s">
        <v>26022</v>
      </c>
      <c r="B4281" s="409" t="s">
        <v>26023</v>
      </c>
      <c r="C4281" s="408" t="s">
        <v>143</v>
      </c>
      <c r="D4281" s="410">
        <v>9.08</v>
      </c>
    </row>
    <row r="4282" spans="1:4" ht="18" customHeight="1">
      <c r="A4282" s="408" t="s">
        <v>26024</v>
      </c>
      <c r="B4282" s="409" t="s">
        <v>26025</v>
      </c>
      <c r="C4282" s="408" t="s">
        <v>143</v>
      </c>
      <c r="D4282" s="410">
        <v>31.4</v>
      </c>
    </row>
    <row r="4283" spans="1:4" ht="18" customHeight="1">
      <c r="A4283" s="408" t="s">
        <v>26026</v>
      </c>
      <c r="B4283" s="409" t="s">
        <v>26027</v>
      </c>
      <c r="C4283" s="408" t="s">
        <v>143</v>
      </c>
      <c r="D4283" s="410">
        <v>66.010000000000005</v>
      </c>
    </row>
    <row r="4284" spans="1:4" ht="18" customHeight="1">
      <c r="A4284" s="408" t="s">
        <v>26028</v>
      </c>
      <c r="B4284" s="409" t="s">
        <v>26029</v>
      </c>
      <c r="C4284" s="408" t="s">
        <v>143</v>
      </c>
      <c r="D4284" s="410">
        <v>61.05</v>
      </c>
    </row>
    <row r="4285" spans="1:4" ht="18" customHeight="1">
      <c r="A4285" s="408" t="s">
        <v>26030</v>
      </c>
      <c r="B4285" s="409" t="s">
        <v>26031</v>
      </c>
      <c r="C4285" s="408" t="s">
        <v>144</v>
      </c>
      <c r="D4285" s="410">
        <v>53.38</v>
      </c>
    </row>
    <row r="4286" spans="1:4" ht="9" customHeight="1">
      <c r="A4286" s="408" t="s">
        <v>26032</v>
      </c>
      <c r="B4286" s="409" t="s">
        <v>26033</v>
      </c>
      <c r="C4286" s="408" t="s">
        <v>129</v>
      </c>
      <c r="D4286" s="410">
        <v>562.6</v>
      </c>
    </row>
    <row r="4287" spans="1:4" ht="9" customHeight="1">
      <c r="A4287" s="408" t="s">
        <v>26034</v>
      </c>
      <c r="B4287" s="409" t="s">
        <v>26035</v>
      </c>
      <c r="C4287" s="408" t="s">
        <v>12728</v>
      </c>
      <c r="D4287" s="410">
        <v>79.319999999999993</v>
      </c>
    </row>
    <row r="4288" spans="1:4" ht="9" customHeight="1">
      <c r="A4288" s="408" t="s">
        <v>26036</v>
      </c>
      <c r="B4288" s="409" t="s">
        <v>26037</v>
      </c>
      <c r="C4288" s="408" t="s">
        <v>12728</v>
      </c>
      <c r="D4288" s="410">
        <v>62.3</v>
      </c>
    </row>
    <row r="4289" spans="1:4" ht="9" customHeight="1">
      <c r="A4289" s="408" t="s">
        <v>26038</v>
      </c>
      <c r="B4289" s="409" t="s">
        <v>26039</v>
      </c>
      <c r="C4289" s="408" t="s">
        <v>6</v>
      </c>
      <c r="D4289" s="410">
        <v>116.11</v>
      </c>
    </row>
    <row r="4290" spans="1:4" ht="9" customHeight="1">
      <c r="A4290" s="408" t="s">
        <v>26040</v>
      </c>
      <c r="B4290" s="409" t="s">
        <v>26041</v>
      </c>
      <c r="C4290" s="408" t="s">
        <v>6</v>
      </c>
      <c r="D4290" s="410">
        <v>110.98</v>
      </c>
    </row>
    <row r="4291" spans="1:4" ht="9" customHeight="1">
      <c r="A4291" s="408" t="s">
        <v>26042</v>
      </c>
      <c r="B4291" s="409" t="s">
        <v>26043</v>
      </c>
      <c r="C4291" s="408" t="s">
        <v>144</v>
      </c>
      <c r="D4291" s="410">
        <v>41.96</v>
      </c>
    </row>
    <row r="4292" spans="1:4" ht="9" customHeight="1">
      <c r="A4292" s="408" t="s">
        <v>26044</v>
      </c>
      <c r="B4292" s="409" t="s">
        <v>26045</v>
      </c>
      <c r="C4292" s="408" t="s">
        <v>144</v>
      </c>
      <c r="D4292" s="410">
        <v>37.909999999999997</v>
      </c>
    </row>
    <row r="4293" spans="1:4" ht="9" customHeight="1">
      <c r="A4293" s="408" t="s">
        <v>26046</v>
      </c>
      <c r="B4293" s="409" t="s">
        <v>26047</v>
      </c>
      <c r="C4293" s="408" t="s">
        <v>144</v>
      </c>
      <c r="D4293" s="410">
        <v>21.25</v>
      </c>
    </row>
    <row r="4294" spans="1:4" ht="9" customHeight="1">
      <c r="A4294" s="408" t="s">
        <v>26048</v>
      </c>
      <c r="B4294" s="409" t="s">
        <v>26049</v>
      </c>
      <c r="C4294" s="408" t="s">
        <v>143</v>
      </c>
      <c r="D4294" s="410">
        <v>468.33</v>
      </c>
    </row>
    <row r="4295" spans="1:4" ht="9" customHeight="1">
      <c r="A4295" s="408" t="s">
        <v>26050</v>
      </c>
      <c r="B4295" s="409" t="s">
        <v>26051</v>
      </c>
      <c r="C4295" s="408" t="s">
        <v>6</v>
      </c>
      <c r="D4295" s="410">
        <v>48.98</v>
      </c>
    </row>
    <row r="4296" spans="1:4" ht="9" customHeight="1">
      <c r="A4296" s="408" t="s">
        <v>26052</v>
      </c>
      <c r="B4296" s="409" t="s">
        <v>26053</v>
      </c>
      <c r="C4296" s="408" t="s">
        <v>6</v>
      </c>
      <c r="D4296" s="410">
        <v>26.89</v>
      </c>
    </row>
    <row r="4297" spans="1:4" ht="9" customHeight="1">
      <c r="A4297" s="408" t="s">
        <v>26054</v>
      </c>
      <c r="B4297" s="409" t="s">
        <v>26055</v>
      </c>
      <c r="C4297" s="408" t="s">
        <v>141</v>
      </c>
      <c r="D4297" s="410">
        <v>138.19999999999999</v>
      </c>
    </row>
    <row r="4298" spans="1:4" ht="9" customHeight="1">
      <c r="A4298" s="408" t="s">
        <v>26056</v>
      </c>
      <c r="B4298" s="409" t="s">
        <v>26057</v>
      </c>
      <c r="C4298" s="408" t="s">
        <v>141</v>
      </c>
      <c r="D4298" s="410">
        <v>93.56</v>
      </c>
    </row>
    <row r="4299" spans="1:4" ht="9" customHeight="1">
      <c r="A4299" s="408" t="s">
        <v>26058</v>
      </c>
      <c r="B4299" s="409" t="s">
        <v>26059</v>
      </c>
      <c r="C4299" s="408" t="s">
        <v>141</v>
      </c>
      <c r="D4299" s="410">
        <v>130.86000000000001</v>
      </c>
    </row>
    <row r="4300" spans="1:4" ht="9" customHeight="1">
      <c r="A4300" s="408" t="s">
        <v>26060</v>
      </c>
      <c r="B4300" s="409" t="s">
        <v>26061</v>
      </c>
      <c r="C4300" s="408" t="s">
        <v>141</v>
      </c>
      <c r="D4300" s="410">
        <v>85.23</v>
      </c>
    </row>
    <row r="4301" spans="1:4" ht="9" customHeight="1">
      <c r="A4301" s="408" t="s">
        <v>26062</v>
      </c>
      <c r="B4301" s="409" t="s">
        <v>26063</v>
      </c>
      <c r="C4301" s="408" t="s">
        <v>141</v>
      </c>
      <c r="D4301" s="410">
        <v>132.69</v>
      </c>
    </row>
    <row r="4302" spans="1:4" ht="9" customHeight="1">
      <c r="A4302" s="408" t="s">
        <v>26064</v>
      </c>
      <c r="B4302" s="409" t="s">
        <v>26065</v>
      </c>
      <c r="C4302" s="408" t="s">
        <v>141</v>
      </c>
      <c r="D4302" s="410">
        <v>85.78</v>
      </c>
    </row>
    <row r="4303" spans="1:4" ht="9" customHeight="1">
      <c r="A4303" s="408" t="s">
        <v>26066</v>
      </c>
      <c r="B4303" s="409" t="s">
        <v>26067</v>
      </c>
      <c r="C4303" s="408" t="s">
        <v>141</v>
      </c>
      <c r="D4303" s="410">
        <v>136.85</v>
      </c>
    </row>
    <row r="4304" spans="1:4" ht="9" customHeight="1">
      <c r="A4304" s="408" t="s">
        <v>26068</v>
      </c>
      <c r="B4304" s="409" t="s">
        <v>26069</v>
      </c>
      <c r="C4304" s="408" t="s">
        <v>141</v>
      </c>
      <c r="D4304" s="410">
        <v>90.77</v>
      </c>
    </row>
    <row r="4305" spans="1:4" ht="9" customHeight="1">
      <c r="A4305" s="408" t="s">
        <v>26070</v>
      </c>
      <c r="B4305" s="409" t="s">
        <v>26071</v>
      </c>
      <c r="C4305" s="408" t="s">
        <v>141</v>
      </c>
      <c r="D4305" s="410">
        <v>139.55000000000001</v>
      </c>
    </row>
    <row r="4306" spans="1:4" ht="9" customHeight="1">
      <c r="A4306" s="408" t="s">
        <v>26072</v>
      </c>
      <c r="B4306" s="409" t="s">
        <v>26073</v>
      </c>
      <c r="C4306" s="408" t="s">
        <v>141</v>
      </c>
      <c r="D4306" s="410">
        <v>94.08</v>
      </c>
    </row>
    <row r="4307" spans="1:4" ht="9" customHeight="1">
      <c r="A4307" s="408" t="s">
        <v>26074</v>
      </c>
      <c r="B4307" s="409" t="s">
        <v>26075</v>
      </c>
      <c r="C4307" s="408" t="s">
        <v>143</v>
      </c>
      <c r="D4307" s="410">
        <v>9.08</v>
      </c>
    </row>
    <row r="4308" spans="1:4" ht="9" customHeight="1">
      <c r="A4308" s="408" t="s">
        <v>26076</v>
      </c>
      <c r="B4308" s="409" t="s">
        <v>26077</v>
      </c>
      <c r="C4308" s="408" t="s">
        <v>143</v>
      </c>
      <c r="D4308" s="410">
        <v>42.2</v>
      </c>
    </row>
    <row r="4309" spans="1:4" ht="9" customHeight="1">
      <c r="A4309" s="408" t="s">
        <v>26078</v>
      </c>
      <c r="B4309" s="409" t="s">
        <v>26079</v>
      </c>
      <c r="C4309" s="408" t="s">
        <v>143</v>
      </c>
      <c r="D4309" s="410">
        <v>38.49</v>
      </c>
    </row>
    <row r="4310" spans="1:4" ht="9" customHeight="1">
      <c r="A4310" s="408" t="s">
        <v>26080</v>
      </c>
      <c r="B4310" s="409" t="s">
        <v>26081</v>
      </c>
      <c r="C4310" s="408" t="s">
        <v>143</v>
      </c>
      <c r="D4310" s="410">
        <v>63.73</v>
      </c>
    </row>
    <row r="4311" spans="1:4" ht="9" customHeight="1">
      <c r="A4311" s="408" t="s">
        <v>26082</v>
      </c>
      <c r="B4311" s="409" t="s">
        <v>26083</v>
      </c>
      <c r="C4311" s="408" t="s">
        <v>143</v>
      </c>
      <c r="D4311" s="410">
        <v>72.36</v>
      </c>
    </row>
    <row r="4312" spans="1:4" ht="9" customHeight="1">
      <c r="A4312" s="408" t="s">
        <v>26084</v>
      </c>
      <c r="B4312" s="409" t="s">
        <v>26085</v>
      </c>
      <c r="C4312" s="408" t="s">
        <v>143</v>
      </c>
      <c r="D4312" s="410">
        <v>76.150000000000006</v>
      </c>
    </row>
    <row r="4313" spans="1:4" ht="9" customHeight="1">
      <c r="A4313" s="408" t="s">
        <v>26086</v>
      </c>
      <c r="B4313" s="409" t="s">
        <v>26087</v>
      </c>
      <c r="C4313" s="408" t="s">
        <v>143</v>
      </c>
      <c r="D4313" s="410">
        <v>9.66</v>
      </c>
    </row>
    <row r="4314" spans="1:4" ht="9" customHeight="1">
      <c r="A4314" s="408" t="s">
        <v>26088</v>
      </c>
      <c r="B4314" s="409" t="s">
        <v>26089</v>
      </c>
      <c r="C4314" s="408" t="s">
        <v>143</v>
      </c>
      <c r="D4314" s="410">
        <v>23.54</v>
      </c>
    </row>
    <row r="4315" spans="1:4" ht="18" customHeight="1">
      <c r="A4315" s="408" t="s">
        <v>26090</v>
      </c>
      <c r="B4315" s="409" t="s">
        <v>26091</v>
      </c>
      <c r="C4315" s="408" t="s">
        <v>143</v>
      </c>
      <c r="D4315" s="410">
        <v>79.489999999999995</v>
      </c>
    </row>
    <row r="4316" spans="1:4" ht="18" customHeight="1">
      <c r="A4316" s="408" t="s">
        <v>26092</v>
      </c>
      <c r="B4316" s="409" t="s">
        <v>26093</v>
      </c>
      <c r="C4316" s="408" t="s">
        <v>143</v>
      </c>
      <c r="D4316" s="410">
        <v>64.180000000000007</v>
      </c>
    </row>
    <row r="4317" spans="1:4" ht="9" customHeight="1">
      <c r="A4317" s="408" t="s">
        <v>26094</v>
      </c>
      <c r="B4317" s="409" t="s">
        <v>26095</v>
      </c>
      <c r="C4317" s="408" t="s">
        <v>143</v>
      </c>
      <c r="D4317" s="410">
        <v>52.26</v>
      </c>
    </row>
    <row r="4318" spans="1:4" ht="9" customHeight="1">
      <c r="A4318" s="408" t="s">
        <v>26096</v>
      </c>
      <c r="B4318" s="409" t="s">
        <v>26097</v>
      </c>
      <c r="C4318" s="408" t="s">
        <v>143</v>
      </c>
      <c r="D4318" s="410">
        <v>36.479999999999997</v>
      </c>
    </row>
    <row r="4319" spans="1:4" ht="9" customHeight="1">
      <c r="A4319" s="408" t="s">
        <v>26098</v>
      </c>
      <c r="B4319" s="409" t="s">
        <v>26099</v>
      </c>
      <c r="C4319" s="408" t="s">
        <v>143</v>
      </c>
      <c r="D4319" s="410">
        <v>42.27</v>
      </c>
    </row>
    <row r="4320" spans="1:4" ht="9" customHeight="1">
      <c r="A4320" s="408" t="s">
        <v>26100</v>
      </c>
      <c r="B4320" s="409" t="s">
        <v>26101</v>
      </c>
      <c r="C4320" s="408" t="s">
        <v>143</v>
      </c>
      <c r="D4320" s="410">
        <v>26.49</v>
      </c>
    </row>
    <row r="4321" spans="1:4" ht="9" customHeight="1">
      <c r="A4321" s="408" t="s">
        <v>26102</v>
      </c>
      <c r="B4321" s="409" t="s">
        <v>26103</v>
      </c>
      <c r="C4321" s="408" t="s">
        <v>143</v>
      </c>
      <c r="D4321" s="410">
        <v>140.84</v>
      </c>
    </row>
    <row r="4322" spans="1:4" ht="9" customHeight="1">
      <c r="A4322" s="408" t="s">
        <v>26104</v>
      </c>
      <c r="B4322" s="409" t="s">
        <v>26105</v>
      </c>
      <c r="C4322" s="408" t="s">
        <v>143</v>
      </c>
      <c r="D4322" s="410">
        <v>82.08</v>
      </c>
    </row>
    <row r="4323" spans="1:4" ht="9" customHeight="1">
      <c r="A4323" s="408" t="s">
        <v>26106</v>
      </c>
      <c r="B4323" s="409" t="s">
        <v>26107</v>
      </c>
      <c r="C4323" s="408" t="s">
        <v>143</v>
      </c>
      <c r="D4323" s="410">
        <v>140.77000000000001</v>
      </c>
    </row>
    <row r="4324" spans="1:4" ht="9" customHeight="1">
      <c r="A4324" s="408" t="s">
        <v>26108</v>
      </c>
      <c r="B4324" s="409" t="s">
        <v>26109</v>
      </c>
      <c r="C4324" s="408" t="s">
        <v>143</v>
      </c>
      <c r="D4324" s="410">
        <v>82.01</v>
      </c>
    </row>
    <row r="4325" spans="1:4" ht="9" customHeight="1">
      <c r="A4325" s="408" t="s">
        <v>26110</v>
      </c>
      <c r="B4325" s="409" t="s">
        <v>26111</v>
      </c>
      <c r="C4325" s="408" t="s">
        <v>143</v>
      </c>
      <c r="D4325" s="410">
        <v>173.84</v>
      </c>
    </row>
    <row r="4326" spans="1:4" ht="9" customHeight="1">
      <c r="A4326" s="408" t="s">
        <v>26112</v>
      </c>
      <c r="B4326" s="409" t="s">
        <v>26113</v>
      </c>
      <c r="C4326" s="408" t="s">
        <v>143</v>
      </c>
      <c r="D4326" s="410">
        <v>111.86</v>
      </c>
    </row>
    <row r="4327" spans="1:4" ht="9" customHeight="1">
      <c r="A4327" s="408" t="s">
        <v>26114</v>
      </c>
      <c r="B4327" s="409" t="s">
        <v>26115</v>
      </c>
      <c r="C4327" s="408" t="s">
        <v>143</v>
      </c>
      <c r="D4327" s="410">
        <v>173.77</v>
      </c>
    </row>
    <row r="4328" spans="1:4" ht="9" customHeight="1">
      <c r="A4328" s="408" t="s">
        <v>26116</v>
      </c>
      <c r="B4328" s="409" t="s">
        <v>26117</v>
      </c>
      <c r="C4328" s="408" t="s">
        <v>143</v>
      </c>
      <c r="D4328" s="410">
        <v>111.79</v>
      </c>
    </row>
    <row r="4329" spans="1:4" ht="9" customHeight="1">
      <c r="A4329" s="408" t="s">
        <v>26118</v>
      </c>
      <c r="B4329" s="409" t="s">
        <v>26119</v>
      </c>
      <c r="C4329" s="408" t="s">
        <v>143</v>
      </c>
      <c r="D4329" s="410">
        <v>116.91</v>
      </c>
    </row>
    <row r="4330" spans="1:4" ht="9" customHeight="1">
      <c r="A4330" s="408" t="s">
        <v>26120</v>
      </c>
      <c r="B4330" s="409" t="s">
        <v>26121</v>
      </c>
      <c r="C4330" s="408" t="s">
        <v>143</v>
      </c>
      <c r="D4330" s="410">
        <v>71.45</v>
      </c>
    </row>
    <row r="4331" spans="1:4" ht="9" customHeight="1">
      <c r="A4331" s="408" t="s">
        <v>26122</v>
      </c>
      <c r="B4331" s="409" t="s">
        <v>26123</v>
      </c>
      <c r="C4331" s="408" t="s">
        <v>143</v>
      </c>
      <c r="D4331" s="410">
        <v>112.6</v>
      </c>
    </row>
    <row r="4332" spans="1:4" ht="9" customHeight="1">
      <c r="A4332" s="408" t="s">
        <v>26124</v>
      </c>
      <c r="B4332" s="409" t="s">
        <v>26125</v>
      </c>
      <c r="C4332" s="408" t="s">
        <v>143</v>
      </c>
      <c r="D4332" s="410">
        <v>67.14</v>
      </c>
    </row>
    <row r="4333" spans="1:4" ht="18" customHeight="1">
      <c r="A4333" s="408" t="s">
        <v>26126</v>
      </c>
      <c r="B4333" s="409" t="s">
        <v>26127</v>
      </c>
      <c r="C4333" s="408" t="s">
        <v>143</v>
      </c>
      <c r="D4333" s="410">
        <v>30.34</v>
      </c>
    </row>
    <row r="4334" spans="1:4" ht="18" customHeight="1">
      <c r="A4334" s="408" t="s">
        <v>26128</v>
      </c>
      <c r="B4334" s="409" t="s">
        <v>26129</v>
      </c>
      <c r="C4334" s="408" t="s">
        <v>143</v>
      </c>
      <c r="D4334" s="410">
        <v>19.02</v>
      </c>
    </row>
    <row r="4335" spans="1:4" ht="9" customHeight="1">
      <c r="A4335" s="408" t="s">
        <v>26130</v>
      </c>
      <c r="B4335" s="409" t="s">
        <v>26131</v>
      </c>
      <c r="C4335" s="408" t="s">
        <v>141</v>
      </c>
      <c r="D4335" s="410">
        <v>135.56</v>
      </c>
    </row>
    <row r="4336" spans="1:4" ht="9" customHeight="1">
      <c r="A4336" s="408" t="s">
        <v>26132</v>
      </c>
      <c r="B4336" s="409" t="s">
        <v>26133</v>
      </c>
      <c r="C4336" s="408" t="s">
        <v>141</v>
      </c>
      <c r="D4336" s="410">
        <v>101.64</v>
      </c>
    </row>
    <row r="4337" spans="1:4" ht="9" customHeight="1">
      <c r="A4337" s="408" t="s">
        <v>26134</v>
      </c>
      <c r="B4337" s="409" t="s">
        <v>26135</v>
      </c>
      <c r="C4337" s="408" t="s">
        <v>141</v>
      </c>
      <c r="D4337" s="410">
        <v>12.64</v>
      </c>
    </row>
    <row r="4338" spans="1:4" ht="9" customHeight="1">
      <c r="A4338" s="408" t="s">
        <v>26136</v>
      </c>
      <c r="B4338" s="409" t="s">
        <v>26137</v>
      </c>
      <c r="C4338" s="408" t="s">
        <v>141</v>
      </c>
      <c r="D4338" s="410">
        <v>139.38999999999999</v>
      </c>
    </row>
    <row r="4339" spans="1:4" ht="9" customHeight="1">
      <c r="A4339" s="408" t="s">
        <v>26138</v>
      </c>
      <c r="B4339" s="409" t="s">
        <v>26139</v>
      </c>
      <c r="C4339" s="408" t="s">
        <v>141</v>
      </c>
      <c r="D4339" s="410">
        <v>103.55</v>
      </c>
    </row>
    <row r="4340" spans="1:4" ht="9" customHeight="1">
      <c r="A4340" s="408" t="s">
        <v>26140</v>
      </c>
      <c r="B4340" s="409" t="s">
        <v>26141</v>
      </c>
      <c r="C4340" s="408" t="s">
        <v>141</v>
      </c>
      <c r="D4340" s="410">
        <v>141.37</v>
      </c>
    </row>
    <row r="4341" spans="1:4" ht="9" customHeight="1">
      <c r="A4341" s="408" t="s">
        <v>26142</v>
      </c>
      <c r="B4341" s="409" t="s">
        <v>26143</v>
      </c>
      <c r="C4341" s="408" t="s">
        <v>141</v>
      </c>
      <c r="D4341" s="410">
        <v>102.16</v>
      </c>
    </row>
    <row r="4342" spans="1:4" ht="9" customHeight="1">
      <c r="A4342" s="408" t="s">
        <v>26144</v>
      </c>
      <c r="B4342" s="409" t="s">
        <v>26145</v>
      </c>
      <c r="C4342" s="408" t="s">
        <v>141</v>
      </c>
      <c r="D4342" s="410">
        <v>12.64</v>
      </c>
    </row>
    <row r="4343" spans="1:4" ht="9" customHeight="1">
      <c r="A4343" s="408" t="s">
        <v>26146</v>
      </c>
      <c r="B4343" s="409" t="s">
        <v>26147</v>
      </c>
      <c r="C4343" s="408" t="s">
        <v>141</v>
      </c>
      <c r="D4343" s="410">
        <v>138.6</v>
      </c>
    </row>
    <row r="4344" spans="1:4" ht="9" customHeight="1">
      <c r="A4344" s="408" t="s">
        <v>26148</v>
      </c>
      <c r="B4344" s="409" t="s">
        <v>26149</v>
      </c>
      <c r="C4344" s="408" t="s">
        <v>141</v>
      </c>
      <c r="D4344" s="410">
        <v>101.82</v>
      </c>
    </row>
    <row r="4345" spans="1:4" ht="9" customHeight="1">
      <c r="A4345" s="408" t="s">
        <v>26150</v>
      </c>
      <c r="B4345" s="409" t="s">
        <v>26151</v>
      </c>
      <c r="C4345" s="408" t="s">
        <v>141</v>
      </c>
      <c r="D4345" s="410">
        <v>139.75</v>
      </c>
    </row>
    <row r="4346" spans="1:4" ht="9" customHeight="1">
      <c r="A4346" s="408" t="s">
        <v>26152</v>
      </c>
      <c r="B4346" s="409" t="s">
        <v>26153</v>
      </c>
      <c r="C4346" s="408" t="s">
        <v>141</v>
      </c>
      <c r="D4346" s="410">
        <v>103.73</v>
      </c>
    </row>
    <row r="4347" spans="1:4" ht="9" customHeight="1">
      <c r="A4347" s="408" t="s">
        <v>26154</v>
      </c>
      <c r="B4347" s="409" t="s">
        <v>26155</v>
      </c>
      <c r="C4347" s="408" t="s">
        <v>141</v>
      </c>
      <c r="D4347" s="410">
        <v>145.46</v>
      </c>
    </row>
    <row r="4348" spans="1:4" ht="9" customHeight="1">
      <c r="A4348" s="408" t="s">
        <v>26156</v>
      </c>
      <c r="B4348" s="409" t="s">
        <v>26157</v>
      </c>
      <c r="C4348" s="408" t="s">
        <v>141</v>
      </c>
      <c r="D4348" s="410">
        <v>105.5</v>
      </c>
    </row>
    <row r="4349" spans="1:4" ht="9" customHeight="1">
      <c r="A4349" s="408" t="s">
        <v>26158</v>
      </c>
      <c r="B4349" s="409" t="s">
        <v>26159</v>
      </c>
      <c r="C4349" s="408" t="s">
        <v>141</v>
      </c>
      <c r="D4349" s="410">
        <v>161.07</v>
      </c>
    </row>
    <row r="4350" spans="1:4" ht="9" customHeight="1">
      <c r="A4350" s="408" t="s">
        <v>26160</v>
      </c>
      <c r="B4350" s="409" t="s">
        <v>26161</v>
      </c>
      <c r="C4350" s="408" t="s">
        <v>141</v>
      </c>
      <c r="D4350" s="410">
        <v>139.15</v>
      </c>
    </row>
    <row r="4351" spans="1:4" ht="9" customHeight="1">
      <c r="A4351" s="408" t="s">
        <v>26162</v>
      </c>
      <c r="B4351" s="409" t="s">
        <v>26163</v>
      </c>
      <c r="C4351" s="408" t="s">
        <v>141</v>
      </c>
      <c r="D4351" s="410">
        <v>164.05</v>
      </c>
    </row>
    <row r="4352" spans="1:4" ht="9" customHeight="1">
      <c r="A4352" s="408" t="s">
        <v>26164</v>
      </c>
      <c r="B4352" s="409" t="s">
        <v>26165</v>
      </c>
      <c r="C4352" s="408" t="s">
        <v>141</v>
      </c>
      <c r="D4352" s="410">
        <v>142.13</v>
      </c>
    </row>
    <row r="4353" spans="1:4" ht="9" customHeight="1">
      <c r="A4353" s="408" t="s">
        <v>26166</v>
      </c>
      <c r="B4353" s="409" t="s">
        <v>26167</v>
      </c>
      <c r="C4353" s="408" t="s">
        <v>141</v>
      </c>
      <c r="D4353" s="410">
        <v>164.24</v>
      </c>
    </row>
    <row r="4354" spans="1:4" ht="9" customHeight="1">
      <c r="A4354" s="408" t="s">
        <v>26168</v>
      </c>
      <c r="B4354" s="409" t="s">
        <v>26169</v>
      </c>
      <c r="C4354" s="408" t="s">
        <v>141</v>
      </c>
      <c r="D4354" s="410">
        <v>143.61000000000001</v>
      </c>
    </row>
    <row r="4355" spans="1:4" ht="9" customHeight="1">
      <c r="A4355" s="408" t="s">
        <v>26170</v>
      </c>
      <c r="B4355" s="409" t="s">
        <v>26171</v>
      </c>
      <c r="C4355" s="408" t="s">
        <v>141</v>
      </c>
      <c r="D4355" s="410">
        <v>165.4</v>
      </c>
    </row>
    <row r="4356" spans="1:4" ht="9" customHeight="1">
      <c r="A4356" s="408" t="s">
        <v>26172</v>
      </c>
      <c r="B4356" s="409" t="s">
        <v>26173</v>
      </c>
      <c r="C4356" s="408" t="s">
        <v>141</v>
      </c>
      <c r="D4356" s="410">
        <v>139.15</v>
      </c>
    </row>
    <row r="4357" spans="1:4" ht="9" customHeight="1">
      <c r="A4357" s="408" t="s">
        <v>26174</v>
      </c>
      <c r="B4357" s="409" t="s">
        <v>26175</v>
      </c>
      <c r="C4357" s="408" t="s">
        <v>141</v>
      </c>
      <c r="D4357" s="410">
        <v>117.59</v>
      </c>
    </row>
    <row r="4358" spans="1:4" ht="9" customHeight="1">
      <c r="A4358" s="408" t="s">
        <v>26176</v>
      </c>
      <c r="B4358" s="409" t="s">
        <v>26177</v>
      </c>
      <c r="C4358" s="408" t="s">
        <v>141</v>
      </c>
      <c r="D4358" s="410">
        <v>102.31</v>
      </c>
    </row>
    <row r="4359" spans="1:4" ht="9" customHeight="1">
      <c r="A4359" s="408" t="s">
        <v>26178</v>
      </c>
      <c r="B4359" s="409" t="s">
        <v>26179</v>
      </c>
      <c r="C4359" s="408" t="s">
        <v>144</v>
      </c>
      <c r="D4359" s="410">
        <v>0.13</v>
      </c>
    </row>
    <row r="4360" spans="1:4" ht="9" customHeight="1">
      <c r="A4360" s="408" t="s">
        <v>26180</v>
      </c>
      <c r="B4360" s="409" t="s">
        <v>26181</v>
      </c>
      <c r="C4360" s="408" t="s">
        <v>143</v>
      </c>
      <c r="D4360" s="410">
        <v>1.1299999999999999</v>
      </c>
    </row>
    <row r="4361" spans="1:4" ht="9" customHeight="1">
      <c r="A4361" s="408" t="s">
        <v>26182</v>
      </c>
      <c r="B4361" s="409" t="s">
        <v>26183</v>
      </c>
      <c r="C4361" s="408" t="s">
        <v>143</v>
      </c>
      <c r="D4361" s="410">
        <v>2.95</v>
      </c>
    </row>
    <row r="4362" spans="1:4" ht="9" customHeight="1">
      <c r="A4362" s="408" t="s">
        <v>26184</v>
      </c>
      <c r="B4362" s="409" t="s">
        <v>26185</v>
      </c>
      <c r="C4362" s="408" t="s">
        <v>143</v>
      </c>
      <c r="D4362" s="410">
        <v>3.64</v>
      </c>
    </row>
    <row r="4363" spans="1:4" ht="9" customHeight="1">
      <c r="A4363" s="408" t="s">
        <v>26186</v>
      </c>
      <c r="B4363" s="409" t="s">
        <v>26187</v>
      </c>
      <c r="C4363" s="408" t="s">
        <v>143</v>
      </c>
      <c r="D4363" s="410">
        <v>8.9499999999999993</v>
      </c>
    </row>
    <row r="4364" spans="1:4" ht="9" customHeight="1">
      <c r="A4364" s="408" t="s">
        <v>26188</v>
      </c>
      <c r="B4364" s="409" t="s">
        <v>26189</v>
      </c>
      <c r="C4364" s="408" t="s">
        <v>143</v>
      </c>
      <c r="D4364" s="410">
        <v>44.94</v>
      </c>
    </row>
    <row r="4365" spans="1:4" ht="9" customHeight="1">
      <c r="A4365" s="408" t="s">
        <v>26190</v>
      </c>
      <c r="B4365" s="409" t="s">
        <v>26191</v>
      </c>
      <c r="C4365" s="408" t="s">
        <v>143</v>
      </c>
      <c r="D4365" s="410">
        <v>59.49</v>
      </c>
    </row>
    <row r="4366" spans="1:4" ht="18" customHeight="1">
      <c r="A4366" s="408" t="s">
        <v>26192</v>
      </c>
      <c r="B4366" s="409" t="s">
        <v>26193</v>
      </c>
      <c r="C4366" s="408" t="s">
        <v>144</v>
      </c>
      <c r="D4366" s="410">
        <v>34.130000000000003</v>
      </c>
    </row>
    <row r="4367" spans="1:4" ht="9" customHeight="1">
      <c r="A4367" s="408" t="s">
        <v>26194</v>
      </c>
      <c r="B4367" s="409" t="s">
        <v>26195</v>
      </c>
      <c r="C4367" s="408" t="s">
        <v>144</v>
      </c>
      <c r="D4367" s="410">
        <v>0.32</v>
      </c>
    </row>
    <row r="4368" spans="1:4" ht="9" customHeight="1">
      <c r="A4368" s="408" t="s">
        <v>26196</v>
      </c>
      <c r="B4368" s="409" t="s">
        <v>26197</v>
      </c>
      <c r="C4368" s="408" t="s">
        <v>144</v>
      </c>
      <c r="D4368" s="410">
        <v>0.35</v>
      </c>
    </row>
    <row r="4369" spans="1:4" ht="9" customHeight="1">
      <c r="A4369" s="408" t="s">
        <v>26198</v>
      </c>
      <c r="B4369" s="409" t="s">
        <v>26199</v>
      </c>
      <c r="C4369" s="408" t="s">
        <v>144</v>
      </c>
      <c r="D4369" s="410">
        <v>0.61</v>
      </c>
    </row>
    <row r="4370" spans="1:4" ht="9" customHeight="1">
      <c r="A4370" s="408" t="s">
        <v>26200</v>
      </c>
      <c r="B4370" s="409" t="s">
        <v>26201</v>
      </c>
      <c r="C4370" s="408" t="s">
        <v>144</v>
      </c>
      <c r="D4370" s="410">
        <v>0.47</v>
      </c>
    </row>
    <row r="4371" spans="1:4" ht="9" customHeight="1">
      <c r="A4371" s="408" t="s">
        <v>26202</v>
      </c>
      <c r="B4371" s="409" t="s">
        <v>26203</v>
      </c>
      <c r="C4371" s="408" t="s">
        <v>144</v>
      </c>
      <c r="D4371" s="410">
        <v>0.43</v>
      </c>
    </row>
    <row r="4372" spans="1:4" ht="9" customHeight="1">
      <c r="A4372" s="408" t="s">
        <v>26204</v>
      </c>
      <c r="B4372" s="409" t="s">
        <v>26205</v>
      </c>
      <c r="C4372" s="408" t="s">
        <v>144</v>
      </c>
      <c r="D4372" s="410">
        <v>0.32</v>
      </c>
    </row>
    <row r="4373" spans="1:4" ht="9" customHeight="1">
      <c r="A4373" s="408" t="s">
        <v>26206</v>
      </c>
      <c r="B4373" s="409" t="s">
        <v>26207</v>
      </c>
      <c r="C4373" s="408" t="s">
        <v>144</v>
      </c>
      <c r="D4373" s="410">
        <v>0.8</v>
      </c>
    </row>
    <row r="4374" spans="1:4" ht="9" customHeight="1">
      <c r="A4374" s="408" t="s">
        <v>26208</v>
      </c>
      <c r="B4374" s="409" t="s">
        <v>26209</v>
      </c>
      <c r="C4374" s="408" t="s">
        <v>144</v>
      </c>
      <c r="D4374" s="410">
        <v>0.61</v>
      </c>
    </row>
    <row r="4375" spans="1:4" ht="9" customHeight="1">
      <c r="A4375" s="408" t="s">
        <v>26210</v>
      </c>
      <c r="B4375" s="409" t="s">
        <v>26211</v>
      </c>
      <c r="C4375" s="408" t="s">
        <v>143</v>
      </c>
      <c r="D4375" s="410">
        <v>143.02000000000001</v>
      </c>
    </row>
    <row r="4376" spans="1:4" ht="9" customHeight="1">
      <c r="A4376" s="408" t="s">
        <v>26212</v>
      </c>
      <c r="B4376" s="409" t="s">
        <v>26213</v>
      </c>
      <c r="C4376" s="408" t="s">
        <v>143</v>
      </c>
      <c r="D4376" s="410">
        <v>96.8</v>
      </c>
    </row>
    <row r="4377" spans="1:4" ht="9" customHeight="1">
      <c r="A4377" s="408" t="s">
        <v>26214</v>
      </c>
      <c r="B4377" s="409" t="s">
        <v>26215</v>
      </c>
      <c r="C4377" s="408" t="s">
        <v>143</v>
      </c>
      <c r="D4377" s="410">
        <v>143.52000000000001</v>
      </c>
    </row>
    <row r="4378" spans="1:4" ht="9" customHeight="1">
      <c r="A4378" s="408" t="s">
        <v>26216</v>
      </c>
      <c r="B4378" s="409" t="s">
        <v>26217</v>
      </c>
      <c r="C4378" s="408" t="s">
        <v>143</v>
      </c>
      <c r="D4378" s="410">
        <v>97.29</v>
      </c>
    </row>
    <row r="4379" spans="1:4" ht="9" customHeight="1">
      <c r="A4379" s="408" t="s">
        <v>26218</v>
      </c>
      <c r="B4379" s="409" t="s">
        <v>26219</v>
      </c>
      <c r="C4379" s="408" t="s">
        <v>143</v>
      </c>
      <c r="D4379" s="410">
        <v>145.07</v>
      </c>
    </row>
    <row r="4380" spans="1:4" ht="9" customHeight="1">
      <c r="A4380" s="408" t="s">
        <v>26220</v>
      </c>
      <c r="B4380" s="409" t="s">
        <v>26221</v>
      </c>
      <c r="C4380" s="408" t="s">
        <v>143</v>
      </c>
      <c r="D4380" s="410">
        <v>97.86</v>
      </c>
    </row>
    <row r="4381" spans="1:4" ht="9" customHeight="1">
      <c r="A4381" s="408" t="s">
        <v>26222</v>
      </c>
      <c r="B4381" s="409" t="s">
        <v>26223</v>
      </c>
      <c r="C4381" s="408" t="s">
        <v>143</v>
      </c>
      <c r="D4381" s="410">
        <v>148.80000000000001</v>
      </c>
    </row>
    <row r="4382" spans="1:4" ht="9" customHeight="1">
      <c r="A4382" s="408" t="s">
        <v>26224</v>
      </c>
      <c r="B4382" s="409" t="s">
        <v>26225</v>
      </c>
      <c r="C4382" s="408" t="s">
        <v>143</v>
      </c>
      <c r="D4382" s="410">
        <v>98.15</v>
      </c>
    </row>
    <row r="4383" spans="1:4" ht="9" customHeight="1">
      <c r="A4383" s="408" t="s">
        <v>26226</v>
      </c>
      <c r="B4383" s="409" t="s">
        <v>26227</v>
      </c>
      <c r="C4383" s="408" t="s">
        <v>143</v>
      </c>
      <c r="D4383" s="410">
        <v>157.75</v>
      </c>
    </row>
    <row r="4384" spans="1:4" ht="9" customHeight="1">
      <c r="A4384" s="408" t="s">
        <v>26228</v>
      </c>
      <c r="B4384" s="409" t="s">
        <v>26229</v>
      </c>
      <c r="C4384" s="408" t="s">
        <v>143</v>
      </c>
      <c r="D4384" s="410">
        <v>112.56</v>
      </c>
    </row>
    <row r="4385" spans="1:4" ht="9" customHeight="1">
      <c r="A4385" s="408" t="s">
        <v>26230</v>
      </c>
      <c r="B4385" s="409" t="s">
        <v>26231</v>
      </c>
      <c r="C4385" s="408" t="s">
        <v>144</v>
      </c>
      <c r="D4385" s="410">
        <v>3.43</v>
      </c>
    </row>
    <row r="4386" spans="1:4" ht="9" customHeight="1">
      <c r="A4386" s="408" t="s">
        <v>26232</v>
      </c>
      <c r="B4386" s="409" t="s">
        <v>26233</v>
      </c>
      <c r="C4386" s="408" t="s">
        <v>144</v>
      </c>
      <c r="D4386" s="410">
        <v>1.44</v>
      </c>
    </row>
    <row r="4387" spans="1:4" ht="9" customHeight="1">
      <c r="A4387" s="408" t="s">
        <v>26234</v>
      </c>
      <c r="B4387" s="409" t="s">
        <v>26235</v>
      </c>
      <c r="C4387" s="408" t="s">
        <v>141</v>
      </c>
      <c r="D4387" s="410">
        <v>122.12</v>
      </c>
    </row>
    <row r="4388" spans="1:4" ht="9" customHeight="1">
      <c r="A4388" s="408" t="s">
        <v>26236</v>
      </c>
      <c r="B4388" s="409" t="s">
        <v>26237</v>
      </c>
      <c r="C4388" s="408" t="s">
        <v>141</v>
      </c>
      <c r="D4388" s="410">
        <v>103.92</v>
      </c>
    </row>
    <row r="4389" spans="1:4" ht="9" customHeight="1">
      <c r="A4389" s="408" t="s">
        <v>26238</v>
      </c>
      <c r="B4389" s="409" t="s">
        <v>26239</v>
      </c>
      <c r="C4389" s="408" t="s">
        <v>144</v>
      </c>
      <c r="D4389" s="410">
        <v>1.59</v>
      </c>
    </row>
    <row r="4390" spans="1:4" ht="9" customHeight="1">
      <c r="A4390" s="408" t="s">
        <v>26240</v>
      </c>
      <c r="B4390" s="409" t="s">
        <v>26241</v>
      </c>
      <c r="C4390" s="408" t="s">
        <v>144</v>
      </c>
      <c r="D4390" s="410">
        <v>1.37</v>
      </c>
    </row>
    <row r="4391" spans="1:4" ht="9" customHeight="1">
      <c r="A4391" s="408" t="s">
        <v>26242</v>
      </c>
      <c r="B4391" s="409" t="s">
        <v>26243</v>
      </c>
      <c r="C4391" s="408" t="s">
        <v>144</v>
      </c>
      <c r="D4391" s="410">
        <v>2.99</v>
      </c>
    </row>
    <row r="4392" spans="1:4" ht="9" customHeight="1">
      <c r="A4392" s="408" t="s">
        <v>26244</v>
      </c>
      <c r="B4392" s="409" t="s">
        <v>26245</v>
      </c>
      <c r="C4392" s="408" t="s">
        <v>144</v>
      </c>
      <c r="D4392" s="410">
        <v>2.56</v>
      </c>
    </row>
    <row r="4393" spans="1:4" ht="9" customHeight="1">
      <c r="A4393" s="408" t="s">
        <v>26246</v>
      </c>
      <c r="B4393" s="409" t="s">
        <v>26247</v>
      </c>
      <c r="C4393" s="408" t="s">
        <v>144</v>
      </c>
      <c r="D4393" s="410">
        <v>4.1500000000000004</v>
      </c>
    </row>
    <row r="4394" spans="1:4" ht="9" customHeight="1">
      <c r="A4394" s="408" t="s">
        <v>26248</v>
      </c>
      <c r="B4394" s="409" t="s">
        <v>26249</v>
      </c>
      <c r="C4394" s="408" t="s">
        <v>144</v>
      </c>
      <c r="D4394" s="410">
        <v>3.56</v>
      </c>
    </row>
    <row r="4395" spans="1:4" ht="9" customHeight="1">
      <c r="A4395" s="408" t="s">
        <v>26250</v>
      </c>
      <c r="B4395" s="409" t="s">
        <v>26251</v>
      </c>
      <c r="C4395" s="408" t="s">
        <v>143</v>
      </c>
      <c r="D4395" s="410">
        <v>395.16</v>
      </c>
    </row>
    <row r="4396" spans="1:4" ht="9" customHeight="1">
      <c r="A4396" s="408" t="s">
        <v>26252</v>
      </c>
      <c r="B4396" s="409" t="s">
        <v>26253</v>
      </c>
      <c r="C4396" s="408" t="s">
        <v>143</v>
      </c>
      <c r="D4396" s="410">
        <v>303.62</v>
      </c>
    </row>
    <row r="4397" spans="1:4" ht="9" customHeight="1">
      <c r="A4397" s="408" t="s">
        <v>26254</v>
      </c>
      <c r="B4397" s="409" t="s">
        <v>26255</v>
      </c>
      <c r="C4397" s="408" t="s">
        <v>143</v>
      </c>
      <c r="D4397" s="410">
        <v>270.39999999999998</v>
      </c>
    </row>
    <row r="4398" spans="1:4" ht="9" customHeight="1">
      <c r="A4398" s="408" t="s">
        <v>26256</v>
      </c>
      <c r="B4398" s="409" t="s">
        <v>26257</v>
      </c>
      <c r="C4398" s="408" t="s">
        <v>143</v>
      </c>
      <c r="D4398" s="410">
        <v>204.95</v>
      </c>
    </row>
    <row r="4399" spans="1:4" ht="9" customHeight="1">
      <c r="A4399" s="408" t="s">
        <v>26258</v>
      </c>
      <c r="B4399" s="409" t="s">
        <v>26259</v>
      </c>
      <c r="C4399" s="408" t="s">
        <v>143</v>
      </c>
      <c r="D4399" s="410">
        <v>275.45</v>
      </c>
    </row>
    <row r="4400" spans="1:4" ht="9" customHeight="1">
      <c r="A4400" s="408" t="s">
        <v>26260</v>
      </c>
      <c r="B4400" s="409" t="s">
        <v>26261</v>
      </c>
      <c r="C4400" s="408" t="s">
        <v>143</v>
      </c>
      <c r="D4400" s="410">
        <v>210</v>
      </c>
    </row>
    <row r="4401" spans="1:4" ht="9" customHeight="1">
      <c r="A4401" s="408" t="s">
        <v>26262</v>
      </c>
      <c r="B4401" s="409" t="s">
        <v>26263</v>
      </c>
      <c r="C4401" s="408" t="s">
        <v>143</v>
      </c>
      <c r="D4401" s="410">
        <v>209.28</v>
      </c>
    </row>
    <row r="4402" spans="1:4" ht="9" customHeight="1">
      <c r="A4402" s="408" t="s">
        <v>26264</v>
      </c>
      <c r="B4402" s="409" t="s">
        <v>26265</v>
      </c>
      <c r="C4402" s="408" t="s">
        <v>143</v>
      </c>
      <c r="D4402" s="410">
        <v>157.41999999999999</v>
      </c>
    </row>
    <row r="4403" spans="1:4" ht="9" customHeight="1">
      <c r="A4403" s="408" t="s">
        <v>26266</v>
      </c>
      <c r="B4403" s="409" t="s">
        <v>26267</v>
      </c>
      <c r="C4403" s="408" t="s">
        <v>144</v>
      </c>
      <c r="D4403" s="410">
        <v>0.24</v>
      </c>
    </row>
    <row r="4404" spans="1:4" ht="9" customHeight="1">
      <c r="A4404" s="408" t="s">
        <v>26268</v>
      </c>
      <c r="B4404" s="409" t="s">
        <v>26269</v>
      </c>
      <c r="C4404" s="408" t="s">
        <v>144</v>
      </c>
      <c r="D4404" s="410">
        <v>0.24</v>
      </c>
    </row>
    <row r="4405" spans="1:4" ht="9" customHeight="1">
      <c r="A4405" s="408" t="s">
        <v>26270</v>
      </c>
      <c r="B4405" s="409" t="s">
        <v>26271</v>
      </c>
      <c r="C4405" s="408" t="s">
        <v>143</v>
      </c>
      <c r="D4405" s="410">
        <v>215.28</v>
      </c>
    </row>
    <row r="4406" spans="1:4" ht="9" customHeight="1">
      <c r="A4406" s="408" t="s">
        <v>26272</v>
      </c>
      <c r="B4406" s="409" t="s">
        <v>26273</v>
      </c>
      <c r="C4406" s="408" t="s">
        <v>143</v>
      </c>
      <c r="D4406" s="410">
        <v>138</v>
      </c>
    </row>
    <row r="4407" spans="1:4" ht="9" customHeight="1">
      <c r="A4407" s="408" t="s">
        <v>26274</v>
      </c>
      <c r="B4407" s="409" t="s">
        <v>26275</v>
      </c>
      <c r="C4407" s="408" t="s">
        <v>143</v>
      </c>
      <c r="D4407" s="410">
        <v>224.11</v>
      </c>
    </row>
    <row r="4408" spans="1:4" ht="9" customHeight="1">
      <c r="A4408" s="408" t="s">
        <v>26276</v>
      </c>
      <c r="B4408" s="409" t="s">
        <v>26277</v>
      </c>
      <c r="C4408" s="408" t="s">
        <v>143</v>
      </c>
      <c r="D4408" s="410">
        <v>135.66</v>
      </c>
    </row>
    <row r="4409" spans="1:4" ht="9" customHeight="1">
      <c r="A4409" s="408" t="s">
        <v>26278</v>
      </c>
      <c r="B4409" s="409" t="s">
        <v>26279</v>
      </c>
      <c r="C4409" s="408" t="s">
        <v>143</v>
      </c>
      <c r="D4409" s="410">
        <v>226.66</v>
      </c>
    </row>
    <row r="4410" spans="1:4" ht="9" customHeight="1">
      <c r="A4410" s="408" t="s">
        <v>26280</v>
      </c>
      <c r="B4410" s="409" t="s">
        <v>26281</v>
      </c>
      <c r="C4410" s="408" t="s">
        <v>143</v>
      </c>
      <c r="D4410" s="410">
        <v>146.27000000000001</v>
      </c>
    </row>
    <row r="4411" spans="1:4" ht="9" customHeight="1">
      <c r="A4411" s="408" t="s">
        <v>26282</v>
      </c>
      <c r="B4411" s="409" t="s">
        <v>26283</v>
      </c>
      <c r="C4411" s="408" t="s">
        <v>143</v>
      </c>
      <c r="D4411" s="410">
        <v>236.44</v>
      </c>
    </row>
    <row r="4412" spans="1:4" ht="9" customHeight="1">
      <c r="A4412" s="408" t="s">
        <v>26284</v>
      </c>
      <c r="B4412" s="409" t="s">
        <v>26285</v>
      </c>
      <c r="C4412" s="408" t="s">
        <v>143</v>
      </c>
      <c r="D4412" s="410">
        <v>143.93</v>
      </c>
    </row>
    <row r="4413" spans="1:4" ht="9" customHeight="1">
      <c r="A4413" s="408" t="s">
        <v>26286</v>
      </c>
      <c r="B4413" s="409" t="s">
        <v>26287</v>
      </c>
      <c r="C4413" s="408" t="s">
        <v>143</v>
      </c>
      <c r="D4413" s="410">
        <v>215.28</v>
      </c>
    </row>
    <row r="4414" spans="1:4" ht="9" customHeight="1">
      <c r="A4414" s="408" t="s">
        <v>26288</v>
      </c>
      <c r="B4414" s="409" t="s">
        <v>26289</v>
      </c>
      <c r="C4414" s="408" t="s">
        <v>143</v>
      </c>
      <c r="D4414" s="410">
        <v>138</v>
      </c>
    </row>
    <row r="4415" spans="1:4" ht="9" customHeight="1">
      <c r="A4415" s="408" t="s">
        <v>26290</v>
      </c>
      <c r="B4415" s="409" t="s">
        <v>26291</v>
      </c>
      <c r="C4415" s="408" t="s">
        <v>143</v>
      </c>
      <c r="D4415" s="410">
        <v>224.11</v>
      </c>
    </row>
    <row r="4416" spans="1:4" ht="9" customHeight="1">
      <c r="A4416" s="408" t="s">
        <v>26292</v>
      </c>
      <c r="B4416" s="409" t="s">
        <v>26293</v>
      </c>
      <c r="C4416" s="408" t="s">
        <v>143</v>
      </c>
      <c r="D4416" s="410">
        <v>135.66</v>
      </c>
    </row>
    <row r="4417" spans="1:4" ht="9" customHeight="1">
      <c r="A4417" s="408" t="s">
        <v>26294</v>
      </c>
      <c r="B4417" s="409" t="s">
        <v>26295</v>
      </c>
      <c r="C4417" s="408" t="s">
        <v>143</v>
      </c>
      <c r="D4417" s="410">
        <v>225.88</v>
      </c>
    </row>
    <row r="4418" spans="1:4" ht="9" customHeight="1">
      <c r="A4418" s="408" t="s">
        <v>26296</v>
      </c>
      <c r="B4418" s="409" t="s">
        <v>26297</v>
      </c>
      <c r="C4418" s="408" t="s">
        <v>143</v>
      </c>
      <c r="D4418" s="410">
        <v>145.87</v>
      </c>
    </row>
    <row r="4419" spans="1:4" ht="9" customHeight="1">
      <c r="A4419" s="408" t="s">
        <v>26298</v>
      </c>
      <c r="B4419" s="409" t="s">
        <v>26299</v>
      </c>
      <c r="C4419" s="408" t="s">
        <v>143</v>
      </c>
      <c r="D4419" s="410">
        <v>235.61</v>
      </c>
    </row>
    <row r="4420" spans="1:4" ht="9" customHeight="1">
      <c r="A4420" s="408" t="s">
        <v>26300</v>
      </c>
      <c r="B4420" s="409" t="s">
        <v>26301</v>
      </c>
      <c r="C4420" s="408" t="s">
        <v>143</v>
      </c>
      <c r="D4420" s="410">
        <v>143.54</v>
      </c>
    </row>
    <row r="4421" spans="1:4" ht="9" customHeight="1">
      <c r="A4421" s="408" t="s">
        <v>26302</v>
      </c>
      <c r="B4421" s="409" t="s">
        <v>26303</v>
      </c>
      <c r="C4421" s="408" t="s">
        <v>141</v>
      </c>
      <c r="D4421" s="410">
        <v>139.16999999999999</v>
      </c>
    </row>
    <row r="4422" spans="1:4" ht="9" customHeight="1">
      <c r="A4422" s="408" t="s">
        <v>26304</v>
      </c>
      <c r="B4422" s="409" t="s">
        <v>26305</v>
      </c>
      <c r="C4422" s="408" t="s">
        <v>141</v>
      </c>
      <c r="D4422" s="410">
        <v>101.4</v>
      </c>
    </row>
    <row r="4423" spans="1:4" ht="9" customHeight="1">
      <c r="A4423" s="408" t="s">
        <v>26306</v>
      </c>
      <c r="B4423" s="409" t="s">
        <v>26307</v>
      </c>
      <c r="C4423" s="408" t="s">
        <v>141</v>
      </c>
      <c r="D4423" s="410">
        <v>133.63</v>
      </c>
    </row>
    <row r="4424" spans="1:4" ht="9" customHeight="1">
      <c r="A4424" s="408" t="s">
        <v>26308</v>
      </c>
      <c r="B4424" s="409" t="s">
        <v>26309</v>
      </c>
      <c r="C4424" s="408" t="s">
        <v>141</v>
      </c>
      <c r="D4424" s="410">
        <v>94.57</v>
      </c>
    </row>
    <row r="4425" spans="1:4" ht="9" customHeight="1">
      <c r="A4425" s="408" t="s">
        <v>26310</v>
      </c>
      <c r="B4425" s="409" t="s">
        <v>26311</v>
      </c>
      <c r="C4425" s="408" t="s">
        <v>141</v>
      </c>
      <c r="D4425" s="410">
        <v>140.08000000000001</v>
      </c>
    </row>
    <row r="4426" spans="1:4" ht="9" customHeight="1">
      <c r="A4426" s="408" t="s">
        <v>26312</v>
      </c>
      <c r="B4426" s="409" t="s">
        <v>26313</v>
      </c>
      <c r="C4426" s="408" t="s">
        <v>141</v>
      </c>
      <c r="D4426" s="410">
        <v>100.07</v>
      </c>
    </row>
    <row r="4427" spans="1:4" ht="9" customHeight="1">
      <c r="A4427" s="408" t="s">
        <v>26314</v>
      </c>
      <c r="B4427" s="409" t="s">
        <v>26315</v>
      </c>
      <c r="C4427" s="408" t="s">
        <v>141</v>
      </c>
      <c r="D4427" s="410">
        <v>141.69</v>
      </c>
    </row>
    <row r="4428" spans="1:4" ht="9" customHeight="1">
      <c r="A4428" s="408" t="s">
        <v>26316</v>
      </c>
      <c r="B4428" s="409" t="s">
        <v>26317</v>
      </c>
      <c r="C4428" s="408" t="s">
        <v>141</v>
      </c>
      <c r="D4428" s="410">
        <v>104.64</v>
      </c>
    </row>
    <row r="4429" spans="1:4" ht="9" customHeight="1">
      <c r="A4429" s="408" t="s">
        <v>26318</v>
      </c>
      <c r="B4429" s="409" t="s">
        <v>26319</v>
      </c>
      <c r="C4429" s="408" t="s">
        <v>141</v>
      </c>
      <c r="D4429" s="410">
        <v>140.11000000000001</v>
      </c>
    </row>
    <row r="4430" spans="1:4" ht="9" customHeight="1">
      <c r="A4430" s="408" t="s">
        <v>26320</v>
      </c>
      <c r="B4430" s="409" t="s">
        <v>26321</v>
      </c>
      <c r="C4430" s="408" t="s">
        <v>141</v>
      </c>
      <c r="D4430" s="410">
        <v>104.33</v>
      </c>
    </row>
    <row r="4431" spans="1:4" ht="9" customHeight="1">
      <c r="A4431" s="408" t="s">
        <v>26322</v>
      </c>
      <c r="B4431" s="409" t="s">
        <v>26323</v>
      </c>
      <c r="C4431" s="408" t="s">
        <v>143</v>
      </c>
      <c r="D4431" s="410">
        <v>52.54</v>
      </c>
    </row>
    <row r="4432" spans="1:4" ht="9" customHeight="1">
      <c r="A4432" s="408" t="s">
        <v>26324</v>
      </c>
      <c r="B4432" s="409" t="s">
        <v>26325</v>
      </c>
      <c r="C4432" s="408" t="s">
        <v>143</v>
      </c>
      <c r="D4432" s="410">
        <v>49.67</v>
      </c>
    </row>
    <row r="4433" spans="1:4" ht="9" customHeight="1">
      <c r="A4433" s="408" t="s">
        <v>26326</v>
      </c>
      <c r="B4433" s="409" t="s">
        <v>26327</v>
      </c>
      <c r="C4433" s="408" t="s">
        <v>143</v>
      </c>
      <c r="D4433" s="410">
        <v>40.11</v>
      </c>
    </row>
    <row r="4434" spans="1:4" ht="9" customHeight="1">
      <c r="A4434" s="408" t="s">
        <v>26328</v>
      </c>
      <c r="B4434" s="409" t="s">
        <v>26329</v>
      </c>
      <c r="C4434" s="408" t="s">
        <v>143</v>
      </c>
      <c r="D4434" s="410">
        <v>41.61</v>
      </c>
    </row>
    <row r="4435" spans="1:4" ht="18" customHeight="1">
      <c r="A4435" s="408" t="s">
        <v>26330</v>
      </c>
      <c r="B4435" s="409" t="s">
        <v>26331</v>
      </c>
      <c r="C4435" s="408" t="s">
        <v>143</v>
      </c>
      <c r="D4435" s="410">
        <v>57.03</v>
      </c>
    </row>
    <row r="4436" spans="1:4" ht="9" customHeight="1">
      <c r="A4436" s="408" t="s">
        <v>26332</v>
      </c>
      <c r="B4436" s="409" t="s">
        <v>26333</v>
      </c>
      <c r="C4436" s="408" t="s">
        <v>143</v>
      </c>
      <c r="D4436" s="410">
        <v>75.790000000000006</v>
      </c>
    </row>
    <row r="4437" spans="1:4" ht="9" customHeight="1">
      <c r="A4437" s="408" t="s">
        <v>26334</v>
      </c>
      <c r="B4437" s="409" t="s">
        <v>26335</v>
      </c>
      <c r="C4437" s="408" t="s">
        <v>143</v>
      </c>
      <c r="D4437" s="410">
        <v>66.23</v>
      </c>
    </row>
    <row r="4438" spans="1:4" ht="9" customHeight="1">
      <c r="A4438" s="408" t="s">
        <v>26336</v>
      </c>
      <c r="B4438" s="409" t="s">
        <v>26337</v>
      </c>
      <c r="C4438" s="408" t="s">
        <v>143</v>
      </c>
      <c r="D4438" s="410">
        <v>92.47</v>
      </c>
    </row>
    <row r="4439" spans="1:4" ht="9" customHeight="1">
      <c r="A4439" s="408" t="s">
        <v>26338</v>
      </c>
      <c r="B4439" s="409" t="s">
        <v>26339</v>
      </c>
      <c r="C4439" s="408" t="s">
        <v>143</v>
      </c>
      <c r="D4439" s="410">
        <v>26.42</v>
      </c>
    </row>
    <row r="4440" spans="1:4" ht="9" customHeight="1">
      <c r="A4440" s="408" t="s">
        <v>26340</v>
      </c>
      <c r="B4440" s="409" t="s">
        <v>26341</v>
      </c>
      <c r="C4440" s="408" t="s">
        <v>143</v>
      </c>
      <c r="D4440" s="410">
        <v>43.23</v>
      </c>
    </row>
    <row r="4441" spans="1:4" ht="9" customHeight="1">
      <c r="A4441" s="408" t="s">
        <v>26342</v>
      </c>
      <c r="B4441" s="409" t="s">
        <v>26343</v>
      </c>
      <c r="C4441" s="408" t="s">
        <v>143</v>
      </c>
      <c r="D4441" s="410">
        <v>55.04</v>
      </c>
    </row>
    <row r="4442" spans="1:4" ht="9" customHeight="1">
      <c r="A4442" s="408" t="s">
        <v>26344</v>
      </c>
      <c r="B4442" s="409" t="s">
        <v>26345</v>
      </c>
      <c r="C4442" s="408" t="s">
        <v>143</v>
      </c>
      <c r="D4442" s="410">
        <v>39.26</v>
      </c>
    </row>
    <row r="4443" spans="1:4" ht="9" customHeight="1">
      <c r="A4443" s="408" t="s">
        <v>26346</v>
      </c>
      <c r="B4443" s="409" t="s">
        <v>26347</v>
      </c>
      <c r="C4443" s="408" t="s">
        <v>143</v>
      </c>
      <c r="D4443" s="410">
        <v>9.15</v>
      </c>
    </row>
    <row r="4444" spans="1:4" ht="9" customHeight="1">
      <c r="A4444" s="408" t="s">
        <v>26348</v>
      </c>
      <c r="B4444" s="409" t="s">
        <v>26349</v>
      </c>
      <c r="C4444" s="408" t="s">
        <v>143</v>
      </c>
      <c r="D4444" s="410">
        <v>6.44</v>
      </c>
    </row>
    <row r="4445" spans="1:4" ht="9" customHeight="1">
      <c r="A4445" s="408" t="s">
        <v>26350</v>
      </c>
      <c r="B4445" s="409" t="s">
        <v>26351</v>
      </c>
      <c r="C4445" s="408" t="s">
        <v>143</v>
      </c>
      <c r="D4445" s="410">
        <v>8.58</v>
      </c>
    </row>
    <row r="4446" spans="1:4" ht="9" customHeight="1">
      <c r="A4446" s="408" t="s">
        <v>26352</v>
      </c>
      <c r="B4446" s="409" t="s">
        <v>26353</v>
      </c>
      <c r="C4446" s="408" t="s">
        <v>143</v>
      </c>
      <c r="D4446" s="410">
        <v>40.58</v>
      </c>
    </row>
    <row r="4447" spans="1:4" ht="9" customHeight="1">
      <c r="A4447" s="408" t="s">
        <v>26354</v>
      </c>
      <c r="B4447" s="409" t="s">
        <v>26355</v>
      </c>
      <c r="C4447" s="408" t="s">
        <v>144</v>
      </c>
      <c r="D4447" s="410">
        <v>0.85</v>
      </c>
    </row>
    <row r="4448" spans="1:4" ht="9" customHeight="1">
      <c r="A4448" s="408" t="s">
        <v>26356</v>
      </c>
      <c r="B4448" s="409" t="s">
        <v>26357</v>
      </c>
      <c r="C4448" s="408" t="s">
        <v>144</v>
      </c>
      <c r="D4448" s="410">
        <v>0.96</v>
      </c>
    </row>
    <row r="4449" spans="1:4" ht="9" customHeight="1">
      <c r="A4449" s="408" t="s">
        <v>26358</v>
      </c>
      <c r="B4449" s="409" t="s">
        <v>26359</v>
      </c>
      <c r="C4449" s="408" t="s">
        <v>6</v>
      </c>
      <c r="D4449" s="410">
        <v>10.44</v>
      </c>
    </row>
    <row r="4450" spans="1:4" ht="9" customHeight="1">
      <c r="A4450" s="408" t="s">
        <v>26360</v>
      </c>
      <c r="B4450" s="409" t="s">
        <v>26361</v>
      </c>
      <c r="C4450" s="408" t="s">
        <v>143</v>
      </c>
      <c r="D4450" s="410">
        <v>305.98</v>
      </c>
    </row>
    <row r="4451" spans="1:4" ht="9" customHeight="1">
      <c r="A4451" s="408" t="s">
        <v>26362</v>
      </c>
      <c r="B4451" s="409" t="s">
        <v>26363</v>
      </c>
      <c r="C4451" s="408" t="s">
        <v>143</v>
      </c>
      <c r="D4451" s="410">
        <v>206.13</v>
      </c>
    </row>
    <row r="4452" spans="1:4" ht="9" customHeight="1">
      <c r="A4452" s="408" t="s">
        <v>26364</v>
      </c>
      <c r="B4452" s="409" t="s">
        <v>26365</v>
      </c>
      <c r="C4452" s="408" t="s">
        <v>143</v>
      </c>
      <c r="D4452" s="410">
        <v>177.81</v>
      </c>
    </row>
    <row r="4453" spans="1:4" ht="9" customHeight="1">
      <c r="A4453" s="408" t="s">
        <v>26366</v>
      </c>
      <c r="B4453" s="409" t="s">
        <v>26367</v>
      </c>
      <c r="C4453" s="408" t="s">
        <v>143</v>
      </c>
      <c r="D4453" s="410">
        <v>123.59</v>
      </c>
    </row>
    <row r="4454" spans="1:4" ht="9" customHeight="1">
      <c r="A4454" s="408" t="s">
        <v>26368</v>
      </c>
      <c r="B4454" s="409" t="s">
        <v>26369</v>
      </c>
      <c r="C4454" s="408" t="s">
        <v>143</v>
      </c>
      <c r="D4454" s="410">
        <v>8.58</v>
      </c>
    </row>
    <row r="4455" spans="1:4" ht="9" customHeight="1">
      <c r="A4455" s="408" t="s">
        <v>26370</v>
      </c>
      <c r="B4455" s="409" t="s">
        <v>26371</v>
      </c>
      <c r="C4455" s="408" t="s">
        <v>143</v>
      </c>
      <c r="D4455" s="410">
        <v>41.93</v>
      </c>
    </row>
    <row r="4456" spans="1:4" ht="9" customHeight="1">
      <c r="A4456" s="408" t="s">
        <v>26372</v>
      </c>
      <c r="B4456" s="409" t="s">
        <v>26373</v>
      </c>
      <c r="C4456" s="408" t="s">
        <v>143</v>
      </c>
      <c r="D4456" s="410">
        <v>38.22</v>
      </c>
    </row>
    <row r="4457" spans="1:4" ht="9" customHeight="1">
      <c r="A4457" s="408" t="s">
        <v>26374</v>
      </c>
      <c r="B4457" s="409" t="s">
        <v>26375</v>
      </c>
      <c r="C4457" s="408" t="s">
        <v>143</v>
      </c>
      <c r="D4457" s="410">
        <v>63.46</v>
      </c>
    </row>
    <row r="4458" spans="1:4" ht="9" customHeight="1">
      <c r="A4458" s="408" t="s">
        <v>26376</v>
      </c>
      <c r="B4458" s="409" t="s">
        <v>26377</v>
      </c>
      <c r="C4458" s="408" t="s">
        <v>143</v>
      </c>
      <c r="D4458" s="410">
        <v>72.09</v>
      </c>
    </row>
    <row r="4459" spans="1:4" ht="9" customHeight="1">
      <c r="A4459" s="408" t="s">
        <v>26378</v>
      </c>
      <c r="B4459" s="409" t="s">
        <v>26379</v>
      </c>
      <c r="C4459" s="408" t="s">
        <v>143</v>
      </c>
      <c r="D4459" s="410">
        <v>75.88</v>
      </c>
    </row>
    <row r="4460" spans="1:4" ht="9" customHeight="1">
      <c r="A4460" s="408" t="s">
        <v>26380</v>
      </c>
      <c r="B4460" s="409" t="s">
        <v>26381</v>
      </c>
      <c r="C4460" s="408" t="s">
        <v>143</v>
      </c>
      <c r="D4460" s="410">
        <v>9.39</v>
      </c>
    </row>
    <row r="4461" spans="1:4" ht="18" customHeight="1">
      <c r="A4461" s="408" t="s">
        <v>26382</v>
      </c>
      <c r="B4461" s="409" t="s">
        <v>26383</v>
      </c>
      <c r="C4461" s="408" t="s">
        <v>143</v>
      </c>
      <c r="D4461" s="410">
        <v>23.27</v>
      </c>
    </row>
    <row r="4462" spans="1:4" ht="18" customHeight="1">
      <c r="A4462" s="408" t="s">
        <v>26384</v>
      </c>
      <c r="B4462" s="409" t="s">
        <v>26385</v>
      </c>
      <c r="C4462" s="408" t="s">
        <v>143</v>
      </c>
      <c r="D4462" s="410">
        <v>79.22</v>
      </c>
    </row>
    <row r="4463" spans="1:4" ht="18" customHeight="1">
      <c r="A4463" s="408" t="s">
        <v>26386</v>
      </c>
      <c r="B4463" s="409" t="s">
        <v>26387</v>
      </c>
      <c r="C4463" s="408" t="s">
        <v>143</v>
      </c>
      <c r="D4463" s="410">
        <v>63.91</v>
      </c>
    </row>
    <row r="4464" spans="1:4" ht="18" customHeight="1">
      <c r="A4464" s="408" t="s">
        <v>26388</v>
      </c>
      <c r="B4464" s="409" t="s">
        <v>26389</v>
      </c>
      <c r="C4464" s="408" t="s">
        <v>143</v>
      </c>
      <c r="D4464" s="410">
        <v>51.99</v>
      </c>
    </row>
    <row r="4465" spans="1:4" ht="18" customHeight="1">
      <c r="A4465" s="408" t="s">
        <v>26390</v>
      </c>
      <c r="B4465" s="409" t="s">
        <v>26391</v>
      </c>
      <c r="C4465" s="408" t="s">
        <v>143</v>
      </c>
      <c r="D4465" s="410">
        <v>36.21</v>
      </c>
    </row>
    <row r="4466" spans="1:4" ht="18" customHeight="1">
      <c r="A4466" s="408" t="s">
        <v>26392</v>
      </c>
      <c r="B4466" s="409" t="s">
        <v>26393</v>
      </c>
      <c r="C4466" s="408" t="s">
        <v>143</v>
      </c>
      <c r="D4466" s="410">
        <v>42</v>
      </c>
    </row>
    <row r="4467" spans="1:4" ht="18" customHeight="1">
      <c r="A4467" s="408" t="s">
        <v>26394</v>
      </c>
      <c r="B4467" s="409" t="s">
        <v>26395</v>
      </c>
      <c r="C4467" s="408" t="s">
        <v>143</v>
      </c>
      <c r="D4467" s="410">
        <v>26.22</v>
      </c>
    </row>
    <row r="4468" spans="1:4" ht="9" customHeight="1">
      <c r="A4468" s="408" t="s">
        <v>26396</v>
      </c>
      <c r="B4468" s="409" t="s">
        <v>26397</v>
      </c>
      <c r="C4468" s="408" t="s">
        <v>144</v>
      </c>
      <c r="D4468" s="410">
        <v>4.21</v>
      </c>
    </row>
    <row r="4469" spans="1:4" ht="9" customHeight="1">
      <c r="A4469" s="408" t="s">
        <v>26398</v>
      </c>
      <c r="B4469" s="409" t="s">
        <v>26399</v>
      </c>
      <c r="C4469" s="408" t="s">
        <v>144</v>
      </c>
      <c r="D4469" s="410">
        <v>3.17</v>
      </c>
    </row>
    <row r="4470" spans="1:4" ht="9" customHeight="1">
      <c r="A4470" s="408" t="s">
        <v>26400</v>
      </c>
      <c r="B4470" s="409" t="s">
        <v>26401</v>
      </c>
      <c r="C4470" s="408" t="s">
        <v>144</v>
      </c>
      <c r="D4470" s="410">
        <v>4.21</v>
      </c>
    </row>
    <row r="4471" spans="1:4" ht="9" customHeight="1">
      <c r="A4471" s="408" t="s">
        <v>26402</v>
      </c>
      <c r="B4471" s="409" t="s">
        <v>26403</v>
      </c>
      <c r="C4471" s="408" t="s">
        <v>144</v>
      </c>
      <c r="D4471" s="410">
        <v>3.17</v>
      </c>
    </row>
    <row r="4472" spans="1:4" ht="9" customHeight="1">
      <c r="A4472" s="408" t="s">
        <v>26404</v>
      </c>
      <c r="B4472" s="409" t="s">
        <v>26405</v>
      </c>
      <c r="C4472" s="408" t="s">
        <v>144</v>
      </c>
      <c r="D4472" s="410">
        <v>3.27</v>
      </c>
    </row>
    <row r="4473" spans="1:4" ht="9" customHeight="1">
      <c r="A4473" s="408" t="s">
        <v>26406</v>
      </c>
      <c r="B4473" s="409" t="s">
        <v>26407</v>
      </c>
      <c r="C4473" s="408" t="s">
        <v>144</v>
      </c>
      <c r="D4473" s="410">
        <v>2.23</v>
      </c>
    </row>
    <row r="4474" spans="1:4" ht="9" customHeight="1">
      <c r="A4474" s="408" t="s">
        <v>26408</v>
      </c>
      <c r="B4474" s="409" t="s">
        <v>26409</v>
      </c>
      <c r="C4474" s="408" t="s">
        <v>144</v>
      </c>
      <c r="D4474" s="410">
        <v>3.27</v>
      </c>
    </row>
    <row r="4475" spans="1:4" ht="9" customHeight="1">
      <c r="A4475" s="408" t="s">
        <v>26410</v>
      </c>
      <c r="B4475" s="409" t="s">
        <v>26411</v>
      </c>
      <c r="C4475" s="408" t="s">
        <v>144</v>
      </c>
      <c r="D4475" s="410">
        <v>2.23</v>
      </c>
    </row>
    <row r="4476" spans="1:4" ht="9" customHeight="1">
      <c r="A4476" s="408" t="s">
        <v>26412</v>
      </c>
      <c r="B4476" s="409" t="s">
        <v>26413</v>
      </c>
      <c r="C4476" s="408" t="s">
        <v>144</v>
      </c>
      <c r="D4476" s="410">
        <v>3.78</v>
      </c>
    </row>
    <row r="4477" spans="1:4" ht="9" customHeight="1">
      <c r="A4477" s="408" t="s">
        <v>26414</v>
      </c>
      <c r="B4477" s="409" t="s">
        <v>26415</v>
      </c>
      <c r="C4477" s="408" t="s">
        <v>144</v>
      </c>
      <c r="D4477" s="410">
        <v>2.74</v>
      </c>
    </row>
    <row r="4478" spans="1:4" ht="9" customHeight="1">
      <c r="A4478" s="408" t="s">
        <v>26416</v>
      </c>
      <c r="B4478" s="409" t="s">
        <v>26417</v>
      </c>
      <c r="C4478" s="408" t="s">
        <v>144</v>
      </c>
      <c r="D4478" s="410">
        <v>3.78</v>
      </c>
    </row>
    <row r="4479" spans="1:4" ht="9" customHeight="1">
      <c r="A4479" s="408" t="s">
        <v>26418</v>
      </c>
      <c r="B4479" s="409" t="s">
        <v>26419</v>
      </c>
      <c r="C4479" s="408" t="s">
        <v>144</v>
      </c>
      <c r="D4479" s="410">
        <v>2.74</v>
      </c>
    </row>
    <row r="4480" spans="1:4" ht="9" customHeight="1">
      <c r="A4480" s="408" t="s">
        <v>26420</v>
      </c>
      <c r="B4480" s="409" t="s">
        <v>26421</v>
      </c>
      <c r="C4480" s="408" t="s">
        <v>144</v>
      </c>
      <c r="D4480" s="410">
        <v>1.58</v>
      </c>
    </row>
    <row r="4481" spans="1:4" ht="9" customHeight="1">
      <c r="A4481" s="408" t="s">
        <v>26422</v>
      </c>
      <c r="B4481" s="409" t="s">
        <v>26423</v>
      </c>
      <c r="C4481" s="408" t="s">
        <v>144</v>
      </c>
      <c r="D4481" s="410">
        <v>1.1599999999999999</v>
      </c>
    </row>
    <row r="4482" spans="1:4" ht="9" customHeight="1">
      <c r="A4482" s="408" t="s">
        <v>26424</v>
      </c>
      <c r="B4482" s="409" t="s">
        <v>26425</v>
      </c>
      <c r="C4482" s="408" t="s">
        <v>144</v>
      </c>
      <c r="D4482" s="410">
        <v>1.58</v>
      </c>
    </row>
    <row r="4483" spans="1:4" ht="9" customHeight="1">
      <c r="A4483" s="408" t="s">
        <v>26426</v>
      </c>
      <c r="B4483" s="409" t="s">
        <v>26427</v>
      </c>
      <c r="C4483" s="408" t="s">
        <v>144</v>
      </c>
      <c r="D4483" s="410">
        <v>1.1599999999999999</v>
      </c>
    </row>
    <row r="4484" spans="1:4" ht="9" customHeight="1">
      <c r="A4484" s="408" t="s">
        <v>26428</v>
      </c>
      <c r="B4484" s="409" t="s">
        <v>26429</v>
      </c>
      <c r="C4484" s="408" t="s">
        <v>144</v>
      </c>
      <c r="D4484" s="410">
        <v>1.2</v>
      </c>
    </row>
    <row r="4485" spans="1:4" ht="9" customHeight="1">
      <c r="A4485" s="408" t="s">
        <v>26430</v>
      </c>
      <c r="B4485" s="409" t="s">
        <v>26431</v>
      </c>
      <c r="C4485" s="408" t="s">
        <v>144</v>
      </c>
      <c r="D4485" s="410">
        <v>0.77</v>
      </c>
    </row>
    <row r="4486" spans="1:4" ht="9" customHeight="1">
      <c r="A4486" s="408" t="s">
        <v>26432</v>
      </c>
      <c r="B4486" s="409" t="s">
        <v>26433</v>
      </c>
      <c r="C4486" s="408" t="s">
        <v>144</v>
      </c>
      <c r="D4486" s="410">
        <v>1.2</v>
      </c>
    </row>
    <row r="4487" spans="1:4" ht="9" customHeight="1">
      <c r="A4487" s="408" t="s">
        <v>26434</v>
      </c>
      <c r="B4487" s="409" t="s">
        <v>26435</v>
      </c>
      <c r="C4487" s="408" t="s">
        <v>144</v>
      </c>
      <c r="D4487" s="410">
        <v>0.77</v>
      </c>
    </row>
    <row r="4488" spans="1:4" ht="9" customHeight="1">
      <c r="A4488" s="408" t="s">
        <v>26436</v>
      </c>
      <c r="B4488" s="409" t="s">
        <v>26437</v>
      </c>
      <c r="C4488" s="408" t="s">
        <v>144</v>
      </c>
      <c r="D4488" s="410">
        <v>1.4</v>
      </c>
    </row>
    <row r="4489" spans="1:4" ht="9" customHeight="1">
      <c r="A4489" s="408" t="s">
        <v>26438</v>
      </c>
      <c r="B4489" s="409" t="s">
        <v>26439</v>
      </c>
      <c r="C4489" s="408" t="s">
        <v>144</v>
      </c>
      <c r="D4489" s="410">
        <v>0.98</v>
      </c>
    </row>
    <row r="4490" spans="1:4" ht="9" customHeight="1">
      <c r="A4490" s="408" t="s">
        <v>26440</v>
      </c>
      <c r="B4490" s="409" t="s">
        <v>26441</v>
      </c>
      <c r="C4490" s="408" t="s">
        <v>144</v>
      </c>
      <c r="D4490" s="410">
        <v>1.4</v>
      </c>
    </row>
    <row r="4491" spans="1:4" ht="9" customHeight="1">
      <c r="A4491" s="408" t="s">
        <v>26442</v>
      </c>
      <c r="B4491" s="409" t="s">
        <v>26443</v>
      </c>
      <c r="C4491" s="408" t="s">
        <v>144</v>
      </c>
      <c r="D4491" s="410">
        <v>0.98</v>
      </c>
    </row>
    <row r="4492" spans="1:4" ht="9" customHeight="1">
      <c r="A4492" s="408" t="s">
        <v>26444</v>
      </c>
      <c r="B4492" s="409" t="s">
        <v>26445</v>
      </c>
      <c r="C4492" s="408" t="s">
        <v>144</v>
      </c>
      <c r="D4492" s="410">
        <v>4.51</v>
      </c>
    </row>
    <row r="4493" spans="1:4" ht="9" customHeight="1">
      <c r="A4493" s="408" t="s">
        <v>26446</v>
      </c>
      <c r="B4493" s="409" t="s">
        <v>26447</v>
      </c>
      <c r="C4493" s="408" t="s">
        <v>144</v>
      </c>
      <c r="D4493" s="410">
        <v>3.45</v>
      </c>
    </row>
    <row r="4494" spans="1:4" ht="9" customHeight="1">
      <c r="A4494" s="408" t="s">
        <v>26448</v>
      </c>
      <c r="B4494" s="409" t="s">
        <v>26449</v>
      </c>
      <c r="C4494" s="408" t="s">
        <v>144</v>
      </c>
      <c r="D4494" s="410">
        <v>4.51</v>
      </c>
    </row>
    <row r="4495" spans="1:4" ht="9" customHeight="1">
      <c r="A4495" s="408" t="s">
        <v>26450</v>
      </c>
      <c r="B4495" s="409" t="s">
        <v>26451</v>
      </c>
      <c r="C4495" s="408" t="s">
        <v>144</v>
      </c>
      <c r="D4495" s="410">
        <v>3.45</v>
      </c>
    </row>
    <row r="4496" spans="1:4" ht="9" customHeight="1">
      <c r="A4496" s="408" t="s">
        <v>26452</v>
      </c>
      <c r="B4496" s="409" t="s">
        <v>26453</v>
      </c>
      <c r="C4496" s="408" t="s">
        <v>144</v>
      </c>
      <c r="D4496" s="410">
        <v>3.58</v>
      </c>
    </row>
    <row r="4497" spans="1:4" ht="9" customHeight="1">
      <c r="A4497" s="408" t="s">
        <v>26454</v>
      </c>
      <c r="B4497" s="409" t="s">
        <v>26455</v>
      </c>
      <c r="C4497" s="408" t="s">
        <v>144</v>
      </c>
      <c r="D4497" s="410">
        <v>2.5099999999999998</v>
      </c>
    </row>
    <row r="4498" spans="1:4" ht="9" customHeight="1">
      <c r="A4498" s="408" t="s">
        <v>26456</v>
      </c>
      <c r="B4498" s="409" t="s">
        <v>26457</v>
      </c>
      <c r="C4498" s="408" t="s">
        <v>144</v>
      </c>
      <c r="D4498" s="410">
        <v>3.58</v>
      </c>
    </row>
    <row r="4499" spans="1:4" ht="9" customHeight="1">
      <c r="A4499" s="408" t="s">
        <v>26458</v>
      </c>
      <c r="B4499" s="409" t="s">
        <v>26459</v>
      </c>
      <c r="C4499" s="408" t="s">
        <v>144</v>
      </c>
      <c r="D4499" s="410">
        <v>2.5099999999999998</v>
      </c>
    </row>
    <row r="4500" spans="1:4" ht="9" customHeight="1">
      <c r="A4500" s="408" t="s">
        <v>26460</v>
      </c>
      <c r="B4500" s="409" t="s">
        <v>26461</v>
      </c>
      <c r="C4500" s="408" t="s">
        <v>144</v>
      </c>
      <c r="D4500" s="410">
        <v>4.09</v>
      </c>
    </row>
    <row r="4501" spans="1:4" ht="9" customHeight="1">
      <c r="A4501" s="408" t="s">
        <v>26462</v>
      </c>
      <c r="B4501" s="409" t="s">
        <v>26463</v>
      </c>
      <c r="C4501" s="408" t="s">
        <v>144</v>
      </c>
      <c r="D4501" s="410">
        <v>3.02</v>
      </c>
    </row>
    <row r="4502" spans="1:4" ht="9" customHeight="1">
      <c r="A4502" s="408" t="s">
        <v>26464</v>
      </c>
      <c r="B4502" s="409" t="s">
        <v>26465</v>
      </c>
      <c r="C4502" s="408" t="s">
        <v>144</v>
      </c>
      <c r="D4502" s="410">
        <v>4.09</v>
      </c>
    </row>
    <row r="4503" spans="1:4" ht="9" customHeight="1">
      <c r="A4503" s="408" t="s">
        <v>26466</v>
      </c>
      <c r="B4503" s="409" t="s">
        <v>26467</v>
      </c>
      <c r="C4503" s="408" t="s">
        <v>144</v>
      </c>
      <c r="D4503" s="410">
        <v>3.02</v>
      </c>
    </row>
    <row r="4504" spans="1:4" ht="9" customHeight="1">
      <c r="A4504" s="408" t="s">
        <v>26468</v>
      </c>
      <c r="B4504" s="409" t="s">
        <v>26469</v>
      </c>
      <c r="C4504" s="408" t="s">
        <v>144</v>
      </c>
      <c r="D4504" s="410">
        <v>0.05</v>
      </c>
    </row>
    <row r="4505" spans="1:4" ht="9" customHeight="1">
      <c r="A4505" s="408" t="s">
        <v>26470</v>
      </c>
      <c r="B4505" s="409" t="s">
        <v>26471</v>
      </c>
      <c r="C4505" s="408" t="s">
        <v>12728</v>
      </c>
      <c r="D4505" s="410">
        <v>11126.59</v>
      </c>
    </row>
    <row r="4506" spans="1:4" ht="9" customHeight="1">
      <c r="A4506" s="408" t="s">
        <v>26472</v>
      </c>
      <c r="B4506" s="409" t="s">
        <v>26473</v>
      </c>
      <c r="C4506" s="408" t="s">
        <v>12728</v>
      </c>
      <c r="D4506" s="410">
        <v>15472.99</v>
      </c>
    </row>
    <row r="4507" spans="1:4" ht="9" customHeight="1">
      <c r="A4507" s="408" t="s">
        <v>26474</v>
      </c>
      <c r="B4507" s="409" t="s">
        <v>26475</v>
      </c>
      <c r="C4507" s="408" t="s">
        <v>12728</v>
      </c>
      <c r="D4507" s="410">
        <v>16662.66</v>
      </c>
    </row>
    <row r="4508" spans="1:4" ht="9" customHeight="1">
      <c r="A4508" s="408" t="s">
        <v>26476</v>
      </c>
      <c r="B4508" s="409" t="s">
        <v>26477</v>
      </c>
      <c r="C4508" s="408" t="s">
        <v>12728</v>
      </c>
      <c r="D4508" s="410">
        <v>25018.55</v>
      </c>
    </row>
    <row r="4509" spans="1:4" ht="9" customHeight="1">
      <c r="A4509" s="408" t="s">
        <v>26478</v>
      </c>
      <c r="B4509" s="409" t="s">
        <v>26479</v>
      </c>
      <c r="C4509" s="408" t="s">
        <v>12728</v>
      </c>
      <c r="D4509" s="410">
        <v>29810.76</v>
      </c>
    </row>
    <row r="4510" spans="1:4" ht="9" customHeight="1">
      <c r="A4510" s="408" t="s">
        <v>26480</v>
      </c>
      <c r="B4510" s="409" t="s">
        <v>26481</v>
      </c>
      <c r="C4510" s="408" t="s">
        <v>12728</v>
      </c>
      <c r="D4510" s="410">
        <v>34624.14</v>
      </c>
    </row>
    <row r="4511" spans="1:4" ht="9" customHeight="1">
      <c r="A4511" s="408" t="s">
        <v>26482</v>
      </c>
      <c r="B4511" s="409" t="s">
        <v>26483</v>
      </c>
      <c r="C4511" s="408" t="s">
        <v>12728</v>
      </c>
      <c r="D4511" s="410">
        <v>44168.800000000003</v>
      </c>
    </row>
    <row r="4512" spans="1:4" ht="9" customHeight="1">
      <c r="A4512" s="408" t="s">
        <v>26484</v>
      </c>
      <c r="B4512" s="409" t="s">
        <v>26485</v>
      </c>
      <c r="C4512" s="408" t="s">
        <v>12728</v>
      </c>
      <c r="D4512" s="410">
        <v>49416.25</v>
      </c>
    </row>
    <row r="4513" spans="1:4" ht="9" customHeight="1">
      <c r="A4513" s="408" t="s">
        <v>26486</v>
      </c>
      <c r="B4513" s="409" t="s">
        <v>26487</v>
      </c>
      <c r="C4513" s="408" t="s">
        <v>12728</v>
      </c>
      <c r="D4513" s="410">
        <v>64292.51</v>
      </c>
    </row>
    <row r="4514" spans="1:4" ht="9" customHeight="1">
      <c r="A4514" s="408" t="s">
        <v>26488</v>
      </c>
      <c r="B4514" s="409" t="s">
        <v>26489</v>
      </c>
      <c r="C4514" s="408" t="s">
        <v>12728</v>
      </c>
      <c r="D4514" s="410">
        <v>68119.7</v>
      </c>
    </row>
    <row r="4515" spans="1:4" ht="9" customHeight="1">
      <c r="A4515" s="408" t="s">
        <v>26490</v>
      </c>
      <c r="B4515" s="409" t="s">
        <v>26491</v>
      </c>
      <c r="C4515" s="408" t="s">
        <v>12728</v>
      </c>
      <c r="D4515" s="410">
        <v>86517.119999999995</v>
      </c>
    </row>
    <row r="4516" spans="1:4" ht="9" customHeight="1">
      <c r="A4516" s="408" t="s">
        <v>26492</v>
      </c>
      <c r="B4516" s="409" t="s">
        <v>26493</v>
      </c>
      <c r="C4516" s="408" t="s">
        <v>12728</v>
      </c>
      <c r="D4516" s="410">
        <v>11900.18</v>
      </c>
    </row>
    <row r="4517" spans="1:4" ht="9" customHeight="1">
      <c r="A4517" s="408" t="s">
        <v>26494</v>
      </c>
      <c r="B4517" s="409" t="s">
        <v>26495</v>
      </c>
      <c r="C4517" s="408" t="s">
        <v>12728</v>
      </c>
      <c r="D4517" s="410">
        <v>18430.52</v>
      </c>
    </row>
    <row r="4518" spans="1:4" ht="9" customHeight="1">
      <c r="A4518" s="408" t="s">
        <v>26496</v>
      </c>
      <c r="B4518" s="409" t="s">
        <v>26497</v>
      </c>
      <c r="C4518" s="408" t="s">
        <v>12728</v>
      </c>
      <c r="D4518" s="410">
        <v>21279.56</v>
      </c>
    </row>
    <row r="4519" spans="1:4" ht="9" customHeight="1">
      <c r="A4519" s="408" t="s">
        <v>26498</v>
      </c>
      <c r="B4519" s="409" t="s">
        <v>26499</v>
      </c>
      <c r="C4519" s="408" t="s">
        <v>12728</v>
      </c>
      <c r="D4519" s="410">
        <v>29670.49</v>
      </c>
    </row>
    <row r="4520" spans="1:4" ht="9" customHeight="1">
      <c r="A4520" s="408" t="s">
        <v>26500</v>
      </c>
      <c r="B4520" s="409" t="s">
        <v>26501</v>
      </c>
      <c r="C4520" s="408" t="s">
        <v>12728</v>
      </c>
      <c r="D4520" s="410">
        <v>35346.26</v>
      </c>
    </row>
    <row r="4521" spans="1:4" ht="9" customHeight="1">
      <c r="A4521" s="408" t="s">
        <v>26502</v>
      </c>
      <c r="B4521" s="409" t="s">
        <v>26503</v>
      </c>
      <c r="C4521" s="408" t="s">
        <v>12728</v>
      </c>
      <c r="D4521" s="410">
        <v>41136.5</v>
      </c>
    </row>
    <row r="4522" spans="1:4" ht="9" customHeight="1">
      <c r="A4522" s="408" t="s">
        <v>26504</v>
      </c>
      <c r="B4522" s="409" t="s">
        <v>26505</v>
      </c>
      <c r="C4522" s="408" t="s">
        <v>12728</v>
      </c>
      <c r="D4522" s="410">
        <v>52409.31</v>
      </c>
    </row>
    <row r="4523" spans="1:4" ht="9" customHeight="1">
      <c r="A4523" s="408" t="s">
        <v>26506</v>
      </c>
      <c r="B4523" s="409" t="s">
        <v>26507</v>
      </c>
      <c r="C4523" s="408" t="s">
        <v>12728</v>
      </c>
      <c r="D4523" s="410">
        <v>60439.69</v>
      </c>
    </row>
    <row r="4524" spans="1:4" ht="9" customHeight="1">
      <c r="A4524" s="408" t="s">
        <v>26508</v>
      </c>
      <c r="B4524" s="409" t="s">
        <v>26509</v>
      </c>
      <c r="C4524" s="408" t="s">
        <v>12728</v>
      </c>
      <c r="D4524" s="410">
        <v>74970.87</v>
      </c>
    </row>
    <row r="4525" spans="1:4" ht="9" customHeight="1">
      <c r="A4525" s="408" t="s">
        <v>26510</v>
      </c>
      <c r="B4525" s="409" t="s">
        <v>26511</v>
      </c>
      <c r="C4525" s="408" t="s">
        <v>12728</v>
      </c>
      <c r="D4525" s="410">
        <v>81979.960000000006</v>
      </c>
    </row>
    <row r="4526" spans="1:4" ht="9" customHeight="1">
      <c r="A4526" s="408" t="s">
        <v>26512</v>
      </c>
      <c r="B4526" s="409" t="s">
        <v>26513</v>
      </c>
      <c r="C4526" s="408" t="s">
        <v>12728</v>
      </c>
      <c r="D4526" s="410">
        <v>105888.04</v>
      </c>
    </row>
    <row r="4527" spans="1:4" ht="9" customHeight="1">
      <c r="A4527" s="408" t="s">
        <v>26514</v>
      </c>
      <c r="B4527" s="409" t="s">
        <v>26515</v>
      </c>
      <c r="C4527" s="408" t="s">
        <v>19</v>
      </c>
      <c r="D4527" s="410">
        <v>27.07</v>
      </c>
    </row>
    <row r="4528" spans="1:4" ht="18" customHeight="1">
      <c r="A4528" s="408" t="s">
        <v>26516</v>
      </c>
      <c r="B4528" s="409" t="s">
        <v>26517</v>
      </c>
      <c r="C4528" s="408" t="s">
        <v>12728</v>
      </c>
      <c r="D4528" s="410">
        <v>2058.6</v>
      </c>
    </row>
    <row r="4529" spans="1:4" ht="9" customHeight="1">
      <c r="A4529" s="408" t="s">
        <v>26518</v>
      </c>
      <c r="B4529" s="409" t="s">
        <v>26519</v>
      </c>
      <c r="C4529" s="408" t="s">
        <v>12728</v>
      </c>
      <c r="D4529" s="410">
        <v>10409.200000000001</v>
      </c>
    </row>
    <row r="4530" spans="1:4" ht="9" customHeight="1">
      <c r="A4530" s="408" t="s">
        <v>26520</v>
      </c>
      <c r="B4530" s="409" t="s">
        <v>26521</v>
      </c>
      <c r="C4530" s="408" t="s">
        <v>129</v>
      </c>
      <c r="D4530" s="410">
        <v>84.41</v>
      </c>
    </row>
    <row r="4531" spans="1:4" ht="9" customHeight="1">
      <c r="A4531" s="408" t="s">
        <v>26522</v>
      </c>
      <c r="B4531" s="409" t="s">
        <v>26523</v>
      </c>
      <c r="C4531" s="408" t="s">
        <v>12728</v>
      </c>
      <c r="D4531" s="410">
        <v>23336.29</v>
      </c>
    </row>
    <row r="4532" spans="1:4" ht="9" customHeight="1">
      <c r="A4532" s="408" t="s">
        <v>26524</v>
      </c>
      <c r="B4532" s="409" t="s">
        <v>26525</v>
      </c>
      <c r="C4532" s="408" t="s">
        <v>12728</v>
      </c>
      <c r="D4532" s="410">
        <v>10516.31</v>
      </c>
    </row>
    <row r="4533" spans="1:4" ht="9" customHeight="1">
      <c r="A4533" s="408" t="s">
        <v>26526</v>
      </c>
      <c r="B4533" s="409" t="s">
        <v>26527</v>
      </c>
      <c r="C4533" s="408" t="s">
        <v>129</v>
      </c>
      <c r="D4533" s="410">
        <v>447.12</v>
      </c>
    </row>
    <row r="4534" spans="1:4" ht="9" customHeight="1">
      <c r="A4534" s="408" t="s">
        <v>26528</v>
      </c>
      <c r="B4534" s="409" t="s">
        <v>26529</v>
      </c>
      <c r="C4534" s="408" t="s">
        <v>6</v>
      </c>
      <c r="D4534" s="410">
        <v>7850.72</v>
      </c>
    </row>
    <row r="4535" spans="1:4" ht="9" customHeight="1">
      <c r="A4535" s="408" t="s">
        <v>26530</v>
      </c>
      <c r="B4535" s="409" t="s">
        <v>26531</v>
      </c>
      <c r="C4535" s="408" t="s">
        <v>6</v>
      </c>
      <c r="D4535" s="410">
        <v>9297.7199999999993</v>
      </c>
    </row>
    <row r="4536" spans="1:4" ht="9" customHeight="1">
      <c r="A4536" s="408" t="s">
        <v>26532</v>
      </c>
      <c r="B4536" s="409" t="s">
        <v>26533</v>
      </c>
      <c r="C4536" s="408" t="s">
        <v>6</v>
      </c>
      <c r="D4536" s="410">
        <v>10858.77</v>
      </c>
    </row>
    <row r="4537" spans="1:4" ht="9" customHeight="1">
      <c r="A4537" s="408" t="s">
        <v>26534</v>
      </c>
      <c r="B4537" s="409" t="s">
        <v>26535</v>
      </c>
      <c r="C4537" s="408" t="s">
        <v>6</v>
      </c>
      <c r="D4537" s="410">
        <v>13593.23</v>
      </c>
    </row>
    <row r="4538" spans="1:4" ht="9" customHeight="1">
      <c r="A4538" s="408" t="s">
        <v>26536</v>
      </c>
      <c r="B4538" s="409" t="s">
        <v>26537</v>
      </c>
      <c r="C4538" s="408" t="s">
        <v>6</v>
      </c>
      <c r="D4538" s="410">
        <v>15675.67</v>
      </c>
    </row>
    <row r="4539" spans="1:4" ht="9" customHeight="1">
      <c r="A4539" s="408" t="s">
        <v>26538</v>
      </c>
      <c r="B4539" s="409" t="s">
        <v>26539</v>
      </c>
      <c r="C4539" s="408" t="s">
        <v>6</v>
      </c>
      <c r="D4539" s="410">
        <v>20488.990000000002</v>
      </c>
    </row>
    <row r="4540" spans="1:4" ht="9" customHeight="1">
      <c r="A4540" s="408" t="s">
        <v>26540</v>
      </c>
      <c r="B4540" s="409" t="s">
        <v>26541</v>
      </c>
      <c r="C4540" s="408" t="s">
        <v>6</v>
      </c>
      <c r="D4540" s="410">
        <v>23095.75</v>
      </c>
    </row>
    <row r="4541" spans="1:4" ht="9" customHeight="1">
      <c r="A4541" s="408" t="s">
        <v>26542</v>
      </c>
      <c r="B4541" s="409" t="s">
        <v>26543</v>
      </c>
      <c r="C4541" s="408" t="s">
        <v>6</v>
      </c>
      <c r="D4541" s="410">
        <v>26476.45</v>
      </c>
    </row>
    <row r="4542" spans="1:4" ht="9" customHeight="1">
      <c r="A4542" s="408" t="s">
        <v>26544</v>
      </c>
      <c r="B4542" s="409" t="s">
        <v>26545</v>
      </c>
      <c r="C4542" s="408" t="s">
        <v>6</v>
      </c>
      <c r="D4542" s="410">
        <v>33579.49</v>
      </c>
    </row>
    <row r="4543" spans="1:4" ht="9" customHeight="1">
      <c r="A4543" s="408" t="s">
        <v>26546</v>
      </c>
      <c r="B4543" s="409" t="s">
        <v>26547</v>
      </c>
      <c r="C4543" s="408" t="s">
        <v>6</v>
      </c>
      <c r="D4543" s="410">
        <v>39094.269999999997</v>
      </c>
    </row>
    <row r="4544" spans="1:4" ht="9" customHeight="1">
      <c r="A4544" s="408" t="s">
        <v>26548</v>
      </c>
      <c r="B4544" s="409" t="s">
        <v>26549</v>
      </c>
      <c r="C4544" s="408" t="s">
        <v>6</v>
      </c>
      <c r="D4544" s="410">
        <v>51810.44</v>
      </c>
    </row>
    <row r="4545" spans="1:4" ht="9" customHeight="1">
      <c r="A4545" s="408" t="s">
        <v>26550</v>
      </c>
      <c r="B4545" s="409" t="s">
        <v>26551</v>
      </c>
      <c r="C4545" s="408" t="s">
        <v>6</v>
      </c>
      <c r="D4545" s="410">
        <v>7322.38</v>
      </c>
    </row>
    <row r="4546" spans="1:4" ht="9" customHeight="1">
      <c r="A4546" s="408" t="s">
        <v>26552</v>
      </c>
      <c r="B4546" s="409" t="s">
        <v>26553</v>
      </c>
      <c r="C4546" s="408" t="s">
        <v>6</v>
      </c>
      <c r="D4546" s="410">
        <v>8628.23</v>
      </c>
    </row>
    <row r="4547" spans="1:4" ht="9" customHeight="1">
      <c r="A4547" s="408" t="s">
        <v>26554</v>
      </c>
      <c r="B4547" s="409" t="s">
        <v>26555</v>
      </c>
      <c r="C4547" s="408" t="s">
        <v>6</v>
      </c>
      <c r="D4547" s="410">
        <v>10581.19</v>
      </c>
    </row>
    <row r="4548" spans="1:4" ht="9" customHeight="1">
      <c r="A4548" s="408" t="s">
        <v>26556</v>
      </c>
      <c r="B4548" s="409" t="s">
        <v>26557</v>
      </c>
      <c r="C4548" s="408" t="s">
        <v>6</v>
      </c>
      <c r="D4548" s="410">
        <v>13056.24</v>
      </c>
    </row>
    <row r="4549" spans="1:4" ht="9" customHeight="1">
      <c r="A4549" s="408" t="s">
        <v>26558</v>
      </c>
      <c r="B4549" s="409" t="s">
        <v>26559</v>
      </c>
      <c r="C4549" s="408" t="s">
        <v>6</v>
      </c>
      <c r="D4549" s="410">
        <v>15271.98</v>
      </c>
    </row>
    <row r="4550" spans="1:4" ht="9" customHeight="1">
      <c r="A4550" s="408" t="s">
        <v>26560</v>
      </c>
      <c r="B4550" s="409" t="s">
        <v>26561</v>
      </c>
      <c r="C4550" s="408" t="s">
        <v>6</v>
      </c>
      <c r="D4550" s="410">
        <v>20089.900000000001</v>
      </c>
    </row>
    <row r="4551" spans="1:4" ht="9" customHeight="1">
      <c r="A4551" s="408" t="s">
        <v>26562</v>
      </c>
      <c r="B4551" s="409" t="s">
        <v>26563</v>
      </c>
      <c r="C4551" s="408" t="s">
        <v>6</v>
      </c>
      <c r="D4551" s="410">
        <v>22436.99</v>
      </c>
    </row>
    <row r="4552" spans="1:4" ht="9" customHeight="1">
      <c r="A4552" s="408" t="s">
        <v>26564</v>
      </c>
      <c r="B4552" s="409" t="s">
        <v>26565</v>
      </c>
      <c r="C4552" s="408" t="s">
        <v>6</v>
      </c>
      <c r="D4552" s="410">
        <v>25948.32</v>
      </c>
    </row>
    <row r="4553" spans="1:4" ht="9" customHeight="1">
      <c r="A4553" s="408" t="s">
        <v>26566</v>
      </c>
      <c r="B4553" s="409" t="s">
        <v>26567</v>
      </c>
      <c r="C4553" s="408" t="s">
        <v>6</v>
      </c>
      <c r="D4553" s="410">
        <v>32983.46</v>
      </c>
    </row>
    <row r="4554" spans="1:4" ht="9" customHeight="1">
      <c r="A4554" s="408" t="s">
        <v>26568</v>
      </c>
      <c r="B4554" s="409" t="s">
        <v>26569</v>
      </c>
      <c r="C4554" s="408" t="s">
        <v>6</v>
      </c>
      <c r="D4554" s="410">
        <v>38575.379999999997</v>
      </c>
    </row>
    <row r="4555" spans="1:4" ht="9" customHeight="1">
      <c r="A4555" s="408" t="s">
        <v>26570</v>
      </c>
      <c r="B4555" s="409" t="s">
        <v>26571</v>
      </c>
      <c r="C4555" s="408" t="s">
        <v>6</v>
      </c>
      <c r="D4555" s="410">
        <v>51078.69</v>
      </c>
    </row>
    <row r="4556" spans="1:4" ht="9" customHeight="1">
      <c r="A4556" s="408" t="s">
        <v>26572</v>
      </c>
      <c r="B4556" s="409" t="s">
        <v>26573</v>
      </c>
      <c r="C4556" s="408" t="s">
        <v>6</v>
      </c>
      <c r="D4556" s="410">
        <v>7317.12</v>
      </c>
    </row>
    <row r="4557" spans="1:4" ht="9" customHeight="1">
      <c r="A4557" s="408" t="s">
        <v>26574</v>
      </c>
      <c r="B4557" s="409" t="s">
        <v>26575</v>
      </c>
      <c r="C4557" s="408" t="s">
        <v>6</v>
      </c>
      <c r="D4557" s="410">
        <v>8628.2900000000009</v>
      </c>
    </row>
    <row r="4558" spans="1:4" ht="9" customHeight="1">
      <c r="A4558" s="408" t="s">
        <v>26576</v>
      </c>
      <c r="B4558" s="409" t="s">
        <v>26577</v>
      </c>
      <c r="C4558" s="408" t="s">
        <v>6</v>
      </c>
      <c r="D4558" s="410">
        <v>10581.21</v>
      </c>
    </row>
    <row r="4559" spans="1:4" ht="9" customHeight="1">
      <c r="A4559" s="408" t="s">
        <v>26578</v>
      </c>
      <c r="B4559" s="409" t="s">
        <v>26579</v>
      </c>
      <c r="C4559" s="408" t="s">
        <v>6</v>
      </c>
      <c r="D4559" s="410">
        <v>13056.38</v>
      </c>
    </row>
    <row r="4560" spans="1:4" ht="9" customHeight="1">
      <c r="A4560" s="408" t="s">
        <v>26580</v>
      </c>
      <c r="B4560" s="409" t="s">
        <v>26581</v>
      </c>
      <c r="C4560" s="408" t="s">
        <v>6</v>
      </c>
      <c r="D4560" s="410">
        <v>15272.03</v>
      </c>
    </row>
    <row r="4561" spans="1:4" ht="9" customHeight="1">
      <c r="A4561" s="408" t="s">
        <v>26582</v>
      </c>
      <c r="B4561" s="409" t="s">
        <v>26583</v>
      </c>
      <c r="C4561" s="408" t="s">
        <v>6</v>
      </c>
      <c r="D4561" s="410">
        <v>20090</v>
      </c>
    </row>
    <row r="4562" spans="1:4" ht="9" customHeight="1">
      <c r="A4562" s="408" t="s">
        <v>26584</v>
      </c>
      <c r="B4562" s="409" t="s">
        <v>26585</v>
      </c>
      <c r="C4562" s="408" t="s">
        <v>6</v>
      </c>
      <c r="D4562" s="410">
        <v>22437.14</v>
      </c>
    </row>
    <row r="4563" spans="1:4" ht="9" customHeight="1">
      <c r="A4563" s="408" t="s">
        <v>26586</v>
      </c>
      <c r="B4563" s="409" t="s">
        <v>26587</v>
      </c>
      <c r="C4563" s="408" t="s">
        <v>6</v>
      </c>
      <c r="D4563" s="410">
        <v>25948.34</v>
      </c>
    </row>
    <row r="4564" spans="1:4" ht="9" customHeight="1">
      <c r="A4564" s="408" t="s">
        <v>26588</v>
      </c>
      <c r="B4564" s="409" t="s">
        <v>26589</v>
      </c>
      <c r="C4564" s="408" t="s">
        <v>6</v>
      </c>
      <c r="D4564" s="410">
        <v>32983.64</v>
      </c>
    </row>
    <row r="4565" spans="1:4" ht="9" customHeight="1">
      <c r="A4565" s="408" t="s">
        <v>26590</v>
      </c>
      <c r="B4565" s="409" t="s">
        <v>26591</v>
      </c>
      <c r="C4565" s="408" t="s">
        <v>6</v>
      </c>
      <c r="D4565" s="410">
        <v>38576.15</v>
      </c>
    </row>
    <row r="4566" spans="1:4" ht="9" customHeight="1">
      <c r="A4566" s="408" t="s">
        <v>26592</v>
      </c>
      <c r="B4566" s="409" t="s">
        <v>26593</v>
      </c>
      <c r="C4566" s="408" t="s">
        <v>6</v>
      </c>
      <c r="D4566" s="410">
        <v>51078.82</v>
      </c>
    </row>
    <row r="4567" spans="1:4" ht="9" customHeight="1">
      <c r="A4567" s="408" t="s">
        <v>26594</v>
      </c>
      <c r="B4567" s="409" t="s">
        <v>26595</v>
      </c>
      <c r="C4567" s="408" t="s">
        <v>6</v>
      </c>
      <c r="D4567" s="410">
        <v>280.01</v>
      </c>
    </row>
    <row r="4568" spans="1:4" ht="9" customHeight="1">
      <c r="A4568" s="408" t="s">
        <v>26596</v>
      </c>
      <c r="B4568" s="409" t="s">
        <v>26597</v>
      </c>
      <c r="C4568" s="408" t="s">
        <v>6</v>
      </c>
      <c r="D4568" s="410">
        <v>441.58</v>
      </c>
    </row>
    <row r="4569" spans="1:4" ht="9" customHeight="1">
      <c r="A4569" s="408" t="s">
        <v>26598</v>
      </c>
      <c r="B4569" s="409" t="s">
        <v>26599</v>
      </c>
      <c r="C4569" s="408" t="s">
        <v>6</v>
      </c>
      <c r="D4569" s="410">
        <v>575.91</v>
      </c>
    </row>
    <row r="4570" spans="1:4" ht="9" customHeight="1">
      <c r="A4570" s="408" t="s">
        <v>26600</v>
      </c>
      <c r="B4570" s="409" t="s">
        <v>26601</v>
      </c>
      <c r="C4570" s="408" t="s">
        <v>6</v>
      </c>
      <c r="D4570" s="410">
        <v>737.18</v>
      </c>
    </row>
    <row r="4571" spans="1:4" ht="9" customHeight="1">
      <c r="A4571" s="408" t="s">
        <v>26602</v>
      </c>
      <c r="B4571" s="409" t="s">
        <v>26603</v>
      </c>
      <c r="C4571" s="408" t="s">
        <v>6</v>
      </c>
      <c r="D4571" s="410">
        <v>845.32</v>
      </c>
    </row>
    <row r="4572" spans="1:4" ht="9" customHeight="1">
      <c r="A4572" s="408" t="s">
        <v>26604</v>
      </c>
      <c r="B4572" s="409" t="s">
        <v>26605</v>
      </c>
      <c r="C4572" s="408" t="s">
        <v>6</v>
      </c>
      <c r="D4572" s="410">
        <v>1059.6199999999999</v>
      </c>
    </row>
    <row r="4573" spans="1:4" ht="9" customHeight="1">
      <c r="A4573" s="408" t="s">
        <v>26606</v>
      </c>
      <c r="B4573" s="409" t="s">
        <v>26607</v>
      </c>
      <c r="C4573" s="408" t="s">
        <v>6</v>
      </c>
      <c r="D4573" s="410">
        <v>1181.83</v>
      </c>
    </row>
    <row r="4574" spans="1:4" ht="9" customHeight="1">
      <c r="A4574" s="408" t="s">
        <v>26608</v>
      </c>
      <c r="B4574" s="409" t="s">
        <v>26609</v>
      </c>
      <c r="C4574" s="408" t="s">
        <v>6</v>
      </c>
      <c r="D4574" s="410">
        <v>1370.25</v>
      </c>
    </row>
    <row r="4575" spans="1:4" ht="9" customHeight="1">
      <c r="A4575" s="408" t="s">
        <v>26610</v>
      </c>
      <c r="B4575" s="409" t="s">
        <v>26611</v>
      </c>
      <c r="C4575" s="408" t="s">
        <v>6</v>
      </c>
      <c r="D4575" s="410">
        <v>1585.94</v>
      </c>
    </row>
    <row r="4576" spans="1:4" ht="9" customHeight="1">
      <c r="A4576" s="408" t="s">
        <v>26612</v>
      </c>
      <c r="B4576" s="409" t="s">
        <v>26613</v>
      </c>
      <c r="C4576" s="408" t="s">
        <v>144</v>
      </c>
      <c r="D4576" s="410">
        <v>0.34</v>
      </c>
    </row>
    <row r="4577" spans="1:4" ht="9" customHeight="1">
      <c r="A4577" s="408" t="s">
        <v>26614</v>
      </c>
      <c r="B4577" s="409" t="s">
        <v>26615</v>
      </c>
      <c r="C4577" s="408" t="s">
        <v>144</v>
      </c>
      <c r="D4577" s="410">
        <v>0.28000000000000003</v>
      </c>
    </row>
    <row r="4578" spans="1:4" ht="9" customHeight="1">
      <c r="A4578" s="408" t="s">
        <v>26616</v>
      </c>
      <c r="B4578" s="409" t="s">
        <v>26617</v>
      </c>
      <c r="C4578" s="408" t="s">
        <v>144</v>
      </c>
      <c r="D4578" s="410">
        <v>0.41</v>
      </c>
    </row>
    <row r="4579" spans="1:4" ht="18" customHeight="1">
      <c r="A4579" s="408" t="s">
        <v>26618</v>
      </c>
      <c r="B4579" s="409" t="s">
        <v>26619</v>
      </c>
      <c r="C4579" s="408" t="s">
        <v>6</v>
      </c>
      <c r="D4579" s="410">
        <v>24.04</v>
      </c>
    </row>
    <row r="4580" spans="1:4" ht="18" customHeight="1">
      <c r="A4580" s="408" t="s">
        <v>26620</v>
      </c>
      <c r="B4580" s="409" t="s">
        <v>26621</v>
      </c>
      <c r="C4580" s="408" t="s">
        <v>6</v>
      </c>
      <c r="D4580" s="410">
        <v>77.3</v>
      </c>
    </row>
    <row r="4581" spans="1:4" ht="9" customHeight="1">
      <c r="A4581" s="408" t="s">
        <v>26622</v>
      </c>
      <c r="B4581" s="409" t="s">
        <v>26623</v>
      </c>
      <c r="C4581" s="408" t="s">
        <v>6</v>
      </c>
      <c r="D4581" s="410">
        <v>25.17</v>
      </c>
    </row>
    <row r="4582" spans="1:4" ht="9" customHeight="1">
      <c r="A4582" s="408" t="s">
        <v>26624</v>
      </c>
      <c r="B4582" s="409" t="s">
        <v>26625</v>
      </c>
      <c r="C4582" s="408" t="s">
        <v>144</v>
      </c>
      <c r="D4582" s="410">
        <v>208.85</v>
      </c>
    </row>
    <row r="4583" spans="1:4" ht="9" customHeight="1">
      <c r="A4583" s="408" t="s">
        <v>26626</v>
      </c>
      <c r="B4583" s="409" t="s">
        <v>26627</v>
      </c>
      <c r="C4583" s="408" t="s">
        <v>144</v>
      </c>
      <c r="D4583" s="410">
        <v>7.47</v>
      </c>
    </row>
    <row r="4584" spans="1:4" ht="9" customHeight="1">
      <c r="A4584" s="408" t="s">
        <v>26628</v>
      </c>
      <c r="B4584" s="409" t="s">
        <v>26629</v>
      </c>
      <c r="C4584" s="408" t="s">
        <v>143</v>
      </c>
      <c r="D4584" s="410">
        <v>1.27</v>
      </c>
    </row>
    <row r="4585" spans="1:4" ht="9" customHeight="1">
      <c r="A4585" s="408" t="s">
        <v>26630</v>
      </c>
      <c r="B4585" s="409" t="s">
        <v>26631</v>
      </c>
      <c r="C4585" s="408" t="s">
        <v>19</v>
      </c>
      <c r="D4585" s="410">
        <v>13.34</v>
      </c>
    </row>
    <row r="4586" spans="1:4" ht="9" customHeight="1">
      <c r="A4586" s="408" t="s">
        <v>26632</v>
      </c>
      <c r="B4586" s="409" t="s">
        <v>26633</v>
      </c>
      <c r="C4586" s="408" t="s">
        <v>144</v>
      </c>
      <c r="D4586" s="410">
        <v>3.27</v>
      </c>
    </row>
    <row r="4587" spans="1:4" ht="9" customHeight="1">
      <c r="A4587" s="408" t="s">
        <v>26634</v>
      </c>
      <c r="B4587" s="409" t="s">
        <v>26635</v>
      </c>
      <c r="C4587" s="408" t="s">
        <v>144</v>
      </c>
      <c r="D4587" s="410">
        <v>0.28000000000000003</v>
      </c>
    </row>
    <row r="4588" spans="1:4" ht="9" customHeight="1">
      <c r="A4588" s="408" t="s">
        <v>26636</v>
      </c>
      <c r="B4588" s="409" t="s">
        <v>26637</v>
      </c>
      <c r="C4588" s="408" t="s">
        <v>144</v>
      </c>
      <c r="D4588" s="410">
        <v>2.19</v>
      </c>
    </row>
    <row r="4589" spans="1:4" ht="18" customHeight="1">
      <c r="A4589" s="408" t="s">
        <v>26638</v>
      </c>
      <c r="B4589" s="409" t="s">
        <v>26639</v>
      </c>
      <c r="C4589" s="408" t="s">
        <v>6</v>
      </c>
      <c r="D4589" s="410">
        <v>527.57000000000005</v>
      </c>
    </row>
    <row r="4590" spans="1:4" ht="9" customHeight="1">
      <c r="A4590" s="408" t="s">
        <v>26640</v>
      </c>
      <c r="B4590" s="409" t="s">
        <v>26641</v>
      </c>
      <c r="C4590" s="408" t="s">
        <v>144</v>
      </c>
      <c r="D4590" s="410">
        <v>10.79</v>
      </c>
    </row>
    <row r="4591" spans="1:4" ht="9" customHeight="1">
      <c r="A4591" s="408" t="s">
        <v>26642</v>
      </c>
      <c r="B4591" s="409" t="s">
        <v>26643</v>
      </c>
      <c r="C4591" s="408" t="s">
        <v>12728</v>
      </c>
      <c r="D4591" s="410">
        <v>25.17</v>
      </c>
    </row>
    <row r="4592" spans="1:4" ht="9" customHeight="1">
      <c r="A4592" s="408" t="s">
        <v>26644</v>
      </c>
      <c r="B4592" s="409" t="s">
        <v>26645</v>
      </c>
      <c r="C4592" s="408" t="s">
        <v>12728</v>
      </c>
      <c r="D4592" s="410">
        <v>24.04</v>
      </c>
    </row>
    <row r="4593" spans="1:4" ht="9" customHeight="1">
      <c r="A4593" s="408" t="s">
        <v>26646</v>
      </c>
      <c r="B4593" s="409" t="s">
        <v>26647</v>
      </c>
      <c r="C4593" s="408" t="s">
        <v>12728</v>
      </c>
      <c r="D4593" s="410">
        <v>73.63</v>
      </c>
    </row>
    <row r="4594" spans="1:4" ht="9" customHeight="1">
      <c r="A4594" s="408" t="s">
        <v>26648</v>
      </c>
      <c r="B4594" s="409" t="s">
        <v>26649</v>
      </c>
      <c r="C4594" s="408" t="s">
        <v>12728</v>
      </c>
      <c r="D4594" s="410">
        <v>115.78</v>
      </c>
    </row>
    <row r="4595" spans="1:4" ht="9" customHeight="1">
      <c r="A4595" s="408" t="s">
        <v>26650</v>
      </c>
      <c r="B4595" s="409" t="s">
        <v>26651</v>
      </c>
      <c r="C4595" s="408" t="s">
        <v>12728</v>
      </c>
      <c r="D4595" s="410">
        <v>174.79</v>
      </c>
    </row>
    <row r="4596" spans="1:4" ht="9" customHeight="1">
      <c r="A4596" s="408" t="s">
        <v>26652</v>
      </c>
      <c r="B4596" s="409" t="s">
        <v>26653</v>
      </c>
      <c r="C4596" s="408" t="s">
        <v>12728</v>
      </c>
      <c r="D4596" s="410">
        <v>52.17</v>
      </c>
    </row>
    <row r="4597" spans="1:4" ht="9" customHeight="1">
      <c r="A4597" s="408" t="s">
        <v>26654</v>
      </c>
      <c r="B4597" s="409" t="s">
        <v>26655</v>
      </c>
      <c r="C4597" s="408" t="s">
        <v>12728</v>
      </c>
      <c r="D4597" s="410">
        <v>106.81</v>
      </c>
    </row>
    <row r="4598" spans="1:4" ht="9" customHeight="1">
      <c r="A4598" s="408" t="s">
        <v>26656</v>
      </c>
      <c r="B4598" s="409" t="s">
        <v>26657</v>
      </c>
      <c r="C4598" s="408" t="s">
        <v>12728</v>
      </c>
      <c r="D4598" s="410">
        <v>122.12</v>
      </c>
    </row>
    <row r="4599" spans="1:4" ht="9" customHeight="1">
      <c r="A4599" s="408" t="s">
        <v>26658</v>
      </c>
      <c r="B4599" s="409" t="s">
        <v>26659</v>
      </c>
      <c r="C4599" s="408" t="s">
        <v>144</v>
      </c>
      <c r="D4599" s="410">
        <v>59.12</v>
      </c>
    </row>
    <row r="4600" spans="1:4" ht="9" customHeight="1">
      <c r="A4600" s="408" t="s">
        <v>26660</v>
      </c>
      <c r="B4600" s="409" t="s">
        <v>26661</v>
      </c>
      <c r="C4600" s="408" t="s">
        <v>143</v>
      </c>
      <c r="D4600" s="410">
        <v>276.14</v>
      </c>
    </row>
    <row r="4601" spans="1:4" ht="9" customHeight="1">
      <c r="A4601" s="408" t="s">
        <v>26662</v>
      </c>
      <c r="B4601" s="409" t="s">
        <v>26663</v>
      </c>
      <c r="C4601" s="408" t="s">
        <v>144</v>
      </c>
      <c r="D4601" s="410">
        <v>14.73</v>
      </c>
    </row>
    <row r="4602" spans="1:4" ht="18" customHeight="1">
      <c r="A4602" s="408" t="s">
        <v>26664</v>
      </c>
      <c r="B4602" s="409" t="s">
        <v>26665</v>
      </c>
      <c r="C4602" s="408" t="s">
        <v>144</v>
      </c>
      <c r="D4602" s="410">
        <v>9.07</v>
      </c>
    </row>
    <row r="4603" spans="1:4" ht="9" customHeight="1">
      <c r="A4603" s="408" t="s">
        <v>26666</v>
      </c>
      <c r="B4603" s="409" t="s">
        <v>26667</v>
      </c>
      <c r="C4603" s="408" t="s">
        <v>143</v>
      </c>
      <c r="D4603" s="410">
        <v>2.91</v>
      </c>
    </row>
    <row r="4604" spans="1:4" ht="9" customHeight="1">
      <c r="A4604" s="408" t="s">
        <v>26668</v>
      </c>
      <c r="B4604" s="409" t="s">
        <v>26669</v>
      </c>
      <c r="C4604" s="408" t="s">
        <v>144</v>
      </c>
      <c r="D4604" s="410">
        <v>0.05</v>
      </c>
    </row>
    <row r="4605" spans="1:4" ht="9" customHeight="1">
      <c r="A4605" s="408" t="s">
        <v>26670</v>
      </c>
      <c r="B4605" s="409" t="s">
        <v>26671</v>
      </c>
      <c r="C4605" s="408" t="s">
        <v>144</v>
      </c>
      <c r="D4605" s="410">
        <v>17.52</v>
      </c>
    </row>
    <row r="4606" spans="1:4" ht="9" customHeight="1">
      <c r="A4606" s="408" t="s">
        <v>26672</v>
      </c>
      <c r="B4606" s="409" t="s">
        <v>26673</v>
      </c>
      <c r="C4606" s="408" t="s">
        <v>6</v>
      </c>
      <c r="D4606" s="410">
        <v>48.27</v>
      </c>
    </row>
    <row r="4607" spans="1:4" ht="9" customHeight="1">
      <c r="A4607" s="408" t="s">
        <v>26674</v>
      </c>
      <c r="B4607" s="409" t="s">
        <v>26675</v>
      </c>
      <c r="C4607" s="408" t="s">
        <v>144</v>
      </c>
      <c r="D4607" s="410">
        <v>6.24</v>
      </c>
    </row>
    <row r="4608" spans="1:4" ht="9" customHeight="1">
      <c r="A4608" s="408" t="s">
        <v>26676</v>
      </c>
      <c r="B4608" s="409" t="s">
        <v>26677</v>
      </c>
      <c r="C4608" s="408" t="s">
        <v>144</v>
      </c>
      <c r="D4608" s="410">
        <v>3.5</v>
      </c>
    </row>
    <row r="4609" spans="1:4" ht="9" customHeight="1">
      <c r="A4609" s="408" t="s">
        <v>26678</v>
      </c>
      <c r="B4609" s="409" t="s">
        <v>26679</v>
      </c>
      <c r="C4609" s="408" t="s">
        <v>144</v>
      </c>
      <c r="D4609" s="410">
        <v>0.34</v>
      </c>
    </row>
    <row r="4610" spans="1:4" ht="9" customHeight="1">
      <c r="A4610" s="408" t="s">
        <v>26680</v>
      </c>
      <c r="B4610" s="409" t="s">
        <v>26681</v>
      </c>
      <c r="C4610" s="408" t="s">
        <v>12728</v>
      </c>
      <c r="D4610" s="410">
        <v>593.08000000000004</v>
      </c>
    </row>
    <row r="4611" spans="1:4" ht="9" customHeight="1">
      <c r="A4611" s="408" t="s">
        <v>26682</v>
      </c>
      <c r="B4611" s="409" t="s">
        <v>26683</v>
      </c>
      <c r="C4611" s="408" t="s">
        <v>12728</v>
      </c>
      <c r="D4611" s="410">
        <v>767.81</v>
      </c>
    </row>
    <row r="4612" spans="1:4" ht="9" customHeight="1">
      <c r="A4612" s="408" t="s">
        <v>26684</v>
      </c>
      <c r="B4612" s="409" t="s">
        <v>26685</v>
      </c>
      <c r="C4612" s="408" t="s">
        <v>12728</v>
      </c>
      <c r="D4612" s="410">
        <v>719.81</v>
      </c>
    </row>
    <row r="4613" spans="1:4" ht="9" customHeight="1">
      <c r="A4613" s="408" t="s">
        <v>26686</v>
      </c>
      <c r="B4613" s="409" t="s">
        <v>26687</v>
      </c>
      <c r="C4613" s="408" t="s">
        <v>12728</v>
      </c>
      <c r="D4613" s="410">
        <v>937.29</v>
      </c>
    </row>
    <row r="4614" spans="1:4" ht="9" customHeight="1">
      <c r="A4614" s="408" t="s">
        <v>26688</v>
      </c>
      <c r="B4614" s="409" t="s">
        <v>26689</v>
      </c>
      <c r="C4614" s="408" t="s">
        <v>12728</v>
      </c>
      <c r="D4614" s="410">
        <v>1012.3</v>
      </c>
    </row>
    <row r="4615" spans="1:4" ht="9" customHeight="1">
      <c r="A4615" s="408" t="s">
        <v>26690</v>
      </c>
      <c r="B4615" s="409" t="s">
        <v>26691</v>
      </c>
      <c r="C4615" s="408" t="s">
        <v>12728</v>
      </c>
      <c r="D4615" s="410">
        <v>1207.1500000000001</v>
      </c>
    </row>
    <row r="4616" spans="1:4" ht="9" customHeight="1">
      <c r="A4616" s="408" t="s">
        <v>26692</v>
      </c>
      <c r="B4616" s="409" t="s">
        <v>26693</v>
      </c>
      <c r="C4616" s="408" t="s">
        <v>12728</v>
      </c>
      <c r="D4616" s="410">
        <v>1214.49</v>
      </c>
    </row>
    <row r="4617" spans="1:4" ht="9" customHeight="1">
      <c r="A4617" s="408" t="s">
        <v>26694</v>
      </c>
      <c r="B4617" s="409" t="s">
        <v>26695</v>
      </c>
      <c r="C4617" s="408" t="s">
        <v>12728</v>
      </c>
      <c r="D4617" s="410">
        <v>1541.13</v>
      </c>
    </row>
    <row r="4618" spans="1:4" ht="9" customHeight="1">
      <c r="A4618" s="408" t="s">
        <v>26696</v>
      </c>
      <c r="B4618" s="409" t="s">
        <v>26697</v>
      </c>
      <c r="C4618" s="408" t="s">
        <v>12728</v>
      </c>
      <c r="D4618" s="410">
        <v>1544.99</v>
      </c>
    </row>
    <row r="4619" spans="1:4" ht="9" customHeight="1">
      <c r="A4619" s="408" t="s">
        <v>26698</v>
      </c>
      <c r="B4619" s="409" t="s">
        <v>26699</v>
      </c>
      <c r="C4619" s="408" t="s">
        <v>12728</v>
      </c>
      <c r="D4619" s="410">
        <v>1939.79</v>
      </c>
    </row>
    <row r="4620" spans="1:4" ht="9" customHeight="1">
      <c r="A4620" s="408" t="s">
        <v>26700</v>
      </c>
      <c r="B4620" s="409" t="s">
        <v>26701</v>
      </c>
      <c r="C4620" s="408" t="s">
        <v>12728</v>
      </c>
      <c r="D4620" s="410">
        <v>1850.69</v>
      </c>
    </row>
    <row r="4621" spans="1:4" ht="9" customHeight="1">
      <c r="A4621" s="408" t="s">
        <v>26702</v>
      </c>
      <c r="B4621" s="409" t="s">
        <v>26703</v>
      </c>
      <c r="C4621" s="408" t="s">
        <v>12728</v>
      </c>
      <c r="D4621" s="410">
        <v>2526.85</v>
      </c>
    </row>
    <row r="4622" spans="1:4" ht="9" customHeight="1">
      <c r="A4622" s="408" t="s">
        <v>26704</v>
      </c>
      <c r="B4622" s="409" t="s">
        <v>26705</v>
      </c>
      <c r="C4622" s="408" t="s">
        <v>12728</v>
      </c>
      <c r="D4622" s="410">
        <v>2655.27</v>
      </c>
    </row>
    <row r="4623" spans="1:4" ht="9" customHeight="1">
      <c r="A4623" s="408" t="s">
        <v>26706</v>
      </c>
      <c r="B4623" s="409" t="s">
        <v>26707</v>
      </c>
      <c r="C4623" s="408" t="s">
        <v>12728</v>
      </c>
      <c r="D4623" s="410">
        <v>3588.28</v>
      </c>
    </row>
    <row r="4624" spans="1:4" ht="9" customHeight="1">
      <c r="A4624" s="408" t="s">
        <v>26708</v>
      </c>
      <c r="B4624" s="409" t="s">
        <v>26709</v>
      </c>
      <c r="C4624" s="408" t="s">
        <v>12728</v>
      </c>
      <c r="D4624" s="410">
        <v>263.52999999999997</v>
      </c>
    </row>
    <row r="4625" spans="1:4" ht="9" customHeight="1">
      <c r="A4625" s="408" t="s">
        <v>26710</v>
      </c>
      <c r="B4625" s="409" t="s">
        <v>26711</v>
      </c>
      <c r="C4625" s="408" t="s">
        <v>12728</v>
      </c>
      <c r="D4625" s="410">
        <v>316.27999999999997</v>
      </c>
    </row>
    <row r="4626" spans="1:4" ht="9" customHeight="1">
      <c r="A4626" s="408" t="s">
        <v>26712</v>
      </c>
      <c r="B4626" s="409" t="s">
        <v>26713</v>
      </c>
      <c r="C4626" s="408" t="s">
        <v>12728</v>
      </c>
      <c r="D4626" s="410">
        <v>380.72</v>
      </c>
    </row>
    <row r="4627" spans="1:4" ht="9" customHeight="1">
      <c r="A4627" s="408" t="s">
        <v>26714</v>
      </c>
      <c r="B4627" s="409" t="s">
        <v>26715</v>
      </c>
      <c r="C4627" s="408" t="s">
        <v>12728</v>
      </c>
      <c r="D4627" s="410">
        <v>456.12</v>
      </c>
    </row>
    <row r="4628" spans="1:4" ht="9" customHeight="1">
      <c r="A4628" s="408" t="s">
        <v>26716</v>
      </c>
      <c r="B4628" s="409" t="s">
        <v>26717</v>
      </c>
      <c r="C4628" s="408" t="s">
        <v>12728</v>
      </c>
      <c r="D4628" s="410">
        <v>393.68</v>
      </c>
    </row>
    <row r="4629" spans="1:4" ht="9" customHeight="1">
      <c r="A4629" s="408" t="s">
        <v>26718</v>
      </c>
      <c r="B4629" s="409" t="s">
        <v>26719</v>
      </c>
      <c r="C4629" s="408" t="s">
        <v>12728</v>
      </c>
      <c r="D4629" s="410">
        <v>532.92999999999995</v>
      </c>
    </row>
    <row r="4630" spans="1:4" ht="9" customHeight="1">
      <c r="A4630" s="408" t="s">
        <v>26720</v>
      </c>
      <c r="B4630" s="409" t="s">
        <v>26721</v>
      </c>
      <c r="C4630" s="408" t="s">
        <v>12728</v>
      </c>
      <c r="D4630" s="410">
        <v>484.87</v>
      </c>
    </row>
    <row r="4631" spans="1:4" ht="9" customHeight="1">
      <c r="A4631" s="408" t="s">
        <v>26722</v>
      </c>
      <c r="B4631" s="409" t="s">
        <v>26723</v>
      </c>
      <c r="C4631" s="408" t="s">
        <v>12728</v>
      </c>
      <c r="D4631" s="410">
        <v>606.95000000000005</v>
      </c>
    </row>
    <row r="4632" spans="1:4" ht="9" customHeight="1">
      <c r="A4632" s="408" t="s">
        <v>26724</v>
      </c>
      <c r="B4632" s="409" t="s">
        <v>26725</v>
      </c>
      <c r="C4632" s="408" t="s">
        <v>12728</v>
      </c>
      <c r="D4632" s="410">
        <v>543.80999999999995</v>
      </c>
    </row>
    <row r="4633" spans="1:4" ht="9" customHeight="1">
      <c r="A4633" s="408" t="s">
        <v>26726</v>
      </c>
      <c r="B4633" s="409" t="s">
        <v>26727</v>
      </c>
      <c r="C4633" s="408" t="s">
        <v>12728</v>
      </c>
      <c r="D4633" s="410">
        <v>709.12</v>
      </c>
    </row>
    <row r="4634" spans="1:4" ht="9" customHeight="1">
      <c r="A4634" s="408" t="s">
        <v>26728</v>
      </c>
      <c r="B4634" s="409" t="s">
        <v>26729</v>
      </c>
      <c r="C4634" s="408" t="s">
        <v>12728</v>
      </c>
      <c r="D4634" s="410">
        <v>178.57</v>
      </c>
    </row>
    <row r="4635" spans="1:4" ht="9" customHeight="1">
      <c r="A4635" s="408" t="s">
        <v>26730</v>
      </c>
      <c r="B4635" s="409" t="s">
        <v>26731</v>
      </c>
      <c r="C4635" s="408" t="s">
        <v>12728</v>
      </c>
      <c r="D4635" s="410">
        <v>227.44</v>
      </c>
    </row>
    <row r="4636" spans="1:4" ht="9" customHeight="1">
      <c r="A4636" s="408" t="s">
        <v>26732</v>
      </c>
      <c r="B4636" s="409" t="s">
        <v>26733</v>
      </c>
      <c r="C4636" s="408" t="s">
        <v>12728</v>
      </c>
      <c r="D4636" s="410">
        <v>66.56</v>
      </c>
    </row>
    <row r="4637" spans="1:4" ht="9" customHeight="1">
      <c r="A4637" s="408" t="s">
        <v>26734</v>
      </c>
      <c r="B4637" s="409" t="s">
        <v>26735</v>
      </c>
      <c r="C4637" s="408" t="s">
        <v>12728</v>
      </c>
      <c r="D4637" s="410">
        <v>93.25</v>
      </c>
    </row>
    <row r="4638" spans="1:4" ht="9" customHeight="1">
      <c r="A4638" s="408" t="s">
        <v>26736</v>
      </c>
      <c r="B4638" s="409" t="s">
        <v>26737</v>
      </c>
      <c r="C4638" s="408" t="s">
        <v>12728</v>
      </c>
      <c r="D4638" s="410">
        <v>403.1</v>
      </c>
    </row>
    <row r="4639" spans="1:4" ht="9" customHeight="1">
      <c r="A4639" s="408" t="s">
        <v>26738</v>
      </c>
      <c r="B4639" s="409" t="s">
        <v>26739</v>
      </c>
      <c r="C4639" s="408" t="s">
        <v>12728</v>
      </c>
      <c r="D4639" s="410">
        <v>523.14</v>
      </c>
    </row>
    <row r="4640" spans="1:4" ht="9" customHeight="1">
      <c r="A4640" s="408" t="s">
        <v>26740</v>
      </c>
      <c r="B4640" s="409" t="s">
        <v>26741</v>
      </c>
      <c r="C4640" s="408" t="s">
        <v>12728</v>
      </c>
      <c r="D4640" s="410">
        <v>786.88</v>
      </c>
    </row>
    <row r="4641" spans="1:4" ht="9" customHeight="1">
      <c r="A4641" s="408" t="s">
        <v>26742</v>
      </c>
      <c r="B4641" s="409" t="s">
        <v>26743</v>
      </c>
      <c r="C4641" s="408" t="s">
        <v>12728</v>
      </c>
      <c r="D4641" s="410">
        <v>978.54</v>
      </c>
    </row>
    <row r="4642" spans="1:4" ht="9" customHeight="1">
      <c r="A4642" s="408" t="s">
        <v>26744</v>
      </c>
      <c r="B4642" s="409" t="s">
        <v>26745</v>
      </c>
      <c r="C4642" s="408" t="s">
        <v>12728</v>
      </c>
      <c r="D4642" s="410">
        <v>860.63</v>
      </c>
    </row>
    <row r="4643" spans="1:4" ht="9" customHeight="1">
      <c r="A4643" s="408" t="s">
        <v>26746</v>
      </c>
      <c r="B4643" s="409" t="s">
        <v>26747</v>
      </c>
      <c r="C4643" s="408" t="s">
        <v>12728</v>
      </c>
      <c r="D4643" s="410">
        <v>1052.8</v>
      </c>
    </row>
    <row r="4644" spans="1:4" ht="9" customHeight="1">
      <c r="A4644" s="408" t="s">
        <v>26748</v>
      </c>
      <c r="B4644" s="409" t="s">
        <v>26749</v>
      </c>
      <c r="C4644" s="408" t="s">
        <v>12728</v>
      </c>
      <c r="D4644" s="410">
        <v>253.18</v>
      </c>
    </row>
    <row r="4645" spans="1:4" ht="9" customHeight="1">
      <c r="A4645" s="408" t="s">
        <v>26750</v>
      </c>
      <c r="B4645" s="409" t="s">
        <v>26751</v>
      </c>
      <c r="C4645" s="408" t="s">
        <v>12728</v>
      </c>
      <c r="D4645" s="410">
        <v>351.09</v>
      </c>
    </row>
    <row r="4646" spans="1:4" ht="9" customHeight="1">
      <c r="A4646" s="408" t="s">
        <v>26752</v>
      </c>
      <c r="B4646" s="409" t="s">
        <v>26753</v>
      </c>
      <c r="C4646" s="408" t="s">
        <v>12728</v>
      </c>
      <c r="D4646" s="410">
        <v>301.48</v>
      </c>
    </row>
    <row r="4647" spans="1:4" ht="9" customHeight="1">
      <c r="A4647" s="408" t="s">
        <v>26754</v>
      </c>
      <c r="B4647" s="409" t="s">
        <v>26755</v>
      </c>
      <c r="C4647" s="408" t="s">
        <v>12728</v>
      </c>
      <c r="D4647" s="410">
        <v>423.22</v>
      </c>
    </row>
    <row r="4648" spans="1:4" ht="9" customHeight="1">
      <c r="A4648" s="408" t="s">
        <v>26756</v>
      </c>
      <c r="B4648" s="409" t="s">
        <v>26757</v>
      </c>
      <c r="C4648" s="408" t="s">
        <v>12728</v>
      </c>
      <c r="D4648" s="410">
        <v>448.4</v>
      </c>
    </row>
    <row r="4649" spans="1:4" ht="9" customHeight="1">
      <c r="A4649" s="408" t="s">
        <v>26758</v>
      </c>
      <c r="B4649" s="409" t="s">
        <v>26759</v>
      </c>
      <c r="C4649" s="408" t="s">
        <v>12728</v>
      </c>
      <c r="D4649" s="410">
        <v>549.21</v>
      </c>
    </row>
    <row r="4650" spans="1:4" ht="9" customHeight="1">
      <c r="A4650" s="408" t="s">
        <v>26760</v>
      </c>
      <c r="B4650" s="409" t="s">
        <v>26761</v>
      </c>
      <c r="C4650" s="408" t="s">
        <v>12728</v>
      </c>
      <c r="D4650" s="410">
        <v>569.86</v>
      </c>
    </row>
    <row r="4651" spans="1:4" ht="9" customHeight="1">
      <c r="A4651" s="408" t="s">
        <v>26762</v>
      </c>
      <c r="B4651" s="409" t="s">
        <v>26763</v>
      </c>
      <c r="C4651" s="408" t="s">
        <v>12728</v>
      </c>
      <c r="D4651" s="410">
        <v>695.97</v>
      </c>
    </row>
    <row r="4652" spans="1:4" ht="9" customHeight="1">
      <c r="A4652" s="408" t="s">
        <v>26764</v>
      </c>
      <c r="B4652" s="409" t="s">
        <v>26765</v>
      </c>
      <c r="C4652" s="408" t="s">
        <v>12728</v>
      </c>
      <c r="D4652" s="410">
        <v>673.26</v>
      </c>
    </row>
    <row r="4653" spans="1:4" ht="9" customHeight="1">
      <c r="A4653" s="408" t="s">
        <v>26766</v>
      </c>
      <c r="B4653" s="409" t="s">
        <v>26767</v>
      </c>
      <c r="C4653" s="408" t="s">
        <v>12728</v>
      </c>
      <c r="D4653" s="410">
        <v>814.17</v>
      </c>
    </row>
    <row r="4654" spans="1:4" ht="9" customHeight="1">
      <c r="A4654" s="408" t="s">
        <v>26768</v>
      </c>
      <c r="B4654" s="409" t="s">
        <v>26769</v>
      </c>
      <c r="C4654" s="408" t="s">
        <v>12728</v>
      </c>
      <c r="D4654" s="410">
        <v>847</v>
      </c>
    </row>
    <row r="4655" spans="1:4" ht="9" customHeight="1">
      <c r="A4655" s="408" t="s">
        <v>26770</v>
      </c>
      <c r="B4655" s="409" t="s">
        <v>26771</v>
      </c>
      <c r="C4655" s="408" t="s">
        <v>12728</v>
      </c>
      <c r="D4655" s="410">
        <v>1020.36</v>
      </c>
    </row>
    <row r="4656" spans="1:4" ht="9" customHeight="1">
      <c r="A4656" s="408" t="s">
        <v>26772</v>
      </c>
      <c r="B4656" s="409" t="s">
        <v>26773</v>
      </c>
      <c r="C4656" s="408" t="s">
        <v>12728</v>
      </c>
      <c r="D4656" s="410">
        <v>973.41</v>
      </c>
    </row>
    <row r="4657" spans="1:4" ht="9" customHeight="1">
      <c r="A4657" s="408" t="s">
        <v>26774</v>
      </c>
      <c r="B4657" s="409" t="s">
        <v>26775</v>
      </c>
      <c r="C4657" s="408" t="s">
        <v>12728</v>
      </c>
      <c r="D4657" s="410">
        <v>1183.72</v>
      </c>
    </row>
    <row r="4658" spans="1:4" ht="9" customHeight="1">
      <c r="A4658" s="408" t="s">
        <v>26776</v>
      </c>
      <c r="B4658" s="409" t="s">
        <v>26777</v>
      </c>
      <c r="C4658" s="408" t="s">
        <v>12728</v>
      </c>
      <c r="D4658" s="410">
        <v>128.06</v>
      </c>
    </row>
    <row r="4659" spans="1:4" ht="9" customHeight="1">
      <c r="A4659" s="408" t="s">
        <v>26778</v>
      </c>
      <c r="B4659" s="409" t="s">
        <v>26779</v>
      </c>
      <c r="C4659" s="408" t="s">
        <v>12728</v>
      </c>
      <c r="D4659" s="410">
        <v>176.41</v>
      </c>
    </row>
    <row r="4660" spans="1:4" ht="9" customHeight="1">
      <c r="A4660" s="408" t="s">
        <v>26780</v>
      </c>
      <c r="B4660" s="409" t="s">
        <v>26781</v>
      </c>
      <c r="C4660" s="408" t="s">
        <v>12728</v>
      </c>
      <c r="D4660" s="410">
        <v>190.76</v>
      </c>
    </row>
    <row r="4661" spans="1:4" ht="9" customHeight="1">
      <c r="A4661" s="408" t="s">
        <v>26782</v>
      </c>
      <c r="B4661" s="409" t="s">
        <v>26783</v>
      </c>
      <c r="C4661" s="408" t="s">
        <v>12728</v>
      </c>
      <c r="D4661" s="410">
        <v>262.45</v>
      </c>
    </row>
    <row r="4662" spans="1:4" ht="9" customHeight="1">
      <c r="A4662" s="408" t="s">
        <v>26784</v>
      </c>
      <c r="B4662" s="409" t="s">
        <v>26785</v>
      </c>
      <c r="C4662" s="408" t="s">
        <v>12728</v>
      </c>
      <c r="D4662" s="410">
        <v>202.32</v>
      </c>
    </row>
    <row r="4663" spans="1:4" ht="9" customHeight="1">
      <c r="A4663" s="408" t="s">
        <v>26786</v>
      </c>
      <c r="B4663" s="409" t="s">
        <v>26787</v>
      </c>
      <c r="C4663" s="408" t="s">
        <v>12728</v>
      </c>
      <c r="D4663" s="410">
        <v>274.76</v>
      </c>
    </row>
    <row r="4664" spans="1:4" ht="9" customHeight="1">
      <c r="A4664" s="408" t="s">
        <v>26788</v>
      </c>
      <c r="B4664" s="409" t="s">
        <v>26789</v>
      </c>
      <c r="C4664" s="408" t="s">
        <v>12728</v>
      </c>
      <c r="D4664" s="410">
        <v>226.47</v>
      </c>
    </row>
    <row r="4665" spans="1:4" ht="9" customHeight="1">
      <c r="A4665" s="408" t="s">
        <v>26790</v>
      </c>
      <c r="B4665" s="409" t="s">
        <v>26791</v>
      </c>
      <c r="C4665" s="408" t="s">
        <v>12728</v>
      </c>
      <c r="D4665" s="410">
        <v>310.81</v>
      </c>
    </row>
    <row r="4666" spans="1:4" ht="9" customHeight="1">
      <c r="A4666" s="408" t="s">
        <v>26792</v>
      </c>
      <c r="B4666" s="409" t="s">
        <v>26793</v>
      </c>
      <c r="C4666" s="408" t="s">
        <v>12728</v>
      </c>
      <c r="D4666" s="410">
        <v>251.5</v>
      </c>
    </row>
    <row r="4667" spans="1:4" ht="9" customHeight="1">
      <c r="A4667" s="408" t="s">
        <v>26794</v>
      </c>
      <c r="B4667" s="409" t="s">
        <v>26795</v>
      </c>
      <c r="C4667" s="408" t="s">
        <v>12728</v>
      </c>
      <c r="D4667" s="410">
        <v>348.36</v>
      </c>
    </row>
    <row r="4668" spans="1:4" ht="9" customHeight="1">
      <c r="A4668" s="408" t="s">
        <v>26796</v>
      </c>
      <c r="B4668" s="409" t="s">
        <v>26797</v>
      </c>
      <c r="C4668" s="408" t="s">
        <v>12728</v>
      </c>
      <c r="D4668" s="410">
        <v>26.9</v>
      </c>
    </row>
    <row r="4669" spans="1:4" ht="9" customHeight="1">
      <c r="A4669" s="408" t="s">
        <v>26798</v>
      </c>
      <c r="B4669" s="409" t="s">
        <v>26799</v>
      </c>
      <c r="C4669" s="408" t="s">
        <v>12728</v>
      </c>
      <c r="D4669" s="410">
        <v>34.75</v>
      </c>
    </row>
    <row r="4670" spans="1:4" ht="9" customHeight="1">
      <c r="A4670" s="408" t="s">
        <v>26800</v>
      </c>
      <c r="B4670" s="409" t="s">
        <v>26801</v>
      </c>
      <c r="C4670" s="408" t="s">
        <v>12728</v>
      </c>
      <c r="D4670" s="410">
        <v>61.8</v>
      </c>
    </row>
    <row r="4671" spans="1:4" ht="9" customHeight="1">
      <c r="A4671" s="408" t="s">
        <v>26802</v>
      </c>
      <c r="B4671" s="409" t="s">
        <v>26803</v>
      </c>
      <c r="C4671" s="408" t="s">
        <v>12728</v>
      </c>
      <c r="D4671" s="410">
        <v>88.49</v>
      </c>
    </row>
    <row r="4672" spans="1:4" ht="9" customHeight="1">
      <c r="A4672" s="408" t="s">
        <v>26804</v>
      </c>
      <c r="B4672" s="409" t="s">
        <v>26805</v>
      </c>
      <c r="C4672" s="408" t="s">
        <v>12728</v>
      </c>
      <c r="D4672" s="410">
        <v>31.52</v>
      </c>
    </row>
    <row r="4673" spans="1:4" ht="9" customHeight="1">
      <c r="A4673" s="408" t="s">
        <v>26806</v>
      </c>
      <c r="B4673" s="409" t="s">
        <v>26807</v>
      </c>
      <c r="C4673" s="408" t="s">
        <v>12728</v>
      </c>
      <c r="D4673" s="410">
        <v>40.44</v>
      </c>
    </row>
    <row r="4674" spans="1:4" ht="9" customHeight="1">
      <c r="A4674" s="408" t="s">
        <v>26808</v>
      </c>
      <c r="B4674" s="409" t="s">
        <v>26809</v>
      </c>
      <c r="C4674" s="408" t="s">
        <v>12728</v>
      </c>
      <c r="D4674" s="410">
        <v>48.78</v>
      </c>
    </row>
    <row r="4675" spans="1:4" ht="9" customHeight="1">
      <c r="A4675" s="408" t="s">
        <v>26810</v>
      </c>
      <c r="B4675" s="409" t="s">
        <v>26811</v>
      </c>
      <c r="C4675" s="408" t="s">
        <v>12728</v>
      </c>
      <c r="D4675" s="410">
        <v>54.03</v>
      </c>
    </row>
    <row r="4676" spans="1:4" ht="9" customHeight="1">
      <c r="A4676" s="408" t="s">
        <v>26812</v>
      </c>
      <c r="B4676" s="409" t="s">
        <v>26813</v>
      </c>
      <c r="C4676" s="408" t="s">
        <v>12728</v>
      </c>
      <c r="D4676" s="410">
        <v>60.99</v>
      </c>
    </row>
    <row r="4677" spans="1:4" ht="9" customHeight="1">
      <c r="A4677" s="408" t="s">
        <v>26814</v>
      </c>
      <c r="B4677" s="409" t="s">
        <v>26815</v>
      </c>
      <c r="C4677" s="408" t="s">
        <v>12728</v>
      </c>
      <c r="D4677" s="410">
        <v>81.17</v>
      </c>
    </row>
    <row r="4678" spans="1:4" ht="18" customHeight="1">
      <c r="A4678" s="408" t="s">
        <v>26816</v>
      </c>
      <c r="B4678" s="409" t="s">
        <v>26817</v>
      </c>
      <c r="C4678" s="408" t="s">
        <v>6</v>
      </c>
      <c r="D4678" s="410">
        <v>33.56</v>
      </c>
    </row>
    <row r="4679" spans="1:4" ht="18" customHeight="1">
      <c r="A4679" s="408" t="s">
        <v>26818</v>
      </c>
      <c r="B4679" s="409" t="s">
        <v>26819</v>
      </c>
      <c r="C4679" s="408" t="s">
        <v>6</v>
      </c>
      <c r="D4679" s="410">
        <v>33.46</v>
      </c>
    </row>
    <row r="4680" spans="1:4" ht="18" customHeight="1">
      <c r="A4680" s="408" t="s">
        <v>26820</v>
      </c>
      <c r="B4680" s="409" t="s">
        <v>26821</v>
      </c>
      <c r="C4680" s="408" t="s">
        <v>6</v>
      </c>
      <c r="D4680" s="410">
        <v>37.979999999999997</v>
      </c>
    </row>
    <row r="4681" spans="1:4" ht="18" customHeight="1">
      <c r="A4681" s="408" t="s">
        <v>26822</v>
      </c>
      <c r="B4681" s="409" t="s">
        <v>26823</v>
      </c>
      <c r="C4681" s="408" t="s">
        <v>6</v>
      </c>
      <c r="D4681" s="410">
        <v>42.58</v>
      </c>
    </row>
    <row r="4682" spans="1:4" ht="18" customHeight="1">
      <c r="A4682" s="408" t="s">
        <v>26824</v>
      </c>
      <c r="B4682" s="409" t="s">
        <v>26825</v>
      </c>
      <c r="C4682" s="408" t="s">
        <v>6</v>
      </c>
      <c r="D4682" s="410">
        <v>33.67</v>
      </c>
    </row>
    <row r="4683" spans="1:4" ht="18" customHeight="1">
      <c r="A4683" s="408" t="s">
        <v>26826</v>
      </c>
      <c r="B4683" s="409" t="s">
        <v>26827</v>
      </c>
      <c r="C4683" s="408" t="s">
        <v>6</v>
      </c>
      <c r="D4683" s="410">
        <v>33.53</v>
      </c>
    </row>
    <row r="4684" spans="1:4" ht="18" customHeight="1">
      <c r="A4684" s="408" t="s">
        <v>26828</v>
      </c>
      <c r="B4684" s="409" t="s">
        <v>26829</v>
      </c>
      <c r="C4684" s="408" t="s">
        <v>6</v>
      </c>
      <c r="D4684" s="410">
        <v>39.979999999999997</v>
      </c>
    </row>
    <row r="4685" spans="1:4" ht="18" customHeight="1">
      <c r="A4685" s="408" t="s">
        <v>26830</v>
      </c>
      <c r="B4685" s="409" t="s">
        <v>26831</v>
      </c>
      <c r="C4685" s="408" t="s">
        <v>6</v>
      </c>
      <c r="D4685" s="410">
        <v>46.07</v>
      </c>
    </row>
    <row r="4686" spans="1:4" ht="9" customHeight="1">
      <c r="A4686" s="408" t="s">
        <v>26832</v>
      </c>
      <c r="B4686" s="409" t="s">
        <v>26833</v>
      </c>
      <c r="C4686" s="408" t="s">
        <v>6</v>
      </c>
      <c r="D4686" s="410">
        <v>120.24</v>
      </c>
    </row>
    <row r="4687" spans="1:4" ht="9" customHeight="1">
      <c r="A4687" s="408" t="s">
        <v>26834</v>
      </c>
      <c r="B4687" s="409" t="s">
        <v>26835</v>
      </c>
      <c r="C4687" s="408" t="s">
        <v>6</v>
      </c>
      <c r="D4687" s="410">
        <v>120.09</v>
      </c>
    </row>
    <row r="4688" spans="1:4" ht="9" customHeight="1">
      <c r="A4688" s="408" t="s">
        <v>26836</v>
      </c>
      <c r="B4688" s="409" t="s">
        <v>26837</v>
      </c>
      <c r="C4688" s="408" t="s">
        <v>6</v>
      </c>
      <c r="D4688" s="410">
        <v>119.8</v>
      </c>
    </row>
    <row r="4689" spans="1:4" ht="9" customHeight="1">
      <c r="A4689" s="408" t="s">
        <v>26838</v>
      </c>
      <c r="B4689" s="409" t="s">
        <v>26839</v>
      </c>
      <c r="C4689" s="408" t="s">
        <v>6</v>
      </c>
      <c r="D4689" s="410">
        <v>119.66</v>
      </c>
    </row>
    <row r="4690" spans="1:4" ht="9" customHeight="1">
      <c r="A4690" s="408" t="s">
        <v>26840</v>
      </c>
      <c r="B4690" s="409" t="s">
        <v>26841</v>
      </c>
      <c r="C4690" s="408" t="s">
        <v>6</v>
      </c>
      <c r="D4690" s="410">
        <v>120.25</v>
      </c>
    </row>
    <row r="4691" spans="1:4" ht="9" customHeight="1">
      <c r="A4691" s="408" t="s">
        <v>26842</v>
      </c>
      <c r="B4691" s="409" t="s">
        <v>26843</v>
      </c>
      <c r="C4691" s="408" t="s">
        <v>6</v>
      </c>
      <c r="D4691" s="410">
        <v>120.14</v>
      </c>
    </row>
    <row r="4692" spans="1:4" ht="9" customHeight="1">
      <c r="A4692" s="408" t="s">
        <v>26844</v>
      </c>
      <c r="B4692" s="409" t="s">
        <v>26845</v>
      </c>
      <c r="C4692" s="408" t="s">
        <v>6</v>
      </c>
      <c r="D4692" s="410">
        <v>127.93</v>
      </c>
    </row>
    <row r="4693" spans="1:4" ht="9" customHeight="1">
      <c r="A4693" s="408" t="s">
        <v>26846</v>
      </c>
      <c r="B4693" s="409" t="s">
        <v>26847</v>
      </c>
      <c r="C4693" s="408" t="s">
        <v>6</v>
      </c>
      <c r="D4693" s="410">
        <v>128.1</v>
      </c>
    </row>
    <row r="4694" spans="1:4" ht="9" customHeight="1">
      <c r="A4694" s="408" t="s">
        <v>26848</v>
      </c>
      <c r="B4694" s="409" t="s">
        <v>26849</v>
      </c>
      <c r="C4694" s="408" t="s">
        <v>6</v>
      </c>
      <c r="D4694" s="410">
        <v>134.99</v>
      </c>
    </row>
    <row r="4695" spans="1:4" ht="9" customHeight="1">
      <c r="A4695" s="408" t="s">
        <v>26850</v>
      </c>
      <c r="B4695" s="409" t="s">
        <v>26851</v>
      </c>
      <c r="C4695" s="408" t="s">
        <v>6</v>
      </c>
      <c r="D4695" s="410">
        <v>134.84</v>
      </c>
    </row>
    <row r="4696" spans="1:4" ht="9" customHeight="1">
      <c r="A4696" s="408" t="s">
        <v>26852</v>
      </c>
      <c r="B4696" s="409" t="s">
        <v>26853</v>
      </c>
      <c r="C4696" s="408" t="s">
        <v>6</v>
      </c>
      <c r="D4696" s="410">
        <v>147.4</v>
      </c>
    </row>
    <row r="4697" spans="1:4" ht="9" customHeight="1">
      <c r="A4697" s="408" t="s">
        <v>26854</v>
      </c>
      <c r="B4697" s="409" t="s">
        <v>26855</v>
      </c>
      <c r="C4697" s="408" t="s">
        <v>6</v>
      </c>
      <c r="D4697" s="410">
        <v>30.54</v>
      </c>
    </row>
    <row r="4698" spans="1:4" ht="9" customHeight="1">
      <c r="A4698" s="408" t="s">
        <v>26856</v>
      </c>
      <c r="B4698" s="409" t="s">
        <v>26857</v>
      </c>
      <c r="C4698" s="408" t="s">
        <v>6</v>
      </c>
      <c r="D4698" s="410">
        <v>33.21</v>
      </c>
    </row>
    <row r="4699" spans="1:4" ht="9" customHeight="1">
      <c r="A4699" s="408" t="s">
        <v>26858</v>
      </c>
      <c r="B4699" s="409" t="s">
        <v>26859</v>
      </c>
      <c r="C4699" s="408" t="s">
        <v>6</v>
      </c>
      <c r="D4699" s="410">
        <v>33.200000000000003</v>
      </c>
    </row>
    <row r="4700" spans="1:4" ht="9" customHeight="1">
      <c r="A4700" s="408" t="s">
        <v>26860</v>
      </c>
      <c r="B4700" s="409" t="s">
        <v>26861</v>
      </c>
      <c r="C4700" s="408" t="s">
        <v>6</v>
      </c>
      <c r="D4700" s="410">
        <v>38.21</v>
      </c>
    </row>
    <row r="4701" spans="1:4" ht="9" customHeight="1">
      <c r="A4701" s="408" t="s">
        <v>26862</v>
      </c>
      <c r="B4701" s="409" t="s">
        <v>26863</v>
      </c>
      <c r="C4701" s="408" t="s">
        <v>6</v>
      </c>
      <c r="D4701" s="410">
        <v>38.24</v>
      </c>
    </row>
    <row r="4702" spans="1:4" ht="9" customHeight="1">
      <c r="A4702" s="408" t="s">
        <v>26864</v>
      </c>
      <c r="B4702" s="409" t="s">
        <v>26865</v>
      </c>
      <c r="C4702" s="408" t="s">
        <v>6</v>
      </c>
      <c r="D4702" s="410">
        <v>40.29</v>
      </c>
    </row>
    <row r="4703" spans="1:4" ht="9" customHeight="1">
      <c r="A4703" s="408" t="s">
        <v>26866</v>
      </c>
      <c r="B4703" s="409" t="s">
        <v>26867</v>
      </c>
      <c r="C4703" s="408" t="s">
        <v>6</v>
      </c>
      <c r="D4703" s="410">
        <v>40.369999999999997</v>
      </c>
    </row>
    <row r="4704" spans="1:4" ht="9" customHeight="1">
      <c r="A4704" s="408" t="s">
        <v>26868</v>
      </c>
      <c r="B4704" s="409" t="s">
        <v>26869</v>
      </c>
      <c r="C4704" s="408" t="s">
        <v>6</v>
      </c>
      <c r="D4704" s="410">
        <v>43.67</v>
      </c>
    </row>
    <row r="4705" spans="1:4" ht="9" customHeight="1">
      <c r="A4705" s="408" t="s">
        <v>26870</v>
      </c>
      <c r="B4705" s="409" t="s">
        <v>26871</v>
      </c>
      <c r="C4705" s="408" t="s">
        <v>6</v>
      </c>
      <c r="D4705" s="410">
        <v>43.78</v>
      </c>
    </row>
    <row r="4706" spans="1:4" ht="9" customHeight="1">
      <c r="A4706" s="408" t="s">
        <v>26872</v>
      </c>
      <c r="B4706" s="409" t="s">
        <v>26873</v>
      </c>
      <c r="C4706" s="408" t="s">
        <v>6</v>
      </c>
      <c r="D4706" s="410">
        <v>61.44</v>
      </c>
    </row>
    <row r="4707" spans="1:4" ht="9" customHeight="1">
      <c r="A4707" s="408" t="s">
        <v>26874</v>
      </c>
      <c r="B4707" s="409" t="s">
        <v>26875</v>
      </c>
      <c r="C4707" s="408" t="s">
        <v>6</v>
      </c>
      <c r="D4707" s="410">
        <v>47.4</v>
      </c>
    </row>
    <row r="4708" spans="1:4" ht="9" customHeight="1">
      <c r="A4708" s="408" t="s">
        <v>26876</v>
      </c>
      <c r="B4708" s="409" t="s">
        <v>26877</v>
      </c>
      <c r="C4708" s="408" t="s">
        <v>6</v>
      </c>
      <c r="D4708" s="410">
        <v>61.93</v>
      </c>
    </row>
    <row r="4709" spans="1:4" ht="9" customHeight="1">
      <c r="A4709" s="408" t="s">
        <v>26878</v>
      </c>
      <c r="B4709" s="409" t="s">
        <v>26879</v>
      </c>
      <c r="C4709" s="408" t="s">
        <v>6</v>
      </c>
      <c r="D4709" s="410">
        <v>61.89</v>
      </c>
    </row>
    <row r="4710" spans="1:4" ht="9" customHeight="1">
      <c r="A4710" s="408" t="s">
        <v>26880</v>
      </c>
      <c r="B4710" s="409" t="s">
        <v>26881</v>
      </c>
      <c r="C4710" s="408" t="s">
        <v>6</v>
      </c>
      <c r="D4710" s="410">
        <v>69.05</v>
      </c>
    </row>
    <row r="4711" spans="1:4" ht="9" customHeight="1">
      <c r="A4711" s="408" t="s">
        <v>26882</v>
      </c>
      <c r="B4711" s="409" t="s">
        <v>26883</v>
      </c>
      <c r="C4711" s="408" t="s">
        <v>6</v>
      </c>
      <c r="D4711" s="410">
        <v>68.95</v>
      </c>
    </row>
    <row r="4712" spans="1:4" ht="9" customHeight="1">
      <c r="A4712" s="408" t="s">
        <v>26884</v>
      </c>
      <c r="B4712" s="409" t="s">
        <v>26885</v>
      </c>
      <c r="C4712" s="408" t="s">
        <v>6</v>
      </c>
      <c r="D4712" s="410">
        <v>68.849999999999994</v>
      </c>
    </row>
    <row r="4713" spans="1:4" ht="9" customHeight="1">
      <c r="A4713" s="408" t="s">
        <v>26886</v>
      </c>
      <c r="B4713" s="409" t="s">
        <v>26887</v>
      </c>
      <c r="C4713" s="408" t="s">
        <v>6</v>
      </c>
      <c r="D4713" s="410">
        <v>69.05</v>
      </c>
    </row>
    <row r="4714" spans="1:4" ht="9" customHeight="1">
      <c r="A4714" s="408" t="s">
        <v>26888</v>
      </c>
      <c r="B4714" s="409" t="s">
        <v>26889</v>
      </c>
      <c r="C4714" s="408" t="s">
        <v>6</v>
      </c>
      <c r="D4714" s="410">
        <v>68.900000000000006</v>
      </c>
    </row>
    <row r="4715" spans="1:4" ht="9" customHeight="1">
      <c r="A4715" s="408" t="s">
        <v>26890</v>
      </c>
      <c r="B4715" s="409" t="s">
        <v>26891</v>
      </c>
      <c r="C4715" s="408" t="s">
        <v>6</v>
      </c>
      <c r="D4715" s="410">
        <v>72.39</v>
      </c>
    </row>
    <row r="4716" spans="1:4" ht="9" customHeight="1">
      <c r="A4716" s="408" t="s">
        <v>26892</v>
      </c>
      <c r="B4716" s="409" t="s">
        <v>26893</v>
      </c>
      <c r="C4716" s="408" t="s">
        <v>6</v>
      </c>
      <c r="D4716" s="410">
        <v>72.599999999999994</v>
      </c>
    </row>
    <row r="4717" spans="1:4" ht="9" customHeight="1">
      <c r="A4717" s="408" t="s">
        <v>26894</v>
      </c>
      <c r="B4717" s="409" t="s">
        <v>26895</v>
      </c>
      <c r="C4717" s="408" t="s">
        <v>6</v>
      </c>
      <c r="D4717" s="410">
        <v>73.58</v>
      </c>
    </row>
    <row r="4718" spans="1:4" ht="9" customHeight="1">
      <c r="A4718" s="408" t="s">
        <v>26896</v>
      </c>
      <c r="B4718" s="409" t="s">
        <v>26897</v>
      </c>
      <c r="C4718" s="408" t="s">
        <v>6</v>
      </c>
      <c r="D4718" s="410">
        <v>73.44</v>
      </c>
    </row>
    <row r="4719" spans="1:4" ht="9" customHeight="1">
      <c r="A4719" s="408" t="s">
        <v>26898</v>
      </c>
      <c r="B4719" s="409" t="s">
        <v>26899</v>
      </c>
      <c r="C4719" s="408" t="s">
        <v>6</v>
      </c>
      <c r="D4719" s="410">
        <v>73.41</v>
      </c>
    </row>
    <row r="4720" spans="1:4" ht="9" customHeight="1">
      <c r="A4720" s="408" t="s">
        <v>26900</v>
      </c>
      <c r="B4720" s="409" t="s">
        <v>26901</v>
      </c>
      <c r="C4720" s="408" t="s">
        <v>6</v>
      </c>
      <c r="D4720" s="410">
        <v>73.209999999999994</v>
      </c>
    </row>
    <row r="4721" spans="1:4" ht="9" customHeight="1">
      <c r="A4721" s="408" t="s">
        <v>26902</v>
      </c>
      <c r="B4721" s="409" t="s">
        <v>26903</v>
      </c>
      <c r="C4721" s="408" t="s">
        <v>6</v>
      </c>
      <c r="D4721" s="410">
        <v>74.260000000000005</v>
      </c>
    </row>
    <row r="4722" spans="1:4" ht="9" customHeight="1">
      <c r="A4722" s="408" t="s">
        <v>26904</v>
      </c>
      <c r="B4722" s="409" t="s">
        <v>26905</v>
      </c>
      <c r="C4722" s="408" t="s">
        <v>6</v>
      </c>
      <c r="D4722" s="410">
        <v>74.08</v>
      </c>
    </row>
    <row r="4723" spans="1:4" ht="9" customHeight="1">
      <c r="A4723" s="408" t="s">
        <v>26906</v>
      </c>
      <c r="B4723" s="409" t="s">
        <v>26907</v>
      </c>
      <c r="C4723" s="408" t="s">
        <v>6</v>
      </c>
      <c r="D4723" s="410">
        <v>73.98</v>
      </c>
    </row>
    <row r="4724" spans="1:4" ht="9" customHeight="1">
      <c r="A4724" s="408" t="s">
        <v>26908</v>
      </c>
      <c r="B4724" s="409" t="s">
        <v>26909</v>
      </c>
      <c r="C4724" s="408" t="s">
        <v>6</v>
      </c>
      <c r="D4724" s="410">
        <v>97.58</v>
      </c>
    </row>
    <row r="4725" spans="1:4" ht="9" customHeight="1">
      <c r="A4725" s="408" t="s">
        <v>26910</v>
      </c>
      <c r="B4725" s="409" t="s">
        <v>26911</v>
      </c>
      <c r="C4725" s="408" t="s">
        <v>6</v>
      </c>
      <c r="D4725" s="410">
        <v>97.63</v>
      </c>
    </row>
    <row r="4726" spans="1:4" ht="9" customHeight="1">
      <c r="A4726" s="408" t="s">
        <v>26912</v>
      </c>
      <c r="B4726" s="409" t="s">
        <v>26913</v>
      </c>
      <c r="C4726" s="408" t="s">
        <v>6</v>
      </c>
      <c r="D4726" s="410">
        <v>97.53</v>
      </c>
    </row>
    <row r="4727" spans="1:4" ht="9" customHeight="1">
      <c r="A4727" s="408" t="s">
        <v>26914</v>
      </c>
      <c r="B4727" s="409" t="s">
        <v>26915</v>
      </c>
      <c r="C4727" s="408" t="s">
        <v>6</v>
      </c>
      <c r="D4727" s="410">
        <v>97.33</v>
      </c>
    </row>
    <row r="4728" spans="1:4" ht="9" customHeight="1">
      <c r="A4728" s="408" t="s">
        <v>26916</v>
      </c>
      <c r="B4728" s="409" t="s">
        <v>26917</v>
      </c>
      <c r="C4728" s="408" t="s">
        <v>6</v>
      </c>
      <c r="D4728" s="410">
        <v>97.23</v>
      </c>
    </row>
    <row r="4729" spans="1:4" ht="9" customHeight="1">
      <c r="A4729" s="408" t="s">
        <v>26918</v>
      </c>
      <c r="B4729" s="409" t="s">
        <v>26919</v>
      </c>
      <c r="C4729" s="408" t="s">
        <v>6</v>
      </c>
      <c r="D4729" s="410">
        <v>103.69</v>
      </c>
    </row>
    <row r="4730" spans="1:4" ht="9" customHeight="1">
      <c r="A4730" s="408" t="s">
        <v>26920</v>
      </c>
      <c r="B4730" s="409" t="s">
        <v>26921</v>
      </c>
      <c r="C4730" s="408" t="s">
        <v>6</v>
      </c>
      <c r="D4730" s="410">
        <v>103.4</v>
      </c>
    </row>
    <row r="4731" spans="1:4" ht="9" customHeight="1">
      <c r="A4731" s="408" t="s">
        <v>26922</v>
      </c>
      <c r="B4731" s="409" t="s">
        <v>26923</v>
      </c>
      <c r="C4731" s="408" t="s">
        <v>6</v>
      </c>
      <c r="D4731" s="410">
        <v>103.28</v>
      </c>
    </row>
    <row r="4732" spans="1:4" ht="9" customHeight="1">
      <c r="A4732" s="408" t="s">
        <v>26924</v>
      </c>
      <c r="B4732" s="409" t="s">
        <v>26925</v>
      </c>
      <c r="C4732" s="408" t="s">
        <v>6</v>
      </c>
      <c r="D4732" s="410">
        <v>110.86</v>
      </c>
    </row>
    <row r="4733" spans="1:4" ht="9" customHeight="1">
      <c r="A4733" s="408" t="s">
        <v>26926</v>
      </c>
      <c r="B4733" s="409" t="s">
        <v>26927</v>
      </c>
      <c r="C4733" s="408" t="s">
        <v>6</v>
      </c>
      <c r="D4733" s="410">
        <v>110.72</v>
      </c>
    </row>
    <row r="4734" spans="1:4" ht="9" customHeight="1">
      <c r="A4734" s="408" t="s">
        <v>26928</v>
      </c>
      <c r="B4734" s="409" t="s">
        <v>26929</v>
      </c>
      <c r="C4734" s="408" t="s">
        <v>19</v>
      </c>
      <c r="D4734" s="410">
        <v>11.4</v>
      </c>
    </row>
    <row r="4735" spans="1:4" ht="9" customHeight="1">
      <c r="A4735" s="408" t="s">
        <v>26930</v>
      </c>
      <c r="B4735" s="409" t="s">
        <v>26931</v>
      </c>
      <c r="C4735" s="408" t="s">
        <v>19</v>
      </c>
      <c r="D4735" s="410">
        <v>11.65</v>
      </c>
    </row>
    <row r="4736" spans="1:4" ht="9" customHeight="1">
      <c r="A4736" s="408" t="s">
        <v>26932</v>
      </c>
      <c r="B4736" s="409" t="s">
        <v>26933</v>
      </c>
      <c r="C4736" s="408" t="s">
        <v>19</v>
      </c>
      <c r="D4736" s="410">
        <v>14.1</v>
      </c>
    </row>
    <row r="4737" spans="1:4" ht="9" customHeight="1">
      <c r="A4737" s="408" t="s">
        <v>26934</v>
      </c>
      <c r="B4737" s="409" t="s">
        <v>26935</v>
      </c>
      <c r="C4737" s="408" t="s">
        <v>19</v>
      </c>
      <c r="D4737" s="410">
        <v>14.41</v>
      </c>
    </row>
    <row r="4738" spans="1:4" ht="9" customHeight="1">
      <c r="A4738" s="408" t="s">
        <v>26936</v>
      </c>
      <c r="B4738" s="409" t="s">
        <v>26937</v>
      </c>
      <c r="C4738" s="408" t="s">
        <v>19</v>
      </c>
      <c r="D4738" s="410">
        <v>8.1300000000000008</v>
      </c>
    </row>
    <row r="4739" spans="1:4" ht="9" customHeight="1">
      <c r="A4739" s="408" t="s">
        <v>26938</v>
      </c>
      <c r="B4739" s="409" t="s">
        <v>26939</v>
      </c>
      <c r="C4739" s="408" t="s">
        <v>144</v>
      </c>
      <c r="D4739" s="410">
        <v>104.13</v>
      </c>
    </row>
    <row r="4740" spans="1:4" ht="9" customHeight="1">
      <c r="A4740" s="408" t="s">
        <v>26940</v>
      </c>
      <c r="B4740" s="409" t="s">
        <v>2608</v>
      </c>
      <c r="C4740" s="408" t="s">
        <v>143</v>
      </c>
      <c r="D4740" s="410">
        <v>25.68</v>
      </c>
    </row>
    <row r="4741" spans="1:4" ht="9" customHeight="1">
      <c r="A4741" s="408" t="s">
        <v>26941</v>
      </c>
      <c r="B4741" s="409" t="s">
        <v>26942</v>
      </c>
      <c r="C4741" s="408" t="s">
        <v>143</v>
      </c>
      <c r="D4741" s="410">
        <v>9.36</v>
      </c>
    </row>
    <row r="4742" spans="1:4" ht="9" customHeight="1">
      <c r="A4742" s="408" t="s">
        <v>26943</v>
      </c>
      <c r="B4742" s="409" t="s">
        <v>26944</v>
      </c>
      <c r="C4742" s="408" t="s">
        <v>143</v>
      </c>
      <c r="D4742" s="410">
        <v>5.47</v>
      </c>
    </row>
    <row r="4743" spans="1:4" ht="9" customHeight="1">
      <c r="A4743" s="408" t="s">
        <v>26945</v>
      </c>
      <c r="B4743" s="409" t="s">
        <v>26946</v>
      </c>
      <c r="C4743" s="408" t="s">
        <v>143</v>
      </c>
      <c r="D4743" s="410">
        <v>3.65</v>
      </c>
    </row>
    <row r="4744" spans="1:4" ht="9" customHeight="1">
      <c r="A4744" s="408" t="s">
        <v>26947</v>
      </c>
      <c r="B4744" s="409" t="s">
        <v>26948</v>
      </c>
      <c r="C4744" s="408" t="s">
        <v>143</v>
      </c>
      <c r="D4744" s="410">
        <v>40.72</v>
      </c>
    </row>
    <row r="4745" spans="1:4" ht="9" customHeight="1">
      <c r="A4745" s="408" t="s">
        <v>26949</v>
      </c>
      <c r="B4745" s="409" t="s">
        <v>26950</v>
      </c>
      <c r="C4745" s="408" t="s">
        <v>144</v>
      </c>
      <c r="D4745" s="410">
        <v>9.73</v>
      </c>
    </row>
    <row r="4746" spans="1:4" ht="9" customHeight="1">
      <c r="A4746" s="408" t="s">
        <v>26951</v>
      </c>
      <c r="B4746" s="409" t="s">
        <v>26952</v>
      </c>
      <c r="C4746" s="408" t="s">
        <v>144</v>
      </c>
      <c r="D4746" s="410">
        <v>14.33</v>
      </c>
    </row>
    <row r="4747" spans="1:4" ht="9" customHeight="1">
      <c r="A4747" s="408" t="s">
        <v>26953</v>
      </c>
      <c r="B4747" s="409" t="s">
        <v>26954</v>
      </c>
      <c r="C4747" s="408" t="s">
        <v>143</v>
      </c>
      <c r="D4747" s="410">
        <v>5.79</v>
      </c>
    </row>
    <row r="4748" spans="1:4" ht="9" customHeight="1">
      <c r="A4748" s="408" t="s">
        <v>26955</v>
      </c>
      <c r="B4748" s="409" t="s">
        <v>26956</v>
      </c>
      <c r="C4748" s="408" t="s">
        <v>6</v>
      </c>
      <c r="D4748" s="410">
        <v>18.66</v>
      </c>
    </row>
    <row r="4749" spans="1:4" ht="9" customHeight="1">
      <c r="A4749" s="408" t="s">
        <v>26957</v>
      </c>
      <c r="B4749" s="409" t="s">
        <v>26958</v>
      </c>
      <c r="C4749" s="408" t="s">
        <v>6</v>
      </c>
      <c r="D4749" s="410">
        <v>17.12</v>
      </c>
    </row>
    <row r="4750" spans="1:4" ht="9" customHeight="1">
      <c r="A4750" s="408" t="s">
        <v>26959</v>
      </c>
      <c r="B4750" s="409" t="s">
        <v>26960</v>
      </c>
      <c r="C4750" s="408" t="s">
        <v>6</v>
      </c>
      <c r="D4750" s="410">
        <v>26.54</v>
      </c>
    </row>
    <row r="4751" spans="1:4" ht="9" customHeight="1">
      <c r="A4751" s="408" t="s">
        <v>26961</v>
      </c>
      <c r="B4751" s="409" t="s">
        <v>26962</v>
      </c>
      <c r="C4751" s="408" t="s">
        <v>6</v>
      </c>
      <c r="D4751" s="410">
        <v>23.76</v>
      </c>
    </row>
    <row r="4752" spans="1:4" ht="9" customHeight="1">
      <c r="A4752" s="408" t="s">
        <v>26963</v>
      </c>
      <c r="B4752" s="409" t="s">
        <v>26964</v>
      </c>
      <c r="C4752" s="408" t="s">
        <v>6</v>
      </c>
      <c r="D4752" s="410">
        <v>21.11</v>
      </c>
    </row>
    <row r="4753" spans="1:4" ht="9" customHeight="1">
      <c r="A4753" s="408" t="s">
        <v>26965</v>
      </c>
      <c r="B4753" s="409" t="s">
        <v>26966</v>
      </c>
      <c r="C4753" s="408" t="s">
        <v>6</v>
      </c>
      <c r="D4753" s="410">
        <v>18.95</v>
      </c>
    </row>
    <row r="4754" spans="1:4" ht="9" customHeight="1">
      <c r="A4754" s="408" t="s">
        <v>26967</v>
      </c>
      <c r="B4754" s="409" t="s">
        <v>26968</v>
      </c>
      <c r="C4754" s="408" t="s">
        <v>6</v>
      </c>
      <c r="D4754" s="410">
        <v>28.87</v>
      </c>
    </row>
    <row r="4755" spans="1:4" ht="9" customHeight="1">
      <c r="A4755" s="408" t="s">
        <v>26969</v>
      </c>
      <c r="B4755" s="409" t="s">
        <v>26970</v>
      </c>
      <c r="C4755" s="408" t="s">
        <v>6</v>
      </c>
      <c r="D4755" s="410">
        <v>25.79</v>
      </c>
    </row>
    <row r="4756" spans="1:4" ht="9" customHeight="1">
      <c r="A4756" s="408" t="s">
        <v>26971</v>
      </c>
      <c r="B4756" s="409" t="s">
        <v>26972</v>
      </c>
      <c r="C4756" s="408" t="s">
        <v>6</v>
      </c>
      <c r="D4756" s="410">
        <v>41.62</v>
      </c>
    </row>
    <row r="4757" spans="1:4" ht="9" customHeight="1">
      <c r="A4757" s="408" t="s">
        <v>26973</v>
      </c>
      <c r="B4757" s="409" t="s">
        <v>26974</v>
      </c>
      <c r="C4757" s="408" t="s">
        <v>6</v>
      </c>
      <c r="D4757" s="410">
        <v>36.07</v>
      </c>
    </row>
    <row r="4758" spans="1:4" ht="9" customHeight="1">
      <c r="A4758" s="408" t="s">
        <v>26975</v>
      </c>
      <c r="B4758" s="409" t="s">
        <v>26976</v>
      </c>
      <c r="C4758" s="408" t="s">
        <v>6</v>
      </c>
      <c r="D4758" s="410">
        <v>56.21</v>
      </c>
    </row>
    <row r="4759" spans="1:4" ht="9" customHeight="1">
      <c r="A4759" s="408" t="s">
        <v>26977</v>
      </c>
      <c r="B4759" s="409" t="s">
        <v>26978</v>
      </c>
      <c r="C4759" s="408" t="s">
        <v>6</v>
      </c>
      <c r="D4759" s="410">
        <v>47.67</v>
      </c>
    </row>
    <row r="4760" spans="1:4" ht="9" customHeight="1">
      <c r="A4760" s="408" t="s">
        <v>26979</v>
      </c>
      <c r="B4760" s="409" t="s">
        <v>26980</v>
      </c>
      <c r="C4760" s="408" t="s">
        <v>6</v>
      </c>
      <c r="D4760" s="410">
        <v>21.96</v>
      </c>
    </row>
    <row r="4761" spans="1:4" ht="9" customHeight="1">
      <c r="A4761" s="408" t="s">
        <v>26981</v>
      </c>
      <c r="B4761" s="409" t="s">
        <v>26982</v>
      </c>
      <c r="C4761" s="408" t="s">
        <v>6</v>
      </c>
      <c r="D4761" s="410">
        <v>19.809999999999999</v>
      </c>
    </row>
    <row r="4762" spans="1:4" ht="9" customHeight="1">
      <c r="A4762" s="408" t="s">
        <v>26983</v>
      </c>
      <c r="B4762" s="409" t="s">
        <v>26984</v>
      </c>
      <c r="C4762" s="408" t="s">
        <v>6</v>
      </c>
      <c r="D4762" s="410">
        <v>29.73</v>
      </c>
    </row>
    <row r="4763" spans="1:4" ht="9" customHeight="1">
      <c r="A4763" s="408" t="s">
        <v>26985</v>
      </c>
      <c r="B4763" s="409" t="s">
        <v>26986</v>
      </c>
      <c r="C4763" s="408" t="s">
        <v>6</v>
      </c>
      <c r="D4763" s="410">
        <v>26.64</v>
      </c>
    </row>
    <row r="4764" spans="1:4" ht="9" customHeight="1">
      <c r="A4764" s="408" t="s">
        <v>26987</v>
      </c>
      <c r="B4764" s="409" t="s">
        <v>26988</v>
      </c>
      <c r="C4764" s="408" t="s">
        <v>6</v>
      </c>
      <c r="D4764" s="410">
        <v>42.48</v>
      </c>
    </row>
    <row r="4765" spans="1:4" ht="9" customHeight="1">
      <c r="A4765" s="408" t="s">
        <v>26989</v>
      </c>
      <c r="B4765" s="409" t="s">
        <v>26990</v>
      </c>
      <c r="C4765" s="408" t="s">
        <v>6</v>
      </c>
      <c r="D4765" s="410">
        <v>36.93</v>
      </c>
    </row>
    <row r="4766" spans="1:4" ht="9" customHeight="1">
      <c r="A4766" s="408" t="s">
        <v>26991</v>
      </c>
      <c r="B4766" s="409" t="s">
        <v>26992</v>
      </c>
      <c r="C4766" s="408" t="s">
        <v>6</v>
      </c>
      <c r="D4766" s="410">
        <v>21.76</v>
      </c>
    </row>
    <row r="4767" spans="1:4" ht="9" customHeight="1">
      <c r="A4767" s="408" t="s">
        <v>26993</v>
      </c>
      <c r="B4767" s="409" t="s">
        <v>26994</v>
      </c>
      <c r="C4767" s="408" t="s">
        <v>6</v>
      </c>
      <c r="D4767" s="410">
        <v>20.34</v>
      </c>
    </row>
    <row r="4768" spans="1:4" ht="9" customHeight="1">
      <c r="A4768" s="408" t="s">
        <v>26995</v>
      </c>
      <c r="B4768" s="409" t="s">
        <v>26996</v>
      </c>
      <c r="C4768" s="408" t="s">
        <v>6</v>
      </c>
      <c r="D4768" s="410">
        <v>28.54</v>
      </c>
    </row>
    <row r="4769" spans="1:4" ht="9" customHeight="1">
      <c r="A4769" s="408" t="s">
        <v>26997</v>
      </c>
      <c r="B4769" s="409" t="s">
        <v>26998</v>
      </c>
      <c r="C4769" s="408" t="s">
        <v>6</v>
      </c>
      <c r="D4769" s="410">
        <v>27.4</v>
      </c>
    </row>
    <row r="4770" spans="1:4" ht="9" customHeight="1">
      <c r="A4770" s="408" t="s">
        <v>26999</v>
      </c>
      <c r="B4770" s="409" t="s">
        <v>27000</v>
      </c>
      <c r="C4770" s="408" t="s">
        <v>6</v>
      </c>
      <c r="D4770" s="410">
        <v>41.4</v>
      </c>
    </row>
    <row r="4771" spans="1:4" ht="9" customHeight="1">
      <c r="A4771" s="408" t="s">
        <v>27001</v>
      </c>
      <c r="B4771" s="409" t="s">
        <v>27002</v>
      </c>
      <c r="C4771" s="408" t="s">
        <v>6</v>
      </c>
      <c r="D4771" s="410">
        <v>37.729999999999997</v>
      </c>
    </row>
    <row r="4772" spans="1:4" ht="9" customHeight="1">
      <c r="A4772" s="408" t="s">
        <v>27003</v>
      </c>
      <c r="B4772" s="409" t="s">
        <v>27004</v>
      </c>
      <c r="C4772" s="408" t="s">
        <v>12728</v>
      </c>
      <c r="D4772" s="410">
        <v>0.48</v>
      </c>
    </row>
    <row r="4773" spans="1:4" ht="9" customHeight="1">
      <c r="A4773" s="408" t="s">
        <v>27005</v>
      </c>
      <c r="B4773" s="409" t="s">
        <v>27006</v>
      </c>
      <c r="C4773" s="408" t="s">
        <v>143</v>
      </c>
      <c r="D4773" s="410">
        <v>1066.3599999999999</v>
      </c>
    </row>
    <row r="4774" spans="1:4" ht="9" customHeight="1">
      <c r="A4774" s="408" t="s">
        <v>27007</v>
      </c>
      <c r="B4774" s="409" t="s">
        <v>27008</v>
      </c>
      <c r="C4774" s="408" t="s">
        <v>143</v>
      </c>
      <c r="D4774" s="410">
        <v>141.59</v>
      </c>
    </row>
    <row r="4775" spans="1:4" ht="9" customHeight="1">
      <c r="A4775" s="408" t="s">
        <v>27009</v>
      </c>
      <c r="B4775" s="409" t="s">
        <v>27010</v>
      </c>
      <c r="C4775" s="408" t="s">
        <v>143</v>
      </c>
      <c r="D4775" s="410">
        <v>367.57</v>
      </c>
    </row>
    <row r="4776" spans="1:4" ht="9" customHeight="1">
      <c r="A4776" s="408" t="s">
        <v>27011</v>
      </c>
      <c r="B4776" s="409" t="s">
        <v>27012</v>
      </c>
      <c r="C4776" s="408" t="s">
        <v>143</v>
      </c>
      <c r="D4776" s="410">
        <v>598.88</v>
      </c>
    </row>
    <row r="4777" spans="1:4" ht="9" customHeight="1">
      <c r="A4777" s="408" t="s">
        <v>27013</v>
      </c>
      <c r="B4777" s="409" t="s">
        <v>27014</v>
      </c>
      <c r="C4777" s="408" t="s">
        <v>143</v>
      </c>
      <c r="D4777" s="410">
        <v>58.41</v>
      </c>
    </row>
    <row r="4778" spans="1:4" ht="9" customHeight="1">
      <c r="A4778" s="408" t="s">
        <v>27015</v>
      </c>
      <c r="B4778" s="409" t="s">
        <v>27016</v>
      </c>
      <c r="C4778" s="408" t="s">
        <v>143</v>
      </c>
      <c r="D4778" s="410">
        <v>43.81</v>
      </c>
    </row>
    <row r="4779" spans="1:4" ht="9" customHeight="1">
      <c r="A4779" s="408" t="s">
        <v>27017</v>
      </c>
      <c r="B4779" s="409" t="s">
        <v>27018</v>
      </c>
      <c r="C4779" s="408" t="s">
        <v>143</v>
      </c>
      <c r="D4779" s="410">
        <v>52.57</v>
      </c>
    </row>
    <row r="4780" spans="1:4" ht="9" customHeight="1">
      <c r="A4780" s="408" t="s">
        <v>27019</v>
      </c>
      <c r="B4780" s="409" t="s">
        <v>27020</v>
      </c>
      <c r="C4780" s="408" t="s">
        <v>143</v>
      </c>
      <c r="D4780" s="410">
        <v>61.34</v>
      </c>
    </row>
    <row r="4781" spans="1:4" ht="9" customHeight="1">
      <c r="A4781" s="408" t="s">
        <v>27021</v>
      </c>
      <c r="B4781" s="409" t="s">
        <v>27022</v>
      </c>
      <c r="C4781" s="408" t="s">
        <v>143</v>
      </c>
      <c r="D4781" s="410">
        <v>35.049999999999997</v>
      </c>
    </row>
    <row r="4782" spans="1:4" ht="9" customHeight="1">
      <c r="A4782" s="408" t="s">
        <v>27023</v>
      </c>
      <c r="B4782" s="409" t="s">
        <v>27024</v>
      </c>
      <c r="C4782" s="408" t="s">
        <v>143</v>
      </c>
      <c r="D4782" s="410">
        <v>60.39</v>
      </c>
    </row>
    <row r="4783" spans="1:4" ht="9" customHeight="1">
      <c r="A4783" s="408" t="s">
        <v>27025</v>
      </c>
      <c r="B4783" s="409" t="s">
        <v>27026</v>
      </c>
      <c r="C4783" s="408" t="s">
        <v>143</v>
      </c>
      <c r="D4783" s="410">
        <v>71.900000000000006</v>
      </c>
    </row>
    <row r="4784" spans="1:4" ht="9" customHeight="1">
      <c r="A4784" s="408" t="s">
        <v>27027</v>
      </c>
      <c r="B4784" s="409" t="s">
        <v>27028</v>
      </c>
      <c r="C4784" s="408" t="s">
        <v>143</v>
      </c>
      <c r="D4784" s="410">
        <v>83.4</v>
      </c>
    </row>
    <row r="4785" spans="1:4" ht="9" customHeight="1">
      <c r="A4785" s="408" t="s">
        <v>27029</v>
      </c>
      <c r="B4785" s="409" t="s">
        <v>27030</v>
      </c>
      <c r="C4785" s="408" t="s">
        <v>143</v>
      </c>
      <c r="D4785" s="410">
        <v>48.89</v>
      </c>
    </row>
    <row r="4786" spans="1:4" ht="9" customHeight="1">
      <c r="A4786" s="408" t="s">
        <v>27031</v>
      </c>
      <c r="B4786" s="409" t="s">
        <v>27032</v>
      </c>
      <c r="C4786" s="408" t="s">
        <v>143</v>
      </c>
      <c r="D4786" s="410">
        <v>5.24</v>
      </c>
    </row>
    <row r="4787" spans="1:4" ht="9" customHeight="1">
      <c r="A4787" s="408" t="s">
        <v>27033</v>
      </c>
      <c r="B4787" s="409" t="s">
        <v>27034</v>
      </c>
      <c r="C4787" s="408" t="s">
        <v>143</v>
      </c>
      <c r="D4787" s="410">
        <v>6.45</v>
      </c>
    </row>
    <row r="4788" spans="1:4" ht="9" customHeight="1">
      <c r="A4788" s="408" t="s">
        <v>27035</v>
      </c>
      <c r="B4788" s="409" t="s">
        <v>27036</v>
      </c>
      <c r="C4788" s="408" t="s">
        <v>12728</v>
      </c>
      <c r="D4788" s="410">
        <v>4.8600000000000003</v>
      </c>
    </row>
    <row r="4789" spans="1:4" ht="9" customHeight="1">
      <c r="A4789" s="408" t="s">
        <v>27037</v>
      </c>
      <c r="B4789" s="409" t="s">
        <v>27038</v>
      </c>
      <c r="C4789" s="408" t="s">
        <v>6</v>
      </c>
      <c r="D4789" s="410">
        <v>40.43</v>
      </c>
    </row>
    <row r="4790" spans="1:4" ht="9" customHeight="1">
      <c r="A4790" s="408" t="s">
        <v>27039</v>
      </c>
      <c r="B4790" s="409" t="s">
        <v>27040</v>
      </c>
      <c r="C4790" s="408" t="s">
        <v>143</v>
      </c>
      <c r="D4790" s="410">
        <v>18.559999999999999</v>
      </c>
    </row>
    <row r="4791" spans="1:4" ht="9" customHeight="1">
      <c r="A4791" s="408" t="s">
        <v>27041</v>
      </c>
      <c r="B4791" s="409" t="s">
        <v>27042</v>
      </c>
      <c r="C4791" s="408" t="s">
        <v>143</v>
      </c>
      <c r="D4791" s="410">
        <v>67.78</v>
      </c>
    </row>
    <row r="4792" spans="1:4" ht="9" customHeight="1">
      <c r="A4792" s="408" t="s">
        <v>27043</v>
      </c>
      <c r="B4792" s="409" t="s">
        <v>27044</v>
      </c>
      <c r="C4792" s="408" t="s">
        <v>143</v>
      </c>
      <c r="D4792" s="410">
        <v>30.56</v>
      </c>
    </row>
    <row r="4793" spans="1:4" ht="9" customHeight="1">
      <c r="A4793" s="408" t="s">
        <v>27045</v>
      </c>
      <c r="B4793" s="409" t="s">
        <v>27046</v>
      </c>
      <c r="C4793" s="408" t="s">
        <v>143</v>
      </c>
      <c r="D4793" s="410">
        <v>13.98</v>
      </c>
    </row>
    <row r="4794" spans="1:4" ht="9" customHeight="1">
      <c r="A4794" s="408" t="s">
        <v>27047</v>
      </c>
      <c r="B4794" s="409" t="s">
        <v>27048</v>
      </c>
      <c r="C4794" s="408" t="s">
        <v>6</v>
      </c>
      <c r="D4794" s="410">
        <v>9.4600000000000009</v>
      </c>
    </row>
    <row r="4795" spans="1:4" ht="9" customHeight="1">
      <c r="A4795" s="408" t="s">
        <v>27049</v>
      </c>
      <c r="B4795" s="409" t="s">
        <v>27050</v>
      </c>
      <c r="C4795" s="408" t="s">
        <v>143</v>
      </c>
      <c r="D4795" s="410">
        <v>37.450000000000003</v>
      </c>
    </row>
    <row r="4796" spans="1:4" ht="9" customHeight="1">
      <c r="A4796" s="408" t="s">
        <v>27051</v>
      </c>
      <c r="B4796" s="409" t="s">
        <v>27052</v>
      </c>
      <c r="C4796" s="408" t="s">
        <v>143</v>
      </c>
      <c r="D4796" s="410">
        <v>28.46</v>
      </c>
    </row>
    <row r="4797" spans="1:4" ht="9" customHeight="1">
      <c r="A4797" s="408" t="s">
        <v>27053</v>
      </c>
      <c r="B4797" s="409" t="s">
        <v>27054</v>
      </c>
      <c r="C4797" s="408" t="s">
        <v>143</v>
      </c>
      <c r="D4797" s="410">
        <v>17.16</v>
      </c>
    </row>
    <row r="4798" spans="1:4" ht="9" customHeight="1">
      <c r="A4798" s="408" t="s">
        <v>27055</v>
      </c>
      <c r="B4798" s="409" t="s">
        <v>27056</v>
      </c>
      <c r="C4798" s="408" t="s">
        <v>143</v>
      </c>
      <c r="D4798" s="410">
        <v>29.1</v>
      </c>
    </row>
    <row r="4799" spans="1:4" ht="9" customHeight="1">
      <c r="A4799" s="408" t="s">
        <v>27057</v>
      </c>
      <c r="B4799" s="409" t="s">
        <v>27058</v>
      </c>
      <c r="C4799" s="408" t="s">
        <v>6</v>
      </c>
      <c r="D4799" s="410">
        <v>33.46</v>
      </c>
    </row>
    <row r="4800" spans="1:4" ht="9" customHeight="1">
      <c r="A4800" s="408" t="s">
        <v>27059</v>
      </c>
      <c r="B4800" s="409" t="s">
        <v>27060</v>
      </c>
      <c r="C4800" s="408" t="s">
        <v>12728</v>
      </c>
      <c r="D4800" s="410">
        <v>6.22</v>
      </c>
    </row>
    <row r="4801" spans="1:4" ht="9" customHeight="1">
      <c r="A4801" s="408" t="s">
        <v>27061</v>
      </c>
      <c r="B4801" s="409" t="s">
        <v>27062</v>
      </c>
      <c r="C4801" s="408" t="s">
        <v>12728</v>
      </c>
      <c r="D4801" s="410">
        <v>7.19</v>
      </c>
    </row>
    <row r="4802" spans="1:4" ht="9" customHeight="1">
      <c r="A4802" s="408" t="s">
        <v>27063</v>
      </c>
      <c r="B4802" s="409" t="s">
        <v>27064</v>
      </c>
      <c r="C4802" s="408" t="s">
        <v>144</v>
      </c>
      <c r="D4802" s="410">
        <v>2.4900000000000002</v>
      </c>
    </row>
    <row r="4803" spans="1:4" ht="9" customHeight="1">
      <c r="A4803" s="408" t="s">
        <v>27065</v>
      </c>
      <c r="B4803" s="409" t="s">
        <v>27066</v>
      </c>
      <c r="C4803" s="408" t="s">
        <v>144</v>
      </c>
      <c r="D4803" s="410">
        <v>1.3</v>
      </c>
    </row>
    <row r="4804" spans="1:4" ht="9" customHeight="1">
      <c r="A4804" s="408" t="s">
        <v>27067</v>
      </c>
      <c r="B4804" s="409" t="s">
        <v>27068</v>
      </c>
      <c r="C4804" s="408" t="s">
        <v>144</v>
      </c>
      <c r="D4804" s="410">
        <v>0.74</v>
      </c>
    </row>
    <row r="4805" spans="1:4" ht="9" customHeight="1">
      <c r="A4805" s="408" t="s">
        <v>27069</v>
      </c>
      <c r="B4805" s="409" t="s">
        <v>27070</v>
      </c>
      <c r="C4805" s="408" t="s">
        <v>144</v>
      </c>
      <c r="D4805" s="410">
        <v>0.52</v>
      </c>
    </row>
    <row r="4806" spans="1:4" ht="9" customHeight="1">
      <c r="A4806" s="408" t="s">
        <v>27071</v>
      </c>
      <c r="B4806" s="409" t="s">
        <v>27072</v>
      </c>
      <c r="C4806" s="408" t="s">
        <v>144</v>
      </c>
      <c r="D4806" s="410">
        <v>0.61</v>
      </c>
    </row>
    <row r="4807" spans="1:4" ht="9" customHeight="1">
      <c r="A4807" s="408" t="s">
        <v>27073</v>
      </c>
      <c r="B4807" s="409" t="s">
        <v>27074</v>
      </c>
      <c r="C4807" s="408" t="s">
        <v>144</v>
      </c>
      <c r="D4807" s="410">
        <v>0.77</v>
      </c>
    </row>
    <row r="4808" spans="1:4" ht="9" customHeight="1">
      <c r="A4808" s="408" t="s">
        <v>27075</v>
      </c>
      <c r="B4808" s="409" t="s">
        <v>27076</v>
      </c>
      <c r="C4808" s="408" t="s">
        <v>144</v>
      </c>
      <c r="D4808" s="410">
        <v>0.57999999999999996</v>
      </c>
    </row>
    <row r="4809" spans="1:4" ht="9" customHeight="1">
      <c r="A4809" s="408" t="s">
        <v>27077</v>
      </c>
      <c r="B4809" s="409" t="s">
        <v>27078</v>
      </c>
      <c r="C4809" s="408" t="s">
        <v>144</v>
      </c>
      <c r="D4809" s="410">
        <v>0.91</v>
      </c>
    </row>
    <row r="4810" spans="1:4" ht="9" customHeight="1">
      <c r="A4810" s="408" t="s">
        <v>27079</v>
      </c>
      <c r="B4810" s="409" t="s">
        <v>27080</v>
      </c>
      <c r="C4810" s="408" t="s">
        <v>144</v>
      </c>
      <c r="D4810" s="410">
        <v>0.56999999999999995</v>
      </c>
    </row>
    <row r="4811" spans="1:4" ht="9" customHeight="1">
      <c r="A4811" s="408" t="s">
        <v>27081</v>
      </c>
      <c r="B4811" s="409" t="s">
        <v>27082</v>
      </c>
      <c r="C4811" s="408" t="s">
        <v>144</v>
      </c>
      <c r="D4811" s="410">
        <v>0.67</v>
      </c>
    </row>
    <row r="4812" spans="1:4" ht="9" customHeight="1">
      <c r="A4812" s="408" t="s">
        <v>27083</v>
      </c>
      <c r="B4812" s="409" t="s">
        <v>27084</v>
      </c>
      <c r="C4812" s="408" t="s">
        <v>144</v>
      </c>
      <c r="D4812" s="410">
        <v>0.83</v>
      </c>
    </row>
    <row r="4813" spans="1:4" ht="9" customHeight="1">
      <c r="A4813" s="408" t="s">
        <v>27085</v>
      </c>
      <c r="B4813" s="409" t="s">
        <v>27086</v>
      </c>
      <c r="C4813" s="408" t="s">
        <v>143</v>
      </c>
      <c r="D4813" s="410">
        <v>85.54</v>
      </c>
    </row>
    <row r="4814" spans="1:4" ht="9" customHeight="1">
      <c r="A4814" s="408" t="s">
        <v>27087</v>
      </c>
      <c r="B4814" s="409" t="s">
        <v>27088</v>
      </c>
      <c r="C4814" s="408" t="s">
        <v>143</v>
      </c>
      <c r="D4814" s="410">
        <v>84.02</v>
      </c>
    </row>
    <row r="4815" spans="1:4" ht="9" customHeight="1">
      <c r="A4815" s="408" t="s">
        <v>27089</v>
      </c>
      <c r="B4815" s="409" t="s">
        <v>27090</v>
      </c>
      <c r="C4815" s="408" t="s">
        <v>144</v>
      </c>
      <c r="D4815" s="410">
        <v>7.0000000000000007E-2</v>
      </c>
    </row>
    <row r="4816" spans="1:4" ht="9" customHeight="1">
      <c r="A4816" s="408" t="s">
        <v>27091</v>
      </c>
      <c r="B4816" s="409" t="s">
        <v>27092</v>
      </c>
      <c r="C4816" s="408" t="s">
        <v>143</v>
      </c>
      <c r="D4816" s="410">
        <v>11.94</v>
      </c>
    </row>
    <row r="4817" spans="1:4" ht="9" customHeight="1">
      <c r="A4817" s="408" t="s">
        <v>27093</v>
      </c>
      <c r="B4817" s="409" t="s">
        <v>27094</v>
      </c>
      <c r="C4817" s="408" t="s">
        <v>143</v>
      </c>
      <c r="D4817" s="410">
        <v>51.36</v>
      </c>
    </row>
    <row r="4818" spans="1:4" ht="18" customHeight="1">
      <c r="A4818" s="408" t="s">
        <v>27095</v>
      </c>
      <c r="B4818" s="409" t="s">
        <v>27096</v>
      </c>
      <c r="C4818" s="408" t="s">
        <v>19</v>
      </c>
      <c r="D4818" s="410">
        <v>281.3</v>
      </c>
    </row>
    <row r="4819" spans="1:4" ht="18" customHeight="1">
      <c r="A4819" s="408" t="s">
        <v>27097</v>
      </c>
      <c r="B4819" s="409" t="s">
        <v>27098</v>
      </c>
      <c r="C4819" s="408" t="s">
        <v>19</v>
      </c>
      <c r="D4819" s="410">
        <v>219.32</v>
      </c>
    </row>
    <row r="4820" spans="1:4" ht="9" customHeight="1">
      <c r="A4820" s="408" t="s">
        <v>27099</v>
      </c>
      <c r="B4820" s="409" t="s">
        <v>27100</v>
      </c>
      <c r="C4820" s="408" t="s">
        <v>143</v>
      </c>
      <c r="D4820" s="410">
        <v>17.12</v>
      </c>
    </row>
    <row r="4821" spans="1:4" ht="9" customHeight="1">
      <c r="A4821" s="408" t="s">
        <v>27101</v>
      </c>
      <c r="B4821" s="409" t="s">
        <v>27102</v>
      </c>
      <c r="C4821" s="408" t="s">
        <v>143</v>
      </c>
      <c r="D4821" s="410">
        <v>59.49</v>
      </c>
    </row>
    <row r="4822" spans="1:4" ht="9" customHeight="1">
      <c r="A4822" s="408" t="s">
        <v>27103</v>
      </c>
      <c r="B4822" s="409" t="s">
        <v>27104</v>
      </c>
      <c r="C4822" s="408" t="s">
        <v>6</v>
      </c>
      <c r="D4822" s="410">
        <v>1.1399999999999999</v>
      </c>
    </row>
    <row r="4823" spans="1:4" ht="18" customHeight="1">
      <c r="A4823" s="408" t="s">
        <v>27105</v>
      </c>
      <c r="B4823" s="409" t="s">
        <v>27106</v>
      </c>
      <c r="C4823" s="408" t="s">
        <v>141</v>
      </c>
      <c r="D4823" s="410">
        <v>179.54</v>
      </c>
    </row>
    <row r="4824" spans="1:4" ht="9" customHeight="1">
      <c r="A4824" s="408" t="s">
        <v>27107</v>
      </c>
      <c r="B4824" s="409" t="s">
        <v>27108</v>
      </c>
      <c r="C4824" s="408" t="s">
        <v>141</v>
      </c>
      <c r="D4824" s="410">
        <v>138.02000000000001</v>
      </c>
    </row>
    <row r="4825" spans="1:4" ht="9" customHeight="1">
      <c r="A4825" s="408" t="s">
        <v>27109</v>
      </c>
      <c r="B4825" s="409" t="s">
        <v>27110</v>
      </c>
      <c r="C4825" s="408" t="s">
        <v>141</v>
      </c>
      <c r="D4825" s="410">
        <v>53.62</v>
      </c>
    </row>
    <row r="4826" spans="1:4" ht="9" customHeight="1">
      <c r="A4826" s="408" t="s">
        <v>27111</v>
      </c>
      <c r="B4826" s="409" t="s">
        <v>27112</v>
      </c>
      <c r="C4826" s="408" t="s">
        <v>144</v>
      </c>
      <c r="D4826" s="410">
        <v>7.21</v>
      </c>
    </row>
    <row r="4827" spans="1:4" ht="9" customHeight="1">
      <c r="A4827" s="408" t="s">
        <v>27113</v>
      </c>
      <c r="B4827" s="409" t="s">
        <v>27114</v>
      </c>
      <c r="C4827" s="408" t="s">
        <v>6</v>
      </c>
      <c r="D4827" s="410">
        <v>3.42</v>
      </c>
    </row>
    <row r="4828" spans="1:4" ht="9" customHeight="1">
      <c r="A4828" s="408" t="s">
        <v>27115</v>
      </c>
      <c r="B4828" s="409" t="s">
        <v>3030</v>
      </c>
      <c r="C4828" s="408" t="s">
        <v>6</v>
      </c>
      <c r="D4828" s="410">
        <v>0.56999999999999995</v>
      </c>
    </row>
    <row r="4829" spans="1:4" ht="9" customHeight="1">
      <c r="A4829" s="408" t="s">
        <v>27116</v>
      </c>
      <c r="B4829" s="409" t="s">
        <v>27117</v>
      </c>
      <c r="C4829" s="408" t="s">
        <v>6</v>
      </c>
      <c r="D4829" s="410">
        <v>3.42</v>
      </c>
    </row>
    <row r="4830" spans="1:4" ht="9" customHeight="1">
      <c r="A4830" s="408" t="s">
        <v>27118</v>
      </c>
      <c r="B4830" s="409" t="s">
        <v>27119</v>
      </c>
      <c r="C4830" s="408" t="s">
        <v>6</v>
      </c>
      <c r="D4830" s="410">
        <v>0.86</v>
      </c>
    </row>
    <row r="4831" spans="1:4" ht="9" customHeight="1">
      <c r="A4831" s="408" t="s">
        <v>27120</v>
      </c>
      <c r="B4831" s="409" t="s">
        <v>27121</v>
      </c>
      <c r="C4831" s="408" t="s">
        <v>12728</v>
      </c>
      <c r="D4831" s="410">
        <v>3.42</v>
      </c>
    </row>
    <row r="4832" spans="1:4" ht="9" customHeight="1">
      <c r="A4832" s="408" t="s">
        <v>27122</v>
      </c>
      <c r="B4832" s="409" t="s">
        <v>27123</v>
      </c>
      <c r="C4832" s="408" t="s">
        <v>12728</v>
      </c>
      <c r="D4832" s="410">
        <v>2.14</v>
      </c>
    </row>
    <row r="4833" spans="1:4" ht="9" customHeight="1">
      <c r="A4833" s="408" t="s">
        <v>27124</v>
      </c>
      <c r="B4833" s="409" t="s">
        <v>27125</v>
      </c>
      <c r="C4833" s="408" t="s">
        <v>6</v>
      </c>
      <c r="D4833" s="410">
        <v>49.86</v>
      </c>
    </row>
    <row r="4834" spans="1:4" ht="9" customHeight="1">
      <c r="A4834" s="408" t="s">
        <v>27126</v>
      </c>
      <c r="B4834" s="409" t="s">
        <v>27127</v>
      </c>
      <c r="C4834" s="408" t="s">
        <v>6</v>
      </c>
      <c r="D4834" s="410">
        <v>16.45</v>
      </c>
    </row>
    <row r="4835" spans="1:4" ht="18" customHeight="1">
      <c r="A4835" s="408" t="s">
        <v>27128</v>
      </c>
      <c r="B4835" s="409" t="s">
        <v>27129</v>
      </c>
      <c r="C4835" s="408" t="s">
        <v>6</v>
      </c>
      <c r="D4835" s="410">
        <v>2.92</v>
      </c>
    </row>
    <row r="4836" spans="1:4" ht="9" customHeight="1">
      <c r="A4836" s="408" t="s">
        <v>27130</v>
      </c>
      <c r="B4836" s="409" t="s">
        <v>27131</v>
      </c>
      <c r="C4836" s="408" t="s">
        <v>12728</v>
      </c>
      <c r="D4836" s="410">
        <v>5.8</v>
      </c>
    </row>
    <row r="4837" spans="1:4" ht="9" customHeight="1">
      <c r="A4837" s="408" t="s">
        <v>27132</v>
      </c>
      <c r="B4837" s="409" t="s">
        <v>27133</v>
      </c>
      <c r="C4837" s="408" t="s">
        <v>6</v>
      </c>
      <c r="D4837" s="410">
        <v>3.45</v>
      </c>
    </row>
    <row r="4838" spans="1:4" ht="9" customHeight="1">
      <c r="A4838" s="408" t="s">
        <v>27134</v>
      </c>
      <c r="B4838" s="409" t="s">
        <v>27135</v>
      </c>
      <c r="C4838" s="408" t="s">
        <v>143</v>
      </c>
      <c r="D4838" s="410">
        <v>17.12</v>
      </c>
    </row>
    <row r="4839" spans="1:4" ht="9" customHeight="1">
      <c r="A4839" s="408" t="s">
        <v>27136</v>
      </c>
      <c r="B4839" s="409" t="s">
        <v>27137</v>
      </c>
      <c r="C4839" s="408" t="s">
        <v>144</v>
      </c>
      <c r="D4839" s="410">
        <v>3.42</v>
      </c>
    </row>
    <row r="4840" spans="1:4" ht="18" customHeight="1">
      <c r="A4840" s="408" t="s">
        <v>27138</v>
      </c>
      <c r="B4840" s="409" t="s">
        <v>27139</v>
      </c>
      <c r="C4840" s="408" t="s">
        <v>6</v>
      </c>
      <c r="D4840" s="410">
        <v>5.51</v>
      </c>
    </row>
    <row r="4841" spans="1:4" ht="18" customHeight="1">
      <c r="A4841" s="408" t="s">
        <v>27140</v>
      </c>
      <c r="B4841" s="409" t="s">
        <v>27141</v>
      </c>
      <c r="C4841" s="408" t="s">
        <v>6</v>
      </c>
      <c r="D4841" s="410">
        <v>5.51</v>
      </c>
    </row>
    <row r="4842" spans="1:4" ht="18" customHeight="1">
      <c r="A4842" s="408" t="s">
        <v>27142</v>
      </c>
      <c r="B4842" s="409" t="s">
        <v>27143</v>
      </c>
      <c r="C4842" s="408" t="s">
        <v>6</v>
      </c>
      <c r="D4842" s="410">
        <v>23.32</v>
      </c>
    </row>
    <row r="4843" spans="1:4" ht="9" customHeight="1">
      <c r="A4843" s="408" t="s">
        <v>27144</v>
      </c>
      <c r="B4843" s="409" t="s">
        <v>27145</v>
      </c>
      <c r="C4843" s="408" t="s">
        <v>144</v>
      </c>
      <c r="D4843" s="410">
        <v>8.7100000000000009</v>
      </c>
    </row>
    <row r="4844" spans="1:4" ht="9" customHeight="1">
      <c r="A4844" s="408" t="s">
        <v>27146</v>
      </c>
      <c r="B4844" s="409" t="s">
        <v>27147</v>
      </c>
      <c r="C4844" s="408" t="s">
        <v>143</v>
      </c>
      <c r="D4844" s="410">
        <v>0</v>
      </c>
    </row>
    <row r="4845" spans="1:4" ht="9" customHeight="1">
      <c r="A4845" s="408" t="s">
        <v>27148</v>
      </c>
      <c r="B4845" s="409" t="s">
        <v>27149</v>
      </c>
      <c r="C4845" s="408" t="s">
        <v>143</v>
      </c>
      <c r="D4845" s="410">
        <v>0</v>
      </c>
    </row>
    <row r="4846" spans="1:4" ht="9" customHeight="1">
      <c r="A4846" s="408" t="s">
        <v>27150</v>
      </c>
      <c r="B4846" s="409" t="s">
        <v>27151</v>
      </c>
      <c r="C4846" s="408" t="s">
        <v>143</v>
      </c>
      <c r="D4846" s="410">
        <v>241.72</v>
      </c>
    </row>
    <row r="4847" spans="1:4" ht="9" customHeight="1">
      <c r="A4847" s="408" t="s">
        <v>27152</v>
      </c>
      <c r="B4847" s="409" t="s">
        <v>27153</v>
      </c>
      <c r="C4847" s="408" t="s">
        <v>143</v>
      </c>
      <c r="D4847" s="410">
        <v>165.38</v>
      </c>
    </row>
    <row r="4848" spans="1:4" ht="9" customHeight="1">
      <c r="A4848" s="408" t="s">
        <v>27154</v>
      </c>
      <c r="B4848" s="409" t="s">
        <v>27155</v>
      </c>
      <c r="C4848" s="408" t="s">
        <v>143</v>
      </c>
      <c r="D4848" s="410">
        <v>97.07</v>
      </c>
    </row>
    <row r="4849" spans="1:4" ht="9" customHeight="1">
      <c r="A4849" s="408" t="s">
        <v>27156</v>
      </c>
      <c r="B4849" s="409" t="s">
        <v>27157</v>
      </c>
      <c r="C4849" s="408" t="s">
        <v>143</v>
      </c>
      <c r="D4849" s="410">
        <v>297.68</v>
      </c>
    </row>
    <row r="4850" spans="1:4" ht="9" customHeight="1">
      <c r="A4850" s="408" t="s">
        <v>27158</v>
      </c>
      <c r="B4850" s="409" t="s">
        <v>27159</v>
      </c>
      <c r="C4850" s="408" t="s">
        <v>143</v>
      </c>
      <c r="D4850" s="410">
        <v>63.79</v>
      </c>
    </row>
    <row r="4851" spans="1:4" ht="9" customHeight="1">
      <c r="A4851" s="408" t="s">
        <v>27160</v>
      </c>
      <c r="B4851" s="409" t="s">
        <v>27161</v>
      </c>
      <c r="C4851" s="408" t="s">
        <v>6</v>
      </c>
      <c r="D4851" s="410">
        <v>11.27</v>
      </c>
    </row>
    <row r="4852" spans="1:4" ht="9" customHeight="1">
      <c r="A4852" s="408" t="s">
        <v>27162</v>
      </c>
      <c r="B4852" s="409" t="s">
        <v>27163</v>
      </c>
      <c r="C4852" s="408" t="s">
        <v>144</v>
      </c>
      <c r="D4852" s="410">
        <v>2.5</v>
      </c>
    </row>
    <row r="4853" spans="1:4" ht="9" customHeight="1">
      <c r="A4853" s="408" t="s">
        <v>27164</v>
      </c>
      <c r="B4853" s="409" t="s">
        <v>27165</v>
      </c>
      <c r="C4853" s="408" t="s">
        <v>143</v>
      </c>
      <c r="D4853" s="410">
        <v>19.559999999999999</v>
      </c>
    </row>
    <row r="4854" spans="1:4" ht="9" customHeight="1">
      <c r="A4854" s="408" t="s">
        <v>27166</v>
      </c>
      <c r="B4854" s="409" t="s">
        <v>27167</v>
      </c>
      <c r="C4854" s="408" t="s">
        <v>144</v>
      </c>
      <c r="D4854" s="410">
        <v>26.86</v>
      </c>
    </row>
    <row r="4855" spans="1:4" ht="9" customHeight="1">
      <c r="A4855" s="408" t="s">
        <v>27168</v>
      </c>
      <c r="B4855" s="409" t="s">
        <v>27169</v>
      </c>
      <c r="C4855" s="408" t="s">
        <v>143</v>
      </c>
      <c r="D4855" s="410">
        <v>8.24</v>
      </c>
    </row>
    <row r="4856" spans="1:4" ht="9" customHeight="1">
      <c r="A4856" s="408" t="s">
        <v>27170</v>
      </c>
      <c r="B4856" s="409" t="s">
        <v>27171</v>
      </c>
      <c r="C4856" s="408" t="s">
        <v>143</v>
      </c>
      <c r="D4856" s="410">
        <v>32.04</v>
      </c>
    </row>
    <row r="4857" spans="1:4" ht="9" customHeight="1">
      <c r="A4857" s="408" t="s">
        <v>27172</v>
      </c>
      <c r="B4857" s="409" t="s">
        <v>27173</v>
      </c>
      <c r="C4857" s="408" t="s">
        <v>143</v>
      </c>
      <c r="D4857" s="410">
        <v>9.18</v>
      </c>
    </row>
    <row r="4858" spans="1:4" ht="9" customHeight="1">
      <c r="A4858" s="408" t="s">
        <v>27174</v>
      </c>
      <c r="B4858" s="409" t="s">
        <v>27175</v>
      </c>
      <c r="C4858" s="408" t="s">
        <v>6</v>
      </c>
      <c r="D4858" s="410">
        <v>9.5</v>
      </c>
    </row>
    <row r="4859" spans="1:4" ht="9" customHeight="1">
      <c r="A4859" s="408" t="s">
        <v>27176</v>
      </c>
      <c r="B4859" s="409" t="s">
        <v>27177</v>
      </c>
      <c r="C4859" s="408" t="s">
        <v>6</v>
      </c>
      <c r="D4859" s="410">
        <v>20.84</v>
      </c>
    </row>
    <row r="4860" spans="1:4" ht="9" customHeight="1">
      <c r="A4860" s="408" t="s">
        <v>27178</v>
      </c>
      <c r="B4860" s="409" t="s">
        <v>27179</v>
      </c>
      <c r="C4860" s="408" t="s">
        <v>6</v>
      </c>
      <c r="D4860" s="410">
        <v>19.8</v>
      </c>
    </row>
    <row r="4861" spans="1:4" ht="9" customHeight="1">
      <c r="A4861" s="408" t="s">
        <v>27180</v>
      </c>
      <c r="B4861" s="409" t="s">
        <v>27181</v>
      </c>
      <c r="C4861" s="408" t="s">
        <v>6</v>
      </c>
      <c r="D4861" s="410">
        <v>16.25</v>
      </c>
    </row>
    <row r="4862" spans="1:4" ht="9" customHeight="1">
      <c r="A4862" s="408" t="s">
        <v>27182</v>
      </c>
      <c r="B4862" s="409" t="s">
        <v>27183</v>
      </c>
      <c r="C4862" s="408" t="s">
        <v>6</v>
      </c>
      <c r="D4862" s="410">
        <v>15.8</v>
      </c>
    </row>
    <row r="4863" spans="1:4" ht="9" customHeight="1">
      <c r="A4863" s="408" t="s">
        <v>27184</v>
      </c>
      <c r="B4863" s="409" t="s">
        <v>27185</v>
      </c>
      <c r="C4863" s="408" t="s">
        <v>6</v>
      </c>
      <c r="D4863" s="410">
        <v>7.5</v>
      </c>
    </row>
    <row r="4864" spans="1:4" ht="9" customHeight="1">
      <c r="A4864" s="408" t="s">
        <v>27186</v>
      </c>
      <c r="B4864" s="409" t="s">
        <v>27187</v>
      </c>
      <c r="C4864" s="408" t="s">
        <v>6</v>
      </c>
      <c r="D4864" s="410">
        <v>14.22</v>
      </c>
    </row>
    <row r="4865" spans="1:4" ht="9" customHeight="1">
      <c r="A4865" s="408" t="s">
        <v>27188</v>
      </c>
      <c r="B4865" s="409" t="s">
        <v>27189</v>
      </c>
      <c r="C4865" s="408" t="s">
        <v>6</v>
      </c>
      <c r="D4865" s="410">
        <v>25.86</v>
      </c>
    </row>
    <row r="4866" spans="1:4" ht="9" customHeight="1">
      <c r="A4866" s="408" t="s">
        <v>27190</v>
      </c>
      <c r="B4866" s="409" t="s">
        <v>27191</v>
      </c>
      <c r="C4866" s="408" t="s">
        <v>6</v>
      </c>
      <c r="D4866" s="410">
        <v>24.83</v>
      </c>
    </row>
    <row r="4867" spans="1:4" ht="9" customHeight="1">
      <c r="A4867" s="408" t="s">
        <v>27192</v>
      </c>
      <c r="B4867" s="409" t="s">
        <v>27193</v>
      </c>
      <c r="C4867" s="408" t="s">
        <v>6</v>
      </c>
      <c r="D4867" s="410">
        <v>25.36</v>
      </c>
    </row>
    <row r="4868" spans="1:4" ht="9" customHeight="1">
      <c r="A4868" s="408" t="s">
        <v>27194</v>
      </c>
      <c r="B4868" s="409" t="s">
        <v>27195</v>
      </c>
      <c r="C4868" s="408" t="s">
        <v>6</v>
      </c>
      <c r="D4868" s="410">
        <v>24.91</v>
      </c>
    </row>
    <row r="4869" spans="1:4" ht="9" customHeight="1">
      <c r="A4869" s="408" t="s">
        <v>27196</v>
      </c>
      <c r="B4869" s="409" t="s">
        <v>27197</v>
      </c>
      <c r="C4869" s="408" t="s">
        <v>6</v>
      </c>
      <c r="D4869" s="410">
        <v>21.05</v>
      </c>
    </row>
    <row r="4870" spans="1:4" ht="9" customHeight="1">
      <c r="A4870" s="408" t="s">
        <v>27198</v>
      </c>
      <c r="B4870" s="409" t="s">
        <v>27199</v>
      </c>
      <c r="C4870" s="408" t="s">
        <v>144</v>
      </c>
      <c r="D4870" s="410">
        <v>7.0000000000000007E-2</v>
      </c>
    </row>
    <row r="4871" spans="1:4" ht="9" customHeight="1">
      <c r="A4871" s="408" t="s">
        <v>27200</v>
      </c>
      <c r="B4871" s="409" t="s">
        <v>27201</v>
      </c>
      <c r="C4871" s="408" t="s">
        <v>144</v>
      </c>
      <c r="D4871" s="410">
        <v>160.88</v>
      </c>
    </row>
    <row r="4872" spans="1:4" ht="9" customHeight="1">
      <c r="A4872" s="408" t="s">
        <v>27202</v>
      </c>
      <c r="B4872" s="409" t="s">
        <v>27203</v>
      </c>
      <c r="C4872" s="408" t="s">
        <v>144</v>
      </c>
      <c r="D4872" s="410">
        <v>2.15</v>
      </c>
    </row>
    <row r="4873" spans="1:4" ht="9" customHeight="1">
      <c r="A4873" s="408" t="s">
        <v>27204</v>
      </c>
      <c r="B4873" s="409" t="s">
        <v>27205</v>
      </c>
      <c r="C4873" s="408" t="s">
        <v>144</v>
      </c>
      <c r="D4873" s="410">
        <v>0.12</v>
      </c>
    </row>
    <row r="4874" spans="1:4" ht="9" customHeight="1">
      <c r="A4874" s="408" t="s">
        <v>27206</v>
      </c>
      <c r="B4874" s="409" t="s">
        <v>27207</v>
      </c>
      <c r="C4874" s="408" t="s">
        <v>143</v>
      </c>
      <c r="D4874" s="410">
        <v>288.56</v>
      </c>
    </row>
    <row r="4875" spans="1:4" ht="9" customHeight="1">
      <c r="A4875" s="408" t="s">
        <v>27208</v>
      </c>
      <c r="B4875" s="409" t="s">
        <v>27209</v>
      </c>
      <c r="C4875" s="408" t="s">
        <v>143</v>
      </c>
      <c r="D4875" s="410">
        <v>221.02</v>
      </c>
    </row>
    <row r="4876" spans="1:4" ht="9" customHeight="1">
      <c r="A4876" s="408" t="s">
        <v>27210</v>
      </c>
      <c r="B4876" s="409" t="s">
        <v>27211</v>
      </c>
      <c r="C4876" s="408" t="s">
        <v>143</v>
      </c>
      <c r="D4876" s="410">
        <v>288.56</v>
      </c>
    </row>
    <row r="4877" spans="1:4" ht="9" customHeight="1">
      <c r="A4877" s="408" t="s">
        <v>27212</v>
      </c>
      <c r="B4877" s="409" t="s">
        <v>27213</v>
      </c>
      <c r="C4877" s="408" t="s">
        <v>143</v>
      </c>
      <c r="D4877" s="410">
        <v>221.02</v>
      </c>
    </row>
    <row r="4878" spans="1:4" ht="9" customHeight="1">
      <c r="A4878" s="408" t="s">
        <v>27214</v>
      </c>
      <c r="B4878" s="409" t="s">
        <v>27215</v>
      </c>
      <c r="C4878" s="408" t="s">
        <v>141</v>
      </c>
      <c r="D4878" s="410">
        <v>311</v>
      </c>
    </row>
    <row r="4879" spans="1:4" ht="9" customHeight="1">
      <c r="A4879" s="408" t="s">
        <v>27216</v>
      </c>
      <c r="B4879" s="409" t="s">
        <v>27217</v>
      </c>
      <c r="C4879" s="408" t="s">
        <v>141</v>
      </c>
      <c r="D4879" s="410">
        <v>131.32</v>
      </c>
    </row>
    <row r="4880" spans="1:4" ht="9" customHeight="1">
      <c r="A4880" s="408" t="s">
        <v>27218</v>
      </c>
      <c r="B4880" s="409" t="s">
        <v>27219</v>
      </c>
      <c r="C4880" s="408" t="s">
        <v>141</v>
      </c>
      <c r="D4880" s="410">
        <v>269.94</v>
      </c>
    </row>
    <row r="4881" spans="1:4" ht="9" customHeight="1">
      <c r="A4881" s="408" t="s">
        <v>27220</v>
      </c>
      <c r="B4881" s="409" t="s">
        <v>27221</v>
      </c>
      <c r="C4881" s="408" t="s">
        <v>141</v>
      </c>
      <c r="D4881" s="410">
        <v>43.7</v>
      </c>
    </row>
    <row r="4882" spans="1:4" ht="9" customHeight="1">
      <c r="A4882" s="408" t="s">
        <v>27222</v>
      </c>
      <c r="B4882" s="409" t="s">
        <v>27223</v>
      </c>
      <c r="C4882" s="408" t="s">
        <v>141</v>
      </c>
      <c r="D4882" s="410">
        <v>34.21</v>
      </c>
    </row>
    <row r="4883" spans="1:4" ht="9" customHeight="1">
      <c r="A4883" s="408" t="s">
        <v>27224</v>
      </c>
      <c r="B4883" s="409" t="s">
        <v>27225</v>
      </c>
      <c r="C4883" s="408" t="s">
        <v>141</v>
      </c>
      <c r="D4883" s="410">
        <v>14.44</v>
      </c>
    </row>
    <row r="4884" spans="1:4" ht="9" customHeight="1">
      <c r="A4884" s="408" t="s">
        <v>27226</v>
      </c>
      <c r="B4884" s="409" t="s">
        <v>27227</v>
      </c>
      <c r="C4884" s="408" t="s">
        <v>141</v>
      </c>
      <c r="D4884" s="410">
        <v>467.3</v>
      </c>
    </row>
    <row r="4885" spans="1:4" ht="18" customHeight="1">
      <c r="A4885" s="408" t="s">
        <v>27228</v>
      </c>
      <c r="B4885" s="409" t="s">
        <v>27229</v>
      </c>
      <c r="C4885" s="408" t="s">
        <v>12728</v>
      </c>
      <c r="D4885" s="410">
        <v>1599.49</v>
      </c>
    </row>
    <row r="4886" spans="1:4" ht="9" customHeight="1">
      <c r="A4886" s="408" t="s">
        <v>27230</v>
      </c>
      <c r="B4886" s="409" t="s">
        <v>27231</v>
      </c>
      <c r="C4886" s="408" t="s">
        <v>12728</v>
      </c>
      <c r="D4886" s="410">
        <v>1225.0899999999999</v>
      </c>
    </row>
    <row r="4887" spans="1:4" ht="18" customHeight="1">
      <c r="A4887" s="408" t="s">
        <v>27232</v>
      </c>
      <c r="B4887" s="409" t="s">
        <v>27233</v>
      </c>
      <c r="C4887" s="408" t="s">
        <v>12728</v>
      </c>
      <c r="D4887" s="410">
        <v>1450.11</v>
      </c>
    </row>
    <row r="4888" spans="1:4" ht="9" customHeight="1">
      <c r="A4888" s="408" t="s">
        <v>27234</v>
      </c>
      <c r="B4888" s="409" t="s">
        <v>27235</v>
      </c>
      <c r="C4888" s="408" t="s">
        <v>12728</v>
      </c>
      <c r="D4888" s="410">
        <v>610.11</v>
      </c>
    </row>
    <row r="4889" spans="1:4" ht="18" customHeight="1">
      <c r="A4889" s="408" t="s">
        <v>27236</v>
      </c>
      <c r="B4889" s="409" t="s">
        <v>27237</v>
      </c>
      <c r="C4889" s="408" t="s">
        <v>12728</v>
      </c>
      <c r="D4889" s="410">
        <v>698.85</v>
      </c>
    </row>
    <row r="4890" spans="1:4" ht="9" customHeight="1">
      <c r="A4890" s="408" t="s">
        <v>27238</v>
      </c>
      <c r="B4890" s="409" t="s">
        <v>27239</v>
      </c>
      <c r="C4890" s="408" t="s">
        <v>12728</v>
      </c>
      <c r="D4890" s="410">
        <v>245.74</v>
      </c>
    </row>
    <row r="4891" spans="1:4" ht="9" customHeight="1">
      <c r="A4891" s="408" t="s">
        <v>27240</v>
      </c>
      <c r="B4891" s="409" t="s">
        <v>27241</v>
      </c>
      <c r="C4891" s="408" t="s">
        <v>144</v>
      </c>
      <c r="D4891" s="410">
        <v>44.06</v>
      </c>
    </row>
    <row r="4892" spans="1:4" ht="9" customHeight="1">
      <c r="A4892" s="408" t="s">
        <v>27242</v>
      </c>
      <c r="B4892" s="409" t="s">
        <v>27243</v>
      </c>
      <c r="C4892" s="408" t="s">
        <v>141</v>
      </c>
      <c r="D4892" s="410">
        <v>22.28</v>
      </c>
    </row>
    <row r="4893" spans="1:4" ht="9" customHeight="1">
      <c r="A4893" s="408" t="s">
        <v>27244</v>
      </c>
      <c r="B4893" s="409" t="s">
        <v>27245</v>
      </c>
      <c r="C4893" s="408" t="s">
        <v>143</v>
      </c>
      <c r="D4893" s="410">
        <v>12.89</v>
      </c>
    </row>
    <row r="4894" spans="1:4" ht="9" customHeight="1">
      <c r="A4894" s="408" t="s">
        <v>27246</v>
      </c>
      <c r="B4894" s="409" t="s">
        <v>27247</v>
      </c>
      <c r="C4894" s="408" t="s">
        <v>143</v>
      </c>
      <c r="D4894" s="410">
        <v>10.51</v>
      </c>
    </row>
    <row r="4895" spans="1:4" ht="9" customHeight="1">
      <c r="A4895" s="408" t="s">
        <v>27248</v>
      </c>
      <c r="B4895" s="409" t="s">
        <v>27249</v>
      </c>
      <c r="C4895" s="408" t="s">
        <v>143</v>
      </c>
      <c r="D4895" s="410">
        <v>152.35</v>
      </c>
    </row>
    <row r="4896" spans="1:4" ht="9" customHeight="1">
      <c r="A4896" s="408" t="s">
        <v>27250</v>
      </c>
      <c r="B4896" s="409" t="s">
        <v>27251</v>
      </c>
      <c r="C4896" s="408" t="s">
        <v>143</v>
      </c>
      <c r="D4896" s="410">
        <v>237.59</v>
      </c>
    </row>
    <row r="4897" spans="1:4" ht="9" customHeight="1">
      <c r="A4897" s="408" t="s">
        <v>27252</v>
      </c>
      <c r="B4897" s="409" t="s">
        <v>27253</v>
      </c>
      <c r="C4897" s="408" t="s">
        <v>144</v>
      </c>
      <c r="D4897" s="410">
        <v>3.42</v>
      </c>
    </row>
    <row r="4898" spans="1:4" ht="9" customHeight="1">
      <c r="A4898" s="408" t="s">
        <v>27254</v>
      </c>
      <c r="B4898" s="409" t="s">
        <v>27255</v>
      </c>
      <c r="C4898" s="408" t="s">
        <v>6</v>
      </c>
      <c r="D4898" s="410">
        <v>1.71</v>
      </c>
    </row>
    <row r="4899" spans="1:4" ht="9" customHeight="1">
      <c r="A4899" s="408" t="s">
        <v>27256</v>
      </c>
      <c r="B4899" s="409" t="s">
        <v>27257</v>
      </c>
      <c r="C4899" s="408" t="s">
        <v>143</v>
      </c>
      <c r="D4899" s="410">
        <v>4.3899999999999997</v>
      </c>
    </row>
    <row r="4900" spans="1:4" ht="9" customHeight="1">
      <c r="A4900" s="408" t="s">
        <v>27258</v>
      </c>
      <c r="B4900" s="409" t="s">
        <v>27259</v>
      </c>
      <c r="C4900" s="408" t="s">
        <v>143</v>
      </c>
      <c r="D4900" s="410">
        <v>3.71</v>
      </c>
    </row>
    <row r="4901" spans="1:4" ht="9" customHeight="1">
      <c r="A4901" s="408" t="s">
        <v>27260</v>
      </c>
      <c r="B4901" s="409" t="s">
        <v>27261</v>
      </c>
      <c r="C4901" s="408" t="s">
        <v>143</v>
      </c>
      <c r="D4901" s="410">
        <v>6</v>
      </c>
    </row>
    <row r="4902" spans="1:4" ht="9" customHeight="1">
      <c r="A4902" s="408" t="s">
        <v>27262</v>
      </c>
      <c r="B4902" s="409" t="s">
        <v>27263</v>
      </c>
      <c r="C4902" s="408" t="s">
        <v>143</v>
      </c>
      <c r="D4902" s="410">
        <v>9.1</v>
      </c>
    </row>
    <row r="4903" spans="1:4" ht="9" customHeight="1">
      <c r="A4903" s="408" t="s">
        <v>27264</v>
      </c>
      <c r="B4903" s="409" t="s">
        <v>27265</v>
      </c>
      <c r="C4903" s="408" t="s">
        <v>143</v>
      </c>
      <c r="D4903" s="410">
        <v>317.07</v>
      </c>
    </row>
    <row r="4904" spans="1:4" ht="9" customHeight="1">
      <c r="A4904" s="408" t="s">
        <v>27266</v>
      </c>
      <c r="B4904" s="409" t="s">
        <v>27267</v>
      </c>
      <c r="C4904" s="408" t="s">
        <v>143</v>
      </c>
      <c r="D4904" s="410">
        <v>973.11</v>
      </c>
    </row>
    <row r="4905" spans="1:4" ht="9" customHeight="1">
      <c r="A4905" s="408" t="s">
        <v>27268</v>
      </c>
      <c r="B4905" s="409" t="s">
        <v>27269</v>
      </c>
      <c r="C4905" s="408" t="s">
        <v>27270</v>
      </c>
      <c r="D4905" s="410">
        <v>653.77</v>
      </c>
    </row>
    <row r="4906" spans="1:4" ht="9" customHeight="1">
      <c r="A4906" s="408" t="s">
        <v>27271</v>
      </c>
      <c r="B4906" s="409" t="s">
        <v>27272</v>
      </c>
      <c r="C4906" s="408" t="s">
        <v>27270</v>
      </c>
      <c r="D4906" s="410">
        <v>1460.37</v>
      </c>
    </row>
    <row r="4907" spans="1:4" ht="9" customHeight="1">
      <c r="A4907" s="408" t="s">
        <v>27273</v>
      </c>
      <c r="B4907" s="409" t="s">
        <v>27274</v>
      </c>
      <c r="C4907" s="408" t="s">
        <v>27270</v>
      </c>
      <c r="D4907" s="410">
        <v>3504.9</v>
      </c>
    </row>
    <row r="4908" spans="1:4" ht="9" customHeight="1">
      <c r="A4908" s="408" t="s">
        <v>27275</v>
      </c>
      <c r="B4908" s="409" t="s">
        <v>3060</v>
      </c>
      <c r="C4908" s="408" t="s">
        <v>27270</v>
      </c>
      <c r="D4908" s="410">
        <v>323.58999999999997</v>
      </c>
    </row>
    <row r="4909" spans="1:4" ht="9" customHeight="1">
      <c r="A4909" s="408" t="s">
        <v>27276</v>
      </c>
      <c r="B4909" s="409" t="s">
        <v>27277</v>
      </c>
      <c r="C4909" s="408" t="s">
        <v>6</v>
      </c>
      <c r="D4909" s="410">
        <v>1.71</v>
      </c>
    </row>
    <row r="4910" spans="1:4" ht="18" customHeight="1">
      <c r="A4910" s="408" t="s">
        <v>27278</v>
      </c>
      <c r="B4910" s="409" t="s">
        <v>27279</v>
      </c>
      <c r="C4910" s="408" t="s">
        <v>19</v>
      </c>
      <c r="D4910" s="410">
        <v>57.92</v>
      </c>
    </row>
    <row r="4911" spans="1:4" ht="9" customHeight="1">
      <c r="A4911" s="408" t="s">
        <v>27280</v>
      </c>
      <c r="B4911" s="409" t="s">
        <v>27281</v>
      </c>
      <c r="C4911" s="408" t="s">
        <v>143</v>
      </c>
      <c r="D4911" s="410">
        <v>0</v>
      </c>
    </row>
    <row r="4912" spans="1:4" ht="9" customHeight="1">
      <c r="A4912" s="408" t="s">
        <v>27282</v>
      </c>
      <c r="B4912" s="409" t="s">
        <v>27283</v>
      </c>
      <c r="C4912" s="408" t="s">
        <v>143</v>
      </c>
      <c r="D4912" s="410">
        <v>36.99</v>
      </c>
    </row>
    <row r="4913" spans="1:4" ht="9" customHeight="1">
      <c r="A4913" s="408" t="s">
        <v>27284</v>
      </c>
      <c r="B4913" s="409" t="s">
        <v>27285</v>
      </c>
      <c r="C4913" s="408" t="s">
        <v>143</v>
      </c>
      <c r="D4913" s="410">
        <v>31.8</v>
      </c>
    </row>
    <row r="4914" spans="1:4" ht="9" customHeight="1">
      <c r="A4914" s="408" t="s">
        <v>27286</v>
      </c>
      <c r="B4914" s="409" t="s">
        <v>27287</v>
      </c>
      <c r="C4914" s="408" t="s">
        <v>143</v>
      </c>
      <c r="D4914" s="410">
        <v>3.72</v>
      </c>
    </row>
    <row r="4915" spans="1:4" ht="9" customHeight="1">
      <c r="A4915" s="408" t="s">
        <v>27288</v>
      </c>
      <c r="B4915" s="409" t="s">
        <v>27289</v>
      </c>
      <c r="C4915" s="408" t="s">
        <v>12728</v>
      </c>
      <c r="D4915" s="410">
        <v>24.65</v>
      </c>
    </row>
    <row r="4916" spans="1:4" ht="9" customHeight="1">
      <c r="A4916" s="408" t="s">
        <v>27290</v>
      </c>
      <c r="B4916" s="409" t="s">
        <v>27291</v>
      </c>
      <c r="C4916" s="408" t="s">
        <v>12728</v>
      </c>
      <c r="D4916" s="410">
        <v>24.16</v>
      </c>
    </row>
    <row r="4917" spans="1:4" ht="18" customHeight="1">
      <c r="A4917" s="408" t="s">
        <v>27292</v>
      </c>
      <c r="B4917" s="409" t="s">
        <v>27293</v>
      </c>
      <c r="C4917" s="408" t="s">
        <v>12728</v>
      </c>
      <c r="D4917" s="410">
        <v>2855.2</v>
      </c>
    </row>
    <row r="4918" spans="1:4" ht="9" customHeight="1">
      <c r="A4918" s="408" t="s">
        <v>27294</v>
      </c>
      <c r="B4918" s="409" t="s">
        <v>27295</v>
      </c>
      <c r="C4918" s="408" t="s">
        <v>12728</v>
      </c>
      <c r="D4918" s="410">
        <v>2855.2</v>
      </c>
    </row>
    <row r="4919" spans="1:4" ht="9" customHeight="1">
      <c r="A4919" s="408" t="s">
        <v>27296</v>
      </c>
      <c r="B4919" s="409" t="s">
        <v>27297</v>
      </c>
      <c r="C4919" s="408" t="s">
        <v>143</v>
      </c>
      <c r="D4919" s="410">
        <v>338.5</v>
      </c>
    </row>
    <row r="4920" spans="1:4" ht="9" customHeight="1">
      <c r="A4920" s="408" t="s">
        <v>27298</v>
      </c>
      <c r="B4920" s="409" t="s">
        <v>27299</v>
      </c>
      <c r="C4920" s="408" t="s">
        <v>143</v>
      </c>
      <c r="D4920" s="410">
        <v>293.02999999999997</v>
      </c>
    </row>
    <row r="4921" spans="1:4" ht="9" customHeight="1">
      <c r="A4921" s="408" t="s">
        <v>27300</v>
      </c>
      <c r="B4921" s="409" t="s">
        <v>27301</v>
      </c>
      <c r="C4921" s="408" t="s">
        <v>12728</v>
      </c>
      <c r="D4921" s="410">
        <v>468.05</v>
      </c>
    </row>
    <row r="4922" spans="1:4" ht="9" customHeight="1">
      <c r="A4922" s="408" t="s">
        <v>27302</v>
      </c>
      <c r="B4922" s="409" t="s">
        <v>27303</v>
      </c>
      <c r="C4922" s="408" t="s">
        <v>144</v>
      </c>
      <c r="D4922" s="410">
        <v>7.92</v>
      </c>
    </row>
    <row r="4923" spans="1:4" ht="9" customHeight="1">
      <c r="A4923" s="408" t="s">
        <v>27304</v>
      </c>
      <c r="B4923" s="409" t="s">
        <v>27305</v>
      </c>
      <c r="C4923" s="408" t="s">
        <v>6</v>
      </c>
      <c r="D4923" s="410">
        <v>143.94999999999999</v>
      </c>
    </row>
    <row r="4924" spans="1:4" ht="9" customHeight="1">
      <c r="A4924" s="408" t="s">
        <v>27306</v>
      </c>
      <c r="B4924" s="409" t="s">
        <v>27307</v>
      </c>
      <c r="C4924" s="408" t="s">
        <v>143</v>
      </c>
      <c r="D4924" s="410">
        <v>25.11</v>
      </c>
    </row>
    <row r="4925" spans="1:4" ht="18" customHeight="1">
      <c r="A4925" s="408" t="s">
        <v>27308</v>
      </c>
      <c r="B4925" s="409" t="s">
        <v>27309</v>
      </c>
      <c r="C4925" s="408" t="s">
        <v>27310</v>
      </c>
      <c r="D4925" s="410">
        <v>3.97</v>
      </c>
    </row>
    <row r="4926" spans="1:4" ht="9" customHeight="1">
      <c r="A4926" s="408" t="s">
        <v>27311</v>
      </c>
      <c r="B4926" s="409" t="s">
        <v>27312</v>
      </c>
      <c r="C4926" s="408" t="s">
        <v>12728</v>
      </c>
      <c r="D4926" s="410">
        <v>15.69</v>
      </c>
    </row>
    <row r="4927" spans="1:4" ht="9" customHeight="1">
      <c r="A4927" s="408" t="s">
        <v>27313</v>
      </c>
      <c r="B4927" s="409" t="s">
        <v>27314</v>
      </c>
      <c r="C4927" s="408" t="s">
        <v>12728</v>
      </c>
      <c r="D4927" s="410">
        <v>14.81</v>
      </c>
    </row>
    <row r="4928" spans="1:4" ht="9" customHeight="1">
      <c r="A4928" s="408" t="s">
        <v>27315</v>
      </c>
      <c r="B4928" s="409" t="s">
        <v>27316</v>
      </c>
      <c r="C4928" s="408" t="s">
        <v>12728</v>
      </c>
      <c r="D4928" s="410">
        <v>297.39999999999998</v>
      </c>
    </row>
    <row r="4929" spans="1:4" ht="18" customHeight="1">
      <c r="A4929" s="408" t="s">
        <v>27317</v>
      </c>
      <c r="B4929" s="409" t="s">
        <v>27318</v>
      </c>
      <c r="C4929" s="408" t="s">
        <v>27310</v>
      </c>
      <c r="D4929" s="410">
        <v>11.5</v>
      </c>
    </row>
    <row r="4930" spans="1:4" ht="9" customHeight="1">
      <c r="A4930" s="408" t="s">
        <v>27319</v>
      </c>
      <c r="B4930" s="409" t="s">
        <v>27320</v>
      </c>
      <c r="C4930" s="408" t="s">
        <v>6</v>
      </c>
      <c r="D4930" s="410">
        <v>259.01</v>
      </c>
    </row>
    <row r="4931" spans="1:4" ht="18" customHeight="1">
      <c r="A4931" s="408" t="s">
        <v>27321</v>
      </c>
      <c r="B4931" s="409" t="s">
        <v>27322</v>
      </c>
      <c r="C4931" s="408" t="s">
        <v>27323</v>
      </c>
      <c r="D4931" s="410">
        <v>12.83</v>
      </c>
    </row>
    <row r="4932" spans="1:4" ht="9" customHeight="1">
      <c r="A4932" s="408" t="s">
        <v>27324</v>
      </c>
      <c r="B4932" s="409" t="s">
        <v>27325</v>
      </c>
      <c r="C4932" s="408" t="s">
        <v>12728</v>
      </c>
      <c r="D4932" s="410">
        <v>442.92</v>
      </c>
    </row>
    <row r="4933" spans="1:4" ht="18" customHeight="1">
      <c r="A4933" s="408" t="s">
        <v>27326</v>
      </c>
      <c r="B4933" s="409" t="s">
        <v>27327</v>
      </c>
      <c r="C4933" s="408" t="s">
        <v>27310</v>
      </c>
      <c r="D4933" s="410">
        <v>14.06</v>
      </c>
    </row>
    <row r="4934" spans="1:4" ht="9" customHeight="1">
      <c r="A4934" s="408" t="s">
        <v>27328</v>
      </c>
      <c r="B4934" s="409" t="s">
        <v>27329</v>
      </c>
      <c r="C4934" s="408" t="s">
        <v>12728</v>
      </c>
      <c r="D4934" s="410">
        <v>645.79999999999995</v>
      </c>
    </row>
    <row r="4935" spans="1:4" ht="18" customHeight="1">
      <c r="A4935" s="408" t="s">
        <v>27330</v>
      </c>
      <c r="B4935" s="409" t="s">
        <v>27331</v>
      </c>
      <c r="C4935" s="408" t="s">
        <v>27310</v>
      </c>
      <c r="D4935" s="410">
        <v>20.97</v>
      </c>
    </row>
    <row r="4936" spans="1:4" ht="18" customHeight="1">
      <c r="A4936" s="408" t="s">
        <v>27332</v>
      </c>
      <c r="B4936" s="409" t="s">
        <v>27333</v>
      </c>
      <c r="C4936" s="408" t="s">
        <v>27323</v>
      </c>
      <c r="D4936" s="410">
        <v>1.62</v>
      </c>
    </row>
    <row r="4937" spans="1:4" ht="18" customHeight="1">
      <c r="A4937" s="408" t="s">
        <v>27334</v>
      </c>
      <c r="B4937" s="409" t="s">
        <v>27335</v>
      </c>
      <c r="C4937" s="408" t="s">
        <v>27310</v>
      </c>
      <c r="D4937" s="410">
        <v>10.92</v>
      </c>
    </row>
    <row r="4938" spans="1:4" ht="18" customHeight="1">
      <c r="A4938" s="408" t="s">
        <v>27336</v>
      </c>
      <c r="B4938" s="409" t="s">
        <v>27337</v>
      </c>
      <c r="C4938" s="408" t="s">
        <v>27310</v>
      </c>
      <c r="D4938" s="410">
        <v>7.42</v>
      </c>
    </row>
    <row r="4939" spans="1:4" ht="9" customHeight="1">
      <c r="A4939" s="408" t="s">
        <v>27338</v>
      </c>
      <c r="B4939" s="409" t="s">
        <v>27339</v>
      </c>
      <c r="C4939" s="408" t="s">
        <v>12728</v>
      </c>
      <c r="D4939" s="410">
        <v>186.45</v>
      </c>
    </row>
    <row r="4940" spans="1:4" ht="18" customHeight="1">
      <c r="A4940" s="408" t="s">
        <v>27340</v>
      </c>
      <c r="B4940" s="409" t="s">
        <v>27341</v>
      </c>
      <c r="C4940" s="408" t="s">
        <v>27310</v>
      </c>
      <c r="D4940" s="410">
        <v>1.28</v>
      </c>
    </row>
    <row r="4941" spans="1:4" ht="18" customHeight="1">
      <c r="A4941" s="408" t="s">
        <v>27342</v>
      </c>
      <c r="B4941" s="409" t="s">
        <v>27343</v>
      </c>
      <c r="C4941" s="408" t="s">
        <v>27310</v>
      </c>
      <c r="D4941" s="410">
        <v>2.23</v>
      </c>
    </row>
    <row r="4942" spans="1:4" ht="18" customHeight="1">
      <c r="A4942" s="408" t="s">
        <v>27344</v>
      </c>
      <c r="B4942" s="409" t="s">
        <v>27345</v>
      </c>
      <c r="C4942" s="408" t="s">
        <v>27310</v>
      </c>
      <c r="D4942" s="410">
        <v>11.39</v>
      </c>
    </row>
    <row r="4943" spans="1:4" ht="9" customHeight="1">
      <c r="A4943" s="408" t="s">
        <v>27346</v>
      </c>
      <c r="B4943" s="409" t="s">
        <v>27347</v>
      </c>
      <c r="C4943" s="408" t="s">
        <v>12728</v>
      </c>
      <c r="D4943" s="410">
        <v>194.69</v>
      </c>
    </row>
    <row r="4944" spans="1:4" ht="9" customHeight="1">
      <c r="A4944" s="408" t="s">
        <v>27348</v>
      </c>
      <c r="B4944" s="409" t="s">
        <v>27349</v>
      </c>
      <c r="C4944" s="408" t="s">
        <v>27310</v>
      </c>
      <c r="D4944" s="410">
        <v>0.63</v>
      </c>
    </row>
    <row r="4945" spans="1:4" ht="9" customHeight="1">
      <c r="A4945" s="408" t="s">
        <v>27350</v>
      </c>
      <c r="B4945" s="409" t="s">
        <v>27351</v>
      </c>
      <c r="C4945" s="408" t="s">
        <v>144</v>
      </c>
      <c r="D4945" s="410">
        <v>248.71</v>
      </c>
    </row>
    <row r="4946" spans="1:4" ht="18" customHeight="1">
      <c r="A4946" s="408" t="s">
        <v>27352</v>
      </c>
      <c r="B4946" s="409" t="s">
        <v>27353</v>
      </c>
      <c r="C4946" s="408" t="s">
        <v>27354</v>
      </c>
      <c r="D4946" s="410">
        <v>6.05</v>
      </c>
    </row>
    <row r="4947" spans="1:4" ht="9" customHeight="1">
      <c r="A4947" s="408" t="s">
        <v>27355</v>
      </c>
      <c r="B4947" s="409" t="s">
        <v>27356</v>
      </c>
      <c r="C4947" s="408" t="s">
        <v>144</v>
      </c>
      <c r="D4947" s="410">
        <v>51.93</v>
      </c>
    </row>
    <row r="4948" spans="1:4" ht="18" customHeight="1">
      <c r="A4948" s="408" t="s">
        <v>27357</v>
      </c>
      <c r="B4948" s="409" t="s">
        <v>27358</v>
      </c>
      <c r="C4948" s="408" t="s">
        <v>27354</v>
      </c>
      <c r="D4948" s="410">
        <v>0.7</v>
      </c>
    </row>
    <row r="4949" spans="1:4" ht="9" customHeight="1">
      <c r="A4949" s="408" t="s">
        <v>27359</v>
      </c>
      <c r="B4949" s="409" t="s">
        <v>27360</v>
      </c>
      <c r="C4949" s="408" t="s">
        <v>144</v>
      </c>
      <c r="D4949" s="410">
        <v>71.78</v>
      </c>
    </row>
    <row r="4950" spans="1:4" ht="18" customHeight="1">
      <c r="A4950" s="408" t="s">
        <v>27361</v>
      </c>
      <c r="B4950" s="409" t="s">
        <v>27362</v>
      </c>
      <c r="C4950" s="408" t="s">
        <v>27354</v>
      </c>
      <c r="D4950" s="410">
        <v>4.75</v>
      </c>
    </row>
    <row r="4951" spans="1:4" ht="9" customHeight="1">
      <c r="A4951" s="408" t="s">
        <v>27363</v>
      </c>
      <c r="B4951" s="409" t="s">
        <v>27364</v>
      </c>
      <c r="C4951" s="408" t="s">
        <v>12728</v>
      </c>
      <c r="D4951" s="410">
        <v>13.51</v>
      </c>
    </row>
    <row r="4952" spans="1:4" ht="9" customHeight="1">
      <c r="A4952" s="408" t="s">
        <v>27365</v>
      </c>
      <c r="B4952" s="409" t="s">
        <v>27366</v>
      </c>
      <c r="C4952" s="408" t="s">
        <v>12728</v>
      </c>
      <c r="D4952" s="410">
        <v>13.02</v>
      </c>
    </row>
    <row r="4953" spans="1:4" ht="9" customHeight="1">
      <c r="A4953" s="408" t="s">
        <v>27367</v>
      </c>
      <c r="B4953" s="409" t="s">
        <v>27368</v>
      </c>
      <c r="C4953" s="408" t="s">
        <v>6</v>
      </c>
      <c r="D4953" s="410">
        <v>0.11</v>
      </c>
    </row>
    <row r="4954" spans="1:4" ht="9" customHeight="1">
      <c r="A4954" s="408" t="s">
        <v>27369</v>
      </c>
      <c r="B4954" s="409" t="s">
        <v>27370</v>
      </c>
      <c r="C4954" s="408" t="s">
        <v>144</v>
      </c>
      <c r="D4954" s="410">
        <v>231.12</v>
      </c>
    </row>
    <row r="4955" spans="1:4" ht="18" customHeight="1">
      <c r="A4955" s="408" t="s">
        <v>27371</v>
      </c>
      <c r="B4955" s="409" t="s">
        <v>27372</v>
      </c>
      <c r="C4955" s="408" t="s">
        <v>27310</v>
      </c>
      <c r="D4955" s="410">
        <v>0.95</v>
      </c>
    </row>
    <row r="4956" spans="1:4" ht="9" customHeight="1">
      <c r="A4956" s="408" t="s">
        <v>27373</v>
      </c>
      <c r="B4956" s="409" t="s">
        <v>27374</v>
      </c>
      <c r="C4956" s="408" t="s">
        <v>144</v>
      </c>
      <c r="D4956" s="410">
        <v>23.53</v>
      </c>
    </row>
    <row r="4957" spans="1:4" ht="9" customHeight="1">
      <c r="A4957" s="408" t="s">
        <v>27375</v>
      </c>
      <c r="B4957" s="409" t="s">
        <v>27376</v>
      </c>
      <c r="C4957" s="408" t="s">
        <v>144</v>
      </c>
      <c r="D4957" s="410">
        <v>33.31</v>
      </c>
    </row>
    <row r="4958" spans="1:4" ht="9" customHeight="1">
      <c r="A4958" s="408" t="s">
        <v>27377</v>
      </c>
      <c r="B4958" s="409" t="s">
        <v>27378</v>
      </c>
      <c r="C4958" s="408" t="s">
        <v>144</v>
      </c>
      <c r="D4958" s="410">
        <v>10.68</v>
      </c>
    </row>
    <row r="4959" spans="1:4" ht="9" customHeight="1">
      <c r="A4959" s="408" t="s">
        <v>27379</v>
      </c>
      <c r="B4959" s="409" t="s">
        <v>27380</v>
      </c>
      <c r="C4959" s="408" t="s">
        <v>144</v>
      </c>
      <c r="D4959" s="410">
        <v>12.86</v>
      </c>
    </row>
    <row r="4960" spans="1:4" ht="9" customHeight="1">
      <c r="A4960" s="408" t="s">
        <v>27381</v>
      </c>
      <c r="B4960" s="409" t="s">
        <v>27382</v>
      </c>
      <c r="C4960" s="408" t="s">
        <v>144</v>
      </c>
      <c r="D4960" s="410">
        <v>15.07</v>
      </c>
    </row>
    <row r="4961" spans="1:4" ht="9" customHeight="1">
      <c r="A4961" s="408" t="s">
        <v>27383</v>
      </c>
      <c r="B4961" s="409" t="s">
        <v>27384</v>
      </c>
      <c r="C4961" s="408" t="s">
        <v>129</v>
      </c>
      <c r="D4961" s="410">
        <v>17.12</v>
      </c>
    </row>
    <row r="4962" spans="1:4" ht="9" customHeight="1">
      <c r="A4962" s="408" t="s">
        <v>27385</v>
      </c>
      <c r="B4962" s="409" t="s">
        <v>27386</v>
      </c>
      <c r="C4962" s="408" t="s">
        <v>129</v>
      </c>
      <c r="D4962" s="410">
        <v>4.95</v>
      </c>
    </row>
    <row r="4963" spans="1:4" ht="9" customHeight="1">
      <c r="A4963" s="408" t="s">
        <v>27387</v>
      </c>
      <c r="B4963" s="409" t="s">
        <v>27388</v>
      </c>
      <c r="C4963" s="408" t="s">
        <v>129</v>
      </c>
      <c r="D4963" s="410">
        <v>47.69</v>
      </c>
    </row>
    <row r="4964" spans="1:4" ht="9" customHeight="1">
      <c r="A4964" s="408" t="s">
        <v>27389</v>
      </c>
      <c r="B4964" s="409" t="s">
        <v>27390</v>
      </c>
      <c r="C4964" s="408" t="s">
        <v>129</v>
      </c>
      <c r="D4964" s="410">
        <v>23.42</v>
      </c>
    </row>
    <row r="4965" spans="1:4" ht="9" customHeight="1">
      <c r="A4965" s="408" t="s">
        <v>27391</v>
      </c>
      <c r="B4965" s="409" t="s">
        <v>27392</v>
      </c>
      <c r="C4965" s="408" t="s">
        <v>144</v>
      </c>
      <c r="D4965" s="410">
        <v>133.6</v>
      </c>
    </row>
    <row r="4966" spans="1:4" ht="9" customHeight="1">
      <c r="A4966" s="408" t="s">
        <v>27393</v>
      </c>
      <c r="B4966" s="409" t="s">
        <v>27394</v>
      </c>
      <c r="C4966" s="408" t="s">
        <v>144</v>
      </c>
      <c r="D4966" s="410">
        <v>241.05</v>
      </c>
    </row>
    <row r="4967" spans="1:4" ht="9" customHeight="1">
      <c r="A4967" s="408" t="s">
        <v>27395</v>
      </c>
      <c r="B4967" s="409" t="s">
        <v>27396</v>
      </c>
      <c r="C4967" s="408" t="s">
        <v>144</v>
      </c>
      <c r="D4967" s="410">
        <v>133.6</v>
      </c>
    </row>
    <row r="4968" spans="1:4" ht="9" customHeight="1">
      <c r="A4968" s="408" t="s">
        <v>27397</v>
      </c>
      <c r="B4968" s="409" t="s">
        <v>27398</v>
      </c>
      <c r="C4968" s="408" t="s">
        <v>144</v>
      </c>
      <c r="D4968" s="410">
        <v>250.68</v>
      </c>
    </row>
    <row r="4969" spans="1:4" ht="9" customHeight="1">
      <c r="A4969" s="408" t="s">
        <v>27399</v>
      </c>
      <c r="B4969" s="409" t="s">
        <v>27400</v>
      </c>
      <c r="C4969" s="408" t="s">
        <v>144</v>
      </c>
      <c r="D4969" s="410">
        <v>55.35</v>
      </c>
    </row>
    <row r="4970" spans="1:4" ht="9" customHeight="1">
      <c r="A4970" s="408" t="s">
        <v>27401</v>
      </c>
      <c r="B4970" s="409" t="s">
        <v>27402</v>
      </c>
      <c r="C4970" s="408" t="s">
        <v>144</v>
      </c>
      <c r="D4970" s="410">
        <v>109.37</v>
      </c>
    </row>
    <row r="4971" spans="1:4" ht="9" customHeight="1">
      <c r="A4971" s="408" t="s">
        <v>27403</v>
      </c>
      <c r="B4971" s="409" t="s">
        <v>27404</v>
      </c>
      <c r="C4971" s="408" t="s">
        <v>144</v>
      </c>
      <c r="D4971" s="410">
        <v>130.88</v>
      </c>
    </row>
    <row r="4972" spans="1:4" ht="9" customHeight="1">
      <c r="A4972" s="408" t="s">
        <v>27405</v>
      </c>
      <c r="B4972" s="409" t="s">
        <v>27406</v>
      </c>
      <c r="C4972" s="408" t="s">
        <v>144</v>
      </c>
      <c r="D4972" s="410">
        <v>117.58</v>
      </c>
    </row>
    <row r="4973" spans="1:4" ht="9" customHeight="1">
      <c r="A4973" s="408" t="s">
        <v>27407</v>
      </c>
      <c r="B4973" s="409" t="s">
        <v>27408</v>
      </c>
      <c r="C4973" s="408" t="s">
        <v>144</v>
      </c>
      <c r="D4973" s="410">
        <v>76.290000000000006</v>
      </c>
    </row>
    <row r="4974" spans="1:4" ht="9" customHeight="1">
      <c r="A4974" s="408" t="s">
        <v>27409</v>
      </c>
      <c r="B4974" s="409" t="s">
        <v>27410</v>
      </c>
      <c r="C4974" s="408" t="s">
        <v>144</v>
      </c>
      <c r="D4974" s="410">
        <v>65.41</v>
      </c>
    </row>
    <row r="4975" spans="1:4" ht="9" customHeight="1">
      <c r="A4975" s="408" t="s">
        <v>27411</v>
      </c>
      <c r="B4975" s="409" t="s">
        <v>27412</v>
      </c>
      <c r="C4975" s="408" t="s">
        <v>144</v>
      </c>
      <c r="D4975" s="410">
        <v>64.27</v>
      </c>
    </row>
    <row r="4976" spans="1:4" ht="9" customHeight="1">
      <c r="A4976" s="408" t="s">
        <v>27413</v>
      </c>
      <c r="B4976" s="409" t="s">
        <v>27414</v>
      </c>
      <c r="C4976" s="408" t="s">
        <v>144</v>
      </c>
      <c r="D4976" s="410">
        <v>39.53</v>
      </c>
    </row>
    <row r="4977" spans="1:4" ht="9" customHeight="1">
      <c r="A4977" s="408" t="s">
        <v>27415</v>
      </c>
      <c r="B4977" s="409" t="s">
        <v>27416</v>
      </c>
      <c r="C4977" s="408" t="s">
        <v>144</v>
      </c>
      <c r="D4977" s="410">
        <v>23.75</v>
      </c>
    </row>
    <row r="4978" spans="1:4" ht="9" customHeight="1">
      <c r="A4978" s="408" t="s">
        <v>27417</v>
      </c>
      <c r="B4978" s="409" t="s">
        <v>27418</v>
      </c>
      <c r="C4978" s="408" t="s">
        <v>144</v>
      </c>
      <c r="D4978" s="410">
        <v>33.57</v>
      </c>
    </row>
    <row r="4979" spans="1:4" ht="9" customHeight="1">
      <c r="A4979" s="408" t="s">
        <v>27419</v>
      </c>
      <c r="B4979" s="409" t="s">
        <v>27420</v>
      </c>
      <c r="C4979" s="408" t="s">
        <v>144</v>
      </c>
      <c r="D4979" s="410">
        <v>10.89</v>
      </c>
    </row>
    <row r="4980" spans="1:4" ht="9" customHeight="1">
      <c r="A4980" s="408" t="s">
        <v>27421</v>
      </c>
      <c r="B4980" s="409" t="s">
        <v>27422</v>
      </c>
      <c r="C4980" s="408" t="s">
        <v>144</v>
      </c>
      <c r="D4980" s="410">
        <v>13.08</v>
      </c>
    </row>
    <row r="4981" spans="1:4" ht="9" customHeight="1">
      <c r="A4981" s="408" t="s">
        <v>27423</v>
      </c>
      <c r="B4981" s="409" t="s">
        <v>27424</v>
      </c>
      <c r="C4981" s="408" t="s">
        <v>144</v>
      </c>
      <c r="D4981" s="410">
        <v>15.31</v>
      </c>
    </row>
    <row r="4982" spans="1:4" ht="9" customHeight="1">
      <c r="A4982" s="408" t="s">
        <v>27425</v>
      </c>
      <c r="B4982" s="409" t="s">
        <v>27426</v>
      </c>
      <c r="C4982" s="408" t="s">
        <v>144</v>
      </c>
      <c r="D4982" s="410">
        <v>47.75</v>
      </c>
    </row>
    <row r="4983" spans="1:4" ht="9" customHeight="1">
      <c r="A4983" s="408" t="s">
        <v>27427</v>
      </c>
      <c r="B4983" s="409" t="s">
        <v>27428</v>
      </c>
      <c r="C4983" s="408" t="s">
        <v>144</v>
      </c>
      <c r="D4983" s="410">
        <v>75.010000000000005</v>
      </c>
    </row>
    <row r="4984" spans="1:4" ht="9" customHeight="1">
      <c r="A4984" s="408" t="s">
        <v>27429</v>
      </c>
      <c r="B4984" s="409" t="s">
        <v>27430</v>
      </c>
      <c r="C4984" s="408" t="s">
        <v>144</v>
      </c>
      <c r="D4984" s="410">
        <v>35</v>
      </c>
    </row>
    <row r="4985" spans="1:4" ht="9" customHeight="1">
      <c r="A4985" s="408" t="s">
        <v>27431</v>
      </c>
      <c r="B4985" s="409" t="s">
        <v>27432</v>
      </c>
      <c r="C4985" s="408" t="s">
        <v>144</v>
      </c>
      <c r="D4985" s="410">
        <v>44.4</v>
      </c>
    </row>
    <row r="4986" spans="1:4" ht="9" customHeight="1">
      <c r="A4986" s="408" t="s">
        <v>27433</v>
      </c>
      <c r="B4986" s="409" t="s">
        <v>27434</v>
      </c>
      <c r="C4986" s="408" t="s">
        <v>144</v>
      </c>
      <c r="D4986" s="410">
        <v>22.31</v>
      </c>
    </row>
    <row r="4987" spans="1:4" ht="9" customHeight="1">
      <c r="A4987" s="408" t="s">
        <v>27435</v>
      </c>
      <c r="B4987" s="409" t="s">
        <v>27436</v>
      </c>
      <c r="C4987" s="408" t="s">
        <v>144</v>
      </c>
      <c r="D4987" s="410">
        <v>24.34</v>
      </c>
    </row>
    <row r="4988" spans="1:4" ht="9" customHeight="1">
      <c r="A4988" s="408" t="s">
        <v>27437</v>
      </c>
      <c r="B4988" s="409" t="s">
        <v>27438</v>
      </c>
      <c r="C4988" s="408" t="s">
        <v>144</v>
      </c>
      <c r="D4988" s="410">
        <v>26.37</v>
      </c>
    </row>
    <row r="4989" spans="1:4" ht="9" customHeight="1">
      <c r="A4989" s="408" t="s">
        <v>27439</v>
      </c>
      <c r="B4989" s="409" t="s">
        <v>27440</v>
      </c>
      <c r="C4989" s="408" t="s">
        <v>144</v>
      </c>
      <c r="D4989" s="410">
        <v>12.71</v>
      </c>
    </row>
    <row r="4990" spans="1:4" ht="9" customHeight="1">
      <c r="A4990" s="408" t="s">
        <v>27441</v>
      </c>
      <c r="B4990" s="409" t="s">
        <v>27442</v>
      </c>
      <c r="C4990" s="408" t="s">
        <v>12728</v>
      </c>
      <c r="D4990" s="410">
        <v>229.23</v>
      </c>
    </row>
    <row r="4991" spans="1:4" ht="9" customHeight="1">
      <c r="A4991" s="408" t="s">
        <v>27443</v>
      </c>
      <c r="B4991" s="409" t="s">
        <v>27444</v>
      </c>
      <c r="C4991" s="408" t="s">
        <v>12728</v>
      </c>
      <c r="D4991" s="410">
        <v>397.12</v>
      </c>
    </row>
    <row r="4992" spans="1:4" ht="9" customHeight="1">
      <c r="A4992" s="408" t="s">
        <v>27445</v>
      </c>
      <c r="B4992" s="409" t="s">
        <v>27446</v>
      </c>
      <c r="C4992" s="408" t="s">
        <v>12728</v>
      </c>
      <c r="D4992" s="410">
        <v>559.1</v>
      </c>
    </row>
    <row r="4993" spans="1:4" ht="9" customHeight="1">
      <c r="A4993" s="408" t="s">
        <v>27447</v>
      </c>
      <c r="B4993" s="409" t="s">
        <v>27448</v>
      </c>
      <c r="C4993" s="408" t="s">
        <v>12728</v>
      </c>
      <c r="D4993" s="410">
        <v>807.9</v>
      </c>
    </row>
    <row r="4994" spans="1:4" ht="9" customHeight="1">
      <c r="A4994" s="408" t="s">
        <v>27449</v>
      </c>
      <c r="B4994" s="409" t="s">
        <v>27450</v>
      </c>
      <c r="C4994" s="408" t="s">
        <v>12728</v>
      </c>
      <c r="D4994" s="410">
        <v>212.77</v>
      </c>
    </row>
    <row r="4995" spans="1:4" ht="9" customHeight="1">
      <c r="A4995" s="408" t="s">
        <v>27451</v>
      </c>
      <c r="B4995" s="409" t="s">
        <v>27452</v>
      </c>
      <c r="C4995" s="408" t="s">
        <v>12728</v>
      </c>
      <c r="D4995" s="410">
        <v>365.77</v>
      </c>
    </row>
    <row r="4996" spans="1:4" ht="9" customHeight="1">
      <c r="A4996" s="408" t="s">
        <v>27453</v>
      </c>
      <c r="B4996" s="409" t="s">
        <v>27454</v>
      </c>
      <c r="C4996" s="408" t="s">
        <v>12728</v>
      </c>
      <c r="D4996" s="410">
        <v>513.38</v>
      </c>
    </row>
    <row r="4997" spans="1:4" ht="9" customHeight="1">
      <c r="A4997" s="408" t="s">
        <v>27455</v>
      </c>
      <c r="B4997" s="409" t="s">
        <v>27456</v>
      </c>
      <c r="C4997" s="408" t="s">
        <v>12728</v>
      </c>
      <c r="D4997" s="410">
        <v>742.05</v>
      </c>
    </row>
    <row r="4998" spans="1:4" ht="18" customHeight="1">
      <c r="A4998" s="408" t="s">
        <v>27457</v>
      </c>
      <c r="B4998" s="409" t="s">
        <v>27458</v>
      </c>
      <c r="C4998" s="408" t="s">
        <v>27310</v>
      </c>
      <c r="D4998" s="410">
        <v>3.21</v>
      </c>
    </row>
    <row r="4999" spans="1:4" ht="9" customHeight="1">
      <c r="A4999" s="408" t="s">
        <v>27459</v>
      </c>
      <c r="B4999" s="409" t="s">
        <v>27460</v>
      </c>
      <c r="C4999" s="408" t="s">
        <v>12728</v>
      </c>
      <c r="D4999" s="410">
        <v>266.47000000000003</v>
      </c>
    </row>
    <row r="5000" spans="1:4" ht="9" customHeight="1">
      <c r="A5000" s="408" t="s">
        <v>27461</v>
      </c>
      <c r="B5000" s="409" t="s">
        <v>27462</v>
      </c>
      <c r="C5000" s="408" t="s">
        <v>12728</v>
      </c>
      <c r="D5000" s="410">
        <v>342.43</v>
      </c>
    </row>
    <row r="5001" spans="1:4" ht="9" customHeight="1">
      <c r="A5001" s="408" t="s">
        <v>27463</v>
      </c>
      <c r="B5001" s="409" t="s">
        <v>27464</v>
      </c>
      <c r="C5001" s="408" t="s">
        <v>12728</v>
      </c>
      <c r="D5001" s="410">
        <v>239.03</v>
      </c>
    </row>
    <row r="5002" spans="1:4" ht="9" customHeight="1">
      <c r="A5002" s="408" t="s">
        <v>27465</v>
      </c>
      <c r="B5002" s="409" t="s">
        <v>27466</v>
      </c>
      <c r="C5002" s="408" t="s">
        <v>12728</v>
      </c>
      <c r="D5002" s="410">
        <v>308.14</v>
      </c>
    </row>
    <row r="5003" spans="1:4" ht="9" customHeight="1">
      <c r="A5003" s="408" t="s">
        <v>27467</v>
      </c>
      <c r="B5003" s="409" t="s">
        <v>27468</v>
      </c>
      <c r="C5003" s="408" t="s">
        <v>12728</v>
      </c>
      <c r="D5003" s="410">
        <v>229.23</v>
      </c>
    </row>
    <row r="5004" spans="1:4" ht="9" customHeight="1">
      <c r="A5004" s="408" t="s">
        <v>27469</v>
      </c>
      <c r="B5004" s="409" t="s">
        <v>27470</v>
      </c>
      <c r="C5004" s="408" t="s">
        <v>12728</v>
      </c>
      <c r="D5004" s="410">
        <v>397.13</v>
      </c>
    </row>
    <row r="5005" spans="1:4" ht="9" customHeight="1">
      <c r="A5005" s="408" t="s">
        <v>27471</v>
      </c>
      <c r="B5005" s="409" t="s">
        <v>27472</v>
      </c>
      <c r="C5005" s="408" t="s">
        <v>12728</v>
      </c>
      <c r="D5005" s="410">
        <v>559.1</v>
      </c>
    </row>
    <row r="5006" spans="1:4" ht="9" customHeight="1">
      <c r="A5006" s="408" t="s">
        <v>27473</v>
      </c>
      <c r="B5006" s="409" t="s">
        <v>27474</v>
      </c>
      <c r="C5006" s="408" t="s">
        <v>12728</v>
      </c>
      <c r="D5006" s="410">
        <v>807.9</v>
      </c>
    </row>
    <row r="5007" spans="1:4" ht="9" customHeight="1">
      <c r="A5007" s="408" t="s">
        <v>27475</v>
      </c>
      <c r="B5007" s="409" t="s">
        <v>27476</v>
      </c>
      <c r="C5007" s="408" t="s">
        <v>12728</v>
      </c>
      <c r="D5007" s="410">
        <v>229.23</v>
      </c>
    </row>
    <row r="5008" spans="1:4" ht="9" customHeight="1">
      <c r="A5008" s="408" t="s">
        <v>27477</v>
      </c>
      <c r="B5008" s="409" t="s">
        <v>27478</v>
      </c>
      <c r="C5008" s="408" t="s">
        <v>12728</v>
      </c>
      <c r="D5008" s="410">
        <v>397.1</v>
      </c>
    </row>
    <row r="5009" spans="1:4" ht="9" customHeight="1">
      <c r="A5009" s="408" t="s">
        <v>27479</v>
      </c>
      <c r="B5009" s="409" t="s">
        <v>27480</v>
      </c>
      <c r="C5009" s="408" t="s">
        <v>12728</v>
      </c>
      <c r="D5009" s="410">
        <v>559.08000000000004</v>
      </c>
    </row>
    <row r="5010" spans="1:4" ht="9" customHeight="1">
      <c r="A5010" s="408" t="s">
        <v>27481</v>
      </c>
      <c r="B5010" s="409" t="s">
        <v>27482</v>
      </c>
      <c r="C5010" s="408" t="s">
        <v>12728</v>
      </c>
      <c r="D5010" s="410">
        <v>807.94</v>
      </c>
    </row>
    <row r="5011" spans="1:4" ht="9" customHeight="1">
      <c r="A5011" s="408" t="s">
        <v>27483</v>
      </c>
      <c r="B5011" s="409" t="s">
        <v>27484</v>
      </c>
      <c r="C5011" s="408" t="s">
        <v>12728</v>
      </c>
      <c r="D5011" s="410">
        <v>156.13</v>
      </c>
    </row>
    <row r="5012" spans="1:4" ht="9" customHeight="1">
      <c r="A5012" s="408" t="s">
        <v>27485</v>
      </c>
      <c r="B5012" s="409" t="s">
        <v>27486</v>
      </c>
      <c r="C5012" s="408" t="s">
        <v>12728</v>
      </c>
      <c r="D5012" s="410">
        <v>249.85</v>
      </c>
    </row>
    <row r="5013" spans="1:4" ht="9" customHeight="1">
      <c r="A5013" s="408" t="s">
        <v>27487</v>
      </c>
      <c r="B5013" s="409" t="s">
        <v>27488</v>
      </c>
      <c r="C5013" s="408" t="s">
        <v>12728</v>
      </c>
      <c r="D5013" s="410">
        <v>352.93</v>
      </c>
    </row>
    <row r="5014" spans="1:4" ht="9" customHeight="1">
      <c r="A5014" s="408" t="s">
        <v>27489</v>
      </c>
      <c r="B5014" s="409" t="s">
        <v>27490</v>
      </c>
      <c r="C5014" s="408" t="s">
        <v>12728</v>
      </c>
      <c r="D5014" s="410">
        <v>468.26</v>
      </c>
    </row>
    <row r="5015" spans="1:4" ht="9" customHeight="1">
      <c r="A5015" s="408" t="s">
        <v>27491</v>
      </c>
      <c r="B5015" s="409" t="s">
        <v>27492</v>
      </c>
      <c r="C5015" s="408" t="s">
        <v>12728</v>
      </c>
      <c r="D5015" s="410">
        <v>212.77</v>
      </c>
    </row>
    <row r="5016" spans="1:4" ht="9" customHeight="1">
      <c r="A5016" s="408" t="s">
        <v>27493</v>
      </c>
      <c r="B5016" s="409" t="s">
        <v>27494</v>
      </c>
      <c r="C5016" s="408" t="s">
        <v>12728</v>
      </c>
      <c r="D5016" s="410">
        <v>365.78</v>
      </c>
    </row>
    <row r="5017" spans="1:4" ht="9" customHeight="1">
      <c r="A5017" s="408" t="s">
        <v>27495</v>
      </c>
      <c r="B5017" s="409" t="s">
        <v>27496</v>
      </c>
      <c r="C5017" s="408" t="s">
        <v>12728</v>
      </c>
      <c r="D5017" s="410">
        <v>513.38</v>
      </c>
    </row>
    <row r="5018" spans="1:4" ht="9" customHeight="1">
      <c r="A5018" s="408" t="s">
        <v>27497</v>
      </c>
      <c r="B5018" s="409" t="s">
        <v>27498</v>
      </c>
      <c r="C5018" s="408" t="s">
        <v>12728</v>
      </c>
      <c r="D5018" s="410">
        <v>742.05</v>
      </c>
    </row>
    <row r="5019" spans="1:4" ht="9" customHeight="1">
      <c r="A5019" s="408" t="s">
        <v>27499</v>
      </c>
      <c r="B5019" s="409" t="s">
        <v>27500</v>
      </c>
      <c r="C5019" s="408" t="s">
        <v>12728</v>
      </c>
      <c r="D5019" s="410">
        <v>212.77</v>
      </c>
    </row>
    <row r="5020" spans="1:4" ht="9" customHeight="1">
      <c r="A5020" s="408" t="s">
        <v>27501</v>
      </c>
      <c r="B5020" s="409" t="s">
        <v>27502</v>
      </c>
      <c r="C5020" s="408" t="s">
        <v>12728</v>
      </c>
      <c r="D5020" s="410">
        <v>365.75</v>
      </c>
    </row>
    <row r="5021" spans="1:4" ht="9" customHeight="1">
      <c r="A5021" s="408" t="s">
        <v>27503</v>
      </c>
      <c r="B5021" s="409" t="s">
        <v>27504</v>
      </c>
      <c r="C5021" s="408" t="s">
        <v>12728</v>
      </c>
      <c r="D5021" s="410">
        <v>513.37</v>
      </c>
    </row>
    <row r="5022" spans="1:4" ht="9" customHeight="1">
      <c r="A5022" s="408" t="s">
        <v>27505</v>
      </c>
      <c r="B5022" s="409" t="s">
        <v>27506</v>
      </c>
      <c r="C5022" s="408" t="s">
        <v>12728</v>
      </c>
      <c r="D5022" s="410">
        <v>742.08</v>
      </c>
    </row>
    <row r="5023" spans="1:4" ht="9" customHeight="1">
      <c r="A5023" s="408" t="s">
        <v>27507</v>
      </c>
      <c r="B5023" s="409" t="s">
        <v>27508</v>
      </c>
      <c r="C5023" s="408" t="s">
        <v>12728</v>
      </c>
      <c r="D5023" s="410">
        <v>146.15</v>
      </c>
    </row>
    <row r="5024" spans="1:4" ht="9" customHeight="1">
      <c r="A5024" s="408" t="s">
        <v>27509</v>
      </c>
      <c r="B5024" s="409" t="s">
        <v>27510</v>
      </c>
      <c r="C5024" s="408" t="s">
        <v>12728</v>
      </c>
      <c r="D5024" s="410">
        <v>231.56</v>
      </c>
    </row>
    <row r="5025" spans="1:4" ht="9" customHeight="1">
      <c r="A5025" s="408" t="s">
        <v>27511</v>
      </c>
      <c r="B5025" s="409" t="s">
        <v>27512</v>
      </c>
      <c r="C5025" s="408" t="s">
        <v>12728</v>
      </c>
      <c r="D5025" s="410">
        <v>325.49</v>
      </c>
    </row>
    <row r="5026" spans="1:4" ht="9" customHeight="1">
      <c r="A5026" s="408" t="s">
        <v>27513</v>
      </c>
      <c r="B5026" s="409" t="s">
        <v>27514</v>
      </c>
      <c r="C5026" s="408" t="s">
        <v>12728</v>
      </c>
      <c r="D5026" s="410">
        <v>419.45</v>
      </c>
    </row>
    <row r="5027" spans="1:4" ht="18" customHeight="1">
      <c r="A5027" s="408" t="s">
        <v>27515</v>
      </c>
      <c r="B5027" s="409" t="s">
        <v>27516</v>
      </c>
      <c r="C5027" s="408" t="s">
        <v>27310</v>
      </c>
      <c r="D5027" s="410">
        <v>3</v>
      </c>
    </row>
    <row r="5028" spans="1:4" ht="18" customHeight="1">
      <c r="A5028" s="408" t="s">
        <v>27517</v>
      </c>
      <c r="B5028" s="409" t="s">
        <v>27518</v>
      </c>
      <c r="C5028" s="408" t="s">
        <v>27310</v>
      </c>
      <c r="D5028" s="410">
        <v>3.04</v>
      </c>
    </row>
    <row r="5029" spans="1:4" ht="18" customHeight="1">
      <c r="A5029" s="408" t="s">
        <v>27519</v>
      </c>
      <c r="B5029" s="409" t="s">
        <v>27520</v>
      </c>
      <c r="C5029" s="408" t="s">
        <v>27310</v>
      </c>
      <c r="D5029" s="410">
        <v>2.67</v>
      </c>
    </row>
    <row r="5030" spans="1:4" ht="9" customHeight="1">
      <c r="A5030" s="408" t="s">
        <v>27521</v>
      </c>
      <c r="B5030" s="409" t="s">
        <v>27522</v>
      </c>
      <c r="C5030" s="408" t="s">
        <v>12728</v>
      </c>
      <c r="D5030" s="410">
        <v>140.4</v>
      </c>
    </row>
    <row r="5031" spans="1:4" ht="9" customHeight="1">
      <c r="A5031" s="408" t="s">
        <v>27523</v>
      </c>
      <c r="B5031" s="409" t="s">
        <v>27524</v>
      </c>
      <c r="C5031" s="408" t="s">
        <v>12728</v>
      </c>
      <c r="D5031" s="410">
        <v>151.15</v>
      </c>
    </row>
    <row r="5032" spans="1:4" ht="9" customHeight="1">
      <c r="A5032" s="408" t="s">
        <v>27525</v>
      </c>
      <c r="B5032" s="409" t="s">
        <v>27526</v>
      </c>
      <c r="C5032" s="408" t="s">
        <v>12728</v>
      </c>
      <c r="D5032" s="410">
        <v>128.06</v>
      </c>
    </row>
    <row r="5033" spans="1:4" ht="9" customHeight="1">
      <c r="A5033" s="408" t="s">
        <v>27527</v>
      </c>
      <c r="B5033" s="409" t="s">
        <v>27528</v>
      </c>
      <c r="C5033" s="408" t="s">
        <v>12728</v>
      </c>
      <c r="D5033" s="410">
        <v>137.43</v>
      </c>
    </row>
    <row r="5034" spans="1:4" ht="9" customHeight="1">
      <c r="A5034" s="408" t="s">
        <v>27529</v>
      </c>
      <c r="B5034" s="409" t="s">
        <v>27530</v>
      </c>
      <c r="C5034" s="408" t="s">
        <v>12728</v>
      </c>
      <c r="D5034" s="410">
        <v>808.14</v>
      </c>
    </row>
    <row r="5035" spans="1:4" ht="9" customHeight="1">
      <c r="A5035" s="408" t="s">
        <v>27531</v>
      </c>
      <c r="B5035" s="409" t="s">
        <v>27532</v>
      </c>
      <c r="C5035" s="408" t="s">
        <v>12728</v>
      </c>
      <c r="D5035" s="410">
        <v>862.16</v>
      </c>
    </row>
    <row r="5036" spans="1:4" ht="9" customHeight="1">
      <c r="A5036" s="408" t="s">
        <v>27533</v>
      </c>
      <c r="B5036" s="409" t="s">
        <v>27534</v>
      </c>
      <c r="C5036" s="408" t="s">
        <v>12728</v>
      </c>
      <c r="D5036" s="410">
        <v>1059.18</v>
      </c>
    </row>
    <row r="5037" spans="1:4" ht="9" customHeight="1">
      <c r="A5037" s="408" t="s">
        <v>27535</v>
      </c>
      <c r="B5037" s="409" t="s">
        <v>27536</v>
      </c>
      <c r="C5037" s="408" t="s">
        <v>12728</v>
      </c>
      <c r="D5037" s="410">
        <v>997.26</v>
      </c>
    </row>
    <row r="5038" spans="1:4" ht="9" customHeight="1">
      <c r="A5038" s="408" t="s">
        <v>27537</v>
      </c>
      <c r="B5038" s="409" t="s">
        <v>27538</v>
      </c>
      <c r="C5038" s="408" t="s">
        <v>12728</v>
      </c>
      <c r="D5038" s="410">
        <v>1194.26</v>
      </c>
    </row>
    <row r="5039" spans="1:4" ht="9" customHeight="1">
      <c r="A5039" s="408" t="s">
        <v>27539</v>
      </c>
      <c r="B5039" s="409" t="s">
        <v>27540</v>
      </c>
      <c r="C5039" s="408" t="s">
        <v>12728</v>
      </c>
      <c r="D5039" s="410">
        <v>1736.41</v>
      </c>
    </row>
    <row r="5040" spans="1:4" ht="9" customHeight="1">
      <c r="A5040" s="408" t="s">
        <v>27541</v>
      </c>
      <c r="B5040" s="409" t="s">
        <v>27542</v>
      </c>
      <c r="C5040" s="408" t="s">
        <v>12728</v>
      </c>
      <c r="D5040" s="410">
        <v>1857.96</v>
      </c>
    </row>
    <row r="5041" spans="1:4" ht="9" customHeight="1">
      <c r="A5041" s="408" t="s">
        <v>27543</v>
      </c>
      <c r="B5041" s="409" t="s">
        <v>27544</v>
      </c>
      <c r="C5041" s="408" t="s">
        <v>12728</v>
      </c>
      <c r="D5041" s="410">
        <v>2301.25</v>
      </c>
    </row>
    <row r="5042" spans="1:4" ht="9" customHeight="1">
      <c r="A5042" s="408" t="s">
        <v>27545</v>
      </c>
      <c r="B5042" s="409" t="s">
        <v>27546</v>
      </c>
      <c r="C5042" s="408" t="s">
        <v>12728</v>
      </c>
      <c r="D5042" s="410">
        <v>2161.9299999999998</v>
      </c>
    </row>
    <row r="5043" spans="1:4" ht="9" customHeight="1">
      <c r="A5043" s="408" t="s">
        <v>27547</v>
      </c>
      <c r="B5043" s="409" t="s">
        <v>27548</v>
      </c>
      <c r="C5043" s="408" t="s">
        <v>12728</v>
      </c>
      <c r="D5043" s="410">
        <v>2605.1799999999998</v>
      </c>
    </row>
    <row r="5044" spans="1:4" ht="9" customHeight="1">
      <c r="A5044" s="408" t="s">
        <v>27549</v>
      </c>
      <c r="B5044" s="409" t="s">
        <v>27550</v>
      </c>
      <c r="C5044" s="408" t="s">
        <v>12728</v>
      </c>
      <c r="D5044" s="410">
        <v>2293.38</v>
      </c>
    </row>
    <row r="5045" spans="1:4" ht="9" customHeight="1">
      <c r="A5045" s="408" t="s">
        <v>27551</v>
      </c>
      <c r="B5045" s="409" t="s">
        <v>27552</v>
      </c>
      <c r="C5045" s="408" t="s">
        <v>12728</v>
      </c>
      <c r="D5045" s="410">
        <v>2455.44</v>
      </c>
    </row>
    <row r="5046" spans="1:4" ht="9" customHeight="1">
      <c r="A5046" s="408" t="s">
        <v>27553</v>
      </c>
      <c r="B5046" s="409" t="s">
        <v>27554</v>
      </c>
      <c r="C5046" s="408" t="s">
        <v>12728</v>
      </c>
      <c r="D5046" s="410">
        <v>3046.5</v>
      </c>
    </row>
    <row r="5047" spans="1:4" ht="9" customHeight="1">
      <c r="A5047" s="408" t="s">
        <v>27555</v>
      </c>
      <c r="B5047" s="409" t="s">
        <v>27556</v>
      </c>
      <c r="C5047" s="408" t="s">
        <v>12728</v>
      </c>
      <c r="D5047" s="410">
        <v>2860.74</v>
      </c>
    </row>
    <row r="5048" spans="1:4" ht="9" customHeight="1">
      <c r="A5048" s="408" t="s">
        <v>27557</v>
      </c>
      <c r="B5048" s="409" t="s">
        <v>27558</v>
      </c>
      <c r="C5048" s="408" t="s">
        <v>12728</v>
      </c>
      <c r="D5048" s="410">
        <v>3451.74</v>
      </c>
    </row>
    <row r="5049" spans="1:4" ht="9" customHeight="1">
      <c r="A5049" s="408" t="s">
        <v>27559</v>
      </c>
      <c r="B5049" s="409" t="s">
        <v>27560</v>
      </c>
      <c r="C5049" s="408" t="s">
        <v>12728</v>
      </c>
      <c r="D5049" s="410">
        <v>3101.52</v>
      </c>
    </row>
    <row r="5050" spans="1:4" ht="9" customHeight="1">
      <c r="A5050" s="408" t="s">
        <v>27561</v>
      </c>
      <c r="B5050" s="409" t="s">
        <v>27562</v>
      </c>
      <c r="C5050" s="408" t="s">
        <v>12728</v>
      </c>
      <c r="D5050" s="410">
        <v>3317.6</v>
      </c>
    </row>
    <row r="5051" spans="1:4" ht="9" customHeight="1">
      <c r="A5051" s="408" t="s">
        <v>27563</v>
      </c>
      <c r="B5051" s="409" t="s">
        <v>27564</v>
      </c>
      <c r="C5051" s="408" t="s">
        <v>12728</v>
      </c>
      <c r="D5051" s="410">
        <v>4105.68</v>
      </c>
    </row>
    <row r="5052" spans="1:4" ht="9" customHeight="1">
      <c r="A5052" s="408" t="s">
        <v>27565</v>
      </c>
      <c r="B5052" s="409" t="s">
        <v>27566</v>
      </c>
      <c r="C5052" s="408" t="s">
        <v>12728</v>
      </c>
      <c r="D5052" s="410">
        <v>3858</v>
      </c>
    </row>
    <row r="5053" spans="1:4" ht="9" customHeight="1">
      <c r="A5053" s="408" t="s">
        <v>27567</v>
      </c>
      <c r="B5053" s="409" t="s">
        <v>27568</v>
      </c>
      <c r="C5053" s="408" t="s">
        <v>12728</v>
      </c>
      <c r="D5053" s="410">
        <v>4646</v>
      </c>
    </row>
    <row r="5054" spans="1:4" ht="9" customHeight="1">
      <c r="A5054" s="408" t="s">
        <v>27569</v>
      </c>
      <c r="B5054" s="409" t="s">
        <v>27570</v>
      </c>
      <c r="C5054" s="408" t="s">
        <v>12728</v>
      </c>
      <c r="D5054" s="410">
        <v>4586.76</v>
      </c>
    </row>
    <row r="5055" spans="1:4" ht="9" customHeight="1">
      <c r="A5055" s="408" t="s">
        <v>27571</v>
      </c>
      <c r="B5055" s="409" t="s">
        <v>27572</v>
      </c>
      <c r="C5055" s="408" t="s">
        <v>12728</v>
      </c>
      <c r="D5055" s="410">
        <v>4910.88</v>
      </c>
    </row>
    <row r="5056" spans="1:4" ht="9" customHeight="1">
      <c r="A5056" s="408" t="s">
        <v>27573</v>
      </c>
      <c r="B5056" s="409" t="s">
        <v>27574</v>
      </c>
      <c r="C5056" s="408" t="s">
        <v>12728</v>
      </c>
      <c r="D5056" s="410">
        <v>6093</v>
      </c>
    </row>
    <row r="5057" spans="1:4" ht="9" customHeight="1">
      <c r="A5057" s="408" t="s">
        <v>27575</v>
      </c>
      <c r="B5057" s="409" t="s">
        <v>27576</v>
      </c>
      <c r="C5057" s="408" t="s">
        <v>12728</v>
      </c>
      <c r="D5057" s="410">
        <v>5721.48</v>
      </c>
    </row>
    <row r="5058" spans="1:4" ht="9" customHeight="1">
      <c r="A5058" s="408" t="s">
        <v>27577</v>
      </c>
      <c r="B5058" s="409" t="s">
        <v>27578</v>
      </c>
      <c r="C5058" s="408" t="s">
        <v>12728</v>
      </c>
      <c r="D5058" s="410">
        <v>6903.48</v>
      </c>
    </row>
    <row r="5059" spans="1:4" ht="9" customHeight="1">
      <c r="A5059" s="408" t="s">
        <v>27579</v>
      </c>
      <c r="B5059" s="409" t="s">
        <v>27580</v>
      </c>
      <c r="C5059" s="408" t="s">
        <v>144</v>
      </c>
      <c r="D5059" s="410">
        <v>277.37</v>
      </c>
    </row>
    <row r="5060" spans="1:4" ht="9" customHeight="1">
      <c r="A5060" s="408" t="s">
        <v>27581</v>
      </c>
      <c r="B5060" s="409" t="s">
        <v>27582</v>
      </c>
      <c r="C5060" s="408" t="s">
        <v>144</v>
      </c>
      <c r="D5060" s="410">
        <v>414.99</v>
      </c>
    </row>
    <row r="5061" spans="1:4" ht="9" customHeight="1">
      <c r="A5061" s="408" t="s">
        <v>27583</v>
      </c>
      <c r="B5061" s="409" t="s">
        <v>27584</v>
      </c>
      <c r="C5061" s="408" t="s">
        <v>144</v>
      </c>
      <c r="D5061" s="410">
        <v>304.38</v>
      </c>
    </row>
    <row r="5062" spans="1:4" ht="9" customHeight="1">
      <c r="A5062" s="408" t="s">
        <v>27585</v>
      </c>
      <c r="B5062" s="409" t="s">
        <v>27586</v>
      </c>
      <c r="C5062" s="408" t="s">
        <v>144</v>
      </c>
      <c r="D5062" s="410">
        <v>442</v>
      </c>
    </row>
    <row r="5063" spans="1:4" ht="9" customHeight="1">
      <c r="A5063" s="408" t="s">
        <v>27587</v>
      </c>
      <c r="B5063" s="409" t="s">
        <v>27588</v>
      </c>
      <c r="C5063" s="408" t="s">
        <v>144</v>
      </c>
      <c r="D5063" s="410">
        <v>371.93</v>
      </c>
    </row>
    <row r="5064" spans="1:4" ht="9" customHeight="1">
      <c r="A5064" s="408" t="s">
        <v>27589</v>
      </c>
      <c r="B5064" s="409" t="s">
        <v>27590</v>
      </c>
      <c r="C5064" s="408" t="s">
        <v>144</v>
      </c>
      <c r="D5064" s="410">
        <v>509.55</v>
      </c>
    </row>
    <row r="5065" spans="1:4" ht="9" customHeight="1">
      <c r="A5065" s="408" t="s">
        <v>27591</v>
      </c>
      <c r="B5065" s="409" t="s">
        <v>27592</v>
      </c>
      <c r="C5065" s="408" t="s">
        <v>144</v>
      </c>
      <c r="D5065" s="410">
        <v>233.69</v>
      </c>
    </row>
    <row r="5066" spans="1:4" ht="9" customHeight="1">
      <c r="A5066" s="408" t="s">
        <v>27593</v>
      </c>
      <c r="B5066" s="409" t="s">
        <v>27594</v>
      </c>
      <c r="C5066" s="408" t="s">
        <v>144</v>
      </c>
      <c r="D5066" s="410">
        <v>371.31</v>
      </c>
    </row>
    <row r="5067" spans="1:4" ht="9" customHeight="1">
      <c r="A5067" s="408" t="s">
        <v>27595</v>
      </c>
      <c r="B5067" s="409" t="s">
        <v>27596</v>
      </c>
      <c r="C5067" s="408" t="s">
        <v>144</v>
      </c>
      <c r="D5067" s="410">
        <v>260.7</v>
      </c>
    </row>
    <row r="5068" spans="1:4" ht="9" customHeight="1">
      <c r="A5068" s="408" t="s">
        <v>27597</v>
      </c>
      <c r="B5068" s="409" t="s">
        <v>27598</v>
      </c>
      <c r="C5068" s="408" t="s">
        <v>144</v>
      </c>
      <c r="D5068" s="410">
        <v>398.32</v>
      </c>
    </row>
    <row r="5069" spans="1:4" ht="9" customHeight="1">
      <c r="A5069" s="408" t="s">
        <v>27599</v>
      </c>
      <c r="B5069" s="409" t="s">
        <v>27600</v>
      </c>
      <c r="C5069" s="408" t="s">
        <v>144</v>
      </c>
      <c r="D5069" s="410">
        <v>358.23</v>
      </c>
    </row>
    <row r="5070" spans="1:4" ht="9" customHeight="1">
      <c r="A5070" s="408" t="s">
        <v>27601</v>
      </c>
      <c r="B5070" s="409" t="s">
        <v>27602</v>
      </c>
      <c r="C5070" s="408" t="s">
        <v>144</v>
      </c>
      <c r="D5070" s="410">
        <v>515.41999999999996</v>
      </c>
    </row>
    <row r="5071" spans="1:4" ht="9" customHeight="1">
      <c r="A5071" s="408" t="s">
        <v>27603</v>
      </c>
      <c r="B5071" s="409" t="s">
        <v>27604</v>
      </c>
      <c r="C5071" s="408" t="s">
        <v>144</v>
      </c>
      <c r="D5071" s="410">
        <v>496.83</v>
      </c>
    </row>
    <row r="5072" spans="1:4" ht="9" customHeight="1">
      <c r="A5072" s="408" t="s">
        <v>27605</v>
      </c>
      <c r="B5072" s="409" t="s">
        <v>27606</v>
      </c>
      <c r="C5072" s="408" t="s">
        <v>144</v>
      </c>
      <c r="D5072" s="410">
        <v>328.25</v>
      </c>
    </row>
    <row r="5073" spans="1:4" ht="9" customHeight="1">
      <c r="A5073" s="408" t="s">
        <v>27607</v>
      </c>
      <c r="B5073" s="409" t="s">
        <v>27608</v>
      </c>
      <c r="C5073" s="408" t="s">
        <v>144</v>
      </c>
      <c r="D5073" s="410">
        <v>465.87</v>
      </c>
    </row>
    <row r="5074" spans="1:4" ht="9" customHeight="1">
      <c r="A5074" s="408" t="s">
        <v>27609</v>
      </c>
      <c r="B5074" s="409" t="s">
        <v>27610</v>
      </c>
      <c r="C5074" s="408" t="s">
        <v>144</v>
      </c>
      <c r="D5074" s="410">
        <v>530.71</v>
      </c>
    </row>
    <row r="5075" spans="1:4" ht="9" customHeight="1">
      <c r="A5075" s="408" t="s">
        <v>27611</v>
      </c>
      <c r="B5075" s="409" t="s">
        <v>27612</v>
      </c>
      <c r="C5075" s="408" t="s">
        <v>144</v>
      </c>
      <c r="D5075" s="410">
        <v>564.37</v>
      </c>
    </row>
    <row r="5076" spans="1:4" ht="9" customHeight="1">
      <c r="A5076" s="408" t="s">
        <v>27613</v>
      </c>
      <c r="B5076" s="409" t="s">
        <v>27614</v>
      </c>
      <c r="C5076" s="408" t="s">
        <v>12728</v>
      </c>
      <c r="D5076" s="410">
        <v>1043.6400000000001</v>
      </c>
    </row>
    <row r="5077" spans="1:4" ht="9" customHeight="1">
      <c r="A5077" s="408" t="s">
        <v>27615</v>
      </c>
      <c r="B5077" s="409" t="s">
        <v>27616</v>
      </c>
      <c r="C5077" s="408" t="s">
        <v>12728</v>
      </c>
      <c r="D5077" s="410">
        <v>1097.68</v>
      </c>
    </row>
    <row r="5078" spans="1:4" ht="9" customHeight="1">
      <c r="A5078" s="408" t="s">
        <v>27617</v>
      </c>
      <c r="B5078" s="409" t="s">
        <v>27618</v>
      </c>
      <c r="C5078" s="408" t="s">
        <v>12728</v>
      </c>
      <c r="D5078" s="410">
        <v>1232.78</v>
      </c>
    </row>
    <row r="5079" spans="1:4" ht="9" customHeight="1">
      <c r="A5079" s="408" t="s">
        <v>27619</v>
      </c>
      <c r="B5079" s="409" t="s">
        <v>27620</v>
      </c>
      <c r="C5079" s="408" t="s">
        <v>12728</v>
      </c>
      <c r="D5079" s="410">
        <v>2266.29</v>
      </c>
    </row>
    <row r="5080" spans="1:4" ht="9" customHeight="1">
      <c r="A5080" s="408" t="s">
        <v>27621</v>
      </c>
      <c r="B5080" s="409" t="s">
        <v>27622</v>
      </c>
      <c r="C5080" s="408" t="s">
        <v>12728</v>
      </c>
      <c r="D5080" s="410">
        <v>2387.88</v>
      </c>
    </row>
    <row r="5081" spans="1:4" ht="9" customHeight="1">
      <c r="A5081" s="408" t="s">
        <v>27623</v>
      </c>
      <c r="B5081" s="409" t="s">
        <v>27624</v>
      </c>
      <c r="C5081" s="408" t="s">
        <v>12728</v>
      </c>
      <c r="D5081" s="410">
        <v>2691.85</v>
      </c>
    </row>
    <row r="5082" spans="1:4" ht="9" customHeight="1">
      <c r="A5082" s="408" t="s">
        <v>27625</v>
      </c>
      <c r="B5082" s="409" t="s">
        <v>27626</v>
      </c>
      <c r="C5082" s="408" t="s">
        <v>12728</v>
      </c>
      <c r="D5082" s="410">
        <v>2999.88</v>
      </c>
    </row>
    <row r="5083" spans="1:4" ht="9" customHeight="1">
      <c r="A5083" s="408" t="s">
        <v>27627</v>
      </c>
      <c r="B5083" s="409" t="s">
        <v>27628</v>
      </c>
      <c r="C5083" s="408" t="s">
        <v>12728</v>
      </c>
      <c r="D5083" s="410">
        <v>3162</v>
      </c>
    </row>
    <row r="5084" spans="1:4" ht="9" customHeight="1">
      <c r="A5084" s="408" t="s">
        <v>27629</v>
      </c>
      <c r="B5084" s="409" t="s">
        <v>27630</v>
      </c>
      <c r="C5084" s="408" t="s">
        <v>12728</v>
      </c>
      <c r="D5084" s="410">
        <v>3567.3</v>
      </c>
    </row>
    <row r="5085" spans="1:4" ht="9" customHeight="1">
      <c r="A5085" s="408" t="s">
        <v>27631</v>
      </c>
      <c r="B5085" s="409" t="s">
        <v>27632</v>
      </c>
      <c r="C5085" s="408" t="s">
        <v>12728</v>
      </c>
      <c r="D5085" s="410">
        <v>4043.52</v>
      </c>
    </row>
    <row r="5086" spans="1:4" ht="9" customHeight="1">
      <c r="A5086" s="408" t="s">
        <v>27633</v>
      </c>
      <c r="B5086" s="409" t="s">
        <v>27634</v>
      </c>
      <c r="C5086" s="408" t="s">
        <v>12728</v>
      </c>
      <c r="D5086" s="410">
        <v>4259.68</v>
      </c>
    </row>
    <row r="5087" spans="1:4" ht="9" customHeight="1">
      <c r="A5087" s="408" t="s">
        <v>27635</v>
      </c>
      <c r="B5087" s="409" t="s">
        <v>27636</v>
      </c>
      <c r="C5087" s="408" t="s">
        <v>12728</v>
      </c>
      <c r="D5087" s="410">
        <v>4800.08</v>
      </c>
    </row>
    <row r="5088" spans="1:4" ht="9" customHeight="1">
      <c r="A5088" s="408" t="s">
        <v>27637</v>
      </c>
      <c r="B5088" s="409" t="s">
        <v>27638</v>
      </c>
      <c r="C5088" s="408" t="s">
        <v>12728</v>
      </c>
      <c r="D5088" s="410">
        <v>5999.76</v>
      </c>
    </row>
    <row r="5089" spans="1:4" ht="9" customHeight="1">
      <c r="A5089" s="408" t="s">
        <v>27639</v>
      </c>
      <c r="B5089" s="409" t="s">
        <v>27640</v>
      </c>
      <c r="C5089" s="408" t="s">
        <v>12728</v>
      </c>
      <c r="D5089" s="410">
        <v>6324</v>
      </c>
    </row>
    <row r="5090" spans="1:4" ht="9" customHeight="1">
      <c r="A5090" s="408" t="s">
        <v>27641</v>
      </c>
      <c r="B5090" s="409" t="s">
        <v>27642</v>
      </c>
      <c r="C5090" s="408" t="s">
        <v>12728</v>
      </c>
      <c r="D5090" s="410">
        <v>7134.6</v>
      </c>
    </row>
    <row r="5091" spans="1:4" ht="9" customHeight="1">
      <c r="A5091" s="408" t="s">
        <v>27643</v>
      </c>
      <c r="B5091" s="409" t="s">
        <v>27644</v>
      </c>
      <c r="C5091" s="408" t="s">
        <v>144</v>
      </c>
      <c r="D5091" s="410">
        <v>532.74</v>
      </c>
    </row>
    <row r="5092" spans="1:4" ht="9" customHeight="1">
      <c r="A5092" s="408" t="s">
        <v>27645</v>
      </c>
      <c r="B5092" s="409" t="s">
        <v>27646</v>
      </c>
      <c r="C5092" s="408" t="s">
        <v>144</v>
      </c>
      <c r="D5092" s="410">
        <v>559.76</v>
      </c>
    </row>
    <row r="5093" spans="1:4" ht="9" customHeight="1">
      <c r="A5093" s="408" t="s">
        <v>27647</v>
      </c>
      <c r="B5093" s="409" t="s">
        <v>27648</v>
      </c>
      <c r="C5093" s="408" t="s">
        <v>144</v>
      </c>
      <c r="D5093" s="410">
        <v>627.30999999999995</v>
      </c>
    </row>
    <row r="5094" spans="1:4" ht="9" customHeight="1">
      <c r="A5094" s="408" t="s">
        <v>27649</v>
      </c>
      <c r="B5094" s="409" t="s">
        <v>27650</v>
      </c>
      <c r="C5094" s="408" t="s">
        <v>144</v>
      </c>
      <c r="D5094" s="410">
        <v>517.26</v>
      </c>
    </row>
    <row r="5095" spans="1:4" ht="9" customHeight="1">
      <c r="A5095" s="408" t="s">
        <v>27651</v>
      </c>
      <c r="B5095" s="409" t="s">
        <v>27652</v>
      </c>
      <c r="C5095" s="408" t="s">
        <v>144</v>
      </c>
      <c r="D5095" s="410">
        <v>584.79999999999995</v>
      </c>
    </row>
    <row r="5096" spans="1:4" ht="9" customHeight="1">
      <c r="A5096" s="408" t="s">
        <v>27653</v>
      </c>
      <c r="B5096" s="409" t="s">
        <v>27654</v>
      </c>
      <c r="C5096" s="408" t="s">
        <v>144</v>
      </c>
      <c r="D5096" s="410">
        <v>683.31</v>
      </c>
    </row>
    <row r="5097" spans="1:4" ht="18" customHeight="1">
      <c r="A5097" s="408" t="s">
        <v>27655</v>
      </c>
      <c r="B5097" s="409" t="s">
        <v>27656</v>
      </c>
      <c r="C5097" s="408" t="s">
        <v>144</v>
      </c>
      <c r="D5097" s="410">
        <v>805.17</v>
      </c>
    </row>
    <row r="5098" spans="1:4" ht="18" customHeight="1">
      <c r="A5098" s="408" t="s">
        <v>27657</v>
      </c>
      <c r="B5098" s="409" t="s">
        <v>27658</v>
      </c>
      <c r="C5098" s="408" t="s">
        <v>144</v>
      </c>
      <c r="D5098" s="410">
        <v>872.71</v>
      </c>
    </row>
    <row r="5099" spans="1:4" ht="18" customHeight="1">
      <c r="A5099" s="408" t="s">
        <v>27659</v>
      </c>
      <c r="B5099" s="409" t="s">
        <v>27660</v>
      </c>
      <c r="C5099" s="408" t="s">
        <v>144</v>
      </c>
      <c r="D5099" s="410">
        <v>971.22</v>
      </c>
    </row>
    <row r="5100" spans="1:4" ht="9" customHeight="1">
      <c r="A5100" s="408" t="s">
        <v>27661</v>
      </c>
      <c r="B5100" s="409" t="s">
        <v>27662</v>
      </c>
      <c r="C5100" s="408" t="s">
        <v>144</v>
      </c>
      <c r="D5100" s="410">
        <v>836.23</v>
      </c>
    </row>
    <row r="5101" spans="1:4" ht="18" customHeight="1">
      <c r="A5101" s="408" t="s">
        <v>27663</v>
      </c>
      <c r="B5101" s="409" t="s">
        <v>27664</v>
      </c>
      <c r="C5101" s="408" t="s">
        <v>144</v>
      </c>
      <c r="D5101" s="410">
        <v>903.77</v>
      </c>
    </row>
    <row r="5102" spans="1:4" ht="9" customHeight="1">
      <c r="A5102" s="408" t="s">
        <v>27665</v>
      </c>
      <c r="B5102" s="409" t="s">
        <v>27666</v>
      </c>
      <c r="C5102" s="408" t="s">
        <v>144</v>
      </c>
      <c r="D5102" s="410">
        <v>1002.28</v>
      </c>
    </row>
    <row r="5103" spans="1:4" ht="9" customHeight="1">
      <c r="A5103" s="408" t="s">
        <v>27667</v>
      </c>
      <c r="B5103" s="409" t="s">
        <v>27668</v>
      </c>
      <c r="C5103" s="408" t="s">
        <v>144</v>
      </c>
      <c r="D5103" s="410">
        <v>548.32000000000005</v>
      </c>
    </row>
    <row r="5104" spans="1:4" ht="9" customHeight="1">
      <c r="A5104" s="408" t="s">
        <v>27669</v>
      </c>
      <c r="B5104" s="409" t="s">
        <v>27670</v>
      </c>
      <c r="C5104" s="408" t="s">
        <v>144</v>
      </c>
      <c r="D5104" s="410">
        <v>615.86</v>
      </c>
    </row>
    <row r="5105" spans="1:4" ht="9" customHeight="1">
      <c r="A5105" s="408" t="s">
        <v>27671</v>
      </c>
      <c r="B5105" s="409" t="s">
        <v>27672</v>
      </c>
      <c r="C5105" s="408" t="s">
        <v>144</v>
      </c>
      <c r="D5105" s="410">
        <v>714.37</v>
      </c>
    </row>
    <row r="5106" spans="1:4" ht="9" customHeight="1">
      <c r="A5106" s="408" t="s">
        <v>27673</v>
      </c>
      <c r="B5106" s="409" t="s">
        <v>27674</v>
      </c>
      <c r="C5106" s="408" t="s">
        <v>144</v>
      </c>
      <c r="D5106" s="410">
        <v>325.58</v>
      </c>
    </row>
    <row r="5107" spans="1:4" ht="9" customHeight="1">
      <c r="A5107" s="408" t="s">
        <v>27675</v>
      </c>
      <c r="B5107" s="409" t="s">
        <v>27676</v>
      </c>
      <c r="C5107" s="408" t="s">
        <v>144</v>
      </c>
      <c r="D5107" s="410">
        <v>352.6</v>
      </c>
    </row>
    <row r="5108" spans="1:4" ht="9" customHeight="1">
      <c r="A5108" s="408" t="s">
        <v>27677</v>
      </c>
      <c r="B5108" s="409" t="s">
        <v>27678</v>
      </c>
      <c r="C5108" s="408" t="s">
        <v>144</v>
      </c>
      <c r="D5108" s="410">
        <v>312.51</v>
      </c>
    </row>
    <row r="5109" spans="1:4" ht="9" customHeight="1">
      <c r="A5109" s="408" t="s">
        <v>27679</v>
      </c>
      <c r="B5109" s="409" t="s">
        <v>27680</v>
      </c>
      <c r="C5109" s="408" t="s">
        <v>144</v>
      </c>
      <c r="D5109" s="410">
        <v>469.7</v>
      </c>
    </row>
    <row r="5110" spans="1:4" ht="9" customHeight="1">
      <c r="A5110" s="408" t="s">
        <v>27681</v>
      </c>
      <c r="B5110" s="409" t="s">
        <v>27682</v>
      </c>
      <c r="C5110" s="408" t="s">
        <v>144</v>
      </c>
      <c r="D5110" s="410">
        <v>420.15</v>
      </c>
    </row>
    <row r="5111" spans="1:4" ht="9" customHeight="1">
      <c r="A5111" s="408" t="s">
        <v>27683</v>
      </c>
      <c r="B5111" s="409" t="s">
        <v>27684</v>
      </c>
      <c r="C5111" s="408" t="s">
        <v>144</v>
      </c>
      <c r="D5111" s="410">
        <v>484.98</v>
      </c>
    </row>
    <row r="5112" spans="1:4" ht="9" customHeight="1">
      <c r="A5112" s="408" t="s">
        <v>27685</v>
      </c>
      <c r="B5112" s="409" t="s">
        <v>27686</v>
      </c>
      <c r="C5112" s="408" t="s">
        <v>12728</v>
      </c>
      <c r="D5112" s="410">
        <v>716.68</v>
      </c>
    </row>
    <row r="5113" spans="1:4" ht="9" customHeight="1">
      <c r="A5113" s="408" t="s">
        <v>27687</v>
      </c>
      <c r="B5113" s="409" t="s">
        <v>27688</v>
      </c>
      <c r="C5113" s="408" t="s">
        <v>12728</v>
      </c>
      <c r="D5113" s="410">
        <v>770.72</v>
      </c>
    </row>
    <row r="5114" spans="1:4" ht="9" customHeight="1">
      <c r="A5114" s="408" t="s">
        <v>27689</v>
      </c>
      <c r="B5114" s="409" t="s">
        <v>27690</v>
      </c>
      <c r="C5114" s="408" t="s">
        <v>12728</v>
      </c>
      <c r="D5114" s="410">
        <v>905.82</v>
      </c>
    </row>
    <row r="5115" spans="1:4" ht="9" customHeight="1">
      <c r="A5115" s="408" t="s">
        <v>27691</v>
      </c>
      <c r="B5115" s="409" t="s">
        <v>27692</v>
      </c>
      <c r="C5115" s="408" t="s">
        <v>12728</v>
      </c>
      <c r="D5115" s="410">
        <v>1530.63</v>
      </c>
    </row>
    <row r="5116" spans="1:4" ht="9" customHeight="1">
      <c r="A5116" s="408" t="s">
        <v>27693</v>
      </c>
      <c r="B5116" s="409" t="s">
        <v>27694</v>
      </c>
      <c r="C5116" s="408" t="s">
        <v>12728</v>
      </c>
      <c r="D5116" s="410">
        <v>1652.22</v>
      </c>
    </row>
    <row r="5117" spans="1:4" ht="9" customHeight="1">
      <c r="A5117" s="408" t="s">
        <v>27695</v>
      </c>
      <c r="B5117" s="409" t="s">
        <v>27696</v>
      </c>
      <c r="C5117" s="408" t="s">
        <v>12728</v>
      </c>
      <c r="D5117" s="410">
        <v>1956.19</v>
      </c>
    </row>
    <row r="5118" spans="1:4" ht="9" customHeight="1">
      <c r="A5118" s="408" t="s">
        <v>27697</v>
      </c>
      <c r="B5118" s="409" t="s">
        <v>27698</v>
      </c>
      <c r="C5118" s="408" t="s">
        <v>12728</v>
      </c>
      <c r="D5118" s="410">
        <v>2019</v>
      </c>
    </row>
    <row r="5119" spans="1:4" ht="9" customHeight="1">
      <c r="A5119" s="408" t="s">
        <v>27699</v>
      </c>
      <c r="B5119" s="409" t="s">
        <v>27700</v>
      </c>
      <c r="C5119" s="408" t="s">
        <v>12728</v>
      </c>
      <c r="D5119" s="410">
        <v>2181.12</v>
      </c>
    </row>
    <row r="5120" spans="1:4" ht="9" customHeight="1">
      <c r="A5120" s="408" t="s">
        <v>27701</v>
      </c>
      <c r="B5120" s="409" t="s">
        <v>27702</v>
      </c>
      <c r="C5120" s="408" t="s">
        <v>12728</v>
      </c>
      <c r="D5120" s="410">
        <v>2586.42</v>
      </c>
    </row>
    <row r="5121" spans="1:4" ht="9" customHeight="1">
      <c r="A5121" s="408" t="s">
        <v>27703</v>
      </c>
      <c r="B5121" s="409" t="s">
        <v>27704</v>
      </c>
      <c r="C5121" s="408" t="s">
        <v>12728</v>
      </c>
      <c r="D5121" s="410">
        <v>2735.68</v>
      </c>
    </row>
    <row r="5122" spans="1:4" ht="9" customHeight="1">
      <c r="A5122" s="408" t="s">
        <v>27705</v>
      </c>
      <c r="B5122" s="409" t="s">
        <v>27706</v>
      </c>
      <c r="C5122" s="408" t="s">
        <v>12728</v>
      </c>
      <c r="D5122" s="410">
        <v>2951.84</v>
      </c>
    </row>
    <row r="5123" spans="1:4" ht="9" customHeight="1">
      <c r="A5123" s="408" t="s">
        <v>27707</v>
      </c>
      <c r="B5123" s="409" t="s">
        <v>27708</v>
      </c>
      <c r="C5123" s="408" t="s">
        <v>12728</v>
      </c>
      <c r="D5123" s="410">
        <v>3492.24</v>
      </c>
    </row>
    <row r="5124" spans="1:4" ht="9" customHeight="1">
      <c r="A5124" s="408" t="s">
        <v>27709</v>
      </c>
      <c r="B5124" s="409" t="s">
        <v>27710</v>
      </c>
      <c r="C5124" s="408" t="s">
        <v>12728</v>
      </c>
      <c r="D5124" s="410">
        <v>4038</v>
      </c>
    </row>
    <row r="5125" spans="1:4" ht="9" customHeight="1">
      <c r="A5125" s="408" t="s">
        <v>27711</v>
      </c>
      <c r="B5125" s="409" t="s">
        <v>27712</v>
      </c>
      <c r="C5125" s="408" t="s">
        <v>12728</v>
      </c>
      <c r="D5125" s="410">
        <v>4362.24</v>
      </c>
    </row>
    <row r="5126" spans="1:4" ht="9" customHeight="1">
      <c r="A5126" s="408" t="s">
        <v>27713</v>
      </c>
      <c r="B5126" s="409" t="s">
        <v>27714</v>
      </c>
      <c r="C5126" s="408" t="s">
        <v>12728</v>
      </c>
      <c r="D5126" s="410">
        <v>5172.84</v>
      </c>
    </row>
    <row r="5127" spans="1:4" ht="9" customHeight="1">
      <c r="A5127" s="408" t="s">
        <v>27715</v>
      </c>
      <c r="B5127" s="409" t="s">
        <v>27716</v>
      </c>
      <c r="C5127" s="408" t="s">
        <v>144</v>
      </c>
      <c r="D5127" s="410">
        <v>369.26</v>
      </c>
    </row>
    <row r="5128" spans="1:4" ht="9" customHeight="1">
      <c r="A5128" s="408" t="s">
        <v>27717</v>
      </c>
      <c r="B5128" s="409" t="s">
        <v>27718</v>
      </c>
      <c r="C5128" s="408" t="s">
        <v>144</v>
      </c>
      <c r="D5128" s="410">
        <v>396.28</v>
      </c>
    </row>
    <row r="5129" spans="1:4" ht="9" customHeight="1">
      <c r="A5129" s="408" t="s">
        <v>27719</v>
      </c>
      <c r="B5129" s="409" t="s">
        <v>27720</v>
      </c>
      <c r="C5129" s="408" t="s">
        <v>144</v>
      </c>
      <c r="D5129" s="410">
        <v>463.83</v>
      </c>
    </row>
    <row r="5130" spans="1:4" ht="9" customHeight="1">
      <c r="A5130" s="408" t="s">
        <v>27721</v>
      </c>
      <c r="B5130" s="409" t="s">
        <v>27722</v>
      </c>
      <c r="C5130" s="408" t="s">
        <v>144</v>
      </c>
      <c r="D5130" s="410">
        <v>761.77</v>
      </c>
    </row>
    <row r="5131" spans="1:4" ht="9" customHeight="1">
      <c r="A5131" s="408" t="s">
        <v>27723</v>
      </c>
      <c r="B5131" s="409" t="s">
        <v>27724</v>
      </c>
      <c r="C5131" s="408" t="s">
        <v>144</v>
      </c>
      <c r="D5131" s="410">
        <v>829.31</v>
      </c>
    </row>
    <row r="5132" spans="1:4" ht="9" customHeight="1">
      <c r="A5132" s="408" t="s">
        <v>27725</v>
      </c>
      <c r="B5132" s="409" t="s">
        <v>27726</v>
      </c>
      <c r="C5132" s="408" t="s">
        <v>144</v>
      </c>
      <c r="D5132" s="410">
        <v>927.82</v>
      </c>
    </row>
    <row r="5133" spans="1:4" ht="9" customHeight="1">
      <c r="A5133" s="408" t="s">
        <v>27727</v>
      </c>
      <c r="B5133" s="409" t="s">
        <v>27728</v>
      </c>
      <c r="C5133" s="408" t="s">
        <v>144</v>
      </c>
      <c r="D5133" s="410">
        <v>489.06</v>
      </c>
    </row>
    <row r="5134" spans="1:4" ht="9" customHeight="1">
      <c r="A5134" s="408" t="s">
        <v>27729</v>
      </c>
      <c r="B5134" s="409" t="s">
        <v>27730</v>
      </c>
      <c r="C5134" s="408" t="s">
        <v>144</v>
      </c>
      <c r="D5134" s="410">
        <v>516.08000000000004</v>
      </c>
    </row>
    <row r="5135" spans="1:4" ht="9" customHeight="1">
      <c r="A5135" s="408" t="s">
        <v>27731</v>
      </c>
      <c r="B5135" s="409" t="s">
        <v>27732</v>
      </c>
      <c r="C5135" s="408" t="s">
        <v>144</v>
      </c>
      <c r="D5135" s="410">
        <v>583.63</v>
      </c>
    </row>
    <row r="5136" spans="1:4" ht="18" customHeight="1">
      <c r="A5136" s="408" t="s">
        <v>27733</v>
      </c>
      <c r="B5136" s="409" t="s">
        <v>27734</v>
      </c>
      <c r="C5136" s="408" t="s">
        <v>144</v>
      </c>
      <c r="D5136" s="410">
        <v>473.86</v>
      </c>
    </row>
    <row r="5137" spans="1:4" ht="18" customHeight="1">
      <c r="A5137" s="408" t="s">
        <v>27735</v>
      </c>
      <c r="B5137" s="409" t="s">
        <v>27736</v>
      </c>
      <c r="C5137" s="408" t="s">
        <v>144</v>
      </c>
      <c r="D5137" s="410">
        <v>541.4</v>
      </c>
    </row>
    <row r="5138" spans="1:4" ht="18" customHeight="1">
      <c r="A5138" s="408" t="s">
        <v>27737</v>
      </c>
      <c r="B5138" s="409" t="s">
        <v>27738</v>
      </c>
      <c r="C5138" s="408" t="s">
        <v>144</v>
      </c>
      <c r="D5138" s="410">
        <v>639.91</v>
      </c>
    </row>
    <row r="5139" spans="1:4" ht="18" customHeight="1">
      <c r="A5139" s="408" t="s">
        <v>27739</v>
      </c>
      <c r="B5139" s="409" t="s">
        <v>27740</v>
      </c>
      <c r="C5139" s="408" t="s">
        <v>27310</v>
      </c>
      <c r="D5139" s="410">
        <v>1.68</v>
      </c>
    </row>
    <row r="5140" spans="1:4" ht="18" customHeight="1">
      <c r="A5140" s="408" t="s">
        <v>27741</v>
      </c>
      <c r="B5140" s="409" t="s">
        <v>27742</v>
      </c>
      <c r="C5140" s="408" t="s">
        <v>12728</v>
      </c>
      <c r="D5140" s="410">
        <v>75475</v>
      </c>
    </row>
    <row r="5141" spans="1:4" ht="18" customHeight="1">
      <c r="A5141" s="408" t="s">
        <v>27743</v>
      </c>
      <c r="B5141" s="409" t="s">
        <v>27744</v>
      </c>
      <c r="C5141" s="408" t="s">
        <v>12728</v>
      </c>
      <c r="D5141" s="410">
        <v>75475</v>
      </c>
    </row>
    <row r="5142" spans="1:4" ht="18" customHeight="1">
      <c r="A5142" s="408" t="s">
        <v>27745</v>
      </c>
      <c r="B5142" s="409" t="s">
        <v>27746</v>
      </c>
      <c r="C5142" s="408" t="s">
        <v>12728</v>
      </c>
      <c r="D5142" s="410">
        <v>83482.77</v>
      </c>
    </row>
    <row r="5143" spans="1:4" ht="18" customHeight="1">
      <c r="A5143" s="408" t="s">
        <v>27747</v>
      </c>
      <c r="B5143" s="409" t="s">
        <v>27748</v>
      </c>
      <c r="C5143" s="408" t="s">
        <v>12728</v>
      </c>
      <c r="D5143" s="410">
        <v>83482.77</v>
      </c>
    </row>
    <row r="5144" spans="1:4" ht="18" customHeight="1">
      <c r="A5144" s="408" t="s">
        <v>27749</v>
      </c>
      <c r="B5144" s="409" t="s">
        <v>27750</v>
      </c>
      <c r="C5144" s="408" t="s">
        <v>12728</v>
      </c>
      <c r="D5144" s="410">
        <v>91490.53</v>
      </c>
    </row>
    <row r="5145" spans="1:4" ht="18" customHeight="1">
      <c r="A5145" s="408" t="s">
        <v>27751</v>
      </c>
      <c r="B5145" s="409" t="s">
        <v>27752</v>
      </c>
      <c r="C5145" s="408" t="s">
        <v>12728</v>
      </c>
      <c r="D5145" s="410">
        <v>91490.53</v>
      </c>
    </row>
    <row r="5146" spans="1:4" ht="9" customHeight="1">
      <c r="A5146" s="408" t="s">
        <v>27753</v>
      </c>
      <c r="B5146" s="409" t="s">
        <v>27754</v>
      </c>
      <c r="C5146" s="408" t="s">
        <v>144</v>
      </c>
      <c r="D5146" s="410">
        <v>32.9</v>
      </c>
    </row>
    <row r="5147" spans="1:4" ht="9" customHeight="1">
      <c r="A5147" s="408" t="s">
        <v>27755</v>
      </c>
      <c r="B5147" s="409" t="s">
        <v>27756</v>
      </c>
      <c r="C5147" s="408" t="s">
        <v>143</v>
      </c>
      <c r="D5147" s="410">
        <v>609.86</v>
      </c>
    </row>
    <row r="5148" spans="1:4" ht="9" customHeight="1">
      <c r="A5148" s="408" t="s">
        <v>27757</v>
      </c>
      <c r="B5148" s="409" t="s">
        <v>27758</v>
      </c>
      <c r="C5148" s="408" t="s">
        <v>12728</v>
      </c>
      <c r="D5148" s="410">
        <v>272.79000000000002</v>
      </c>
    </row>
    <row r="5149" spans="1:4" ht="9" customHeight="1">
      <c r="A5149" s="408" t="s">
        <v>27759</v>
      </c>
      <c r="B5149" s="409" t="s">
        <v>27760</v>
      </c>
      <c r="C5149" s="408" t="s">
        <v>12728</v>
      </c>
      <c r="D5149" s="410">
        <v>194.32</v>
      </c>
    </row>
    <row r="5150" spans="1:4" ht="9" customHeight="1">
      <c r="A5150" s="408" t="s">
        <v>27761</v>
      </c>
      <c r="B5150" s="409" t="s">
        <v>27762</v>
      </c>
      <c r="C5150" s="408" t="s">
        <v>12728</v>
      </c>
      <c r="D5150" s="410">
        <v>161.94</v>
      </c>
    </row>
    <row r="5151" spans="1:4" ht="9" customHeight="1">
      <c r="A5151" s="408" t="s">
        <v>27763</v>
      </c>
      <c r="B5151" s="409" t="s">
        <v>27764</v>
      </c>
      <c r="C5151" s="408" t="s">
        <v>144</v>
      </c>
      <c r="D5151" s="410">
        <v>16</v>
      </c>
    </row>
    <row r="5152" spans="1:4" ht="9" customHeight="1">
      <c r="A5152" s="408" t="s">
        <v>27765</v>
      </c>
      <c r="B5152" s="409" t="s">
        <v>27766</v>
      </c>
      <c r="C5152" s="408" t="s">
        <v>144</v>
      </c>
      <c r="D5152" s="410">
        <v>2.69</v>
      </c>
    </row>
    <row r="5153" spans="1:4" ht="9" customHeight="1">
      <c r="A5153" s="408" t="s">
        <v>27767</v>
      </c>
      <c r="B5153" s="409" t="s">
        <v>27768</v>
      </c>
      <c r="C5153" s="408" t="s">
        <v>144</v>
      </c>
      <c r="D5153" s="410">
        <v>3.72</v>
      </c>
    </row>
    <row r="5154" spans="1:4" ht="9" customHeight="1">
      <c r="A5154" s="408" t="s">
        <v>27769</v>
      </c>
      <c r="B5154" s="409" t="s">
        <v>27770</v>
      </c>
      <c r="C5154" s="408" t="s">
        <v>144</v>
      </c>
      <c r="D5154" s="410">
        <v>42.58</v>
      </c>
    </row>
    <row r="5155" spans="1:4" ht="9" customHeight="1">
      <c r="A5155" s="408" t="s">
        <v>27771</v>
      </c>
      <c r="B5155" s="409" t="s">
        <v>27772</v>
      </c>
      <c r="C5155" s="408" t="s">
        <v>129</v>
      </c>
      <c r="D5155" s="410">
        <v>2.89</v>
      </c>
    </row>
    <row r="5156" spans="1:4" ht="18" customHeight="1">
      <c r="A5156" s="408" t="s">
        <v>27773</v>
      </c>
      <c r="B5156" s="409" t="s">
        <v>27774</v>
      </c>
      <c r="C5156" s="408" t="s">
        <v>12728</v>
      </c>
      <c r="D5156" s="410">
        <v>66771.98</v>
      </c>
    </row>
    <row r="5157" spans="1:4" ht="18" customHeight="1">
      <c r="A5157" s="408" t="s">
        <v>27775</v>
      </c>
      <c r="B5157" s="409" t="s">
        <v>27776</v>
      </c>
      <c r="C5157" s="408" t="s">
        <v>12728</v>
      </c>
      <c r="D5157" s="410">
        <v>66771.98</v>
      </c>
    </row>
    <row r="5158" spans="1:4" ht="18" customHeight="1">
      <c r="A5158" s="408" t="s">
        <v>27777</v>
      </c>
      <c r="B5158" s="409" t="s">
        <v>27778</v>
      </c>
      <c r="C5158" s="408" t="s">
        <v>12728</v>
      </c>
      <c r="D5158" s="410">
        <v>73994.84</v>
      </c>
    </row>
    <row r="5159" spans="1:4" ht="18" customHeight="1">
      <c r="A5159" s="408" t="s">
        <v>27779</v>
      </c>
      <c r="B5159" s="409" t="s">
        <v>27780</v>
      </c>
      <c r="C5159" s="408" t="s">
        <v>12728</v>
      </c>
      <c r="D5159" s="410">
        <v>73994.84</v>
      </c>
    </row>
    <row r="5160" spans="1:4" ht="18" customHeight="1">
      <c r="A5160" s="408" t="s">
        <v>27781</v>
      </c>
      <c r="B5160" s="409" t="s">
        <v>27782</v>
      </c>
      <c r="C5160" s="408" t="s">
        <v>12728</v>
      </c>
      <c r="D5160" s="410">
        <v>81217.710000000006</v>
      </c>
    </row>
    <row r="5161" spans="1:4" ht="18" customHeight="1">
      <c r="A5161" s="408" t="s">
        <v>27783</v>
      </c>
      <c r="B5161" s="409" t="s">
        <v>27784</v>
      </c>
      <c r="C5161" s="408" t="s">
        <v>12728</v>
      </c>
      <c r="D5161" s="410">
        <v>81217.710000000006</v>
      </c>
    </row>
    <row r="5162" spans="1:4" ht="18" customHeight="1">
      <c r="A5162" s="408" t="s">
        <v>27785</v>
      </c>
      <c r="B5162" s="409" t="s">
        <v>27786</v>
      </c>
      <c r="C5162" s="408" t="s">
        <v>12728</v>
      </c>
      <c r="D5162" s="410">
        <v>40231.17</v>
      </c>
    </row>
    <row r="5163" spans="1:4" ht="18" customHeight="1">
      <c r="A5163" s="408" t="s">
        <v>27787</v>
      </c>
      <c r="B5163" s="409" t="s">
        <v>27788</v>
      </c>
      <c r="C5163" s="408" t="s">
        <v>12728</v>
      </c>
      <c r="D5163" s="410">
        <v>40231.17</v>
      </c>
    </row>
    <row r="5164" spans="1:4" ht="18" customHeight="1">
      <c r="A5164" s="408" t="s">
        <v>27789</v>
      </c>
      <c r="B5164" s="409" t="s">
        <v>27790</v>
      </c>
      <c r="C5164" s="408" t="s">
        <v>12728</v>
      </c>
      <c r="D5164" s="410">
        <v>44354.99</v>
      </c>
    </row>
    <row r="5165" spans="1:4" ht="18" customHeight="1">
      <c r="A5165" s="408" t="s">
        <v>27791</v>
      </c>
      <c r="B5165" s="409" t="s">
        <v>27792</v>
      </c>
      <c r="C5165" s="408" t="s">
        <v>12728</v>
      </c>
      <c r="D5165" s="410">
        <v>44354.99</v>
      </c>
    </row>
    <row r="5166" spans="1:4" ht="18" customHeight="1">
      <c r="A5166" s="408" t="s">
        <v>27793</v>
      </c>
      <c r="B5166" s="409" t="s">
        <v>27794</v>
      </c>
      <c r="C5166" s="408" t="s">
        <v>12728</v>
      </c>
      <c r="D5166" s="410">
        <v>48778.93</v>
      </c>
    </row>
    <row r="5167" spans="1:4" ht="18" customHeight="1">
      <c r="A5167" s="408" t="s">
        <v>27795</v>
      </c>
      <c r="B5167" s="409" t="s">
        <v>27796</v>
      </c>
      <c r="C5167" s="408" t="s">
        <v>12728</v>
      </c>
      <c r="D5167" s="410">
        <v>48778.93</v>
      </c>
    </row>
    <row r="5168" spans="1:4" ht="9" customHeight="1">
      <c r="A5168" s="408" t="s">
        <v>27797</v>
      </c>
      <c r="B5168" s="409" t="s">
        <v>27798</v>
      </c>
      <c r="C5168" s="408" t="s">
        <v>129</v>
      </c>
      <c r="D5168" s="410">
        <v>3.79</v>
      </c>
    </row>
    <row r="5169" spans="1:4" ht="9" customHeight="1">
      <c r="A5169" s="408" t="s">
        <v>27799</v>
      </c>
      <c r="B5169" s="409" t="s">
        <v>27800</v>
      </c>
      <c r="C5169" s="408" t="s">
        <v>12728</v>
      </c>
      <c r="D5169" s="410">
        <v>1753.83</v>
      </c>
    </row>
    <row r="5170" spans="1:4" ht="9" customHeight="1">
      <c r="A5170" s="408" t="s">
        <v>27801</v>
      </c>
      <c r="B5170" s="409" t="s">
        <v>27802</v>
      </c>
      <c r="C5170" s="408" t="s">
        <v>12728</v>
      </c>
      <c r="D5170" s="410">
        <v>2347.96</v>
      </c>
    </row>
    <row r="5171" spans="1:4" ht="9" customHeight="1">
      <c r="A5171" s="408" t="s">
        <v>27803</v>
      </c>
      <c r="B5171" s="409" t="s">
        <v>27804</v>
      </c>
      <c r="C5171" s="408" t="s">
        <v>12728</v>
      </c>
      <c r="D5171" s="410">
        <v>2421.46</v>
      </c>
    </row>
    <row r="5172" spans="1:4" ht="9" customHeight="1">
      <c r="A5172" s="408" t="s">
        <v>27805</v>
      </c>
      <c r="B5172" s="409" t="s">
        <v>27806</v>
      </c>
      <c r="C5172" s="408" t="s">
        <v>12728</v>
      </c>
      <c r="D5172" s="410">
        <v>3854.22</v>
      </c>
    </row>
    <row r="5173" spans="1:4" ht="9" customHeight="1">
      <c r="A5173" s="408" t="s">
        <v>27807</v>
      </c>
      <c r="B5173" s="409" t="s">
        <v>27808</v>
      </c>
      <c r="C5173" s="408" t="s">
        <v>12728</v>
      </c>
      <c r="D5173" s="410">
        <v>410.17</v>
      </c>
    </row>
    <row r="5174" spans="1:4" ht="18" customHeight="1">
      <c r="A5174" s="408" t="s">
        <v>27809</v>
      </c>
      <c r="B5174" s="409" t="s">
        <v>27810</v>
      </c>
      <c r="C5174" s="408" t="s">
        <v>12728</v>
      </c>
      <c r="D5174" s="410">
        <v>330.88</v>
      </c>
    </row>
    <row r="5175" spans="1:4" ht="18" customHeight="1">
      <c r="A5175" s="408" t="s">
        <v>27811</v>
      </c>
      <c r="B5175" s="409" t="s">
        <v>27812</v>
      </c>
      <c r="C5175" s="408" t="s">
        <v>12728</v>
      </c>
      <c r="D5175" s="410">
        <v>352.52</v>
      </c>
    </row>
    <row r="5176" spans="1:4" ht="18" customHeight="1">
      <c r="A5176" s="408" t="s">
        <v>27813</v>
      </c>
      <c r="B5176" s="409" t="s">
        <v>27814</v>
      </c>
      <c r="C5176" s="408" t="s">
        <v>12728</v>
      </c>
      <c r="D5176" s="410">
        <v>374.3</v>
      </c>
    </row>
    <row r="5177" spans="1:4" ht="18" customHeight="1">
      <c r="A5177" s="408" t="s">
        <v>27815</v>
      </c>
      <c r="B5177" s="409" t="s">
        <v>27816</v>
      </c>
      <c r="C5177" s="408" t="s">
        <v>12728</v>
      </c>
      <c r="D5177" s="410">
        <v>422.85</v>
      </c>
    </row>
    <row r="5178" spans="1:4" ht="9" customHeight="1">
      <c r="A5178" s="408" t="s">
        <v>27817</v>
      </c>
      <c r="B5178" s="409" t="s">
        <v>27818</v>
      </c>
      <c r="C5178" s="408" t="s">
        <v>12728</v>
      </c>
      <c r="D5178" s="410">
        <v>297.02999999999997</v>
      </c>
    </row>
    <row r="5179" spans="1:4" ht="9" customHeight="1">
      <c r="A5179" s="408" t="s">
        <v>27819</v>
      </c>
      <c r="B5179" s="409" t="s">
        <v>27820</v>
      </c>
      <c r="C5179" s="408" t="s">
        <v>12728</v>
      </c>
      <c r="D5179" s="410">
        <v>308.20999999999998</v>
      </c>
    </row>
    <row r="5180" spans="1:4" ht="9" customHeight="1">
      <c r="A5180" s="408" t="s">
        <v>27821</v>
      </c>
      <c r="B5180" s="409" t="s">
        <v>27822</v>
      </c>
      <c r="C5180" s="408" t="s">
        <v>12728</v>
      </c>
      <c r="D5180" s="410">
        <v>318.89</v>
      </c>
    </row>
    <row r="5181" spans="1:4" ht="9" customHeight="1">
      <c r="A5181" s="408" t="s">
        <v>27823</v>
      </c>
      <c r="B5181" s="409" t="s">
        <v>27824</v>
      </c>
      <c r="C5181" s="408" t="s">
        <v>12728</v>
      </c>
      <c r="D5181" s="410">
        <v>330.22</v>
      </c>
    </row>
    <row r="5182" spans="1:4" ht="9" customHeight="1">
      <c r="A5182" s="408" t="s">
        <v>27825</v>
      </c>
      <c r="B5182" s="409" t="s">
        <v>27826</v>
      </c>
      <c r="C5182" s="408" t="s">
        <v>12728</v>
      </c>
      <c r="D5182" s="410">
        <v>326.83</v>
      </c>
    </row>
    <row r="5183" spans="1:4" ht="9" customHeight="1">
      <c r="A5183" s="408" t="s">
        <v>27827</v>
      </c>
      <c r="B5183" s="409" t="s">
        <v>27828</v>
      </c>
      <c r="C5183" s="408" t="s">
        <v>12728</v>
      </c>
      <c r="D5183" s="410">
        <v>337.97</v>
      </c>
    </row>
    <row r="5184" spans="1:4" ht="9" customHeight="1">
      <c r="A5184" s="408" t="s">
        <v>27829</v>
      </c>
      <c r="B5184" s="409" t="s">
        <v>27830</v>
      </c>
      <c r="C5184" s="408" t="s">
        <v>12728</v>
      </c>
      <c r="D5184" s="410">
        <v>358.73</v>
      </c>
    </row>
    <row r="5185" spans="1:4" ht="9" customHeight="1">
      <c r="A5185" s="408" t="s">
        <v>27831</v>
      </c>
      <c r="B5185" s="409" t="s">
        <v>27832</v>
      </c>
      <c r="C5185" s="408" t="s">
        <v>12728</v>
      </c>
      <c r="D5185" s="410">
        <v>407</v>
      </c>
    </row>
    <row r="5186" spans="1:4" ht="9" customHeight="1">
      <c r="A5186" s="408" t="s">
        <v>27833</v>
      </c>
      <c r="B5186" s="409" t="s">
        <v>27834</v>
      </c>
      <c r="C5186" s="408" t="s">
        <v>12728</v>
      </c>
      <c r="D5186" s="410">
        <v>812.79</v>
      </c>
    </row>
    <row r="5187" spans="1:4" ht="9" customHeight="1">
      <c r="A5187" s="408" t="s">
        <v>27835</v>
      </c>
      <c r="B5187" s="409" t="s">
        <v>27836</v>
      </c>
      <c r="C5187" s="408" t="s">
        <v>12728</v>
      </c>
      <c r="D5187" s="410">
        <v>250.63</v>
      </c>
    </row>
    <row r="5188" spans="1:4" ht="9" customHeight="1">
      <c r="A5188" s="408" t="s">
        <v>27837</v>
      </c>
      <c r="B5188" s="409" t="s">
        <v>27838</v>
      </c>
      <c r="C5188" s="408" t="s">
        <v>12728</v>
      </c>
      <c r="D5188" s="410">
        <v>93.55</v>
      </c>
    </row>
    <row r="5189" spans="1:4" ht="9" customHeight="1">
      <c r="A5189" s="408" t="s">
        <v>27839</v>
      </c>
      <c r="B5189" s="409" t="s">
        <v>27840</v>
      </c>
      <c r="C5189" s="408" t="s">
        <v>12728</v>
      </c>
      <c r="D5189" s="410">
        <v>542.33000000000004</v>
      </c>
    </row>
    <row r="5190" spans="1:4" ht="9" customHeight="1">
      <c r="A5190" s="408" t="s">
        <v>27841</v>
      </c>
      <c r="B5190" s="409" t="s">
        <v>27842</v>
      </c>
      <c r="C5190" s="408" t="s">
        <v>12728</v>
      </c>
      <c r="D5190" s="410">
        <v>1382.95</v>
      </c>
    </row>
    <row r="5191" spans="1:4" ht="9" customHeight="1">
      <c r="A5191" s="408" t="s">
        <v>27843</v>
      </c>
      <c r="B5191" s="409" t="s">
        <v>27844</v>
      </c>
      <c r="C5191" s="408" t="s">
        <v>12728</v>
      </c>
      <c r="D5191" s="410">
        <v>752.82</v>
      </c>
    </row>
    <row r="5192" spans="1:4" ht="18" customHeight="1">
      <c r="A5192" s="408" t="s">
        <v>27845</v>
      </c>
      <c r="B5192" s="409" t="s">
        <v>27846</v>
      </c>
      <c r="C5192" s="408" t="s">
        <v>12728</v>
      </c>
      <c r="D5192" s="410">
        <v>1999.86</v>
      </c>
    </row>
    <row r="5193" spans="1:4" ht="9" customHeight="1">
      <c r="A5193" s="408" t="s">
        <v>27847</v>
      </c>
      <c r="B5193" s="409" t="s">
        <v>27848</v>
      </c>
      <c r="C5193" s="408" t="s">
        <v>12728</v>
      </c>
      <c r="D5193" s="410">
        <v>18.559999999999999</v>
      </c>
    </row>
    <row r="5194" spans="1:4" ht="9" customHeight="1">
      <c r="A5194" s="408" t="s">
        <v>27849</v>
      </c>
      <c r="B5194" s="409" t="s">
        <v>27850</v>
      </c>
      <c r="C5194" s="408" t="s">
        <v>12728</v>
      </c>
      <c r="D5194" s="410">
        <v>16.329999999999998</v>
      </c>
    </row>
    <row r="5195" spans="1:4" ht="9" customHeight="1">
      <c r="A5195" s="408" t="s">
        <v>27851</v>
      </c>
      <c r="B5195" s="409" t="s">
        <v>27852</v>
      </c>
      <c r="C5195" s="408" t="s">
        <v>12728</v>
      </c>
      <c r="D5195" s="410">
        <v>27.11</v>
      </c>
    </row>
    <row r="5196" spans="1:4" ht="9" customHeight="1">
      <c r="A5196" s="408" t="s">
        <v>27853</v>
      </c>
      <c r="B5196" s="409" t="s">
        <v>27854</v>
      </c>
      <c r="C5196" s="408" t="s">
        <v>12728</v>
      </c>
      <c r="D5196" s="410">
        <v>24.11</v>
      </c>
    </row>
    <row r="5197" spans="1:4" ht="9" customHeight="1">
      <c r="A5197" s="408" t="s">
        <v>27855</v>
      </c>
      <c r="B5197" s="409" t="s">
        <v>27856</v>
      </c>
      <c r="C5197" s="408" t="s">
        <v>12728</v>
      </c>
      <c r="D5197" s="410">
        <v>28.16</v>
      </c>
    </row>
    <row r="5198" spans="1:4" ht="9" customHeight="1">
      <c r="A5198" s="408" t="s">
        <v>27857</v>
      </c>
      <c r="B5198" s="409" t="s">
        <v>27858</v>
      </c>
      <c r="C5198" s="408" t="s">
        <v>12728</v>
      </c>
      <c r="D5198" s="410">
        <v>23.7</v>
      </c>
    </row>
    <row r="5199" spans="1:4" ht="9" customHeight="1">
      <c r="A5199" s="408" t="s">
        <v>27859</v>
      </c>
      <c r="B5199" s="409" t="s">
        <v>27860</v>
      </c>
      <c r="C5199" s="408" t="s">
        <v>12728</v>
      </c>
      <c r="D5199" s="410">
        <v>31.97</v>
      </c>
    </row>
    <row r="5200" spans="1:4" ht="9" customHeight="1">
      <c r="A5200" s="408" t="s">
        <v>27861</v>
      </c>
      <c r="B5200" s="409" t="s">
        <v>27862</v>
      </c>
      <c r="C5200" s="408" t="s">
        <v>12728</v>
      </c>
      <c r="D5200" s="410">
        <v>24.57</v>
      </c>
    </row>
    <row r="5201" spans="1:4" ht="9" customHeight="1">
      <c r="A5201" s="408" t="s">
        <v>27863</v>
      </c>
      <c r="B5201" s="409" t="s">
        <v>27864</v>
      </c>
      <c r="C5201" s="408" t="s">
        <v>12728</v>
      </c>
      <c r="D5201" s="410">
        <v>17.05</v>
      </c>
    </row>
    <row r="5202" spans="1:4" ht="9" customHeight="1">
      <c r="A5202" s="408" t="s">
        <v>27865</v>
      </c>
      <c r="B5202" s="409" t="s">
        <v>27866</v>
      </c>
      <c r="C5202" s="408" t="s">
        <v>12728</v>
      </c>
      <c r="D5202" s="410">
        <v>14.96</v>
      </c>
    </row>
    <row r="5203" spans="1:4" ht="9" customHeight="1">
      <c r="A5203" s="408" t="s">
        <v>27867</v>
      </c>
      <c r="B5203" s="409" t="s">
        <v>27868</v>
      </c>
      <c r="C5203" s="408" t="s">
        <v>12728</v>
      </c>
      <c r="D5203" s="410">
        <v>23.71</v>
      </c>
    </row>
    <row r="5204" spans="1:4" ht="9" customHeight="1">
      <c r="A5204" s="408" t="s">
        <v>27869</v>
      </c>
      <c r="B5204" s="409" t="s">
        <v>27870</v>
      </c>
      <c r="C5204" s="408" t="s">
        <v>12728</v>
      </c>
      <c r="D5204" s="410">
        <v>21.02</v>
      </c>
    </row>
    <row r="5205" spans="1:4" ht="9" customHeight="1">
      <c r="A5205" s="408" t="s">
        <v>27871</v>
      </c>
      <c r="B5205" s="409" t="s">
        <v>27872</v>
      </c>
      <c r="C5205" s="408" t="s">
        <v>12728</v>
      </c>
      <c r="D5205" s="410">
        <v>25.04</v>
      </c>
    </row>
    <row r="5206" spans="1:4" ht="9" customHeight="1">
      <c r="A5206" s="408" t="s">
        <v>27873</v>
      </c>
      <c r="B5206" s="409" t="s">
        <v>27874</v>
      </c>
      <c r="C5206" s="408" t="s">
        <v>12728</v>
      </c>
      <c r="D5206" s="410">
        <v>21.37</v>
      </c>
    </row>
    <row r="5207" spans="1:4" ht="9" customHeight="1">
      <c r="A5207" s="408" t="s">
        <v>27875</v>
      </c>
      <c r="B5207" s="409" t="s">
        <v>27876</v>
      </c>
      <c r="C5207" s="408" t="s">
        <v>12728</v>
      </c>
      <c r="D5207" s="410">
        <v>31.49</v>
      </c>
    </row>
    <row r="5208" spans="1:4" ht="9" customHeight="1">
      <c r="A5208" s="408" t="s">
        <v>27877</v>
      </c>
      <c r="B5208" s="409" t="s">
        <v>27878</v>
      </c>
      <c r="C5208" s="408" t="s">
        <v>12728</v>
      </c>
      <c r="D5208" s="410">
        <v>22.24</v>
      </c>
    </row>
    <row r="5209" spans="1:4" ht="9" customHeight="1">
      <c r="A5209" s="408" t="s">
        <v>27879</v>
      </c>
      <c r="B5209" s="409" t="s">
        <v>27880</v>
      </c>
      <c r="C5209" s="408" t="s">
        <v>12728</v>
      </c>
      <c r="D5209" s="410">
        <v>32.630000000000003</v>
      </c>
    </row>
    <row r="5210" spans="1:4" ht="9" customHeight="1">
      <c r="A5210" s="408" t="s">
        <v>27881</v>
      </c>
      <c r="B5210" s="409" t="s">
        <v>27882</v>
      </c>
      <c r="C5210" s="408" t="s">
        <v>12728</v>
      </c>
      <c r="D5210" s="410">
        <v>30.77</v>
      </c>
    </row>
    <row r="5211" spans="1:4" ht="9" customHeight="1">
      <c r="A5211" s="408" t="s">
        <v>27883</v>
      </c>
      <c r="B5211" s="409" t="s">
        <v>27884</v>
      </c>
      <c r="C5211" s="408" t="s">
        <v>12728</v>
      </c>
      <c r="D5211" s="410">
        <v>38.03</v>
      </c>
    </row>
    <row r="5212" spans="1:4" ht="9" customHeight="1">
      <c r="A5212" s="408" t="s">
        <v>27885</v>
      </c>
      <c r="B5212" s="409" t="s">
        <v>27886</v>
      </c>
      <c r="C5212" s="408" t="s">
        <v>12728</v>
      </c>
      <c r="D5212" s="410">
        <v>36.1</v>
      </c>
    </row>
    <row r="5213" spans="1:4" ht="9" customHeight="1">
      <c r="A5213" s="408" t="s">
        <v>27887</v>
      </c>
      <c r="B5213" s="409" t="s">
        <v>27888</v>
      </c>
      <c r="C5213" s="408" t="s">
        <v>12728</v>
      </c>
      <c r="D5213" s="410">
        <v>41.27</v>
      </c>
    </row>
    <row r="5214" spans="1:4" ht="9" customHeight="1">
      <c r="A5214" s="408" t="s">
        <v>27889</v>
      </c>
      <c r="B5214" s="409" t="s">
        <v>27890</v>
      </c>
      <c r="C5214" s="408" t="s">
        <v>12728</v>
      </c>
      <c r="D5214" s="410">
        <v>39.340000000000003</v>
      </c>
    </row>
    <row r="5215" spans="1:4" ht="9" customHeight="1">
      <c r="A5215" s="408" t="s">
        <v>27891</v>
      </c>
      <c r="B5215" s="409" t="s">
        <v>27892</v>
      </c>
      <c r="C5215" s="408" t="s">
        <v>12728</v>
      </c>
      <c r="D5215" s="410">
        <v>30.57</v>
      </c>
    </row>
    <row r="5216" spans="1:4" ht="9" customHeight="1">
      <c r="A5216" s="408" t="s">
        <v>27893</v>
      </c>
      <c r="B5216" s="409" t="s">
        <v>27894</v>
      </c>
      <c r="C5216" s="408" t="s">
        <v>12728</v>
      </c>
      <c r="D5216" s="410">
        <v>53.37</v>
      </c>
    </row>
    <row r="5217" spans="1:4" ht="9" customHeight="1">
      <c r="A5217" s="408" t="s">
        <v>27895</v>
      </c>
      <c r="B5217" s="409" t="s">
        <v>27896</v>
      </c>
      <c r="C5217" s="408" t="s">
        <v>12728</v>
      </c>
      <c r="D5217" s="410">
        <v>32.630000000000003</v>
      </c>
    </row>
    <row r="5218" spans="1:4" ht="9" customHeight="1">
      <c r="A5218" s="408" t="s">
        <v>27897</v>
      </c>
      <c r="B5218" s="409" t="s">
        <v>27898</v>
      </c>
      <c r="C5218" s="408" t="s">
        <v>12728</v>
      </c>
      <c r="D5218" s="410">
        <v>30.7</v>
      </c>
    </row>
    <row r="5219" spans="1:4" ht="9" customHeight="1">
      <c r="A5219" s="408" t="s">
        <v>27899</v>
      </c>
      <c r="B5219" s="409" t="s">
        <v>27900</v>
      </c>
      <c r="C5219" s="408" t="s">
        <v>12728</v>
      </c>
      <c r="D5219" s="410">
        <v>38.03</v>
      </c>
    </row>
    <row r="5220" spans="1:4" ht="9" customHeight="1">
      <c r="A5220" s="408" t="s">
        <v>27901</v>
      </c>
      <c r="B5220" s="409" t="s">
        <v>27902</v>
      </c>
      <c r="C5220" s="408" t="s">
        <v>12728</v>
      </c>
      <c r="D5220" s="410">
        <v>36.1</v>
      </c>
    </row>
    <row r="5221" spans="1:4" ht="9" customHeight="1">
      <c r="A5221" s="408" t="s">
        <v>27903</v>
      </c>
      <c r="B5221" s="409" t="s">
        <v>27904</v>
      </c>
      <c r="C5221" s="408" t="s">
        <v>12728</v>
      </c>
      <c r="D5221" s="410">
        <v>41.27</v>
      </c>
    </row>
    <row r="5222" spans="1:4" ht="9" customHeight="1">
      <c r="A5222" s="408" t="s">
        <v>27905</v>
      </c>
      <c r="B5222" s="409" t="s">
        <v>27906</v>
      </c>
      <c r="C5222" s="408" t="s">
        <v>12728</v>
      </c>
      <c r="D5222" s="410">
        <v>39.340000000000003</v>
      </c>
    </row>
    <row r="5223" spans="1:4" ht="9" customHeight="1">
      <c r="A5223" s="408" t="s">
        <v>27907</v>
      </c>
      <c r="B5223" s="409" t="s">
        <v>27908</v>
      </c>
      <c r="C5223" s="408" t="s">
        <v>12728</v>
      </c>
      <c r="D5223" s="410">
        <v>30.33</v>
      </c>
    </row>
    <row r="5224" spans="1:4" ht="9" customHeight="1">
      <c r="A5224" s="408" t="s">
        <v>27909</v>
      </c>
      <c r="B5224" s="409" t="s">
        <v>27910</v>
      </c>
      <c r="C5224" s="408" t="s">
        <v>12728</v>
      </c>
      <c r="D5224" s="410">
        <v>53.37</v>
      </c>
    </row>
    <row r="5225" spans="1:4" ht="9" customHeight="1">
      <c r="A5225" s="408" t="s">
        <v>27911</v>
      </c>
      <c r="B5225" s="409" t="s">
        <v>27912</v>
      </c>
      <c r="C5225" s="408" t="s">
        <v>12728</v>
      </c>
      <c r="D5225" s="410">
        <v>27.94</v>
      </c>
    </row>
    <row r="5226" spans="1:4" ht="9" customHeight="1">
      <c r="A5226" s="408" t="s">
        <v>27913</v>
      </c>
      <c r="B5226" s="409" t="s">
        <v>27914</v>
      </c>
      <c r="C5226" s="408" t="s">
        <v>12728</v>
      </c>
      <c r="D5226" s="410">
        <v>25.94</v>
      </c>
    </row>
    <row r="5227" spans="1:4" ht="9" customHeight="1">
      <c r="A5227" s="408" t="s">
        <v>27915</v>
      </c>
      <c r="B5227" s="409" t="s">
        <v>27916</v>
      </c>
      <c r="C5227" s="408" t="s">
        <v>12728</v>
      </c>
      <c r="D5227" s="410">
        <v>26.43</v>
      </c>
    </row>
    <row r="5228" spans="1:4" ht="9" customHeight="1">
      <c r="A5228" s="408" t="s">
        <v>27917</v>
      </c>
      <c r="B5228" s="409" t="s">
        <v>27918</v>
      </c>
      <c r="C5228" s="408" t="s">
        <v>12728</v>
      </c>
      <c r="D5228" s="410">
        <v>24.43</v>
      </c>
    </row>
    <row r="5229" spans="1:4" ht="9" customHeight="1">
      <c r="A5229" s="408" t="s">
        <v>27919</v>
      </c>
      <c r="B5229" s="409" t="s">
        <v>27920</v>
      </c>
      <c r="C5229" s="408" t="s">
        <v>12728</v>
      </c>
      <c r="D5229" s="410">
        <v>27.72</v>
      </c>
    </row>
    <row r="5230" spans="1:4" ht="9" customHeight="1">
      <c r="A5230" s="408" t="s">
        <v>27921</v>
      </c>
      <c r="B5230" s="409" t="s">
        <v>27922</v>
      </c>
      <c r="C5230" s="408" t="s">
        <v>12728</v>
      </c>
      <c r="D5230" s="410">
        <v>57.48</v>
      </c>
    </row>
    <row r="5231" spans="1:4" ht="9" customHeight="1">
      <c r="A5231" s="408" t="s">
        <v>27923</v>
      </c>
      <c r="B5231" s="409" t="s">
        <v>27924</v>
      </c>
      <c r="C5231" s="408" t="s">
        <v>12728</v>
      </c>
      <c r="D5231" s="410">
        <v>25.93</v>
      </c>
    </row>
    <row r="5232" spans="1:4" ht="9" customHeight="1">
      <c r="A5232" s="408" t="s">
        <v>27925</v>
      </c>
      <c r="B5232" s="409" t="s">
        <v>27926</v>
      </c>
      <c r="C5232" s="408" t="s">
        <v>12728</v>
      </c>
      <c r="D5232" s="410">
        <v>23.93</v>
      </c>
    </row>
    <row r="5233" spans="1:4" ht="9" customHeight="1">
      <c r="A5233" s="408" t="s">
        <v>27927</v>
      </c>
      <c r="B5233" s="409" t="s">
        <v>27928</v>
      </c>
      <c r="C5233" s="408" t="s">
        <v>12728</v>
      </c>
      <c r="D5233" s="410">
        <v>24.43</v>
      </c>
    </row>
    <row r="5234" spans="1:4" ht="9" customHeight="1">
      <c r="A5234" s="408" t="s">
        <v>27929</v>
      </c>
      <c r="B5234" s="409" t="s">
        <v>27930</v>
      </c>
      <c r="C5234" s="408" t="s">
        <v>12728</v>
      </c>
      <c r="D5234" s="410">
        <v>22.43</v>
      </c>
    </row>
    <row r="5235" spans="1:4" ht="9" customHeight="1">
      <c r="A5235" s="408" t="s">
        <v>27931</v>
      </c>
      <c r="B5235" s="409" t="s">
        <v>27932</v>
      </c>
      <c r="C5235" s="408" t="s">
        <v>12728</v>
      </c>
      <c r="D5235" s="410">
        <v>27.17</v>
      </c>
    </row>
    <row r="5236" spans="1:4" ht="9" customHeight="1">
      <c r="A5236" s="408" t="s">
        <v>27933</v>
      </c>
      <c r="B5236" s="409" t="s">
        <v>27934</v>
      </c>
      <c r="C5236" s="408" t="s">
        <v>12728</v>
      </c>
      <c r="D5236" s="410">
        <v>55.34</v>
      </c>
    </row>
    <row r="5237" spans="1:4" ht="9" customHeight="1">
      <c r="A5237" s="408" t="s">
        <v>27935</v>
      </c>
      <c r="B5237" s="409" t="s">
        <v>27936</v>
      </c>
      <c r="C5237" s="408" t="s">
        <v>12728</v>
      </c>
      <c r="D5237" s="410">
        <v>74.25</v>
      </c>
    </row>
    <row r="5238" spans="1:4" ht="9" customHeight="1">
      <c r="A5238" s="408" t="s">
        <v>27937</v>
      </c>
      <c r="B5238" s="409" t="s">
        <v>27938</v>
      </c>
      <c r="C5238" s="408" t="s">
        <v>12728</v>
      </c>
      <c r="D5238" s="410">
        <v>73.2</v>
      </c>
    </row>
    <row r="5239" spans="1:4" ht="9" customHeight="1">
      <c r="A5239" s="408" t="s">
        <v>27939</v>
      </c>
      <c r="B5239" s="409" t="s">
        <v>27940</v>
      </c>
      <c r="C5239" s="408" t="s">
        <v>12728</v>
      </c>
      <c r="D5239" s="410">
        <v>59.31</v>
      </c>
    </row>
    <row r="5240" spans="1:4" ht="9" customHeight="1">
      <c r="A5240" s="408" t="s">
        <v>27941</v>
      </c>
      <c r="B5240" s="409" t="s">
        <v>27942</v>
      </c>
      <c r="C5240" s="408" t="s">
        <v>12728</v>
      </c>
      <c r="D5240" s="410">
        <v>57.79</v>
      </c>
    </row>
    <row r="5241" spans="1:4" ht="9" customHeight="1">
      <c r="A5241" s="408" t="s">
        <v>27943</v>
      </c>
      <c r="B5241" s="409" t="s">
        <v>27944</v>
      </c>
      <c r="C5241" s="408" t="s">
        <v>144</v>
      </c>
      <c r="D5241" s="410">
        <v>244.98</v>
      </c>
    </row>
    <row r="5242" spans="1:4" ht="9" customHeight="1">
      <c r="A5242" s="408" t="s">
        <v>27945</v>
      </c>
      <c r="B5242" s="409" t="s">
        <v>27946</v>
      </c>
      <c r="C5242" s="408" t="s">
        <v>21090</v>
      </c>
      <c r="D5242" s="410">
        <v>105.48</v>
      </c>
    </row>
    <row r="5243" spans="1:4" ht="9" customHeight="1">
      <c r="A5243" s="408" t="s">
        <v>27947</v>
      </c>
      <c r="B5243" s="409" t="s">
        <v>27948</v>
      </c>
      <c r="C5243" s="408" t="s">
        <v>12728</v>
      </c>
      <c r="D5243" s="410">
        <v>2683.98</v>
      </c>
    </row>
    <row r="5244" spans="1:4" ht="9" customHeight="1">
      <c r="A5244" s="408" t="s">
        <v>27949</v>
      </c>
      <c r="B5244" s="409" t="s">
        <v>27950</v>
      </c>
      <c r="C5244" s="408" t="s">
        <v>12728</v>
      </c>
      <c r="D5244" s="410">
        <v>3445.98</v>
      </c>
    </row>
    <row r="5245" spans="1:4" ht="9" customHeight="1">
      <c r="A5245" s="408" t="s">
        <v>27951</v>
      </c>
      <c r="B5245" s="409" t="s">
        <v>27952</v>
      </c>
      <c r="C5245" s="408" t="s">
        <v>12728</v>
      </c>
      <c r="D5245" s="410">
        <v>6809.03</v>
      </c>
    </row>
    <row r="5246" spans="1:4" ht="9" customHeight="1">
      <c r="A5246" s="408" t="s">
        <v>27953</v>
      </c>
      <c r="B5246" s="409" t="s">
        <v>27954</v>
      </c>
      <c r="C5246" s="408" t="s">
        <v>12728</v>
      </c>
      <c r="D5246" s="410">
        <v>5687.48</v>
      </c>
    </row>
    <row r="5247" spans="1:4" ht="9" customHeight="1">
      <c r="A5247" s="408" t="s">
        <v>27955</v>
      </c>
      <c r="B5247" s="409" t="s">
        <v>27956</v>
      </c>
      <c r="C5247" s="408" t="s">
        <v>12728</v>
      </c>
      <c r="D5247" s="410">
        <v>741.19</v>
      </c>
    </row>
    <row r="5248" spans="1:4" ht="9" customHeight="1">
      <c r="A5248" s="408" t="s">
        <v>27957</v>
      </c>
      <c r="B5248" s="409" t="s">
        <v>27958</v>
      </c>
      <c r="C5248" s="408" t="s">
        <v>12728</v>
      </c>
      <c r="D5248" s="410">
        <v>1095.74</v>
      </c>
    </row>
    <row r="5249" spans="1:4" ht="9" customHeight="1">
      <c r="A5249" s="408" t="s">
        <v>27959</v>
      </c>
      <c r="B5249" s="409" t="s">
        <v>27960</v>
      </c>
      <c r="C5249" s="408" t="s">
        <v>12728</v>
      </c>
      <c r="D5249" s="410">
        <v>489.97</v>
      </c>
    </row>
    <row r="5250" spans="1:4" ht="9" customHeight="1">
      <c r="A5250" s="408" t="s">
        <v>27961</v>
      </c>
      <c r="B5250" s="409" t="s">
        <v>27962</v>
      </c>
      <c r="C5250" s="408" t="s">
        <v>12728</v>
      </c>
      <c r="D5250" s="410">
        <v>312.2</v>
      </c>
    </row>
    <row r="5251" spans="1:4" ht="9" customHeight="1">
      <c r="A5251" s="408" t="s">
        <v>27963</v>
      </c>
      <c r="B5251" s="409" t="s">
        <v>27964</v>
      </c>
      <c r="C5251" s="408" t="s">
        <v>12728</v>
      </c>
      <c r="D5251" s="410">
        <v>304.22000000000003</v>
      </c>
    </row>
    <row r="5252" spans="1:4" ht="18" customHeight="1">
      <c r="A5252" s="408" t="s">
        <v>27965</v>
      </c>
      <c r="B5252" s="409" t="s">
        <v>27966</v>
      </c>
      <c r="C5252" s="408" t="s">
        <v>12728</v>
      </c>
      <c r="D5252" s="410">
        <v>456.12</v>
      </c>
    </row>
    <row r="5253" spans="1:4" ht="18" customHeight="1">
      <c r="A5253" s="408" t="s">
        <v>27967</v>
      </c>
      <c r="B5253" s="409" t="s">
        <v>27968</v>
      </c>
      <c r="C5253" s="408" t="s">
        <v>12728</v>
      </c>
      <c r="D5253" s="410">
        <v>920.16</v>
      </c>
    </row>
    <row r="5254" spans="1:4" ht="18" customHeight="1">
      <c r="A5254" s="408" t="s">
        <v>27969</v>
      </c>
      <c r="B5254" s="409" t="s">
        <v>27970</v>
      </c>
      <c r="C5254" s="408" t="s">
        <v>12728</v>
      </c>
      <c r="D5254" s="410">
        <v>810.68</v>
      </c>
    </row>
    <row r="5255" spans="1:4" ht="18" customHeight="1">
      <c r="A5255" s="408" t="s">
        <v>27971</v>
      </c>
      <c r="B5255" s="409" t="s">
        <v>27972</v>
      </c>
      <c r="C5255" s="408" t="s">
        <v>12728</v>
      </c>
      <c r="D5255" s="410">
        <v>1558.14</v>
      </c>
    </row>
    <row r="5256" spans="1:4" ht="18" customHeight="1">
      <c r="A5256" s="408" t="s">
        <v>27973</v>
      </c>
      <c r="B5256" s="409" t="s">
        <v>27974</v>
      </c>
      <c r="C5256" s="408" t="s">
        <v>12728</v>
      </c>
      <c r="D5256" s="410">
        <v>907.91</v>
      </c>
    </row>
    <row r="5257" spans="1:4" ht="18" customHeight="1">
      <c r="A5257" s="408" t="s">
        <v>27975</v>
      </c>
      <c r="B5257" s="409" t="s">
        <v>27976</v>
      </c>
      <c r="C5257" s="408" t="s">
        <v>12728</v>
      </c>
      <c r="D5257" s="410">
        <v>1695.85</v>
      </c>
    </row>
    <row r="5258" spans="1:4" ht="18" customHeight="1">
      <c r="A5258" s="408" t="s">
        <v>27977</v>
      </c>
      <c r="B5258" s="409" t="s">
        <v>27978</v>
      </c>
      <c r="C5258" s="408" t="s">
        <v>12728</v>
      </c>
      <c r="D5258" s="410">
        <v>1654.28</v>
      </c>
    </row>
    <row r="5259" spans="1:4" ht="18" customHeight="1">
      <c r="A5259" s="408" t="s">
        <v>27979</v>
      </c>
      <c r="B5259" s="409" t="s">
        <v>27980</v>
      </c>
      <c r="C5259" s="408" t="s">
        <v>12728</v>
      </c>
      <c r="D5259" s="410">
        <v>1185.5</v>
      </c>
    </row>
    <row r="5260" spans="1:4" ht="18" customHeight="1">
      <c r="A5260" s="408" t="s">
        <v>27981</v>
      </c>
      <c r="B5260" s="409" t="s">
        <v>27982</v>
      </c>
      <c r="C5260" s="408" t="s">
        <v>12728</v>
      </c>
      <c r="D5260" s="410">
        <v>3618.34</v>
      </c>
    </row>
    <row r="5261" spans="1:4" ht="18" customHeight="1">
      <c r="A5261" s="408" t="s">
        <v>27983</v>
      </c>
      <c r="B5261" s="409" t="s">
        <v>27984</v>
      </c>
      <c r="C5261" s="408" t="s">
        <v>12728</v>
      </c>
      <c r="D5261" s="410">
        <v>2856.77</v>
      </c>
    </row>
    <row r="5262" spans="1:4" ht="18" customHeight="1">
      <c r="A5262" s="408" t="s">
        <v>27985</v>
      </c>
      <c r="B5262" s="409" t="s">
        <v>27986</v>
      </c>
      <c r="C5262" s="408" t="s">
        <v>12728</v>
      </c>
      <c r="D5262" s="410">
        <v>3157.97</v>
      </c>
    </row>
    <row r="5263" spans="1:4" ht="18" customHeight="1">
      <c r="A5263" s="408" t="s">
        <v>27987</v>
      </c>
      <c r="B5263" s="409" t="s">
        <v>27988</v>
      </c>
      <c r="C5263" s="408" t="s">
        <v>12728</v>
      </c>
      <c r="D5263" s="410">
        <v>3961.22</v>
      </c>
    </row>
    <row r="5264" spans="1:4" ht="18" customHeight="1">
      <c r="A5264" s="408" t="s">
        <v>27989</v>
      </c>
      <c r="B5264" s="409" t="s">
        <v>27990</v>
      </c>
      <c r="C5264" s="408" t="s">
        <v>12728</v>
      </c>
      <c r="D5264" s="410">
        <v>3870.8</v>
      </c>
    </row>
    <row r="5265" spans="1:4" ht="18" customHeight="1">
      <c r="A5265" s="408" t="s">
        <v>27991</v>
      </c>
      <c r="B5265" s="409" t="s">
        <v>27992</v>
      </c>
      <c r="C5265" s="408" t="s">
        <v>12728</v>
      </c>
      <c r="D5265" s="410">
        <v>4257.29</v>
      </c>
    </row>
    <row r="5266" spans="1:4" ht="18" customHeight="1">
      <c r="A5266" s="408" t="s">
        <v>27993</v>
      </c>
      <c r="B5266" s="409" t="s">
        <v>27994</v>
      </c>
      <c r="C5266" s="408" t="s">
        <v>12728</v>
      </c>
      <c r="D5266" s="410">
        <v>1733.83</v>
      </c>
    </row>
    <row r="5267" spans="1:4" ht="18" customHeight="1">
      <c r="A5267" s="408" t="s">
        <v>27995</v>
      </c>
      <c r="B5267" s="409" t="s">
        <v>27996</v>
      </c>
      <c r="C5267" s="408" t="s">
        <v>12728</v>
      </c>
      <c r="D5267" s="410">
        <v>2109.85</v>
      </c>
    </row>
    <row r="5268" spans="1:4" ht="18" customHeight="1">
      <c r="A5268" s="408" t="s">
        <v>27997</v>
      </c>
      <c r="B5268" s="409" t="s">
        <v>27998</v>
      </c>
      <c r="C5268" s="408" t="s">
        <v>12728</v>
      </c>
      <c r="D5268" s="410">
        <v>2305.33</v>
      </c>
    </row>
    <row r="5269" spans="1:4" ht="18" customHeight="1">
      <c r="A5269" s="408" t="s">
        <v>27999</v>
      </c>
      <c r="B5269" s="409" t="s">
        <v>28000</v>
      </c>
      <c r="C5269" s="408" t="s">
        <v>12728</v>
      </c>
      <c r="D5269" s="410">
        <v>2681.65</v>
      </c>
    </row>
    <row r="5270" spans="1:4" ht="18" customHeight="1">
      <c r="A5270" s="408" t="s">
        <v>28001</v>
      </c>
      <c r="B5270" s="409" t="s">
        <v>28002</v>
      </c>
      <c r="C5270" s="408" t="s">
        <v>12728</v>
      </c>
      <c r="D5270" s="410">
        <v>145.72</v>
      </c>
    </row>
    <row r="5271" spans="1:4" ht="18" customHeight="1">
      <c r="A5271" s="408" t="s">
        <v>28003</v>
      </c>
      <c r="B5271" s="409" t="s">
        <v>28004</v>
      </c>
      <c r="C5271" s="408" t="s">
        <v>12728</v>
      </c>
      <c r="D5271" s="410">
        <v>519.33000000000004</v>
      </c>
    </row>
    <row r="5272" spans="1:4" ht="18" customHeight="1">
      <c r="A5272" s="408" t="s">
        <v>28005</v>
      </c>
      <c r="B5272" s="409" t="s">
        <v>28006</v>
      </c>
      <c r="C5272" s="408" t="s">
        <v>12728</v>
      </c>
      <c r="D5272" s="410">
        <v>247.8</v>
      </c>
    </row>
    <row r="5273" spans="1:4" ht="18" customHeight="1">
      <c r="A5273" s="408" t="s">
        <v>28007</v>
      </c>
      <c r="B5273" s="409" t="s">
        <v>28008</v>
      </c>
      <c r="C5273" s="408" t="s">
        <v>12728</v>
      </c>
      <c r="D5273" s="410">
        <v>769.69</v>
      </c>
    </row>
    <row r="5274" spans="1:4" ht="18" customHeight="1">
      <c r="A5274" s="408" t="s">
        <v>28009</v>
      </c>
      <c r="B5274" s="409" t="s">
        <v>28010</v>
      </c>
      <c r="C5274" s="408" t="s">
        <v>12728</v>
      </c>
      <c r="D5274" s="410">
        <v>282.01</v>
      </c>
    </row>
    <row r="5275" spans="1:4" ht="18" customHeight="1">
      <c r="A5275" s="408" t="s">
        <v>28011</v>
      </c>
      <c r="B5275" s="409" t="s">
        <v>28012</v>
      </c>
      <c r="C5275" s="408" t="s">
        <v>12728</v>
      </c>
      <c r="D5275" s="410">
        <v>829.18</v>
      </c>
    </row>
    <row r="5276" spans="1:4" ht="18" customHeight="1">
      <c r="A5276" s="408" t="s">
        <v>28013</v>
      </c>
      <c r="B5276" s="409" t="s">
        <v>28014</v>
      </c>
      <c r="C5276" s="408" t="s">
        <v>12728</v>
      </c>
      <c r="D5276" s="410">
        <v>901.75</v>
      </c>
    </row>
    <row r="5277" spans="1:4" ht="18" customHeight="1">
      <c r="A5277" s="408" t="s">
        <v>28015</v>
      </c>
      <c r="B5277" s="409" t="s">
        <v>28016</v>
      </c>
      <c r="C5277" s="408" t="s">
        <v>12728</v>
      </c>
      <c r="D5277" s="410">
        <v>525.69000000000005</v>
      </c>
    </row>
    <row r="5278" spans="1:4" ht="18" customHeight="1">
      <c r="A5278" s="408" t="s">
        <v>28017</v>
      </c>
      <c r="B5278" s="409" t="s">
        <v>28018</v>
      </c>
      <c r="C5278" s="408" t="s">
        <v>12728</v>
      </c>
      <c r="D5278" s="410">
        <v>1806.7</v>
      </c>
    </row>
    <row r="5279" spans="1:4" ht="18" customHeight="1">
      <c r="A5279" s="408" t="s">
        <v>28019</v>
      </c>
      <c r="B5279" s="409" t="s">
        <v>28020</v>
      </c>
      <c r="C5279" s="408" t="s">
        <v>12728</v>
      </c>
      <c r="D5279" s="410">
        <v>1277.49</v>
      </c>
    </row>
    <row r="5280" spans="1:4" ht="18" customHeight="1">
      <c r="A5280" s="408" t="s">
        <v>28021</v>
      </c>
      <c r="B5280" s="409" t="s">
        <v>28022</v>
      </c>
      <c r="C5280" s="408" t="s">
        <v>12728</v>
      </c>
      <c r="D5280" s="410">
        <v>1412.37</v>
      </c>
    </row>
    <row r="5281" spans="1:4" ht="18" customHeight="1">
      <c r="A5281" s="408" t="s">
        <v>28023</v>
      </c>
      <c r="B5281" s="409" t="s">
        <v>28024</v>
      </c>
      <c r="C5281" s="408" t="s">
        <v>12728</v>
      </c>
      <c r="D5281" s="410">
        <v>1967.51</v>
      </c>
    </row>
    <row r="5282" spans="1:4" ht="18" customHeight="1">
      <c r="A5282" s="408" t="s">
        <v>28025</v>
      </c>
      <c r="B5282" s="409" t="s">
        <v>28026</v>
      </c>
      <c r="C5282" s="408" t="s">
        <v>12728</v>
      </c>
      <c r="D5282" s="410">
        <v>1758.26</v>
      </c>
    </row>
    <row r="5283" spans="1:4" ht="18" customHeight="1">
      <c r="A5283" s="408" t="s">
        <v>28027</v>
      </c>
      <c r="B5283" s="409" t="s">
        <v>28028</v>
      </c>
      <c r="C5283" s="408" t="s">
        <v>12728</v>
      </c>
      <c r="D5283" s="410">
        <v>2085.2399999999998</v>
      </c>
    </row>
    <row r="5284" spans="1:4" ht="18" customHeight="1">
      <c r="A5284" s="408" t="s">
        <v>28029</v>
      </c>
      <c r="B5284" s="409" t="s">
        <v>28030</v>
      </c>
      <c r="C5284" s="408" t="s">
        <v>12728</v>
      </c>
      <c r="D5284" s="410">
        <v>783.44</v>
      </c>
    </row>
    <row r="5285" spans="1:4" ht="18" customHeight="1">
      <c r="A5285" s="408" t="s">
        <v>28031</v>
      </c>
      <c r="B5285" s="409" t="s">
        <v>28032</v>
      </c>
      <c r="C5285" s="408" t="s">
        <v>12728</v>
      </c>
      <c r="D5285" s="410">
        <v>1109.74</v>
      </c>
    </row>
    <row r="5286" spans="1:4" ht="18" customHeight="1">
      <c r="A5286" s="408" t="s">
        <v>28033</v>
      </c>
      <c r="B5286" s="409" t="s">
        <v>28034</v>
      </c>
      <c r="C5286" s="408" t="s">
        <v>12728</v>
      </c>
      <c r="D5286" s="410">
        <v>991.43</v>
      </c>
    </row>
    <row r="5287" spans="1:4" ht="18" customHeight="1">
      <c r="A5287" s="408" t="s">
        <v>28035</v>
      </c>
      <c r="B5287" s="409" t="s">
        <v>28036</v>
      </c>
      <c r="C5287" s="408" t="s">
        <v>12728</v>
      </c>
      <c r="D5287" s="410">
        <v>1317.88</v>
      </c>
    </row>
    <row r="5288" spans="1:4" ht="9" customHeight="1">
      <c r="A5288" s="408" t="s">
        <v>28037</v>
      </c>
      <c r="B5288" s="409" t="s">
        <v>28038</v>
      </c>
      <c r="C5288" s="408" t="s">
        <v>12728</v>
      </c>
      <c r="D5288" s="410">
        <v>744.53</v>
      </c>
    </row>
    <row r="5289" spans="1:4" ht="9" customHeight="1">
      <c r="A5289" s="408" t="s">
        <v>28039</v>
      </c>
      <c r="B5289" s="409" t="s">
        <v>28040</v>
      </c>
      <c r="C5289" s="408" t="s">
        <v>12728</v>
      </c>
      <c r="D5289" s="410">
        <v>471.49</v>
      </c>
    </row>
    <row r="5290" spans="1:4" ht="9" customHeight="1">
      <c r="A5290" s="408" t="s">
        <v>28041</v>
      </c>
      <c r="B5290" s="409" t="s">
        <v>28042</v>
      </c>
      <c r="C5290" s="408" t="s">
        <v>6</v>
      </c>
      <c r="D5290" s="410">
        <v>284</v>
      </c>
    </row>
    <row r="5291" spans="1:4" ht="9" customHeight="1">
      <c r="A5291" s="408" t="s">
        <v>28043</v>
      </c>
      <c r="B5291" s="409" t="s">
        <v>28044</v>
      </c>
      <c r="C5291" s="408" t="s">
        <v>6</v>
      </c>
      <c r="D5291" s="410">
        <v>64.55</v>
      </c>
    </row>
    <row r="5292" spans="1:4" ht="9" customHeight="1">
      <c r="A5292" s="408" t="s">
        <v>28045</v>
      </c>
      <c r="B5292" s="409" t="s">
        <v>28046</v>
      </c>
      <c r="C5292" s="408" t="s">
        <v>6</v>
      </c>
      <c r="D5292" s="410">
        <v>179.76</v>
      </c>
    </row>
    <row r="5293" spans="1:4" ht="18" customHeight="1">
      <c r="A5293" s="408" t="s">
        <v>28047</v>
      </c>
      <c r="B5293" s="409" t="s">
        <v>28048</v>
      </c>
      <c r="C5293" s="408" t="s">
        <v>12728</v>
      </c>
      <c r="D5293" s="410">
        <v>5728.51</v>
      </c>
    </row>
    <row r="5294" spans="1:4" ht="18" customHeight="1">
      <c r="A5294" s="408" t="s">
        <v>28049</v>
      </c>
      <c r="B5294" s="409" t="s">
        <v>28050</v>
      </c>
      <c r="C5294" s="408" t="s">
        <v>12728</v>
      </c>
      <c r="D5294" s="410">
        <v>5921.28</v>
      </c>
    </row>
    <row r="5295" spans="1:4" ht="18" customHeight="1">
      <c r="A5295" s="408" t="s">
        <v>28051</v>
      </c>
      <c r="B5295" s="409" t="s">
        <v>28052</v>
      </c>
      <c r="C5295" s="408" t="s">
        <v>12728</v>
      </c>
      <c r="D5295" s="410">
        <v>9378.66</v>
      </c>
    </row>
    <row r="5296" spans="1:4" ht="18" customHeight="1">
      <c r="A5296" s="408" t="s">
        <v>28053</v>
      </c>
      <c r="B5296" s="409" t="s">
        <v>28054</v>
      </c>
      <c r="C5296" s="408" t="s">
        <v>12728</v>
      </c>
      <c r="D5296" s="410">
        <v>9719.44</v>
      </c>
    </row>
    <row r="5297" spans="1:4" ht="18" customHeight="1">
      <c r="A5297" s="408" t="s">
        <v>28055</v>
      </c>
      <c r="B5297" s="409" t="s">
        <v>28056</v>
      </c>
      <c r="C5297" s="408" t="s">
        <v>12728</v>
      </c>
      <c r="D5297" s="410">
        <v>10903.59</v>
      </c>
    </row>
    <row r="5298" spans="1:4" ht="9" customHeight="1">
      <c r="A5298" s="408" t="s">
        <v>28057</v>
      </c>
      <c r="B5298" s="409" t="s">
        <v>28058</v>
      </c>
      <c r="C5298" s="408" t="s">
        <v>12728</v>
      </c>
      <c r="D5298" s="410">
        <v>4917.09</v>
      </c>
    </row>
    <row r="5299" spans="1:4" ht="9" customHeight="1">
      <c r="A5299" s="408" t="s">
        <v>28059</v>
      </c>
      <c r="B5299" s="409" t="s">
        <v>28060</v>
      </c>
      <c r="C5299" s="408" t="s">
        <v>12728</v>
      </c>
      <c r="D5299" s="410">
        <v>5109.8599999999997</v>
      </c>
    </row>
    <row r="5300" spans="1:4" ht="9" customHeight="1">
      <c r="A5300" s="408" t="s">
        <v>28061</v>
      </c>
      <c r="B5300" s="409" t="s">
        <v>28062</v>
      </c>
      <c r="C5300" s="408" t="s">
        <v>12728</v>
      </c>
      <c r="D5300" s="410">
        <v>8567.24</v>
      </c>
    </row>
    <row r="5301" spans="1:4" ht="9" customHeight="1">
      <c r="A5301" s="408" t="s">
        <v>28063</v>
      </c>
      <c r="B5301" s="409" t="s">
        <v>28064</v>
      </c>
      <c r="C5301" s="408" t="s">
        <v>12728</v>
      </c>
      <c r="D5301" s="410">
        <v>8908.01</v>
      </c>
    </row>
    <row r="5302" spans="1:4" ht="9" customHeight="1">
      <c r="A5302" s="408" t="s">
        <v>28065</v>
      </c>
      <c r="B5302" s="409" t="s">
        <v>28066</v>
      </c>
      <c r="C5302" s="408" t="s">
        <v>12728</v>
      </c>
      <c r="D5302" s="410">
        <v>10092.17</v>
      </c>
    </row>
    <row r="5303" spans="1:4" ht="9" customHeight="1">
      <c r="A5303" s="408" t="s">
        <v>28067</v>
      </c>
      <c r="B5303" s="409" t="s">
        <v>28068</v>
      </c>
      <c r="C5303" s="408" t="s">
        <v>12728</v>
      </c>
      <c r="D5303" s="410">
        <v>4860.09</v>
      </c>
    </row>
    <row r="5304" spans="1:4" ht="18" customHeight="1">
      <c r="A5304" s="408" t="s">
        <v>28069</v>
      </c>
      <c r="B5304" s="409" t="s">
        <v>28070</v>
      </c>
      <c r="C5304" s="408" t="s">
        <v>12728</v>
      </c>
      <c r="D5304" s="410">
        <v>5634.17</v>
      </c>
    </row>
    <row r="5305" spans="1:4" ht="9" customHeight="1">
      <c r="A5305" s="408" t="s">
        <v>28071</v>
      </c>
      <c r="B5305" s="409" t="s">
        <v>28072</v>
      </c>
      <c r="C5305" s="408" t="s">
        <v>12728</v>
      </c>
      <c r="D5305" s="410">
        <v>5052.8599999999997</v>
      </c>
    </row>
    <row r="5306" spans="1:4" ht="18" customHeight="1">
      <c r="A5306" s="408" t="s">
        <v>28073</v>
      </c>
      <c r="B5306" s="409" t="s">
        <v>28074</v>
      </c>
      <c r="C5306" s="408" t="s">
        <v>12728</v>
      </c>
      <c r="D5306" s="410">
        <v>5826.94</v>
      </c>
    </row>
    <row r="5307" spans="1:4" ht="9" customHeight="1">
      <c r="A5307" s="408" t="s">
        <v>28075</v>
      </c>
      <c r="B5307" s="409" t="s">
        <v>28076</v>
      </c>
      <c r="C5307" s="408" t="s">
        <v>12728</v>
      </c>
      <c r="D5307" s="410">
        <v>8510.24</v>
      </c>
    </row>
    <row r="5308" spans="1:4" ht="18" customHeight="1">
      <c r="A5308" s="408" t="s">
        <v>28077</v>
      </c>
      <c r="B5308" s="409" t="s">
        <v>28078</v>
      </c>
      <c r="C5308" s="408" t="s">
        <v>12728</v>
      </c>
      <c r="D5308" s="410">
        <v>9284.32</v>
      </c>
    </row>
    <row r="5309" spans="1:4" ht="9" customHeight="1">
      <c r="A5309" s="408" t="s">
        <v>28079</v>
      </c>
      <c r="B5309" s="409" t="s">
        <v>28080</v>
      </c>
      <c r="C5309" s="408" t="s">
        <v>12728</v>
      </c>
      <c r="D5309" s="410">
        <v>8851.01</v>
      </c>
    </row>
    <row r="5310" spans="1:4" ht="18" customHeight="1">
      <c r="A5310" s="408" t="s">
        <v>28081</v>
      </c>
      <c r="B5310" s="409" t="s">
        <v>28082</v>
      </c>
      <c r="C5310" s="408" t="s">
        <v>12728</v>
      </c>
      <c r="D5310" s="410">
        <v>9625.09</v>
      </c>
    </row>
    <row r="5311" spans="1:4" ht="9" customHeight="1">
      <c r="A5311" s="408" t="s">
        <v>28083</v>
      </c>
      <c r="B5311" s="409" t="s">
        <v>28084</v>
      </c>
      <c r="C5311" s="408" t="s">
        <v>12728</v>
      </c>
      <c r="D5311" s="410">
        <v>10035.17</v>
      </c>
    </row>
    <row r="5312" spans="1:4" ht="18" customHeight="1">
      <c r="A5312" s="408" t="s">
        <v>28085</v>
      </c>
      <c r="B5312" s="409" t="s">
        <v>28086</v>
      </c>
      <c r="C5312" s="408" t="s">
        <v>12728</v>
      </c>
      <c r="D5312" s="410">
        <v>10809.25</v>
      </c>
    </row>
    <row r="5313" spans="1:4" ht="9" customHeight="1">
      <c r="A5313" s="408" t="s">
        <v>28087</v>
      </c>
      <c r="B5313" s="409" t="s">
        <v>28088</v>
      </c>
      <c r="C5313" s="408" t="s">
        <v>12728</v>
      </c>
      <c r="D5313" s="410">
        <v>60.33</v>
      </c>
    </row>
    <row r="5314" spans="1:4" ht="9" customHeight="1">
      <c r="A5314" s="408" t="s">
        <v>28089</v>
      </c>
      <c r="B5314" s="409" t="s">
        <v>28090</v>
      </c>
      <c r="C5314" s="408" t="s">
        <v>12728</v>
      </c>
      <c r="D5314" s="410">
        <v>418.43</v>
      </c>
    </row>
    <row r="5315" spans="1:4" ht="9" customHeight="1">
      <c r="A5315" s="408" t="s">
        <v>28091</v>
      </c>
      <c r="B5315" s="409" t="s">
        <v>28092</v>
      </c>
      <c r="C5315" s="408" t="s">
        <v>12728</v>
      </c>
      <c r="D5315" s="410">
        <v>367.81</v>
      </c>
    </row>
    <row r="5316" spans="1:4" ht="9" customHeight="1">
      <c r="A5316" s="408" t="s">
        <v>28093</v>
      </c>
      <c r="B5316" s="409" t="s">
        <v>28094</v>
      </c>
      <c r="C5316" s="408" t="s">
        <v>12728</v>
      </c>
      <c r="D5316" s="410">
        <v>1139.3399999999999</v>
      </c>
    </row>
    <row r="5317" spans="1:4" ht="9" customHeight="1">
      <c r="A5317" s="408" t="s">
        <v>28095</v>
      </c>
      <c r="B5317" s="409" t="s">
        <v>28096</v>
      </c>
      <c r="C5317" s="408" t="s">
        <v>12728</v>
      </c>
      <c r="D5317" s="410">
        <v>769.41</v>
      </c>
    </row>
    <row r="5318" spans="1:4" ht="9" customHeight="1">
      <c r="A5318" s="408" t="s">
        <v>28097</v>
      </c>
      <c r="B5318" s="409" t="s">
        <v>28098</v>
      </c>
      <c r="C5318" s="408" t="s">
        <v>144</v>
      </c>
      <c r="D5318" s="410">
        <v>10.31</v>
      </c>
    </row>
    <row r="5319" spans="1:4" ht="18" customHeight="1">
      <c r="A5319" s="408" t="s">
        <v>28099</v>
      </c>
      <c r="B5319" s="409" t="s">
        <v>28100</v>
      </c>
      <c r="C5319" s="408" t="s">
        <v>144</v>
      </c>
      <c r="D5319" s="410">
        <v>10.24</v>
      </c>
    </row>
    <row r="5320" spans="1:4" ht="9" customHeight="1">
      <c r="A5320" s="408" t="s">
        <v>28101</v>
      </c>
      <c r="B5320" s="409" t="s">
        <v>28102</v>
      </c>
      <c r="C5320" s="408" t="s">
        <v>144</v>
      </c>
      <c r="D5320" s="410">
        <v>7.91</v>
      </c>
    </row>
    <row r="5321" spans="1:4" ht="9" customHeight="1">
      <c r="A5321" s="408" t="s">
        <v>28103</v>
      </c>
      <c r="B5321" s="409" t="s">
        <v>28104</v>
      </c>
      <c r="C5321" s="408" t="s">
        <v>12728</v>
      </c>
      <c r="D5321" s="410">
        <v>284.54000000000002</v>
      </c>
    </row>
    <row r="5322" spans="1:4" ht="9" customHeight="1">
      <c r="A5322" s="408" t="s">
        <v>28105</v>
      </c>
      <c r="B5322" s="409" t="s">
        <v>28106</v>
      </c>
      <c r="C5322" s="408" t="s">
        <v>12728</v>
      </c>
      <c r="D5322" s="410">
        <v>398.6</v>
      </c>
    </row>
    <row r="5323" spans="1:4" ht="9" customHeight="1">
      <c r="A5323" s="408" t="s">
        <v>28107</v>
      </c>
      <c r="B5323" s="409" t="s">
        <v>28108</v>
      </c>
      <c r="C5323" s="408" t="s">
        <v>12728</v>
      </c>
      <c r="D5323" s="410">
        <v>173.2</v>
      </c>
    </row>
    <row r="5324" spans="1:4" ht="9" customHeight="1">
      <c r="A5324" s="408" t="s">
        <v>28109</v>
      </c>
      <c r="B5324" s="409" t="s">
        <v>28110</v>
      </c>
      <c r="C5324" s="408" t="s">
        <v>12728</v>
      </c>
      <c r="D5324" s="410">
        <v>301.5</v>
      </c>
    </row>
    <row r="5325" spans="1:4" ht="9" customHeight="1">
      <c r="A5325" s="408" t="s">
        <v>28111</v>
      </c>
      <c r="B5325" s="409" t="s">
        <v>28112</v>
      </c>
      <c r="C5325" s="408" t="s">
        <v>12728</v>
      </c>
      <c r="D5325" s="410">
        <v>371.05</v>
      </c>
    </row>
    <row r="5326" spans="1:4" ht="9" customHeight="1">
      <c r="A5326" s="408" t="s">
        <v>28113</v>
      </c>
      <c r="B5326" s="409" t="s">
        <v>28114</v>
      </c>
      <c r="C5326" s="408" t="s">
        <v>12728</v>
      </c>
      <c r="D5326" s="410">
        <v>668.05</v>
      </c>
    </row>
    <row r="5327" spans="1:4" ht="9" customHeight="1">
      <c r="A5327" s="408" t="s">
        <v>28115</v>
      </c>
      <c r="B5327" s="409" t="s">
        <v>28116</v>
      </c>
      <c r="C5327" s="408" t="s">
        <v>12728</v>
      </c>
      <c r="D5327" s="410">
        <v>628.91999999999996</v>
      </c>
    </row>
    <row r="5328" spans="1:4" ht="9" customHeight="1">
      <c r="A5328" s="408" t="s">
        <v>28117</v>
      </c>
      <c r="B5328" s="409" t="s">
        <v>28118</v>
      </c>
      <c r="C5328" s="408" t="s">
        <v>12728</v>
      </c>
      <c r="D5328" s="410">
        <v>189.18</v>
      </c>
    </row>
    <row r="5329" spans="1:4" ht="9" customHeight="1">
      <c r="A5329" s="408" t="s">
        <v>28119</v>
      </c>
      <c r="B5329" s="409" t="s">
        <v>28120</v>
      </c>
      <c r="C5329" s="408" t="s">
        <v>12728</v>
      </c>
      <c r="D5329" s="410">
        <v>286.52</v>
      </c>
    </row>
    <row r="5330" spans="1:4" ht="9" customHeight="1">
      <c r="A5330" s="408" t="s">
        <v>28121</v>
      </c>
      <c r="B5330" s="409" t="s">
        <v>28122</v>
      </c>
      <c r="C5330" s="408" t="s">
        <v>12728</v>
      </c>
      <c r="D5330" s="410">
        <v>237.15</v>
      </c>
    </row>
    <row r="5331" spans="1:4" ht="9" customHeight="1">
      <c r="A5331" s="408" t="s">
        <v>28123</v>
      </c>
      <c r="B5331" s="409" t="s">
        <v>28124</v>
      </c>
      <c r="C5331" s="408" t="s">
        <v>12728</v>
      </c>
      <c r="D5331" s="410">
        <v>167.89</v>
      </c>
    </row>
    <row r="5332" spans="1:4" ht="9" customHeight="1">
      <c r="A5332" s="408" t="s">
        <v>28125</v>
      </c>
      <c r="B5332" s="409" t="s">
        <v>28126</v>
      </c>
      <c r="C5332" s="408" t="s">
        <v>12728</v>
      </c>
      <c r="D5332" s="410">
        <v>144.47999999999999</v>
      </c>
    </row>
    <row r="5333" spans="1:4" ht="9" customHeight="1">
      <c r="A5333" s="408" t="s">
        <v>28127</v>
      </c>
      <c r="B5333" s="409" t="s">
        <v>28128</v>
      </c>
      <c r="C5333" s="408" t="s">
        <v>12728</v>
      </c>
      <c r="D5333" s="410">
        <v>1257.5999999999999</v>
      </c>
    </row>
    <row r="5334" spans="1:4" ht="9" customHeight="1">
      <c r="A5334" s="408" t="s">
        <v>28129</v>
      </c>
      <c r="B5334" s="409" t="s">
        <v>28130</v>
      </c>
      <c r="C5334" s="408" t="s">
        <v>12728</v>
      </c>
      <c r="D5334" s="410">
        <v>934.46</v>
      </c>
    </row>
    <row r="5335" spans="1:4" ht="9" customHeight="1">
      <c r="A5335" s="408" t="s">
        <v>28131</v>
      </c>
      <c r="B5335" s="409" t="s">
        <v>28132</v>
      </c>
      <c r="C5335" s="408" t="s">
        <v>12728</v>
      </c>
      <c r="D5335" s="410">
        <v>87.36</v>
      </c>
    </row>
    <row r="5336" spans="1:4" ht="9" customHeight="1">
      <c r="A5336" s="408" t="s">
        <v>28133</v>
      </c>
      <c r="B5336" s="409" t="s">
        <v>28134</v>
      </c>
      <c r="C5336" s="408" t="s">
        <v>12728</v>
      </c>
      <c r="D5336" s="410">
        <v>836.87</v>
      </c>
    </row>
    <row r="5337" spans="1:4" ht="9" customHeight="1">
      <c r="A5337" s="408" t="s">
        <v>28135</v>
      </c>
      <c r="B5337" s="409" t="s">
        <v>28136</v>
      </c>
      <c r="C5337" s="408" t="s">
        <v>12728</v>
      </c>
      <c r="D5337" s="410">
        <v>418.73</v>
      </c>
    </row>
    <row r="5338" spans="1:4" ht="9" customHeight="1">
      <c r="A5338" s="408" t="s">
        <v>28137</v>
      </c>
      <c r="B5338" s="409" t="s">
        <v>28138</v>
      </c>
      <c r="C5338" s="408" t="s">
        <v>12728</v>
      </c>
      <c r="D5338" s="410">
        <v>1242.6099999999999</v>
      </c>
    </row>
    <row r="5339" spans="1:4" ht="9" customHeight="1">
      <c r="A5339" s="408" t="s">
        <v>28139</v>
      </c>
      <c r="B5339" s="409" t="s">
        <v>28140</v>
      </c>
      <c r="C5339" s="408" t="s">
        <v>143</v>
      </c>
      <c r="D5339" s="410">
        <v>33.36</v>
      </c>
    </row>
    <row r="5340" spans="1:4" ht="9" customHeight="1">
      <c r="A5340" s="408" t="s">
        <v>28141</v>
      </c>
      <c r="B5340" s="409" t="s">
        <v>28142</v>
      </c>
      <c r="C5340" s="408" t="s">
        <v>143</v>
      </c>
      <c r="D5340" s="410">
        <v>198.14</v>
      </c>
    </row>
    <row r="5341" spans="1:4" ht="9" customHeight="1">
      <c r="A5341" s="408" t="s">
        <v>28143</v>
      </c>
      <c r="B5341" s="409" t="s">
        <v>28144</v>
      </c>
      <c r="C5341" s="408" t="s">
        <v>143</v>
      </c>
      <c r="D5341" s="410">
        <v>210.87</v>
      </c>
    </row>
    <row r="5342" spans="1:4" ht="9" customHeight="1">
      <c r="A5342" s="408" t="s">
        <v>28145</v>
      </c>
      <c r="B5342" s="409" t="s">
        <v>28146</v>
      </c>
      <c r="C5342" s="408" t="s">
        <v>143</v>
      </c>
      <c r="D5342" s="410">
        <v>236.16</v>
      </c>
    </row>
    <row r="5343" spans="1:4" ht="9" customHeight="1">
      <c r="A5343" s="408" t="s">
        <v>28147</v>
      </c>
      <c r="B5343" s="409" t="s">
        <v>28148</v>
      </c>
      <c r="C5343" s="408" t="s">
        <v>143</v>
      </c>
      <c r="D5343" s="410">
        <v>312.19</v>
      </c>
    </row>
    <row r="5344" spans="1:4" ht="9" customHeight="1">
      <c r="A5344" s="408" t="s">
        <v>28149</v>
      </c>
      <c r="B5344" s="409" t="s">
        <v>28150</v>
      </c>
      <c r="C5344" s="408" t="s">
        <v>143</v>
      </c>
      <c r="D5344" s="410">
        <v>58.81</v>
      </c>
    </row>
    <row r="5345" spans="1:4" ht="9" customHeight="1">
      <c r="A5345" s="408" t="s">
        <v>28151</v>
      </c>
      <c r="B5345" s="409" t="s">
        <v>28152</v>
      </c>
      <c r="C5345" s="408" t="s">
        <v>143</v>
      </c>
      <c r="D5345" s="410">
        <v>71.38</v>
      </c>
    </row>
    <row r="5346" spans="1:4" ht="9" customHeight="1">
      <c r="A5346" s="408" t="s">
        <v>28153</v>
      </c>
      <c r="B5346" s="409" t="s">
        <v>28154</v>
      </c>
      <c r="C5346" s="408" t="s">
        <v>143</v>
      </c>
      <c r="D5346" s="410">
        <v>84.1</v>
      </c>
    </row>
    <row r="5347" spans="1:4" ht="9" customHeight="1">
      <c r="A5347" s="408" t="s">
        <v>28155</v>
      </c>
      <c r="B5347" s="409" t="s">
        <v>28156</v>
      </c>
      <c r="C5347" s="408" t="s">
        <v>143</v>
      </c>
      <c r="D5347" s="410">
        <v>109.39</v>
      </c>
    </row>
    <row r="5348" spans="1:4" ht="9" customHeight="1">
      <c r="A5348" s="408" t="s">
        <v>28157</v>
      </c>
      <c r="B5348" s="409" t="s">
        <v>28158</v>
      </c>
      <c r="C5348" s="408" t="s">
        <v>143</v>
      </c>
      <c r="D5348" s="410">
        <v>134.84</v>
      </c>
    </row>
    <row r="5349" spans="1:4" ht="9" customHeight="1">
      <c r="A5349" s="408" t="s">
        <v>28159</v>
      </c>
      <c r="B5349" s="409" t="s">
        <v>28160</v>
      </c>
      <c r="C5349" s="408" t="s">
        <v>143</v>
      </c>
      <c r="D5349" s="410">
        <v>160.13</v>
      </c>
    </row>
    <row r="5350" spans="1:4" ht="18" customHeight="1">
      <c r="A5350" s="408" t="s">
        <v>28161</v>
      </c>
      <c r="B5350" s="409" t="s">
        <v>28162</v>
      </c>
      <c r="C5350" s="408" t="s">
        <v>144</v>
      </c>
      <c r="D5350" s="410">
        <v>33.94</v>
      </c>
    </row>
    <row r="5351" spans="1:4" ht="9" customHeight="1">
      <c r="A5351" s="408" t="s">
        <v>28163</v>
      </c>
      <c r="B5351" s="409" t="s">
        <v>28164</v>
      </c>
      <c r="C5351" s="408" t="s">
        <v>143</v>
      </c>
      <c r="D5351" s="410">
        <v>1266.25</v>
      </c>
    </row>
    <row r="5352" spans="1:4" ht="18" customHeight="1">
      <c r="A5352" s="408" t="s">
        <v>28165</v>
      </c>
      <c r="B5352" s="409" t="s">
        <v>28166</v>
      </c>
      <c r="C5352" s="408" t="s">
        <v>143</v>
      </c>
      <c r="D5352" s="410">
        <v>1173.48</v>
      </c>
    </row>
    <row r="5353" spans="1:4" ht="9" customHeight="1">
      <c r="A5353" s="408" t="s">
        <v>28167</v>
      </c>
      <c r="B5353" s="409" t="s">
        <v>28168</v>
      </c>
      <c r="C5353" s="408" t="s">
        <v>143</v>
      </c>
      <c r="D5353" s="410">
        <v>1379.31</v>
      </c>
    </row>
    <row r="5354" spans="1:4" ht="18" customHeight="1">
      <c r="A5354" s="408" t="s">
        <v>28169</v>
      </c>
      <c r="B5354" s="409" t="s">
        <v>28170</v>
      </c>
      <c r="C5354" s="408" t="s">
        <v>143</v>
      </c>
      <c r="D5354" s="410">
        <v>1286.54</v>
      </c>
    </row>
    <row r="5355" spans="1:4" ht="18" customHeight="1">
      <c r="A5355" s="408" t="s">
        <v>28171</v>
      </c>
      <c r="B5355" s="409" t="s">
        <v>28172</v>
      </c>
      <c r="C5355" s="408" t="s">
        <v>144</v>
      </c>
      <c r="D5355" s="410">
        <v>11.08</v>
      </c>
    </row>
    <row r="5356" spans="1:4" ht="9" customHeight="1">
      <c r="A5356" s="408" t="s">
        <v>28173</v>
      </c>
      <c r="B5356" s="409" t="s">
        <v>28174</v>
      </c>
      <c r="C5356" s="408" t="s">
        <v>144</v>
      </c>
      <c r="D5356" s="410">
        <v>100.54</v>
      </c>
    </row>
    <row r="5357" spans="1:4" ht="9" customHeight="1">
      <c r="A5357" s="408" t="s">
        <v>28175</v>
      </c>
      <c r="B5357" s="409" t="s">
        <v>28176</v>
      </c>
      <c r="C5357" s="408" t="s">
        <v>144</v>
      </c>
      <c r="D5357" s="410">
        <v>296.91000000000003</v>
      </c>
    </row>
    <row r="5358" spans="1:4" ht="18" customHeight="1">
      <c r="A5358" s="408" t="s">
        <v>28177</v>
      </c>
      <c r="B5358" s="409" t="s">
        <v>28178</v>
      </c>
      <c r="C5358" s="408" t="s">
        <v>144</v>
      </c>
      <c r="D5358" s="410">
        <v>283.92</v>
      </c>
    </row>
    <row r="5359" spans="1:4" ht="9" customHeight="1">
      <c r="A5359" s="408" t="s">
        <v>28179</v>
      </c>
      <c r="B5359" s="409" t="s">
        <v>28180</v>
      </c>
      <c r="C5359" s="408" t="s">
        <v>144</v>
      </c>
      <c r="D5359" s="410">
        <v>312.73</v>
      </c>
    </row>
    <row r="5360" spans="1:4" ht="18" customHeight="1">
      <c r="A5360" s="408" t="s">
        <v>28181</v>
      </c>
      <c r="B5360" s="409" t="s">
        <v>28182</v>
      </c>
      <c r="C5360" s="408" t="s">
        <v>144</v>
      </c>
      <c r="D5360" s="410">
        <v>299.75</v>
      </c>
    </row>
    <row r="5361" spans="1:4" ht="18" customHeight="1">
      <c r="A5361" s="408" t="s">
        <v>28183</v>
      </c>
      <c r="B5361" s="409" t="s">
        <v>28184</v>
      </c>
      <c r="C5361" s="408" t="s">
        <v>144</v>
      </c>
      <c r="D5361" s="410">
        <v>281.29000000000002</v>
      </c>
    </row>
    <row r="5362" spans="1:4" ht="18" customHeight="1">
      <c r="A5362" s="408" t="s">
        <v>28185</v>
      </c>
      <c r="B5362" s="409" t="s">
        <v>28186</v>
      </c>
      <c r="C5362" s="408" t="s">
        <v>144</v>
      </c>
      <c r="D5362" s="410">
        <v>268.3</v>
      </c>
    </row>
    <row r="5363" spans="1:4" ht="18" customHeight="1">
      <c r="A5363" s="408" t="s">
        <v>28187</v>
      </c>
      <c r="B5363" s="409" t="s">
        <v>28188</v>
      </c>
      <c r="C5363" s="408" t="s">
        <v>144</v>
      </c>
      <c r="D5363" s="410">
        <v>297.11</v>
      </c>
    </row>
    <row r="5364" spans="1:4" ht="18" customHeight="1">
      <c r="A5364" s="408" t="s">
        <v>28189</v>
      </c>
      <c r="B5364" s="409" t="s">
        <v>28190</v>
      </c>
      <c r="C5364" s="408" t="s">
        <v>144</v>
      </c>
      <c r="D5364" s="410">
        <v>284.13</v>
      </c>
    </row>
    <row r="5365" spans="1:4" ht="18" customHeight="1">
      <c r="A5365" s="408" t="s">
        <v>28191</v>
      </c>
      <c r="B5365" s="409" t="s">
        <v>28192</v>
      </c>
      <c r="C5365" s="408" t="s">
        <v>144</v>
      </c>
      <c r="D5365" s="410">
        <v>285.45</v>
      </c>
    </row>
    <row r="5366" spans="1:4" ht="18" customHeight="1">
      <c r="A5366" s="408" t="s">
        <v>28193</v>
      </c>
      <c r="B5366" s="409" t="s">
        <v>28194</v>
      </c>
      <c r="C5366" s="408" t="s">
        <v>144</v>
      </c>
      <c r="D5366" s="410">
        <v>272.45999999999998</v>
      </c>
    </row>
    <row r="5367" spans="1:4" ht="18" customHeight="1">
      <c r="A5367" s="408" t="s">
        <v>28195</v>
      </c>
      <c r="B5367" s="409" t="s">
        <v>28196</v>
      </c>
      <c r="C5367" s="408" t="s">
        <v>144</v>
      </c>
      <c r="D5367" s="410">
        <v>301.27999999999997</v>
      </c>
    </row>
    <row r="5368" spans="1:4" ht="18" customHeight="1">
      <c r="A5368" s="408" t="s">
        <v>28197</v>
      </c>
      <c r="B5368" s="409" t="s">
        <v>28198</v>
      </c>
      <c r="C5368" s="408" t="s">
        <v>144</v>
      </c>
      <c r="D5368" s="410">
        <v>288.29000000000002</v>
      </c>
    </row>
    <row r="5369" spans="1:4" ht="18" customHeight="1">
      <c r="A5369" s="408" t="s">
        <v>28199</v>
      </c>
      <c r="B5369" s="409" t="s">
        <v>28200</v>
      </c>
      <c r="C5369" s="408" t="s">
        <v>144</v>
      </c>
      <c r="D5369" s="410">
        <v>283.27</v>
      </c>
    </row>
    <row r="5370" spans="1:4" ht="18" customHeight="1">
      <c r="A5370" s="408" t="s">
        <v>28201</v>
      </c>
      <c r="B5370" s="409" t="s">
        <v>28202</v>
      </c>
      <c r="C5370" s="408" t="s">
        <v>144</v>
      </c>
      <c r="D5370" s="410">
        <v>270.27999999999997</v>
      </c>
    </row>
    <row r="5371" spans="1:4" ht="18" customHeight="1">
      <c r="A5371" s="408" t="s">
        <v>28203</v>
      </c>
      <c r="B5371" s="409" t="s">
        <v>28204</v>
      </c>
      <c r="C5371" s="408" t="s">
        <v>144</v>
      </c>
      <c r="D5371" s="410">
        <v>299.10000000000002</v>
      </c>
    </row>
    <row r="5372" spans="1:4" ht="18" customHeight="1">
      <c r="A5372" s="408" t="s">
        <v>28205</v>
      </c>
      <c r="B5372" s="409" t="s">
        <v>28206</v>
      </c>
      <c r="C5372" s="408" t="s">
        <v>144</v>
      </c>
      <c r="D5372" s="410">
        <v>286.11</v>
      </c>
    </row>
    <row r="5373" spans="1:4" ht="18" customHeight="1">
      <c r="A5373" s="408" t="s">
        <v>28207</v>
      </c>
      <c r="B5373" s="409" t="s">
        <v>28208</v>
      </c>
      <c r="C5373" s="408" t="s">
        <v>144</v>
      </c>
      <c r="D5373" s="410">
        <v>282.06</v>
      </c>
    </row>
    <row r="5374" spans="1:4" ht="18" customHeight="1">
      <c r="A5374" s="408" t="s">
        <v>28209</v>
      </c>
      <c r="B5374" s="409" t="s">
        <v>28210</v>
      </c>
      <c r="C5374" s="408" t="s">
        <v>144</v>
      </c>
      <c r="D5374" s="410">
        <v>269.07</v>
      </c>
    </row>
    <row r="5375" spans="1:4" ht="18" customHeight="1">
      <c r="A5375" s="408" t="s">
        <v>28211</v>
      </c>
      <c r="B5375" s="409" t="s">
        <v>28212</v>
      </c>
      <c r="C5375" s="408" t="s">
        <v>144</v>
      </c>
      <c r="D5375" s="410">
        <v>297.89</v>
      </c>
    </row>
    <row r="5376" spans="1:4" ht="18" customHeight="1">
      <c r="A5376" s="408" t="s">
        <v>28213</v>
      </c>
      <c r="B5376" s="409" t="s">
        <v>28214</v>
      </c>
      <c r="C5376" s="408" t="s">
        <v>144</v>
      </c>
      <c r="D5376" s="410">
        <v>284.89999999999998</v>
      </c>
    </row>
    <row r="5377" spans="1:4" ht="9" customHeight="1">
      <c r="A5377" s="408" t="s">
        <v>28215</v>
      </c>
      <c r="B5377" s="409" t="s">
        <v>28216</v>
      </c>
      <c r="C5377" s="408" t="s">
        <v>12728</v>
      </c>
      <c r="D5377" s="410">
        <v>7.59</v>
      </c>
    </row>
    <row r="5378" spans="1:4" ht="9" customHeight="1">
      <c r="A5378" s="408" t="s">
        <v>28217</v>
      </c>
      <c r="B5378" s="409" t="s">
        <v>28218</v>
      </c>
      <c r="C5378" s="408" t="s">
        <v>144</v>
      </c>
      <c r="D5378" s="410">
        <v>13.13</v>
      </c>
    </row>
    <row r="5379" spans="1:4" ht="9" customHeight="1">
      <c r="A5379" s="408" t="s">
        <v>28219</v>
      </c>
      <c r="B5379" s="409" t="s">
        <v>28220</v>
      </c>
      <c r="C5379" s="408" t="s">
        <v>143</v>
      </c>
      <c r="D5379" s="410">
        <v>94.18</v>
      </c>
    </row>
    <row r="5380" spans="1:4" ht="9" customHeight="1">
      <c r="A5380" s="408" t="s">
        <v>28221</v>
      </c>
      <c r="B5380" s="409" t="s">
        <v>28222</v>
      </c>
      <c r="C5380" s="408" t="s">
        <v>143</v>
      </c>
      <c r="D5380" s="410">
        <v>10.85</v>
      </c>
    </row>
    <row r="5381" spans="1:4" ht="9" customHeight="1">
      <c r="A5381" s="408" t="s">
        <v>28223</v>
      </c>
      <c r="B5381" s="409" t="s">
        <v>28224</v>
      </c>
      <c r="C5381" s="408" t="s">
        <v>143</v>
      </c>
      <c r="D5381" s="410">
        <v>6.35</v>
      </c>
    </row>
    <row r="5382" spans="1:4" ht="9" customHeight="1">
      <c r="A5382" s="408" t="s">
        <v>28225</v>
      </c>
      <c r="B5382" s="409" t="s">
        <v>28226</v>
      </c>
      <c r="C5382" s="408" t="s">
        <v>143</v>
      </c>
      <c r="D5382" s="410">
        <v>3.71</v>
      </c>
    </row>
    <row r="5383" spans="1:4" ht="9" customHeight="1">
      <c r="A5383" s="408" t="s">
        <v>28227</v>
      </c>
      <c r="B5383" s="409" t="s">
        <v>28228</v>
      </c>
      <c r="C5383" s="408" t="s">
        <v>143</v>
      </c>
      <c r="D5383" s="410">
        <v>32.72</v>
      </c>
    </row>
    <row r="5384" spans="1:4" ht="9" customHeight="1">
      <c r="A5384" s="408" t="s">
        <v>28229</v>
      </c>
      <c r="B5384" s="409" t="s">
        <v>28230</v>
      </c>
      <c r="C5384" s="408" t="s">
        <v>143</v>
      </c>
      <c r="D5384" s="410">
        <v>12.69</v>
      </c>
    </row>
    <row r="5385" spans="1:4" ht="9" customHeight="1">
      <c r="A5385" s="408" t="s">
        <v>28231</v>
      </c>
      <c r="B5385" s="409" t="s">
        <v>28232</v>
      </c>
      <c r="C5385" s="408" t="s">
        <v>144</v>
      </c>
      <c r="D5385" s="410">
        <v>0.4</v>
      </c>
    </row>
    <row r="5386" spans="1:4" ht="9" customHeight="1">
      <c r="A5386" s="408" t="s">
        <v>28233</v>
      </c>
      <c r="B5386" s="409" t="s">
        <v>28234</v>
      </c>
      <c r="C5386" s="408" t="s">
        <v>143</v>
      </c>
      <c r="D5386" s="410">
        <v>119.32</v>
      </c>
    </row>
    <row r="5387" spans="1:4" ht="9" customHeight="1">
      <c r="A5387" s="408" t="s">
        <v>28235</v>
      </c>
      <c r="B5387" s="409" t="s">
        <v>28236</v>
      </c>
      <c r="C5387" s="408" t="s">
        <v>143</v>
      </c>
      <c r="D5387" s="410">
        <v>33.68</v>
      </c>
    </row>
    <row r="5388" spans="1:4" ht="9" customHeight="1">
      <c r="A5388" s="408" t="s">
        <v>28237</v>
      </c>
      <c r="B5388" s="409" t="s">
        <v>28238</v>
      </c>
      <c r="C5388" s="408" t="s">
        <v>143</v>
      </c>
      <c r="D5388" s="410">
        <v>243.64</v>
      </c>
    </row>
    <row r="5389" spans="1:4" ht="9" customHeight="1">
      <c r="A5389" s="408" t="s">
        <v>28239</v>
      </c>
      <c r="B5389" s="409" t="s">
        <v>28240</v>
      </c>
      <c r="C5389" s="408" t="s">
        <v>12728</v>
      </c>
      <c r="D5389" s="410">
        <v>29.81</v>
      </c>
    </row>
    <row r="5390" spans="1:4" ht="9" customHeight="1">
      <c r="A5390" s="408" t="s">
        <v>28241</v>
      </c>
      <c r="B5390" s="409" t="s">
        <v>28242</v>
      </c>
      <c r="C5390" s="408" t="s">
        <v>12728</v>
      </c>
      <c r="D5390" s="410">
        <v>74.53</v>
      </c>
    </row>
    <row r="5391" spans="1:4" ht="18" customHeight="1">
      <c r="A5391" s="408" t="s">
        <v>28243</v>
      </c>
      <c r="B5391" s="409" t="s">
        <v>28244</v>
      </c>
      <c r="C5391" s="408" t="s">
        <v>143</v>
      </c>
      <c r="D5391" s="410">
        <v>139.82</v>
      </c>
    </row>
    <row r="5392" spans="1:4" ht="18" customHeight="1">
      <c r="A5392" s="408" t="s">
        <v>28245</v>
      </c>
      <c r="B5392" s="409" t="s">
        <v>28246</v>
      </c>
      <c r="C5392" s="408" t="s">
        <v>143</v>
      </c>
      <c r="D5392" s="410">
        <v>15.65</v>
      </c>
    </row>
    <row r="5393" spans="1:4" ht="18" customHeight="1">
      <c r="A5393" s="408" t="s">
        <v>28247</v>
      </c>
      <c r="B5393" s="409" t="s">
        <v>28248</v>
      </c>
      <c r="C5393" s="408" t="s">
        <v>143</v>
      </c>
      <c r="D5393" s="410">
        <v>19.760000000000002</v>
      </c>
    </row>
    <row r="5394" spans="1:4" ht="18" customHeight="1">
      <c r="A5394" s="408" t="s">
        <v>28249</v>
      </c>
      <c r="B5394" s="409" t="s">
        <v>28250</v>
      </c>
      <c r="C5394" s="408" t="s">
        <v>143</v>
      </c>
      <c r="D5394" s="410">
        <v>36.270000000000003</v>
      </c>
    </row>
    <row r="5395" spans="1:4" ht="18" customHeight="1">
      <c r="A5395" s="408" t="s">
        <v>28251</v>
      </c>
      <c r="B5395" s="409" t="s">
        <v>28252</v>
      </c>
      <c r="C5395" s="408" t="s">
        <v>143</v>
      </c>
      <c r="D5395" s="410">
        <v>67.67</v>
      </c>
    </row>
    <row r="5396" spans="1:4" ht="9" customHeight="1">
      <c r="A5396" s="408" t="s">
        <v>28253</v>
      </c>
      <c r="B5396" s="409" t="s">
        <v>28254</v>
      </c>
      <c r="C5396" s="408" t="s">
        <v>143</v>
      </c>
      <c r="D5396" s="410">
        <v>26.83</v>
      </c>
    </row>
    <row r="5397" spans="1:4" ht="9" customHeight="1">
      <c r="A5397" s="408" t="s">
        <v>28255</v>
      </c>
      <c r="B5397" s="409" t="s">
        <v>28256</v>
      </c>
      <c r="C5397" s="408" t="s">
        <v>143</v>
      </c>
      <c r="D5397" s="410">
        <v>20.399999999999999</v>
      </c>
    </row>
    <row r="5398" spans="1:4" ht="18" customHeight="1">
      <c r="A5398" s="408" t="s">
        <v>28257</v>
      </c>
      <c r="B5398" s="409" t="s">
        <v>28258</v>
      </c>
      <c r="C5398" s="408" t="s">
        <v>143</v>
      </c>
      <c r="D5398" s="410">
        <v>77.37</v>
      </c>
    </row>
    <row r="5399" spans="1:4" ht="9" customHeight="1">
      <c r="A5399" s="408" t="s">
        <v>28259</v>
      </c>
      <c r="B5399" s="409" t="s">
        <v>28260</v>
      </c>
      <c r="C5399" s="408" t="s">
        <v>143</v>
      </c>
      <c r="D5399" s="410">
        <v>9.3699999999999992</v>
      </c>
    </row>
    <row r="5400" spans="1:4" ht="18" customHeight="1">
      <c r="A5400" s="408" t="s">
        <v>28261</v>
      </c>
      <c r="B5400" s="409" t="s">
        <v>28262</v>
      </c>
      <c r="C5400" s="408" t="s">
        <v>143</v>
      </c>
      <c r="D5400" s="410">
        <v>11.75</v>
      </c>
    </row>
    <row r="5401" spans="1:4" ht="18" customHeight="1">
      <c r="A5401" s="408" t="s">
        <v>28263</v>
      </c>
      <c r="B5401" s="409" t="s">
        <v>28264</v>
      </c>
      <c r="C5401" s="408" t="s">
        <v>143</v>
      </c>
      <c r="D5401" s="410">
        <v>21.19</v>
      </c>
    </row>
    <row r="5402" spans="1:4" ht="18" customHeight="1">
      <c r="A5402" s="408" t="s">
        <v>28265</v>
      </c>
      <c r="B5402" s="409" t="s">
        <v>28266</v>
      </c>
      <c r="C5402" s="408" t="s">
        <v>143</v>
      </c>
      <c r="D5402" s="410">
        <v>38.92</v>
      </c>
    </row>
    <row r="5403" spans="1:4" ht="9" customHeight="1">
      <c r="A5403" s="408" t="s">
        <v>28267</v>
      </c>
      <c r="B5403" s="409" t="s">
        <v>28268</v>
      </c>
      <c r="C5403" s="408" t="s">
        <v>143</v>
      </c>
      <c r="D5403" s="410">
        <v>5.24</v>
      </c>
    </row>
    <row r="5404" spans="1:4" ht="18" customHeight="1">
      <c r="A5404" s="408" t="s">
        <v>28269</v>
      </c>
      <c r="B5404" s="409" t="s">
        <v>28270</v>
      </c>
      <c r="C5404" s="408" t="s">
        <v>143</v>
      </c>
      <c r="D5404" s="410">
        <v>8.7899999999999991</v>
      </c>
    </row>
    <row r="5405" spans="1:4" ht="18" customHeight="1">
      <c r="A5405" s="408" t="s">
        <v>28271</v>
      </c>
      <c r="B5405" s="409" t="s">
        <v>28272</v>
      </c>
      <c r="C5405" s="408" t="s">
        <v>143</v>
      </c>
      <c r="D5405" s="410">
        <v>5.89</v>
      </c>
    </row>
    <row r="5406" spans="1:4" ht="18" customHeight="1">
      <c r="A5406" s="408" t="s">
        <v>28273</v>
      </c>
      <c r="B5406" s="409" t="s">
        <v>28274</v>
      </c>
      <c r="C5406" s="408" t="s">
        <v>143</v>
      </c>
      <c r="D5406" s="410">
        <v>7.87</v>
      </c>
    </row>
    <row r="5407" spans="1:4" ht="18" customHeight="1">
      <c r="A5407" s="408" t="s">
        <v>28275</v>
      </c>
      <c r="B5407" s="409" t="s">
        <v>28276</v>
      </c>
      <c r="C5407" s="408" t="s">
        <v>143</v>
      </c>
      <c r="D5407" s="410">
        <v>4.96</v>
      </c>
    </row>
    <row r="5408" spans="1:4" ht="18" customHeight="1">
      <c r="A5408" s="408" t="s">
        <v>28277</v>
      </c>
      <c r="B5408" s="409" t="s">
        <v>28278</v>
      </c>
      <c r="C5408" s="408" t="s">
        <v>143</v>
      </c>
      <c r="D5408" s="410">
        <v>7.4</v>
      </c>
    </row>
    <row r="5409" spans="1:4" ht="18" customHeight="1">
      <c r="A5409" s="408" t="s">
        <v>28279</v>
      </c>
      <c r="B5409" s="409" t="s">
        <v>28280</v>
      </c>
      <c r="C5409" s="408" t="s">
        <v>143</v>
      </c>
      <c r="D5409" s="410">
        <v>4.7699999999999996</v>
      </c>
    </row>
    <row r="5410" spans="1:4" ht="18" customHeight="1">
      <c r="A5410" s="408" t="s">
        <v>28281</v>
      </c>
      <c r="B5410" s="409" t="s">
        <v>28282</v>
      </c>
      <c r="C5410" s="408" t="s">
        <v>143</v>
      </c>
      <c r="D5410" s="410">
        <v>8.98</v>
      </c>
    </row>
    <row r="5411" spans="1:4" ht="18" customHeight="1">
      <c r="A5411" s="408" t="s">
        <v>28283</v>
      </c>
      <c r="B5411" s="409" t="s">
        <v>28284</v>
      </c>
      <c r="C5411" s="408" t="s">
        <v>143</v>
      </c>
      <c r="D5411" s="410">
        <v>6.39</v>
      </c>
    </row>
    <row r="5412" spans="1:4" ht="18" customHeight="1">
      <c r="A5412" s="408" t="s">
        <v>28285</v>
      </c>
      <c r="B5412" s="409" t="s">
        <v>28286</v>
      </c>
      <c r="C5412" s="408" t="s">
        <v>143</v>
      </c>
      <c r="D5412" s="410">
        <v>8</v>
      </c>
    </row>
    <row r="5413" spans="1:4" ht="18" customHeight="1">
      <c r="A5413" s="408" t="s">
        <v>28287</v>
      </c>
      <c r="B5413" s="409" t="s">
        <v>28288</v>
      </c>
      <c r="C5413" s="408" t="s">
        <v>143</v>
      </c>
      <c r="D5413" s="410">
        <v>5.38</v>
      </c>
    </row>
    <row r="5414" spans="1:4" ht="18" customHeight="1">
      <c r="A5414" s="408" t="s">
        <v>28289</v>
      </c>
      <c r="B5414" s="409" t="s">
        <v>28290</v>
      </c>
      <c r="C5414" s="408" t="s">
        <v>143</v>
      </c>
      <c r="D5414" s="410">
        <v>7.5</v>
      </c>
    </row>
    <row r="5415" spans="1:4" ht="18" customHeight="1">
      <c r="A5415" s="408" t="s">
        <v>28291</v>
      </c>
      <c r="B5415" s="409" t="s">
        <v>28292</v>
      </c>
      <c r="C5415" s="408" t="s">
        <v>143</v>
      </c>
      <c r="D5415" s="410">
        <v>4.88</v>
      </c>
    </row>
    <row r="5416" spans="1:4" ht="18" customHeight="1">
      <c r="A5416" s="408" t="s">
        <v>28293</v>
      </c>
      <c r="B5416" s="409" t="s">
        <v>28294</v>
      </c>
      <c r="C5416" s="408" t="s">
        <v>143</v>
      </c>
      <c r="D5416" s="410">
        <v>9.17</v>
      </c>
    </row>
    <row r="5417" spans="1:4" ht="18" customHeight="1">
      <c r="A5417" s="408" t="s">
        <v>28295</v>
      </c>
      <c r="B5417" s="409" t="s">
        <v>28296</v>
      </c>
      <c r="C5417" s="408" t="s">
        <v>143</v>
      </c>
      <c r="D5417" s="410">
        <v>6.56</v>
      </c>
    </row>
    <row r="5418" spans="1:4" ht="18" customHeight="1">
      <c r="A5418" s="408" t="s">
        <v>28297</v>
      </c>
      <c r="B5418" s="409" t="s">
        <v>28298</v>
      </c>
      <c r="C5418" s="408" t="s">
        <v>143</v>
      </c>
      <c r="D5418" s="410">
        <v>8.1199999999999992</v>
      </c>
    </row>
    <row r="5419" spans="1:4" ht="18" customHeight="1">
      <c r="A5419" s="408" t="s">
        <v>28299</v>
      </c>
      <c r="B5419" s="409" t="s">
        <v>28300</v>
      </c>
      <c r="C5419" s="408" t="s">
        <v>143</v>
      </c>
      <c r="D5419" s="410">
        <v>5.52</v>
      </c>
    </row>
    <row r="5420" spans="1:4" ht="18" customHeight="1">
      <c r="A5420" s="408" t="s">
        <v>28301</v>
      </c>
      <c r="B5420" s="409" t="s">
        <v>28302</v>
      </c>
      <c r="C5420" s="408" t="s">
        <v>143</v>
      </c>
      <c r="D5420" s="410">
        <v>7.87</v>
      </c>
    </row>
    <row r="5421" spans="1:4" ht="18" customHeight="1">
      <c r="A5421" s="408" t="s">
        <v>28303</v>
      </c>
      <c r="B5421" s="409" t="s">
        <v>28304</v>
      </c>
      <c r="C5421" s="408" t="s">
        <v>143</v>
      </c>
      <c r="D5421" s="410">
        <v>4.96</v>
      </c>
    </row>
    <row r="5422" spans="1:4" ht="18" customHeight="1">
      <c r="A5422" s="408" t="s">
        <v>28305</v>
      </c>
      <c r="B5422" s="409" t="s">
        <v>28306</v>
      </c>
      <c r="C5422" s="408" t="s">
        <v>143</v>
      </c>
      <c r="D5422" s="410">
        <v>9.36</v>
      </c>
    </row>
    <row r="5423" spans="1:4" ht="18" customHeight="1">
      <c r="A5423" s="408" t="s">
        <v>28307</v>
      </c>
      <c r="B5423" s="409" t="s">
        <v>28308</v>
      </c>
      <c r="C5423" s="408" t="s">
        <v>143</v>
      </c>
      <c r="D5423" s="410">
        <v>6.76</v>
      </c>
    </row>
    <row r="5424" spans="1:4" ht="18" customHeight="1">
      <c r="A5424" s="408" t="s">
        <v>28309</v>
      </c>
      <c r="B5424" s="409" t="s">
        <v>28310</v>
      </c>
      <c r="C5424" s="408" t="s">
        <v>143</v>
      </c>
      <c r="D5424" s="410">
        <v>8.25</v>
      </c>
    </row>
    <row r="5425" spans="1:4" ht="18" customHeight="1">
      <c r="A5425" s="408" t="s">
        <v>28311</v>
      </c>
      <c r="B5425" s="409" t="s">
        <v>28312</v>
      </c>
      <c r="C5425" s="408" t="s">
        <v>143</v>
      </c>
      <c r="D5425" s="410">
        <v>5.65</v>
      </c>
    </row>
    <row r="5426" spans="1:4" ht="18" customHeight="1">
      <c r="A5426" s="408" t="s">
        <v>28313</v>
      </c>
      <c r="B5426" s="409" t="s">
        <v>28314</v>
      </c>
      <c r="C5426" s="408" t="s">
        <v>143</v>
      </c>
      <c r="D5426" s="410">
        <v>8</v>
      </c>
    </row>
    <row r="5427" spans="1:4" ht="18" customHeight="1">
      <c r="A5427" s="408" t="s">
        <v>28315</v>
      </c>
      <c r="B5427" s="409" t="s">
        <v>28316</v>
      </c>
      <c r="C5427" s="408" t="s">
        <v>143</v>
      </c>
      <c r="D5427" s="410">
        <v>5.38</v>
      </c>
    </row>
    <row r="5428" spans="1:4" ht="18" customHeight="1">
      <c r="A5428" s="408" t="s">
        <v>28317</v>
      </c>
      <c r="B5428" s="409" t="s">
        <v>28318</v>
      </c>
      <c r="C5428" s="408" t="s">
        <v>143</v>
      </c>
      <c r="D5428" s="410">
        <v>9.83</v>
      </c>
    </row>
    <row r="5429" spans="1:4" ht="18" customHeight="1">
      <c r="A5429" s="408" t="s">
        <v>28319</v>
      </c>
      <c r="B5429" s="409" t="s">
        <v>28320</v>
      </c>
      <c r="C5429" s="408" t="s">
        <v>143</v>
      </c>
      <c r="D5429" s="410">
        <v>6.96</v>
      </c>
    </row>
    <row r="5430" spans="1:4" ht="18" customHeight="1">
      <c r="A5430" s="408" t="s">
        <v>28321</v>
      </c>
      <c r="B5430" s="409" t="s">
        <v>28322</v>
      </c>
      <c r="C5430" s="408" t="s">
        <v>143</v>
      </c>
      <c r="D5430" s="410">
        <v>8.3800000000000008</v>
      </c>
    </row>
    <row r="5431" spans="1:4" ht="18" customHeight="1">
      <c r="A5431" s="408" t="s">
        <v>28323</v>
      </c>
      <c r="B5431" s="409" t="s">
        <v>28324</v>
      </c>
      <c r="C5431" s="408" t="s">
        <v>143</v>
      </c>
      <c r="D5431" s="410">
        <v>5.75</v>
      </c>
    </row>
    <row r="5432" spans="1:4" ht="18" customHeight="1">
      <c r="A5432" s="408" t="s">
        <v>28325</v>
      </c>
      <c r="B5432" s="409" t="s">
        <v>28326</v>
      </c>
      <c r="C5432" s="408" t="s">
        <v>143</v>
      </c>
      <c r="D5432" s="410">
        <v>8.09</v>
      </c>
    </row>
    <row r="5433" spans="1:4" ht="18" customHeight="1">
      <c r="A5433" s="408" t="s">
        <v>28327</v>
      </c>
      <c r="B5433" s="409" t="s">
        <v>28328</v>
      </c>
      <c r="C5433" s="408" t="s">
        <v>143</v>
      </c>
      <c r="D5433" s="410">
        <v>5.48</v>
      </c>
    </row>
    <row r="5434" spans="1:4" ht="18" customHeight="1">
      <c r="A5434" s="408" t="s">
        <v>28329</v>
      </c>
      <c r="B5434" s="409" t="s">
        <v>28330</v>
      </c>
      <c r="C5434" s="408" t="s">
        <v>143</v>
      </c>
      <c r="D5434" s="410">
        <v>10.19</v>
      </c>
    </row>
    <row r="5435" spans="1:4" ht="18" customHeight="1">
      <c r="A5435" s="408" t="s">
        <v>28331</v>
      </c>
      <c r="B5435" s="409" t="s">
        <v>28332</v>
      </c>
      <c r="C5435" s="408" t="s">
        <v>143</v>
      </c>
      <c r="D5435" s="410">
        <v>7.6</v>
      </c>
    </row>
    <row r="5436" spans="1:4" ht="18" customHeight="1">
      <c r="A5436" s="408" t="s">
        <v>28333</v>
      </c>
      <c r="B5436" s="409" t="s">
        <v>28334</v>
      </c>
      <c r="C5436" s="408" t="s">
        <v>143</v>
      </c>
      <c r="D5436" s="410">
        <v>8.86</v>
      </c>
    </row>
    <row r="5437" spans="1:4" ht="18" customHeight="1">
      <c r="A5437" s="408" t="s">
        <v>28335</v>
      </c>
      <c r="B5437" s="409" t="s">
        <v>28336</v>
      </c>
      <c r="C5437" s="408" t="s">
        <v>143</v>
      </c>
      <c r="D5437" s="410">
        <v>5.99</v>
      </c>
    </row>
    <row r="5438" spans="1:4" ht="18" customHeight="1">
      <c r="A5438" s="408" t="s">
        <v>28337</v>
      </c>
      <c r="B5438" s="409" t="s">
        <v>28338</v>
      </c>
      <c r="C5438" s="408" t="s">
        <v>143</v>
      </c>
      <c r="D5438" s="410">
        <v>8.25</v>
      </c>
    </row>
    <row r="5439" spans="1:4" ht="18" customHeight="1">
      <c r="A5439" s="408" t="s">
        <v>28339</v>
      </c>
      <c r="B5439" s="409" t="s">
        <v>28340</v>
      </c>
      <c r="C5439" s="408" t="s">
        <v>143</v>
      </c>
      <c r="D5439" s="410">
        <v>5.65</v>
      </c>
    </row>
    <row r="5440" spans="1:4" ht="18" customHeight="1">
      <c r="A5440" s="408" t="s">
        <v>28341</v>
      </c>
      <c r="B5440" s="409" t="s">
        <v>28342</v>
      </c>
      <c r="C5440" s="408" t="s">
        <v>143</v>
      </c>
      <c r="D5440" s="410">
        <v>10.99</v>
      </c>
    </row>
    <row r="5441" spans="1:4" ht="18" customHeight="1">
      <c r="A5441" s="408" t="s">
        <v>28343</v>
      </c>
      <c r="B5441" s="409" t="s">
        <v>28344</v>
      </c>
      <c r="C5441" s="408" t="s">
        <v>143</v>
      </c>
      <c r="D5441" s="410">
        <v>8.42</v>
      </c>
    </row>
    <row r="5442" spans="1:4" ht="18" customHeight="1">
      <c r="A5442" s="408" t="s">
        <v>28345</v>
      </c>
      <c r="B5442" s="409" t="s">
        <v>28346</v>
      </c>
      <c r="C5442" s="408" t="s">
        <v>143</v>
      </c>
      <c r="D5442" s="410">
        <v>9.2100000000000009</v>
      </c>
    </row>
    <row r="5443" spans="1:4" ht="18" customHeight="1">
      <c r="A5443" s="408" t="s">
        <v>28347</v>
      </c>
      <c r="B5443" s="409" t="s">
        <v>28348</v>
      </c>
      <c r="C5443" s="408" t="s">
        <v>143</v>
      </c>
      <c r="D5443" s="410">
        <v>6.64</v>
      </c>
    </row>
    <row r="5444" spans="1:4" ht="18" customHeight="1">
      <c r="A5444" s="408" t="s">
        <v>28349</v>
      </c>
      <c r="B5444" s="409" t="s">
        <v>28350</v>
      </c>
      <c r="C5444" s="408" t="s">
        <v>143</v>
      </c>
      <c r="D5444" s="410">
        <v>8.83</v>
      </c>
    </row>
    <row r="5445" spans="1:4" ht="18" customHeight="1">
      <c r="A5445" s="408" t="s">
        <v>28351</v>
      </c>
      <c r="B5445" s="409" t="s">
        <v>28352</v>
      </c>
      <c r="C5445" s="408" t="s">
        <v>143</v>
      </c>
      <c r="D5445" s="410">
        <v>5.95</v>
      </c>
    </row>
    <row r="5446" spans="1:4" ht="18" customHeight="1">
      <c r="A5446" s="408" t="s">
        <v>28353</v>
      </c>
      <c r="B5446" s="409" t="s">
        <v>28354</v>
      </c>
      <c r="C5446" s="408" t="s">
        <v>143</v>
      </c>
      <c r="D5446" s="410">
        <v>7.32</v>
      </c>
    </row>
    <row r="5447" spans="1:4" ht="18" customHeight="1">
      <c r="A5447" s="408" t="s">
        <v>28355</v>
      </c>
      <c r="B5447" s="409" t="s">
        <v>28356</v>
      </c>
      <c r="C5447" s="408" t="s">
        <v>143</v>
      </c>
      <c r="D5447" s="410">
        <v>4.6900000000000004</v>
      </c>
    </row>
    <row r="5448" spans="1:4" ht="18" customHeight="1">
      <c r="A5448" s="408" t="s">
        <v>28357</v>
      </c>
      <c r="B5448" s="409" t="s">
        <v>28358</v>
      </c>
      <c r="C5448" s="408" t="s">
        <v>143</v>
      </c>
      <c r="D5448" s="410">
        <v>7.01</v>
      </c>
    </row>
    <row r="5449" spans="1:4" ht="18" customHeight="1">
      <c r="A5449" s="408" t="s">
        <v>28359</v>
      </c>
      <c r="B5449" s="409" t="s">
        <v>28360</v>
      </c>
      <c r="C5449" s="408" t="s">
        <v>143</v>
      </c>
      <c r="D5449" s="410">
        <v>4.3899999999999997</v>
      </c>
    </row>
    <row r="5450" spans="1:4" ht="18" customHeight="1">
      <c r="A5450" s="408" t="s">
        <v>28361</v>
      </c>
      <c r="B5450" s="409" t="s">
        <v>28362</v>
      </c>
      <c r="C5450" s="408" t="s">
        <v>143</v>
      </c>
      <c r="D5450" s="410">
        <v>6.63</v>
      </c>
    </row>
    <row r="5451" spans="1:4" ht="18" customHeight="1">
      <c r="A5451" s="408" t="s">
        <v>28363</v>
      </c>
      <c r="B5451" s="409" t="s">
        <v>28364</v>
      </c>
      <c r="C5451" s="408" t="s">
        <v>143</v>
      </c>
      <c r="D5451" s="410">
        <v>3.98</v>
      </c>
    </row>
    <row r="5452" spans="1:4" ht="18" customHeight="1">
      <c r="A5452" s="408" t="s">
        <v>28365</v>
      </c>
      <c r="B5452" s="409" t="s">
        <v>28366</v>
      </c>
      <c r="C5452" s="408" t="s">
        <v>143</v>
      </c>
      <c r="D5452" s="410">
        <v>7.87</v>
      </c>
    </row>
    <row r="5453" spans="1:4" ht="18" customHeight="1">
      <c r="A5453" s="408" t="s">
        <v>28367</v>
      </c>
      <c r="B5453" s="409" t="s">
        <v>28368</v>
      </c>
      <c r="C5453" s="408" t="s">
        <v>143</v>
      </c>
      <c r="D5453" s="410">
        <v>4.96</v>
      </c>
    </row>
    <row r="5454" spans="1:4" ht="18" customHeight="1">
      <c r="A5454" s="408" t="s">
        <v>28369</v>
      </c>
      <c r="B5454" s="409" t="s">
        <v>28370</v>
      </c>
      <c r="C5454" s="408" t="s">
        <v>143</v>
      </c>
      <c r="D5454" s="410">
        <v>7.19</v>
      </c>
    </row>
    <row r="5455" spans="1:4" ht="18" customHeight="1">
      <c r="A5455" s="408" t="s">
        <v>28371</v>
      </c>
      <c r="B5455" s="409" t="s">
        <v>28372</v>
      </c>
      <c r="C5455" s="408" t="s">
        <v>143</v>
      </c>
      <c r="D5455" s="410">
        <v>4.5599999999999996</v>
      </c>
    </row>
    <row r="5456" spans="1:4" ht="18" customHeight="1">
      <c r="A5456" s="408" t="s">
        <v>28373</v>
      </c>
      <c r="B5456" s="409" t="s">
        <v>28374</v>
      </c>
      <c r="C5456" s="408" t="s">
        <v>143</v>
      </c>
      <c r="D5456" s="410">
        <v>7.07</v>
      </c>
    </row>
    <row r="5457" spans="1:4" ht="18" customHeight="1">
      <c r="A5457" s="408" t="s">
        <v>28375</v>
      </c>
      <c r="B5457" s="409" t="s">
        <v>28376</v>
      </c>
      <c r="C5457" s="408" t="s">
        <v>143</v>
      </c>
      <c r="D5457" s="410">
        <v>4.42</v>
      </c>
    </row>
    <row r="5458" spans="1:4" ht="18" customHeight="1">
      <c r="A5458" s="408" t="s">
        <v>28377</v>
      </c>
      <c r="B5458" s="409" t="s">
        <v>28378</v>
      </c>
      <c r="C5458" s="408" t="s">
        <v>143</v>
      </c>
      <c r="D5458" s="410">
        <v>7.01</v>
      </c>
    </row>
    <row r="5459" spans="1:4" ht="18" customHeight="1">
      <c r="A5459" s="408" t="s">
        <v>28379</v>
      </c>
      <c r="B5459" s="409" t="s">
        <v>28380</v>
      </c>
      <c r="C5459" s="408" t="s">
        <v>143</v>
      </c>
      <c r="D5459" s="410">
        <v>4.3899999999999997</v>
      </c>
    </row>
    <row r="5460" spans="1:4" ht="18" customHeight="1">
      <c r="A5460" s="408" t="s">
        <v>28381</v>
      </c>
      <c r="B5460" s="409" t="s">
        <v>28382</v>
      </c>
      <c r="C5460" s="408" t="s">
        <v>143</v>
      </c>
      <c r="D5460" s="410">
        <v>6.53</v>
      </c>
    </row>
    <row r="5461" spans="1:4" ht="18" customHeight="1">
      <c r="A5461" s="408" t="s">
        <v>28383</v>
      </c>
      <c r="B5461" s="409" t="s">
        <v>28384</v>
      </c>
      <c r="C5461" s="408" t="s">
        <v>143</v>
      </c>
      <c r="D5461" s="410">
        <v>3.88</v>
      </c>
    </row>
    <row r="5462" spans="1:4" ht="18" customHeight="1">
      <c r="A5462" s="408" t="s">
        <v>28385</v>
      </c>
      <c r="B5462" s="409" t="s">
        <v>28386</v>
      </c>
      <c r="C5462" s="408" t="s">
        <v>143</v>
      </c>
      <c r="D5462" s="410">
        <v>6.47</v>
      </c>
    </row>
    <row r="5463" spans="1:4" ht="18" customHeight="1">
      <c r="A5463" s="408" t="s">
        <v>28387</v>
      </c>
      <c r="B5463" s="409" t="s">
        <v>28388</v>
      </c>
      <c r="C5463" s="408" t="s">
        <v>143</v>
      </c>
      <c r="D5463" s="410">
        <v>3.82</v>
      </c>
    </row>
    <row r="5464" spans="1:4" ht="18" customHeight="1">
      <c r="A5464" s="408" t="s">
        <v>28389</v>
      </c>
      <c r="B5464" s="409" t="s">
        <v>28390</v>
      </c>
      <c r="C5464" s="408" t="s">
        <v>143</v>
      </c>
      <c r="D5464" s="410">
        <v>8.09</v>
      </c>
    </row>
    <row r="5465" spans="1:4" ht="18" customHeight="1">
      <c r="A5465" s="408" t="s">
        <v>28391</v>
      </c>
      <c r="B5465" s="409" t="s">
        <v>28392</v>
      </c>
      <c r="C5465" s="408" t="s">
        <v>143</v>
      </c>
      <c r="D5465" s="410">
        <v>5.48</v>
      </c>
    </row>
    <row r="5466" spans="1:4" ht="18" customHeight="1">
      <c r="A5466" s="408" t="s">
        <v>28393</v>
      </c>
      <c r="B5466" s="409" t="s">
        <v>28394</v>
      </c>
      <c r="C5466" s="408" t="s">
        <v>143</v>
      </c>
      <c r="D5466" s="410">
        <v>7.32</v>
      </c>
    </row>
    <row r="5467" spans="1:4" ht="18" customHeight="1">
      <c r="A5467" s="408" t="s">
        <v>28395</v>
      </c>
      <c r="B5467" s="409" t="s">
        <v>28396</v>
      </c>
      <c r="C5467" s="408" t="s">
        <v>143</v>
      </c>
      <c r="D5467" s="410">
        <v>4.72</v>
      </c>
    </row>
    <row r="5468" spans="1:4" ht="18" customHeight="1">
      <c r="A5468" s="408" t="s">
        <v>28397</v>
      </c>
      <c r="B5468" s="409" t="s">
        <v>28398</v>
      </c>
      <c r="C5468" s="408" t="s">
        <v>143</v>
      </c>
      <c r="D5468" s="410">
        <v>7.17</v>
      </c>
    </row>
    <row r="5469" spans="1:4" ht="18" customHeight="1">
      <c r="A5469" s="408" t="s">
        <v>28399</v>
      </c>
      <c r="B5469" s="409" t="s">
        <v>28400</v>
      </c>
      <c r="C5469" s="408" t="s">
        <v>143</v>
      </c>
      <c r="D5469" s="410">
        <v>4.5599999999999996</v>
      </c>
    </row>
    <row r="5470" spans="1:4" ht="18" customHeight="1">
      <c r="A5470" s="408" t="s">
        <v>28401</v>
      </c>
      <c r="B5470" s="409" t="s">
        <v>28402</v>
      </c>
      <c r="C5470" s="408" t="s">
        <v>143</v>
      </c>
      <c r="D5470" s="410">
        <v>8.32</v>
      </c>
    </row>
    <row r="5471" spans="1:4" ht="18" customHeight="1">
      <c r="A5471" s="408" t="s">
        <v>28403</v>
      </c>
      <c r="B5471" s="409" t="s">
        <v>28404</v>
      </c>
      <c r="C5471" s="408" t="s">
        <v>143</v>
      </c>
      <c r="D5471" s="410">
        <v>5.68</v>
      </c>
    </row>
    <row r="5472" spans="1:4" ht="18" customHeight="1">
      <c r="A5472" s="408" t="s">
        <v>28405</v>
      </c>
      <c r="B5472" s="409" t="s">
        <v>28406</v>
      </c>
      <c r="C5472" s="408" t="s">
        <v>143</v>
      </c>
      <c r="D5472" s="410">
        <v>7.47</v>
      </c>
    </row>
    <row r="5473" spans="1:4" ht="18" customHeight="1">
      <c r="A5473" s="408" t="s">
        <v>28407</v>
      </c>
      <c r="B5473" s="409" t="s">
        <v>28408</v>
      </c>
      <c r="C5473" s="408" t="s">
        <v>143</v>
      </c>
      <c r="D5473" s="410">
        <v>4.8499999999999996</v>
      </c>
    </row>
    <row r="5474" spans="1:4" ht="18" customHeight="1">
      <c r="A5474" s="408" t="s">
        <v>28409</v>
      </c>
      <c r="B5474" s="409" t="s">
        <v>28410</v>
      </c>
      <c r="C5474" s="408" t="s">
        <v>143</v>
      </c>
      <c r="D5474" s="410">
        <v>7.3</v>
      </c>
    </row>
    <row r="5475" spans="1:4" ht="18" customHeight="1">
      <c r="A5475" s="408" t="s">
        <v>28411</v>
      </c>
      <c r="B5475" s="409" t="s">
        <v>28412</v>
      </c>
      <c r="C5475" s="408" t="s">
        <v>143</v>
      </c>
      <c r="D5475" s="410">
        <v>4.67</v>
      </c>
    </row>
    <row r="5476" spans="1:4" ht="18" customHeight="1">
      <c r="A5476" s="408" t="s">
        <v>28413</v>
      </c>
      <c r="B5476" s="409" t="s">
        <v>28414</v>
      </c>
      <c r="C5476" s="408" t="s">
        <v>143</v>
      </c>
      <c r="D5476" s="410">
        <v>11.6</v>
      </c>
    </row>
    <row r="5477" spans="1:4" ht="18" customHeight="1">
      <c r="A5477" s="408" t="s">
        <v>28415</v>
      </c>
      <c r="B5477" s="409" t="s">
        <v>28416</v>
      </c>
      <c r="C5477" s="408" t="s">
        <v>143</v>
      </c>
      <c r="D5477" s="410">
        <v>8.74</v>
      </c>
    </row>
    <row r="5478" spans="1:4" ht="18" customHeight="1">
      <c r="A5478" s="408" t="s">
        <v>28417</v>
      </c>
      <c r="B5478" s="409" t="s">
        <v>28418</v>
      </c>
      <c r="C5478" s="408" t="s">
        <v>143</v>
      </c>
      <c r="D5478" s="410">
        <v>9.4</v>
      </c>
    </row>
    <row r="5479" spans="1:4" ht="18" customHeight="1">
      <c r="A5479" s="408" t="s">
        <v>28419</v>
      </c>
      <c r="B5479" s="409" t="s">
        <v>28420</v>
      </c>
      <c r="C5479" s="408" t="s">
        <v>143</v>
      </c>
      <c r="D5479" s="410">
        <v>6.84</v>
      </c>
    </row>
    <row r="5480" spans="1:4" ht="18" customHeight="1">
      <c r="A5480" s="408" t="s">
        <v>28421</v>
      </c>
      <c r="B5480" s="409" t="s">
        <v>28422</v>
      </c>
      <c r="C5480" s="408" t="s">
        <v>143</v>
      </c>
      <c r="D5480" s="410">
        <v>8.98</v>
      </c>
    </row>
    <row r="5481" spans="1:4" ht="18" customHeight="1">
      <c r="A5481" s="408" t="s">
        <v>28423</v>
      </c>
      <c r="B5481" s="409" t="s">
        <v>28424</v>
      </c>
      <c r="C5481" s="408" t="s">
        <v>143</v>
      </c>
      <c r="D5481" s="410">
        <v>6.39</v>
      </c>
    </row>
    <row r="5482" spans="1:4" ht="18" customHeight="1">
      <c r="A5482" s="408" t="s">
        <v>28425</v>
      </c>
      <c r="B5482" s="409" t="s">
        <v>28426</v>
      </c>
      <c r="C5482" s="408" t="s">
        <v>143</v>
      </c>
      <c r="D5482" s="410">
        <v>13.5</v>
      </c>
    </row>
    <row r="5483" spans="1:4" ht="18" customHeight="1">
      <c r="A5483" s="408" t="s">
        <v>28427</v>
      </c>
      <c r="B5483" s="409" t="s">
        <v>28428</v>
      </c>
      <c r="C5483" s="408" t="s">
        <v>143</v>
      </c>
      <c r="D5483" s="410">
        <v>7.99</v>
      </c>
    </row>
    <row r="5484" spans="1:4" ht="18" customHeight="1">
      <c r="A5484" s="408" t="s">
        <v>28429</v>
      </c>
      <c r="B5484" s="409" t="s">
        <v>28430</v>
      </c>
      <c r="C5484" s="408" t="s">
        <v>143</v>
      </c>
      <c r="D5484" s="410">
        <v>12.44</v>
      </c>
    </row>
    <row r="5485" spans="1:4" ht="18" customHeight="1">
      <c r="A5485" s="408" t="s">
        <v>28431</v>
      </c>
      <c r="B5485" s="409" t="s">
        <v>28432</v>
      </c>
      <c r="C5485" s="408" t="s">
        <v>143</v>
      </c>
      <c r="D5485" s="410">
        <v>6.82</v>
      </c>
    </row>
    <row r="5486" spans="1:4" ht="18" customHeight="1">
      <c r="A5486" s="408" t="s">
        <v>28433</v>
      </c>
      <c r="B5486" s="409" t="s">
        <v>28434</v>
      </c>
      <c r="C5486" s="408" t="s">
        <v>143</v>
      </c>
      <c r="D5486" s="410">
        <v>12.23</v>
      </c>
    </row>
    <row r="5487" spans="1:4" ht="18" customHeight="1">
      <c r="A5487" s="408" t="s">
        <v>28435</v>
      </c>
      <c r="B5487" s="409" t="s">
        <v>28436</v>
      </c>
      <c r="C5487" s="408" t="s">
        <v>143</v>
      </c>
      <c r="D5487" s="410">
        <v>6.58</v>
      </c>
    </row>
    <row r="5488" spans="1:4" ht="18" customHeight="1">
      <c r="A5488" s="408" t="s">
        <v>28437</v>
      </c>
      <c r="B5488" s="409" t="s">
        <v>28438</v>
      </c>
      <c r="C5488" s="408" t="s">
        <v>143</v>
      </c>
      <c r="D5488" s="410">
        <v>13.71</v>
      </c>
    </row>
    <row r="5489" spans="1:4" ht="18" customHeight="1">
      <c r="A5489" s="408" t="s">
        <v>28439</v>
      </c>
      <c r="B5489" s="409" t="s">
        <v>28440</v>
      </c>
      <c r="C5489" s="408" t="s">
        <v>143</v>
      </c>
      <c r="D5489" s="410">
        <v>8.2200000000000006</v>
      </c>
    </row>
    <row r="5490" spans="1:4" ht="18" customHeight="1">
      <c r="A5490" s="408" t="s">
        <v>28441</v>
      </c>
      <c r="B5490" s="409" t="s">
        <v>28442</v>
      </c>
      <c r="C5490" s="408" t="s">
        <v>143</v>
      </c>
      <c r="D5490" s="410">
        <v>12.58</v>
      </c>
    </row>
    <row r="5491" spans="1:4" ht="18" customHeight="1">
      <c r="A5491" s="408" t="s">
        <v>28443</v>
      </c>
      <c r="B5491" s="409" t="s">
        <v>28444</v>
      </c>
      <c r="C5491" s="408" t="s">
        <v>143</v>
      </c>
      <c r="D5491" s="410">
        <v>6.93</v>
      </c>
    </row>
    <row r="5492" spans="1:4" ht="18" customHeight="1">
      <c r="A5492" s="408" t="s">
        <v>28445</v>
      </c>
      <c r="B5492" s="409" t="s">
        <v>28446</v>
      </c>
      <c r="C5492" s="408" t="s">
        <v>143</v>
      </c>
      <c r="D5492" s="410">
        <v>12.34</v>
      </c>
    </row>
    <row r="5493" spans="1:4" ht="18" customHeight="1">
      <c r="A5493" s="408" t="s">
        <v>28447</v>
      </c>
      <c r="B5493" s="409" t="s">
        <v>28448</v>
      </c>
      <c r="C5493" s="408" t="s">
        <v>143</v>
      </c>
      <c r="D5493" s="410">
        <v>6.72</v>
      </c>
    </row>
    <row r="5494" spans="1:4" ht="18" customHeight="1">
      <c r="A5494" s="408" t="s">
        <v>28449</v>
      </c>
      <c r="B5494" s="409" t="s">
        <v>28450</v>
      </c>
      <c r="C5494" s="408" t="s">
        <v>143</v>
      </c>
      <c r="D5494" s="410">
        <v>13.93</v>
      </c>
    </row>
    <row r="5495" spans="1:4" ht="18" customHeight="1">
      <c r="A5495" s="408" t="s">
        <v>28451</v>
      </c>
      <c r="B5495" s="409" t="s">
        <v>28452</v>
      </c>
      <c r="C5495" s="408" t="s">
        <v>143</v>
      </c>
      <c r="D5495" s="410">
        <v>8.41</v>
      </c>
    </row>
    <row r="5496" spans="1:4" ht="18" customHeight="1">
      <c r="A5496" s="408" t="s">
        <v>28453</v>
      </c>
      <c r="B5496" s="409" t="s">
        <v>28454</v>
      </c>
      <c r="C5496" s="408" t="s">
        <v>143</v>
      </c>
      <c r="D5496" s="410">
        <v>12.72</v>
      </c>
    </row>
    <row r="5497" spans="1:4" ht="18" customHeight="1">
      <c r="A5497" s="408" t="s">
        <v>28455</v>
      </c>
      <c r="B5497" s="409" t="s">
        <v>28456</v>
      </c>
      <c r="C5497" s="408" t="s">
        <v>143</v>
      </c>
      <c r="D5497" s="410">
        <v>7.62</v>
      </c>
    </row>
    <row r="5498" spans="1:4" ht="18" customHeight="1">
      <c r="A5498" s="408" t="s">
        <v>28457</v>
      </c>
      <c r="B5498" s="409" t="s">
        <v>28458</v>
      </c>
      <c r="C5498" s="408" t="s">
        <v>143</v>
      </c>
      <c r="D5498" s="410">
        <v>12.44</v>
      </c>
    </row>
    <row r="5499" spans="1:4" ht="18" customHeight="1">
      <c r="A5499" s="408" t="s">
        <v>28459</v>
      </c>
      <c r="B5499" s="409" t="s">
        <v>28460</v>
      </c>
      <c r="C5499" s="408" t="s">
        <v>143</v>
      </c>
      <c r="D5499" s="410">
        <v>6.82</v>
      </c>
    </row>
    <row r="5500" spans="1:4" ht="18" customHeight="1">
      <c r="A5500" s="408" t="s">
        <v>28461</v>
      </c>
      <c r="B5500" s="409" t="s">
        <v>28462</v>
      </c>
      <c r="C5500" s="408" t="s">
        <v>143</v>
      </c>
      <c r="D5500" s="410">
        <v>14.14</v>
      </c>
    </row>
    <row r="5501" spans="1:4" ht="18" customHeight="1">
      <c r="A5501" s="408" t="s">
        <v>28463</v>
      </c>
      <c r="B5501" s="409" t="s">
        <v>28464</v>
      </c>
      <c r="C5501" s="408" t="s">
        <v>143</v>
      </c>
      <c r="D5501" s="410">
        <v>8.64</v>
      </c>
    </row>
    <row r="5502" spans="1:4" ht="18" customHeight="1">
      <c r="A5502" s="408" t="s">
        <v>28465</v>
      </c>
      <c r="B5502" s="409" t="s">
        <v>28466</v>
      </c>
      <c r="C5502" s="408" t="s">
        <v>143</v>
      </c>
      <c r="D5502" s="410">
        <v>12.86</v>
      </c>
    </row>
    <row r="5503" spans="1:4" ht="18" customHeight="1">
      <c r="A5503" s="408" t="s">
        <v>28467</v>
      </c>
      <c r="B5503" s="409" t="s">
        <v>28468</v>
      </c>
      <c r="C5503" s="408" t="s">
        <v>143</v>
      </c>
      <c r="D5503" s="410">
        <v>7.75</v>
      </c>
    </row>
    <row r="5504" spans="1:4" ht="18" customHeight="1">
      <c r="A5504" s="408" t="s">
        <v>28469</v>
      </c>
      <c r="B5504" s="409" t="s">
        <v>28470</v>
      </c>
      <c r="C5504" s="408" t="s">
        <v>143</v>
      </c>
      <c r="D5504" s="410">
        <v>12.55</v>
      </c>
    </row>
    <row r="5505" spans="1:4" ht="18" customHeight="1">
      <c r="A5505" s="408" t="s">
        <v>28471</v>
      </c>
      <c r="B5505" s="409" t="s">
        <v>28472</v>
      </c>
      <c r="C5505" s="408" t="s">
        <v>143</v>
      </c>
      <c r="D5505" s="410">
        <v>6.93</v>
      </c>
    </row>
    <row r="5506" spans="1:4" ht="18" customHeight="1">
      <c r="A5506" s="408" t="s">
        <v>28473</v>
      </c>
      <c r="B5506" s="409" t="s">
        <v>28474</v>
      </c>
      <c r="C5506" s="408" t="s">
        <v>143</v>
      </c>
      <c r="D5506" s="410">
        <v>14.72</v>
      </c>
    </row>
    <row r="5507" spans="1:4" ht="18" customHeight="1">
      <c r="A5507" s="408" t="s">
        <v>28475</v>
      </c>
      <c r="B5507" s="409" t="s">
        <v>28476</v>
      </c>
      <c r="C5507" s="408" t="s">
        <v>143</v>
      </c>
      <c r="D5507" s="410">
        <v>9.3800000000000008</v>
      </c>
    </row>
    <row r="5508" spans="1:4" ht="18" customHeight="1">
      <c r="A5508" s="408" t="s">
        <v>28477</v>
      </c>
      <c r="B5508" s="409" t="s">
        <v>28478</v>
      </c>
      <c r="C5508" s="408" t="s">
        <v>143</v>
      </c>
      <c r="D5508" s="410">
        <v>13.37</v>
      </c>
    </row>
    <row r="5509" spans="1:4" ht="18" customHeight="1">
      <c r="A5509" s="408" t="s">
        <v>28479</v>
      </c>
      <c r="B5509" s="409" t="s">
        <v>28480</v>
      </c>
      <c r="C5509" s="408" t="s">
        <v>143</v>
      </c>
      <c r="D5509" s="410">
        <v>7.85</v>
      </c>
    </row>
    <row r="5510" spans="1:4" ht="18" customHeight="1">
      <c r="A5510" s="408" t="s">
        <v>28481</v>
      </c>
      <c r="B5510" s="409" t="s">
        <v>28482</v>
      </c>
      <c r="C5510" s="408" t="s">
        <v>143</v>
      </c>
      <c r="D5510" s="410">
        <v>12.65</v>
      </c>
    </row>
    <row r="5511" spans="1:4" ht="18" customHeight="1">
      <c r="A5511" s="408" t="s">
        <v>28483</v>
      </c>
      <c r="B5511" s="409" t="s">
        <v>28484</v>
      </c>
      <c r="C5511" s="408" t="s">
        <v>143</v>
      </c>
      <c r="D5511" s="410">
        <v>7.57</v>
      </c>
    </row>
    <row r="5512" spans="1:4" ht="18" customHeight="1">
      <c r="A5512" s="408" t="s">
        <v>28485</v>
      </c>
      <c r="B5512" s="409" t="s">
        <v>28486</v>
      </c>
      <c r="C5512" s="408" t="s">
        <v>143</v>
      </c>
      <c r="D5512" s="410">
        <v>15.08</v>
      </c>
    </row>
    <row r="5513" spans="1:4" ht="18" customHeight="1">
      <c r="A5513" s="408" t="s">
        <v>28487</v>
      </c>
      <c r="B5513" s="409" t="s">
        <v>28488</v>
      </c>
      <c r="C5513" s="408" t="s">
        <v>143</v>
      </c>
      <c r="D5513" s="410">
        <v>9.73</v>
      </c>
    </row>
    <row r="5514" spans="1:4" ht="18" customHeight="1">
      <c r="A5514" s="408" t="s">
        <v>28489</v>
      </c>
      <c r="B5514" s="409" t="s">
        <v>28490</v>
      </c>
      <c r="C5514" s="408" t="s">
        <v>143</v>
      </c>
      <c r="D5514" s="410">
        <v>13.62</v>
      </c>
    </row>
    <row r="5515" spans="1:4" ht="18" customHeight="1">
      <c r="A5515" s="408" t="s">
        <v>28491</v>
      </c>
      <c r="B5515" s="409" t="s">
        <v>28492</v>
      </c>
      <c r="C5515" s="408" t="s">
        <v>143</v>
      </c>
      <c r="D5515" s="410">
        <v>8.1300000000000008</v>
      </c>
    </row>
    <row r="5516" spans="1:4" ht="18" customHeight="1">
      <c r="A5516" s="408" t="s">
        <v>28493</v>
      </c>
      <c r="B5516" s="409" t="s">
        <v>28494</v>
      </c>
      <c r="C5516" s="408" t="s">
        <v>143</v>
      </c>
      <c r="D5516" s="410">
        <v>12.86</v>
      </c>
    </row>
    <row r="5517" spans="1:4" ht="18" customHeight="1">
      <c r="A5517" s="408" t="s">
        <v>28495</v>
      </c>
      <c r="B5517" s="409" t="s">
        <v>28496</v>
      </c>
      <c r="C5517" s="408" t="s">
        <v>143</v>
      </c>
      <c r="D5517" s="410">
        <v>7.75</v>
      </c>
    </row>
    <row r="5518" spans="1:4" ht="18" customHeight="1">
      <c r="A5518" s="408" t="s">
        <v>28497</v>
      </c>
      <c r="B5518" s="409" t="s">
        <v>28498</v>
      </c>
      <c r="C5518" s="408" t="s">
        <v>143</v>
      </c>
      <c r="D5518" s="410">
        <v>16.100000000000001</v>
      </c>
    </row>
    <row r="5519" spans="1:4" ht="18" customHeight="1">
      <c r="A5519" s="408" t="s">
        <v>28499</v>
      </c>
      <c r="B5519" s="409" t="s">
        <v>28500</v>
      </c>
      <c r="C5519" s="408" t="s">
        <v>143</v>
      </c>
      <c r="D5519" s="410">
        <v>10.31</v>
      </c>
    </row>
    <row r="5520" spans="1:4" ht="18" customHeight="1">
      <c r="A5520" s="408" t="s">
        <v>28501</v>
      </c>
      <c r="B5520" s="409" t="s">
        <v>28502</v>
      </c>
      <c r="C5520" s="408" t="s">
        <v>143</v>
      </c>
      <c r="D5520" s="410">
        <v>13.97</v>
      </c>
    </row>
    <row r="5521" spans="1:4" ht="18" customHeight="1">
      <c r="A5521" s="408" t="s">
        <v>28503</v>
      </c>
      <c r="B5521" s="409" t="s">
        <v>28504</v>
      </c>
      <c r="C5521" s="408" t="s">
        <v>143</v>
      </c>
      <c r="D5521" s="410">
        <v>8.5</v>
      </c>
    </row>
    <row r="5522" spans="1:4" ht="18" customHeight="1">
      <c r="A5522" s="408" t="s">
        <v>28505</v>
      </c>
      <c r="B5522" s="409" t="s">
        <v>28506</v>
      </c>
      <c r="C5522" s="408" t="s">
        <v>143</v>
      </c>
      <c r="D5522" s="410">
        <v>13.58</v>
      </c>
    </row>
    <row r="5523" spans="1:4" ht="18" customHeight="1">
      <c r="A5523" s="408" t="s">
        <v>28507</v>
      </c>
      <c r="B5523" s="409" t="s">
        <v>28508</v>
      </c>
      <c r="C5523" s="408" t="s">
        <v>143</v>
      </c>
      <c r="D5523" s="410">
        <v>8.08</v>
      </c>
    </row>
    <row r="5524" spans="1:4" ht="18" customHeight="1">
      <c r="A5524" s="408" t="s">
        <v>28509</v>
      </c>
      <c r="B5524" s="409" t="s">
        <v>28510</v>
      </c>
      <c r="C5524" s="408" t="s">
        <v>143</v>
      </c>
      <c r="D5524" s="410">
        <v>12.13</v>
      </c>
    </row>
    <row r="5525" spans="1:4" ht="18" customHeight="1">
      <c r="A5525" s="408" t="s">
        <v>28511</v>
      </c>
      <c r="B5525" s="409" t="s">
        <v>28512</v>
      </c>
      <c r="C5525" s="408" t="s">
        <v>143</v>
      </c>
      <c r="D5525" s="410">
        <v>6.51</v>
      </c>
    </row>
    <row r="5526" spans="1:4" ht="18" customHeight="1">
      <c r="A5526" s="408" t="s">
        <v>28513</v>
      </c>
      <c r="B5526" s="409" t="s">
        <v>28514</v>
      </c>
      <c r="C5526" s="408" t="s">
        <v>143</v>
      </c>
      <c r="D5526" s="410">
        <v>11.41</v>
      </c>
    </row>
    <row r="5527" spans="1:4" ht="18" customHeight="1">
      <c r="A5527" s="408" t="s">
        <v>28515</v>
      </c>
      <c r="B5527" s="409" t="s">
        <v>28516</v>
      </c>
      <c r="C5527" s="408" t="s">
        <v>143</v>
      </c>
      <c r="D5527" s="410">
        <v>6.16</v>
      </c>
    </row>
    <row r="5528" spans="1:4" ht="18" customHeight="1">
      <c r="A5528" s="408" t="s">
        <v>28517</v>
      </c>
      <c r="B5528" s="409" t="s">
        <v>28518</v>
      </c>
      <c r="C5528" s="408" t="s">
        <v>143</v>
      </c>
      <c r="D5528" s="410">
        <v>11.3</v>
      </c>
    </row>
    <row r="5529" spans="1:4" ht="18" customHeight="1">
      <c r="A5529" s="408" t="s">
        <v>28519</v>
      </c>
      <c r="B5529" s="409" t="s">
        <v>28520</v>
      </c>
      <c r="C5529" s="408" t="s">
        <v>143</v>
      </c>
      <c r="D5529" s="410">
        <v>6.06</v>
      </c>
    </row>
    <row r="5530" spans="1:4" ht="18" customHeight="1">
      <c r="A5530" s="408" t="s">
        <v>28521</v>
      </c>
      <c r="B5530" s="409" t="s">
        <v>28522</v>
      </c>
      <c r="C5530" s="408" t="s">
        <v>143</v>
      </c>
      <c r="D5530" s="410">
        <v>12.41</v>
      </c>
    </row>
    <row r="5531" spans="1:4" ht="18" customHeight="1">
      <c r="A5531" s="408" t="s">
        <v>28523</v>
      </c>
      <c r="B5531" s="409" t="s">
        <v>28524</v>
      </c>
      <c r="C5531" s="408" t="s">
        <v>143</v>
      </c>
      <c r="D5531" s="410">
        <v>6.79</v>
      </c>
    </row>
    <row r="5532" spans="1:4" ht="18" customHeight="1">
      <c r="A5532" s="408" t="s">
        <v>28525</v>
      </c>
      <c r="B5532" s="409" t="s">
        <v>28526</v>
      </c>
      <c r="C5532" s="408" t="s">
        <v>143</v>
      </c>
      <c r="D5532" s="410">
        <v>11.61</v>
      </c>
    </row>
    <row r="5533" spans="1:4" ht="18" customHeight="1">
      <c r="A5533" s="408" t="s">
        <v>28527</v>
      </c>
      <c r="B5533" s="409" t="s">
        <v>28528</v>
      </c>
      <c r="C5533" s="408" t="s">
        <v>143</v>
      </c>
      <c r="D5533" s="410">
        <v>6.37</v>
      </c>
    </row>
    <row r="5534" spans="1:4" ht="18" customHeight="1">
      <c r="A5534" s="408" t="s">
        <v>28529</v>
      </c>
      <c r="B5534" s="409" t="s">
        <v>28530</v>
      </c>
      <c r="C5534" s="408" t="s">
        <v>143</v>
      </c>
      <c r="D5534" s="410">
        <v>11.46</v>
      </c>
    </row>
    <row r="5535" spans="1:4" ht="18" customHeight="1">
      <c r="A5535" s="408" t="s">
        <v>28531</v>
      </c>
      <c r="B5535" s="409" t="s">
        <v>28532</v>
      </c>
      <c r="C5535" s="408" t="s">
        <v>143</v>
      </c>
      <c r="D5535" s="410">
        <v>6.23</v>
      </c>
    </row>
    <row r="5536" spans="1:4" ht="18" customHeight="1">
      <c r="A5536" s="408" t="s">
        <v>28533</v>
      </c>
      <c r="B5536" s="409" t="s">
        <v>28534</v>
      </c>
      <c r="C5536" s="408" t="s">
        <v>143</v>
      </c>
      <c r="D5536" s="410">
        <v>11.41</v>
      </c>
    </row>
    <row r="5537" spans="1:4" ht="18" customHeight="1">
      <c r="A5537" s="408" t="s">
        <v>28535</v>
      </c>
      <c r="B5537" s="409" t="s">
        <v>28536</v>
      </c>
      <c r="C5537" s="408" t="s">
        <v>143</v>
      </c>
      <c r="D5537" s="410">
        <v>6.16</v>
      </c>
    </row>
    <row r="5538" spans="1:4" ht="18" customHeight="1">
      <c r="A5538" s="408" t="s">
        <v>28537</v>
      </c>
      <c r="B5538" s="409" t="s">
        <v>28538</v>
      </c>
      <c r="C5538" s="408" t="s">
        <v>143</v>
      </c>
      <c r="D5538" s="410">
        <v>11.2</v>
      </c>
    </row>
    <row r="5539" spans="1:4" ht="18" customHeight="1">
      <c r="A5539" s="408" t="s">
        <v>28539</v>
      </c>
      <c r="B5539" s="409" t="s">
        <v>28540</v>
      </c>
      <c r="C5539" s="408" t="s">
        <v>143</v>
      </c>
      <c r="D5539" s="410">
        <v>5.95</v>
      </c>
    </row>
    <row r="5540" spans="1:4" ht="18" customHeight="1">
      <c r="A5540" s="408" t="s">
        <v>28541</v>
      </c>
      <c r="B5540" s="409" t="s">
        <v>28542</v>
      </c>
      <c r="C5540" s="408" t="s">
        <v>143</v>
      </c>
      <c r="D5540" s="410">
        <v>11.12</v>
      </c>
    </row>
    <row r="5541" spans="1:4" ht="18" customHeight="1">
      <c r="A5541" s="408" t="s">
        <v>28543</v>
      </c>
      <c r="B5541" s="409" t="s">
        <v>28544</v>
      </c>
      <c r="C5541" s="408" t="s">
        <v>143</v>
      </c>
      <c r="D5541" s="410">
        <v>5.88</v>
      </c>
    </row>
    <row r="5542" spans="1:4" ht="9" customHeight="1">
      <c r="A5542" s="408" t="s">
        <v>28545</v>
      </c>
      <c r="B5542" s="409" t="s">
        <v>28546</v>
      </c>
      <c r="C5542" s="408" t="s">
        <v>143</v>
      </c>
      <c r="D5542" s="410">
        <v>5.48</v>
      </c>
    </row>
    <row r="5543" spans="1:4" ht="18" customHeight="1">
      <c r="A5543" s="408" t="s">
        <v>28547</v>
      </c>
      <c r="B5543" s="409" t="s">
        <v>28548</v>
      </c>
      <c r="C5543" s="408" t="s">
        <v>143</v>
      </c>
      <c r="D5543" s="410">
        <v>12.68</v>
      </c>
    </row>
    <row r="5544" spans="1:4" ht="18" customHeight="1">
      <c r="A5544" s="408" t="s">
        <v>28549</v>
      </c>
      <c r="B5544" s="409" t="s">
        <v>28550</v>
      </c>
      <c r="C5544" s="408" t="s">
        <v>143</v>
      </c>
      <c r="D5544" s="410">
        <v>7.57</v>
      </c>
    </row>
    <row r="5545" spans="1:4" ht="18" customHeight="1">
      <c r="A5545" s="408" t="s">
        <v>28551</v>
      </c>
      <c r="B5545" s="409" t="s">
        <v>28552</v>
      </c>
      <c r="C5545" s="408" t="s">
        <v>143</v>
      </c>
      <c r="D5545" s="410">
        <v>12.17</v>
      </c>
    </row>
    <row r="5546" spans="1:4" ht="18" customHeight="1">
      <c r="A5546" s="408" t="s">
        <v>28553</v>
      </c>
      <c r="B5546" s="409" t="s">
        <v>28554</v>
      </c>
      <c r="C5546" s="408" t="s">
        <v>143</v>
      </c>
      <c r="D5546" s="410">
        <v>6.51</v>
      </c>
    </row>
    <row r="5547" spans="1:4" ht="18" customHeight="1">
      <c r="A5547" s="408" t="s">
        <v>28555</v>
      </c>
      <c r="B5547" s="409" t="s">
        <v>28556</v>
      </c>
      <c r="C5547" s="408" t="s">
        <v>143</v>
      </c>
      <c r="D5547" s="410">
        <v>11.59</v>
      </c>
    </row>
    <row r="5548" spans="1:4" ht="18" customHeight="1">
      <c r="A5548" s="408" t="s">
        <v>28557</v>
      </c>
      <c r="B5548" s="409" t="s">
        <v>28558</v>
      </c>
      <c r="C5548" s="408" t="s">
        <v>143</v>
      </c>
      <c r="D5548" s="410">
        <v>6.37</v>
      </c>
    </row>
    <row r="5549" spans="1:4" ht="18" customHeight="1">
      <c r="A5549" s="408" t="s">
        <v>28559</v>
      </c>
      <c r="B5549" s="409" t="s">
        <v>28560</v>
      </c>
      <c r="C5549" s="408" t="s">
        <v>143</v>
      </c>
      <c r="D5549" s="410">
        <v>12.89</v>
      </c>
    </row>
    <row r="5550" spans="1:4" ht="18" customHeight="1">
      <c r="A5550" s="408" t="s">
        <v>28561</v>
      </c>
      <c r="B5550" s="409" t="s">
        <v>28562</v>
      </c>
      <c r="C5550" s="408" t="s">
        <v>143</v>
      </c>
      <c r="D5550" s="410">
        <v>7.8</v>
      </c>
    </row>
    <row r="5551" spans="1:4" ht="18" customHeight="1">
      <c r="A5551" s="408" t="s">
        <v>28563</v>
      </c>
      <c r="B5551" s="409" t="s">
        <v>28564</v>
      </c>
      <c r="C5551" s="408" t="s">
        <v>143</v>
      </c>
      <c r="D5551" s="410">
        <v>12.3</v>
      </c>
    </row>
    <row r="5552" spans="1:4" ht="18" customHeight="1">
      <c r="A5552" s="408" t="s">
        <v>28565</v>
      </c>
      <c r="B5552" s="409" t="s">
        <v>28566</v>
      </c>
      <c r="C5552" s="408" t="s">
        <v>143</v>
      </c>
      <c r="D5552" s="410">
        <v>6.68</v>
      </c>
    </row>
    <row r="5553" spans="1:4" ht="18" customHeight="1">
      <c r="A5553" s="408" t="s">
        <v>28567</v>
      </c>
      <c r="B5553" s="409" t="s">
        <v>28568</v>
      </c>
      <c r="C5553" s="408" t="s">
        <v>143</v>
      </c>
      <c r="D5553" s="410">
        <v>12.1</v>
      </c>
    </row>
    <row r="5554" spans="1:4" ht="18" customHeight="1">
      <c r="A5554" s="408" t="s">
        <v>28569</v>
      </c>
      <c r="B5554" s="409" t="s">
        <v>28570</v>
      </c>
      <c r="C5554" s="408" t="s">
        <v>143</v>
      </c>
      <c r="D5554" s="410">
        <v>6.48</v>
      </c>
    </row>
    <row r="5555" spans="1:4" ht="18" customHeight="1">
      <c r="A5555" s="408" t="s">
        <v>28571</v>
      </c>
      <c r="B5555" s="409" t="s">
        <v>28572</v>
      </c>
      <c r="C5555" s="408" t="s">
        <v>143</v>
      </c>
      <c r="D5555" s="410">
        <v>11.15</v>
      </c>
    </row>
    <row r="5556" spans="1:4" ht="18" customHeight="1">
      <c r="A5556" s="408" t="s">
        <v>28573</v>
      </c>
      <c r="B5556" s="409" t="s">
        <v>28574</v>
      </c>
      <c r="C5556" s="408" t="s">
        <v>143</v>
      </c>
      <c r="D5556" s="410">
        <v>16.399999999999999</v>
      </c>
    </row>
    <row r="5557" spans="1:4" ht="18" customHeight="1">
      <c r="A5557" s="408" t="s">
        <v>28575</v>
      </c>
      <c r="B5557" s="409" t="s">
        <v>28576</v>
      </c>
      <c r="C5557" s="408" t="s">
        <v>143</v>
      </c>
      <c r="D5557" s="410">
        <v>8.68</v>
      </c>
    </row>
    <row r="5558" spans="1:4" ht="18" customHeight="1">
      <c r="A5558" s="408" t="s">
        <v>28577</v>
      </c>
      <c r="B5558" s="409" t="s">
        <v>28578</v>
      </c>
      <c r="C5558" s="408" t="s">
        <v>143</v>
      </c>
      <c r="D5558" s="410">
        <v>13.71</v>
      </c>
    </row>
    <row r="5559" spans="1:4" ht="18" customHeight="1">
      <c r="A5559" s="408" t="s">
        <v>28579</v>
      </c>
      <c r="B5559" s="409" t="s">
        <v>28580</v>
      </c>
      <c r="C5559" s="408" t="s">
        <v>143</v>
      </c>
      <c r="D5559" s="410">
        <v>8.2200000000000006</v>
      </c>
    </row>
    <row r="5560" spans="1:4" ht="18" customHeight="1">
      <c r="A5560" s="408" t="s">
        <v>28581</v>
      </c>
      <c r="B5560" s="409" t="s">
        <v>28582</v>
      </c>
      <c r="C5560" s="408" t="s">
        <v>143</v>
      </c>
      <c r="D5560" s="410">
        <v>14.57</v>
      </c>
    </row>
    <row r="5561" spans="1:4" ht="18" customHeight="1">
      <c r="A5561" s="408" t="s">
        <v>28583</v>
      </c>
      <c r="B5561" s="409" t="s">
        <v>28584</v>
      </c>
      <c r="C5561" s="408" t="s">
        <v>143</v>
      </c>
      <c r="D5561" s="410">
        <v>36.08</v>
      </c>
    </row>
    <row r="5562" spans="1:4" ht="18" customHeight="1">
      <c r="A5562" s="408" t="s">
        <v>28585</v>
      </c>
      <c r="B5562" s="409" t="s">
        <v>28586</v>
      </c>
      <c r="C5562" s="408" t="s">
        <v>143</v>
      </c>
      <c r="D5562" s="410">
        <v>34.9</v>
      </c>
    </row>
    <row r="5563" spans="1:4" ht="18" customHeight="1">
      <c r="A5563" s="408" t="s">
        <v>28587</v>
      </c>
      <c r="B5563" s="409" t="s">
        <v>28588</v>
      </c>
      <c r="C5563" s="408" t="s">
        <v>143</v>
      </c>
      <c r="D5563" s="410">
        <v>34.53</v>
      </c>
    </row>
    <row r="5564" spans="1:4" ht="18" customHeight="1">
      <c r="A5564" s="408" t="s">
        <v>28589</v>
      </c>
      <c r="B5564" s="409" t="s">
        <v>28590</v>
      </c>
      <c r="C5564" s="408" t="s">
        <v>143</v>
      </c>
      <c r="D5564" s="410">
        <v>36.450000000000003</v>
      </c>
    </row>
    <row r="5565" spans="1:4" ht="18" customHeight="1">
      <c r="A5565" s="408" t="s">
        <v>28591</v>
      </c>
      <c r="B5565" s="409" t="s">
        <v>28592</v>
      </c>
      <c r="C5565" s="408" t="s">
        <v>143</v>
      </c>
      <c r="D5565" s="410">
        <v>35.119999999999997</v>
      </c>
    </row>
    <row r="5566" spans="1:4" ht="18" customHeight="1">
      <c r="A5566" s="408" t="s">
        <v>28593</v>
      </c>
      <c r="B5566" s="409" t="s">
        <v>28594</v>
      </c>
      <c r="C5566" s="408" t="s">
        <v>143</v>
      </c>
      <c r="D5566" s="410">
        <v>34.75</v>
      </c>
    </row>
    <row r="5567" spans="1:4" ht="18" customHeight="1">
      <c r="A5567" s="408" t="s">
        <v>28595</v>
      </c>
      <c r="B5567" s="409" t="s">
        <v>28596</v>
      </c>
      <c r="C5567" s="408" t="s">
        <v>143</v>
      </c>
      <c r="D5567" s="410">
        <v>36.75</v>
      </c>
    </row>
    <row r="5568" spans="1:4" ht="18" customHeight="1">
      <c r="A5568" s="408" t="s">
        <v>28597</v>
      </c>
      <c r="B5568" s="409" t="s">
        <v>28598</v>
      </c>
      <c r="C5568" s="408" t="s">
        <v>143</v>
      </c>
      <c r="D5568" s="410">
        <v>35.340000000000003</v>
      </c>
    </row>
    <row r="5569" spans="1:4" ht="18" customHeight="1">
      <c r="A5569" s="408" t="s">
        <v>28599</v>
      </c>
      <c r="B5569" s="409" t="s">
        <v>28600</v>
      </c>
      <c r="C5569" s="408" t="s">
        <v>143</v>
      </c>
      <c r="D5569" s="410">
        <v>34.9</v>
      </c>
    </row>
    <row r="5570" spans="1:4" ht="18" customHeight="1">
      <c r="A5570" s="408" t="s">
        <v>28601</v>
      </c>
      <c r="B5570" s="409" t="s">
        <v>28602</v>
      </c>
      <c r="C5570" s="408" t="s">
        <v>143</v>
      </c>
      <c r="D5570" s="410">
        <v>38.299999999999997</v>
      </c>
    </row>
    <row r="5571" spans="1:4" ht="18" customHeight="1">
      <c r="A5571" s="408" t="s">
        <v>28603</v>
      </c>
      <c r="B5571" s="409" t="s">
        <v>28604</v>
      </c>
      <c r="C5571" s="408" t="s">
        <v>143</v>
      </c>
      <c r="D5571" s="410">
        <v>35.56</v>
      </c>
    </row>
    <row r="5572" spans="1:4" ht="18" customHeight="1">
      <c r="A5572" s="408" t="s">
        <v>28605</v>
      </c>
      <c r="B5572" s="409" t="s">
        <v>28606</v>
      </c>
      <c r="C5572" s="408" t="s">
        <v>143</v>
      </c>
      <c r="D5572" s="410">
        <v>35.119999999999997</v>
      </c>
    </row>
    <row r="5573" spans="1:4" ht="18" customHeight="1">
      <c r="A5573" s="408" t="s">
        <v>28607</v>
      </c>
      <c r="B5573" s="409" t="s">
        <v>28608</v>
      </c>
      <c r="C5573" s="408" t="s">
        <v>143</v>
      </c>
      <c r="D5573" s="410">
        <v>38.700000000000003</v>
      </c>
    </row>
    <row r="5574" spans="1:4" ht="18" customHeight="1">
      <c r="A5574" s="408" t="s">
        <v>28609</v>
      </c>
      <c r="B5574" s="409" t="s">
        <v>28610</v>
      </c>
      <c r="C5574" s="408" t="s">
        <v>143</v>
      </c>
      <c r="D5574" s="410">
        <v>35.79</v>
      </c>
    </row>
    <row r="5575" spans="1:4" ht="18" customHeight="1">
      <c r="A5575" s="408" t="s">
        <v>28611</v>
      </c>
      <c r="B5575" s="409" t="s">
        <v>28612</v>
      </c>
      <c r="C5575" s="408" t="s">
        <v>143</v>
      </c>
      <c r="D5575" s="410">
        <v>35.270000000000003</v>
      </c>
    </row>
    <row r="5576" spans="1:4" ht="18" customHeight="1">
      <c r="A5576" s="408" t="s">
        <v>28613</v>
      </c>
      <c r="B5576" s="409" t="s">
        <v>28614</v>
      </c>
      <c r="C5576" s="408" t="s">
        <v>143</v>
      </c>
      <c r="D5576" s="410">
        <v>39.29</v>
      </c>
    </row>
    <row r="5577" spans="1:4" ht="18" customHeight="1">
      <c r="A5577" s="408" t="s">
        <v>28615</v>
      </c>
      <c r="B5577" s="409" t="s">
        <v>28616</v>
      </c>
      <c r="C5577" s="408" t="s">
        <v>143</v>
      </c>
      <c r="D5577" s="410">
        <v>36.229999999999997</v>
      </c>
    </row>
    <row r="5578" spans="1:4" ht="18" customHeight="1">
      <c r="A5578" s="408" t="s">
        <v>28617</v>
      </c>
      <c r="B5578" s="409" t="s">
        <v>28618</v>
      </c>
      <c r="C5578" s="408" t="s">
        <v>143</v>
      </c>
      <c r="D5578" s="410">
        <v>35.64</v>
      </c>
    </row>
    <row r="5579" spans="1:4" ht="18" customHeight="1">
      <c r="A5579" s="408" t="s">
        <v>28619</v>
      </c>
      <c r="B5579" s="409" t="s">
        <v>28620</v>
      </c>
      <c r="C5579" s="408" t="s">
        <v>143</v>
      </c>
      <c r="D5579" s="410">
        <v>40.28</v>
      </c>
    </row>
    <row r="5580" spans="1:4" ht="18" customHeight="1">
      <c r="A5580" s="408" t="s">
        <v>28621</v>
      </c>
      <c r="B5580" s="409" t="s">
        <v>28622</v>
      </c>
      <c r="C5580" s="408" t="s">
        <v>143</v>
      </c>
      <c r="D5580" s="410">
        <v>38.11</v>
      </c>
    </row>
    <row r="5581" spans="1:4" ht="18" customHeight="1">
      <c r="A5581" s="408" t="s">
        <v>28623</v>
      </c>
      <c r="B5581" s="409" t="s">
        <v>28624</v>
      </c>
      <c r="C5581" s="408" t="s">
        <v>143</v>
      </c>
      <c r="D5581" s="410">
        <v>36.159999999999997</v>
      </c>
    </row>
    <row r="5582" spans="1:4" ht="18" customHeight="1">
      <c r="A5582" s="408" t="s">
        <v>28625</v>
      </c>
      <c r="B5582" s="409" t="s">
        <v>28626</v>
      </c>
      <c r="C5582" s="408" t="s">
        <v>143</v>
      </c>
      <c r="D5582" s="410">
        <v>34.380000000000003</v>
      </c>
    </row>
    <row r="5583" spans="1:4" ht="18" customHeight="1">
      <c r="A5583" s="408" t="s">
        <v>28627</v>
      </c>
      <c r="B5583" s="409" t="s">
        <v>28628</v>
      </c>
      <c r="C5583" s="408" t="s">
        <v>143</v>
      </c>
      <c r="D5583" s="410">
        <v>32.630000000000003</v>
      </c>
    </row>
    <row r="5584" spans="1:4" ht="18" customHeight="1">
      <c r="A5584" s="408" t="s">
        <v>28629</v>
      </c>
      <c r="B5584" s="409" t="s">
        <v>28630</v>
      </c>
      <c r="C5584" s="408" t="s">
        <v>143</v>
      </c>
      <c r="D5584" s="410">
        <v>32.479999999999997</v>
      </c>
    </row>
    <row r="5585" spans="1:4" ht="18" customHeight="1">
      <c r="A5585" s="408" t="s">
        <v>28631</v>
      </c>
      <c r="B5585" s="409" t="s">
        <v>28632</v>
      </c>
      <c r="C5585" s="408" t="s">
        <v>143</v>
      </c>
      <c r="D5585" s="410">
        <v>34.9</v>
      </c>
    </row>
    <row r="5586" spans="1:4" ht="18" customHeight="1">
      <c r="A5586" s="408" t="s">
        <v>28633</v>
      </c>
      <c r="B5586" s="409" t="s">
        <v>28634</v>
      </c>
      <c r="C5586" s="408" t="s">
        <v>143</v>
      </c>
      <c r="D5586" s="410">
        <v>32.97</v>
      </c>
    </row>
    <row r="5587" spans="1:4" ht="18" customHeight="1">
      <c r="A5587" s="408" t="s">
        <v>28635</v>
      </c>
      <c r="B5587" s="409" t="s">
        <v>28636</v>
      </c>
      <c r="C5587" s="408" t="s">
        <v>143</v>
      </c>
      <c r="D5587" s="410">
        <v>32.729999999999997</v>
      </c>
    </row>
    <row r="5588" spans="1:4" ht="18" customHeight="1">
      <c r="A5588" s="408" t="s">
        <v>28637</v>
      </c>
      <c r="B5588" s="409" t="s">
        <v>28638</v>
      </c>
      <c r="C5588" s="408" t="s">
        <v>143</v>
      </c>
      <c r="D5588" s="410">
        <v>32.630000000000003</v>
      </c>
    </row>
    <row r="5589" spans="1:4" ht="18" customHeight="1">
      <c r="A5589" s="408" t="s">
        <v>28639</v>
      </c>
      <c r="B5589" s="409" t="s">
        <v>28640</v>
      </c>
      <c r="C5589" s="408" t="s">
        <v>143</v>
      </c>
      <c r="D5589" s="410">
        <v>32.28</v>
      </c>
    </row>
    <row r="5590" spans="1:4" ht="18" customHeight="1">
      <c r="A5590" s="408" t="s">
        <v>28641</v>
      </c>
      <c r="B5590" s="409" t="s">
        <v>28642</v>
      </c>
      <c r="C5590" s="408" t="s">
        <v>143</v>
      </c>
      <c r="D5590" s="410">
        <v>32.130000000000003</v>
      </c>
    </row>
    <row r="5591" spans="1:4" ht="18" customHeight="1">
      <c r="A5591" s="408" t="s">
        <v>28643</v>
      </c>
      <c r="B5591" s="409" t="s">
        <v>28644</v>
      </c>
      <c r="C5591" s="408" t="s">
        <v>143</v>
      </c>
      <c r="D5591" s="410">
        <v>35.340000000000003</v>
      </c>
    </row>
    <row r="5592" spans="1:4" ht="18" customHeight="1">
      <c r="A5592" s="408" t="s">
        <v>28645</v>
      </c>
      <c r="B5592" s="409" t="s">
        <v>28646</v>
      </c>
      <c r="C5592" s="408" t="s">
        <v>143</v>
      </c>
      <c r="D5592" s="410">
        <v>34.450000000000003</v>
      </c>
    </row>
    <row r="5593" spans="1:4" ht="18" customHeight="1">
      <c r="A5593" s="408" t="s">
        <v>28647</v>
      </c>
      <c r="B5593" s="409" t="s">
        <v>28648</v>
      </c>
      <c r="C5593" s="408" t="s">
        <v>143</v>
      </c>
      <c r="D5593" s="410">
        <v>32.92</v>
      </c>
    </row>
    <row r="5594" spans="1:4" ht="18" customHeight="1">
      <c r="A5594" s="408" t="s">
        <v>28649</v>
      </c>
      <c r="B5594" s="409" t="s">
        <v>28650</v>
      </c>
      <c r="C5594" s="408" t="s">
        <v>143</v>
      </c>
      <c r="D5594" s="410">
        <v>35.71</v>
      </c>
    </row>
    <row r="5595" spans="1:4" ht="18" customHeight="1">
      <c r="A5595" s="408" t="s">
        <v>28651</v>
      </c>
      <c r="B5595" s="409" t="s">
        <v>28652</v>
      </c>
      <c r="C5595" s="408" t="s">
        <v>143</v>
      </c>
      <c r="D5595" s="410">
        <v>34.68</v>
      </c>
    </row>
    <row r="5596" spans="1:4" ht="18" customHeight="1">
      <c r="A5596" s="408" t="s">
        <v>28653</v>
      </c>
      <c r="B5596" s="409" t="s">
        <v>28654</v>
      </c>
      <c r="C5596" s="408" t="s">
        <v>143</v>
      </c>
      <c r="D5596" s="410">
        <v>33.17</v>
      </c>
    </row>
    <row r="5597" spans="1:4" ht="18" customHeight="1">
      <c r="A5597" s="408" t="s">
        <v>28655</v>
      </c>
      <c r="B5597" s="409" t="s">
        <v>28656</v>
      </c>
      <c r="C5597" s="408" t="s">
        <v>143</v>
      </c>
      <c r="D5597" s="410">
        <v>42.03</v>
      </c>
    </row>
    <row r="5598" spans="1:4" ht="18" customHeight="1">
      <c r="A5598" s="408" t="s">
        <v>28657</v>
      </c>
      <c r="B5598" s="409" t="s">
        <v>28658</v>
      </c>
      <c r="C5598" s="408" t="s">
        <v>143</v>
      </c>
      <c r="D5598" s="410">
        <v>38.4</v>
      </c>
    </row>
    <row r="5599" spans="1:4" ht="18" customHeight="1">
      <c r="A5599" s="408" t="s">
        <v>28659</v>
      </c>
      <c r="B5599" s="409" t="s">
        <v>28660</v>
      </c>
      <c r="C5599" s="408" t="s">
        <v>143</v>
      </c>
      <c r="D5599" s="410">
        <v>36.450000000000003</v>
      </c>
    </row>
    <row r="5600" spans="1:4" ht="9" customHeight="1">
      <c r="A5600" s="408" t="s">
        <v>28661</v>
      </c>
      <c r="B5600" s="409" t="s">
        <v>28662</v>
      </c>
      <c r="C5600" s="408" t="s">
        <v>143</v>
      </c>
      <c r="D5600" s="410">
        <v>5.04</v>
      </c>
    </row>
    <row r="5601" spans="1:4" ht="18" customHeight="1">
      <c r="A5601" s="408" t="s">
        <v>28663</v>
      </c>
      <c r="B5601" s="409" t="s">
        <v>28664</v>
      </c>
      <c r="C5601" s="408" t="s">
        <v>143</v>
      </c>
      <c r="D5601" s="410">
        <v>14.74</v>
      </c>
    </row>
    <row r="5602" spans="1:4" ht="18" customHeight="1">
      <c r="A5602" s="408" t="s">
        <v>28665</v>
      </c>
      <c r="B5602" s="409" t="s">
        <v>28666</v>
      </c>
      <c r="C5602" s="408" t="s">
        <v>143</v>
      </c>
      <c r="D5602" s="410">
        <v>13.99</v>
      </c>
    </row>
    <row r="5603" spans="1:4" ht="18" customHeight="1">
      <c r="A5603" s="408" t="s">
        <v>28667</v>
      </c>
      <c r="B5603" s="409" t="s">
        <v>28668</v>
      </c>
      <c r="C5603" s="408" t="s">
        <v>143</v>
      </c>
      <c r="D5603" s="410">
        <v>13.72</v>
      </c>
    </row>
    <row r="5604" spans="1:4" ht="18" customHeight="1">
      <c r="A5604" s="408" t="s">
        <v>28669</v>
      </c>
      <c r="B5604" s="409" t="s">
        <v>28670</v>
      </c>
      <c r="C5604" s="408" t="s">
        <v>143</v>
      </c>
      <c r="D5604" s="410">
        <v>16.52</v>
      </c>
    </row>
    <row r="5605" spans="1:4" ht="18" customHeight="1">
      <c r="A5605" s="408" t="s">
        <v>28671</v>
      </c>
      <c r="B5605" s="409" t="s">
        <v>28672</v>
      </c>
      <c r="C5605" s="408" t="s">
        <v>143</v>
      </c>
      <c r="D5605" s="410">
        <v>14.13</v>
      </c>
    </row>
    <row r="5606" spans="1:4" ht="18" customHeight="1">
      <c r="A5606" s="408" t="s">
        <v>28673</v>
      </c>
      <c r="B5606" s="409" t="s">
        <v>28674</v>
      </c>
      <c r="C5606" s="408" t="s">
        <v>143</v>
      </c>
      <c r="D5606" s="410">
        <v>13.85</v>
      </c>
    </row>
    <row r="5607" spans="1:4" ht="18" customHeight="1">
      <c r="A5607" s="408" t="s">
        <v>28675</v>
      </c>
      <c r="B5607" s="409" t="s">
        <v>28676</v>
      </c>
      <c r="C5607" s="408" t="s">
        <v>143</v>
      </c>
      <c r="D5607" s="410">
        <v>16.72</v>
      </c>
    </row>
    <row r="5608" spans="1:4" ht="18" customHeight="1">
      <c r="A5608" s="408" t="s">
        <v>28677</v>
      </c>
      <c r="B5608" s="409" t="s">
        <v>28678</v>
      </c>
      <c r="C5608" s="408" t="s">
        <v>143</v>
      </c>
      <c r="D5608" s="410">
        <v>14.26</v>
      </c>
    </row>
    <row r="5609" spans="1:4" ht="18" customHeight="1">
      <c r="A5609" s="408" t="s">
        <v>28679</v>
      </c>
      <c r="B5609" s="409" t="s">
        <v>28680</v>
      </c>
      <c r="C5609" s="408" t="s">
        <v>143</v>
      </c>
      <c r="D5609" s="410">
        <v>13.99</v>
      </c>
    </row>
    <row r="5610" spans="1:4" ht="18" customHeight="1">
      <c r="A5610" s="408" t="s">
        <v>28681</v>
      </c>
      <c r="B5610" s="409" t="s">
        <v>28682</v>
      </c>
      <c r="C5610" s="408" t="s">
        <v>143</v>
      </c>
      <c r="D5610" s="410">
        <v>17.03</v>
      </c>
    </row>
    <row r="5611" spans="1:4" ht="18" customHeight="1">
      <c r="A5611" s="408" t="s">
        <v>28683</v>
      </c>
      <c r="B5611" s="409" t="s">
        <v>28684</v>
      </c>
      <c r="C5611" s="408" t="s">
        <v>143</v>
      </c>
      <c r="D5611" s="410">
        <v>14.47</v>
      </c>
    </row>
    <row r="5612" spans="1:4" ht="18" customHeight="1">
      <c r="A5612" s="408" t="s">
        <v>28685</v>
      </c>
      <c r="B5612" s="409" t="s">
        <v>28686</v>
      </c>
      <c r="C5612" s="408" t="s">
        <v>143</v>
      </c>
      <c r="D5612" s="410">
        <v>14.13</v>
      </c>
    </row>
    <row r="5613" spans="1:4" ht="18" customHeight="1">
      <c r="A5613" s="408" t="s">
        <v>28687</v>
      </c>
      <c r="B5613" s="409" t="s">
        <v>28688</v>
      </c>
      <c r="C5613" s="408" t="s">
        <v>143</v>
      </c>
      <c r="D5613" s="410">
        <v>17.23</v>
      </c>
    </row>
    <row r="5614" spans="1:4" ht="18" customHeight="1">
      <c r="A5614" s="408" t="s">
        <v>28689</v>
      </c>
      <c r="B5614" s="409" t="s">
        <v>28690</v>
      </c>
      <c r="C5614" s="408" t="s">
        <v>143</v>
      </c>
      <c r="D5614" s="410">
        <v>14.6</v>
      </c>
    </row>
    <row r="5615" spans="1:4" ht="18" customHeight="1">
      <c r="A5615" s="408" t="s">
        <v>28691</v>
      </c>
      <c r="B5615" s="409" t="s">
        <v>28692</v>
      </c>
      <c r="C5615" s="408" t="s">
        <v>143</v>
      </c>
      <c r="D5615" s="410">
        <v>14.19</v>
      </c>
    </row>
    <row r="5616" spans="1:4" ht="18" customHeight="1">
      <c r="A5616" s="408" t="s">
        <v>28693</v>
      </c>
      <c r="B5616" s="409" t="s">
        <v>28694</v>
      </c>
      <c r="C5616" s="408" t="s">
        <v>143</v>
      </c>
      <c r="D5616" s="410">
        <v>17.64</v>
      </c>
    </row>
    <row r="5617" spans="1:4" ht="18" customHeight="1">
      <c r="A5617" s="408" t="s">
        <v>28695</v>
      </c>
      <c r="B5617" s="409" t="s">
        <v>28696</v>
      </c>
      <c r="C5617" s="408" t="s">
        <v>143</v>
      </c>
      <c r="D5617" s="410">
        <v>14.88</v>
      </c>
    </row>
    <row r="5618" spans="1:4" ht="18" customHeight="1">
      <c r="A5618" s="408" t="s">
        <v>28697</v>
      </c>
      <c r="B5618" s="409" t="s">
        <v>28698</v>
      </c>
      <c r="C5618" s="408" t="s">
        <v>143</v>
      </c>
      <c r="D5618" s="410">
        <v>14.47</v>
      </c>
    </row>
    <row r="5619" spans="1:4" ht="18" customHeight="1">
      <c r="A5619" s="408" t="s">
        <v>28699</v>
      </c>
      <c r="B5619" s="409" t="s">
        <v>28700</v>
      </c>
      <c r="C5619" s="408" t="s">
        <v>143</v>
      </c>
      <c r="D5619" s="410">
        <v>18.36</v>
      </c>
    </row>
    <row r="5620" spans="1:4" ht="18" customHeight="1">
      <c r="A5620" s="408" t="s">
        <v>28701</v>
      </c>
      <c r="B5620" s="409" t="s">
        <v>28702</v>
      </c>
      <c r="C5620" s="408" t="s">
        <v>143</v>
      </c>
      <c r="D5620" s="410">
        <v>16.82</v>
      </c>
    </row>
    <row r="5621" spans="1:4" ht="18" customHeight="1">
      <c r="A5621" s="408" t="s">
        <v>28703</v>
      </c>
      <c r="B5621" s="409" t="s">
        <v>28704</v>
      </c>
      <c r="C5621" s="408" t="s">
        <v>143</v>
      </c>
      <c r="D5621" s="410">
        <v>14.81</v>
      </c>
    </row>
    <row r="5622" spans="1:4" ht="18" customHeight="1">
      <c r="A5622" s="408" t="s">
        <v>28705</v>
      </c>
      <c r="B5622" s="409" t="s">
        <v>28706</v>
      </c>
      <c r="C5622" s="408" t="s">
        <v>143</v>
      </c>
      <c r="D5622" s="410">
        <v>13.65</v>
      </c>
    </row>
    <row r="5623" spans="1:4" ht="18" customHeight="1">
      <c r="A5623" s="408" t="s">
        <v>28707</v>
      </c>
      <c r="B5623" s="409" t="s">
        <v>28708</v>
      </c>
      <c r="C5623" s="408" t="s">
        <v>143</v>
      </c>
      <c r="D5623" s="410">
        <v>13.24</v>
      </c>
    </row>
    <row r="5624" spans="1:4" ht="18" customHeight="1">
      <c r="A5624" s="408" t="s">
        <v>28709</v>
      </c>
      <c r="B5624" s="409" t="s">
        <v>28710</v>
      </c>
      <c r="C5624" s="408" t="s">
        <v>143</v>
      </c>
      <c r="D5624" s="410">
        <v>13.1</v>
      </c>
    </row>
    <row r="5625" spans="1:4" ht="18" customHeight="1">
      <c r="A5625" s="408" t="s">
        <v>28711</v>
      </c>
      <c r="B5625" s="409" t="s">
        <v>28712</v>
      </c>
      <c r="C5625" s="408" t="s">
        <v>143</v>
      </c>
      <c r="D5625" s="410">
        <v>13.92</v>
      </c>
    </row>
    <row r="5626" spans="1:4" ht="18" customHeight="1">
      <c r="A5626" s="408" t="s">
        <v>28713</v>
      </c>
      <c r="B5626" s="409" t="s">
        <v>28714</v>
      </c>
      <c r="C5626" s="408" t="s">
        <v>143</v>
      </c>
      <c r="D5626" s="410">
        <v>13.44</v>
      </c>
    </row>
    <row r="5627" spans="1:4" ht="18" customHeight="1">
      <c r="A5627" s="408" t="s">
        <v>28715</v>
      </c>
      <c r="B5627" s="409" t="s">
        <v>28716</v>
      </c>
      <c r="C5627" s="408" t="s">
        <v>143</v>
      </c>
      <c r="D5627" s="410">
        <v>13.31</v>
      </c>
    </row>
    <row r="5628" spans="1:4" ht="18" customHeight="1">
      <c r="A5628" s="408" t="s">
        <v>28717</v>
      </c>
      <c r="B5628" s="409" t="s">
        <v>28718</v>
      </c>
      <c r="C5628" s="408" t="s">
        <v>143</v>
      </c>
      <c r="D5628" s="410">
        <v>13.24</v>
      </c>
    </row>
    <row r="5629" spans="1:4" ht="18" customHeight="1">
      <c r="A5629" s="408" t="s">
        <v>28719</v>
      </c>
      <c r="B5629" s="409" t="s">
        <v>28720</v>
      </c>
      <c r="C5629" s="408" t="s">
        <v>143</v>
      </c>
      <c r="D5629" s="410">
        <v>13.03</v>
      </c>
    </row>
    <row r="5630" spans="1:4" ht="18" customHeight="1">
      <c r="A5630" s="408" t="s">
        <v>28721</v>
      </c>
      <c r="B5630" s="409" t="s">
        <v>28722</v>
      </c>
      <c r="C5630" s="408" t="s">
        <v>143</v>
      </c>
      <c r="D5630" s="410">
        <v>12.9</v>
      </c>
    </row>
    <row r="5631" spans="1:4" ht="18" customHeight="1">
      <c r="A5631" s="408" t="s">
        <v>28723</v>
      </c>
      <c r="B5631" s="409" t="s">
        <v>28724</v>
      </c>
      <c r="C5631" s="408" t="s">
        <v>143</v>
      </c>
      <c r="D5631" s="410">
        <v>14.26</v>
      </c>
    </row>
    <row r="5632" spans="1:4" ht="18" customHeight="1">
      <c r="A5632" s="408" t="s">
        <v>28725</v>
      </c>
      <c r="B5632" s="409" t="s">
        <v>28726</v>
      </c>
      <c r="C5632" s="408" t="s">
        <v>143</v>
      </c>
      <c r="D5632" s="410">
        <v>13.65</v>
      </c>
    </row>
    <row r="5633" spans="1:4" ht="18" customHeight="1">
      <c r="A5633" s="408" t="s">
        <v>28727</v>
      </c>
      <c r="B5633" s="409" t="s">
        <v>28728</v>
      </c>
      <c r="C5633" s="408" t="s">
        <v>143</v>
      </c>
      <c r="D5633" s="410">
        <v>13.44</v>
      </c>
    </row>
    <row r="5634" spans="1:4" ht="18" customHeight="1">
      <c r="A5634" s="408" t="s">
        <v>28729</v>
      </c>
      <c r="B5634" s="409" t="s">
        <v>28730</v>
      </c>
      <c r="C5634" s="408" t="s">
        <v>143</v>
      </c>
      <c r="D5634" s="410">
        <v>14.47</v>
      </c>
    </row>
    <row r="5635" spans="1:4" ht="18" customHeight="1">
      <c r="A5635" s="408" t="s">
        <v>28731</v>
      </c>
      <c r="B5635" s="409" t="s">
        <v>28732</v>
      </c>
      <c r="C5635" s="408" t="s">
        <v>143</v>
      </c>
      <c r="D5635" s="410">
        <v>13.78</v>
      </c>
    </row>
    <row r="5636" spans="1:4" ht="18" customHeight="1">
      <c r="A5636" s="408" t="s">
        <v>28733</v>
      </c>
      <c r="B5636" s="409" t="s">
        <v>28734</v>
      </c>
      <c r="C5636" s="408" t="s">
        <v>143</v>
      </c>
      <c r="D5636" s="410">
        <v>13.58</v>
      </c>
    </row>
    <row r="5637" spans="1:4" ht="18" customHeight="1">
      <c r="A5637" s="408" t="s">
        <v>28735</v>
      </c>
      <c r="B5637" s="409" t="s">
        <v>28736</v>
      </c>
      <c r="C5637" s="408" t="s">
        <v>143</v>
      </c>
      <c r="D5637" s="410">
        <v>18.670000000000002</v>
      </c>
    </row>
    <row r="5638" spans="1:4" ht="18" customHeight="1">
      <c r="A5638" s="408" t="s">
        <v>28737</v>
      </c>
      <c r="B5638" s="409" t="s">
        <v>28738</v>
      </c>
      <c r="C5638" s="408" t="s">
        <v>143</v>
      </c>
      <c r="D5638" s="410">
        <v>17.03</v>
      </c>
    </row>
    <row r="5639" spans="1:4" ht="18" customHeight="1">
      <c r="A5639" s="408" t="s">
        <v>28739</v>
      </c>
      <c r="B5639" s="409" t="s">
        <v>28740</v>
      </c>
      <c r="C5639" s="408" t="s">
        <v>143</v>
      </c>
      <c r="D5639" s="410">
        <v>16.52</v>
      </c>
    </row>
    <row r="5640" spans="1:4" ht="9" customHeight="1">
      <c r="A5640" s="408" t="s">
        <v>28741</v>
      </c>
      <c r="B5640" s="409" t="s">
        <v>28742</v>
      </c>
      <c r="C5640" s="408" t="s">
        <v>143</v>
      </c>
      <c r="D5640" s="410">
        <v>18.71</v>
      </c>
    </row>
    <row r="5641" spans="1:4" ht="9" customHeight="1">
      <c r="A5641" s="408" t="s">
        <v>28743</v>
      </c>
      <c r="B5641" s="409" t="s">
        <v>28744</v>
      </c>
      <c r="C5641" s="408" t="s">
        <v>143</v>
      </c>
      <c r="D5641" s="410">
        <v>21.14</v>
      </c>
    </row>
    <row r="5642" spans="1:4" ht="9" customHeight="1">
      <c r="A5642" s="408" t="s">
        <v>28745</v>
      </c>
      <c r="B5642" s="409" t="s">
        <v>28746</v>
      </c>
      <c r="C5642" s="408" t="s">
        <v>143</v>
      </c>
      <c r="D5642" s="410">
        <v>10.72</v>
      </c>
    </row>
    <row r="5643" spans="1:4" ht="9" customHeight="1">
      <c r="A5643" s="408" t="s">
        <v>28747</v>
      </c>
      <c r="B5643" s="409" t="s">
        <v>28748</v>
      </c>
      <c r="C5643" s="408" t="s">
        <v>143</v>
      </c>
      <c r="D5643" s="410">
        <v>11.89</v>
      </c>
    </row>
    <row r="5644" spans="1:4" ht="9" customHeight="1">
      <c r="A5644" s="408" t="s">
        <v>28749</v>
      </c>
      <c r="B5644" s="409" t="s">
        <v>28750</v>
      </c>
      <c r="C5644" s="408" t="s">
        <v>143</v>
      </c>
      <c r="D5644" s="410">
        <v>8.51</v>
      </c>
    </row>
    <row r="5645" spans="1:4" ht="9" customHeight="1">
      <c r="A5645" s="408" t="s">
        <v>28751</v>
      </c>
      <c r="B5645" s="409" t="s">
        <v>28752</v>
      </c>
      <c r="C5645" s="408" t="s">
        <v>143</v>
      </c>
      <c r="D5645" s="410">
        <v>2.14</v>
      </c>
    </row>
    <row r="5646" spans="1:4" ht="9" customHeight="1">
      <c r="A5646" s="408" t="s">
        <v>28753</v>
      </c>
      <c r="B5646" s="409" t="s">
        <v>28754</v>
      </c>
      <c r="C5646" s="408" t="s">
        <v>143</v>
      </c>
      <c r="D5646" s="410">
        <v>14.07</v>
      </c>
    </row>
    <row r="5647" spans="1:4" ht="9" customHeight="1">
      <c r="A5647" s="408" t="s">
        <v>28755</v>
      </c>
      <c r="B5647" s="409" t="s">
        <v>28756</v>
      </c>
      <c r="C5647" s="408" t="s">
        <v>143</v>
      </c>
      <c r="D5647" s="410">
        <v>16.28</v>
      </c>
    </row>
    <row r="5648" spans="1:4" ht="9" customHeight="1">
      <c r="A5648" s="408" t="s">
        <v>28757</v>
      </c>
      <c r="B5648" s="409" t="s">
        <v>28758</v>
      </c>
      <c r="C5648" s="408" t="s">
        <v>143</v>
      </c>
      <c r="D5648" s="410">
        <v>2.0299999999999998</v>
      </c>
    </row>
    <row r="5649" spans="1:4" ht="9" customHeight="1">
      <c r="A5649" s="408" t="s">
        <v>28759</v>
      </c>
      <c r="B5649" s="409" t="s">
        <v>28760</v>
      </c>
      <c r="C5649" s="408" t="s">
        <v>143</v>
      </c>
      <c r="D5649" s="410">
        <v>6.05</v>
      </c>
    </row>
    <row r="5650" spans="1:4" ht="9" customHeight="1">
      <c r="A5650" s="408" t="s">
        <v>28761</v>
      </c>
      <c r="B5650" s="409" t="s">
        <v>28762</v>
      </c>
      <c r="C5650" s="408" t="s">
        <v>144</v>
      </c>
      <c r="D5650" s="410">
        <v>0.36</v>
      </c>
    </row>
    <row r="5651" spans="1:4" ht="9" customHeight="1">
      <c r="A5651" s="408" t="s">
        <v>28763</v>
      </c>
      <c r="B5651" s="409" t="s">
        <v>28764</v>
      </c>
      <c r="C5651" s="408" t="s">
        <v>21090</v>
      </c>
      <c r="D5651" s="410">
        <v>45.54</v>
      </c>
    </row>
    <row r="5652" spans="1:4" ht="9" customHeight="1">
      <c r="A5652" s="408" t="s">
        <v>28765</v>
      </c>
      <c r="B5652" s="409" t="s">
        <v>28766</v>
      </c>
      <c r="C5652" s="408" t="s">
        <v>143</v>
      </c>
      <c r="D5652" s="410">
        <v>0</v>
      </c>
    </row>
    <row r="5653" spans="1:4" ht="9" customHeight="1">
      <c r="A5653" s="408" t="s">
        <v>28767</v>
      </c>
      <c r="B5653" s="409" t="s">
        <v>28768</v>
      </c>
      <c r="C5653" s="408" t="s">
        <v>144</v>
      </c>
      <c r="D5653" s="410">
        <v>87.69</v>
      </c>
    </row>
    <row r="5654" spans="1:4" ht="9" customHeight="1">
      <c r="A5654" s="408" t="s">
        <v>28769</v>
      </c>
      <c r="B5654" s="409" t="s">
        <v>28770</v>
      </c>
      <c r="C5654" s="408" t="s">
        <v>21090</v>
      </c>
      <c r="D5654" s="410">
        <v>235.63</v>
      </c>
    </row>
    <row r="5655" spans="1:4" ht="9" customHeight="1">
      <c r="A5655" s="408" t="s">
        <v>28771</v>
      </c>
      <c r="B5655" s="409" t="s">
        <v>28772</v>
      </c>
      <c r="C5655" s="408" t="s">
        <v>6</v>
      </c>
      <c r="D5655" s="410">
        <v>87.68</v>
      </c>
    </row>
    <row r="5656" spans="1:4" ht="18" customHeight="1">
      <c r="A5656" s="408" t="s">
        <v>28773</v>
      </c>
      <c r="B5656" s="409" t="s">
        <v>28774</v>
      </c>
      <c r="C5656" s="408" t="s">
        <v>6</v>
      </c>
      <c r="D5656" s="410">
        <v>83.6</v>
      </c>
    </row>
    <row r="5657" spans="1:4" ht="9" customHeight="1">
      <c r="A5657" s="408" t="s">
        <v>28775</v>
      </c>
      <c r="B5657" s="409" t="s">
        <v>28776</v>
      </c>
      <c r="C5657" s="408" t="s">
        <v>6</v>
      </c>
      <c r="D5657" s="410">
        <v>94.31</v>
      </c>
    </row>
    <row r="5658" spans="1:4" ht="9" customHeight="1">
      <c r="A5658" s="408" t="s">
        <v>28777</v>
      </c>
      <c r="B5658" s="409" t="s">
        <v>28778</v>
      </c>
      <c r="C5658" s="408" t="s">
        <v>6</v>
      </c>
      <c r="D5658" s="410">
        <v>103.33</v>
      </c>
    </row>
    <row r="5659" spans="1:4" ht="9" customHeight="1">
      <c r="A5659" s="408" t="s">
        <v>28779</v>
      </c>
      <c r="B5659" s="409" t="s">
        <v>28780</v>
      </c>
      <c r="C5659" s="408" t="s">
        <v>6</v>
      </c>
      <c r="D5659" s="410">
        <v>43.64</v>
      </c>
    </row>
    <row r="5660" spans="1:4" ht="9" customHeight="1">
      <c r="A5660" s="408" t="s">
        <v>28781</v>
      </c>
      <c r="B5660" s="409" t="s">
        <v>28782</v>
      </c>
      <c r="C5660" s="408" t="s">
        <v>6</v>
      </c>
      <c r="D5660" s="410">
        <v>48.24</v>
      </c>
    </row>
    <row r="5661" spans="1:4" ht="9" customHeight="1">
      <c r="A5661" s="408" t="s">
        <v>28783</v>
      </c>
      <c r="B5661" s="409" t="s">
        <v>28784</v>
      </c>
      <c r="C5661" s="408" t="s">
        <v>6</v>
      </c>
      <c r="D5661" s="410">
        <v>55.18</v>
      </c>
    </row>
    <row r="5662" spans="1:4" ht="9" customHeight="1">
      <c r="A5662" s="408" t="s">
        <v>28785</v>
      </c>
      <c r="B5662" s="409" t="s">
        <v>28786</v>
      </c>
      <c r="C5662" s="408" t="s">
        <v>6</v>
      </c>
      <c r="D5662" s="410">
        <v>30.24</v>
      </c>
    </row>
    <row r="5663" spans="1:4" ht="9" customHeight="1">
      <c r="A5663" s="408" t="s">
        <v>28787</v>
      </c>
      <c r="B5663" s="409" t="s">
        <v>28788</v>
      </c>
      <c r="C5663" s="408" t="s">
        <v>6</v>
      </c>
      <c r="D5663" s="410">
        <v>52.95</v>
      </c>
    </row>
    <row r="5664" spans="1:4" ht="9" customHeight="1">
      <c r="A5664" s="408" t="s">
        <v>28789</v>
      </c>
      <c r="B5664" s="409" t="s">
        <v>28790</v>
      </c>
      <c r="C5664" s="408" t="s">
        <v>6</v>
      </c>
      <c r="D5664" s="410">
        <v>19.809999999999999</v>
      </c>
    </row>
    <row r="5665" spans="1:4" ht="9" customHeight="1">
      <c r="A5665" s="408" t="s">
        <v>28791</v>
      </c>
      <c r="B5665" s="409" t="s">
        <v>28792</v>
      </c>
      <c r="C5665" s="408" t="s">
        <v>6</v>
      </c>
      <c r="D5665" s="410">
        <v>23.81</v>
      </c>
    </row>
    <row r="5666" spans="1:4" ht="9" customHeight="1">
      <c r="A5666" s="408" t="s">
        <v>28793</v>
      </c>
      <c r="B5666" s="409" t="s">
        <v>28794</v>
      </c>
      <c r="C5666" s="408" t="s">
        <v>6</v>
      </c>
      <c r="D5666" s="410">
        <v>53.49</v>
      </c>
    </row>
    <row r="5667" spans="1:4" ht="9" customHeight="1">
      <c r="A5667" s="408" t="s">
        <v>28795</v>
      </c>
      <c r="B5667" s="409" t="s">
        <v>28796</v>
      </c>
      <c r="C5667" s="408" t="s">
        <v>144</v>
      </c>
      <c r="D5667" s="410">
        <v>40.1</v>
      </c>
    </row>
    <row r="5668" spans="1:4" ht="18" customHeight="1">
      <c r="A5668" s="408" t="s">
        <v>28797</v>
      </c>
      <c r="B5668" s="409" t="s">
        <v>28798</v>
      </c>
      <c r="C5668" s="408" t="s">
        <v>12728</v>
      </c>
      <c r="D5668" s="410">
        <v>457.13</v>
      </c>
    </row>
    <row r="5669" spans="1:4" ht="18" customHeight="1">
      <c r="A5669" s="408" t="s">
        <v>28799</v>
      </c>
      <c r="B5669" s="409" t="s">
        <v>28800</v>
      </c>
      <c r="C5669" s="408" t="s">
        <v>12728</v>
      </c>
      <c r="D5669" s="410">
        <v>542.51</v>
      </c>
    </row>
    <row r="5670" spans="1:4" ht="18" customHeight="1">
      <c r="A5670" s="408" t="s">
        <v>28801</v>
      </c>
      <c r="B5670" s="409" t="s">
        <v>28802</v>
      </c>
      <c r="C5670" s="408" t="s">
        <v>12728</v>
      </c>
      <c r="D5670" s="410">
        <v>327.37</v>
      </c>
    </row>
    <row r="5671" spans="1:4" ht="18" customHeight="1">
      <c r="A5671" s="408" t="s">
        <v>28803</v>
      </c>
      <c r="B5671" s="409" t="s">
        <v>28804</v>
      </c>
      <c r="C5671" s="408" t="s">
        <v>12728</v>
      </c>
      <c r="D5671" s="410">
        <v>394.96</v>
      </c>
    </row>
    <row r="5672" spans="1:4" ht="18" customHeight="1">
      <c r="A5672" s="408" t="s">
        <v>28805</v>
      </c>
      <c r="B5672" s="409" t="s">
        <v>28806</v>
      </c>
      <c r="C5672" s="408" t="s">
        <v>12728</v>
      </c>
      <c r="D5672" s="410">
        <v>383.52</v>
      </c>
    </row>
    <row r="5673" spans="1:4" ht="18" customHeight="1">
      <c r="A5673" s="408" t="s">
        <v>28807</v>
      </c>
      <c r="B5673" s="409" t="s">
        <v>28808</v>
      </c>
      <c r="C5673" s="408" t="s">
        <v>12728</v>
      </c>
      <c r="D5673" s="410">
        <v>383.52</v>
      </c>
    </row>
    <row r="5674" spans="1:4" ht="18" customHeight="1">
      <c r="A5674" s="408" t="s">
        <v>28809</v>
      </c>
      <c r="B5674" s="409" t="s">
        <v>28810</v>
      </c>
      <c r="C5674" s="408" t="s">
        <v>12728</v>
      </c>
      <c r="D5674" s="410">
        <v>368.69</v>
      </c>
    </row>
    <row r="5675" spans="1:4" ht="18" customHeight="1">
      <c r="A5675" s="408" t="s">
        <v>28811</v>
      </c>
      <c r="B5675" s="409" t="s">
        <v>28812</v>
      </c>
      <c r="C5675" s="408" t="s">
        <v>12728</v>
      </c>
      <c r="D5675" s="410">
        <v>475.9</v>
      </c>
    </row>
    <row r="5676" spans="1:4" ht="18" customHeight="1">
      <c r="A5676" s="408" t="s">
        <v>28813</v>
      </c>
      <c r="B5676" s="409" t="s">
        <v>28814</v>
      </c>
      <c r="C5676" s="408" t="s">
        <v>12728</v>
      </c>
      <c r="D5676" s="410">
        <v>493.7</v>
      </c>
    </row>
    <row r="5677" spans="1:4" ht="18" customHeight="1">
      <c r="A5677" s="408" t="s">
        <v>28815</v>
      </c>
      <c r="B5677" s="409" t="s">
        <v>28816</v>
      </c>
      <c r="C5677" s="408" t="s">
        <v>12728</v>
      </c>
      <c r="D5677" s="410">
        <v>340.4</v>
      </c>
    </row>
    <row r="5678" spans="1:4" ht="18" customHeight="1">
      <c r="A5678" s="408" t="s">
        <v>28817</v>
      </c>
      <c r="B5678" s="409" t="s">
        <v>28818</v>
      </c>
      <c r="C5678" s="408" t="s">
        <v>12728</v>
      </c>
      <c r="D5678" s="410">
        <v>331.35</v>
      </c>
    </row>
    <row r="5679" spans="1:4" ht="18" customHeight="1">
      <c r="A5679" s="408" t="s">
        <v>28819</v>
      </c>
      <c r="B5679" s="409" t="s">
        <v>28820</v>
      </c>
      <c r="C5679" s="408" t="s">
        <v>12728</v>
      </c>
      <c r="D5679" s="410">
        <v>368.69</v>
      </c>
    </row>
    <row r="5680" spans="1:4" ht="18" customHeight="1">
      <c r="A5680" s="408" t="s">
        <v>28821</v>
      </c>
      <c r="B5680" s="409" t="s">
        <v>28822</v>
      </c>
      <c r="C5680" s="408" t="s">
        <v>12728</v>
      </c>
      <c r="D5680" s="410">
        <v>410.25</v>
      </c>
    </row>
    <row r="5681" spans="1:4" ht="18" customHeight="1">
      <c r="A5681" s="408" t="s">
        <v>28823</v>
      </c>
      <c r="B5681" s="409" t="s">
        <v>28824</v>
      </c>
      <c r="C5681" s="408" t="s">
        <v>12728</v>
      </c>
      <c r="D5681" s="410">
        <v>493.7</v>
      </c>
    </row>
    <row r="5682" spans="1:4" ht="18" customHeight="1">
      <c r="A5682" s="408" t="s">
        <v>28825</v>
      </c>
      <c r="B5682" s="409" t="s">
        <v>28826</v>
      </c>
      <c r="C5682" s="408" t="s">
        <v>12728</v>
      </c>
      <c r="D5682" s="410">
        <v>748.15</v>
      </c>
    </row>
    <row r="5683" spans="1:4" ht="18" customHeight="1">
      <c r="A5683" s="408" t="s">
        <v>28827</v>
      </c>
      <c r="B5683" s="409" t="s">
        <v>28828</v>
      </c>
      <c r="C5683" s="408" t="s">
        <v>12728</v>
      </c>
      <c r="D5683" s="410">
        <v>839.12</v>
      </c>
    </row>
    <row r="5684" spans="1:4" ht="18" customHeight="1">
      <c r="A5684" s="408" t="s">
        <v>28829</v>
      </c>
      <c r="B5684" s="409" t="s">
        <v>28830</v>
      </c>
      <c r="C5684" s="408" t="s">
        <v>12728</v>
      </c>
      <c r="D5684" s="410">
        <v>1333.63</v>
      </c>
    </row>
    <row r="5685" spans="1:4" ht="18" customHeight="1">
      <c r="A5685" s="408" t="s">
        <v>28831</v>
      </c>
      <c r="B5685" s="409" t="s">
        <v>28832</v>
      </c>
      <c r="C5685" s="408" t="s">
        <v>12728</v>
      </c>
      <c r="D5685" s="410">
        <v>2071.91</v>
      </c>
    </row>
    <row r="5686" spans="1:4" ht="18" customHeight="1">
      <c r="A5686" s="408" t="s">
        <v>28833</v>
      </c>
      <c r="B5686" s="409" t="s">
        <v>28834</v>
      </c>
      <c r="C5686" s="408" t="s">
        <v>12728</v>
      </c>
      <c r="D5686" s="410">
        <v>348.79</v>
      </c>
    </row>
    <row r="5687" spans="1:4" ht="18" customHeight="1">
      <c r="A5687" s="408" t="s">
        <v>28835</v>
      </c>
      <c r="B5687" s="409" t="s">
        <v>28836</v>
      </c>
      <c r="C5687" s="408" t="s">
        <v>6</v>
      </c>
      <c r="D5687" s="410">
        <v>103.17</v>
      </c>
    </row>
    <row r="5688" spans="1:4" ht="18" customHeight="1">
      <c r="A5688" s="408" t="s">
        <v>28837</v>
      </c>
      <c r="B5688" s="409" t="s">
        <v>28838</v>
      </c>
      <c r="C5688" s="408" t="s">
        <v>6</v>
      </c>
      <c r="D5688" s="410">
        <v>113.7</v>
      </c>
    </row>
    <row r="5689" spans="1:4" ht="18" customHeight="1">
      <c r="A5689" s="408" t="s">
        <v>28839</v>
      </c>
      <c r="B5689" s="409" t="s">
        <v>28840</v>
      </c>
      <c r="C5689" s="408" t="s">
        <v>6</v>
      </c>
      <c r="D5689" s="410">
        <v>125.68</v>
      </c>
    </row>
    <row r="5690" spans="1:4" ht="18" customHeight="1">
      <c r="A5690" s="408" t="s">
        <v>28841</v>
      </c>
      <c r="B5690" s="409" t="s">
        <v>28842</v>
      </c>
      <c r="C5690" s="408" t="s">
        <v>6</v>
      </c>
      <c r="D5690" s="410">
        <v>124.57</v>
      </c>
    </row>
    <row r="5691" spans="1:4" ht="18" customHeight="1">
      <c r="A5691" s="408" t="s">
        <v>28843</v>
      </c>
      <c r="B5691" s="409" t="s">
        <v>28844</v>
      </c>
      <c r="C5691" s="408" t="s">
        <v>6</v>
      </c>
      <c r="D5691" s="410">
        <v>178.95</v>
      </c>
    </row>
    <row r="5692" spans="1:4" ht="18" customHeight="1">
      <c r="A5692" s="408" t="s">
        <v>28845</v>
      </c>
      <c r="B5692" s="409" t="s">
        <v>28846</v>
      </c>
      <c r="C5692" s="408" t="s">
        <v>6</v>
      </c>
      <c r="D5692" s="410">
        <v>219.04</v>
      </c>
    </row>
    <row r="5693" spans="1:4" ht="18" customHeight="1">
      <c r="A5693" s="408" t="s">
        <v>28847</v>
      </c>
      <c r="B5693" s="409" t="s">
        <v>28848</v>
      </c>
      <c r="C5693" s="408" t="s">
        <v>6</v>
      </c>
      <c r="D5693" s="410">
        <v>154.09</v>
      </c>
    </row>
    <row r="5694" spans="1:4" ht="18" customHeight="1">
      <c r="A5694" s="408" t="s">
        <v>28849</v>
      </c>
      <c r="B5694" s="409" t="s">
        <v>28850</v>
      </c>
      <c r="C5694" s="408" t="s">
        <v>6</v>
      </c>
      <c r="D5694" s="410">
        <v>177.67</v>
      </c>
    </row>
    <row r="5695" spans="1:4" ht="18" customHeight="1">
      <c r="A5695" s="408" t="s">
        <v>28851</v>
      </c>
      <c r="B5695" s="409" t="s">
        <v>28852</v>
      </c>
      <c r="C5695" s="408" t="s">
        <v>6</v>
      </c>
      <c r="D5695" s="410">
        <v>205.04</v>
      </c>
    </row>
    <row r="5696" spans="1:4" ht="18" customHeight="1">
      <c r="A5696" s="408" t="s">
        <v>28853</v>
      </c>
      <c r="B5696" s="409" t="s">
        <v>28854</v>
      </c>
      <c r="C5696" s="408" t="s">
        <v>6</v>
      </c>
      <c r="D5696" s="410">
        <v>287.60000000000002</v>
      </c>
    </row>
    <row r="5697" spans="1:4" ht="18" customHeight="1">
      <c r="A5697" s="408" t="s">
        <v>28855</v>
      </c>
      <c r="B5697" s="409" t="s">
        <v>28856</v>
      </c>
      <c r="C5697" s="408" t="s">
        <v>6</v>
      </c>
      <c r="D5697" s="410">
        <v>325.44</v>
      </c>
    </row>
    <row r="5698" spans="1:4" ht="9" customHeight="1">
      <c r="A5698" s="408" t="s">
        <v>28857</v>
      </c>
      <c r="B5698" s="409" t="s">
        <v>28858</v>
      </c>
      <c r="C5698" s="408" t="s">
        <v>6</v>
      </c>
      <c r="D5698" s="410">
        <v>185.86</v>
      </c>
    </row>
    <row r="5699" spans="1:4" ht="9" customHeight="1">
      <c r="A5699" s="408" t="s">
        <v>28859</v>
      </c>
      <c r="B5699" s="409" t="s">
        <v>28860</v>
      </c>
      <c r="C5699" s="408" t="s">
        <v>6</v>
      </c>
      <c r="D5699" s="410">
        <v>204.47</v>
      </c>
    </row>
    <row r="5700" spans="1:4" ht="9" customHeight="1">
      <c r="A5700" s="408" t="s">
        <v>28861</v>
      </c>
      <c r="B5700" s="409" t="s">
        <v>28862</v>
      </c>
      <c r="C5700" s="408" t="s">
        <v>6</v>
      </c>
      <c r="D5700" s="410">
        <v>144.19999999999999</v>
      </c>
    </row>
    <row r="5701" spans="1:4" ht="9" customHeight="1">
      <c r="A5701" s="408" t="s">
        <v>28863</v>
      </c>
      <c r="B5701" s="409" t="s">
        <v>28864</v>
      </c>
      <c r="C5701" s="408" t="s">
        <v>6</v>
      </c>
      <c r="D5701" s="410">
        <v>162.81</v>
      </c>
    </row>
    <row r="5702" spans="1:4" ht="18" customHeight="1">
      <c r="A5702" s="408" t="s">
        <v>28865</v>
      </c>
      <c r="B5702" s="409" t="s">
        <v>28866</v>
      </c>
      <c r="C5702" s="408" t="s">
        <v>6</v>
      </c>
      <c r="D5702" s="410">
        <v>128.41</v>
      </c>
    </row>
    <row r="5703" spans="1:4" ht="18" customHeight="1">
      <c r="A5703" s="408" t="s">
        <v>28867</v>
      </c>
      <c r="B5703" s="409" t="s">
        <v>28868</v>
      </c>
      <c r="C5703" s="408" t="s">
        <v>6</v>
      </c>
      <c r="D5703" s="410">
        <v>174.78</v>
      </c>
    </row>
    <row r="5704" spans="1:4" ht="18" customHeight="1">
      <c r="A5704" s="408" t="s">
        <v>28869</v>
      </c>
      <c r="B5704" s="409" t="s">
        <v>28870</v>
      </c>
      <c r="C5704" s="408" t="s">
        <v>6</v>
      </c>
      <c r="D5704" s="410">
        <v>240.02</v>
      </c>
    </row>
    <row r="5705" spans="1:4" ht="18" customHeight="1">
      <c r="A5705" s="408" t="s">
        <v>28871</v>
      </c>
      <c r="B5705" s="409" t="s">
        <v>28872</v>
      </c>
      <c r="C5705" s="408" t="s">
        <v>6</v>
      </c>
      <c r="D5705" s="410">
        <v>189.64</v>
      </c>
    </row>
    <row r="5706" spans="1:4" ht="18" customHeight="1">
      <c r="A5706" s="408" t="s">
        <v>28873</v>
      </c>
      <c r="B5706" s="409" t="s">
        <v>28874</v>
      </c>
      <c r="C5706" s="408" t="s">
        <v>6</v>
      </c>
      <c r="D5706" s="410">
        <v>222.8</v>
      </c>
    </row>
    <row r="5707" spans="1:4" ht="18" customHeight="1">
      <c r="A5707" s="408" t="s">
        <v>28875</v>
      </c>
      <c r="B5707" s="409" t="s">
        <v>28876</v>
      </c>
      <c r="C5707" s="408" t="s">
        <v>6</v>
      </c>
      <c r="D5707" s="410">
        <v>249.94</v>
      </c>
    </row>
    <row r="5708" spans="1:4" ht="18" customHeight="1">
      <c r="A5708" s="408" t="s">
        <v>28877</v>
      </c>
      <c r="B5708" s="409" t="s">
        <v>28878</v>
      </c>
      <c r="C5708" s="408" t="s">
        <v>6</v>
      </c>
      <c r="D5708" s="410">
        <v>334.47</v>
      </c>
    </row>
    <row r="5709" spans="1:4" ht="18" customHeight="1">
      <c r="A5709" s="408" t="s">
        <v>28879</v>
      </c>
      <c r="B5709" s="409" t="s">
        <v>28880</v>
      </c>
      <c r="C5709" s="408" t="s">
        <v>6</v>
      </c>
      <c r="D5709" s="410">
        <v>386.96</v>
      </c>
    </row>
    <row r="5710" spans="1:4" ht="18" customHeight="1">
      <c r="A5710" s="408" t="s">
        <v>28881</v>
      </c>
      <c r="B5710" s="409" t="s">
        <v>28882</v>
      </c>
      <c r="C5710" s="408" t="s">
        <v>6</v>
      </c>
      <c r="D5710" s="410">
        <v>472.57</v>
      </c>
    </row>
    <row r="5711" spans="1:4" ht="18" customHeight="1">
      <c r="A5711" s="408" t="s">
        <v>28883</v>
      </c>
      <c r="B5711" s="409" t="s">
        <v>28884</v>
      </c>
      <c r="C5711" s="408" t="s">
        <v>6</v>
      </c>
      <c r="D5711" s="410">
        <v>485.76</v>
      </c>
    </row>
    <row r="5712" spans="1:4" ht="18" customHeight="1">
      <c r="A5712" s="408" t="s">
        <v>28885</v>
      </c>
      <c r="B5712" s="409" t="s">
        <v>28886</v>
      </c>
      <c r="C5712" s="408" t="s">
        <v>141</v>
      </c>
      <c r="D5712" s="410">
        <v>20.25</v>
      </c>
    </row>
    <row r="5713" spans="1:4" ht="18" customHeight="1">
      <c r="A5713" s="408" t="s">
        <v>28887</v>
      </c>
      <c r="B5713" s="409" t="s">
        <v>28888</v>
      </c>
      <c r="C5713" s="408" t="s">
        <v>141</v>
      </c>
      <c r="D5713" s="410">
        <v>4.47</v>
      </c>
    </row>
    <row r="5714" spans="1:4" ht="18" customHeight="1">
      <c r="A5714" s="408" t="s">
        <v>28889</v>
      </c>
      <c r="B5714" s="409" t="s">
        <v>28890</v>
      </c>
      <c r="C5714" s="408" t="s">
        <v>141</v>
      </c>
      <c r="D5714" s="410">
        <v>4.45</v>
      </c>
    </row>
    <row r="5715" spans="1:4" ht="18" customHeight="1">
      <c r="A5715" s="408" t="s">
        <v>28891</v>
      </c>
      <c r="B5715" s="409" t="s">
        <v>28892</v>
      </c>
      <c r="C5715" s="408" t="s">
        <v>141</v>
      </c>
      <c r="D5715" s="410">
        <v>8.57</v>
      </c>
    </row>
    <row r="5716" spans="1:4" ht="18" customHeight="1">
      <c r="A5716" s="408" t="s">
        <v>28893</v>
      </c>
      <c r="B5716" s="409" t="s">
        <v>28894</v>
      </c>
      <c r="C5716" s="408" t="s">
        <v>141</v>
      </c>
      <c r="D5716" s="410">
        <v>7.96</v>
      </c>
    </row>
    <row r="5717" spans="1:4" ht="18" customHeight="1">
      <c r="A5717" s="408" t="s">
        <v>28895</v>
      </c>
      <c r="B5717" s="409" t="s">
        <v>28896</v>
      </c>
      <c r="C5717" s="408" t="s">
        <v>141</v>
      </c>
      <c r="D5717" s="410">
        <v>7.78</v>
      </c>
    </row>
    <row r="5718" spans="1:4" ht="18" customHeight="1">
      <c r="A5718" s="408" t="s">
        <v>28897</v>
      </c>
      <c r="B5718" s="409" t="s">
        <v>28898</v>
      </c>
      <c r="C5718" s="408" t="s">
        <v>12728</v>
      </c>
      <c r="D5718" s="410">
        <v>6103.23</v>
      </c>
    </row>
    <row r="5719" spans="1:4" ht="18" customHeight="1">
      <c r="A5719" s="408" t="s">
        <v>28899</v>
      </c>
      <c r="B5719" s="409" t="s">
        <v>28900</v>
      </c>
      <c r="C5719" s="408" t="s">
        <v>12728</v>
      </c>
      <c r="D5719" s="410">
        <v>5606.23</v>
      </c>
    </row>
    <row r="5720" spans="1:4" ht="18" customHeight="1">
      <c r="A5720" s="408" t="s">
        <v>28901</v>
      </c>
      <c r="B5720" s="409" t="s">
        <v>28902</v>
      </c>
      <c r="C5720" s="408" t="s">
        <v>12728</v>
      </c>
      <c r="D5720" s="410">
        <v>3293.13</v>
      </c>
    </row>
    <row r="5721" spans="1:4" ht="9" customHeight="1">
      <c r="A5721" s="408" t="s">
        <v>28903</v>
      </c>
      <c r="B5721" s="409" t="s">
        <v>28904</v>
      </c>
      <c r="C5721" s="408" t="s">
        <v>12728</v>
      </c>
      <c r="D5721" s="410">
        <v>2921.35</v>
      </c>
    </row>
    <row r="5722" spans="1:4" ht="18" customHeight="1">
      <c r="A5722" s="408" t="s">
        <v>28905</v>
      </c>
      <c r="B5722" s="409" t="s">
        <v>28906</v>
      </c>
      <c r="C5722" s="408" t="s">
        <v>141</v>
      </c>
      <c r="D5722" s="410">
        <v>1.83</v>
      </c>
    </row>
    <row r="5723" spans="1:4" ht="18" customHeight="1">
      <c r="A5723" s="408" t="s">
        <v>28907</v>
      </c>
      <c r="B5723" s="409" t="s">
        <v>28908</v>
      </c>
      <c r="C5723" s="408" t="s">
        <v>141</v>
      </c>
      <c r="D5723" s="410">
        <v>5.53</v>
      </c>
    </row>
    <row r="5724" spans="1:4" ht="18" customHeight="1">
      <c r="A5724" s="408" t="s">
        <v>28909</v>
      </c>
      <c r="B5724" s="409" t="s">
        <v>28910</v>
      </c>
      <c r="C5724" s="408" t="s">
        <v>141</v>
      </c>
      <c r="D5724" s="410">
        <v>1.27</v>
      </c>
    </row>
    <row r="5725" spans="1:4" ht="18" customHeight="1">
      <c r="A5725" s="408" t="s">
        <v>28911</v>
      </c>
      <c r="B5725" s="409" t="s">
        <v>28912</v>
      </c>
      <c r="C5725" s="408" t="s">
        <v>141</v>
      </c>
      <c r="D5725" s="410">
        <v>2.5299999999999998</v>
      </c>
    </row>
    <row r="5726" spans="1:4" ht="18" customHeight="1">
      <c r="A5726" s="408" t="s">
        <v>28913</v>
      </c>
      <c r="B5726" s="409" t="s">
        <v>28914</v>
      </c>
      <c r="C5726" s="408" t="s">
        <v>141</v>
      </c>
      <c r="D5726" s="410">
        <v>6.23</v>
      </c>
    </row>
    <row r="5727" spans="1:4" ht="18" customHeight="1">
      <c r="A5727" s="408" t="s">
        <v>28915</v>
      </c>
      <c r="B5727" s="409" t="s">
        <v>28916</v>
      </c>
      <c r="C5727" s="408" t="s">
        <v>141</v>
      </c>
      <c r="D5727" s="410">
        <v>1.97</v>
      </c>
    </row>
    <row r="5728" spans="1:4" ht="18" customHeight="1">
      <c r="A5728" s="408" t="s">
        <v>28917</v>
      </c>
      <c r="B5728" s="409" t="s">
        <v>28918</v>
      </c>
      <c r="C5728" s="408" t="s">
        <v>141</v>
      </c>
      <c r="D5728" s="410">
        <v>1.33</v>
      </c>
    </row>
    <row r="5729" spans="1:4" ht="18" customHeight="1">
      <c r="A5729" s="408" t="s">
        <v>28919</v>
      </c>
      <c r="B5729" s="409" t="s">
        <v>28920</v>
      </c>
      <c r="C5729" s="408" t="s">
        <v>141</v>
      </c>
      <c r="D5729" s="410">
        <v>6.76</v>
      </c>
    </row>
    <row r="5730" spans="1:4" ht="18" customHeight="1">
      <c r="A5730" s="408" t="s">
        <v>28921</v>
      </c>
      <c r="B5730" s="409" t="s">
        <v>28922</v>
      </c>
      <c r="C5730" s="408" t="s">
        <v>141</v>
      </c>
      <c r="D5730" s="410">
        <v>2.4500000000000002</v>
      </c>
    </row>
    <row r="5731" spans="1:4" ht="18" customHeight="1">
      <c r="A5731" s="408" t="s">
        <v>28923</v>
      </c>
      <c r="B5731" s="409" t="s">
        <v>28924</v>
      </c>
      <c r="C5731" s="408" t="s">
        <v>141</v>
      </c>
      <c r="D5731" s="410">
        <v>3.87</v>
      </c>
    </row>
    <row r="5732" spans="1:4" ht="18" customHeight="1">
      <c r="A5732" s="408" t="s">
        <v>28925</v>
      </c>
      <c r="B5732" s="409" t="s">
        <v>28926</v>
      </c>
      <c r="C5732" s="408" t="s">
        <v>141</v>
      </c>
      <c r="D5732" s="410">
        <v>2.0299999999999998</v>
      </c>
    </row>
    <row r="5733" spans="1:4" ht="18" customHeight="1">
      <c r="A5733" s="408" t="s">
        <v>28927</v>
      </c>
      <c r="B5733" s="409" t="s">
        <v>28928</v>
      </c>
      <c r="C5733" s="408" t="s">
        <v>141</v>
      </c>
      <c r="D5733" s="410">
        <v>1.91</v>
      </c>
    </row>
    <row r="5734" spans="1:4" ht="18" customHeight="1">
      <c r="A5734" s="408" t="s">
        <v>28929</v>
      </c>
      <c r="B5734" s="409" t="s">
        <v>28930</v>
      </c>
      <c r="C5734" s="408" t="s">
        <v>141</v>
      </c>
      <c r="D5734" s="410">
        <v>2.2999999999999998</v>
      </c>
    </row>
    <row r="5735" spans="1:4" ht="18" customHeight="1">
      <c r="A5735" s="408" t="s">
        <v>28931</v>
      </c>
      <c r="B5735" s="409" t="s">
        <v>28932</v>
      </c>
      <c r="C5735" s="408" t="s">
        <v>141</v>
      </c>
      <c r="D5735" s="410">
        <v>4.47</v>
      </c>
    </row>
    <row r="5736" spans="1:4" ht="18" customHeight="1">
      <c r="A5736" s="408" t="s">
        <v>28933</v>
      </c>
      <c r="B5736" s="409" t="s">
        <v>28934</v>
      </c>
      <c r="C5736" s="408" t="s">
        <v>141</v>
      </c>
      <c r="D5736" s="410">
        <v>1.6</v>
      </c>
    </row>
    <row r="5737" spans="1:4" ht="18" customHeight="1">
      <c r="A5737" s="408" t="s">
        <v>28935</v>
      </c>
      <c r="B5737" s="409" t="s">
        <v>28936</v>
      </c>
      <c r="C5737" s="408" t="s">
        <v>141</v>
      </c>
      <c r="D5737" s="410">
        <v>2.93</v>
      </c>
    </row>
    <row r="5738" spans="1:4" ht="18" customHeight="1">
      <c r="A5738" s="408" t="s">
        <v>28937</v>
      </c>
      <c r="B5738" s="409" t="s">
        <v>28938</v>
      </c>
      <c r="C5738" s="408" t="s">
        <v>141</v>
      </c>
      <c r="D5738" s="410">
        <v>5.09</v>
      </c>
    </row>
    <row r="5739" spans="1:4" ht="18" customHeight="1">
      <c r="A5739" s="408" t="s">
        <v>28939</v>
      </c>
      <c r="B5739" s="409" t="s">
        <v>28940</v>
      </c>
      <c r="C5739" s="408" t="s">
        <v>141</v>
      </c>
      <c r="D5739" s="410">
        <v>2.2200000000000002</v>
      </c>
    </row>
    <row r="5740" spans="1:4" ht="18" customHeight="1">
      <c r="A5740" s="408" t="s">
        <v>28941</v>
      </c>
      <c r="B5740" s="409" t="s">
        <v>28942</v>
      </c>
      <c r="C5740" s="408" t="s">
        <v>141</v>
      </c>
      <c r="D5740" s="410">
        <v>1.2</v>
      </c>
    </row>
    <row r="5741" spans="1:4" ht="18" customHeight="1">
      <c r="A5741" s="408" t="s">
        <v>28943</v>
      </c>
      <c r="B5741" s="409" t="s">
        <v>28944</v>
      </c>
      <c r="C5741" s="408" t="s">
        <v>141</v>
      </c>
      <c r="D5741" s="410">
        <v>1.75</v>
      </c>
    </row>
    <row r="5742" spans="1:4" ht="18" customHeight="1">
      <c r="A5742" s="408" t="s">
        <v>28945</v>
      </c>
      <c r="B5742" s="409" t="s">
        <v>28946</v>
      </c>
      <c r="C5742" s="408" t="s">
        <v>141</v>
      </c>
      <c r="D5742" s="410">
        <v>5.74</v>
      </c>
    </row>
    <row r="5743" spans="1:4" ht="9" customHeight="1">
      <c r="A5743" s="408" t="s">
        <v>28947</v>
      </c>
      <c r="B5743" s="409" t="s">
        <v>28948</v>
      </c>
      <c r="C5743" s="408" t="s">
        <v>141</v>
      </c>
      <c r="D5743" s="410">
        <v>22.88</v>
      </c>
    </row>
    <row r="5744" spans="1:4" ht="18" customHeight="1">
      <c r="A5744" s="408" t="s">
        <v>28949</v>
      </c>
      <c r="B5744" s="409" t="s">
        <v>28950</v>
      </c>
      <c r="C5744" s="408" t="s">
        <v>141</v>
      </c>
      <c r="D5744" s="410">
        <v>11.83</v>
      </c>
    </row>
    <row r="5745" spans="1:4" ht="18" customHeight="1">
      <c r="A5745" s="408" t="s">
        <v>28951</v>
      </c>
      <c r="B5745" s="409" t="s">
        <v>28952</v>
      </c>
      <c r="C5745" s="408" t="s">
        <v>141</v>
      </c>
      <c r="D5745" s="410">
        <v>11.84</v>
      </c>
    </row>
    <row r="5746" spans="1:4" ht="18" customHeight="1">
      <c r="A5746" s="408" t="s">
        <v>28953</v>
      </c>
      <c r="B5746" s="409" t="s">
        <v>28954</v>
      </c>
      <c r="C5746" s="408" t="s">
        <v>12728</v>
      </c>
      <c r="D5746" s="410">
        <v>27.37</v>
      </c>
    </row>
    <row r="5747" spans="1:4" ht="18" customHeight="1">
      <c r="A5747" s="408" t="s">
        <v>28955</v>
      </c>
      <c r="B5747" s="409" t="s">
        <v>28956</v>
      </c>
      <c r="C5747" s="408" t="s">
        <v>12728</v>
      </c>
      <c r="D5747" s="410">
        <v>26.12</v>
      </c>
    </row>
    <row r="5748" spans="1:4" ht="18" customHeight="1">
      <c r="A5748" s="408" t="s">
        <v>28957</v>
      </c>
      <c r="B5748" s="409" t="s">
        <v>28958</v>
      </c>
      <c r="C5748" s="408" t="s">
        <v>141</v>
      </c>
      <c r="D5748" s="410">
        <v>2.89</v>
      </c>
    </row>
    <row r="5749" spans="1:4" ht="18" customHeight="1">
      <c r="A5749" s="408" t="s">
        <v>28959</v>
      </c>
      <c r="B5749" s="409" t="s">
        <v>28960</v>
      </c>
      <c r="C5749" s="408" t="s">
        <v>141</v>
      </c>
      <c r="D5749" s="410">
        <v>4.41</v>
      </c>
    </row>
    <row r="5750" spans="1:4" ht="18" customHeight="1">
      <c r="A5750" s="408" t="s">
        <v>28961</v>
      </c>
      <c r="B5750" s="409" t="s">
        <v>28962</v>
      </c>
      <c r="C5750" s="408" t="s">
        <v>141</v>
      </c>
      <c r="D5750" s="410">
        <v>14.13</v>
      </c>
    </row>
    <row r="5751" spans="1:4" ht="9" customHeight="1">
      <c r="A5751" s="408" t="s">
        <v>28963</v>
      </c>
      <c r="B5751" s="409" t="s">
        <v>28964</v>
      </c>
      <c r="C5751" s="408" t="s">
        <v>141</v>
      </c>
      <c r="D5751" s="410">
        <v>13.82</v>
      </c>
    </row>
    <row r="5752" spans="1:4" ht="18" customHeight="1">
      <c r="A5752" s="408" t="s">
        <v>28965</v>
      </c>
      <c r="B5752" s="409" t="s">
        <v>28966</v>
      </c>
      <c r="C5752" s="408" t="s">
        <v>141</v>
      </c>
      <c r="D5752" s="410">
        <v>6.29</v>
      </c>
    </row>
    <row r="5753" spans="1:4" ht="18" customHeight="1">
      <c r="A5753" s="408" t="s">
        <v>28967</v>
      </c>
      <c r="B5753" s="409" t="s">
        <v>28968</v>
      </c>
      <c r="C5753" s="408" t="s">
        <v>141</v>
      </c>
      <c r="D5753" s="410">
        <v>14.92</v>
      </c>
    </row>
    <row r="5754" spans="1:4" ht="18" customHeight="1">
      <c r="A5754" s="408" t="s">
        <v>28969</v>
      </c>
      <c r="B5754" s="409" t="s">
        <v>28970</v>
      </c>
      <c r="C5754" s="408" t="s">
        <v>141</v>
      </c>
      <c r="D5754" s="410">
        <v>49.97</v>
      </c>
    </row>
    <row r="5755" spans="1:4" ht="18" customHeight="1">
      <c r="A5755" s="408" t="s">
        <v>28971</v>
      </c>
      <c r="B5755" s="409" t="s">
        <v>28972</v>
      </c>
      <c r="C5755" s="408" t="s">
        <v>141</v>
      </c>
      <c r="D5755" s="410">
        <v>45.62</v>
      </c>
    </row>
    <row r="5756" spans="1:4" ht="9" customHeight="1">
      <c r="A5756" s="408" t="s">
        <v>28973</v>
      </c>
      <c r="B5756" s="409" t="s">
        <v>28974</v>
      </c>
      <c r="C5756" s="408" t="s">
        <v>141</v>
      </c>
      <c r="D5756" s="410">
        <v>13.8</v>
      </c>
    </row>
    <row r="5757" spans="1:4" ht="9" customHeight="1">
      <c r="A5757" s="408" t="s">
        <v>28975</v>
      </c>
      <c r="B5757" s="409" t="s">
        <v>28976</v>
      </c>
      <c r="C5757" s="408" t="s">
        <v>141</v>
      </c>
      <c r="D5757" s="410">
        <v>11.64</v>
      </c>
    </row>
    <row r="5758" spans="1:4" ht="18" customHeight="1">
      <c r="A5758" s="408" t="s">
        <v>28977</v>
      </c>
      <c r="B5758" s="409" t="s">
        <v>28978</v>
      </c>
      <c r="C5758" s="408" t="s">
        <v>141</v>
      </c>
      <c r="D5758" s="410">
        <v>2.36</v>
      </c>
    </row>
    <row r="5759" spans="1:4" ht="18" customHeight="1">
      <c r="A5759" s="408" t="s">
        <v>28979</v>
      </c>
      <c r="B5759" s="409" t="s">
        <v>28980</v>
      </c>
      <c r="C5759" s="408" t="s">
        <v>141</v>
      </c>
      <c r="D5759" s="410">
        <v>17.14</v>
      </c>
    </row>
    <row r="5760" spans="1:4" ht="18" customHeight="1">
      <c r="A5760" s="408" t="s">
        <v>28981</v>
      </c>
      <c r="B5760" s="409" t="s">
        <v>28982</v>
      </c>
      <c r="C5760" s="408" t="s">
        <v>141</v>
      </c>
      <c r="D5760" s="410">
        <v>15.91</v>
      </c>
    </row>
    <row r="5761" spans="1:4" ht="18" customHeight="1">
      <c r="A5761" s="408" t="s">
        <v>28983</v>
      </c>
      <c r="B5761" s="409" t="s">
        <v>28984</v>
      </c>
      <c r="C5761" s="408" t="s">
        <v>141</v>
      </c>
      <c r="D5761" s="410">
        <v>15.55</v>
      </c>
    </row>
    <row r="5762" spans="1:4" ht="18" customHeight="1">
      <c r="A5762" s="408" t="s">
        <v>28985</v>
      </c>
      <c r="B5762" s="409" t="s">
        <v>28986</v>
      </c>
      <c r="C5762" s="408" t="s">
        <v>141</v>
      </c>
      <c r="D5762" s="410">
        <v>23.74</v>
      </c>
    </row>
    <row r="5763" spans="1:4" ht="18" customHeight="1">
      <c r="A5763" s="408" t="s">
        <v>28987</v>
      </c>
      <c r="B5763" s="409" t="s">
        <v>28988</v>
      </c>
      <c r="C5763" s="408" t="s">
        <v>141</v>
      </c>
      <c r="D5763" s="410">
        <v>19.510000000000002</v>
      </c>
    </row>
    <row r="5764" spans="1:4" ht="9" customHeight="1">
      <c r="A5764" s="408" t="s">
        <v>28989</v>
      </c>
      <c r="B5764" s="409" t="s">
        <v>28990</v>
      </c>
      <c r="C5764" s="408" t="s">
        <v>141</v>
      </c>
      <c r="D5764" s="410">
        <v>2.09</v>
      </c>
    </row>
    <row r="5765" spans="1:4" ht="18" customHeight="1">
      <c r="A5765" s="408" t="s">
        <v>28991</v>
      </c>
      <c r="B5765" s="409" t="s">
        <v>28992</v>
      </c>
      <c r="C5765" s="408" t="s">
        <v>141</v>
      </c>
      <c r="D5765" s="410">
        <v>3.16</v>
      </c>
    </row>
    <row r="5766" spans="1:4" ht="18" customHeight="1">
      <c r="A5766" s="408" t="s">
        <v>28993</v>
      </c>
      <c r="B5766" s="409" t="s">
        <v>28994</v>
      </c>
      <c r="C5766" s="408" t="s">
        <v>141</v>
      </c>
      <c r="D5766" s="410">
        <v>6.8</v>
      </c>
    </row>
    <row r="5767" spans="1:4" ht="18" customHeight="1">
      <c r="A5767" s="408" t="s">
        <v>28995</v>
      </c>
      <c r="B5767" s="409" t="s">
        <v>28996</v>
      </c>
      <c r="C5767" s="408" t="s">
        <v>141</v>
      </c>
      <c r="D5767" s="410">
        <v>28.89</v>
      </c>
    </row>
    <row r="5768" spans="1:4" ht="18" customHeight="1">
      <c r="A5768" s="408" t="s">
        <v>28997</v>
      </c>
      <c r="B5768" s="409" t="s">
        <v>28998</v>
      </c>
      <c r="C5768" s="408" t="s">
        <v>141</v>
      </c>
      <c r="D5768" s="410">
        <v>46.45</v>
      </c>
    </row>
    <row r="5769" spans="1:4" ht="18" customHeight="1">
      <c r="A5769" s="408" t="s">
        <v>28999</v>
      </c>
      <c r="B5769" s="409" t="s">
        <v>29000</v>
      </c>
      <c r="C5769" s="408" t="s">
        <v>141</v>
      </c>
      <c r="D5769" s="410">
        <v>55.42</v>
      </c>
    </row>
    <row r="5770" spans="1:4" ht="18" customHeight="1">
      <c r="A5770" s="408" t="s">
        <v>29001</v>
      </c>
      <c r="B5770" s="409" t="s">
        <v>29002</v>
      </c>
      <c r="C5770" s="408" t="s">
        <v>141</v>
      </c>
      <c r="D5770" s="410">
        <v>38.520000000000003</v>
      </c>
    </row>
    <row r="5771" spans="1:4" ht="9" customHeight="1">
      <c r="A5771" s="408" t="s">
        <v>29003</v>
      </c>
      <c r="B5771" s="409" t="s">
        <v>29004</v>
      </c>
      <c r="C5771" s="408" t="s">
        <v>141</v>
      </c>
      <c r="D5771" s="410">
        <v>17.239999999999998</v>
      </c>
    </row>
    <row r="5772" spans="1:4" ht="9" customHeight="1">
      <c r="A5772" s="408" t="s">
        <v>29005</v>
      </c>
      <c r="B5772" s="409" t="s">
        <v>29006</v>
      </c>
      <c r="C5772" s="408" t="s">
        <v>141</v>
      </c>
      <c r="D5772" s="410">
        <v>14.18</v>
      </c>
    </row>
    <row r="5773" spans="1:4" ht="18" customHeight="1">
      <c r="A5773" s="408" t="s">
        <v>29007</v>
      </c>
      <c r="B5773" s="409" t="s">
        <v>29008</v>
      </c>
      <c r="C5773" s="408" t="s">
        <v>141</v>
      </c>
      <c r="D5773" s="410">
        <v>26.36</v>
      </c>
    </row>
    <row r="5774" spans="1:4" ht="9" customHeight="1">
      <c r="A5774" s="408" t="s">
        <v>29009</v>
      </c>
      <c r="B5774" s="409" t="s">
        <v>29010</v>
      </c>
      <c r="C5774" s="408" t="s">
        <v>141</v>
      </c>
      <c r="D5774" s="410">
        <v>26.7</v>
      </c>
    </row>
    <row r="5775" spans="1:4" ht="9" customHeight="1">
      <c r="A5775" s="408" t="s">
        <v>29011</v>
      </c>
      <c r="B5775" s="409" t="s">
        <v>29012</v>
      </c>
      <c r="C5775" s="408" t="s">
        <v>141</v>
      </c>
      <c r="D5775" s="410">
        <v>23.98</v>
      </c>
    </row>
    <row r="5776" spans="1:4" ht="9" customHeight="1">
      <c r="A5776" s="408" t="s">
        <v>29013</v>
      </c>
      <c r="B5776" s="409" t="s">
        <v>29014</v>
      </c>
      <c r="C5776" s="408" t="s">
        <v>141</v>
      </c>
      <c r="D5776" s="410">
        <v>21.91</v>
      </c>
    </row>
    <row r="5777" spans="1:4" ht="18" customHeight="1">
      <c r="A5777" s="408" t="s">
        <v>29015</v>
      </c>
      <c r="B5777" s="409" t="s">
        <v>29016</v>
      </c>
      <c r="C5777" s="408" t="s">
        <v>141</v>
      </c>
      <c r="D5777" s="410">
        <v>20.45</v>
      </c>
    </row>
    <row r="5778" spans="1:4" ht="18" customHeight="1">
      <c r="A5778" s="408" t="s">
        <v>29017</v>
      </c>
      <c r="B5778" s="409" t="s">
        <v>29018</v>
      </c>
      <c r="C5778" s="408" t="s">
        <v>141</v>
      </c>
      <c r="D5778" s="410">
        <v>20.52</v>
      </c>
    </row>
    <row r="5779" spans="1:4" ht="18" customHeight="1">
      <c r="A5779" s="408" t="s">
        <v>29019</v>
      </c>
      <c r="B5779" s="409" t="s">
        <v>29020</v>
      </c>
      <c r="C5779" s="408" t="s">
        <v>141</v>
      </c>
      <c r="D5779" s="410">
        <v>26.5</v>
      </c>
    </row>
    <row r="5780" spans="1:4" ht="18" customHeight="1">
      <c r="A5780" s="408" t="s">
        <v>29021</v>
      </c>
      <c r="B5780" s="409" t="s">
        <v>29022</v>
      </c>
      <c r="C5780" s="408" t="s">
        <v>141</v>
      </c>
      <c r="D5780" s="410">
        <v>30.48</v>
      </c>
    </row>
    <row r="5781" spans="1:4" ht="18" customHeight="1">
      <c r="A5781" s="408" t="s">
        <v>29023</v>
      </c>
      <c r="B5781" s="409" t="s">
        <v>29024</v>
      </c>
      <c r="C5781" s="408" t="s">
        <v>141</v>
      </c>
      <c r="D5781" s="410">
        <v>22.97</v>
      </c>
    </row>
    <row r="5782" spans="1:4" ht="18" customHeight="1">
      <c r="A5782" s="408" t="s">
        <v>29025</v>
      </c>
      <c r="B5782" s="409" t="s">
        <v>29026</v>
      </c>
      <c r="C5782" s="408" t="s">
        <v>141</v>
      </c>
      <c r="D5782" s="410">
        <v>2.33</v>
      </c>
    </row>
    <row r="5783" spans="1:4" ht="9" customHeight="1">
      <c r="A5783" s="408" t="s">
        <v>29027</v>
      </c>
      <c r="B5783" s="409" t="s">
        <v>29028</v>
      </c>
      <c r="C5783" s="408" t="s">
        <v>141</v>
      </c>
      <c r="D5783" s="410">
        <v>27.66</v>
      </c>
    </row>
    <row r="5784" spans="1:4" ht="18" customHeight="1">
      <c r="A5784" s="408" t="s">
        <v>29029</v>
      </c>
      <c r="B5784" s="409" t="s">
        <v>29030</v>
      </c>
      <c r="C5784" s="408" t="s">
        <v>141</v>
      </c>
      <c r="D5784" s="410">
        <v>8.1</v>
      </c>
    </row>
    <row r="5785" spans="1:4" ht="18" customHeight="1">
      <c r="A5785" s="408" t="s">
        <v>29031</v>
      </c>
      <c r="B5785" s="409" t="s">
        <v>29032</v>
      </c>
      <c r="C5785" s="408" t="s">
        <v>141</v>
      </c>
      <c r="D5785" s="410">
        <v>7.14</v>
      </c>
    </row>
    <row r="5786" spans="1:4" ht="18" customHeight="1">
      <c r="A5786" s="408" t="s">
        <v>29033</v>
      </c>
      <c r="B5786" s="409" t="s">
        <v>29034</v>
      </c>
      <c r="C5786" s="408" t="s">
        <v>141</v>
      </c>
      <c r="D5786" s="410">
        <v>20.420000000000002</v>
      </c>
    </row>
    <row r="5787" spans="1:4" ht="18" customHeight="1">
      <c r="A5787" s="408" t="s">
        <v>29035</v>
      </c>
      <c r="B5787" s="409" t="s">
        <v>29036</v>
      </c>
      <c r="C5787" s="408" t="s">
        <v>141</v>
      </c>
      <c r="D5787" s="410">
        <v>5.62</v>
      </c>
    </row>
    <row r="5788" spans="1:4" ht="18" customHeight="1">
      <c r="A5788" s="408" t="s">
        <v>29037</v>
      </c>
      <c r="B5788" s="409" t="s">
        <v>29038</v>
      </c>
      <c r="C5788" s="408" t="s">
        <v>141</v>
      </c>
      <c r="D5788" s="410">
        <v>4.3099999999999996</v>
      </c>
    </row>
    <row r="5789" spans="1:4" ht="18" customHeight="1">
      <c r="A5789" s="408" t="s">
        <v>29039</v>
      </c>
      <c r="B5789" s="409" t="s">
        <v>29040</v>
      </c>
      <c r="C5789" s="408" t="s">
        <v>141</v>
      </c>
      <c r="D5789" s="410">
        <v>21.25</v>
      </c>
    </row>
    <row r="5790" spans="1:4" ht="18" customHeight="1">
      <c r="A5790" s="408" t="s">
        <v>29041</v>
      </c>
      <c r="B5790" s="409" t="s">
        <v>29042</v>
      </c>
      <c r="C5790" s="408" t="s">
        <v>141</v>
      </c>
      <c r="D5790" s="410">
        <v>29.67</v>
      </c>
    </row>
    <row r="5791" spans="1:4" ht="18" customHeight="1">
      <c r="A5791" s="408" t="s">
        <v>29043</v>
      </c>
      <c r="B5791" s="409" t="s">
        <v>29044</v>
      </c>
      <c r="C5791" s="408" t="s">
        <v>141</v>
      </c>
      <c r="D5791" s="410">
        <v>4.25</v>
      </c>
    </row>
    <row r="5792" spans="1:4" ht="18" customHeight="1">
      <c r="A5792" s="408" t="s">
        <v>29045</v>
      </c>
      <c r="B5792" s="409" t="s">
        <v>29046</v>
      </c>
      <c r="C5792" s="408" t="s">
        <v>12728</v>
      </c>
      <c r="D5792" s="410">
        <v>29.04</v>
      </c>
    </row>
    <row r="5793" spans="1:4" ht="18" customHeight="1">
      <c r="A5793" s="408" t="s">
        <v>29047</v>
      </c>
      <c r="B5793" s="409" t="s">
        <v>29048</v>
      </c>
      <c r="C5793" s="408" t="s">
        <v>141</v>
      </c>
      <c r="D5793" s="410">
        <v>32.43</v>
      </c>
    </row>
    <row r="5794" spans="1:4" ht="18" customHeight="1">
      <c r="A5794" s="408" t="s">
        <v>29049</v>
      </c>
      <c r="B5794" s="409" t="s">
        <v>29050</v>
      </c>
      <c r="C5794" s="408" t="s">
        <v>141</v>
      </c>
      <c r="D5794" s="410">
        <v>31.84</v>
      </c>
    </row>
    <row r="5795" spans="1:4" ht="18" customHeight="1">
      <c r="A5795" s="408" t="s">
        <v>29051</v>
      </c>
      <c r="B5795" s="409" t="s">
        <v>29052</v>
      </c>
      <c r="C5795" s="408" t="s">
        <v>141</v>
      </c>
      <c r="D5795" s="410">
        <v>34.659999999999997</v>
      </c>
    </row>
    <row r="5796" spans="1:4" ht="18" customHeight="1">
      <c r="A5796" s="408" t="s">
        <v>29053</v>
      </c>
      <c r="B5796" s="409" t="s">
        <v>29054</v>
      </c>
      <c r="C5796" s="408" t="s">
        <v>141</v>
      </c>
      <c r="D5796" s="410">
        <v>33.32</v>
      </c>
    </row>
    <row r="5797" spans="1:4" ht="18" customHeight="1">
      <c r="A5797" s="408" t="s">
        <v>29055</v>
      </c>
      <c r="B5797" s="409" t="s">
        <v>29056</v>
      </c>
      <c r="C5797" s="408" t="s">
        <v>141</v>
      </c>
      <c r="D5797" s="410">
        <v>25.45</v>
      </c>
    </row>
    <row r="5798" spans="1:4" ht="18" customHeight="1">
      <c r="A5798" s="408" t="s">
        <v>29057</v>
      </c>
      <c r="B5798" s="409" t="s">
        <v>29058</v>
      </c>
      <c r="C5798" s="408" t="s">
        <v>141</v>
      </c>
      <c r="D5798" s="410">
        <v>24.98</v>
      </c>
    </row>
    <row r="5799" spans="1:4" ht="18" customHeight="1">
      <c r="A5799" s="408" t="s">
        <v>29059</v>
      </c>
      <c r="B5799" s="409" t="s">
        <v>29060</v>
      </c>
      <c r="C5799" s="408" t="s">
        <v>141</v>
      </c>
      <c r="D5799" s="410">
        <v>27.2</v>
      </c>
    </row>
    <row r="5800" spans="1:4" ht="18" customHeight="1">
      <c r="A5800" s="408" t="s">
        <v>29061</v>
      </c>
      <c r="B5800" s="409" t="s">
        <v>29062</v>
      </c>
      <c r="C5800" s="408" t="s">
        <v>141</v>
      </c>
      <c r="D5800" s="410">
        <v>26.15</v>
      </c>
    </row>
    <row r="5801" spans="1:4" ht="18" customHeight="1">
      <c r="A5801" s="408" t="s">
        <v>29063</v>
      </c>
      <c r="B5801" s="409" t="s">
        <v>29064</v>
      </c>
      <c r="C5801" s="408" t="s">
        <v>141</v>
      </c>
      <c r="D5801" s="410">
        <v>21.48</v>
      </c>
    </row>
    <row r="5802" spans="1:4" ht="18" customHeight="1">
      <c r="A5802" s="408" t="s">
        <v>29065</v>
      </c>
      <c r="B5802" s="409" t="s">
        <v>29066</v>
      </c>
      <c r="C5802" s="408" t="s">
        <v>141</v>
      </c>
      <c r="D5802" s="410">
        <v>21.09</v>
      </c>
    </row>
    <row r="5803" spans="1:4" ht="18" customHeight="1">
      <c r="A5803" s="408" t="s">
        <v>29067</v>
      </c>
      <c r="B5803" s="409" t="s">
        <v>29068</v>
      </c>
      <c r="C5803" s="408" t="s">
        <v>141</v>
      </c>
      <c r="D5803" s="410">
        <v>22.96</v>
      </c>
    </row>
    <row r="5804" spans="1:4" ht="18" customHeight="1">
      <c r="A5804" s="408" t="s">
        <v>29069</v>
      </c>
      <c r="B5804" s="409" t="s">
        <v>29070</v>
      </c>
      <c r="C5804" s="408" t="s">
        <v>141</v>
      </c>
      <c r="D5804" s="410">
        <v>22.07</v>
      </c>
    </row>
    <row r="5805" spans="1:4" ht="18" customHeight="1">
      <c r="A5805" s="408" t="s">
        <v>29071</v>
      </c>
      <c r="B5805" s="409" t="s">
        <v>29072</v>
      </c>
      <c r="C5805" s="408" t="s">
        <v>141</v>
      </c>
      <c r="D5805" s="410">
        <v>24.05</v>
      </c>
    </row>
    <row r="5806" spans="1:4" ht="18" customHeight="1">
      <c r="A5806" s="408" t="s">
        <v>29073</v>
      </c>
      <c r="B5806" s="409" t="s">
        <v>29074</v>
      </c>
      <c r="C5806" s="408" t="s">
        <v>141</v>
      </c>
      <c r="D5806" s="410">
        <v>23.61</v>
      </c>
    </row>
    <row r="5807" spans="1:4" ht="18" customHeight="1">
      <c r="A5807" s="408" t="s">
        <v>29075</v>
      </c>
      <c r="B5807" s="409" t="s">
        <v>29076</v>
      </c>
      <c r="C5807" s="408" t="s">
        <v>141</v>
      </c>
      <c r="D5807" s="410">
        <v>25.71</v>
      </c>
    </row>
    <row r="5808" spans="1:4" ht="18" customHeight="1">
      <c r="A5808" s="408" t="s">
        <v>29077</v>
      </c>
      <c r="B5808" s="409" t="s">
        <v>29078</v>
      </c>
      <c r="C5808" s="408" t="s">
        <v>141</v>
      </c>
      <c r="D5808" s="410">
        <v>24.71</v>
      </c>
    </row>
    <row r="5809" spans="1:4" ht="18" customHeight="1">
      <c r="A5809" s="408" t="s">
        <v>29079</v>
      </c>
      <c r="B5809" s="409" t="s">
        <v>29080</v>
      </c>
      <c r="C5809" s="408" t="s">
        <v>141</v>
      </c>
      <c r="D5809" s="410">
        <v>80.25</v>
      </c>
    </row>
    <row r="5810" spans="1:4" ht="9" customHeight="1">
      <c r="A5810" s="408" t="s">
        <v>29081</v>
      </c>
      <c r="B5810" s="409" t="s">
        <v>29082</v>
      </c>
      <c r="C5810" s="408" t="s">
        <v>29083</v>
      </c>
      <c r="D5810" s="410">
        <v>0.65</v>
      </c>
    </row>
    <row r="5811" spans="1:4" ht="9" customHeight="1">
      <c r="A5811" s="408" t="s">
        <v>29084</v>
      </c>
      <c r="B5811" s="409" t="s">
        <v>29085</v>
      </c>
      <c r="C5811" s="408" t="s">
        <v>29083</v>
      </c>
      <c r="D5811" s="410">
        <v>0.52</v>
      </c>
    </row>
    <row r="5812" spans="1:4" ht="9" customHeight="1">
      <c r="A5812" s="408" t="s">
        <v>29086</v>
      </c>
      <c r="B5812" s="409" t="s">
        <v>29087</v>
      </c>
      <c r="C5812" s="408" t="s">
        <v>29083</v>
      </c>
      <c r="D5812" s="410">
        <v>0.42</v>
      </c>
    </row>
    <row r="5813" spans="1:4" ht="9" customHeight="1">
      <c r="A5813" s="408" t="s">
        <v>29088</v>
      </c>
      <c r="B5813" s="409" t="s">
        <v>29089</v>
      </c>
      <c r="C5813" s="408" t="s">
        <v>29083</v>
      </c>
      <c r="D5813" s="410">
        <v>0.89</v>
      </c>
    </row>
    <row r="5814" spans="1:4" ht="9" customHeight="1">
      <c r="A5814" s="408" t="s">
        <v>29090</v>
      </c>
      <c r="B5814" s="409" t="s">
        <v>29091</v>
      </c>
      <c r="C5814" s="408" t="s">
        <v>29083</v>
      </c>
      <c r="D5814" s="410">
        <v>0.71</v>
      </c>
    </row>
    <row r="5815" spans="1:4" ht="9" customHeight="1">
      <c r="A5815" s="408" t="s">
        <v>29092</v>
      </c>
      <c r="B5815" s="409" t="s">
        <v>29093</v>
      </c>
      <c r="C5815" s="408" t="s">
        <v>29083</v>
      </c>
      <c r="D5815" s="410">
        <v>0.57999999999999996</v>
      </c>
    </row>
    <row r="5816" spans="1:4" ht="9" customHeight="1">
      <c r="A5816" s="408" t="s">
        <v>29094</v>
      </c>
      <c r="B5816" s="409" t="s">
        <v>29095</v>
      </c>
      <c r="C5816" s="408" t="s">
        <v>29083</v>
      </c>
      <c r="D5816" s="410">
        <v>0.65</v>
      </c>
    </row>
    <row r="5817" spans="1:4" ht="9" customHeight="1">
      <c r="A5817" s="408" t="s">
        <v>29096</v>
      </c>
      <c r="B5817" s="409" t="s">
        <v>29097</v>
      </c>
      <c r="C5817" s="408" t="s">
        <v>29083</v>
      </c>
      <c r="D5817" s="410">
        <v>0.52</v>
      </c>
    </row>
    <row r="5818" spans="1:4" ht="9" customHeight="1">
      <c r="A5818" s="408" t="s">
        <v>29098</v>
      </c>
      <c r="B5818" s="409" t="s">
        <v>29099</v>
      </c>
      <c r="C5818" s="408" t="s">
        <v>29083</v>
      </c>
      <c r="D5818" s="410">
        <v>0.42</v>
      </c>
    </row>
    <row r="5819" spans="1:4" ht="9" customHeight="1">
      <c r="A5819" s="408" t="s">
        <v>29100</v>
      </c>
      <c r="B5819" s="409" t="s">
        <v>29101</v>
      </c>
      <c r="C5819" s="408" t="s">
        <v>29083</v>
      </c>
      <c r="D5819" s="410">
        <v>1.02</v>
      </c>
    </row>
    <row r="5820" spans="1:4" ht="9" customHeight="1">
      <c r="A5820" s="408" t="s">
        <v>29102</v>
      </c>
      <c r="B5820" s="409" t="s">
        <v>29103</v>
      </c>
      <c r="C5820" s="408" t="s">
        <v>29083</v>
      </c>
      <c r="D5820" s="410">
        <v>0.81</v>
      </c>
    </row>
    <row r="5821" spans="1:4" ht="9" customHeight="1">
      <c r="A5821" s="408" t="s">
        <v>29104</v>
      </c>
      <c r="B5821" s="409" t="s">
        <v>29105</v>
      </c>
      <c r="C5821" s="408" t="s">
        <v>29083</v>
      </c>
      <c r="D5821" s="410">
        <v>0.66</v>
      </c>
    </row>
    <row r="5822" spans="1:4" ht="9" customHeight="1">
      <c r="A5822" s="408" t="s">
        <v>29106</v>
      </c>
      <c r="B5822" s="409" t="s">
        <v>29107</v>
      </c>
      <c r="C5822" s="408" t="s">
        <v>29083</v>
      </c>
      <c r="D5822" s="410">
        <v>0.77</v>
      </c>
    </row>
    <row r="5823" spans="1:4" ht="9" customHeight="1">
      <c r="A5823" s="408" t="s">
        <v>29108</v>
      </c>
      <c r="B5823" s="409" t="s">
        <v>29109</v>
      </c>
      <c r="C5823" s="408" t="s">
        <v>29083</v>
      </c>
      <c r="D5823" s="410">
        <v>0.61</v>
      </c>
    </row>
    <row r="5824" spans="1:4" ht="9" customHeight="1">
      <c r="A5824" s="408" t="s">
        <v>29110</v>
      </c>
      <c r="B5824" s="409" t="s">
        <v>29111</v>
      </c>
      <c r="C5824" s="408" t="s">
        <v>29083</v>
      </c>
      <c r="D5824" s="410">
        <v>0.5</v>
      </c>
    </row>
    <row r="5825" spans="1:4" ht="9" customHeight="1">
      <c r="A5825" s="408" t="s">
        <v>29112</v>
      </c>
      <c r="B5825" s="409" t="s">
        <v>29113</v>
      </c>
      <c r="C5825" s="408" t="s">
        <v>29083</v>
      </c>
      <c r="D5825" s="410">
        <v>1.75</v>
      </c>
    </row>
    <row r="5826" spans="1:4" ht="9" customHeight="1">
      <c r="A5826" s="408" t="s">
        <v>29114</v>
      </c>
      <c r="B5826" s="409" t="s">
        <v>29115</v>
      </c>
      <c r="C5826" s="408" t="s">
        <v>29083</v>
      </c>
      <c r="D5826" s="410">
        <v>1.4</v>
      </c>
    </row>
    <row r="5827" spans="1:4" ht="9" customHeight="1">
      <c r="A5827" s="408" t="s">
        <v>29116</v>
      </c>
      <c r="B5827" s="409" t="s">
        <v>29117</v>
      </c>
      <c r="C5827" s="408" t="s">
        <v>29083</v>
      </c>
      <c r="D5827" s="410">
        <v>1.1399999999999999</v>
      </c>
    </row>
    <row r="5828" spans="1:4" ht="9" customHeight="1">
      <c r="A5828" s="408" t="s">
        <v>29118</v>
      </c>
      <c r="B5828" s="409" t="s">
        <v>29119</v>
      </c>
      <c r="C5828" s="408" t="s">
        <v>29083</v>
      </c>
      <c r="D5828" s="410">
        <v>2.12</v>
      </c>
    </row>
    <row r="5829" spans="1:4" ht="9" customHeight="1">
      <c r="A5829" s="408" t="s">
        <v>29120</v>
      </c>
      <c r="B5829" s="409" t="s">
        <v>29121</v>
      </c>
      <c r="C5829" s="408" t="s">
        <v>29083</v>
      </c>
      <c r="D5829" s="410">
        <v>1.7</v>
      </c>
    </row>
    <row r="5830" spans="1:4" ht="9" customHeight="1">
      <c r="A5830" s="408" t="s">
        <v>29122</v>
      </c>
      <c r="B5830" s="409" t="s">
        <v>29123</v>
      </c>
      <c r="C5830" s="408" t="s">
        <v>29083</v>
      </c>
      <c r="D5830" s="410">
        <v>1.38</v>
      </c>
    </row>
    <row r="5831" spans="1:4" ht="9" customHeight="1">
      <c r="A5831" s="408" t="s">
        <v>29124</v>
      </c>
      <c r="B5831" s="409" t="s">
        <v>29125</v>
      </c>
      <c r="C5831" s="408" t="s">
        <v>29083</v>
      </c>
      <c r="D5831" s="410">
        <v>1.97</v>
      </c>
    </row>
    <row r="5832" spans="1:4" ht="9" customHeight="1">
      <c r="A5832" s="408" t="s">
        <v>29126</v>
      </c>
      <c r="B5832" s="409" t="s">
        <v>29127</v>
      </c>
      <c r="C5832" s="408" t="s">
        <v>29083</v>
      </c>
      <c r="D5832" s="410">
        <v>1.57</v>
      </c>
    </row>
    <row r="5833" spans="1:4" ht="9" customHeight="1">
      <c r="A5833" s="408" t="s">
        <v>29128</v>
      </c>
      <c r="B5833" s="409" t="s">
        <v>29129</v>
      </c>
      <c r="C5833" s="408" t="s">
        <v>29083</v>
      </c>
      <c r="D5833" s="410">
        <v>1.28</v>
      </c>
    </row>
    <row r="5834" spans="1:4" ht="9" customHeight="1">
      <c r="A5834" s="408" t="s">
        <v>29130</v>
      </c>
      <c r="B5834" s="409" t="s">
        <v>29131</v>
      </c>
      <c r="C5834" s="408" t="s">
        <v>29083</v>
      </c>
      <c r="D5834" s="410">
        <v>0.88</v>
      </c>
    </row>
    <row r="5835" spans="1:4" ht="9" customHeight="1">
      <c r="A5835" s="408" t="s">
        <v>29132</v>
      </c>
      <c r="B5835" s="409" t="s">
        <v>29133</v>
      </c>
      <c r="C5835" s="408" t="s">
        <v>29083</v>
      </c>
      <c r="D5835" s="410">
        <v>0.7</v>
      </c>
    </row>
    <row r="5836" spans="1:4" ht="9" customHeight="1">
      <c r="A5836" s="408" t="s">
        <v>29134</v>
      </c>
      <c r="B5836" s="409" t="s">
        <v>29135</v>
      </c>
      <c r="C5836" s="408" t="s">
        <v>29083</v>
      </c>
      <c r="D5836" s="410">
        <v>0.56999999999999995</v>
      </c>
    </row>
    <row r="5837" spans="1:4" ht="9" customHeight="1">
      <c r="A5837" s="408" t="s">
        <v>29136</v>
      </c>
      <c r="B5837" s="409" t="s">
        <v>29137</v>
      </c>
      <c r="C5837" s="408" t="s">
        <v>29083</v>
      </c>
      <c r="D5837" s="410">
        <v>1.44</v>
      </c>
    </row>
    <row r="5838" spans="1:4" ht="9" customHeight="1">
      <c r="A5838" s="408" t="s">
        <v>29138</v>
      </c>
      <c r="B5838" s="409" t="s">
        <v>29139</v>
      </c>
      <c r="C5838" s="408" t="s">
        <v>29083</v>
      </c>
      <c r="D5838" s="410">
        <v>1.1499999999999999</v>
      </c>
    </row>
    <row r="5839" spans="1:4" ht="9" customHeight="1">
      <c r="A5839" s="408" t="s">
        <v>29140</v>
      </c>
      <c r="B5839" s="409" t="s">
        <v>29141</v>
      </c>
      <c r="C5839" s="408" t="s">
        <v>29083</v>
      </c>
      <c r="D5839" s="410">
        <v>0.94</v>
      </c>
    </row>
    <row r="5840" spans="1:4" ht="9" customHeight="1">
      <c r="A5840" s="408" t="s">
        <v>29142</v>
      </c>
      <c r="B5840" s="409" t="s">
        <v>29143</v>
      </c>
      <c r="C5840" s="408" t="s">
        <v>29083</v>
      </c>
      <c r="D5840" s="410">
        <v>0.93</v>
      </c>
    </row>
    <row r="5841" spans="1:4" ht="9" customHeight="1">
      <c r="A5841" s="408" t="s">
        <v>29144</v>
      </c>
      <c r="B5841" s="409" t="s">
        <v>29145</v>
      </c>
      <c r="C5841" s="408" t="s">
        <v>29083</v>
      </c>
      <c r="D5841" s="410">
        <v>0.74</v>
      </c>
    </row>
    <row r="5842" spans="1:4" ht="9" customHeight="1">
      <c r="A5842" s="408" t="s">
        <v>29146</v>
      </c>
      <c r="B5842" s="409" t="s">
        <v>29147</v>
      </c>
      <c r="C5842" s="408" t="s">
        <v>29083</v>
      </c>
      <c r="D5842" s="410">
        <v>0.6</v>
      </c>
    </row>
    <row r="5843" spans="1:4" ht="9" customHeight="1">
      <c r="A5843" s="408" t="s">
        <v>29148</v>
      </c>
      <c r="B5843" s="409" t="s">
        <v>29149</v>
      </c>
      <c r="C5843" s="408" t="s">
        <v>29083</v>
      </c>
      <c r="D5843" s="410">
        <v>0.83</v>
      </c>
    </row>
    <row r="5844" spans="1:4" ht="9" customHeight="1">
      <c r="A5844" s="408" t="s">
        <v>29150</v>
      </c>
      <c r="B5844" s="409" t="s">
        <v>29151</v>
      </c>
      <c r="C5844" s="408" t="s">
        <v>29083</v>
      </c>
      <c r="D5844" s="410">
        <v>0.67</v>
      </c>
    </row>
    <row r="5845" spans="1:4" ht="9" customHeight="1">
      <c r="A5845" s="408" t="s">
        <v>29152</v>
      </c>
      <c r="B5845" s="409" t="s">
        <v>29153</v>
      </c>
      <c r="C5845" s="408" t="s">
        <v>29083</v>
      </c>
      <c r="D5845" s="410">
        <v>0.54</v>
      </c>
    </row>
    <row r="5846" spans="1:4" ht="9" customHeight="1">
      <c r="A5846" s="408" t="s">
        <v>29154</v>
      </c>
      <c r="B5846" s="409" t="s">
        <v>29155</v>
      </c>
      <c r="C5846" s="408" t="s">
        <v>29083</v>
      </c>
      <c r="D5846" s="410">
        <v>0.67</v>
      </c>
    </row>
    <row r="5847" spans="1:4" ht="9" customHeight="1">
      <c r="A5847" s="408" t="s">
        <v>29156</v>
      </c>
      <c r="B5847" s="409" t="s">
        <v>29157</v>
      </c>
      <c r="C5847" s="408" t="s">
        <v>29083</v>
      </c>
      <c r="D5847" s="410">
        <v>0.54</v>
      </c>
    </row>
    <row r="5848" spans="1:4" ht="9" customHeight="1">
      <c r="A5848" s="408" t="s">
        <v>29158</v>
      </c>
      <c r="B5848" s="409" t="s">
        <v>29159</v>
      </c>
      <c r="C5848" s="408" t="s">
        <v>29083</v>
      </c>
      <c r="D5848" s="410">
        <v>0.44</v>
      </c>
    </row>
    <row r="5849" spans="1:4" ht="9" customHeight="1">
      <c r="A5849" s="408" t="s">
        <v>29160</v>
      </c>
      <c r="B5849" s="409" t="s">
        <v>29161</v>
      </c>
      <c r="C5849" s="408" t="s">
        <v>29083</v>
      </c>
      <c r="D5849" s="410">
        <v>1.61</v>
      </c>
    </row>
    <row r="5850" spans="1:4" ht="9" customHeight="1">
      <c r="A5850" s="408" t="s">
        <v>29162</v>
      </c>
      <c r="B5850" s="409" t="s">
        <v>29163</v>
      </c>
      <c r="C5850" s="408" t="s">
        <v>29083</v>
      </c>
      <c r="D5850" s="410">
        <v>1.29</v>
      </c>
    </row>
    <row r="5851" spans="1:4" ht="9" customHeight="1">
      <c r="A5851" s="408" t="s">
        <v>29164</v>
      </c>
      <c r="B5851" s="409" t="s">
        <v>29165</v>
      </c>
      <c r="C5851" s="408" t="s">
        <v>29083</v>
      </c>
      <c r="D5851" s="410">
        <v>1.05</v>
      </c>
    </row>
    <row r="5852" spans="1:4" ht="9" customHeight="1">
      <c r="A5852" s="408" t="s">
        <v>29166</v>
      </c>
      <c r="B5852" s="409" t="s">
        <v>29167</v>
      </c>
      <c r="C5852" s="408" t="s">
        <v>29083</v>
      </c>
      <c r="D5852" s="410">
        <v>1.24</v>
      </c>
    </row>
    <row r="5853" spans="1:4" ht="9" customHeight="1">
      <c r="A5853" s="408" t="s">
        <v>29168</v>
      </c>
      <c r="B5853" s="409" t="s">
        <v>29169</v>
      </c>
      <c r="C5853" s="408" t="s">
        <v>29083</v>
      </c>
      <c r="D5853" s="410">
        <v>0.99</v>
      </c>
    </row>
    <row r="5854" spans="1:4" ht="9" customHeight="1">
      <c r="A5854" s="408" t="s">
        <v>29170</v>
      </c>
      <c r="B5854" s="409" t="s">
        <v>29171</v>
      </c>
      <c r="C5854" s="408" t="s">
        <v>29083</v>
      </c>
      <c r="D5854" s="410">
        <v>0.81</v>
      </c>
    </row>
    <row r="5855" spans="1:4" ht="9" customHeight="1">
      <c r="A5855" s="408" t="s">
        <v>29172</v>
      </c>
      <c r="B5855" s="409" t="s">
        <v>29173</v>
      </c>
      <c r="C5855" s="408" t="s">
        <v>29083</v>
      </c>
      <c r="D5855" s="410">
        <v>2.08</v>
      </c>
    </row>
    <row r="5856" spans="1:4" ht="9" customHeight="1">
      <c r="A5856" s="408" t="s">
        <v>29174</v>
      </c>
      <c r="B5856" s="409" t="s">
        <v>29175</v>
      </c>
      <c r="C5856" s="408" t="s">
        <v>29083</v>
      </c>
      <c r="D5856" s="410">
        <v>1.67</v>
      </c>
    </row>
    <row r="5857" spans="1:4" ht="9" customHeight="1">
      <c r="A5857" s="408" t="s">
        <v>29176</v>
      </c>
      <c r="B5857" s="409" t="s">
        <v>29177</v>
      </c>
      <c r="C5857" s="408" t="s">
        <v>29083</v>
      </c>
      <c r="D5857" s="410">
        <v>1.36</v>
      </c>
    </row>
    <row r="5858" spans="1:4" ht="9" customHeight="1">
      <c r="A5858" s="408" t="s">
        <v>29178</v>
      </c>
      <c r="B5858" s="409" t="s">
        <v>29179</v>
      </c>
      <c r="C5858" s="408" t="s">
        <v>29083</v>
      </c>
      <c r="D5858" s="410">
        <v>1.6</v>
      </c>
    </row>
    <row r="5859" spans="1:4" ht="9" customHeight="1">
      <c r="A5859" s="408" t="s">
        <v>29180</v>
      </c>
      <c r="B5859" s="409" t="s">
        <v>29181</v>
      </c>
      <c r="C5859" s="408" t="s">
        <v>29083</v>
      </c>
      <c r="D5859" s="410">
        <v>1.28</v>
      </c>
    </row>
    <row r="5860" spans="1:4" ht="9" customHeight="1">
      <c r="A5860" s="408" t="s">
        <v>29182</v>
      </c>
      <c r="B5860" s="409" t="s">
        <v>29183</v>
      </c>
      <c r="C5860" s="408" t="s">
        <v>29083</v>
      </c>
      <c r="D5860" s="410">
        <v>1.04</v>
      </c>
    </row>
    <row r="5861" spans="1:4" ht="9" customHeight="1">
      <c r="A5861" s="408" t="s">
        <v>29184</v>
      </c>
      <c r="B5861" s="409" t="s">
        <v>29185</v>
      </c>
      <c r="C5861" s="408" t="s">
        <v>29186</v>
      </c>
      <c r="D5861" s="410">
        <v>0.82</v>
      </c>
    </row>
    <row r="5862" spans="1:4" ht="9" customHeight="1">
      <c r="A5862" s="408" t="s">
        <v>29187</v>
      </c>
      <c r="B5862" s="409" t="s">
        <v>29188</v>
      </c>
      <c r="C5862" s="408" t="s">
        <v>29186</v>
      </c>
      <c r="D5862" s="410">
        <v>0.28999999999999998</v>
      </c>
    </row>
    <row r="5863" spans="1:4" ht="9" customHeight="1">
      <c r="A5863" s="408" t="s">
        <v>29189</v>
      </c>
      <c r="B5863" s="409" t="s">
        <v>29190</v>
      </c>
      <c r="C5863" s="408" t="s">
        <v>29186</v>
      </c>
      <c r="D5863" s="410">
        <v>0.28000000000000003</v>
      </c>
    </row>
    <row r="5864" spans="1:4" ht="9" customHeight="1">
      <c r="A5864" s="408" t="s">
        <v>29191</v>
      </c>
      <c r="B5864" s="409" t="s">
        <v>29192</v>
      </c>
      <c r="C5864" s="408" t="s">
        <v>29186</v>
      </c>
      <c r="D5864" s="410">
        <v>0.71</v>
      </c>
    </row>
    <row r="5865" spans="1:4" ht="9" customHeight="1">
      <c r="A5865" s="408" t="s">
        <v>29193</v>
      </c>
      <c r="B5865" s="409" t="s">
        <v>29194</v>
      </c>
      <c r="C5865" s="408" t="s">
        <v>29186</v>
      </c>
      <c r="D5865" s="410">
        <v>0.28000000000000003</v>
      </c>
    </row>
    <row r="5866" spans="1:4" ht="9" customHeight="1">
      <c r="A5866" s="408" t="s">
        <v>29195</v>
      </c>
      <c r="B5866" s="409" t="s">
        <v>29196</v>
      </c>
      <c r="C5866" s="408" t="s">
        <v>29186</v>
      </c>
      <c r="D5866" s="410">
        <v>0.57999999999999996</v>
      </c>
    </row>
    <row r="5867" spans="1:4" ht="9" customHeight="1">
      <c r="A5867" s="408" t="s">
        <v>29197</v>
      </c>
      <c r="B5867" s="409" t="s">
        <v>29198</v>
      </c>
      <c r="C5867" s="408" t="s">
        <v>29186</v>
      </c>
      <c r="D5867" s="410">
        <v>0.48</v>
      </c>
    </row>
    <row r="5868" spans="1:4" ht="9" customHeight="1">
      <c r="A5868" s="408" t="s">
        <v>29199</v>
      </c>
      <c r="B5868" s="409" t="s">
        <v>29200</v>
      </c>
      <c r="C5868" s="408" t="s">
        <v>29186</v>
      </c>
      <c r="D5868" s="410">
        <v>0.43</v>
      </c>
    </row>
    <row r="5869" spans="1:4" ht="9" customHeight="1">
      <c r="A5869" s="408" t="s">
        <v>29201</v>
      </c>
      <c r="B5869" s="409" t="s">
        <v>29202</v>
      </c>
      <c r="C5869" s="408" t="s">
        <v>29186</v>
      </c>
      <c r="D5869" s="410">
        <v>1.0900000000000001</v>
      </c>
    </row>
    <row r="5870" spans="1:4" ht="9" customHeight="1">
      <c r="A5870" s="408" t="s">
        <v>29203</v>
      </c>
      <c r="B5870" s="409" t="s">
        <v>29204</v>
      </c>
      <c r="C5870" s="408" t="s">
        <v>29186</v>
      </c>
      <c r="D5870" s="410">
        <v>0.8</v>
      </c>
    </row>
    <row r="5871" spans="1:4" ht="9" customHeight="1">
      <c r="A5871" s="408" t="s">
        <v>29205</v>
      </c>
      <c r="B5871" s="409" t="s">
        <v>29206</v>
      </c>
      <c r="C5871" s="408" t="s">
        <v>29186</v>
      </c>
      <c r="D5871" s="410">
        <v>0.28999999999999998</v>
      </c>
    </row>
    <row r="5872" spans="1:4" ht="9" customHeight="1">
      <c r="A5872" s="408" t="s">
        <v>29207</v>
      </c>
      <c r="B5872" s="409" t="s">
        <v>29208</v>
      </c>
      <c r="C5872" s="408" t="s">
        <v>29186</v>
      </c>
      <c r="D5872" s="410">
        <v>0.27</v>
      </c>
    </row>
    <row r="5873" spans="1:4" ht="9" customHeight="1">
      <c r="A5873" s="408" t="s">
        <v>29209</v>
      </c>
      <c r="B5873" s="409" t="s">
        <v>29210</v>
      </c>
      <c r="C5873" s="408" t="s">
        <v>29186</v>
      </c>
      <c r="D5873" s="410">
        <v>0.69</v>
      </c>
    </row>
    <row r="5874" spans="1:4" ht="9" customHeight="1">
      <c r="A5874" s="408" t="s">
        <v>29211</v>
      </c>
      <c r="B5874" s="409" t="s">
        <v>29212</v>
      </c>
      <c r="C5874" s="408" t="s">
        <v>29186</v>
      </c>
      <c r="D5874" s="410">
        <v>0.27</v>
      </c>
    </row>
    <row r="5875" spans="1:4" ht="9" customHeight="1">
      <c r="A5875" s="408" t="s">
        <v>29213</v>
      </c>
      <c r="B5875" s="409" t="s">
        <v>29214</v>
      </c>
      <c r="C5875" s="408" t="s">
        <v>29186</v>
      </c>
      <c r="D5875" s="410">
        <v>0.56000000000000005</v>
      </c>
    </row>
    <row r="5876" spans="1:4" ht="9" customHeight="1">
      <c r="A5876" s="408" t="s">
        <v>29215</v>
      </c>
      <c r="B5876" s="409" t="s">
        <v>29216</v>
      </c>
      <c r="C5876" s="408" t="s">
        <v>29186</v>
      </c>
      <c r="D5876" s="410">
        <v>0.46</v>
      </c>
    </row>
    <row r="5877" spans="1:4" ht="9" customHeight="1">
      <c r="A5877" s="408" t="s">
        <v>29217</v>
      </c>
      <c r="B5877" s="409" t="s">
        <v>29218</v>
      </c>
      <c r="C5877" s="408" t="s">
        <v>29186</v>
      </c>
      <c r="D5877" s="410">
        <v>0.42</v>
      </c>
    </row>
    <row r="5878" spans="1:4" ht="9" customHeight="1">
      <c r="A5878" s="408" t="s">
        <v>29219</v>
      </c>
      <c r="B5878" s="409" t="s">
        <v>29220</v>
      </c>
      <c r="C5878" s="408" t="s">
        <v>29186</v>
      </c>
      <c r="D5878" s="410">
        <v>1.07</v>
      </c>
    </row>
    <row r="5879" spans="1:4" ht="9" customHeight="1">
      <c r="A5879" s="408" t="s">
        <v>29221</v>
      </c>
      <c r="B5879" s="409" t="s">
        <v>29222</v>
      </c>
      <c r="C5879" s="408" t="s">
        <v>29186</v>
      </c>
      <c r="D5879" s="410">
        <v>0.8</v>
      </c>
    </row>
    <row r="5880" spans="1:4" ht="9" customHeight="1">
      <c r="A5880" s="408" t="s">
        <v>29223</v>
      </c>
      <c r="B5880" s="409" t="s">
        <v>29224</v>
      </c>
      <c r="C5880" s="408" t="s">
        <v>29186</v>
      </c>
      <c r="D5880" s="410">
        <v>0.28999999999999998</v>
      </c>
    </row>
    <row r="5881" spans="1:4" ht="9" customHeight="1">
      <c r="A5881" s="408" t="s">
        <v>29225</v>
      </c>
      <c r="B5881" s="409" t="s">
        <v>29226</v>
      </c>
      <c r="C5881" s="408" t="s">
        <v>29186</v>
      </c>
      <c r="D5881" s="410">
        <v>0.28000000000000003</v>
      </c>
    </row>
    <row r="5882" spans="1:4" ht="9" customHeight="1">
      <c r="A5882" s="408" t="s">
        <v>29227</v>
      </c>
      <c r="B5882" s="409" t="s">
        <v>29228</v>
      </c>
      <c r="C5882" s="408" t="s">
        <v>29186</v>
      </c>
      <c r="D5882" s="410">
        <v>0.7</v>
      </c>
    </row>
    <row r="5883" spans="1:4" ht="9" customHeight="1">
      <c r="A5883" s="408" t="s">
        <v>29229</v>
      </c>
      <c r="B5883" s="409" t="s">
        <v>29230</v>
      </c>
      <c r="C5883" s="408" t="s">
        <v>29186</v>
      </c>
      <c r="D5883" s="410">
        <v>0.27</v>
      </c>
    </row>
    <row r="5884" spans="1:4" ht="9" customHeight="1">
      <c r="A5884" s="408" t="s">
        <v>29231</v>
      </c>
      <c r="B5884" s="409" t="s">
        <v>29232</v>
      </c>
      <c r="C5884" s="408" t="s">
        <v>29186</v>
      </c>
      <c r="D5884" s="410">
        <v>0.56999999999999995</v>
      </c>
    </row>
    <row r="5885" spans="1:4" ht="9" customHeight="1">
      <c r="A5885" s="408" t="s">
        <v>29233</v>
      </c>
      <c r="B5885" s="409" t="s">
        <v>29234</v>
      </c>
      <c r="C5885" s="408" t="s">
        <v>29186</v>
      </c>
      <c r="D5885" s="410">
        <v>0.47</v>
      </c>
    </row>
    <row r="5886" spans="1:4" ht="9" customHeight="1">
      <c r="A5886" s="408" t="s">
        <v>29235</v>
      </c>
      <c r="B5886" s="409" t="s">
        <v>29236</v>
      </c>
      <c r="C5886" s="408" t="s">
        <v>29186</v>
      </c>
      <c r="D5886" s="410">
        <v>0.42</v>
      </c>
    </row>
    <row r="5887" spans="1:4" ht="9" customHeight="1">
      <c r="A5887" s="408" t="s">
        <v>29237</v>
      </c>
      <c r="B5887" s="409" t="s">
        <v>29238</v>
      </c>
      <c r="C5887" s="408" t="s">
        <v>29186</v>
      </c>
      <c r="D5887" s="410">
        <v>1.08</v>
      </c>
    </row>
    <row r="5888" spans="1:4" ht="18" customHeight="1">
      <c r="A5888" s="408" t="s">
        <v>29239</v>
      </c>
      <c r="B5888" s="409" t="s">
        <v>29240</v>
      </c>
      <c r="C5888" s="408" t="s">
        <v>29083</v>
      </c>
      <c r="D5888" s="410">
        <v>0.22</v>
      </c>
    </row>
    <row r="5889" spans="1:4" ht="18" customHeight="1">
      <c r="A5889" s="408" t="s">
        <v>29241</v>
      </c>
      <c r="B5889" s="409" t="s">
        <v>29242</v>
      </c>
      <c r="C5889" s="408" t="s">
        <v>29083</v>
      </c>
      <c r="D5889" s="410">
        <v>0.18</v>
      </c>
    </row>
    <row r="5890" spans="1:4" ht="18" customHeight="1">
      <c r="A5890" s="408" t="s">
        <v>29243</v>
      </c>
      <c r="B5890" s="409" t="s">
        <v>29244</v>
      </c>
      <c r="C5890" s="408" t="s">
        <v>29245</v>
      </c>
      <c r="D5890" s="410">
        <v>9.84</v>
      </c>
    </row>
    <row r="5891" spans="1:4" ht="18" customHeight="1">
      <c r="A5891" s="408" t="s">
        <v>29246</v>
      </c>
      <c r="B5891" s="409" t="s">
        <v>29247</v>
      </c>
      <c r="C5891" s="408" t="s">
        <v>29245</v>
      </c>
      <c r="D5891" s="410">
        <v>7.87</v>
      </c>
    </row>
    <row r="5892" spans="1:4" ht="18" customHeight="1">
      <c r="A5892" s="408" t="s">
        <v>29248</v>
      </c>
      <c r="B5892" s="409" t="s">
        <v>29249</v>
      </c>
      <c r="C5892" s="408" t="s">
        <v>29245</v>
      </c>
      <c r="D5892" s="410">
        <v>6.41</v>
      </c>
    </row>
    <row r="5893" spans="1:4" ht="18" customHeight="1">
      <c r="A5893" s="408" t="s">
        <v>29250</v>
      </c>
      <c r="B5893" s="409" t="s">
        <v>29251</v>
      </c>
      <c r="C5893" s="408" t="s">
        <v>29245</v>
      </c>
      <c r="D5893" s="410">
        <v>6.56</v>
      </c>
    </row>
    <row r="5894" spans="1:4" ht="18" customHeight="1">
      <c r="A5894" s="408" t="s">
        <v>29252</v>
      </c>
      <c r="B5894" s="409" t="s">
        <v>29253</v>
      </c>
      <c r="C5894" s="408" t="s">
        <v>29245</v>
      </c>
      <c r="D5894" s="410">
        <v>5.25</v>
      </c>
    </row>
    <row r="5895" spans="1:4" ht="18" customHeight="1">
      <c r="A5895" s="408" t="s">
        <v>29254</v>
      </c>
      <c r="B5895" s="409" t="s">
        <v>29255</v>
      </c>
      <c r="C5895" s="408" t="s">
        <v>29245</v>
      </c>
      <c r="D5895" s="410">
        <v>4.2699999999999996</v>
      </c>
    </row>
    <row r="5896" spans="1:4" ht="9" customHeight="1">
      <c r="A5896" s="408" t="s">
        <v>29256</v>
      </c>
      <c r="B5896" s="409" t="s">
        <v>29257</v>
      </c>
      <c r="C5896" s="408" t="s">
        <v>29186</v>
      </c>
      <c r="D5896" s="410">
        <v>0.82</v>
      </c>
    </row>
    <row r="5897" spans="1:4" ht="9" customHeight="1">
      <c r="A5897" s="408" t="s">
        <v>29258</v>
      </c>
      <c r="B5897" s="409" t="s">
        <v>29259</v>
      </c>
      <c r="C5897" s="408" t="s">
        <v>29186</v>
      </c>
      <c r="D5897" s="410">
        <v>0.3</v>
      </c>
    </row>
    <row r="5898" spans="1:4" ht="9" customHeight="1">
      <c r="A5898" s="408" t="s">
        <v>29260</v>
      </c>
      <c r="B5898" s="409" t="s">
        <v>29261</v>
      </c>
      <c r="C5898" s="408" t="s">
        <v>29186</v>
      </c>
      <c r="D5898" s="410">
        <v>0.28000000000000003</v>
      </c>
    </row>
    <row r="5899" spans="1:4" ht="9" customHeight="1">
      <c r="A5899" s="408" t="s">
        <v>29262</v>
      </c>
      <c r="B5899" s="409" t="s">
        <v>29263</v>
      </c>
      <c r="C5899" s="408" t="s">
        <v>29186</v>
      </c>
      <c r="D5899" s="410">
        <v>0.71</v>
      </c>
    </row>
    <row r="5900" spans="1:4" ht="9" customHeight="1">
      <c r="A5900" s="408" t="s">
        <v>29264</v>
      </c>
      <c r="B5900" s="409" t="s">
        <v>29265</v>
      </c>
      <c r="C5900" s="408" t="s">
        <v>29186</v>
      </c>
      <c r="D5900" s="410">
        <v>0.28000000000000003</v>
      </c>
    </row>
    <row r="5901" spans="1:4" ht="9" customHeight="1">
      <c r="A5901" s="408" t="s">
        <v>29266</v>
      </c>
      <c r="B5901" s="409" t="s">
        <v>29267</v>
      </c>
      <c r="C5901" s="408" t="s">
        <v>29186</v>
      </c>
      <c r="D5901" s="410">
        <v>0.57999999999999996</v>
      </c>
    </row>
    <row r="5902" spans="1:4" ht="9" customHeight="1">
      <c r="A5902" s="408" t="s">
        <v>29268</v>
      </c>
      <c r="B5902" s="409" t="s">
        <v>29269</v>
      </c>
      <c r="C5902" s="408" t="s">
        <v>29186</v>
      </c>
      <c r="D5902" s="410">
        <v>0.48</v>
      </c>
    </row>
    <row r="5903" spans="1:4" ht="9" customHeight="1">
      <c r="A5903" s="408" t="s">
        <v>29270</v>
      </c>
      <c r="B5903" s="409" t="s">
        <v>29271</v>
      </c>
      <c r="C5903" s="408" t="s">
        <v>29186</v>
      </c>
      <c r="D5903" s="410">
        <v>0.43</v>
      </c>
    </row>
    <row r="5904" spans="1:4" ht="9" customHeight="1">
      <c r="A5904" s="408" t="s">
        <v>29272</v>
      </c>
      <c r="B5904" s="409" t="s">
        <v>29273</v>
      </c>
      <c r="C5904" s="408" t="s">
        <v>29186</v>
      </c>
      <c r="D5904" s="410">
        <v>1.1000000000000001</v>
      </c>
    </row>
    <row r="5905" spans="1:4" ht="9" customHeight="1">
      <c r="A5905" s="408" t="s">
        <v>29274</v>
      </c>
      <c r="B5905" s="409" t="s">
        <v>29275</v>
      </c>
      <c r="C5905" s="408" t="s">
        <v>29186</v>
      </c>
      <c r="D5905" s="410">
        <v>0.81</v>
      </c>
    </row>
    <row r="5906" spans="1:4" ht="9" customHeight="1">
      <c r="A5906" s="408" t="s">
        <v>29276</v>
      </c>
      <c r="B5906" s="409" t="s">
        <v>29277</v>
      </c>
      <c r="C5906" s="408" t="s">
        <v>29186</v>
      </c>
      <c r="D5906" s="410">
        <v>0.28999999999999998</v>
      </c>
    </row>
    <row r="5907" spans="1:4" ht="9" customHeight="1">
      <c r="A5907" s="408" t="s">
        <v>29278</v>
      </c>
      <c r="B5907" s="409" t="s">
        <v>29279</v>
      </c>
      <c r="C5907" s="408" t="s">
        <v>29186</v>
      </c>
      <c r="D5907" s="410">
        <v>0.28000000000000003</v>
      </c>
    </row>
    <row r="5908" spans="1:4" ht="9" customHeight="1">
      <c r="A5908" s="408" t="s">
        <v>29280</v>
      </c>
      <c r="B5908" s="409" t="s">
        <v>29281</v>
      </c>
      <c r="C5908" s="408" t="s">
        <v>29186</v>
      </c>
      <c r="D5908" s="410">
        <v>0.7</v>
      </c>
    </row>
    <row r="5909" spans="1:4" ht="9" customHeight="1">
      <c r="A5909" s="408" t="s">
        <v>29282</v>
      </c>
      <c r="B5909" s="409" t="s">
        <v>29283</v>
      </c>
      <c r="C5909" s="408" t="s">
        <v>29186</v>
      </c>
      <c r="D5909" s="410">
        <v>0.27</v>
      </c>
    </row>
    <row r="5910" spans="1:4" ht="9" customHeight="1">
      <c r="A5910" s="408" t="s">
        <v>29284</v>
      </c>
      <c r="B5910" s="409" t="s">
        <v>29285</v>
      </c>
      <c r="C5910" s="408" t="s">
        <v>29186</v>
      </c>
      <c r="D5910" s="410">
        <v>0.56999999999999995</v>
      </c>
    </row>
    <row r="5911" spans="1:4" ht="9" customHeight="1">
      <c r="A5911" s="408" t="s">
        <v>29286</v>
      </c>
      <c r="B5911" s="409" t="s">
        <v>29287</v>
      </c>
      <c r="C5911" s="408" t="s">
        <v>29186</v>
      </c>
      <c r="D5911" s="410">
        <v>0.47</v>
      </c>
    </row>
    <row r="5912" spans="1:4" ht="9" customHeight="1">
      <c r="A5912" s="408" t="s">
        <v>29288</v>
      </c>
      <c r="B5912" s="409" t="s">
        <v>29289</v>
      </c>
      <c r="C5912" s="408" t="s">
        <v>29186</v>
      </c>
      <c r="D5912" s="410">
        <v>0.42</v>
      </c>
    </row>
    <row r="5913" spans="1:4" ht="9" customHeight="1">
      <c r="A5913" s="408" t="s">
        <v>29290</v>
      </c>
      <c r="B5913" s="409" t="s">
        <v>29291</v>
      </c>
      <c r="C5913" s="408" t="s">
        <v>29186</v>
      </c>
      <c r="D5913" s="410">
        <v>1.08</v>
      </c>
    </row>
    <row r="5914" spans="1:4" ht="9" customHeight="1">
      <c r="A5914" s="408" t="s">
        <v>29292</v>
      </c>
      <c r="B5914" s="409" t="s">
        <v>29293</v>
      </c>
      <c r="C5914" s="408" t="s">
        <v>29083</v>
      </c>
      <c r="D5914" s="410">
        <v>0.71</v>
      </c>
    </row>
    <row r="5915" spans="1:4" ht="9" customHeight="1">
      <c r="A5915" s="408" t="s">
        <v>29294</v>
      </c>
      <c r="B5915" s="409" t="s">
        <v>29295</v>
      </c>
      <c r="C5915" s="408" t="s">
        <v>29083</v>
      </c>
      <c r="D5915" s="410">
        <v>0.56999999999999995</v>
      </c>
    </row>
    <row r="5916" spans="1:4" ht="9" customHeight="1">
      <c r="A5916" s="408" t="s">
        <v>29296</v>
      </c>
      <c r="B5916" s="409" t="s">
        <v>29297</v>
      </c>
      <c r="C5916" s="408" t="s">
        <v>29083</v>
      </c>
      <c r="D5916" s="410">
        <v>0.46</v>
      </c>
    </row>
    <row r="5917" spans="1:4" ht="9" customHeight="1">
      <c r="A5917" s="408" t="s">
        <v>29298</v>
      </c>
      <c r="B5917" s="409" t="s">
        <v>29299</v>
      </c>
      <c r="C5917" s="408" t="s">
        <v>29083</v>
      </c>
      <c r="D5917" s="410">
        <v>0.89</v>
      </c>
    </row>
    <row r="5918" spans="1:4" ht="9" customHeight="1">
      <c r="A5918" s="408" t="s">
        <v>29300</v>
      </c>
      <c r="B5918" s="409" t="s">
        <v>29301</v>
      </c>
      <c r="C5918" s="408" t="s">
        <v>29083</v>
      </c>
      <c r="D5918" s="410">
        <v>0.71</v>
      </c>
    </row>
    <row r="5919" spans="1:4" ht="9" customHeight="1">
      <c r="A5919" s="408" t="s">
        <v>29302</v>
      </c>
      <c r="B5919" s="409" t="s">
        <v>29303</v>
      </c>
      <c r="C5919" s="408" t="s">
        <v>29083</v>
      </c>
      <c r="D5919" s="410">
        <v>0.57999999999999996</v>
      </c>
    </row>
    <row r="5920" spans="1:4" ht="9" customHeight="1">
      <c r="A5920" s="408" t="s">
        <v>29304</v>
      </c>
      <c r="B5920" s="409" t="s">
        <v>29305</v>
      </c>
      <c r="C5920" s="408" t="s">
        <v>29083</v>
      </c>
      <c r="D5920" s="410">
        <v>0.78</v>
      </c>
    </row>
    <row r="5921" spans="1:4" ht="9" customHeight="1">
      <c r="A5921" s="408" t="s">
        <v>29306</v>
      </c>
      <c r="B5921" s="409" t="s">
        <v>29307</v>
      </c>
      <c r="C5921" s="408" t="s">
        <v>29083</v>
      </c>
      <c r="D5921" s="410">
        <v>0.62</v>
      </c>
    </row>
    <row r="5922" spans="1:4" ht="9" customHeight="1">
      <c r="A5922" s="408" t="s">
        <v>29308</v>
      </c>
      <c r="B5922" s="409" t="s">
        <v>29309</v>
      </c>
      <c r="C5922" s="408" t="s">
        <v>29083</v>
      </c>
      <c r="D5922" s="410">
        <v>0.51</v>
      </c>
    </row>
    <row r="5923" spans="1:4" ht="9" customHeight="1">
      <c r="A5923" s="408" t="s">
        <v>29310</v>
      </c>
      <c r="B5923" s="409" t="s">
        <v>29311</v>
      </c>
      <c r="C5923" s="408" t="s">
        <v>29083</v>
      </c>
      <c r="D5923" s="410">
        <v>1.4</v>
      </c>
    </row>
    <row r="5924" spans="1:4" ht="9" customHeight="1">
      <c r="A5924" s="408" t="s">
        <v>29312</v>
      </c>
      <c r="B5924" s="409" t="s">
        <v>29313</v>
      </c>
      <c r="C5924" s="408" t="s">
        <v>29083</v>
      </c>
      <c r="D5924" s="410">
        <v>1.1200000000000001</v>
      </c>
    </row>
    <row r="5925" spans="1:4" ht="9" customHeight="1">
      <c r="A5925" s="408" t="s">
        <v>29314</v>
      </c>
      <c r="B5925" s="409" t="s">
        <v>29315</v>
      </c>
      <c r="C5925" s="408" t="s">
        <v>29083</v>
      </c>
      <c r="D5925" s="410">
        <v>0.91</v>
      </c>
    </row>
    <row r="5926" spans="1:4" ht="18" customHeight="1">
      <c r="A5926" s="408" t="s">
        <v>29316</v>
      </c>
      <c r="B5926" s="409" t="s">
        <v>29317</v>
      </c>
      <c r="C5926" s="408" t="s">
        <v>29083</v>
      </c>
      <c r="D5926" s="410">
        <v>0.2</v>
      </c>
    </row>
    <row r="5927" spans="1:4" ht="18" customHeight="1">
      <c r="A5927" s="408" t="s">
        <v>29318</v>
      </c>
      <c r="B5927" s="409" t="s">
        <v>29319</v>
      </c>
      <c r="C5927" s="408" t="s">
        <v>29083</v>
      </c>
      <c r="D5927" s="410">
        <v>0.22</v>
      </c>
    </row>
    <row r="5928" spans="1:4" ht="18" customHeight="1">
      <c r="A5928" s="408" t="s">
        <v>29320</v>
      </c>
      <c r="B5928" s="409" t="s">
        <v>29321</v>
      </c>
      <c r="C5928" s="408" t="s">
        <v>29083</v>
      </c>
      <c r="D5928" s="410">
        <v>0.18</v>
      </c>
    </row>
    <row r="5929" spans="1:4" ht="18" customHeight="1">
      <c r="A5929" s="408" t="s">
        <v>29322</v>
      </c>
      <c r="B5929" s="409" t="s">
        <v>29323</v>
      </c>
      <c r="C5929" s="408" t="s">
        <v>29083</v>
      </c>
      <c r="D5929" s="410">
        <v>1.29</v>
      </c>
    </row>
    <row r="5930" spans="1:4" ht="18" customHeight="1">
      <c r="A5930" s="408" t="s">
        <v>29324</v>
      </c>
      <c r="B5930" s="409" t="s">
        <v>29325</v>
      </c>
      <c r="C5930" s="408" t="s">
        <v>29083</v>
      </c>
      <c r="D5930" s="410">
        <v>2.91</v>
      </c>
    </row>
    <row r="5931" spans="1:4" ht="18" customHeight="1">
      <c r="A5931" s="408" t="s">
        <v>29326</v>
      </c>
      <c r="B5931" s="409" t="s">
        <v>29327</v>
      </c>
      <c r="C5931" s="408" t="s">
        <v>29083</v>
      </c>
      <c r="D5931" s="410">
        <v>0.18</v>
      </c>
    </row>
    <row r="5932" spans="1:4" ht="18" customHeight="1">
      <c r="A5932" s="408" t="s">
        <v>29328</v>
      </c>
      <c r="B5932" s="409" t="s">
        <v>29329</v>
      </c>
      <c r="C5932" s="408" t="s">
        <v>29083</v>
      </c>
      <c r="D5932" s="410">
        <v>0.22</v>
      </c>
    </row>
    <row r="5933" spans="1:4" ht="18" customHeight="1">
      <c r="A5933" s="408" t="s">
        <v>29330</v>
      </c>
      <c r="B5933" s="409" t="s">
        <v>29331</v>
      </c>
      <c r="C5933" s="408" t="s">
        <v>29083</v>
      </c>
      <c r="D5933" s="410">
        <v>4.82</v>
      </c>
    </row>
    <row r="5934" spans="1:4" ht="18" customHeight="1">
      <c r="A5934" s="408" t="s">
        <v>29332</v>
      </c>
      <c r="B5934" s="409" t="s">
        <v>29333</v>
      </c>
      <c r="C5934" s="408" t="s">
        <v>29083</v>
      </c>
      <c r="D5934" s="410">
        <v>11.56</v>
      </c>
    </row>
    <row r="5935" spans="1:4" ht="9" customHeight="1">
      <c r="A5935" s="408" t="s">
        <v>29334</v>
      </c>
      <c r="B5935" s="409" t="s">
        <v>29335</v>
      </c>
      <c r="C5935" s="408" t="s">
        <v>29083</v>
      </c>
      <c r="D5935" s="410">
        <v>0.51</v>
      </c>
    </row>
    <row r="5936" spans="1:4" ht="9" customHeight="1">
      <c r="A5936" s="408" t="s">
        <v>29336</v>
      </c>
      <c r="B5936" s="409" t="s">
        <v>29337</v>
      </c>
      <c r="C5936" s="408" t="s">
        <v>29083</v>
      </c>
      <c r="D5936" s="410">
        <v>0.36</v>
      </c>
    </row>
    <row r="5937" spans="1:4" ht="18" customHeight="1">
      <c r="A5937" s="408" t="s">
        <v>29338</v>
      </c>
      <c r="B5937" s="409" t="s">
        <v>29339</v>
      </c>
      <c r="C5937" s="408" t="s">
        <v>29083</v>
      </c>
      <c r="D5937" s="410">
        <v>0.53</v>
      </c>
    </row>
    <row r="5938" spans="1:4" ht="18" customHeight="1">
      <c r="A5938" s="408" t="s">
        <v>29340</v>
      </c>
      <c r="B5938" s="409" t="s">
        <v>29341</v>
      </c>
      <c r="C5938" s="408" t="s">
        <v>29083</v>
      </c>
      <c r="D5938" s="410">
        <v>0.35</v>
      </c>
    </row>
    <row r="5939" spans="1:4" ht="18" customHeight="1">
      <c r="A5939" s="408" t="s">
        <v>29342</v>
      </c>
      <c r="B5939" s="409" t="s">
        <v>29343</v>
      </c>
      <c r="C5939" s="408" t="s">
        <v>29083</v>
      </c>
      <c r="D5939" s="410">
        <v>3.32</v>
      </c>
    </row>
    <row r="5940" spans="1:4" ht="18" customHeight="1">
      <c r="A5940" s="408" t="s">
        <v>29344</v>
      </c>
      <c r="B5940" s="409" t="s">
        <v>29345</v>
      </c>
      <c r="C5940" s="408" t="s">
        <v>29083</v>
      </c>
      <c r="D5940" s="410">
        <v>4.16</v>
      </c>
    </row>
    <row r="5941" spans="1:4" ht="18" customHeight="1">
      <c r="A5941" s="408" t="s">
        <v>29346</v>
      </c>
      <c r="B5941" s="409" t="s">
        <v>29347</v>
      </c>
      <c r="C5941" s="408" t="s">
        <v>29083</v>
      </c>
      <c r="D5941" s="410">
        <v>2.87</v>
      </c>
    </row>
    <row r="5942" spans="1:4" ht="9" customHeight="1">
      <c r="A5942" s="408" t="s">
        <v>29348</v>
      </c>
      <c r="B5942" s="409" t="s">
        <v>29349</v>
      </c>
      <c r="C5942" s="408" t="s">
        <v>29083</v>
      </c>
      <c r="D5942" s="410">
        <v>2.1800000000000002</v>
      </c>
    </row>
    <row r="5943" spans="1:4" ht="9" customHeight="1">
      <c r="A5943" s="408" t="s">
        <v>29350</v>
      </c>
      <c r="B5943" s="409" t="s">
        <v>29351</v>
      </c>
      <c r="C5943" s="408" t="s">
        <v>29083</v>
      </c>
      <c r="D5943" s="410">
        <v>1.74</v>
      </c>
    </row>
    <row r="5944" spans="1:4" ht="9" customHeight="1">
      <c r="A5944" s="408" t="s">
        <v>29352</v>
      </c>
      <c r="B5944" s="409" t="s">
        <v>29353</v>
      </c>
      <c r="C5944" s="408" t="s">
        <v>29083</v>
      </c>
      <c r="D5944" s="410">
        <v>1.42</v>
      </c>
    </row>
    <row r="5945" spans="1:4" ht="9" customHeight="1">
      <c r="A5945" s="408" t="s">
        <v>29354</v>
      </c>
      <c r="B5945" s="409" t="s">
        <v>29355</v>
      </c>
      <c r="C5945" s="408" t="s">
        <v>29186</v>
      </c>
      <c r="D5945" s="410">
        <v>0.74</v>
      </c>
    </row>
    <row r="5946" spans="1:4" ht="9" customHeight="1">
      <c r="A5946" s="408" t="s">
        <v>29356</v>
      </c>
      <c r="B5946" s="409" t="s">
        <v>29357</v>
      </c>
      <c r="C5946" s="408" t="s">
        <v>29186</v>
      </c>
      <c r="D5946" s="410">
        <v>0.54</v>
      </c>
    </row>
    <row r="5947" spans="1:4" ht="9" customHeight="1">
      <c r="A5947" s="408" t="s">
        <v>29358</v>
      </c>
      <c r="B5947" s="409" t="s">
        <v>29359</v>
      </c>
      <c r="C5947" s="408" t="s">
        <v>29186</v>
      </c>
      <c r="D5947" s="410">
        <v>1.91</v>
      </c>
    </row>
    <row r="5948" spans="1:4" ht="9" customHeight="1">
      <c r="A5948" s="408" t="s">
        <v>29360</v>
      </c>
      <c r="B5948" s="409" t="s">
        <v>29361</v>
      </c>
      <c r="C5948" s="408" t="s">
        <v>29186</v>
      </c>
      <c r="D5948" s="410">
        <v>1.91</v>
      </c>
    </row>
    <row r="5949" spans="1:4" ht="9" customHeight="1">
      <c r="A5949" s="408" t="s">
        <v>29362</v>
      </c>
      <c r="B5949" s="409" t="s">
        <v>29363</v>
      </c>
      <c r="C5949" s="408" t="s">
        <v>29186</v>
      </c>
      <c r="D5949" s="410">
        <v>1.33</v>
      </c>
    </row>
    <row r="5950" spans="1:4" ht="9" customHeight="1">
      <c r="A5950" s="408" t="s">
        <v>29364</v>
      </c>
      <c r="B5950" s="409" t="s">
        <v>29365</v>
      </c>
      <c r="C5950" s="408" t="s">
        <v>29186</v>
      </c>
      <c r="D5950" s="410">
        <v>5.55</v>
      </c>
    </row>
    <row r="5951" spans="1:4" ht="9" customHeight="1">
      <c r="A5951" s="408" t="s">
        <v>29366</v>
      </c>
      <c r="B5951" s="409" t="s">
        <v>29367</v>
      </c>
      <c r="C5951" s="408" t="s">
        <v>29186</v>
      </c>
      <c r="D5951" s="410">
        <v>5.55</v>
      </c>
    </row>
    <row r="5952" spans="1:4" ht="9" customHeight="1">
      <c r="A5952" s="408" t="s">
        <v>29368</v>
      </c>
      <c r="B5952" s="409" t="s">
        <v>29369</v>
      </c>
      <c r="C5952" s="408" t="s">
        <v>29083</v>
      </c>
      <c r="D5952" s="410">
        <v>0.9</v>
      </c>
    </row>
    <row r="5953" spans="1:4" ht="9" customHeight="1">
      <c r="A5953" s="408" t="s">
        <v>29370</v>
      </c>
      <c r="B5953" s="409" t="s">
        <v>29371</v>
      </c>
      <c r="C5953" s="408" t="s">
        <v>29083</v>
      </c>
      <c r="D5953" s="410">
        <v>0.72</v>
      </c>
    </row>
    <row r="5954" spans="1:4" ht="9" customHeight="1">
      <c r="A5954" s="408" t="s">
        <v>29372</v>
      </c>
      <c r="B5954" s="409" t="s">
        <v>29373</v>
      </c>
      <c r="C5954" s="408" t="s">
        <v>29083</v>
      </c>
      <c r="D5954" s="410">
        <v>0.57999999999999996</v>
      </c>
    </row>
    <row r="5955" spans="1:4" ht="9" customHeight="1">
      <c r="A5955" s="408" t="s">
        <v>29374</v>
      </c>
      <c r="B5955" s="409" t="s">
        <v>29375</v>
      </c>
      <c r="C5955" s="408" t="s">
        <v>29083</v>
      </c>
      <c r="D5955" s="410">
        <v>1.39</v>
      </c>
    </row>
    <row r="5956" spans="1:4" ht="9" customHeight="1">
      <c r="A5956" s="408" t="s">
        <v>29376</v>
      </c>
      <c r="B5956" s="409" t="s">
        <v>29377</v>
      </c>
      <c r="C5956" s="408" t="s">
        <v>29083</v>
      </c>
      <c r="D5956" s="410">
        <v>1.1100000000000001</v>
      </c>
    </row>
    <row r="5957" spans="1:4" ht="9" customHeight="1">
      <c r="A5957" s="408" t="s">
        <v>29378</v>
      </c>
      <c r="B5957" s="409" t="s">
        <v>29379</v>
      </c>
      <c r="C5957" s="408" t="s">
        <v>29083</v>
      </c>
      <c r="D5957" s="410">
        <v>0.91</v>
      </c>
    </row>
    <row r="5958" spans="1:4" ht="9" customHeight="1">
      <c r="A5958" s="408" t="s">
        <v>29380</v>
      </c>
      <c r="B5958" s="409" t="s">
        <v>29381</v>
      </c>
      <c r="C5958" s="408" t="s">
        <v>29083</v>
      </c>
      <c r="D5958" s="410">
        <v>1.51</v>
      </c>
    </row>
    <row r="5959" spans="1:4" ht="9" customHeight="1">
      <c r="A5959" s="408" t="s">
        <v>29382</v>
      </c>
      <c r="B5959" s="409" t="s">
        <v>29383</v>
      </c>
      <c r="C5959" s="408" t="s">
        <v>29083</v>
      </c>
      <c r="D5959" s="410">
        <v>1.21</v>
      </c>
    </row>
    <row r="5960" spans="1:4" ht="9" customHeight="1">
      <c r="A5960" s="408" t="s">
        <v>29384</v>
      </c>
      <c r="B5960" s="409" t="s">
        <v>29385</v>
      </c>
      <c r="C5960" s="408" t="s">
        <v>29083</v>
      </c>
      <c r="D5960" s="410">
        <v>0.99</v>
      </c>
    </row>
    <row r="5961" spans="1:4" ht="9" customHeight="1">
      <c r="A5961" s="408" t="s">
        <v>29386</v>
      </c>
      <c r="B5961" s="409" t="s">
        <v>29387</v>
      </c>
      <c r="C5961" s="408" t="s">
        <v>29186</v>
      </c>
      <c r="D5961" s="410">
        <v>2.34</v>
      </c>
    </row>
    <row r="5962" spans="1:4" ht="9" customHeight="1">
      <c r="A5962" s="408" t="s">
        <v>29388</v>
      </c>
      <c r="B5962" s="409" t="s">
        <v>29389</v>
      </c>
      <c r="C5962" s="408" t="s">
        <v>29186</v>
      </c>
      <c r="D5962" s="410">
        <v>0.84</v>
      </c>
    </row>
    <row r="5963" spans="1:4" ht="9" customHeight="1">
      <c r="A5963" s="408" t="s">
        <v>29390</v>
      </c>
      <c r="B5963" s="409" t="s">
        <v>29391</v>
      </c>
      <c r="C5963" s="408" t="s">
        <v>29186</v>
      </c>
      <c r="D5963" s="410">
        <v>0.81</v>
      </c>
    </row>
    <row r="5964" spans="1:4" ht="9" customHeight="1">
      <c r="A5964" s="408" t="s">
        <v>29392</v>
      </c>
      <c r="B5964" s="409" t="s">
        <v>29393</v>
      </c>
      <c r="C5964" s="408" t="s">
        <v>29186</v>
      </c>
      <c r="D5964" s="410">
        <v>2.0299999999999998</v>
      </c>
    </row>
    <row r="5965" spans="1:4" ht="9" customHeight="1">
      <c r="A5965" s="408" t="s">
        <v>29394</v>
      </c>
      <c r="B5965" s="409" t="s">
        <v>29395</v>
      </c>
      <c r="C5965" s="408" t="s">
        <v>29186</v>
      </c>
      <c r="D5965" s="410">
        <v>0.79</v>
      </c>
    </row>
    <row r="5966" spans="1:4" ht="9" customHeight="1">
      <c r="A5966" s="408" t="s">
        <v>29396</v>
      </c>
      <c r="B5966" s="409" t="s">
        <v>29397</v>
      </c>
      <c r="C5966" s="408" t="s">
        <v>29186</v>
      </c>
      <c r="D5966" s="410">
        <v>1.66</v>
      </c>
    </row>
    <row r="5967" spans="1:4" ht="9" customHeight="1">
      <c r="A5967" s="408" t="s">
        <v>29398</v>
      </c>
      <c r="B5967" s="409" t="s">
        <v>29399</v>
      </c>
      <c r="C5967" s="408" t="s">
        <v>29186</v>
      </c>
      <c r="D5967" s="410">
        <v>1.37</v>
      </c>
    </row>
    <row r="5968" spans="1:4" ht="9" customHeight="1">
      <c r="A5968" s="408" t="s">
        <v>29400</v>
      </c>
      <c r="B5968" s="409" t="s">
        <v>29401</v>
      </c>
      <c r="C5968" s="408" t="s">
        <v>29186</v>
      </c>
      <c r="D5968" s="410">
        <v>1.23</v>
      </c>
    </row>
    <row r="5969" spans="1:4" ht="9" customHeight="1">
      <c r="A5969" s="408" t="s">
        <v>29402</v>
      </c>
      <c r="B5969" s="409" t="s">
        <v>29403</v>
      </c>
      <c r="C5969" s="408" t="s">
        <v>29186</v>
      </c>
      <c r="D5969" s="410">
        <v>3.14</v>
      </c>
    </row>
    <row r="5970" spans="1:4" ht="9" customHeight="1">
      <c r="A5970" s="408" t="s">
        <v>29404</v>
      </c>
      <c r="B5970" s="409" t="s">
        <v>29405</v>
      </c>
      <c r="C5970" s="408" t="s">
        <v>29083</v>
      </c>
      <c r="D5970" s="410">
        <v>1.18</v>
      </c>
    </row>
    <row r="5971" spans="1:4" ht="9" customHeight="1">
      <c r="A5971" s="408" t="s">
        <v>29406</v>
      </c>
      <c r="B5971" s="409" t="s">
        <v>29407</v>
      </c>
      <c r="C5971" s="408" t="s">
        <v>29083</v>
      </c>
      <c r="D5971" s="410">
        <v>0.9</v>
      </c>
    </row>
    <row r="5972" spans="1:4" ht="9" customHeight="1">
      <c r="A5972" s="408" t="s">
        <v>29408</v>
      </c>
      <c r="B5972" s="409" t="s">
        <v>29409</v>
      </c>
      <c r="C5972" s="408" t="s">
        <v>29083</v>
      </c>
      <c r="D5972" s="410">
        <v>0.64</v>
      </c>
    </row>
    <row r="5973" spans="1:4" ht="9" customHeight="1">
      <c r="A5973" s="408" t="s">
        <v>29410</v>
      </c>
      <c r="B5973" s="409" t="s">
        <v>29411</v>
      </c>
      <c r="C5973" s="408" t="s">
        <v>29083</v>
      </c>
      <c r="D5973" s="410">
        <v>0.47</v>
      </c>
    </row>
    <row r="5974" spans="1:4" ht="9" customHeight="1">
      <c r="A5974" s="408" t="s">
        <v>29412</v>
      </c>
      <c r="B5974" s="409" t="s">
        <v>29413</v>
      </c>
      <c r="C5974" s="408" t="s">
        <v>29083</v>
      </c>
      <c r="D5974" s="410">
        <v>0.92</v>
      </c>
    </row>
    <row r="5975" spans="1:4" ht="9" customHeight="1">
      <c r="A5975" s="408" t="s">
        <v>29414</v>
      </c>
      <c r="B5975" s="409" t="s">
        <v>29415</v>
      </c>
      <c r="C5975" s="408" t="s">
        <v>29083</v>
      </c>
      <c r="D5975" s="410">
        <v>0.71</v>
      </c>
    </row>
    <row r="5976" spans="1:4" ht="9" customHeight="1">
      <c r="A5976" s="408" t="s">
        <v>29416</v>
      </c>
      <c r="B5976" s="409" t="s">
        <v>29417</v>
      </c>
      <c r="C5976" s="408" t="s">
        <v>29083</v>
      </c>
      <c r="D5976" s="410">
        <v>0.5</v>
      </c>
    </row>
    <row r="5977" spans="1:4" ht="9" customHeight="1">
      <c r="A5977" s="408" t="s">
        <v>29418</v>
      </c>
      <c r="B5977" s="409" t="s">
        <v>29419</v>
      </c>
      <c r="C5977" s="408" t="s">
        <v>29083</v>
      </c>
      <c r="D5977" s="410">
        <v>0.37</v>
      </c>
    </row>
    <row r="5978" spans="1:4" ht="9" customHeight="1">
      <c r="A5978" s="408" t="s">
        <v>29420</v>
      </c>
      <c r="B5978" s="409" t="s">
        <v>29421</v>
      </c>
      <c r="C5978" s="408" t="s">
        <v>29083</v>
      </c>
      <c r="D5978" s="410">
        <v>0.78</v>
      </c>
    </row>
    <row r="5979" spans="1:4" ht="9" customHeight="1">
      <c r="A5979" s="408" t="s">
        <v>29422</v>
      </c>
      <c r="B5979" s="409" t="s">
        <v>29423</v>
      </c>
      <c r="C5979" s="408" t="s">
        <v>29083</v>
      </c>
      <c r="D5979" s="410">
        <v>0.6</v>
      </c>
    </row>
    <row r="5980" spans="1:4" ht="9" customHeight="1">
      <c r="A5980" s="408" t="s">
        <v>29424</v>
      </c>
      <c r="B5980" s="409" t="s">
        <v>29425</v>
      </c>
      <c r="C5980" s="408" t="s">
        <v>29083</v>
      </c>
      <c r="D5980" s="410">
        <v>0.42</v>
      </c>
    </row>
    <row r="5981" spans="1:4" ht="9" customHeight="1">
      <c r="A5981" s="408" t="s">
        <v>29426</v>
      </c>
      <c r="B5981" s="409" t="s">
        <v>29427</v>
      </c>
      <c r="C5981" s="408" t="s">
        <v>29083</v>
      </c>
      <c r="D5981" s="410">
        <v>0.31</v>
      </c>
    </row>
    <row r="5982" spans="1:4" ht="9" customHeight="1">
      <c r="A5982" s="408" t="s">
        <v>29428</v>
      </c>
      <c r="B5982" s="409" t="s">
        <v>29429</v>
      </c>
      <c r="C5982" s="408" t="s">
        <v>29083</v>
      </c>
      <c r="D5982" s="410">
        <v>0.87</v>
      </c>
    </row>
    <row r="5983" spans="1:4" ht="9" customHeight="1">
      <c r="A5983" s="408" t="s">
        <v>29430</v>
      </c>
      <c r="B5983" s="409" t="s">
        <v>29431</v>
      </c>
      <c r="C5983" s="408" t="s">
        <v>29083</v>
      </c>
      <c r="D5983" s="410">
        <v>0.67</v>
      </c>
    </row>
    <row r="5984" spans="1:4" ht="9" customHeight="1">
      <c r="A5984" s="408" t="s">
        <v>29432</v>
      </c>
      <c r="B5984" s="409" t="s">
        <v>29433</v>
      </c>
      <c r="C5984" s="408" t="s">
        <v>29083</v>
      </c>
      <c r="D5984" s="410">
        <v>0.47</v>
      </c>
    </row>
    <row r="5985" spans="1:4" ht="9" customHeight="1">
      <c r="A5985" s="408" t="s">
        <v>29434</v>
      </c>
      <c r="B5985" s="409" t="s">
        <v>29435</v>
      </c>
      <c r="C5985" s="408" t="s">
        <v>29083</v>
      </c>
      <c r="D5985" s="410">
        <v>0.35</v>
      </c>
    </row>
    <row r="5986" spans="1:4" ht="9" customHeight="1">
      <c r="A5986" s="408" t="s">
        <v>29436</v>
      </c>
      <c r="B5986" s="409" t="s">
        <v>29437</v>
      </c>
      <c r="C5986" s="408" t="s">
        <v>21090</v>
      </c>
      <c r="D5986" s="410">
        <v>14.41</v>
      </c>
    </row>
    <row r="5987" spans="1:4" ht="9" customHeight="1">
      <c r="A5987" s="408" t="s">
        <v>29438</v>
      </c>
      <c r="B5987" s="409" t="s">
        <v>29439</v>
      </c>
      <c r="C5987" s="408" t="s">
        <v>21090</v>
      </c>
      <c r="D5987" s="410">
        <v>11.53</v>
      </c>
    </row>
    <row r="5988" spans="1:4" ht="9" customHeight="1">
      <c r="A5988" s="408" t="s">
        <v>29440</v>
      </c>
      <c r="B5988" s="409" t="s">
        <v>29441</v>
      </c>
      <c r="C5988" s="408" t="s">
        <v>21090</v>
      </c>
      <c r="D5988" s="410">
        <v>9.3800000000000008</v>
      </c>
    </row>
    <row r="5989" spans="1:4" ht="9" customHeight="1">
      <c r="A5989" s="408" t="s">
        <v>29442</v>
      </c>
      <c r="B5989" s="409" t="s">
        <v>29443</v>
      </c>
      <c r="C5989" s="408" t="s">
        <v>21090</v>
      </c>
      <c r="D5989" s="410">
        <v>10.57</v>
      </c>
    </row>
    <row r="5990" spans="1:4" ht="9" customHeight="1">
      <c r="A5990" s="408" t="s">
        <v>29444</v>
      </c>
      <c r="B5990" s="409" t="s">
        <v>29445</v>
      </c>
      <c r="C5990" s="408" t="s">
        <v>21090</v>
      </c>
      <c r="D5990" s="410">
        <v>8.4600000000000009</v>
      </c>
    </row>
    <row r="5991" spans="1:4" ht="9" customHeight="1">
      <c r="A5991" s="408" t="s">
        <v>29446</v>
      </c>
      <c r="B5991" s="409" t="s">
        <v>29447</v>
      </c>
      <c r="C5991" s="408" t="s">
        <v>21090</v>
      </c>
      <c r="D5991" s="410">
        <v>6.88</v>
      </c>
    </row>
    <row r="5992" spans="1:4" ht="9" customHeight="1">
      <c r="A5992" s="408" t="s">
        <v>29448</v>
      </c>
      <c r="B5992" s="409" t="s">
        <v>29449</v>
      </c>
      <c r="C5992" s="408" t="s">
        <v>21090</v>
      </c>
      <c r="D5992" s="410">
        <v>23.97</v>
      </c>
    </row>
    <row r="5993" spans="1:4" ht="9" customHeight="1">
      <c r="A5993" s="408" t="s">
        <v>29450</v>
      </c>
      <c r="B5993" s="409" t="s">
        <v>29451</v>
      </c>
      <c r="C5993" s="408" t="s">
        <v>21090</v>
      </c>
      <c r="D5993" s="410">
        <v>19.18</v>
      </c>
    </row>
    <row r="5994" spans="1:4" ht="9" customHeight="1">
      <c r="A5994" s="408" t="s">
        <v>29452</v>
      </c>
      <c r="B5994" s="409" t="s">
        <v>29453</v>
      </c>
      <c r="C5994" s="408" t="s">
        <v>21090</v>
      </c>
      <c r="D5994" s="410">
        <v>15.61</v>
      </c>
    </row>
    <row r="5995" spans="1:4" ht="9" customHeight="1">
      <c r="A5995" s="408" t="s">
        <v>29454</v>
      </c>
      <c r="B5995" s="409" t="s">
        <v>29455</v>
      </c>
      <c r="C5995" s="408" t="s">
        <v>21090</v>
      </c>
      <c r="D5995" s="410">
        <v>57.52</v>
      </c>
    </row>
    <row r="5996" spans="1:4" ht="9" customHeight="1">
      <c r="A5996" s="408" t="s">
        <v>29456</v>
      </c>
      <c r="B5996" s="409" t="s">
        <v>29457</v>
      </c>
      <c r="C5996" s="408" t="s">
        <v>21090</v>
      </c>
      <c r="D5996" s="410">
        <v>46</v>
      </c>
    </row>
    <row r="5997" spans="1:4" ht="9" customHeight="1">
      <c r="A5997" s="408" t="s">
        <v>29458</v>
      </c>
      <c r="B5997" s="409" t="s">
        <v>29459</v>
      </c>
      <c r="C5997" s="408" t="s">
        <v>21090</v>
      </c>
      <c r="D5997" s="410">
        <v>37.46</v>
      </c>
    </row>
    <row r="5998" spans="1:4" ht="9" customHeight="1">
      <c r="A5998" s="408" t="s">
        <v>29460</v>
      </c>
      <c r="B5998" s="409" t="s">
        <v>29461</v>
      </c>
      <c r="C5998" s="408" t="s">
        <v>21090</v>
      </c>
      <c r="D5998" s="410">
        <v>67.53</v>
      </c>
    </row>
    <row r="5999" spans="1:4" ht="9" customHeight="1">
      <c r="A5999" s="408" t="s">
        <v>29462</v>
      </c>
      <c r="B5999" s="409" t="s">
        <v>29463</v>
      </c>
      <c r="C5999" s="408" t="s">
        <v>21090</v>
      </c>
      <c r="D5999" s="410">
        <v>54</v>
      </c>
    </row>
    <row r="6000" spans="1:4" ht="9" customHeight="1">
      <c r="A6000" s="408" t="s">
        <v>29464</v>
      </c>
      <c r="B6000" s="409" t="s">
        <v>29465</v>
      </c>
      <c r="C6000" s="408" t="s">
        <v>21090</v>
      </c>
      <c r="D6000" s="410">
        <v>43.98</v>
      </c>
    </row>
    <row r="6001" spans="1:4" ht="9" customHeight="1">
      <c r="A6001" s="408" t="s">
        <v>29466</v>
      </c>
      <c r="B6001" s="409" t="s">
        <v>29467</v>
      </c>
      <c r="C6001" s="408" t="s">
        <v>21090</v>
      </c>
      <c r="D6001" s="410">
        <v>133.63999999999999</v>
      </c>
    </row>
    <row r="6002" spans="1:4" ht="9" customHeight="1">
      <c r="A6002" s="408" t="s">
        <v>29468</v>
      </c>
      <c r="B6002" s="409" t="s">
        <v>29469</v>
      </c>
      <c r="C6002" s="408" t="s">
        <v>21090</v>
      </c>
      <c r="D6002" s="410">
        <v>106.86</v>
      </c>
    </row>
    <row r="6003" spans="1:4" ht="9" customHeight="1">
      <c r="A6003" s="408" t="s">
        <v>29470</v>
      </c>
      <c r="B6003" s="409" t="s">
        <v>29471</v>
      </c>
      <c r="C6003" s="408" t="s">
        <v>21090</v>
      </c>
      <c r="D6003" s="410">
        <v>87.04</v>
      </c>
    </row>
    <row r="6004" spans="1:4" ht="9" customHeight="1">
      <c r="A6004" s="408" t="s">
        <v>29472</v>
      </c>
      <c r="B6004" s="409" t="s">
        <v>29473</v>
      </c>
      <c r="C6004" s="408" t="s">
        <v>21090</v>
      </c>
      <c r="D6004" s="410">
        <v>152.32</v>
      </c>
    </row>
    <row r="6005" spans="1:4" ht="9" customHeight="1">
      <c r="A6005" s="408" t="s">
        <v>29474</v>
      </c>
      <c r="B6005" s="409" t="s">
        <v>29475</v>
      </c>
      <c r="C6005" s="408" t="s">
        <v>21090</v>
      </c>
      <c r="D6005" s="410">
        <v>121.8</v>
      </c>
    </row>
    <row r="6006" spans="1:4" ht="9" customHeight="1">
      <c r="A6006" s="408" t="s">
        <v>29476</v>
      </c>
      <c r="B6006" s="409" t="s">
        <v>29477</v>
      </c>
      <c r="C6006" s="408" t="s">
        <v>21090</v>
      </c>
      <c r="D6006" s="410">
        <v>99.2</v>
      </c>
    </row>
    <row r="6007" spans="1:4" ht="9" customHeight="1">
      <c r="A6007" s="408" t="s">
        <v>29478</v>
      </c>
      <c r="B6007" s="409" t="s">
        <v>29479</v>
      </c>
      <c r="C6007" s="408" t="s">
        <v>21090</v>
      </c>
      <c r="D6007" s="410">
        <v>162.13999999999999</v>
      </c>
    </row>
    <row r="6008" spans="1:4" ht="9" customHeight="1">
      <c r="A6008" s="408" t="s">
        <v>29480</v>
      </c>
      <c r="B6008" s="409" t="s">
        <v>29481</v>
      </c>
      <c r="C6008" s="408" t="s">
        <v>21090</v>
      </c>
      <c r="D6008" s="410">
        <v>141.44999999999999</v>
      </c>
    </row>
    <row r="6009" spans="1:4" ht="9" customHeight="1">
      <c r="A6009" s="408" t="s">
        <v>29482</v>
      </c>
      <c r="B6009" s="409" t="s">
        <v>29483</v>
      </c>
      <c r="C6009" s="408" t="s">
        <v>19</v>
      </c>
      <c r="D6009" s="410">
        <v>12.22</v>
      </c>
    </row>
    <row r="6010" spans="1:4" ht="9" customHeight="1">
      <c r="A6010" s="408" t="s">
        <v>29484</v>
      </c>
      <c r="B6010" s="409" t="s">
        <v>29485</v>
      </c>
      <c r="C6010" s="408" t="s">
        <v>12728</v>
      </c>
      <c r="D6010" s="410">
        <v>379.25</v>
      </c>
    </row>
    <row r="6011" spans="1:4" ht="9" customHeight="1">
      <c r="A6011" s="408" t="s">
        <v>29486</v>
      </c>
      <c r="B6011" s="409" t="s">
        <v>29487</v>
      </c>
      <c r="C6011" s="408" t="s">
        <v>143</v>
      </c>
      <c r="D6011" s="410">
        <v>4079.36</v>
      </c>
    </row>
    <row r="6012" spans="1:4" ht="9" customHeight="1">
      <c r="A6012" s="408" t="s">
        <v>29488</v>
      </c>
      <c r="B6012" s="409" t="s">
        <v>29489</v>
      </c>
      <c r="C6012" s="408" t="s">
        <v>143</v>
      </c>
      <c r="D6012" s="410">
        <v>2789.91</v>
      </c>
    </row>
    <row r="6013" spans="1:4" ht="9" customHeight="1">
      <c r="A6013" s="408" t="s">
        <v>29490</v>
      </c>
      <c r="B6013" s="409" t="s">
        <v>29491</v>
      </c>
      <c r="C6013" s="408" t="s">
        <v>143</v>
      </c>
      <c r="D6013" s="410">
        <v>6007.96</v>
      </c>
    </row>
    <row r="6014" spans="1:4" ht="9" customHeight="1">
      <c r="A6014" s="408" t="s">
        <v>29492</v>
      </c>
      <c r="B6014" s="409" t="s">
        <v>29493</v>
      </c>
      <c r="C6014" s="408" t="s">
        <v>143</v>
      </c>
      <c r="D6014" s="410">
        <v>4298.6400000000003</v>
      </c>
    </row>
    <row r="6015" spans="1:4" ht="9" customHeight="1">
      <c r="A6015" s="408" t="s">
        <v>29494</v>
      </c>
      <c r="B6015" s="409" t="s">
        <v>29495</v>
      </c>
      <c r="C6015" s="408" t="s">
        <v>143</v>
      </c>
      <c r="D6015" s="410">
        <v>9334.0499999999993</v>
      </c>
    </row>
    <row r="6016" spans="1:4" ht="9" customHeight="1">
      <c r="A6016" s="408" t="s">
        <v>29496</v>
      </c>
      <c r="B6016" s="409" t="s">
        <v>29497</v>
      </c>
      <c r="C6016" s="408" t="s">
        <v>143</v>
      </c>
      <c r="D6016" s="410">
        <v>6982.34</v>
      </c>
    </row>
    <row r="6017" spans="1:4" ht="9" customHeight="1">
      <c r="A6017" s="408" t="s">
        <v>29498</v>
      </c>
      <c r="B6017" s="409" t="s">
        <v>29499</v>
      </c>
      <c r="C6017" s="408" t="s">
        <v>143</v>
      </c>
      <c r="D6017" s="410">
        <v>10128.51</v>
      </c>
    </row>
    <row r="6018" spans="1:4" ht="9" customHeight="1">
      <c r="A6018" s="408" t="s">
        <v>29500</v>
      </c>
      <c r="B6018" s="409" t="s">
        <v>29501</v>
      </c>
      <c r="C6018" s="408" t="s">
        <v>143</v>
      </c>
      <c r="D6018" s="410">
        <v>7578.82</v>
      </c>
    </row>
    <row r="6019" spans="1:4" ht="9" customHeight="1">
      <c r="A6019" s="408" t="s">
        <v>29502</v>
      </c>
      <c r="B6019" s="409" t="s">
        <v>29503</v>
      </c>
      <c r="C6019" s="408" t="s">
        <v>143</v>
      </c>
      <c r="D6019" s="410">
        <v>256.17</v>
      </c>
    </row>
    <row r="6020" spans="1:4" ht="9" customHeight="1">
      <c r="A6020" s="408" t="s">
        <v>29504</v>
      </c>
      <c r="B6020" s="409" t="s">
        <v>29505</v>
      </c>
      <c r="C6020" s="408" t="s">
        <v>143</v>
      </c>
      <c r="D6020" s="410">
        <v>219.58</v>
      </c>
    </row>
    <row r="6021" spans="1:4" ht="9" customHeight="1">
      <c r="A6021" s="408" t="s">
        <v>29506</v>
      </c>
      <c r="B6021" s="409" t="s">
        <v>29507</v>
      </c>
      <c r="C6021" s="408" t="s">
        <v>143</v>
      </c>
      <c r="D6021" s="410">
        <v>555.51</v>
      </c>
    </row>
    <row r="6022" spans="1:4" ht="9" customHeight="1">
      <c r="A6022" s="408" t="s">
        <v>29508</v>
      </c>
      <c r="B6022" s="409" t="s">
        <v>29509</v>
      </c>
      <c r="C6022" s="408" t="s">
        <v>143</v>
      </c>
      <c r="D6022" s="410">
        <v>616.01</v>
      </c>
    </row>
    <row r="6023" spans="1:4" ht="9" customHeight="1">
      <c r="A6023" s="408" t="s">
        <v>29510</v>
      </c>
      <c r="B6023" s="409" t="s">
        <v>29511</v>
      </c>
      <c r="C6023" s="408" t="s">
        <v>143</v>
      </c>
      <c r="D6023" s="410">
        <v>1399.84</v>
      </c>
    </row>
    <row r="6024" spans="1:4" ht="9" customHeight="1">
      <c r="A6024" s="408" t="s">
        <v>29512</v>
      </c>
      <c r="B6024" s="409" t="s">
        <v>29513</v>
      </c>
      <c r="C6024" s="408" t="s">
        <v>143</v>
      </c>
      <c r="D6024" s="410">
        <v>1491.54</v>
      </c>
    </row>
    <row r="6025" spans="1:4" ht="9" customHeight="1">
      <c r="A6025" s="408" t="s">
        <v>29514</v>
      </c>
      <c r="B6025" s="409" t="s">
        <v>29515</v>
      </c>
      <c r="C6025" s="408" t="s">
        <v>143</v>
      </c>
      <c r="D6025" s="410">
        <v>1604.53</v>
      </c>
    </row>
    <row r="6026" spans="1:4" ht="9" customHeight="1">
      <c r="A6026" s="408" t="s">
        <v>29516</v>
      </c>
      <c r="B6026" s="409" t="s">
        <v>29517</v>
      </c>
      <c r="C6026" s="408" t="s">
        <v>143</v>
      </c>
      <c r="D6026" s="410">
        <v>1709.07</v>
      </c>
    </row>
    <row r="6027" spans="1:4" ht="9" customHeight="1">
      <c r="A6027" s="408" t="s">
        <v>29518</v>
      </c>
      <c r="B6027" s="409" t="s">
        <v>29519</v>
      </c>
      <c r="C6027" s="408" t="s">
        <v>143</v>
      </c>
      <c r="D6027" s="410">
        <v>4079.36</v>
      </c>
    </row>
    <row r="6028" spans="1:4" ht="9" customHeight="1">
      <c r="A6028" s="408" t="s">
        <v>29520</v>
      </c>
      <c r="B6028" s="409" t="s">
        <v>29521</v>
      </c>
      <c r="C6028" s="408" t="s">
        <v>143</v>
      </c>
      <c r="D6028" s="410">
        <v>2789.91</v>
      </c>
    </row>
    <row r="6029" spans="1:4" ht="9" customHeight="1">
      <c r="A6029" s="408" t="s">
        <v>29522</v>
      </c>
      <c r="B6029" s="409" t="s">
        <v>29523</v>
      </c>
      <c r="C6029" s="408" t="s">
        <v>143</v>
      </c>
      <c r="D6029" s="410">
        <v>6007.96</v>
      </c>
    </row>
    <row r="6030" spans="1:4" ht="9" customHeight="1">
      <c r="A6030" s="408" t="s">
        <v>29524</v>
      </c>
      <c r="B6030" s="409" t="s">
        <v>29525</v>
      </c>
      <c r="C6030" s="408" t="s">
        <v>143</v>
      </c>
      <c r="D6030" s="410">
        <v>4293.38</v>
      </c>
    </row>
    <row r="6031" spans="1:4" ht="9" customHeight="1">
      <c r="A6031" s="408" t="s">
        <v>29526</v>
      </c>
      <c r="B6031" s="409" t="s">
        <v>29527</v>
      </c>
      <c r="C6031" s="408" t="s">
        <v>143</v>
      </c>
      <c r="D6031" s="410">
        <v>10128.44</v>
      </c>
    </row>
    <row r="6032" spans="1:4" ht="9" customHeight="1">
      <c r="A6032" s="408" t="s">
        <v>29528</v>
      </c>
      <c r="B6032" s="409" t="s">
        <v>29529</v>
      </c>
      <c r="C6032" s="408" t="s">
        <v>143</v>
      </c>
      <c r="D6032" s="410">
        <v>7578.84</v>
      </c>
    </row>
    <row r="6033" spans="1:4" ht="9" customHeight="1">
      <c r="A6033" s="408" t="s">
        <v>29530</v>
      </c>
      <c r="B6033" s="409" t="s">
        <v>29531</v>
      </c>
      <c r="C6033" s="408" t="s">
        <v>143</v>
      </c>
      <c r="D6033" s="410">
        <v>256.17</v>
      </c>
    </row>
    <row r="6034" spans="1:4" ht="9" customHeight="1">
      <c r="A6034" s="408" t="s">
        <v>29532</v>
      </c>
      <c r="B6034" s="409" t="s">
        <v>29533</v>
      </c>
      <c r="C6034" s="408" t="s">
        <v>143</v>
      </c>
      <c r="D6034" s="410">
        <v>219.58</v>
      </c>
    </row>
    <row r="6035" spans="1:4" ht="9" customHeight="1">
      <c r="A6035" s="408" t="s">
        <v>29534</v>
      </c>
      <c r="B6035" s="409" t="s">
        <v>29535</v>
      </c>
      <c r="C6035" s="408" t="s">
        <v>143</v>
      </c>
      <c r="D6035" s="410">
        <v>555.51</v>
      </c>
    </row>
    <row r="6036" spans="1:4" ht="9" customHeight="1">
      <c r="A6036" s="408" t="s">
        <v>29536</v>
      </c>
      <c r="B6036" s="409" t="s">
        <v>29537</v>
      </c>
      <c r="C6036" s="408" t="s">
        <v>143</v>
      </c>
      <c r="D6036" s="410">
        <v>616.01</v>
      </c>
    </row>
    <row r="6037" spans="1:4" ht="9" customHeight="1">
      <c r="A6037" s="408" t="s">
        <v>29538</v>
      </c>
      <c r="B6037" s="409" t="s">
        <v>29539</v>
      </c>
      <c r="C6037" s="408" t="s">
        <v>143</v>
      </c>
      <c r="D6037" s="410">
        <v>1406.73</v>
      </c>
    </row>
    <row r="6038" spans="1:4" ht="9" customHeight="1">
      <c r="A6038" s="408" t="s">
        <v>29540</v>
      </c>
      <c r="B6038" s="409" t="s">
        <v>29541</v>
      </c>
      <c r="C6038" s="408" t="s">
        <v>143</v>
      </c>
      <c r="D6038" s="410">
        <v>1497.15</v>
      </c>
    </row>
    <row r="6039" spans="1:4" ht="9" customHeight="1">
      <c r="A6039" s="408" t="s">
        <v>29542</v>
      </c>
      <c r="B6039" s="409" t="s">
        <v>29543</v>
      </c>
      <c r="C6039" s="408" t="s">
        <v>143</v>
      </c>
      <c r="D6039" s="410">
        <v>94.7</v>
      </c>
    </row>
    <row r="6040" spans="1:4" ht="9" customHeight="1">
      <c r="A6040" s="408" t="s">
        <v>29544</v>
      </c>
      <c r="B6040" s="409" t="s">
        <v>29545</v>
      </c>
      <c r="C6040" s="408" t="s">
        <v>143</v>
      </c>
      <c r="D6040" s="410">
        <v>469.25</v>
      </c>
    </row>
    <row r="6041" spans="1:4" ht="9" customHeight="1">
      <c r="A6041" s="408" t="s">
        <v>29546</v>
      </c>
      <c r="B6041" s="409" t="s">
        <v>29547</v>
      </c>
      <c r="C6041" s="408" t="s">
        <v>143</v>
      </c>
      <c r="D6041" s="410">
        <v>38.869999999999997</v>
      </c>
    </row>
    <row r="6042" spans="1:4" ht="9" customHeight="1">
      <c r="A6042" s="408" t="s">
        <v>29548</v>
      </c>
      <c r="B6042" s="409" t="s">
        <v>29549</v>
      </c>
      <c r="C6042" s="408" t="s">
        <v>143</v>
      </c>
      <c r="D6042" s="410">
        <v>32.44</v>
      </c>
    </row>
    <row r="6043" spans="1:4" ht="9" customHeight="1">
      <c r="A6043" s="408" t="s">
        <v>29550</v>
      </c>
      <c r="B6043" s="409" t="s">
        <v>29551</v>
      </c>
      <c r="C6043" s="408" t="s">
        <v>143</v>
      </c>
      <c r="D6043" s="410">
        <v>94.67</v>
      </c>
    </row>
    <row r="6044" spans="1:4" ht="9" customHeight="1">
      <c r="A6044" s="408" t="s">
        <v>29552</v>
      </c>
      <c r="B6044" s="409" t="s">
        <v>29553</v>
      </c>
      <c r="C6044" s="408" t="s">
        <v>143</v>
      </c>
      <c r="D6044" s="410">
        <v>470.34</v>
      </c>
    </row>
    <row r="6045" spans="1:4" ht="9" customHeight="1">
      <c r="A6045" s="408" t="s">
        <v>29554</v>
      </c>
      <c r="B6045" s="409" t="s">
        <v>29555</v>
      </c>
      <c r="C6045" s="408" t="s">
        <v>143</v>
      </c>
      <c r="D6045" s="410">
        <v>39.03</v>
      </c>
    </row>
    <row r="6046" spans="1:4" ht="9" customHeight="1">
      <c r="A6046" s="408" t="s">
        <v>29556</v>
      </c>
      <c r="B6046" s="409" t="s">
        <v>29557</v>
      </c>
      <c r="C6046" s="408" t="s">
        <v>19</v>
      </c>
      <c r="D6046" s="410">
        <v>19.79</v>
      </c>
    </row>
    <row r="6047" spans="1:4" ht="9" customHeight="1">
      <c r="A6047" s="408" t="s">
        <v>29558</v>
      </c>
      <c r="B6047" s="409" t="s">
        <v>29559</v>
      </c>
      <c r="C6047" s="408" t="s">
        <v>19</v>
      </c>
      <c r="D6047" s="410">
        <v>13.1</v>
      </c>
    </row>
    <row r="6048" spans="1:4" ht="9" customHeight="1">
      <c r="A6048" s="408" t="s">
        <v>29560</v>
      </c>
      <c r="B6048" s="409" t="s">
        <v>29561</v>
      </c>
      <c r="C6048" s="408" t="s">
        <v>6</v>
      </c>
      <c r="D6048" s="410">
        <v>263.3</v>
      </c>
    </row>
    <row r="6049" spans="1:4" ht="9" customHeight="1">
      <c r="A6049" s="408" t="s">
        <v>29562</v>
      </c>
      <c r="B6049" s="409" t="s">
        <v>29563</v>
      </c>
      <c r="C6049" s="408" t="s">
        <v>6</v>
      </c>
      <c r="D6049" s="410">
        <v>315.82</v>
      </c>
    </row>
    <row r="6050" spans="1:4" ht="9" customHeight="1">
      <c r="A6050" s="408" t="s">
        <v>29564</v>
      </c>
      <c r="B6050" s="409" t="s">
        <v>29565</v>
      </c>
      <c r="C6050" s="408" t="s">
        <v>6</v>
      </c>
      <c r="D6050" s="410">
        <v>371.22</v>
      </c>
    </row>
    <row r="6051" spans="1:4" ht="9" customHeight="1">
      <c r="A6051" s="408" t="s">
        <v>29566</v>
      </c>
      <c r="B6051" s="409" t="s">
        <v>29567</v>
      </c>
      <c r="C6051" s="408" t="s">
        <v>6</v>
      </c>
      <c r="D6051" s="410">
        <v>656.38</v>
      </c>
    </row>
    <row r="6052" spans="1:4" ht="9" customHeight="1">
      <c r="A6052" s="408" t="s">
        <v>29568</v>
      </c>
      <c r="B6052" s="409" t="s">
        <v>29569</v>
      </c>
      <c r="C6052" s="408" t="s">
        <v>6</v>
      </c>
      <c r="D6052" s="410">
        <v>706.22</v>
      </c>
    </row>
    <row r="6053" spans="1:4" ht="9" customHeight="1">
      <c r="A6053" s="408" t="s">
        <v>29570</v>
      </c>
      <c r="B6053" s="409" t="s">
        <v>29571</v>
      </c>
      <c r="C6053" s="408" t="s">
        <v>6</v>
      </c>
      <c r="D6053" s="410">
        <v>758.93</v>
      </c>
    </row>
    <row r="6054" spans="1:4" ht="9" customHeight="1">
      <c r="A6054" s="408" t="s">
        <v>29572</v>
      </c>
      <c r="B6054" s="409" t="s">
        <v>29573</v>
      </c>
      <c r="C6054" s="408" t="s">
        <v>6</v>
      </c>
      <c r="D6054" s="410">
        <v>565.36</v>
      </c>
    </row>
    <row r="6055" spans="1:4" ht="9" customHeight="1">
      <c r="A6055" s="408" t="s">
        <v>29574</v>
      </c>
      <c r="B6055" s="409" t="s">
        <v>29575</v>
      </c>
      <c r="C6055" s="408" t="s">
        <v>6</v>
      </c>
      <c r="D6055" s="410">
        <v>609.42999999999995</v>
      </c>
    </row>
    <row r="6056" spans="1:4" ht="9" customHeight="1">
      <c r="A6056" s="408" t="s">
        <v>29576</v>
      </c>
      <c r="B6056" s="409" t="s">
        <v>29577</v>
      </c>
      <c r="C6056" s="408" t="s">
        <v>143</v>
      </c>
      <c r="D6056" s="410">
        <v>136.83000000000001</v>
      </c>
    </row>
    <row r="6057" spans="1:4" ht="18" customHeight="1">
      <c r="A6057" s="408" t="s">
        <v>29578</v>
      </c>
      <c r="B6057" s="409" t="s">
        <v>29579</v>
      </c>
      <c r="C6057" s="408" t="s">
        <v>144</v>
      </c>
      <c r="D6057" s="410">
        <v>406.06</v>
      </c>
    </row>
    <row r="6058" spans="1:4" ht="9" customHeight="1">
      <c r="A6058" s="408" t="s">
        <v>29580</v>
      </c>
      <c r="B6058" s="409" t="s">
        <v>29581</v>
      </c>
      <c r="C6058" s="408" t="s">
        <v>6</v>
      </c>
      <c r="D6058" s="410">
        <v>46.35</v>
      </c>
    </row>
    <row r="6059" spans="1:4" ht="9" customHeight="1">
      <c r="A6059" s="408" t="s">
        <v>29582</v>
      </c>
      <c r="B6059" s="409" t="s">
        <v>29583</v>
      </c>
      <c r="C6059" s="408" t="s">
        <v>6</v>
      </c>
      <c r="D6059" s="410">
        <v>43.33</v>
      </c>
    </row>
    <row r="6060" spans="1:4" ht="9" customHeight="1">
      <c r="A6060" s="408" t="s">
        <v>29584</v>
      </c>
      <c r="B6060" s="409" t="s">
        <v>29585</v>
      </c>
      <c r="C6060" s="408" t="s">
        <v>6</v>
      </c>
      <c r="D6060" s="410">
        <v>333.78</v>
      </c>
    </row>
    <row r="6061" spans="1:4" ht="9" customHeight="1">
      <c r="A6061" s="408" t="s">
        <v>29586</v>
      </c>
      <c r="B6061" s="409" t="s">
        <v>29587</v>
      </c>
      <c r="C6061" s="408" t="s">
        <v>6</v>
      </c>
      <c r="D6061" s="410">
        <v>254.96</v>
      </c>
    </row>
    <row r="6062" spans="1:4" ht="9" customHeight="1">
      <c r="A6062" s="408" t="s">
        <v>29588</v>
      </c>
      <c r="B6062" s="409" t="s">
        <v>29589</v>
      </c>
      <c r="C6062" s="408" t="s">
        <v>143</v>
      </c>
      <c r="D6062" s="410">
        <v>104.84</v>
      </c>
    </row>
    <row r="6063" spans="1:4" ht="9" customHeight="1">
      <c r="A6063" s="408" t="s">
        <v>29590</v>
      </c>
      <c r="B6063" s="409" t="s">
        <v>29591</v>
      </c>
      <c r="C6063" s="408" t="s">
        <v>143</v>
      </c>
      <c r="D6063" s="410">
        <v>230.79</v>
      </c>
    </row>
    <row r="6064" spans="1:4" ht="9" customHeight="1">
      <c r="A6064" s="408" t="s">
        <v>29592</v>
      </c>
      <c r="B6064" s="409" t="s">
        <v>29593</v>
      </c>
      <c r="C6064" s="408" t="s">
        <v>143</v>
      </c>
      <c r="D6064" s="410">
        <v>161.16</v>
      </c>
    </row>
    <row r="6065" spans="1:4" ht="9" customHeight="1">
      <c r="A6065" s="408" t="s">
        <v>29594</v>
      </c>
      <c r="B6065" s="409" t="s">
        <v>29595</v>
      </c>
      <c r="C6065" s="408" t="s">
        <v>143</v>
      </c>
      <c r="D6065" s="410">
        <v>112.81</v>
      </c>
    </row>
    <row r="6066" spans="1:4" ht="9" customHeight="1">
      <c r="A6066" s="408" t="s">
        <v>29596</v>
      </c>
      <c r="B6066" s="409" t="s">
        <v>29597</v>
      </c>
      <c r="C6066" s="408" t="s">
        <v>143</v>
      </c>
      <c r="D6066" s="410">
        <v>113.67</v>
      </c>
    </row>
    <row r="6067" spans="1:4" ht="9" customHeight="1">
      <c r="A6067" s="408" t="s">
        <v>29598</v>
      </c>
      <c r="B6067" s="409" t="s">
        <v>29599</v>
      </c>
      <c r="C6067" s="408" t="s">
        <v>143</v>
      </c>
      <c r="D6067" s="410">
        <v>254.38</v>
      </c>
    </row>
    <row r="6068" spans="1:4" ht="9" customHeight="1">
      <c r="A6068" s="408" t="s">
        <v>29600</v>
      </c>
      <c r="B6068" s="409" t="s">
        <v>29601</v>
      </c>
      <c r="C6068" s="408" t="s">
        <v>143</v>
      </c>
      <c r="D6068" s="410">
        <v>176.26</v>
      </c>
    </row>
    <row r="6069" spans="1:4" ht="9" customHeight="1">
      <c r="A6069" s="408" t="s">
        <v>29602</v>
      </c>
      <c r="B6069" s="409" t="s">
        <v>29603</v>
      </c>
      <c r="C6069" s="408" t="s">
        <v>143</v>
      </c>
      <c r="D6069" s="410">
        <v>122.46</v>
      </c>
    </row>
    <row r="6070" spans="1:4" ht="9" customHeight="1">
      <c r="A6070" s="408" t="s">
        <v>29604</v>
      </c>
      <c r="B6070" s="409" t="s">
        <v>29605</v>
      </c>
      <c r="C6070" s="408" t="s">
        <v>143</v>
      </c>
      <c r="D6070" s="410">
        <v>123.37</v>
      </c>
    </row>
    <row r="6071" spans="1:4" ht="9" customHeight="1">
      <c r="A6071" s="408" t="s">
        <v>29606</v>
      </c>
      <c r="B6071" s="409" t="s">
        <v>29607</v>
      </c>
      <c r="C6071" s="408" t="s">
        <v>143</v>
      </c>
      <c r="D6071" s="410">
        <v>285.51</v>
      </c>
    </row>
    <row r="6072" spans="1:4" ht="9" customHeight="1">
      <c r="A6072" s="408" t="s">
        <v>29608</v>
      </c>
      <c r="B6072" s="409" t="s">
        <v>29609</v>
      </c>
      <c r="C6072" s="408" t="s">
        <v>143</v>
      </c>
      <c r="D6072" s="410">
        <v>194.39</v>
      </c>
    </row>
    <row r="6073" spans="1:4" ht="9" customHeight="1">
      <c r="A6073" s="408" t="s">
        <v>29610</v>
      </c>
      <c r="B6073" s="409" t="s">
        <v>29611</v>
      </c>
      <c r="C6073" s="408" t="s">
        <v>143</v>
      </c>
      <c r="D6073" s="410">
        <v>132.88999999999999</v>
      </c>
    </row>
    <row r="6074" spans="1:4" ht="9" customHeight="1">
      <c r="A6074" s="408" t="s">
        <v>29612</v>
      </c>
      <c r="B6074" s="409" t="s">
        <v>29613</v>
      </c>
      <c r="C6074" s="408" t="s">
        <v>143</v>
      </c>
      <c r="D6074" s="410">
        <v>143.30000000000001</v>
      </c>
    </row>
    <row r="6075" spans="1:4" ht="9" customHeight="1">
      <c r="A6075" s="408" t="s">
        <v>29614</v>
      </c>
      <c r="B6075" s="409" t="s">
        <v>29615</v>
      </c>
      <c r="C6075" s="408" t="s">
        <v>143</v>
      </c>
      <c r="D6075" s="410">
        <v>340.28</v>
      </c>
    </row>
    <row r="6076" spans="1:4" ht="9" customHeight="1">
      <c r="A6076" s="408" t="s">
        <v>29616</v>
      </c>
      <c r="B6076" s="409" t="s">
        <v>29617</v>
      </c>
      <c r="C6076" s="408" t="s">
        <v>143</v>
      </c>
      <c r="D6076" s="410">
        <v>227.98</v>
      </c>
    </row>
    <row r="6077" spans="1:4" ht="9" customHeight="1">
      <c r="A6077" s="408" t="s">
        <v>29618</v>
      </c>
      <c r="B6077" s="409" t="s">
        <v>29619</v>
      </c>
      <c r="C6077" s="408" t="s">
        <v>143</v>
      </c>
      <c r="D6077" s="410">
        <v>155.4</v>
      </c>
    </row>
    <row r="6078" spans="1:4" ht="9" customHeight="1">
      <c r="A6078" s="408" t="s">
        <v>29620</v>
      </c>
      <c r="B6078" s="409" t="s">
        <v>29621</v>
      </c>
      <c r="C6078" s="408" t="s">
        <v>143</v>
      </c>
      <c r="D6078" s="410">
        <v>44.56</v>
      </c>
    </row>
    <row r="6079" spans="1:4" ht="9" customHeight="1">
      <c r="A6079" s="408" t="s">
        <v>29622</v>
      </c>
      <c r="B6079" s="409" t="s">
        <v>29623</v>
      </c>
      <c r="C6079" s="408" t="s">
        <v>143</v>
      </c>
      <c r="D6079" s="410">
        <v>89.99</v>
      </c>
    </row>
    <row r="6080" spans="1:4" ht="9" customHeight="1">
      <c r="A6080" s="408" t="s">
        <v>29624</v>
      </c>
      <c r="B6080" s="409" t="s">
        <v>29625</v>
      </c>
      <c r="C6080" s="408" t="s">
        <v>143</v>
      </c>
      <c r="D6080" s="410">
        <v>201.4</v>
      </c>
    </row>
    <row r="6081" spans="1:4" ht="9" customHeight="1">
      <c r="A6081" s="408" t="s">
        <v>29626</v>
      </c>
      <c r="B6081" s="409" t="s">
        <v>29627</v>
      </c>
      <c r="C6081" s="408" t="s">
        <v>143</v>
      </c>
      <c r="D6081" s="410">
        <v>154.47</v>
      </c>
    </row>
    <row r="6082" spans="1:4" ht="9" customHeight="1">
      <c r="A6082" s="408" t="s">
        <v>29628</v>
      </c>
      <c r="B6082" s="409" t="s">
        <v>29629</v>
      </c>
      <c r="C6082" s="408" t="s">
        <v>143</v>
      </c>
      <c r="D6082" s="410">
        <v>107.51</v>
      </c>
    </row>
    <row r="6083" spans="1:4" ht="9" customHeight="1">
      <c r="A6083" s="408" t="s">
        <v>29630</v>
      </c>
      <c r="B6083" s="409" t="s">
        <v>29631</v>
      </c>
      <c r="C6083" s="408" t="s">
        <v>143</v>
      </c>
      <c r="D6083" s="410">
        <v>80.45</v>
      </c>
    </row>
    <row r="6084" spans="1:4" ht="9" customHeight="1">
      <c r="A6084" s="408" t="s">
        <v>29632</v>
      </c>
      <c r="B6084" s="409" t="s">
        <v>29633</v>
      </c>
      <c r="C6084" s="408" t="s">
        <v>143</v>
      </c>
      <c r="D6084" s="410">
        <v>189.5</v>
      </c>
    </row>
    <row r="6085" spans="1:4" ht="9" customHeight="1">
      <c r="A6085" s="408" t="s">
        <v>29634</v>
      </c>
      <c r="B6085" s="409" t="s">
        <v>29635</v>
      </c>
      <c r="C6085" s="408" t="s">
        <v>143</v>
      </c>
      <c r="D6085" s="410">
        <v>143.44999999999999</v>
      </c>
    </row>
    <row r="6086" spans="1:4" ht="9" customHeight="1">
      <c r="A6086" s="408" t="s">
        <v>29636</v>
      </c>
      <c r="B6086" s="409" t="s">
        <v>29637</v>
      </c>
      <c r="C6086" s="408" t="s">
        <v>143</v>
      </c>
      <c r="D6086" s="410">
        <v>97.46</v>
      </c>
    </row>
    <row r="6087" spans="1:4" ht="9" customHeight="1">
      <c r="A6087" s="408" t="s">
        <v>29638</v>
      </c>
      <c r="B6087" s="409" t="s">
        <v>29639</v>
      </c>
      <c r="C6087" s="408" t="s">
        <v>144</v>
      </c>
      <c r="D6087" s="410">
        <v>42.73</v>
      </c>
    </row>
    <row r="6088" spans="1:4" ht="9" customHeight="1">
      <c r="A6088" s="408" t="s">
        <v>29640</v>
      </c>
      <c r="B6088" s="409" t="s">
        <v>29641</v>
      </c>
      <c r="C6088" s="408" t="s">
        <v>6</v>
      </c>
      <c r="D6088" s="410">
        <v>97.78</v>
      </c>
    </row>
    <row r="6089" spans="1:4" ht="9" customHeight="1">
      <c r="A6089" s="408" t="s">
        <v>29642</v>
      </c>
      <c r="B6089" s="409" t="s">
        <v>29643</v>
      </c>
      <c r="C6089" s="408" t="s">
        <v>6</v>
      </c>
      <c r="D6089" s="410">
        <v>65.319999999999993</v>
      </c>
    </row>
    <row r="6090" spans="1:4" ht="9" customHeight="1">
      <c r="A6090" s="408" t="s">
        <v>29644</v>
      </c>
      <c r="B6090" s="409" t="s">
        <v>29645</v>
      </c>
      <c r="C6090" s="408" t="s">
        <v>12728</v>
      </c>
      <c r="D6090" s="410">
        <v>10.55</v>
      </c>
    </row>
    <row r="6091" spans="1:4" ht="9" customHeight="1">
      <c r="A6091" s="408" t="s">
        <v>29646</v>
      </c>
      <c r="B6091" s="409" t="s">
        <v>29647</v>
      </c>
      <c r="C6091" s="408" t="s">
        <v>143</v>
      </c>
      <c r="D6091" s="410">
        <v>80.569999999999993</v>
      </c>
    </row>
    <row r="6092" spans="1:4" ht="9" customHeight="1">
      <c r="A6092" s="408" t="s">
        <v>29648</v>
      </c>
      <c r="B6092" s="409" t="s">
        <v>29649</v>
      </c>
      <c r="C6092" s="408" t="s">
        <v>143</v>
      </c>
      <c r="D6092" s="410">
        <v>52.09</v>
      </c>
    </row>
    <row r="6093" spans="1:4" ht="9" customHeight="1">
      <c r="A6093" s="408" t="s">
        <v>29650</v>
      </c>
      <c r="B6093" s="409" t="s">
        <v>29651</v>
      </c>
      <c r="C6093" s="408" t="s">
        <v>143</v>
      </c>
      <c r="D6093" s="410">
        <v>88.96</v>
      </c>
    </row>
    <row r="6094" spans="1:4" ht="9" customHeight="1">
      <c r="A6094" s="408" t="s">
        <v>29652</v>
      </c>
      <c r="B6094" s="409" t="s">
        <v>29653</v>
      </c>
      <c r="C6094" s="408" t="s">
        <v>143</v>
      </c>
      <c r="D6094" s="410">
        <v>59.53</v>
      </c>
    </row>
    <row r="6095" spans="1:4" ht="9" customHeight="1">
      <c r="A6095" s="408" t="s">
        <v>29654</v>
      </c>
      <c r="B6095" s="409" t="s">
        <v>29655</v>
      </c>
      <c r="C6095" s="408" t="s">
        <v>141</v>
      </c>
      <c r="D6095" s="410">
        <v>122.63</v>
      </c>
    </row>
    <row r="6096" spans="1:4" ht="9" customHeight="1">
      <c r="A6096" s="408" t="s">
        <v>29656</v>
      </c>
      <c r="B6096" s="409" t="s">
        <v>29657</v>
      </c>
      <c r="C6096" s="408" t="s">
        <v>141</v>
      </c>
      <c r="D6096" s="410">
        <v>78.86</v>
      </c>
    </row>
    <row r="6097" spans="1:4" ht="9" customHeight="1">
      <c r="A6097" s="408" t="s">
        <v>29658</v>
      </c>
      <c r="B6097" s="409" t="s">
        <v>29659</v>
      </c>
      <c r="C6097" s="408" t="s">
        <v>141</v>
      </c>
      <c r="D6097" s="410">
        <v>115.43</v>
      </c>
    </row>
    <row r="6098" spans="1:4" ht="9" customHeight="1">
      <c r="A6098" s="408" t="s">
        <v>29660</v>
      </c>
      <c r="B6098" s="409" t="s">
        <v>29661</v>
      </c>
      <c r="C6098" s="408" t="s">
        <v>141</v>
      </c>
      <c r="D6098" s="410">
        <v>70.7</v>
      </c>
    </row>
    <row r="6099" spans="1:4" ht="9" customHeight="1">
      <c r="A6099" s="408" t="s">
        <v>29662</v>
      </c>
      <c r="B6099" s="409" t="s">
        <v>29663</v>
      </c>
      <c r="C6099" s="408" t="s">
        <v>141</v>
      </c>
      <c r="D6099" s="410">
        <v>117.23</v>
      </c>
    </row>
    <row r="6100" spans="1:4" ht="9" customHeight="1">
      <c r="A6100" s="408" t="s">
        <v>29664</v>
      </c>
      <c r="B6100" s="409" t="s">
        <v>29665</v>
      </c>
      <c r="C6100" s="408" t="s">
        <v>141</v>
      </c>
      <c r="D6100" s="410">
        <v>71.239999999999995</v>
      </c>
    </row>
    <row r="6101" spans="1:4" ht="9" customHeight="1">
      <c r="A6101" s="408" t="s">
        <v>29666</v>
      </c>
      <c r="B6101" s="409" t="s">
        <v>29667</v>
      </c>
      <c r="C6101" s="408" t="s">
        <v>141</v>
      </c>
      <c r="D6101" s="410">
        <v>121.3</v>
      </c>
    </row>
    <row r="6102" spans="1:4" ht="9" customHeight="1">
      <c r="A6102" s="408" t="s">
        <v>29668</v>
      </c>
      <c r="B6102" s="409" t="s">
        <v>29669</v>
      </c>
      <c r="C6102" s="408" t="s">
        <v>141</v>
      </c>
      <c r="D6102" s="410">
        <v>76.13</v>
      </c>
    </row>
    <row r="6103" spans="1:4" ht="9" customHeight="1">
      <c r="A6103" s="408" t="s">
        <v>29670</v>
      </c>
      <c r="B6103" s="409" t="s">
        <v>29671</v>
      </c>
      <c r="C6103" s="408" t="s">
        <v>141</v>
      </c>
      <c r="D6103" s="410">
        <v>123.95</v>
      </c>
    </row>
    <row r="6104" spans="1:4" ht="9" customHeight="1">
      <c r="A6104" s="408" t="s">
        <v>29672</v>
      </c>
      <c r="B6104" s="409" t="s">
        <v>29673</v>
      </c>
      <c r="C6104" s="408" t="s">
        <v>141</v>
      </c>
      <c r="D6104" s="410">
        <v>79.37</v>
      </c>
    </row>
    <row r="6105" spans="1:4" ht="9" customHeight="1">
      <c r="A6105" s="408" t="s">
        <v>29674</v>
      </c>
      <c r="B6105" s="409" t="s">
        <v>29675</v>
      </c>
      <c r="C6105" s="408" t="s">
        <v>143</v>
      </c>
      <c r="D6105" s="410">
        <v>129.71</v>
      </c>
    </row>
    <row r="6106" spans="1:4" ht="9" customHeight="1">
      <c r="A6106" s="408" t="s">
        <v>29676</v>
      </c>
      <c r="B6106" s="409" t="s">
        <v>29677</v>
      </c>
      <c r="C6106" s="408" t="s">
        <v>143</v>
      </c>
      <c r="D6106" s="410">
        <v>70.95</v>
      </c>
    </row>
    <row r="6107" spans="1:4" ht="9" customHeight="1">
      <c r="A6107" s="408" t="s">
        <v>29678</v>
      </c>
      <c r="B6107" s="409" t="s">
        <v>29679</v>
      </c>
      <c r="C6107" s="408" t="s">
        <v>143</v>
      </c>
      <c r="D6107" s="410">
        <v>162.71</v>
      </c>
    </row>
    <row r="6108" spans="1:4" ht="9" customHeight="1">
      <c r="A6108" s="408" t="s">
        <v>29680</v>
      </c>
      <c r="B6108" s="409" t="s">
        <v>29681</v>
      </c>
      <c r="C6108" s="408" t="s">
        <v>143</v>
      </c>
      <c r="D6108" s="410">
        <v>100.73</v>
      </c>
    </row>
    <row r="6109" spans="1:4" ht="9" customHeight="1">
      <c r="A6109" s="408" t="s">
        <v>29682</v>
      </c>
      <c r="B6109" s="409" t="s">
        <v>29683</v>
      </c>
      <c r="C6109" s="408" t="s">
        <v>141</v>
      </c>
      <c r="D6109" s="410">
        <v>120.4</v>
      </c>
    </row>
    <row r="6110" spans="1:4" ht="9" customHeight="1">
      <c r="A6110" s="408" t="s">
        <v>29684</v>
      </c>
      <c r="B6110" s="409" t="s">
        <v>29685</v>
      </c>
      <c r="C6110" s="408" t="s">
        <v>141</v>
      </c>
      <c r="D6110" s="410">
        <v>87.15</v>
      </c>
    </row>
    <row r="6111" spans="1:4" ht="9" customHeight="1">
      <c r="A6111" s="408" t="s">
        <v>29686</v>
      </c>
      <c r="B6111" s="409" t="s">
        <v>29687</v>
      </c>
      <c r="C6111" s="408" t="s">
        <v>141</v>
      </c>
      <c r="D6111" s="410">
        <v>124.16</v>
      </c>
    </row>
    <row r="6112" spans="1:4" ht="9" customHeight="1">
      <c r="A6112" s="408" t="s">
        <v>29688</v>
      </c>
      <c r="B6112" s="409" t="s">
        <v>29689</v>
      </c>
      <c r="C6112" s="408" t="s">
        <v>141</v>
      </c>
      <c r="D6112" s="410">
        <v>89.02</v>
      </c>
    </row>
    <row r="6113" spans="1:4" ht="9" customHeight="1">
      <c r="A6113" s="408" t="s">
        <v>29690</v>
      </c>
      <c r="B6113" s="409" t="s">
        <v>29691</v>
      </c>
      <c r="C6113" s="408" t="s">
        <v>141</v>
      </c>
      <c r="D6113" s="410">
        <v>126.1</v>
      </c>
    </row>
    <row r="6114" spans="1:4" ht="9" customHeight="1">
      <c r="A6114" s="408" t="s">
        <v>29692</v>
      </c>
      <c r="B6114" s="409" t="s">
        <v>29693</v>
      </c>
      <c r="C6114" s="408" t="s">
        <v>141</v>
      </c>
      <c r="D6114" s="410">
        <v>87.66</v>
      </c>
    </row>
    <row r="6115" spans="1:4" ht="9" customHeight="1">
      <c r="A6115" s="408" t="s">
        <v>29694</v>
      </c>
      <c r="B6115" s="409" t="s">
        <v>29695</v>
      </c>
      <c r="C6115" s="408" t="s">
        <v>141</v>
      </c>
      <c r="D6115" s="410">
        <v>123.38</v>
      </c>
    </row>
    <row r="6116" spans="1:4" ht="9" customHeight="1">
      <c r="A6116" s="408" t="s">
        <v>29696</v>
      </c>
      <c r="B6116" s="409" t="s">
        <v>29697</v>
      </c>
      <c r="C6116" s="408" t="s">
        <v>141</v>
      </c>
      <c r="D6116" s="410">
        <v>87.32</v>
      </c>
    </row>
    <row r="6117" spans="1:4" ht="9" customHeight="1">
      <c r="A6117" s="408" t="s">
        <v>29698</v>
      </c>
      <c r="B6117" s="409" t="s">
        <v>29699</v>
      </c>
      <c r="C6117" s="408" t="s">
        <v>141</v>
      </c>
      <c r="D6117" s="410">
        <v>124.51</v>
      </c>
    </row>
    <row r="6118" spans="1:4" ht="9" customHeight="1">
      <c r="A6118" s="408" t="s">
        <v>29700</v>
      </c>
      <c r="B6118" s="409" t="s">
        <v>29701</v>
      </c>
      <c r="C6118" s="408" t="s">
        <v>141</v>
      </c>
      <c r="D6118" s="410">
        <v>89.2</v>
      </c>
    </row>
    <row r="6119" spans="1:4" ht="9" customHeight="1">
      <c r="A6119" s="408" t="s">
        <v>29702</v>
      </c>
      <c r="B6119" s="409" t="s">
        <v>29703</v>
      </c>
      <c r="C6119" s="408" t="s">
        <v>141</v>
      </c>
      <c r="D6119" s="410">
        <v>130.11000000000001</v>
      </c>
    </row>
    <row r="6120" spans="1:4" ht="9" customHeight="1">
      <c r="A6120" s="408" t="s">
        <v>29704</v>
      </c>
      <c r="B6120" s="409" t="s">
        <v>29705</v>
      </c>
      <c r="C6120" s="408" t="s">
        <v>141</v>
      </c>
      <c r="D6120" s="410">
        <v>90.93</v>
      </c>
    </row>
    <row r="6121" spans="1:4" ht="9" customHeight="1">
      <c r="A6121" s="408" t="s">
        <v>29706</v>
      </c>
      <c r="B6121" s="409" t="s">
        <v>29707</v>
      </c>
      <c r="C6121" s="408" t="s">
        <v>141</v>
      </c>
      <c r="D6121" s="410">
        <v>147.69</v>
      </c>
    </row>
    <row r="6122" spans="1:4" ht="9" customHeight="1">
      <c r="A6122" s="408" t="s">
        <v>29708</v>
      </c>
      <c r="B6122" s="409" t="s">
        <v>29709</v>
      </c>
      <c r="C6122" s="408" t="s">
        <v>141</v>
      </c>
      <c r="D6122" s="410">
        <v>121.96</v>
      </c>
    </row>
    <row r="6123" spans="1:4" ht="9" customHeight="1">
      <c r="A6123" s="408" t="s">
        <v>29710</v>
      </c>
      <c r="B6123" s="409" t="s">
        <v>29711</v>
      </c>
      <c r="C6123" s="408" t="s">
        <v>141</v>
      </c>
      <c r="D6123" s="410">
        <v>143.85</v>
      </c>
    </row>
    <row r="6124" spans="1:4" ht="9" customHeight="1">
      <c r="A6124" s="408" t="s">
        <v>29712</v>
      </c>
      <c r="B6124" s="409" t="s">
        <v>29713</v>
      </c>
      <c r="C6124" s="408" t="s">
        <v>141</v>
      </c>
      <c r="D6124" s="410">
        <v>122.36</v>
      </c>
    </row>
    <row r="6125" spans="1:4" ht="9" customHeight="1">
      <c r="A6125" s="408" t="s">
        <v>29714</v>
      </c>
      <c r="B6125" s="409" t="s">
        <v>29715</v>
      </c>
      <c r="C6125" s="408" t="s">
        <v>141</v>
      </c>
      <c r="D6125" s="410">
        <v>146.77000000000001</v>
      </c>
    </row>
    <row r="6126" spans="1:4" ht="9" customHeight="1">
      <c r="A6126" s="408" t="s">
        <v>29716</v>
      </c>
      <c r="B6126" s="409" t="s">
        <v>29717</v>
      </c>
      <c r="C6126" s="408" t="s">
        <v>141</v>
      </c>
      <c r="D6126" s="410">
        <v>125.28</v>
      </c>
    </row>
    <row r="6127" spans="1:4" ht="9" customHeight="1">
      <c r="A6127" s="408" t="s">
        <v>29718</v>
      </c>
      <c r="B6127" s="409" t="s">
        <v>29719</v>
      </c>
      <c r="C6127" s="408" t="s">
        <v>141</v>
      </c>
      <c r="D6127" s="410">
        <v>146.96</v>
      </c>
    </row>
    <row r="6128" spans="1:4" ht="9" customHeight="1">
      <c r="A6128" s="408" t="s">
        <v>29720</v>
      </c>
      <c r="B6128" s="409" t="s">
        <v>29721</v>
      </c>
      <c r="C6128" s="408" t="s">
        <v>141</v>
      </c>
      <c r="D6128" s="410">
        <v>126.73</v>
      </c>
    </row>
    <row r="6129" spans="1:4" ht="9" customHeight="1">
      <c r="A6129" s="408" t="s">
        <v>29722</v>
      </c>
      <c r="B6129" s="409" t="s">
        <v>29723</v>
      </c>
      <c r="C6129" s="408" t="s">
        <v>143</v>
      </c>
      <c r="D6129" s="410">
        <v>73.91</v>
      </c>
    </row>
    <row r="6130" spans="1:4" ht="9" customHeight="1">
      <c r="A6130" s="408" t="s">
        <v>29724</v>
      </c>
      <c r="B6130" s="409" t="s">
        <v>29725</v>
      </c>
      <c r="C6130" s="408" t="s">
        <v>141</v>
      </c>
      <c r="D6130" s="410">
        <v>102.78</v>
      </c>
    </row>
    <row r="6131" spans="1:4" ht="9" customHeight="1">
      <c r="A6131" s="408" t="s">
        <v>29726</v>
      </c>
      <c r="B6131" s="409" t="s">
        <v>29727</v>
      </c>
      <c r="C6131" s="408" t="s">
        <v>141</v>
      </c>
      <c r="D6131" s="410">
        <v>87.8</v>
      </c>
    </row>
    <row r="6132" spans="1:4" ht="9" customHeight="1">
      <c r="A6132" s="408" t="s">
        <v>29728</v>
      </c>
      <c r="B6132" s="409" t="s">
        <v>29729</v>
      </c>
      <c r="C6132" s="408" t="s">
        <v>141</v>
      </c>
      <c r="D6132" s="410">
        <v>107.23</v>
      </c>
    </row>
    <row r="6133" spans="1:4" ht="9" customHeight="1">
      <c r="A6133" s="408" t="s">
        <v>29730</v>
      </c>
      <c r="B6133" s="409" t="s">
        <v>29731</v>
      </c>
      <c r="C6133" s="408" t="s">
        <v>141</v>
      </c>
      <c r="D6133" s="410">
        <v>89.38</v>
      </c>
    </row>
    <row r="6134" spans="1:4" ht="9" customHeight="1">
      <c r="A6134" s="408" t="s">
        <v>29732</v>
      </c>
      <c r="B6134" s="409" t="s">
        <v>29733</v>
      </c>
      <c r="C6134" s="408" t="s">
        <v>143</v>
      </c>
      <c r="D6134" s="410">
        <v>164.59</v>
      </c>
    </row>
    <row r="6135" spans="1:4" ht="9" customHeight="1">
      <c r="A6135" s="408" t="s">
        <v>29734</v>
      </c>
      <c r="B6135" s="409" t="s">
        <v>29735</v>
      </c>
      <c r="C6135" s="408" t="s">
        <v>143</v>
      </c>
      <c r="D6135" s="410">
        <v>88.82</v>
      </c>
    </row>
    <row r="6136" spans="1:4" ht="9" customHeight="1">
      <c r="A6136" s="408" t="s">
        <v>29736</v>
      </c>
      <c r="B6136" s="409" t="s">
        <v>29737</v>
      </c>
      <c r="C6136" s="408" t="s">
        <v>143</v>
      </c>
      <c r="D6136" s="410">
        <v>173.25</v>
      </c>
    </row>
    <row r="6137" spans="1:4" ht="9" customHeight="1">
      <c r="A6137" s="408" t="s">
        <v>29738</v>
      </c>
      <c r="B6137" s="409" t="s">
        <v>29739</v>
      </c>
      <c r="C6137" s="408" t="s">
        <v>143</v>
      </c>
      <c r="D6137" s="410">
        <v>86.53</v>
      </c>
    </row>
    <row r="6138" spans="1:4" ht="9" customHeight="1">
      <c r="A6138" s="408" t="s">
        <v>29740</v>
      </c>
      <c r="B6138" s="409" t="s">
        <v>29741</v>
      </c>
      <c r="C6138" s="408" t="s">
        <v>143</v>
      </c>
      <c r="D6138" s="410">
        <v>175.75</v>
      </c>
    </row>
    <row r="6139" spans="1:4" ht="9" customHeight="1">
      <c r="A6139" s="408" t="s">
        <v>29742</v>
      </c>
      <c r="B6139" s="409" t="s">
        <v>29743</v>
      </c>
      <c r="C6139" s="408" t="s">
        <v>143</v>
      </c>
      <c r="D6139" s="410">
        <v>96.93</v>
      </c>
    </row>
    <row r="6140" spans="1:4" ht="9" customHeight="1">
      <c r="A6140" s="408" t="s">
        <v>29744</v>
      </c>
      <c r="B6140" s="409" t="s">
        <v>29745</v>
      </c>
      <c r="C6140" s="408" t="s">
        <v>143</v>
      </c>
      <c r="D6140" s="410">
        <v>185.33</v>
      </c>
    </row>
    <row r="6141" spans="1:4" ht="9" customHeight="1">
      <c r="A6141" s="408" t="s">
        <v>29746</v>
      </c>
      <c r="B6141" s="409" t="s">
        <v>29747</v>
      </c>
      <c r="C6141" s="408" t="s">
        <v>143</v>
      </c>
      <c r="D6141" s="410">
        <v>94.64</v>
      </c>
    </row>
    <row r="6142" spans="1:4" ht="9" customHeight="1">
      <c r="A6142" s="408" t="s">
        <v>29748</v>
      </c>
      <c r="B6142" s="409" t="s">
        <v>29749</v>
      </c>
      <c r="C6142" s="408" t="s">
        <v>143</v>
      </c>
      <c r="D6142" s="410">
        <v>164.59</v>
      </c>
    </row>
    <row r="6143" spans="1:4" ht="9" customHeight="1">
      <c r="A6143" s="408" t="s">
        <v>29750</v>
      </c>
      <c r="B6143" s="409" t="s">
        <v>29751</v>
      </c>
      <c r="C6143" s="408" t="s">
        <v>143</v>
      </c>
      <c r="D6143" s="410">
        <v>88.82</v>
      </c>
    </row>
    <row r="6144" spans="1:4" ht="9" customHeight="1">
      <c r="A6144" s="408" t="s">
        <v>29752</v>
      </c>
      <c r="B6144" s="409" t="s">
        <v>29753</v>
      </c>
      <c r="C6144" s="408" t="s">
        <v>143</v>
      </c>
      <c r="D6144" s="410">
        <v>173.25</v>
      </c>
    </row>
    <row r="6145" spans="1:4" ht="9" customHeight="1">
      <c r="A6145" s="408" t="s">
        <v>29754</v>
      </c>
      <c r="B6145" s="409" t="s">
        <v>29755</v>
      </c>
      <c r="C6145" s="408" t="s">
        <v>143</v>
      </c>
      <c r="D6145" s="410">
        <v>86.53</v>
      </c>
    </row>
    <row r="6146" spans="1:4" ht="9" customHeight="1">
      <c r="A6146" s="408" t="s">
        <v>29756</v>
      </c>
      <c r="B6146" s="409" t="s">
        <v>29757</v>
      </c>
      <c r="C6146" s="408" t="s">
        <v>143</v>
      </c>
      <c r="D6146" s="410">
        <v>174.98</v>
      </c>
    </row>
    <row r="6147" spans="1:4" ht="9" customHeight="1">
      <c r="A6147" s="408" t="s">
        <v>29758</v>
      </c>
      <c r="B6147" s="409" t="s">
        <v>29759</v>
      </c>
      <c r="C6147" s="408" t="s">
        <v>143</v>
      </c>
      <c r="D6147" s="410">
        <v>96.54</v>
      </c>
    </row>
    <row r="6148" spans="1:4" ht="9" customHeight="1">
      <c r="A6148" s="408" t="s">
        <v>29760</v>
      </c>
      <c r="B6148" s="409" t="s">
        <v>29761</v>
      </c>
      <c r="C6148" s="408" t="s">
        <v>143</v>
      </c>
      <c r="D6148" s="410">
        <v>184.52</v>
      </c>
    </row>
    <row r="6149" spans="1:4" ht="9" customHeight="1">
      <c r="A6149" s="408" t="s">
        <v>29762</v>
      </c>
      <c r="B6149" s="409" t="s">
        <v>29763</v>
      </c>
      <c r="C6149" s="408" t="s">
        <v>143</v>
      </c>
      <c r="D6149" s="410">
        <v>94.26</v>
      </c>
    </row>
    <row r="6150" spans="1:4" ht="9" customHeight="1">
      <c r="A6150" s="408" t="s">
        <v>29764</v>
      </c>
      <c r="B6150" s="409" t="s">
        <v>29765</v>
      </c>
      <c r="C6150" s="408" t="s">
        <v>141</v>
      </c>
      <c r="D6150" s="410">
        <v>124.17</v>
      </c>
    </row>
    <row r="6151" spans="1:4" ht="18" customHeight="1">
      <c r="A6151" s="408" t="s">
        <v>29766</v>
      </c>
      <c r="B6151" s="409" t="s">
        <v>29767</v>
      </c>
      <c r="C6151" s="408" t="s">
        <v>141</v>
      </c>
      <c r="D6151" s="410">
        <v>87.14</v>
      </c>
    </row>
    <row r="6152" spans="1:4" ht="9" customHeight="1">
      <c r="A6152" s="408" t="s">
        <v>29768</v>
      </c>
      <c r="B6152" s="409" t="s">
        <v>29769</v>
      </c>
      <c r="C6152" s="408" t="s">
        <v>141</v>
      </c>
      <c r="D6152" s="410">
        <v>118.74</v>
      </c>
    </row>
    <row r="6153" spans="1:4" ht="18" customHeight="1">
      <c r="A6153" s="408" t="s">
        <v>29770</v>
      </c>
      <c r="B6153" s="409" t="s">
        <v>29771</v>
      </c>
      <c r="C6153" s="408" t="s">
        <v>141</v>
      </c>
      <c r="D6153" s="410">
        <v>80.44</v>
      </c>
    </row>
    <row r="6154" spans="1:4" ht="9" customHeight="1">
      <c r="A6154" s="408" t="s">
        <v>29772</v>
      </c>
      <c r="B6154" s="409" t="s">
        <v>29773</v>
      </c>
      <c r="C6154" s="408" t="s">
        <v>141</v>
      </c>
      <c r="D6154" s="410">
        <v>125.06</v>
      </c>
    </row>
    <row r="6155" spans="1:4" ht="18" customHeight="1">
      <c r="A6155" s="408" t="s">
        <v>29774</v>
      </c>
      <c r="B6155" s="409" t="s">
        <v>29775</v>
      </c>
      <c r="C6155" s="408" t="s">
        <v>141</v>
      </c>
      <c r="D6155" s="410">
        <v>85.83</v>
      </c>
    </row>
    <row r="6156" spans="1:4" ht="9" customHeight="1">
      <c r="A6156" s="408" t="s">
        <v>29776</v>
      </c>
      <c r="B6156" s="409" t="s">
        <v>29777</v>
      </c>
      <c r="C6156" s="408" t="s">
        <v>141</v>
      </c>
      <c r="D6156" s="410">
        <v>126.64</v>
      </c>
    </row>
    <row r="6157" spans="1:4" ht="18" customHeight="1">
      <c r="A6157" s="408" t="s">
        <v>29778</v>
      </c>
      <c r="B6157" s="409" t="s">
        <v>29779</v>
      </c>
      <c r="C6157" s="408" t="s">
        <v>141</v>
      </c>
      <c r="D6157" s="410">
        <v>90.31</v>
      </c>
    </row>
    <row r="6158" spans="1:4" ht="9" customHeight="1">
      <c r="A6158" s="408" t="s">
        <v>29780</v>
      </c>
      <c r="B6158" s="409" t="s">
        <v>29781</v>
      </c>
      <c r="C6158" s="408" t="s">
        <v>141</v>
      </c>
      <c r="D6158" s="410">
        <v>125.09</v>
      </c>
    </row>
    <row r="6159" spans="1:4" ht="18" customHeight="1">
      <c r="A6159" s="408" t="s">
        <v>29782</v>
      </c>
      <c r="B6159" s="409" t="s">
        <v>29783</v>
      </c>
      <c r="C6159" s="408" t="s">
        <v>141</v>
      </c>
      <c r="D6159" s="410">
        <v>90.01</v>
      </c>
    </row>
    <row r="6160" spans="1:4" ht="9" customHeight="1">
      <c r="A6160" s="408" t="s">
        <v>29784</v>
      </c>
      <c r="B6160" s="409" t="s">
        <v>29785</v>
      </c>
      <c r="C6160" s="408" t="s">
        <v>143</v>
      </c>
      <c r="D6160" s="410">
        <v>44.27</v>
      </c>
    </row>
    <row r="6161" spans="1:4" ht="9" customHeight="1">
      <c r="A6161" s="408" t="s">
        <v>29786</v>
      </c>
      <c r="B6161" s="409" t="s">
        <v>29787</v>
      </c>
      <c r="C6161" s="408" t="s">
        <v>143</v>
      </c>
      <c r="D6161" s="410">
        <v>12.85</v>
      </c>
    </row>
    <row r="6162" spans="1:4" ht="9" customHeight="1">
      <c r="A6162" s="408" t="s">
        <v>29788</v>
      </c>
      <c r="B6162" s="409" t="s">
        <v>29789</v>
      </c>
      <c r="C6162" s="408" t="s">
        <v>143</v>
      </c>
      <c r="D6162" s="410">
        <v>68.8</v>
      </c>
    </row>
    <row r="6163" spans="1:4" ht="9" customHeight="1">
      <c r="A6163" s="408" t="s">
        <v>29790</v>
      </c>
      <c r="B6163" s="409" t="s">
        <v>29791</v>
      </c>
      <c r="C6163" s="408" t="s">
        <v>143</v>
      </c>
      <c r="D6163" s="410">
        <v>53.49</v>
      </c>
    </row>
    <row r="6164" spans="1:4" ht="9" customHeight="1">
      <c r="A6164" s="408" t="s">
        <v>29792</v>
      </c>
      <c r="B6164" s="409" t="s">
        <v>29793</v>
      </c>
      <c r="C6164" s="408" t="s">
        <v>143</v>
      </c>
      <c r="D6164" s="410">
        <v>41.57</v>
      </c>
    </row>
    <row r="6165" spans="1:4" ht="9" customHeight="1">
      <c r="A6165" s="408" t="s">
        <v>29794</v>
      </c>
      <c r="B6165" s="409" t="s">
        <v>29795</v>
      </c>
      <c r="C6165" s="408" t="s">
        <v>143</v>
      </c>
      <c r="D6165" s="410">
        <v>25.79</v>
      </c>
    </row>
    <row r="6166" spans="1:4" ht="9" customHeight="1">
      <c r="A6166" s="408" t="s">
        <v>29796</v>
      </c>
      <c r="B6166" s="409" t="s">
        <v>29797</v>
      </c>
      <c r="C6166" s="408" t="s">
        <v>143</v>
      </c>
      <c r="D6166" s="410">
        <v>61.67</v>
      </c>
    </row>
    <row r="6167" spans="1:4" ht="9" customHeight="1">
      <c r="A6167" s="408" t="s">
        <v>29798</v>
      </c>
      <c r="B6167" s="409" t="s">
        <v>29799</v>
      </c>
      <c r="C6167" s="408" t="s">
        <v>143</v>
      </c>
      <c r="D6167" s="410">
        <v>19.649999999999999</v>
      </c>
    </row>
    <row r="6168" spans="1:4" ht="9" customHeight="1">
      <c r="A6168" s="408" t="s">
        <v>29800</v>
      </c>
      <c r="B6168" s="409" t="s">
        <v>29801</v>
      </c>
      <c r="C6168" s="408" t="s">
        <v>143</v>
      </c>
      <c r="D6168" s="410">
        <v>31.51</v>
      </c>
    </row>
    <row r="6169" spans="1:4" ht="9" customHeight="1">
      <c r="A6169" s="408" t="s">
        <v>29802</v>
      </c>
      <c r="B6169" s="409" t="s">
        <v>29803</v>
      </c>
      <c r="C6169" s="408" t="s">
        <v>143</v>
      </c>
      <c r="D6169" s="410">
        <v>250.52</v>
      </c>
    </row>
    <row r="6170" spans="1:4" ht="9" customHeight="1">
      <c r="A6170" s="408" t="s">
        <v>29804</v>
      </c>
      <c r="B6170" s="409" t="s">
        <v>29805</v>
      </c>
      <c r="C6170" s="408" t="s">
        <v>143</v>
      </c>
      <c r="D6170" s="410">
        <v>185.07</v>
      </c>
    </row>
    <row r="6171" spans="1:4" ht="9" customHeight="1">
      <c r="A6171" s="408" t="s">
        <v>29806</v>
      </c>
      <c r="B6171" s="409" t="s">
        <v>29807</v>
      </c>
      <c r="C6171" s="408" t="s">
        <v>143</v>
      </c>
      <c r="D6171" s="410">
        <v>199.69</v>
      </c>
    </row>
    <row r="6172" spans="1:4" ht="9" customHeight="1">
      <c r="A6172" s="408" t="s">
        <v>29808</v>
      </c>
      <c r="B6172" s="409" t="s">
        <v>29809</v>
      </c>
      <c r="C6172" s="408" t="s">
        <v>143</v>
      </c>
      <c r="D6172" s="410">
        <v>147.83000000000001</v>
      </c>
    </row>
    <row r="6173" spans="1:4" ht="9" customHeight="1">
      <c r="A6173" s="408" t="s">
        <v>29810</v>
      </c>
      <c r="B6173" s="409" t="s">
        <v>29811</v>
      </c>
      <c r="C6173" s="408" t="s">
        <v>143</v>
      </c>
      <c r="D6173" s="410">
        <v>168.23</v>
      </c>
    </row>
    <row r="6174" spans="1:4" ht="9" customHeight="1">
      <c r="A6174" s="408" t="s">
        <v>29812</v>
      </c>
      <c r="B6174" s="409" t="s">
        <v>29813</v>
      </c>
      <c r="C6174" s="408" t="s">
        <v>143</v>
      </c>
      <c r="D6174" s="410">
        <v>114.01</v>
      </c>
    </row>
    <row r="6175" spans="1:4" ht="9" customHeight="1">
      <c r="A6175" s="408" t="s">
        <v>29814</v>
      </c>
      <c r="B6175" s="409" t="s">
        <v>29815</v>
      </c>
      <c r="C6175" s="408" t="s">
        <v>6</v>
      </c>
      <c r="D6175" s="410">
        <v>973.34</v>
      </c>
    </row>
    <row r="6176" spans="1:4" ht="9" customHeight="1">
      <c r="A6176" s="408" t="s">
        <v>29816</v>
      </c>
      <c r="B6176" s="409" t="s">
        <v>29817</v>
      </c>
      <c r="C6176" s="408" t="s">
        <v>6</v>
      </c>
      <c r="D6176" s="410">
        <v>902.02</v>
      </c>
    </row>
    <row r="6177" spans="1:4" ht="9" customHeight="1">
      <c r="A6177" s="408" t="s">
        <v>29818</v>
      </c>
      <c r="B6177" s="409" t="s">
        <v>29819</v>
      </c>
      <c r="C6177" s="408" t="s">
        <v>6</v>
      </c>
      <c r="D6177" s="410">
        <v>1037.04</v>
      </c>
    </row>
    <row r="6178" spans="1:4" ht="9" customHeight="1">
      <c r="A6178" s="408" t="s">
        <v>29820</v>
      </c>
      <c r="B6178" s="409" t="s">
        <v>29821</v>
      </c>
      <c r="C6178" s="408" t="s">
        <v>6</v>
      </c>
      <c r="D6178" s="410">
        <v>958.2</v>
      </c>
    </row>
    <row r="6179" spans="1:4" ht="9" customHeight="1">
      <c r="A6179" s="408" t="s">
        <v>29822</v>
      </c>
      <c r="B6179" s="409" t="s">
        <v>29823</v>
      </c>
      <c r="C6179" s="408" t="s">
        <v>6</v>
      </c>
      <c r="D6179" s="410">
        <v>1617.94</v>
      </c>
    </row>
    <row r="6180" spans="1:4" ht="9" customHeight="1">
      <c r="A6180" s="408" t="s">
        <v>29824</v>
      </c>
      <c r="B6180" s="409" t="s">
        <v>29825</v>
      </c>
      <c r="C6180" s="408" t="s">
        <v>6</v>
      </c>
      <c r="D6180" s="410">
        <v>1494.05</v>
      </c>
    </row>
    <row r="6181" spans="1:4" ht="9" customHeight="1">
      <c r="A6181" s="408" t="s">
        <v>29826</v>
      </c>
      <c r="B6181" s="409" t="s">
        <v>29827</v>
      </c>
      <c r="C6181" s="408" t="s">
        <v>6</v>
      </c>
      <c r="D6181" s="410">
        <v>1336.57</v>
      </c>
    </row>
    <row r="6182" spans="1:4" ht="9" customHeight="1">
      <c r="A6182" s="408" t="s">
        <v>29828</v>
      </c>
      <c r="B6182" s="409" t="s">
        <v>29829</v>
      </c>
      <c r="C6182" s="408" t="s">
        <v>6</v>
      </c>
      <c r="D6182" s="410">
        <v>1212.69</v>
      </c>
    </row>
    <row r="6183" spans="1:4" ht="9" customHeight="1">
      <c r="A6183" s="408" t="s">
        <v>29830</v>
      </c>
      <c r="B6183" s="409" t="s">
        <v>29831</v>
      </c>
      <c r="C6183" s="408" t="s">
        <v>6</v>
      </c>
      <c r="D6183" s="410">
        <v>1113.58</v>
      </c>
    </row>
    <row r="6184" spans="1:4" ht="9" customHeight="1">
      <c r="A6184" s="408" t="s">
        <v>29832</v>
      </c>
      <c r="B6184" s="409" t="s">
        <v>29833</v>
      </c>
      <c r="C6184" s="408" t="s">
        <v>6</v>
      </c>
      <c r="D6184" s="410">
        <v>1028.17</v>
      </c>
    </row>
    <row r="6185" spans="1:4" ht="9" customHeight="1">
      <c r="A6185" s="408" t="s">
        <v>29834</v>
      </c>
      <c r="B6185" s="409" t="s">
        <v>29835</v>
      </c>
      <c r="C6185" s="408" t="s">
        <v>6</v>
      </c>
      <c r="D6185" s="410">
        <v>1695.33</v>
      </c>
    </row>
    <row r="6186" spans="1:4" ht="9" customHeight="1">
      <c r="A6186" s="408" t="s">
        <v>29836</v>
      </c>
      <c r="B6186" s="409" t="s">
        <v>29837</v>
      </c>
      <c r="C6186" s="408" t="s">
        <v>6</v>
      </c>
      <c r="D6186" s="410">
        <v>1562.07</v>
      </c>
    </row>
    <row r="6187" spans="1:4" ht="9" customHeight="1">
      <c r="A6187" s="408" t="s">
        <v>29838</v>
      </c>
      <c r="B6187" s="409" t="s">
        <v>29839</v>
      </c>
      <c r="C6187" s="408" t="s">
        <v>6</v>
      </c>
      <c r="D6187" s="410">
        <v>1423.27</v>
      </c>
    </row>
    <row r="6188" spans="1:4" ht="9" customHeight="1">
      <c r="A6188" s="408" t="s">
        <v>29840</v>
      </c>
      <c r="B6188" s="409" t="s">
        <v>29841</v>
      </c>
      <c r="C6188" s="408" t="s">
        <v>6</v>
      </c>
      <c r="D6188" s="410">
        <v>1290</v>
      </c>
    </row>
    <row r="6189" spans="1:4" ht="9" customHeight="1">
      <c r="A6189" s="408" t="s">
        <v>29842</v>
      </c>
      <c r="B6189" s="409" t="s">
        <v>29843</v>
      </c>
      <c r="C6189" s="408" t="s">
        <v>6</v>
      </c>
      <c r="D6189" s="410">
        <v>1193.33</v>
      </c>
    </row>
    <row r="6190" spans="1:4" ht="9" customHeight="1">
      <c r="A6190" s="408" t="s">
        <v>29844</v>
      </c>
      <c r="B6190" s="409" t="s">
        <v>29845</v>
      </c>
      <c r="C6190" s="408" t="s">
        <v>6</v>
      </c>
      <c r="D6190" s="410">
        <v>1100.42</v>
      </c>
    </row>
    <row r="6191" spans="1:4" ht="9" customHeight="1">
      <c r="A6191" s="408" t="s">
        <v>29846</v>
      </c>
      <c r="B6191" s="409" t="s">
        <v>29847</v>
      </c>
      <c r="C6191" s="408" t="s">
        <v>6</v>
      </c>
      <c r="D6191" s="410">
        <v>1711.09</v>
      </c>
    </row>
    <row r="6192" spans="1:4" ht="9" customHeight="1">
      <c r="A6192" s="408" t="s">
        <v>29848</v>
      </c>
      <c r="B6192" s="409" t="s">
        <v>29849</v>
      </c>
      <c r="C6192" s="408" t="s">
        <v>6</v>
      </c>
      <c r="D6192" s="410">
        <v>1568.44</v>
      </c>
    </row>
    <row r="6193" spans="1:4" ht="9" customHeight="1">
      <c r="A6193" s="408" t="s">
        <v>29850</v>
      </c>
      <c r="B6193" s="409" t="s">
        <v>29851</v>
      </c>
      <c r="C6193" s="408" t="s">
        <v>6</v>
      </c>
      <c r="D6193" s="410">
        <v>1509.95</v>
      </c>
    </row>
    <row r="6194" spans="1:4" ht="9" customHeight="1">
      <c r="A6194" s="408" t="s">
        <v>29852</v>
      </c>
      <c r="B6194" s="409" t="s">
        <v>29853</v>
      </c>
      <c r="C6194" s="408" t="s">
        <v>6</v>
      </c>
      <c r="D6194" s="410">
        <v>1367.3</v>
      </c>
    </row>
    <row r="6195" spans="1:4" ht="9" customHeight="1">
      <c r="A6195" s="408" t="s">
        <v>29854</v>
      </c>
      <c r="B6195" s="409" t="s">
        <v>29855</v>
      </c>
      <c r="C6195" s="408" t="s">
        <v>6</v>
      </c>
      <c r="D6195" s="410">
        <v>1312.02</v>
      </c>
    </row>
    <row r="6196" spans="1:4" ht="9" customHeight="1">
      <c r="A6196" s="408" t="s">
        <v>29856</v>
      </c>
      <c r="B6196" s="409" t="s">
        <v>29857</v>
      </c>
      <c r="C6196" s="408" t="s">
        <v>6</v>
      </c>
      <c r="D6196" s="410">
        <v>1211.5999999999999</v>
      </c>
    </row>
    <row r="6197" spans="1:4" ht="9" customHeight="1">
      <c r="A6197" s="408" t="s">
        <v>29858</v>
      </c>
      <c r="B6197" s="409" t="s">
        <v>29859</v>
      </c>
      <c r="C6197" s="408" t="s">
        <v>6</v>
      </c>
      <c r="D6197" s="410">
        <v>1249.8599999999999</v>
      </c>
    </row>
    <row r="6198" spans="1:4" ht="9" customHeight="1">
      <c r="A6198" s="408" t="s">
        <v>29860</v>
      </c>
      <c r="B6198" s="409" t="s">
        <v>29861</v>
      </c>
      <c r="C6198" s="408" t="s">
        <v>6</v>
      </c>
      <c r="D6198" s="410">
        <v>1149.44</v>
      </c>
    </row>
    <row r="6199" spans="1:4" ht="9" customHeight="1">
      <c r="A6199" s="408" t="s">
        <v>29862</v>
      </c>
      <c r="B6199" s="409" t="s">
        <v>29863</v>
      </c>
      <c r="C6199" s="408" t="s">
        <v>6</v>
      </c>
      <c r="D6199" s="410">
        <v>1548.77</v>
      </c>
    </row>
    <row r="6200" spans="1:4" ht="9" customHeight="1">
      <c r="A6200" s="408" t="s">
        <v>29864</v>
      </c>
      <c r="B6200" s="409" t="s">
        <v>29865</v>
      </c>
      <c r="C6200" s="408" t="s">
        <v>6</v>
      </c>
      <c r="D6200" s="410">
        <v>1416.25</v>
      </c>
    </row>
    <row r="6201" spans="1:4" ht="9" customHeight="1">
      <c r="A6201" s="408" t="s">
        <v>29866</v>
      </c>
      <c r="B6201" s="409" t="s">
        <v>29867</v>
      </c>
      <c r="C6201" s="408" t="s">
        <v>6</v>
      </c>
      <c r="D6201" s="410">
        <v>1805.63</v>
      </c>
    </row>
    <row r="6202" spans="1:4" ht="9" customHeight="1">
      <c r="A6202" s="408" t="s">
        <v>29868</v>
      </c>
      <c r="B6202" s="409" t="s">
        <v>29869</v>
      </c>
      <c r="C6202" s="408" t="s">
        <v>6</v>
      </c>
      <c r="D6202" s="410">
        <v>1683.16</v>
      </c>
    </row>
    <row r="6203" spans="1:4" ht="9" customHeight="1">
      <c r="A6203" s="408" t="s">
        <v>29870</v>
      </c>
      <c r="B6203" s="409" t="s">
        <v>29871</v>
      </c>
      <c r="C6203" s="408" t="s">
        <v>6</v>
      </c>
      <c r="D6203" s="410">
        <v>1249.8599999999999</v>
      </c>
    </row>
    <row r="6204" spans="1:4" ht="9" customHeight="1">
      <c r="A6204" s="408" t="s">
        <v>29872</v>
      </c>
      <c r="B6204" s="409" t="s">
        <v>29873</v>
      </c>
      <c r="C6204" s="408" t="s">
        <v>6</v>
      </c>
      <c r="D6204" s="410">
        <v>1149.44</v>
      </c>
    </row>
    <row r="6205" spans="1:4" ht="9" customHeight="1">
      <c r="A6205" s="408" t="s">
        <v>29874</v>
      </c>
      <c r="B6205" s="409" t="s">
        <v>29875</v>
      </c>
      <c r="C6205" s="408" t="s">
        <v>6</v>
      </c>
      <c r="D6205" s="410">
        <v>1366.23</v>
      </c>
    </row>
    <row r="6206" spans="1:4" ht="9" customHeight="1">
      <c r="A6206" s="408" t="s">
        <v>29876</v>
      </c>
      <c r="B6206" s="409" t="s">
        <v>29877</v>
      </c>
      <c r="C6206" s="408" t="s">
        <v>6</v>
      </c>
      <c r="D6206" s="410">
        <v>1267.76</v>
      </c>
    </row>
    <row r="6207" spans="1:4" ht="9" customHeight="1">
      <c r="A6207" s="408" t="s">
        <v>29878</v>
      </c>
      <c r="B6207" s="409" t="s">
        <v>29879</v>
      </c>
      <c r="C6207" s="408" t="s">
        <v>6</v>
      </c>
      <c r="D6207" s="410">
        <v>1651.93</v>
      </c>
    </row>
    <row r="6208" spans="1:4" ht="9" customHeight="1">
      <c r="A6208" s="408" t="s">
        <v>29880</v>
      </c>
      <c r="B6208" s="409" t="s">
        <v>29881</v>
      </c>
      <c r="C6208" s="408" t="s">
        <v>6</v>
      </c>
      <c r="D6208" s="410">
        <v>1519.41</v>
      </c>
    </row>
    <row r="6209" spans="1:4" ht="9" customHeight="1">
      <c r="A6209" s="408" t="s">
        <v>29882</v>
      </c>
      <c r="B6209" s="409" t="s">
        <v>29883</v>
      </c>
      <c r="C6209" s="408" t="s">
        <v>6</v>
      </c>
      <c r="D6209" s="410">
        <v>1941.2</v>
      </c>
    </row>
    <row r="6210" spans="1:4" ht="9" customHeight="1">
      <c r="A6210" s="408" t="s">
        <v>29884</v>
      </c>
      <c r="B6210" s="409" t="s">
        <v>29885</v>
      </c>
      <c r="C6210" s="408" t="s">
        <v>6</v>
      </c>
      <c r="D6210" s="410">
        <v>1812.63</v>
      </c>
    </row>
    <row r="6211" spans="1:4" ht="9" customHeight="1">
      <c r="A6211" s="408" t="s">
        <v>29886</v>
      </c>
      <c r="B6211" s="409" t="s">
        <v>29887</v>
      </c>
      <c r="C6211" s="408" t="s">
        <v>6</v>
      </c>
      <c r="D6211" s="410">
        <v>1607.24</v>
      </c>
    </row>
    <row r="6212" spans="1:4" ht="9" customHeight="1">
      <c r="A6212" s="408" t="s">
        <v>29888</v>
      </c>
      <c r="B6212" s="409" t="s">
        <v>29889</v>
      </c>
      <c r="C6212" s="408" t="s">
        <v>6</v>
      </c>
      <c r="D6212" s="410">
        <v>1478.67</v>
      </c>
    </row>
    <row r="6213" spans="1:4" ht="9" customHeight="1">
      <c r="A6213" s="408" t="s">
        <v>29890</v>
      </c>
      <c r="B6213" s="409" t="s">
        <v>29891</v>
      </c>
      <c r="C6213" s="408" t="s">
        <v>6</v>
      </c>
      <c r="D6213" s="410">
        <v>2622.36</v>
      </c>
    </row>
    <row r="6214" spans="1:4" ht="9" customHeight="1">
      <c r="A6214" s="408" t="s">
        <v>29892</v>
      </c>
      <c r="B6214" s="409" t="s">
        <v>29893</v>
      </c>
      <c r="C6214" s="408" t="s">
        <v>6</v>
      </c>
      <c r="D6214" s="410">
        <v>2471.44</v>
      </c>
    </row>
    <row r="6215" spans="1:4" ht="9" customHeight="1">
      <c r="A6215" s="408" t="s">
        <v>29894</v>
      </c>
      <c r="B6215" s="409" t="s">
        <v>29895</v>
      </c>
      <c r="C6215" s="408" t="s">
        <v>6</v>
      </c>
      <c r="D6215" s="410">
        <v>3064.15</v>
      </c>
    </row>
    <row r="6216" spans="1:4" ht="9" customHeight="1">
      <c r="A6216" s="408" t="s">
        <v>29896</v>
      </c>
      <c r="B6216" s="409" t="s">
        <v>29897</v>
      </c>
      <c r="C6216" s="408" t="s">
        <v>6</v>
      </c>
      <c r="D6216" s="410">
        <v>2873.04</v>
      </c>
    </row>
    <row r="6217" spans="1:4" ht="9" customHeight="1">
      <c r="A6217" s="408" t="s">
        <v>29898</v>
      </c>
      <c r="B6217" s="409" t="s">
        <v>29899</v>
      </c>
      <c r="C6217" s="408" t="s">
        <v>6</v>
      </c>
      <c r="D6217" s="410">
        <v>1860.18</v>
      </c>
    </row>
    <row r="6218" spans="1:4" ht="9" customHeight="1">
      <c r="A6218" s="408" t="s">
        <v>29900</v>
      </c>
      <c r="B6218" s="409" t="s">
        <v>29901</v>
      </c>
      <c r="C6218" s="408" t="s">
        <v>6</v>
      </c>
      <c r="D6218" s="410">
        <v>1734.1</v>
      </c>
    </row>
    <row r="6219" spans="1:4" ht="9" customHeight="1">
      <c r="A6219" s="408" t="s">
        <v>29902</v>
      </c>
      <c r="B6219" s="409" t="s">
        <v>29903</v>
      </c>
      <c r="C6219" s="408" t="s">
        <v>6</v>
      </c>
      <c r="D6219" s="410">
        <v>2200.34</v>
      </c>
    </row>
    <row r="6220" spans="1:4" ht="9" customHeight="1">
      <c r="A6220" s="408" t="s">
        <v>29904</v>
      </c>
      <c r="B6220" s="409" t="s">
        <v>29905</v>
      </c>
      <c r="C6220" s="408" t="s">
        <v>6</v>
      </c>
      <c r="D6220" s="410">
        <v>2031</v>
      </c>
    </row>
    <row r="6221" spans="1:4" ht="9" customHeight="1">
      <c r="A6221" s="408" t="s">
        <v>29906</v>
      </c>
      <c r="B6221" s="409" t="s">
        <v>29907</v>
      </c>
      <c r="C6221" s="408" t="s">
        <v>6</v>
      </c>
      <c r="D6221" s="410">
        <v>2405.34</v>
      </c>
    </row>
    <row r="6222" spans="1:4" ht="9" customHeight="1">
      <c r="A6222" s="408" t="s">
        <v>29908</v>
      </c>
      <c r="B6222" s="409" t="s">
        <v>29909</v>
      </c>
      <c r="C6222" s="408" t="s">
        <v>6</v>
      </c>
      <c r="D6222" s="410">
        <v>2248.85</v>
      </c>
    </row>
    <row r="6223" spans="1:4" ht="9" customHeight="1">
      <c r="A6223" s="408" t="s">
        <v>29910</v>
      </c>
      <c r="B6223" s="409" t="s">
        <v>29911</v>
      </c>
      <c r="C6223" s="408" t="s">
        <v>6</v>
      </c>
      <c r="D6223" s="410">
        <v>2677.1</v>
      </c>
    </row>
    <row r="6224" spans="1:4" ht="9" customHeight="1">
      <c r="A6224" s="408" t="s">
        <v>29912</v>
      </c>
      <c r="B6224" s="409" t="s">
        <v>29913</v>
      </c>
      <c r="C6224" s="408" t="s">
        <v>6</v>
      </c>
      <c r="D6224" s="410">
        <v>2520.37</v>
      </c>
    </row>
    <row r="6225" spans="1:4" ht="9" customHeight="1">
      <c r="A6225" s="408" t="s">
        <v>29914</v>
      </c>
      <c r="B6225" s="409" t="s">
        <v>29915</v>
      </c>
      <c r="C6225" s="408" t="s">
        <v>6</v>
      </c>
      <c r="D6225" s="410">
        <v>2147.3200000000002</v>
      </c>
    </row>
    <row r="6226" spans="1:4" ht="9" customHeight="1">
      <c r="A6226" s="408" t="s">
        <v>29916</v>
      </c>
      <c r="B6226" s="409" t="s">
        <v>29917</v>
      </c>
      <c r="C6226" s="408" t="s">
        <v>6</v>
      </c>
      <c r="D6226" s="410">
        <v>1990.59</v>
      </c>
    </row>
    <row r="6227" spans="1:4" ht="9" customHeight="1">
      <c r="A6227" s="408" t="s">
        <v>29918</v>
      </c>
      <c r="B6227" s="409" t="s">
        <v>29919</v>
      </c>
      <c r="C6227" s="408" t="s">
        <v>6</v>
      </c>
      <c r="D6227" s="410">
        <v>3806.55</v>
      </c>
    </row>
    <row r="6228" spans="1:4" ht="9" customHeight="1">
      <c r="A6228" s="408" t="s">
        <v>29920</v>
      </c>
      <c r="B6228" s="409" t="s">
        <v>29921</v>
      </c>
      <c r="C6228" s="408" t="s">
        <v>6</v>
      </c>
      <c r="D6228" s="410">
        <v>3574.44</v>
      </c>
    </row>
    <row r="6229" spans="1:4" ht="9" customHeight="1">
      <c r="A6229" s="408" t="s">
        <v>29922</v>
      </c>
      <c r="B6229" s="409" t="s">
        <v>29923</v>
      </c>
      <c r="C6229" s="408" t="s">
        <v>6</v>
      </c>
      <c r="D6229" s="410">
        <v>4392.13</v>
      </c>
    </row>
    <row r="6230" spans="1:4" ht="9" customHeight="1">
      <c r="A6230" s="408" t="s">
        <v>29924</v>
      </c>
      <c r="B6230" s="409" t="s">
        <v>29925</v>
      </c>
      <c r="C6230" s="408" t="s">
        <v>6</v>
      </c>
      <c r="D6230" s="410">
        <v>4160.01</v>
      </c>
    </row>
    <row r="6231" spans="1:4" ht="9" customHeight="1">
      <c r="A6231" s="408" t="s">
        <v>29926</v>
      </c>
      <c r="B6231" s="409" t="s">
        <v>29927</v>
      </c>
      <c r="C6231" s="408" t="s">
        <v>6</v>
      </c>
      <c r="D6231" s="410">
        <v>2698.95</v>
      </c>
    </row>
    <row r="6232" spans="1:4" ht="9" customHeight="1">
      <c r="A6232" s="408" t="s">
        <v>29928</v>
      </c>
      <c r="B6232" s="409" t="s">
        <v>29929</v>
      </c>
      <c r="C6232" s="408" t="s">
        <v>6</v>
      </c>
      <c r="D6232" s="410">
        <v>2492.81</v>
      </c>
    </row>
    <row r="6233" spans="1:4" ht="9" customHeight="1">
      <c r="A6233" s="408" t="s">
        <v>29930</v>
      </c>
      <c r="B6233" s="409" t="s">
        <v>29931</v>
      </c>
      <c r="C6233" s="408" t="s">
        <v>6</v>
      </c>
      <c r="D6233" s="410">
        <v>3132.84</v>
      </c>
    </row>
    <row r="6234" spans="1:4" ht="9" customHeight="1">
      <c r="A6234" s="408" t="s">
        <v>29932</v>
      </c>
      <c r="B6234" s="409" t="s">
        <v>29933</v>
      </c>
      <c r="C6234" s="408" t="s">
        <v>6</v>
      </c>
      <c r="D6234" s="410">
        <v>2942.33</v>
      </c>
    </row>
    <row r="6235" spans="1:4" ht="9" customHeight="1">
      <c r="A6235" s="408" t="s">
        <v>29934</v>
      </c>
      <c r="B6235" s="409" t="s">
        <v>29935</v>
      </c>
      <c r="C6235" s="408" t="s">
        <v>6</v>
      </c>
      <c r="D6235" s="410">
        <v>3519.38</v>
      </c>
    </row>
    <row r="6236" spans="1:4" ht="9" customHeight="1">
      <c r="A6236" s="408" t="s">
        <v>29936</v>
      </c>
      <c r="B6236" s="409" t="s">
        <v>29937</v>
      </c>
      <c r="C6236" s="408" t="s">
        <v>6</v>
      </c>
      <c r="D6236" s="410">
        <v>3335.66</v>
      </c>
    </row>
    <row r="6237" spans="1:4" ht="9" customHeight="1">
      <c r="A6237" s="408" t="s">
        <v>29938</v>
      </c>
      <c r="B6237" s="409" t="s">
        <v>29939</v>
      </c>
      <c r="C6237" s="408" t="s">
        <v>6</v>
      </c>
      <c r="D6237" s="410">
        <v>3458.97</v>
      </c>
    </row>
    <row r="6238" spans="1:4" ht="9" customHeight="1">
      <c r="A6238" s="408" t="s">
        <v>29940</v>
      </c>
      <c r="B6238" s="409" t="s">
        <v>29941</v>
      </c>
      <c r="C6238" s="408" t="s">
        <v>6</v>
      </c>
      <c r="D6238" s="410">
        <v>3277.67</v>
      </c>
    </row>
    <row r="6239" spans="1:4" ht="9" customHeight="1">
      <c r="A6239" s="408" t="s">
        <v>29942</v>
      </c>
      <c r="B6239" s="409" t="s">
        <v>29943</v>
      </c>
      <c r="C6239" s="408" t="s">
        <v>6</v>
      </c>
      <c r="D6239" s="410">
        <v>2906.4</v>
      </c>
    </row>
    <row r="6240" spans="1:4" ht="9" customHeight="1">
      <c r="A6240" s="408" t="s">
        <v>29944</v>
      </c>
      <c r="B6240" s="409" t="s">
        <v>29945</v>
      </c>
      <c r="C6240" s="408" t="s">
        <v>6</v>
      </c>
      <c r="D6240" s="410">
        <v>2725.1</v>
      </c>
    </row>
    <row r="6241" spans="1:4" ht="9" customHeight="1">
      <c r="A6241" s="408" t="s">
        <v>29946</v>
      </c>
      <c r="B6241" s="409" t="s">
        <v>29947</v>
      </c>
      <c r="C6241" s="408" t="s">
        <v>6</v>
      </c>
      <c r="D6241" s="410">
        <v>5467.43</v>
      </c>
    </row>
    <row r="6242" spans="1:4" ht="9" customHeight="1">
      <c r="A6242" s="408" t="s">
        <v>29948</v>
      </c>
      <c r="B6242" s="409" t="s">
        <v>29949</v>
      </c>
      <c r="C6242" s="408" t="s">
        <v>6</v>
      </c>
      <c r="D6242" s="410">
        <v>5194.3</v>
      </c>
    </row>
    <row r="6243" spans="1:4" ht="9" customHeight="1">
      <c r="A6243" s="408" t="s">
        <v>29950</v>
      </c>
      <c r="B6243" s="409" t="s">
        <v>29951</v>
      </c>
      <c r="C6243" s="408" t="s">
        <v>6</v>
      </c>
      <c r="D6243" s="410">
        <v>6115.6</v>
      </c>
    </row>
    <row r="6244" spans="1:4" ht="9" customHeight="1">
      <c r="A6244" s="408" t="s">
        <v>29952</v>
      </c>
      <c r="B6244" s="409" t="s">
        <v>29953</v>
      </c>
      <c r="C6244" s="408" t="s">
        <v>6</v>
      </c>
      <c r="D6244" s="410">
        <v>5842.47</v>
      </c>
    </row>
    <row r="6245" spans="1:4" ht="9" customHeight="1">
      <c r="A6245" s="408" t="s">
        <v>29954</v>
      </c>
      <c r="B6245" s="409" t="s">
        <v>29955</v>
      </c>
      <c r="C6245" s="408" t="s">
        <v>6</v>
      </c>
      <c r="D6245" s="410">
        <v>3600.24</v>
      </c>
    </row>
    <row r="6246" spans="1:4" ht="9" customHeight="1">
      <c r="A6246" s="408" t="s">
        <v>29956</v>
      </c>
      <c r="B6246" s="409" t="s">
        <v>29957</v>
      </c>
      <c r="C6246" s="408" t="s">
        <v>6</v>
      </c>
      <c r="D6246" s="410">
        <v>3357.29</v>
      </c>
    </row>
    <row r="6247" spans="1:4" ht="9" customHeight="1">
      <c r="A6247" s="408" t="s">
        <v>29958</v>
      </c>
      <c r="B6247" s="409" t="s">
        <v>29959</v>
      </c>
      <c r="C6247" s="408" t="s">
        <v>6</v>
      </c>
      <c r="D6247" s="410">
        <v>4383.5</v>
      </c>
    </row>
    <row r="6248" spans="1:4" ht="9" customHeight="1">
      <c r="A6248" s="408" t="s">
        <v>29960</v>
      </c>
      <c r="B6248" s="409" t="s">
        <v>29961</v>
      </c>
      <c r="C6248" s="408" t="s">
        <v>6</v>
      </c>
      <c r="D6248" s="410">
        <v>4166.96</v>
      </c>
    </row>
    <row r="6249" spans="1:4" ht="9" customHeight="1">
      <c r="A6249" s="408" t="s">
        <v>29962</v>
      </c>
      <c r="B6249" s="409" t="s">
        <v>29963</v>
      </c>
      <c r="C6249" s="408" t="s">
        <v>6</v>
      </c>
      <c r="D6249" s="410">
        <v>4891.3599999999997</v>
      </c>
    </row>
    <row r="6250" spans="1:4" ht="9" customHeight="1">
      <c r="A6250" s="408" t="s">
        <v>29964</v>
      </c>
      <c r="B6250" s="409" t="s">
        <v>29965</v>
      </c>
      <c r="C6250" s="408" t="s">
        <v>6</v>
      </c>
      <c r="D6250" s="410">
        <v>4618.2299999999996</v>
      </c>
    </row>
    <row r="6251" spans="1:4" ht="9" customHeight="1">
      <c r="A6251" s="408" t="s">
        <v>29966</v>
      </c>
      <c r="B6251" s="409" t="s">
        <v>29967</v>
      </c>
      <c r="C6251" s="408" t="s">
        <v>6</v>
      </c>
      <c r="D6251" s="410">
        <v>1183.32</v>
      </c>
    </row>
    <row r="6252" spans="1:4" ht="9" customHeight="1">
      <c r="A6252" s="408" t="s">
        <v>29968</v>
      </c>
      <c r="B6252" s="409" t="s">
        <v>29969</v>
      </c>
      <c r="C6252" s="408" t="s">
        <v>6</v>
      </c>
      <c r="D6252" s="410">
        <v>1083.68</v>
      </c>
    </row>
    <row r="6253" spans="1:4" ht="9" customHeight="1">
      <c r="A6253" s="408" t="s">
        <v>29970</v>
      </c>
      <c r="B6253" s="409" t="s">
        <v>29971</v>
      </c>
      <c r="C6253" s="408" t="s">
        <v>6</v>
      </c>
      <c r="D6253" s="410">
        <v>1279.73</v>
      </c>
    </row>
    <row r="6254" spans="1:4" ht="9" customHeight="1">
      <c r="A6254" s="408" t="s">
        <v>29972</v>
      </c>
      <c r="B6254" s="409" t="s">
        <v>29973</v>
      </c>
      <c r="C6254" s="408" t="s">
        <v>6</v>
      </c>
      <c r="D6254" s="410">
        <v>1165.8699999999999</v>
      </c>
    </row>
    <row r="6255" spans="1:4" ht="9" customHeight="1">
      <c r="A6255" s="408" t="s">
        <v>29974</v>
      </c>
      <c r="B6255" s="409" t="s">
        <v>29975</v>
      </c>
      <c r="C6255" s="408" t="s">
        <v>6</v>
      </c>
      <c r="D6255" s="410">
        <v>1898.02</v>
      </c>
    </row>
    <row r="6256" spans="1:4" ht="9" customHeight="1">
      <c r="A6256" s="408" t="s">
        <v>29976</v>
      </c>
      <c r="B6256" s="409" t="s">
        <v>29977</v>
      </c>
      <c r="C6256" s="408" t="s">
        <v>6</v>
      </c>
      <c r="D6256" s="410">
        <v>1737.98</v>
      </c>
    </row>
    <row r="6257" spans="1:4" ht="9" customHeight="1">
      <c r="A6257" s="408" t="s">
        <v>29978</v>
      </c>
      <c r="B6257" s="409" t="s">
        <v>29979</v>
      </c>
      <c r="C6257" s="408" t="s">
        <v>6</v>
      </c>
      <c r="D6257" s="410">
        <v>1616.65</v>
      </c>
    </row>
    <row r="6258" spans="1:4" ht="9" customHeight="1">
      <c r="A6258" s="408" t="s">
        <v>29980</v>
      </c>
      <c r="B6258" s="409" t="s">
        <v>29981</v>
      </c>
      <c r="C6258" s="408" t="s">
        <v>6</v>
      </c>
      <c r="D6258" s="410">
        <v>1456.62</v>
      </c>
    </row>
    <row r="6259" spans="1:4" ht="9" customHeight="1">
      <c r="A6259" s="408" t="s">
        <v>29982</v>
      </c>
      <c r="B6259" s="409" t="s">
        <v>29983</v>
      </c>
      <c r="C6259" s="408" t="s">
        <v>6</v>
      </c>
      <c r="D6259" s="410">
        <v>1423.49</v>
      </c>
    </row>
    <row r="6260" spans="1:4" ht="9" customHeight="1">
      <c r="A6260" s="408" t="s">
        <v>29984</v>
      </c>
      <c r="B6260" s="409" t="s">
        <v>29985</v>
      </c>
      <c r="C6260" s="408" t="s">
        <v>6</v>
      </c>
      <c r="D6260" s="410">
        <v>1294.3900000000001</v>
      </c>
    </row>
    <row r="6261" spans="1:4" ht="9" customHeight="1">
      <c r="A6261" s="408" t="s">
        <v>29986</v>
      </c>
      <c r="B6261" s="409" t="s">
        <v>29987</v>
      </c>
      <c r="C6261" s="408" t="s">
        <v>6</v>
      </c>
      <c r="D6261" s="410">
        <v>2030.29</v>
      </c>
    </row>
    <row r="6262" spans="1:4" ht="9" customHeight="1">
      <c r="A6262" s="408" t="s">
        <v>29988</v>
      </c>
      <c r="B6262" s="409" t="s">
        <v>29989</v>
      </c>
      <c r="C6262" s="408" t="s">
        <v>6</v>
      </c>
      <c r="D6262" s="410">
        <v>1853.1</v>
      </c>
    </row>
    <row r="6263" spans="1:4" ht="9" customHeight="1">
      <c r="A6263" s="408" t="s">
        <v>29990</v>
      </c>
      <c r="B6263" s="409" t="s">
        <v>29991</v>
      </c>
      <c r="C6263" s="408" t="s">
        <v>6</v>
      </c>
      <c r="D6263" s="410">
        <v>1758.23</v>
      </c>
    </row>
    <row r="6264" spans="1:4" ht="9" customHeight="1">
      <c r="A6264" s="408" t="s">
        <v>29992</v>
      </c>
      <c r="B6264" s="409" t="s">
        <v>29993</v>
      </c>
      <c r="C6264" s="408" t="s">
        <v>6</v>
      </c>
      <c r="D6264" s="410">
        <v>1581.03</v>
      </c>
    </row>
    <row r="6265" spans="1:4" ht="9" customHeight="1">
      <c r="A6265" s="408" t="s">
        <v>29994</v>
      </c>
      <c r="B6265" s="409" t="s">
        <v>29995</v>
      </c>
      <c r="C6265" s="408" t="s">
        <v>6</v>
      </c>
      <c r="D6265" s="410">
        <v>1557.49</v>
      </c>
    </row>
    <row r="6266" spans="1:4" ht="9" customHeight="1">
      <c r="A6266" s="408" t="s">
        <v>29996</v>
      </c>
      <c r="B6266" s="409" t="s">
        <v>29997</v>
      </c>
      <c r="C6266" s="408" t="s">
        <v>6</v>
      </c>
      <c r="D6266" s="410">
        <v>1413.28</v>
      </c>
    </row>
    <row r="6267" spans="1:4" ht="9" customHeight="1">
      <c r="A6267" s="408" t="s">
        <v>29998</v>
      </c>
      <c r="B6267" s="409" t="s">
        <v>29999</v>
      </c>
      <c r="C6267" s="408" t="s">
        <v>6</v>
      </c>
      <c r="D6267" s="410">
        <v>2103.4499999999998</v>
      </c>
    </row>
    <row r="6268" spans="1:4" ht="9" customHeight="1">
      <c r="A6268" s="408" t="s">
        <v>30000</v>
      </c>
      <c r="B6268" s="409" t="s">
        <v>30001</v>
      </c>
      <c r="C6268" s="408" t="s">
        <v>6</v>
      </c>
      <c r="D6268" s="410">
        <v>1908.37</v>
      </c>
    </row>
    <row r="6269" spans="1:4" ht="9" customHeight="1">
      <c r="A6269" s="408" t="s">
        <v>30002</v>
      </c>
      <c r="B6269" s="409" t="s">
        <v>30003</v>
      </c>
      <c r="C6269" s="408" t="s">
        <v>6</v>
      </c>
      <c r="D6269" s="410">
        <v>1902.31</v>
      </c>
    </row>
    <row r="6270" spans="1:4" ht="9" customHeight="1">
      <c r="A6270" s="408" t="s">
        <v>30004</v>
      </c>
      <c r="B6270" s="409" t="s">
        <v>30005</v>
      </c>
      <c r="C6270" s="408" t="s">
        <v>6</v>
      </c>
      <c r="D6270" s="410">
        <v>1707.23</v>
      </c>
    </row>
    <row r="6271" spans="1:4" ht="9" customHeight="1">
      <c r="A6271" s="408" t="s">
        <v>30006</v>
      </c>
      <c r="B6271" s="409" t="s">
        <v>30007</v>
      </c>
      <c r="C6271" s="408" t="s">
        <v>6</v>
      </c>
      <c r="D6271" s="410">
        <v>1580.26</v>
      </c>
    </row>
    <row r="6272" spans="1:4" ht="18" customHeight="1">
      <c r="A6272" s="408" t="s">
        <v>30008</v>
      </c>
      <c r="B6272" s="409" t="s">
        <v>30009</v>
      </c>
      <c r="C6272" s="408" t="s">
        <v>6</v>
      </c>
      <c r="D6272" s="410">
        <v>1451.2</v>
      </c>
    </row>
    <row r="6273" spans="1:4" ht="9" customHeight="1">
      <c r="A6273" s="408" t="s">
        <v>30010</v>
      </c>
      <c r="B6273" s="409" t="s">
        <v>30011</v>
      </c>
      <c r="C6273" s="408" t="s">
        <v>6</v>
      </c>
      <c r="D6273" s="410">
        <v>1518.1</v>
      </c>
    </row>
    <row r="6274" spans="1:4" ht="18" customHeight="1">
      <c r="A6274" s="408" t="s">
        <v>30012</v>
      </c>
      <c r="B6274" s="409" t="s">
        <v>30013</v>
      </c>
      <c r="C6274" s="408" t="s">
        <v>6</v>
      </c>
      <c r="D6274" s="410">
        <v>1389.04</v>
      </c>
    </row>
    <row r="6275" spans="1:4" ht="9" customHeight="1">
      <c r="A6275" s="408" t="s">
        <v>30014</v>
      </c>
      <c r="B6275" s="409" t="s">
        <v>30015</v>
      </c>
      <c r="C6275" s="408" t="s">
        <v>6</v>
      </c>
      <c r="D6275" s="410">
        <v>1821.87</v>
      </c>
    </row>
    <row r="6276" spans="1:4" ht="18" customHeight="1">
      <c r="A6276" s="408" t="s">
        <v>30016</v>
      </c>
      <c r="B6276" s="409" t="s">
        <v>30017</v>
      </c>
      <c r="C6276" s="408" t="s">
        <v>6</v>
      </c>
      <c r="D6276" s="410">
        <v>1659.77</v>
      </c>
    </row>
    <row r="6277" spans="1:4" ht="9" customHeight="1">
      <c r="A6277" s="408" t="s">
        <v>30018</v>
      </c>
      <c r="B6277" s="409" t="s">
        <v>30019</v>
      </c>
      <c r="C6277" s="408" t="s">
        <v>6</v>
      </c>
      <c r="D6277" s="410">
        <v>2078.73</v>
      </c>
    </row>
    <row r="6278" spans="1:4" ht="18" customHeight="1">
      <c r="A6278" s="408" t="s">
        <v>30020</v>
      </c>
      <c r="B6278" s="409" t="s">
        <v>30021</v>
      </c>
      <c r="C6278" s="408" t="s">
        <v>6</v>
      </c>
      <c r="D6278" s="410">
        <v>1926.68</v>
      </c>
    </row>
    <row r="6279" spans="1:4" ht="9" customHeight="1">
      <c r="A6279" s="408" t="s">
        <v>30022</v>
      </c>
      <c r="B6279" s="409" t="s">
        <v>30023</v>
      </c>
      <c r="C6279" s="408" t="s">
        <v>6</v>
      </c>
      <c r="D6279" s="410">
        <v>1518.1</v>
      </c>
    </row>
    <row r="6280" spans="1:4" ht="18" customHeight="1">
      <c r="A6280" s="408" t="s">
        <v>30024</v>
      </c>
      <c r="B6280" s="409" t="s">
        <v>30025</v>
      </c>
      <c r="C6280" s="408" t="s">
        <v>6</v>
      </c>
      <c r="D6280" s="410">
        <v>1389.04</v>
      </c>
    </row>
    <row r="6281" spans="1:4" ht="9" customHeight="1">
      <c r="A6281" s="408" t="s">
        <v>30026</v>
      </c>
      <c r="B6281" s="409" t="s">
        <v>30027</v>
      </c>
      <c r="C6281" s="408" t="s">
        <v>6</v>
      </c>
      <c r="D6281" s="410">
        <v>1634.47</v>
      </c>
    </row>
    <row r="6282" spans="1:4" ht="18" customHeight="1">
      <c r="A6282" s="408" t="s">
        <v>30028</v>
      </c>
      <c r="B6282" s="409" t="s">
        <v>30029</v>
      </c>
      <c r="C6282" s="408" t="s">
        <v>6</v>
      </c>
      <c r="D6282" s="410">
        <v>1507.36</v>
      </c>
    </row>
    <row r="6283" spans="1:4" ht="9" customHeight="1">
      <c r="A6283" s="408" t="s">
        <v>30030</v>
      </c>
      <c r="B6283" s="409" t="s">
        <v>30031</v>
      </c>
      <c r="C6283" s="408" t="s">
        <v>6</v>
      </c>
      <c r="D6283" s="410">
        <v>1925.03</v>
      </c>
    </row>
    <row r="6284" spans="1:4" ht="18" customHeight="1">
      <c r="A6284" s="408" t="s">
        <v>30032</v>
      </c>
      <c r="B6284" s="409" t="s">
        <v>30033</v>
      </c>
      <c r="C6284" s="408" t="s">
        <v>6</v>
      </c>
      <c r="D6284" s="410">
        <v>1762.93</v>
      </c>
    </row>
    <row r="6285" spans="1:4" ht="9" customHeight="1">
      <c r="A6285" s="408" t="s">
        <v>30034</v>
      </c>
      <c r="B6285" s="409" t="s">
        <v>30035</v>
      </c>
      <c r="C6285" s="408" t="s">
        <v>6</v>
      </c>
      <c r="D6285" s="410">
        <v>2265.0300000000002</v>
      </c>
    </row>
    <row r="6286" spans="1:4" ht="18" customHeight="1">
      <c r="A6286" s="408" t="s">
        <v>30036</v>
      </c>
      <c r="B6286" s="409" t="s">
        <v>30037</v>
      </c>
      <c r="C6286" s="408" t="s">
        <v>6</v>
      </c>
      <c r="D6286" s="410">
        <v>2100.8000000000002</v>
      </c>
    </row>
    <row r="6287" spans="1:4" ht="9" customHeight="1">
      <c r="A6287" s="408" t="s">
        <v>30038</v>
      </c>
      <c r="B6287" s="409" t="s">
        <v>30039</v>
      </c>
      <c r="C6287" s="408" t="s">
        <v>6</v>
      </c>
      <c r="D6287" s="410">
        <v>1931.07</v>
      </c>
    </row>
    <row r="6288" spans="1:4" ht="18" customHeight="1">
      <c r="A6288" s="408" t="s">
        <v>30040</v>
      </c>
      <c r="B6288" s="409" t="s">
        <v>30041</v>
      </c>
      <c r="C6288" s="408" t="s">
        <v>6</v>
      </c>
      <c r="D6288" s="410">
        <v>1766.84</v>
      </c>
    </row>
    <row r="6289" spans="1:4" ht="9" customHeight="1">
      <c r="A6289" s="408" t="s">
        <v>30042</v>
      </c>
      <c r="B6289" s="409" t="s">
        <v>30043</v>
      </c>
      <c r="C6289" s="408" t="s">
        <v>6</v>
      </c>
      <c r="D6289" s="410">
        <v>2954.19</v>
      </c>
    </row>
    <row r="6290" spans="1:4" ht="18" customHeight="1">
      <c r="A6290" s="408" t="s">
        <v>30044</v>
      </c>
      <c r="B6290" s="409" t="s">
        <v>30045</v>
      </c>
      <c r="C6290" s="408" t="s">
        <v>6</v>
      </c>
      <c r="D6290" s="410">
        <v>2765.79</v>
      </c>
    </row>
    <row r="6291" spans="1:4" ht="9" customHeight="1">
      <c r="A6291" s="408" t="s">
        <v>30046</v>
      </c>
      <c r="B6291" s="409" t="s">
        <v>30047</v>
      </c>
      <c r="C6291" s="408" t="s">
        <v>6</v>
      </c>
      <c r="D6291" s="410">
        <v>3397.7</v>
      </c>
    </row>
    <row r="6292" spans="1:4" ht="18" customHeight="1">
      <c r="A6292" s="408" t="s">
        <v>30048</v>
      </c>
      <c r="B6292" s="409" t="s">
        <v>30049</v>
      </c>
      <c r="C6292" s="408" t="s">
        <v>6</v>
      </c>
      <c r="D6292" s="410">
        <v>3169.07</v>
      </c>
    </row>
    <row r="6293" spans="1:4" ht="9" customHeight="1">
      <c r="A6293" s="408" t="s">
        <v>30050</v>
      </c>
      <c r="B6293" s="409" t="s">
        <v>30051</v>
      </c>
      <c r="C6293" s="408" t="s">
        <v>6</v>
      </c>
      <c r="D6293" s="410">
        <v>2187.16</v>
      </c>
    </row>
    <row r="6294" spans="1:4" ht="18" customHeight="1">
      <c r="A6294" s="408" t="s">
        <v>30052</v>
      </c>
      <c r="B6294" s="409" t="s">
        <v>30053</v>
      </c>
      <c r="C6294" s="408" t="s">
        <v>6</v>
      </c>
      <c r="D6294" s="410">
        <v>2024.52</v>
      </c>
    </row>
    <row r="6295" spans="1:4" ht="9" customHeight="1">
      <c r="A6295" s="408" t="s">
        <v>30054</v>
      </c>
      <c r="B6295" s="409" t="s">
        <v>30055</v>
      </c>
      <c r="C6295" s="408" t="s">
        <v>6</v>
      </c>
      <c r="D6295" s="410">
        <v>2529.02</v>
      </c>
    </row>
    <row r="6296" spans="1:4" ht="18" customHeight="1">
      <c r="A6296" s="408" t="s">
        <v>30056</v>
      </c>
      <c r="B6296" s="409" t="s">
        <v>30057</v>
      </c>
      <c r="C6296" s="408" t="s">
        <v>6</v>
      </c>
      <c r="D6296" s="410">
        <v>2323.1</v>
      </c>
    </row>
    <row r="6297" spans="1:4" ht="9" customHeight="1">
      <c r="A6297" s="408" t="s">
        <v>30058</v>
      </c>
      <c r="B6297" s="409" t="s">
        <v>30059</v>
      </c>
      <c r="C6297" s="408" t="s">
        <v>6</v>
      </c>
      <c r="D6297" s="410">
        <v>2737.17</v>
      </c>
    </row>
    <row r="6298" spans="1:4" ht="18" customHeight="1">
      <c r="A6298" s="408" t="s">
        <v>30060</v>
      </c>
      <c r="B6298" s="409" t="s">
        <v>30061</v>
      </c>
      <c r="C6298" s="408" t="s">
        <v>6</v>
      </c>
      <c r="D6298" s="410">
        <v>2543.1999999999998</v>
      </c>
    </row>
    <row r="6299" spans="1:4" ht="9" customHeight="1">
      <c r="A6299" s="408" t="s">
        <v>30062</v>
      </c>
      <c r="B6299" s="409" t="s">
        <v>30063</v>
      </c>
      <c r="C6299" s="408" t="s">
        <v>6</v>
      </c>
      <c r="D6299" s="410">
        <v>3063.45</v>
      </c>
    </row>
    <row r="6300" spans="1:4" ht="18" customHeight="1">
      <c r="A6300" s="408" t="s">
        <v>30064</v>
      </c>
      <c r="B6300" s="409" t="s">
        <v>30065</v>
      </c>
      <c r="C6300" s="408" t="s">
        <v>6</v>
      </c>
      <c r="D6300" s="410">
        <v>2862.07</v>
      </c>
    </row>
    <row r="6301" spans="1:4" ht="9" customHeight="1">
      <c r="A6301" s="408" t="s">
        <v>30066</v>
      </c>
      <c r="B6301" s="409" t="s">
        <v>30067</v>
      </c>
      <c r="C6301" s="408" t="s">
        <v>6</v>
      </c>
      <c r="D6301" s="410">
        <v>2533.67</v>
      </c>
    </row>
    <row r="6302" spans="1:4" ht="18" customHeight="1">
      <c r="A6302" s="408" t="s">
        <v>30068</v>
      </c>
      <c r="B6302" s="409" t="s">
        <v>30069</v>
      </c>
      <c r="C6302" s="408" t="s">
        <v>6</v>
      </c>
      <c r="D6302" s="410">
        <v>2332.29</v>
      </c>
    </row>
    <row r="6303" spans="1:4" ht="9" customHeight="1">
      <c r="A6303" s="408" t="s">
        <v>30070</v>
      </c>
      <c r="B6303" s="409" t="s">
        <v>30071</v>
      </c>
      <c r="C6303" s="408" t="s">
        <v>6</v>
      </c>
      <c r="D6303" s="410">
        <v>4202.62</v>
      </c>
    </row>
    <row r="6304" spans="1:4" ht="18" customHeight="1">
      <c r="A6304" s="408" t="s">
        <v>30072</v>
      </c>
      <c r="B6304" s="409" t="s">
        <v>30073</v>
      </c>
      <c r="C6304" s="408" t="s">
        <v>6</v>
      </c>
      <c r="D6304" s="410">
        <v>3924</v>
      </c>
    </row>
    <row r="6305" spans="1:4" ht="9" customHeight="1">
      <c r="A6305" s="408" t="s">
        <v>30074</v>
      </c>
      <c r="B6305" s="409" t="s">
        <v>30075</v>
      </c>
      <c r="C6305" s="408" t="s">
        <v>6</v>
      </c>
      <c r="D6305" s="410">
        <v>4791.3599999999997</v>
      </c>
    </row>
    <row r="6306" spans="1:4" ht="18" customHeight="1">
      <c r="A6306" s="408" t="s">
        <v>30076</v>
      </c>
      <c r="B6306" s="409" t="s">
        <v>30077</v>
      </c>
      <c r="C6306" s="408" t="s">
        <v>6</v>
      </c>
      <c r="D6306" s="410">
        <v>4511.82</v>
      </c>
    </row>
    <row r="6307" spans="1:4" ht="9" customHeight="1">
      <c r="A6307" s="408" t="s">
        <v>30078</v>
      </c>
      <c r="B6307" s="409" t="s">
        <v>30079</v>
      </c>
      <c r="C6307" s="408" t="s">
        <v>6</v>
      </c>
      <c r="D6307" s="410">
        <v>3087.01</v>
      </c>
    </row>
    <row r="6308" spans="1:4" ht="18" customHeight="1">
      <c r="A6308" s="408" t="s">
        <v>30080</v>
      </c>
      <c r="B6308" s="409" t="s">
        <v>30081</v>
      </c>
      <c r="C6308" s="408" t="s">
        <v>6</v>
      </c>
      <c r="D6308" s="410">
        <v>2836.19</v>
      </c>
    </row>
    <row r="6309" spans="1:4" ht="9" customHeight="1">
      <c r="A6309" s="408" t="s">
        <v>30082</v>
      </c>
      <c r="B6309" s="409" t="s">
        <v>30083</v>
      </c>
      <c r="C6309" s="408" t="s">
        <v>6</v>
      </c>
      <c r="D6309" s="410">
        <v>3524.06</v>
      </c>
    </row>
    <row r="6310" spans="1:4" ht="18" customHeight="1">
      <c r="A6310" s="408" t="s">
        <v>30084</v>
      </c>
      <c r="B6310" s="409" t="s">
        <v>30085</v>
      </c>
      <c r="C6310" s="408" t="s">
        <v>6</v>
      </c>
      <c r="D6310" s="410">
        <v>3287.96</v>
      </c>
    </row>
    <row r="6311" spans="1:4" ht="9" customHeight="1">
      <c r="A6311" s="408" t="s">
        <v>30086</v>
      </c>
      <c r="B6311" s="409" t="s">
        <v>30087</v>
      </c>
      <c r="C6311" s="408" t="s">
        <v>6</v>
      </c>
      <c r="D6311" s="410">
        <v>3910.6</v>
      </c>
    </row>
    <row r="6312" spans="1:4" ht="18" customHeight="1">
      <c r="A6312" s="408" t="s">
        <v>30088</v>
      </c>
      <c r="B6312" s="409" t="s">
        <v>30089</v>
      </c>
      <c r="C6312" s="408" t="s">
        <v>6</v>
      </c>
      <c r="D6312" s="410">
        <v>3681.29</v>
      </c>
    </row>
    <row r="6313" spans="1:4" ht="9" customHeight="1">
      <c r="A6313" s="408" t="s">
        <v>30090</v>
      </c>
      <c r="B6313" s="409" t="s">
        <v>30091</v>
      </c>
      <c r="C6313" s="408" t="s">
        <v>6</v>
      </c>
      <c r="D6313" s="410">
        <v>3927.04</v>
      </c>
    </row>
    <row r="6314" spans="1:4" ht="18" customHeight="1">
      <c r="A6314" s="408" t="s">
        <v>30092</v>
      </c>
      <c r="B6314" s="409" t="s">
        <v>30093</v>
      </c>
      <c r="C6314" s="408" t="s">
        <v>6</v>
      </c>
      <c r="D6314" s="410">
        <v>3693.17</v>
      </c>
    </row>
    <row r="6315" spans="1:4" ht="9" customHeight="1">
      <c r="A6315" s="408" t="s">
        <v>30094</v>
      </c>
      <c r="B6315" s="409" t="s">
        <v>30095</v>
      </c>
      <c r="C6315" s="408" t="s">
        <v>6</v>
      </c>
      <c r="D6315" s="410">
        <v>3374.47</v>
      </c>
    </row>
    <row r="6316" spans="1:4" ht="18" customHeight="1">
      <c r="A6316" s="408" t="s">
        <v>30096</v>
      </c>
      <c r="B6316" s="409" t="s">
        <v>30097</v>
      </c>
      <c r="C6316" s="408" t="s">
        <v>6</v>
      </c>
      <c r="D6316" s="410">
        <v>3140.6</v>
      </c>
    </row>
    <row r="6317" spans="1:4" ht="9" customHeight="1">
      <c r="A6317" s="408" t="s">
        <v>30098</v>
      </c>
      <c r="B6317" s="409" t="s">
        <v>30099</v>
      </c>
      <c r="C6317" s="408" t="s">
        <v>6</v>
      </c>
      <c r="D6317" s="410">
        <v>5945.13</v>
      </c>
    </row>
    <row r="6318" spans="1:4" ht="18" customHeight="1">
      <c r="A6318" s="408" t="s">
        <v>30100</v>
      </c>
      <c r="B6318" s="409" t="s">
        <v>30101</v>
      </c>
      <c r="C6318" s="408" t="s">
        <v>6</v>
      </c>
      <c r="D6318" s="410">
        <v>5617.6</v>
      </c>
    </row>
    <row r="6319" spans="1:4" ht="9" customHeight="1">
      <c r="A6319" s="408" t="s">
        <v>30102</v>
      </c>
      <c r="B6319" s="409" t="s">
        <v>30103</v>
      </c>
      <c r="C6319" s="408" t="s">
        <v>6</v>
      </c>
      <c r="D6319" s="410">
        <v>6596.45</v>
      </c>
    </row>
    <row r="6320" spans="1:4" ht="18" customHeight="1">
      <c r="A6320" s="408" t="s">
        <v>30104</v>
      </c>
      <c r="B6320" s="409" t="s">
        <v>30105</v>
      </c>
      <c r="C6320" s="408" t="s">
        <v>6</v>
      </c>
      <c r="D6320" s="410">
        <v>6268.02</v>
      </c>
    </row>
    <row r="6321" spans="1:4" ht="9" customHeight="1">
      <c r="A6321" s="408" t="s">
        <v>30106</v>
      </c>
      <c r="B6321" s="409" t="s">
        <v>30107</v>
      </c>
      <c r="C6321" s="408" t="s">
        <v>6</v>
      </c>
      <c r="D6321" s="410">
        <v>4073.17</v>
      </c>
    </row>
    <row r="6322" spans="1:4" ht="18" customHeight="1">
      <c r="A6322" s="408" t="s">
        <v>30108</v>
      </c>
      <c r="B6322" s="409" t="s">
        <v>30109</v>
      </c>
      <c r="C6322" s="408" t="s">
        <v>6</v>
      </c>
      <c r="D6322" s="410">
        <v>3776.72</v>
      </c>
    </row>
    <row r="6323" spans="1:4" ht="9" customHeight="1">
      <c r="A6323" s="408" t="s">
        <v>30110</v>
      </c>
      <c r="B6323" s="409" t="s">
        <v>30111</v>
      </c>
      <c r="C6323" s="408" t="s">
        <v>6</v>
      </c>
      <c r="D6323" s="410">
        <v>4856.43</v>
      </c>
    </row>
    <row r="6324" spans="1:4" ht="18" customHeight="1">
      <c r="A6324" s="408" t="s">
        <v>30112</v>
      </c>
      <c r="B6324" s="409" t="s">
        <v>30113</v>
      </c>
      <c r="C6324" s="408" t="s">
        <v>6</v>
      </c>
      <c r="D6324" s="410">
        <v>4586.3900000000003</v>
      </c>
    </row>
    <row r="6325" spans="1:4" ht="9" customHeight="1">
      <c r="A6325" s="408" t="s">
        <v>30114</v>
      </c>
      <c r="B6325" s="409" t="s">
        <v>30115</v>
      </c>
      <c r="C6325" s="408" t="s">
        <v>6</v>
      </c>
      <c r="D6325" s="410">
        <v>5369.15</v>
      </c>
    </row>
    <row r="6326" spans="1:4" ht="18" customHeight="1">
      <c r="A6326" s="408" t="s">
        <v>30116</v>
      </c>
      <c r="B6326" s="409" t="s">
        <v>30117</v>
      </c>
      <c r="C6326" s="408" t="s">
        <v>6</v>
      </c>
      <c r="D6326" s="410">
        <v>5041.59</v>
      </c>
    </row>
    <row r="6327" spans="1:4" ht="9" customHeight="1">
      <c r="A6327" s="408" t="s">
        <v>30118</v>
      </c>
      <c r="B6327" s="409" t="s">
        <v>30119</v>
      </c>
      <c r="C6327" s="408" t="s">
        <v>388</v>
      </c>
      <c r="D6327" s="410">
        <v>259275.97</v>
      </c>
    </row>
    <row r="6328" spans="1:4" ht="9" customHeight="1">
      <c r="A6328" s="408" t="s">
        <v>30120</v>
      </c>
      <c r="B6328" s="409" t="s">
        <v>30121</v>
      </c>
      <c r="C6328" s="408" t="s">
        <v>12728</v>
      </c>
      <c r="D6328" s="410">
        <v>808.76</v>
      </c>
    </row>
    <row r="6329" spans="1:4" ht="9" customHeight="1">
      <c r="A6329" s="408" t="s">
        <v>30122</v>
      </c>
      <c r="B6329" s="409" t="s">
        <v>30123</v>
      </c>
      <c r="C6329" s="408" t="s">
        <v>12728</v>
      </c>
      <c r="D6329" s="410">
        <v>1538.74</v>
      </c>
    </row>
    <row r="6330" spans="1:4" ht="9" customHeight="1">
      <c r="A6330" s="408" t="s">
        <v>30124</v>
      </c>
      <c r="B6330" s="409" t="s">
        <v>30125</v>
      </c>
      <c r="C6330" s="408" t="s">
        <v>141</v>
      </c>
      <c r="D6330" s="410">
        <v>6947.14</v>
      </c>
    </row>
    <row r="6331" spans="1:4" ht="9" customHeight="1">
      <c r="A6331" s="408" t="s">
        <v>30126</v>
      </c>
      <c r="B6331" s="409" t="s">
        <v>30127</v>
      </c>
      <c r="C6331" s="408" t="s">
        <v>12728</v>
      </c>
      <c r="D6331" s="410">
        <v>10901.87</v>
      </c>
    </row>
    <row r="6332" spans="1:4" ht="9" customHeight="1">
      <c r="A6332" s="408" t="s">
        <v>30128</v>
      </c>
      <c r="B6332" s="409" t="s">
        <v>30129</v>
      </c>
      <c r="C6332" s="408" t="s">
        <v>12728</v>
      </c>
      <c r="D6332" s="410">
        <v>6868.16</v>
      </c>
    </row>
    <row r="6333" spans="1:4" ht="9" customHeight="1">
      <c r="A6333" s="408" t="s">
        <v>30130</v>
      </c>
      <c r="B6333" s="409" t="s">
        <v>30131</v>
      </c>
      <c r="C6333" s="408" t="s">
        <v>12728</v>
      </c>
      <c r="D6333" s="410">
        <v>7488.73</v>
      </c>
    </row>
    <row r="6334" spans="1:4" ht="9" customHeight="1">
      <c r="A6334" s="408" t="s">
        <v>30132</v>
      </c>
      <c r="B6334" s="409" t="s">
        <v>30133</v>
      </c>
      <c r="C6334" s="408" t="s">
        <v>12728</v>
      </c>
      <c r="D6334" s="410">
        <v>12135.63</v>
      </c>
    </row>
    <row r="6335" spans="1:4" ht="9" customHeight="1">
      <c r="A6335" s="408" t="s">
        <v>30134</v>
      </c>
      <c r="B6335" s="409" t="s">
        <v>30135</v>
      </c>
      <c r="C6335" s="408" t="s">
        <v>12728</v>
      </c>
      <c r="D6335" s="410">
        <v>19342.57</v>
      </c>
    </row>
    <row r="6336" spans="1:4" ht="9" customHeight="1">
      <c r="A6336" s="408" t="s">
        <v>30136</v>
      </c>
      <c r="B6336" s="409" t="s">
        <v>30137</v>
      </c>
      <c r="C6336" s="408" t="s">
        <v>12728</v>
      </c>
      <c r="D6336" s="410">
        <v>24513.4</v>
      </c>
    </row>
    <row r="6337" spans="1:4" ht="9" customHeight="1">
      <c r="A6337" s="408" t="s">
        <v>30138</v>
      </c>
      <c r="B6337" s="409" t="s">
        <v>30139</v>
      </c>
      <c r="C6337" s="408" t="s">
        <v>12728</v>
      </c>
      <c r="D6337" s="410">
        <v>7761.24</v>
      </c>
    </row>
    <row r="6338" spans="1:4" ht="9" customHeight="1">
      <c r="A6338" s="408" t="s">
        <v>30140</v>
      </c>
      <c r="B6338" s="409" t="s">
        <v>30141</v>
      </c>
      <c r="C6338" s="408" t="s">
        <v>12728</v>
      </c>
      <c r="D6338" s="410">
        <v>14968.44</v>
      </c>
    </row>
    <row r="6339" spans="1:4" ht="9" customHeight="1">
      <c r="A6339" s="408" t="s">
        <v>30142</v>
      </c>
      <c r="B6339" s="409" t="s">
        <v>30143</v>
      </c>
      <c r="C6339" s="408" t="s">
        <v>12728</v>
      </c>
      <c r="D6339" s="410">
        <v>17856.900000000001</v>
      </c>
    </row>
    <row r="6340" spans="1:4" ht="9" customHeight="1">
      <c r="A6340" s="408" t="s">
        <v>30144</v>
      </c>
      <c r="B6340" s="409" t="s">
        <v>30145</v>
      </c>
      <c r="C6340" s="408" t="s">
        <v>12728</v>
      </c>
      <c r="D6340" s="410">
        <v>24742.86</v>
      </c>
    </row>
    <row r="6341" spans="1:4" ht="9" customHeight="1">
      <c r="A6341" s="408" t="s">
        <v>30146</v>
      </c>
      <c r="B6341" s="409" t="s">
        <v>30147</v>
      </c>
      <c r="C6341" s="408" t="s">
        <v>12728</v>
      </c>
      <c r="D6341" s="410">
        <v>27199.87</v>
      </c>
    </row>
    <row r="6342" spans="1:4" ht="9" customHeight="1">
      <c r="A6342" s="408" t="s">
        <v>30148</v>
      </c>
      <c r="B6342" s="409" t="s">
        <v>30149</v>
      </c>
      <c r="C6342" s="408" t="s">
        <v>12728</v>
      </c>
      <c r="D6342" s="410">
        <v>34562.54</v>
      </c>
    </row>
    <row r="6343" spans="1:4" ht="9" customHeight="1">
      <c r="A6343" s="408" t="s">
        <v>30150</v>
      </c>
      <c r="B6343" s="409" t="s">
        <v>30151</v>
      </c>
      <c r="C6343" s="408" t="s">
        <v>12728</v>
      </c>
      <c r="D6343" s="410">
        <v>4102.25</v>
      </c>
    </row>
    <row r="6344" spans="1:4" ht="9" customHeight="1">
      <c r="A6344" s="408" t="s">
        <v>30152</v>
      </c>
      <c r="B6344" s="409" t="s">
        <v>30153</v>
      </c>
      <c r="C6344" s="408" t="s">
        <v>12728</v>
      </c>
      <c r="D6344" s="410">
        <v>8627.39</v>
      </c>
    </row>
    <row r="6345" spans="1:4" ht="9" customHeight="1">
      <c r="A6345" s="408" t="s">
        <v>30154</v>
      </c>
      <c r="B6345" s="409" t="s">
        <v>30155</v>
      </c>
      <c r="C6345" s="408" t="s">
        <v>12728</v>
      </c>
      <c r="D6345" s="410">
        <v>16547.29</v>
      </c>
    </row>
    <row r="6346" spans="1:4" ht="9" customHeight="1">
      <c r="A6346" s="408" t="s">
        <v>30156</v>
      </c>
      <c r="B6346" s="409" t="s">
        <v>30157</v>
      </c>
      <c r="C6346" s="408" t="s">
        <v>12728</v>
      </c>
      <c r="D6346" s="410">
        <v>19740.900000000001</v>
      </c>
    </row>
    <row r="6347" spans="1:4" ht="9" customHeight="1">
      <c r="A6347" s="408" t="s">
        <v>30158</v>
      </c>
      <c r="B6347" s="409" t="s">
        <v>30159</v>
      </c>
      <c r="C6347" s="408" t="s">
        <v>12728</v>
      </c>
      <c r="D6347" s="410">
        <v>27329.759999999998</v>
      </c>
    </row>
    <row r="6348" spans="1:4" ht="9" customHeight="1">
      <c r="A6348" s="408" t="s">
        <v>30160</v>
      </c>
      <c r="B6348" s="409" t="s">
        <v>30161</v>
      </c>
      <c r="C6348" s="408" t="s">
        <v>12728</v>
      </c>
      <c r="D6348" s="410">
        <v>30037.15</v>
      </c>
    </row>
    <row r="6349" spans="1:4" ht="9" customHeight="1">
      <c r="A6349" s="408" t="s">
        <v>30162</v>
      </c>
      <c r="B6349" s="409" t="s">
        <v>30163</v>
      </c>
      <c r="C6349" s="408" t="s">
        <v>12728</v>
      </c>
      <c r="D6349" s="410">
        <v>38154.07</v>
      </c>
    </row>
    <row r="6350" spans="1:4" ht="9" customHeight="1">
      <c r="A6350" s="408" t="s">
        <v>30164</v>
      </c>
      <c r="B6350" s="409" t="s">
        <v>30165</v>
      </c>
      <c r="C6350" s="408" t="s">
        <v>12728</v>
      </c>
      <c r="D6350" s="410">
        <v>4549.32</v>
      </c>
    </row>
    <row r="6351" spans="1:4" ht="9" customHeight="1">
      <c r="A6351" s="408" t="s">
        <v>30166</v>
      </c>
      <c r="B6351" s="409" t="s">
        <v>30167</v>
      </c>
      <c r="C6351" s="408" t="s">
        <v>12728</v>
      </c>
      <c r="D6351" s="410">
        <v>546.04999999999995</v>
      </c>
    </row>
    <row r="6352" spans="1:4" ht="18" customHeight="1">
      <c r="A6352" s="408" t="s">
        <v>30168</v>
      </c>
      <c r="B6352" s="409" t="s">
        <v>30169</v>
      </c>
      <c r="C6352" s="408" t="s">
        <v>12728</v>
      </c>
      <c r="D6352" s="410">
        <v>18332.72</v>
      </c>
    </row>
    <row r="6353" spans="1:4" ht="18" customHeight="1">
      <c r="A6353" s="408" t="s">
        <v>30170</v>
      </c>
      <c r="B6353" s="409" t="s">
        <v>30171</v>
      </c>
      <c r="C6353" s="408" t="s">
        <v>12728</v>
      </c>
      <c r="D6353" s="410">
        <v>33299.65</v>
      </c>
    </row>
    <row r="6354" spans="1:4" ht="18" customHeight="1">
      <c r="A6354" s="408" t="s">
        <v>30172</v>
      </c>
      <c r="B6354" s="409" t="s">
        <v>30173</v>
      </c>
      <c r="C6354" s="408" t="s">
        <v>12728</v>
      </c>
      <c r="D6354" s="410">
        <v>48307.54</v>
      </c>
    </row>
    <row r="6355" spans="1:4" ht="18" customHeight="1">
      <c r="A6355" s="408" t="s">
        <v>30174</v>
      </c>
      <c r="B6355" s="409" t="s">
        <v>30175</v>
      </c>
      <c r="C6355" s="408" t="s">
        <v>12728</v>
      </c>
      <c r="D6355" s="410">
        <v>13491.91</v>
      </c>
    </row>
    <row r="6356" spans="1:4" ht="9" customHeight="1">
      <c r="A6356" s="408" t="s">
        <v>30176</v>
      </c>
      <c r="B6356" s="409" t="s">
        <v>30177</v>
      </c>
      <c r="C6356" s="408" t="s">
        <v>12728</v>
      </c>
      <c r="D6356" s="410">
        <v>88989.72</v>
      </c>
    </row>
    <row r="6357" spans="1:4" ht="9" customHeight="1">
      <c r="A6357" s="408" t="s">
        <v>30178</v>
      </c>
      <c r="B6357" s="409" t="s">
        <v>30179</v>
      </c>
      <c r="C6357" s="408" t="s">
        <v>12728</v>
      </c>
      <c r="D6357" s="410">
        <v>114017.44</v>
      </c>
    </row>
    <row r="6358" spans="1:4" ht="9" customHeight="1">
      <c r="A6358" s="408" t="s">
        <v>30180</v>
      </c>
      <c r="B6358" s="409" t="s">
        <v>30181</v>
      </c>
      <c r="C6358" s="408" t="s">
        <v>12728</v>
      </c>
      <c r="D6358" s="410">
        <v>43502.7</v>
      </c>
    </row>
    <row r="6359" spans="1:4" ht="9" customHeight="1">
      <c r="A6359" s="408" t="s">
        <v>30182</v>
      </c>
      <c r="B6359" s="409" t="s">
        <v>30183</v>
      </c>
      <c r="C6359" s="408" t="s">
        <v>12728</v>
      </c>
      <c r="D6359" s="410">
        <v>96599.37</v>
      </c>
    </row>
    <row r="6360" spans="1:4" ht="18" customHeight="1">
      <c r="A6360" s="408" t="s">
        <v>30184</v>
      </c>
      <c r="B6360" s="409" t="s">
        <v>30185</v>
      </c>
      <c r="C6360" s="408" t="s">
        <v>144</v>
      </c>
      <c r="D6360" s="410">
        <v>289.73</v>
      </c>
    </row>
    <row r="6361" spans="1:4" ht="9" customHeight="1">
      <c r="A6361" s="408" t="s">
        <v>30186</v>
      </c>
      <c r="B6361" s="409" t="s">
        <v>30187</v>
      </c>
      <c r="C6361" s="408" t="s">
        <v>12728</v>
      </c>
      <c r="D6361" s="410">
        <v>2026.76</v>
      </c>
    </row>
    <row r="6362" spans="1:4" ht="9" customHeight="1">
      <c r="A6362" s="408" t="s">
        <v>30188</v>
      </c>
      <c r="B6362" s="409" t="s">
        <v>30189</v>
      </c>
      <c r="C6362" s="408" t="s">
        <v>141</v>
      </c>
      <c r="D6362" s="410">
        <v>36.78</v>
      </c>
    </row>
    <row r="6363" spans="1:4" ht="9" customHeight="1">
      <c r="A6363" s="408" t="s">
        <v>30190</v>
      </c>
      <c r="B6363" s="409" t="s">
        <v>30191</v>
      </c>
      <c r="C6363" s="408" t="s">
        <v>12728</v>
      </c>
      <c r="D6363" s="410">
        <v>906.17</v>
      </c>
    </row>
    <row r="6364" spans="1:4" ht="9" customHeight="1">
      <c r="A6364" s="408" t="s">
        <v>30192</v>
      </c>
      <c r="B6364" s="409" t="s">
        <v>30193</v>
      </c>
      <c r="C6364" s="408" t="s">
        <v>12728</v>
      </c>
      <c r="D6364" s="410">
        <v>166833.85999999999</v>
      </c>
    </row>
    <row r="6365" spans="1:4" ht="9" customHeight="1">
      <c r="A6365" s="408" t="s">
        <v>30194</v>
      </c>
      <c r="B6365" s="409" t="s">
        <v>30195</v>
      </c>
      <c r="C6365" s="408" t="s">
        <v>141</v>
      </c>
      <c r="D6365" s="410">
        <v>883.22</v>
      </c>
    </row>
    <row r="6366" spans="1:4" ht="9" customHeight="1">
      <c r="A6366" s="408" t="s">
        <v>30196</v>
      </c>
      <c r="B6366" s="409" t="s">
        <v>30197</v>
      </c>
      <c r="C6366" s="408" t="s">
        <v>144</v>
      </c>
      <c r="D6366" s="410">
        <v>16.55</v>
      </c>
    </row>
    <row r="6367" spans="1:4" ht="9" customHeight="1">
      <c r="A6367" s="408" t="s">
        <v>30198</v>
      </c>
      <c r="B6367" s="409" t="s">
        <v>30199</v>
      </c>
      <c r="C6367" s="408" t="s">
        <v>144</v>
      </c>
      <c r="D6367" s="410">
        <v>47.65</v>
      </c>
    </row>
    <row r="6368" spans="1:4" ht="18" customHeight="1">
      <c r="A6368" s="408" t="s">
        <v>30200</v>
      </c>
      <c r="B6368" s="409" t="s">
        <v>30201</v>
      </c>
      <c r="C6368" s="408" t="s">
        <v>144</v>
      </c>
      <c r="D6368" s="410">
        <v>47.65</v>
      </c>
    </row>
    <row r="6369" spans="1:4" ht="9" customHeight="1">
      <c r="A6369" s="408" t="s">
        <v>30202</v>
      </c>
      <c r="B6369" s="409" t="s">
        <v>30203</v>
      </c>
      <c r="C6369" s="408" t="s">
        <v>144</v>
      </c>
      <c r="D6369" s="410">
        <v>47.31</v>
      </c>
    </row>
  </sheetData>
  <mergeCells count="1">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43"/>
  <sheetViews>
    <sheetView topLeftCell="A494" workbookViewId="0">
      <selection activeCell="A513" sqref="A513"/>
    </sheetView>
    <sheetView workbookViewId="1"/>
  </sheetViews>
  <sheetFormatPr defaultRowHeight="12.75"/>
  <cols>
    <col min="1" max="1" width="24.5703125" style="40" customWidth="1"/>
    <col min="2" max="2" width="48.7109375" style="40" customWidth="1"/>
    <col min="3" max="3" width="8.140625" style="40" customWidth="1"/>
    <col min="4" max="4" width="21.140625" style="40" customWidth="1"/>
    <col min="5" max="254" width="9.140625" style="40"/>
    <col min="255" max="255" width="24.5703125" style="40" customWidth="1"/>
    <col min="256" max="256" width="48.7109375" style="40" customWidth="1"/>
    <col min="257" max="257" width="8.140625" style="40" customWidth="1"/>
    <col min="258" max="258" width="38.7109375" style="40" customWidth="1"/>
    <col min="259" max="259" width="21.140625" style="40" customWidth="1"/>
    <col min="260" max="260" width="82" style="40" customWidth="1"/>
    <col min="261" max="510" width="9.140625" style="40"/>
    <col min="511" max="511" width="24.5703125" style="40" customWidth="1"/>
    <col min="512" max="512" width="48.7109375" style="40" customWidth="1"/>
    <col min="513" max="513" width="8.140625" style="40" customWidth="1"/>
    <col min="514" max="514" width="38.7109375" style="40" customWidth="1"/>
    <col min="515" max="515" width="21.140625" style="40" customWidth="1"/>
    <col min="516" max="516" width="82" style="40" customWidth="1"/>
    <col min="517" max="766" width="9.140625" style="40"/>
    <col min="767" max="767" width="24.5703125" style="40" customWidth="1"/>
    <col min="768" max="768" width="48.7109375" style="40" customWidth="1"/>
    <col min="769" max="769" width="8.140625" style="40" customWidth="1"/>
    <col min="770" max="770" width="38.7109375" style="40" customWidth="1"/>
    <col min="771" max="771" width="21.140625" style="40" customWidth="1"/>
    <col min="772" max="772" width="82" style="40" customWidth="1"/>
    <col min="773" max="1022" width="9.140625" style="40"/>
    <col min="1023" max="1023" width="24.5703125" style="40" customWidth="1"/>
    <col min="1024" max="1024" width="48.7109375" style="40" customWidth="1"/>
    <col min="1025" max="1025" width="8.140625" style="40" customWidth="1"/>
    <col min="1026" max="1026" width="38.7109375" style="40" customWidth="1"/>
    <col min="1027" max="1027" width="21.140625" style="40" customWidth="1"/>
    <col min="1028" max="1028" width="82" style="40" customWidth="1"/>
    <col min="1029" max="1278" width="9.140625" style="40"/>
    <col min="1279" max="1279" width="24.5703125" style="40" customWidth="1"/>
    <col min="1280" max="1280" width="48.7109375" style="40" customWidth="1"/>
    <col min="1281" max="1281" width="8.140625" style="40" customWidth="1"/>
    <col min="1282" max="1282" width="38.7109375" style="40" customWidth="1"/>
    <col min="1283" max="1283" width="21.140625" style="40" customWidth="1"/>
    <col min="1284" max="1284" width="82" style="40" customWidth="1"/>
    <col min="1285" max="1534" width="9.140625" style="40"/>
    <col min="1535" max="1535" width="24.5703125" style="40" customWidth="1"/>
    <col min="1536" max="1536" width="48.7109375" style="40" customWidth="1"/>
    <col min="1537" max="1537" width="8.140625" style="40" customWidth="1"/>
    <col min="1538" max="1538" width="38.7109375" style="40" customWidth="1"/>
    <col min="1539" max="1539" width="21.140625" style="40" customWidth="1"/>
    <col min="1540" max="1540" width="82" style="40" customWidth="1"/>
    <col min="1541" max="1790" width="9.140625" style="40"/>
    <col min="1791" max="1791" width="24.5703125" style="40" customWidth="1"/>
    <col min="1792" max="1792" width="48.7109375" style="40" customWidth="1"/>
    <col min="1793" max="1793" width="8.140625" style="40" customWidth="1"/>
    <col min="1794" max="1794" width="38.7109375" style="40" customWidth="1"/>
    <col min="1795" max="1795" width="21.140625" style="40" customWidth="1"/>
    <col min="1796" max="1796" width="82" style="40" customWidth="1"/>
    <col min="1797" max="2046" width="9.140625" style="40"/>
    <col min="2047" max="2047" width="24.5703125" style="40" customWidth="1"/>
    <col min="2048" max="2048" width="48.7109375" style="40" customWidth="1"/>
    <col min="2049" max="2049" width="8.140625" style="40" customWidth="1"/>
    <col min="2050" max="2050" width="38.7109375" style="40" customWidth="1"/>
    <col min="2051" max="2051" width="21.140625" style="40" customWidth="1"/>
    <col min="2052" max="2052" width="82" style="40" customWidth="1"/>
    <col min="2053" max="2302" width="9.140625" style="40"/>
    <col min="2303" max="2303" width="24.5703125" style="40" customWidth="1"/>
    <col min="2304" max="2304" width="48.7109375" style="40" customWidth="1"/>
    <col min="2305" max="2305" width="8.140625" style="40" customWidth="1"/>
    <col min="2306" max="2306" width="38.7109375" style="40" customWidth="1"/>
    <col min="2307" max="2307" width="21.140625" style="40" customWidth="1"/>
    <col min="2308" max="2308" width="82" style="40" customWidth="1"/>
    <col min="2309" max="2558" width="9.140625" style="40"/>
    <col min="2559" max="2559" width="24.5703125" style="40" customWidth="1"/>
    <col min="2560" max="2560" width="48.7109375" style="40" customWidth="1"/>
    <col min="2561" max="2561" width="8.140625" style="40" customWidth="1"/>
    <col min="2562" max="2562" width="38.7109375" style="40" customWidth="1"/>
    <col min="2563" max="2563" width="21.140625" style="40" customWidth="1"/>
    <col min="2564" max="2564" width="82" style="40" customWidth="1"/>
    <col min="2565" max="2814" width="9.140625" style="40"/>
    <col min="2815" max="2815" width="24.5703125" style="40" customWidth="1"/>
    <col min="2816" max="2816" width="48.7109375" style="40" customWidth="1"/>
    <col min="2817" max="2817" width="8.140625" style="40" customWidth="1"/>
    <col min="2818" max="2818" width="38.7109375" style="40" customWidth="1"/>
    <col min="2819" max="2819" width="21.140625" style="40" customWidth="1"/>
    <col min="2820" max="2820" width="82" style="40" customWidth="1"/>
    <col min="2821" max="3070" width="9.140625" style="40"/>
    <col min="3071" max="3071" width="24.5703125" style="40" customWidth="1"/>
    <col min="3072" max="3072" width="48.7109375" style="40" customWidth="1"/>
    <col min="3073" max="3073" width="8.140625" style="40" customWidth="1"/>
    <col min="3074" max="3074" width="38.7109375" style="40" customWidth="1"/>
    <col min="3075" max="3075" width="21.140625" style="40" customWidth="1"/>
    <col min="3076" max="3076" width="82" style="40" customWidth="1"/>
    <col min="3077" max="3326" width="9.140625" style="40"/>
    <col min="3327" max="3327" width="24.5703125" style="40" customWidth="1"/>
    <col min="3328" max="3328" width="48.7109375" style="40" customWidth="1"/>
    <col min="3329" max="3329" width="8.140625" style="40" customWidth="1"/>
    <col min="3330" max="3330" width="38.7109375" style="40" customWidth="1"/>
    <col min="3331" max="3331" width="21.140625" style="40" customWidth="1"/>
    <col min="3332" max="3332" width="82" style="40" customWidth="1"/>
    <col min="3333" max="3582" width="9.140625" style="40"/>
    <col min="3583" max="3583" width="24.5703125" style="40" customWidth="1"/>
    <col min="3584" max="3584" width="48.7109375" style="40" customWidth="1"/>
    <col min="3585" max="3585" width="8.140625" style="40" customWidth="1"/>
    <col min="3586" max="3586" width="38.7109375" style="40" customWidth="1"/>
    <col min="3587" max="3587" width="21.140625" style="40" customWidth="1"/>
    <col min="3588" max="3588" width="82" style="40" customWidth="1"/>
    <col min="3589" max="3838" width="9.140625" style="40"/>
    <col min="3839" max="3839" width="24.5703125" style="40" customWidth="1"/>
    <col min="3840" max="3840" width="48.7109375" style="40" customWidth="1"/>
    <col min="3841" max="3841" width="8.140625" style="40" customWidth="1"/>
    <col min="3842" max="3842" width="38.7109375" style="40" customWidth="1"/>
    <col min="3843" max="3843" width="21.140625" style="40" customWidth="1"/>
    <col min="3844" max="3844" width="82" style="40" customWidth="1"/>
    <col min="3845" max="4094" width="9.140625" style="40"/>
    <col min="4095" max="4095" width="24.5703125" style="40" customWidth="1"/>
    <col min="4096" max="4096" width="48.7109375" style="40" customWidth="1"/>
    <col min="4097" max="4097" width="8.140625" style="40" customWidth="1"/>
    <col min="4098" max="4098" width="38.7109375" style="40" customWidth="1"/>
    <col min="4099" max="4099" width="21.140625" style="40" customWidth="1"/>
    <col min="4100" max="4100" width="82" style="40" customWidth="1"/>
    <col min="4101" max="4350" width="9.140625" style="40"/>
    <col min="4351" max="4351" width="24.5703125" style="40" customWidth="1"/>
    <col min="4352" max="4352" width="48.7109375" style="40" customWidth="1"/>
    <col min="4353" max="4353" width="8.140625" style="40" customWidth="1"/>
    <col min="4354" max="4354" width="38.7109375" style="40" customWidth="1"/>
    <col min="4355" max="4355" width="21.140625" style="40" customWidth="1"/>
    <col min="4356" max="4356" width="82" style="40" customWidth="1"/>
    <col min="4357" max="4606" width="9.140625" style="40"/>
    <col min="4607" max="4607" width="24.5703125" style="40" customWidth="1"/>
    <col min="4608" max="4608" width="48.7109375" style="40" customWidth="1"/>
    <col min="4609" max="4609" width="8.140625" style="40" customWidth="1"/>
    <col min="4610" max="4610" width="38.7109375" style="40" customWidth="1"/>
    <col min="4611" max="4611" width="21.140625" style="40" customWidth="1"/>
    <col min="4612" max="4612" width="82" style="40" customWidth="1"/>
    <col min="4613" max="4862" width="9.140625" style="40"/>
    <col min="4863" max="4863" width="24.5703125" style="40" customWidth="1"/>
    <col min="4864" max="4864" width="48.7109375" style="40" customWidth="1"/>
    <col min="4865" max="4865" width="8.140625" style="40" customWidth="1"/>
    <col min="4866" max="4866" width="38.7109375" style="40" customWidth="1"/>
    <col min="4867" max="4867" width="21.140625" style="40" customWidth="1"/>
    <col min="4868" max="4868" width="82" style="40" customWidth="1"/>
    <col min="4869" max="5118" width="9.140625" style="40"/>
    <col min="5119" max="5119" width="24.5703125" style="40" customWidth="1"/>
    <col min="5120" max="5120" width="48.7109375" style="40" customWidth="1"/>
    <col min="5121" max="5121" width="8.140625" style="40" customWidth="1"/>
    <col min="5122" max="5122" width="38.7109375" style="40" customWidth="1"/>
    <col min="5123" max="5123" width="21.140625" style="40" customWidth="1"/>
    <col min="5124" max="5124" width="82" style="40" customWidth="1"/>
    <col min="5125" max="5374" width="9.140625" style="40"/>
    <col min="5375" max="5375" width="24.5703125" style="40" customWidth="1"/>
    <col min="5376" max="5376" width="48.7109375" style="40" customWidth="1"/>
    <col min="5377" max="5377" width="8.140625" style="40" customWidth="1"/>
    <col min="5378" max="5378" width="38.7109375" style="40" customWidth="1"/>
    <col min="5379" max="5379" width="21.140625" style="40" customWidth="1"/>
    <col min="5380" max="5380" width="82" style="40" customWidth="1"/>
    <col min="5381" max="5630" width="9.140625" style="40"/>
    <col min="5631" max="5631" width="24.5703125" style="40" customWidth="1"/>
    <col min="5632" max="5632" width="48.7109375" style="40" customWidth="1"/>
    <col min="5633" max="5633" width="8.140625" style="40" customWidth="1"/>
    <col min="5634" max="5634" width="38.7109375" style="40" customWidth="1"/>
    <col min="5635" max="5635" width="21.140625" style="40" customWidth="1"/>
    <col min="5636" max="5636" width="82" style="40" customWidth="1"/>
    <col min="5637" max="5886" width="9.140625" style="40"/>
    <col min="5887" max="5887" width="24.5703125" style="40" customWidth="1"/>
    <col min="5888" max="5888" width="48.7109375" style="40" customWidth="1"/>
    <col min="5889" max="5889" width="8.140625" style="40" customWidth="1"/>
    <col min="5890" max="5890" width="38.7109375" style="40" customWidth="1"/>
    <col min="5891" max="5891" width="21.140625" style="40" customWidth="1"/>
    <col min="5892" max="5892" width="82" style="40" customWidth="1"/>
    <col min="5893" max="6142" width="9.140625" style="40"/>
    <col min="6143" max="6143" width="24.5703125" style="40" customWidth="1"/>
    <col min="6144" max="6144" width="48.7109375" style="40" customWidth="1"/>
    <col min="6145" max="6145" width="8.140625" style="40" customWidth="1"/>
    <col min="6146" max="6146" width="38.7109375" style="40" customWidth="1"/>
    <col min="6147" max="6147" width="21.140625" style="40" customWidth="1"/>
    <col min="6148" max="6148" width="82" style="40" customWidth="1"/>
    <col min="6149" max="6398" width="9.140625" style="40"/>
    <col min="6399" max="6399" width="24.5703125" style="40" customWidth="1"/>
    <col min="6400" max="6400" width="48.7109375" style="40" customWidth="1"/>
    <col min="6401" max="6401" width="8.140625" style="40" customWidth="1"/>
    <col min="6402" max="6402" width="38.7109375" style="40" customWidth="1"/>
    <col min="6403" max="6403" width="21.140625" style="40" customWidth="1"/>
    <col min="6404" max="6404" width="82" style="40" customWidth="1"/>
    <col min="6405" max="6654" width="9.140625" style="40"/>
    <col min="6655" max="6655" width="24.5703125" style="40" customWidth="1"/>
    <col min="6656" max="6656" width="48.7109375" style="40" customWidth="1"/>
    <col min="6657" max="6657" width="8.140625" style="40" customWidth="1"/>
    <col min="6658" max="6658" width="38.7109375" style="40" customWidth="1"/>
    <col min="6659" max="6659" width="21.140625" style="40" customWidth="1"/>
    <col min="6660" max="6660" width="82" style="40" customWidth="1"/>
    <col min="6661" max="6910" width="9.140625" style="40"/>
    <col min="6911" max="6911" width="24.5703125" style="40" customWidth="1"/>
    <col min="6912" max="6912" width="48.7109375" style="40" customWidth="1"/>
    <col min="6913" max="6913" width="8.140625" style="40" customWidth="1"/>
    <col min="6914" max="6914" width="38.7109375" style="40" customWidth="1"/>
    <col min="6915" max="6915" width="21.140625" style="40" customWidth="1"/>
    <col min="6916" max="6916" width="82" style="40" customWidth="1"/>
    <col min="6917" max="7166" width="9.140625" style="40"/>
    <col min="7167" max="7167" width="24.5703125" style="40" customWidth="1"/>
    <col min="7168" max="7168" width="48.7109375" style="40" customWidth="1"/>
    <col min="7169" max="7169" width="8.140625" style="40" customWidth="1"/>
    <col min="7170" max="7170" width="38.7109375" style="40" customWidth="1"/>
    <col min="7171" max="7171" width="21.140625" style="40" customWidth="1"/>
    <col min="7172" max="7172" width="82" style="40" customWidth="1"/>
    <col min="7173" max="7422" width="9.140625" style="40"/>
    <col min="7423" max="7423" width="24.5703125" style="40" customWidth="1"/>
    <col min="7424" max="7424" width="48.7109375" style="40" customWidth="1"/>
    <col min="7425" max="7425" width="8.140625" style="40" customWidth="1"/>
    <col min="7426" max="7426" width="38.7109375" style="40" customWidth="1"/>
    <col min="7427" max="7427" width="21.140625" style="40" customWidth="1"/>
    <col min="7428" max="7428" width="82" style="40" customWidth="1"/>
    <col min="7429" max="7678" width="9.140625" style="40"/>
    <col min="7679" max="7679" width="24.5703125" style="40" customWidth="1"/>
    <col min="7680" max="7680" width="48.7109375" style="40" customWidth="1"/>
    <col min="7681" max="7681" width="8.140625" style="40" customWidth="1"/>
    <col min="7682" max="7682" width="38.7109375" style="40" customWidth="1"/>
    <col min="7683" max="7683" width="21.140625" style="40" customWidth="1"/>
    <col min="7684" max="7684" width="82" style="40" customWidth="1"/>
    <col min="7685" max="7934" width="9.140625" style="40"/>
    <col min="7935" max="7935" width="24.5703125" style="40" customWidth="1"/>
    <col min="7936" max="7936" width="48.7109375" style="40" customWidth="1"/>
    <col min="7937" max="7937" width="8.140625" style="40" customWidth="1"/>
    <col min="7938" max="7938" width="38.7109375" style="40" customWidth="1"/>
    <col min="7939" max="7939" width="21.140625" style="40" customWidth="1"/>
    <col min="7940" max="7940" width="82" style="40" customWidth="1"/>
    <col min="7941" max="8190" width="9.140625" style="40"/>
    <col min="8191" max="8191" width="24.5703125" style="40" customWidth="1"/>
    <col min="8192" max="8192" width="48.7109375" style="40" customWidth="1"/>
    <col min="8193" max="8193" width="8.140625" style="40" customWidth="1"/>
    <col min="8194" max="8194" width="38.7109375" style="40" customWidth="1"/>
    <col min="8195" max="8195" width="21.140625" style="40" customWidth="1"/>
    <col min="8196" max="8196" width="82" style="40" customWidth="1"/>
    <col min="8197" max="8446" width="9.140625" style="40"/>
    <col min="8447" max="8447" width="24.5703125" style="40" customWidth="1"/>
    <col min="8448" max="8448" width="48.7109375" style="40" customWidth="1"/>
    <col min="8449" max="8449" width="8.140625" style="40" customWidth="1"/>
    <col min="8450" max="8450" width="38.7109375" style="40" customWidth="1"/>
    <col min="8451" max="8451" width="21.140625" style="40" customWidth="1"/>
    <col min="8452" max="8452" width="82" style="40" customWidth="1"/>
    <col min="8453" max="8702" width="9.140625" style="40"/>
    <col min="8703" max="8703" width="24.5703125" style="40" customWidth="1"/>
    <col min="8704" max="8704" width="48.7109375" style="40" customWidth="1"/>
    <col min="8705" max="8705" width="8.140625" style="40" customWidth="1"/>
    <col min="8706" max="8706" width="38.7109375" style="40" customWidth="1"/>
    <col min="8707" max="8707" width="21.140625" style="40" customWidth="1"/>
    <col min="8708" max="8708" width="82" style="40" customWidth="1"/>
    <col min="8709" max="8958" width="9.140625" style="40"/>
    <col min="8959" max="8959" width="24.5703125" style="40" customWidth="1"/>
    <col min="8960" max="8960" width="48.7109375" style="40" customWidth="1"/>
    <col min="8961" max="8961" width="8.140625" style="40" customWidth="1"/>
    <col min="8962" max="8962" width="38.7109375" style="40" customWidth="1"/>
    <col min="8963" max="8963" width="21.140625" style="40" customWidth="1"/>
    <col min="8964" max="8964" width="82" style="40" customWidth="1"/>
    <col min="8965" max="9214" width="9.140625" style="40"/>
    <col min="9215" max="9215" width="24.5703125" style="40" customWidth="1"/>
    <col min="9216" max="9216" width="48.7109375" style="40" customWidth="1"/>
    <col min="9217" max="9217" width="8.140625" style="40" customWidth="1"/>
    <col min="9218" max="9218" width="38.7109375" style="40" customWidth="1"/>
    <col min="9219" max="9219" width="21.140625" style="40" customWidth="1"/>
    <col min="9220" max="9220" width="82" style="40" customWidth="1"/>
    <col min="9221" max="9470" width="9.140625" style="40"/>
    <col min="9471" max="9471" width="24.5703125" style="40" customWidth="1"/>
    <col min="9472" max="9472" width="48.7109375" style="40" customWidth="1"/>
    <col min="9473" max="9473" width="8.140625" style="40" customWidth="1"/>
    <col min="9474" max="9474" width="38.7109375" style="40" customWidth="1"/>
    <col min="9475" max="9475" width="21.140625" style="40" customWidth="1"/>
    <col min="9476" max="9476" width="82" style="40" customWidth="1"/>
    <col min="9477" max="9726" width="9.140625" style="40"/>
    <col min="9727" max="9727" width="24.5703125" style="40" customWidth="1"/>
    <col min="9728" max="9728" width="48.7109375" style="40" customWidth="1"/>
    <col min="9729" max="9729" width="8.140625" style="40" customWidth="1"/>
    <col min="9730" max="9730" width="38.7109375" style="40" customWidth="1"/>
    <col min="9731" max="9731" width="21.140625" style="40" customWidth="1"/>
    <col min="9732" max="9732" width="82" style="40" customWidth="1"/>
    <col min="9733" max="9982" width="9.140625" style="40"/>
    <col min="9983" max="9983" width="24.5703125" style="40" customWidth="1"/>
    <col min="9984" max="9984" width="48.7109375" style="40" customWidth="1"/>
    <col min="9985" max="9985" width="8.140625" style="40" customWidth="1"/>
    <col min="9986" max="9986" width="38.7109375" style="40" customWidth="1"/>
    <col min="9987" max="9987" width="21.140625" style="40" customWidth="1"/>
    <col min="9988" max="9988" width="82" style="40" customWidth="1"/>
    <col min="9989" max="10238" width="9.140625" style="40"/>
    <col min="10239" max="10239" width="24.5703125" style="40" customWidth="1"/>
    <col min="10240" max="10240" width="48.7109375" style="40" customWidth="1"/>
    <col min="10241" max="10241" width="8.140625" style="40" customWidth="1"/>
    <col min="10242" max="10242" width="38.7109375" style="40" customWidth="1"/>
    <col min="10243" max="10243" width="21.140625" style="40" customWidth="1"/>
    <col min="10244" max="10244" width="82" style="40" customWidth="1"/>
    <col min="10245" max="10494" width="9.140625" style="40"/>
    <col min="10495" max="10495" width="24.5703125" style="40" customWidth="1"/>
    <col min="10496" max="10496" width="48.7109375" style="40" customWidth="1"/>
    <col min="10497" max="10497" width="8.140625" style="40" customWidth="1"/>
    <col min="10498" max="10498" width="38.7109375" style="40" customWidth="1"/>
    <col min="10499" max="10499" width="21.140625" style="40" customWidth="1"/>
    <col min="10500" max="10500" width="82" style="40" customWidth="1"/>
    <col min="10501" max="10750" width="9.140625" style="40"/>
    <col min="10751" max="10751" width="24.5703125" style="40" customWidth="1"/>
    <col min="10752" max="10752" width="48.7109375" style="40" customWidth="1"/>
    <col min="10753" max="10753" width="8.140625" style="40" customWidth="1"/>
    <col min="10754" max="10754" width="38.7109375" style="40" customWidth="1"/>
    <col min="10755" max="10755" width="21.140625" style="40" customWidth="1"/>
    <col min="10756" max="10756" width="82" style="40" customWidth="1"/>
    <col min="10757" max="11006" width="9.140625" style="40"/>
    <col min="11007" max="11007" width="24.5703125" style="40" customWidth="1"/>
    <col min="11008" max="11008" width="48.7109375" style="40" customWidth="1"/>
    <col min="11009" max="11009" width="8.140625" style="40" customWidth="1"/>
    <col min="11010" max="11010" width="38.7109375" style="40" customWidth="1"/>
    <col min="11011" max="11011" width="21.140625" style="40" customWidth="1"/>
    <col min="11012" max="11012" width="82" style="40" customWidth="1"/>
    <col min="11013" max="11262" width="9.140625" style="40"/>
    <col min="11263" max="11263" width="24.5703125" style="40" customWidth="1"/>
    <col min="11264" max="11264" width="48.7109375" style="40" customWidth="1"/>
    <col min="11265" max="11265" width="8.140625" style="40" customWidth="1"/>
    <col min="11266" max="11266" width="38.7109375" style="40" customWidth="1"/>
    <col min="11267" max="11267" width="21.140625" style="40" customWidth="1"/>
    <col min="11268" max="11268" width="82" style="40" customWidth="1"/>
    <col min="11269" max="11518" width="9.140625" style="40"/>
    <col min="11519" max="11519" width="24.5703125" style="40" customWidth="1"/>
    <col min="11520" max="11520" width="48.7109375" style="40" customWidth="1"/>
    <col min="11521" max="11521" width="8.140625" style="40" customWidth="1"/>
    <col min="11522" max="11522" width="38.7109375" style="40" customWidth="1"/>
    <col min="11523" max="11523" width="21.140625" style="40" customWidth="1"/>
    <col min="11524" max="11524" width="82" style="40" customWidth="1"/>
    <col min="11525" max="11774" width="9.140625" style="40"/>
    <col min="11775" max="11775" width="24.5703125" style="40" customWidth="1"/>
    <col min="11776" max="11776" width="48.7109375" style="40" customWidth="1"/>
    <col min="11777" max="11777" width="8.140625" style="40" customWidth="1"/>
    <col min="11778" max="11778" width="38.7109375" style="40" customWidth="1"/>
    <col min="11779" max="11779" width="21.140625" style="40" customWidth="1"/>
    <col min="11780" max="11780" width="82" style="40" customWidth="1"/>
    <col min="11781" max="12030" width="9.140625" style="40"/>
    <col min="12031" max="12031" width="24.5703125" style="40" customWidth="1"/>
    <col min="12032" max="12032" width="48.7109375" style="40" customWidth="1"/>
    <col min="12033" max="12033" width="8.140625" style="40" customWidth="1"/>
    <col min="12034" max="12034" width="38.7109375" style="40" customWidth="1"/>
    <col min="12035" max="12035" width="21.140625" style="40" customWidth="1"/>
    <col min="12036" max="12036" width="82" style="40" customWidth="1"/>
    <col min="12037" max="12286" width="9.140625" style="40"/>
    <col min="12287" max="12287" width="24.5703125" style="40" customWidth="1"/>
    <col min="12288" max="12288" width="48.7109375" style="40" customWidth="1"/>
    <col min="12289" max="12289" width="8.140625" style="40" customWidth="1"/>
    <col min="12290" max="12290" width="38.7109375" style="40" customWidth="1"/>
    <col min="12291" max="12291" width="21.140625" style="40" customWidth="1"/>
    <col min="12292" max="12292" width="82" style="40" customWidth="1"/>
    <col min="12293" max="12542" width="9.140625" style="40"/>
    <col min="12543" max="12543" width="24.5703125" style="40" customWidth="1"/>
    <col min="12544" max="12544" width="48.7109375" style="40" customWidth="1"/>
    <col min="12545" max="12545" width="8.140625" style="40" customWidth="1"/>
    <col min="12546" max="12546" width="38.7109375" style="40" customWidth="1"/>
    <col min="12547" max="12547" width="21.140625" style="40" customWidth="1"/>
    <col min="12548" max="12548" width="82" style="40" customWidth="1"/>
    <col min="12549" max="12798" width="9.140625" style="40"/>
    <col min="12799" max="12799" width="24.5703125" style="40" customWidth="1"/>
    <col min="12800" max="12800" width="48.7109375" style="40" customWidth="1"/>
    <col min="12801" max="12801" width="8.140625" style="40" customWidth="1"/>
    <col min="12802" max="12802" width="38.7109375" style="40" customWidth="1"/>
    <col min="12803" max="12803" width="21.140625" style="40" customWidth="1"/>
    <col min="12804" max="12804" width="82" style="40" customWidth="1"/>
    <col min="12805" max="13054" width="9.140625" style="40"/>
    <col min="13055" max="13055" width="24.5703125" style="40" customWidth="1"/>
    <col min="13056" max="13056" width="48.7109375" style="40" customWidth="1"/>
    <col min="13057" max="13057" width="8.140625" style="40" customWidth="1"/>
    <col min="13058" max="13058" width="38.7109375" style="40" customWidth="1"/>
    <col min="13059" max="13059" width="21.140625" style="40" customWidth="1"/>
    <col min="13060" max="13060" width="82" style="40" customWidth="1"/>
    <col min="13061" max="13310" width="9.140625" style="40"/>
    <col min="13311" max="13311" width="24.5703125" style="40" customWidth="1"/>
    <col min="13312" max="13312" width="48.7109375" style="40" customWidth="1"/>
    <col min="13313" max="13313" width="8.140625" style="40" customWidth="1"/>
    <col min="13314" max="13314" width="38.7109375" style="40" customWidth="1"/>
    <col min="13315" max="13315" width="21.140625" style="40" customWidth="1"/>
    <col min="13316" max="13316" width="82" style="40" customWidth="1"/>
    <col min="13317" max="13566" width="9.140625" style="40"/>
    <col min="13567" max="13567" width="24.5703125" style="40" customWidth="1"/>
    <col min="13568" max="13568" width="48.7109375" style="40" customWidth="1"/>
    <col min="13569" max="13569" width="8.140625" style="40" customWidth="1"/>
    <col min="13570" max="13570" width="38.7109375" style="40" customWidth="1"/>
    <col min="13571" max="13571" width="21.140625" style="40" customWidth="1"/>
    <col min="13572" max="13572" width="82" style="40" customWidth="1"/>
    <col min="13573" max="13822" width="9.140625" style="40"/>
    <col min="13823" max="13823" width="24.5703125" style="40" customWidth="1"/>
    <col min="13824" max="13824" width="48.7109375" style="40" customWidth="1"/>
    <col min="13825" max="13825" width="8.140625" style="40" customWidth="1"/>
    <col min="13826" max="13826" width="38.7109375" style="40" customWidth="1"/>
    <col min="13827" max="13827" width="21.140625" style="40" customWidth="1"/>
    <col min="13828" max="13828" width="82" style="40" customWidth="1"/>
    <col min="13829" max="14078" width="9.140625" style="40"/>
    <col min="14079" max="14079" width="24.5703125" style="40" customWidth="1"/>
    <col min="14080" max="14080" width="48.7109375" style="40" customWidth="1"/>
    <col min="14081" max="14081" width="8.140625" style="40" customWidth="1"/>
    <col min="14082" max="14082" width="38.7109375" style="40" customWidth="1"/>
    <col min="14083" max="14083" width="21.140625" style="40" customWidth="1"/>
    <col min="14084" max="14084" width="82" style="40" customWidth="1"/>
    <col min="14085" max="14334" width="9.140625" style="40"/>
    <col min="14335" max="14335" width="24.5703125" style="40" customWidth="1"/>
    <col min="14336" max="14336" width="48.7109375" style="40" customWidth="1"/>
    <col min="14337" max="14337" width="8.140625" style="40" customWidth="1"/>
    <col min="14338" max="14338" width="38.7109375" style="40" customWidth="1"/>
    <col min="14339" max="14339" width="21.140625" style="40" customWidth="1"/>
    <col min="14340" max="14340" width="82" style="40" customWidth="1"/>
    <col min="14341" max="14590" width="9.140625" style="40"/>
    <col min="14591" max="14591" width="24.5703125" style="40" customWidth="1"/>
    <col min="14592" max="14592" width="48.7109375" style="40" customWidth="1"/>
    <col min="14593" max="14593" width="8.140625" style="40" customWidth="1"/>
    <col min="14594" max="14594" width="38.7109375" style="40" customWidth="1"/>
    <col min="14595" max="14595" width="21.140625" style="40" customWidth="1"/>
    <col min="14596" max="14596" width="82" style="40" customWidth="1"/>
    <col min="14597" max="14846" width="9.140625" style="40"/>
    <col min="14847" max="14847" width="24.5703125" style="40" customWidth="1"/>
    <col min="14848" max="14848" width="48.7109375" style="40" customWidth="1"/>
    <col min="14849" max="14849" width="8.140625" style="40" customWidth="1"/>
    <col min="14850" max="14850" width="38.7109375" style="40" customWidth="1"/>
    <col min="14851" max="14851" width="21.140625" style="40" customWidth="1"/>
    <col min="14852" max="14852" width="82" style="40" customWidth="1"/>
    <col min="14853" max="15102" width="9.140625" style="40"/>
    <col min="15103" max="15103" width="24.5703125" style="40" customWidth="1"/>
    <col min="15104" max="15104" width="48.7109375" style="40" customWidth="1"/>
    <col min="15105" max="15105" width="8.140625" style="40" customWidth="1"/>
    <col min="15106" max="15106" width="38.7109375" style="40" customWidth="1"/>
    <col min="15107" max="15107" width="21.140625" style="40" customWidth="1"/>
    <col min="15108" max="15108" width="82" style="40" customWidth="1"/>
    <col min="15109" max="15358" width="9.140625" style="40"/>
    <col min="15359" max="15359" width="24.5703125" style="40" customWidth="1"/>
    <col min="15360" max="15360" width="48.7109375" style="40" customWidth="1"/>
    <col min="15361" max="15361" width="8.140625" style="40" customWidth="1"/>
    <col min="15362" max="15362" width="38.7109375" style="40" customWidth="1"/>
    <col min="15363" max="15363" width="21.140625" style="40" customWidth="1"/>
    <col min="15364" max="15364" width="82" style="40" customWidth="1"/>
    <col min="15365" max="15614" width="9.140625" style="40"/>
    <col min="15615" max="15615" width="24.5703125" style="40" customWidth="1"/>
    <col min="15616" max="15616" width="48.7109375" style="40" customWidth="1"/>
    <col min="15617" max="15617" width="8.140625" style="40" customWidth="1"/>
    <col min="15618" max="15618" width="38.7109375" style="40" customWidth="1"/>
    <col min="15619" max="15619" width="21.140625" style="40" customWidth="1"/>
    <col min="15620" max="15620" width="82" style="40" customWidth="1"/>
    <col min="15621" max="15870" width="9.140625" style="40"/>
    <col min="15871" max="15871" width="24.5703125" style="40" customWidth="1"/>
    <col min="15872" max="15872" width="48.7109375" style="40" customWidth="1"/>
    <col min="15873" max="15873" width="8.140625" style="40" customWidth="1"/>
    <col min="15874" max="15874" width="38.7109375" style="40" customWidth="1"/>
    <col min="15875" max="15875" width="21.140625" style="40" customWidth="1"/>
    <col min="15876" max="15876" width="82" style="40" customWidth="1"/>
    <col min="15877" max="16126" width="9.140625" style="40"/>
    <col min="16127" max="16127" width="24.5703125" style="40" customWidth="1"/>
    <col min="16128" max="16128" width="48.7109375" style="40" customWidth="1"/>
    <col min="16129" max="16129" width="8.140625" style="40" customWidth="1"/>
    <col min="16130" max="16130" width="38.7109375" style="40" customWidth="1"/>
    <col min="16131" max="16131" width="21.140625" style="40" customWidth="1"/>
    <col min="16132" max="16132" width="82" style="40" customWidth="1"/>
    <col min="16133" max="16384" width="9.140625" style="40"/>
  </cols>
  <sheetData>
    <row r="1" spans="1:4" ht="15.75">
      <c r="B1" s="402" t="s">
        <v>17115</v>
      </c>
    </row>
    <row r="2" spans="1:4" ht="13.5">
      <c r="A2" s="398" t="s">
        <v>4012</v>
      </c>
      <c r="B2" s="398" t="s">
        <v>4013</v>
      </c>
      <c r="C2" s="398" t="s">
        <v>126</v>
      </c>
      <c r="D2" s="398" t="s">
        <v>4014</v>
      </c>
    </row>
    <row r="4" spans="1:4" ht="13.5">
      <c r="A4" s="399">
        <v>97141</v>
      </c>
      <c r="B4" s="398" t="s">
        <v>4015</v>
      </c>
      <c r="C4" s="398" t="s">
        <v>81</v>
      </c>
      <c r="D4" s="400" t="s">
        <v>10923</v>
      </c>
    </row>
    <row r="5" spans="1:4" ht="13.5">
      <c r="A5" s="399">
        <v>97142</v>
      </c>
      <c r="B5" s="398" t="s">
        <v>4017</v>
      </c>
      <c r="C5" s="398" t="s">
        <v>81</v>
      </c>
      <c r="D5" s="400" t="s">
        <v>11219</v>
      </c>
    </row>
    <row r="6" spans="1:4" ht="13.5">
      <c r="A6" s="399">
        <v>97143</v>
      </c>
      <c r="B6" s="398" t="s">
        <v>4019</v>
      </c>
      <c r="C6" s="398" t="s">
        <v>81</v>
      </c>
      <c r="D6" s="400" t="s">
        <v>4426</v>
      </c>
    </row>
    <row r="7" spans="1:4" ht="13.5">
      <c r="A7" s="399">
        <v>97144</v>
      </c>
      <c r="B7" s="398" t="s">
        <v>4021</v>
      </c>
      <c r="C7" s="398" t="s">
        <v>81</v>
      </c>
      <c r="D7" s="400" t="s">
        <v>6930</v>
      </c>
    </row>
    <row r="8" spans="1:4" ht="13.5">
      <c r="A8" s="399">
        <v>97145</v>
      </c>
      <c r="B8" s="398" t="s">
        <v>4022</v>
      </c>
      <c r="C8" s="398" t="s">
        <v>81</v>
      </c>
      <c r="D8" s="400" t="s">
        <v>12822</v>
      </c>
    </row>
    <row r="9" spans="1:4" ht="13.5">
      <c r="A9" s="399">
        <v>97146</v>
      </c>
      <c r="B9" s="398" t="s">
        <v>4024</v>
      </c>
      <c r="C9" s="398" t="s">
        <v>81</v>
      </c>
      <c r="D9" s="400" t="s">
        <v>6958</v>
      </c>
    </row>
    <row r="10" spans="1:4" ht="13.5">
      <c r="A10" s="399">
        <v>97147</v>
      </c>
      <c r="B10" s="398" t="s">
        <v>4026</v>
      </c>
      <c r="C10" s="398" t="s">
        <v>81</v>
      </c>
      <c r="D10" s="400" t="s">
        <v>10116</v>
      </c>
    </row>
    <row r="11" spans="1:4" ht="13.5">
      <c r="A11" s="399">
        <v>97148</v>
      </c>
      <c r="B11" s="398" t="s">
        <v>4027</v>
      </c>
      <c r="C11" s="398" t="s">
        <v>81</v>
      </c>
      <c r="D11" s="400" t="s">
        <v>12823</v>
      </c>
    </row>
    <row r="12" spans="1:4" ht="13.5">
      <c r="A12" s="399">
        <v>97149</v>
      </c>
      <c r="B12" s="398" t="s">
        <v>4029</v>
      </c>
      <c r="C12" s="398" t="s">
        <v>81</v>
      </c>
      <c r="D12" s="400" t="s">
        <v>11263</v>
      </c>
    </row>
    <row r="13" spans="1:4" ht="13.5">
      <c r="A13" s="399">
        <v>97150</v>
      </c>
      <c r="B13" s="398" t="s">
        <v>4030</v>
      </c>
      <c r="C13" s="398" t="s">
        <v>81</v>
      </c>
      <c r="D13" s="400" t="s">
        <v>12824</v>
      </c>
    </row>
    <row r="14" spans="1:4" ht="13.5">
      <c r="A14" s="399">
        <v>97151</v>
      </c>
      <c r="B14" s="398" t="s">
        <v>4031</v>
      </c>
      <c r="C14" s="398" t="s">
        <v>81</v>
      </c>
      <c r="D14" s="400" t="s">
        <v>12825</v>
      </c>
    </row>
    <row r="15" spans="1:4" ht="13.5">
      <c r="A15" s="399">
        <v>97152</v>
      </c>
      <c r="B15" s="398" t="s">
        <v>4032</v>
      </c>
      <c r="C15" s="398" t="s">
        <v>81</v>
      </c>
      <c r="D15" s="400" t="s">
        <v>12826</v>
      </c>
    </row>
    <row r="16" spans="1:4" ht="13.5">
      <c r="A16" s="399">
        <v>97153</v>
      </c>
      <c r="B16" s="398" t="s">
        <v>4033</v>
      </c>
      <c r="C16" s="398" t="s">
        <v>81</v>
      </c>
      <c r="D16" s="400" t="s">
        <v>12827</v>
      </c>
    </row>
    <row r="17" spans="1:4" ht="13.5">
      <c r="A17" s="399">
        <v>97154</v>
      </c>
      <c r="B17" s="398" t="s">
        <v>4035</v>
      </c>
      <c r="C17" s="398" t="s">
        <v>81</v>
      </c>
      <c r="D17" s="400" t="s">
        <v>7664</v>
      </c>
    </row>
    <row r="18" spans="1:4" ht="13.5">
      <c r="A18" s="399">
        <v>97155</v>
      </c>
      <c r="B18" s="398" t="s">
        <v>4037</v>
      </c>
      <c r="C18" s="398" t="s">
        <v>81</v>
      </c>
      <c r="D18" s="400" t="s">
        <v>12828</v>
      </c>
    </row>
    <row r="19" spans="1:4" ht="13.5">
      <c r="A19" s="399">
        <v>97156</v>
      </c>
      <c r="B19" s="398" t="s">
        <v>4038</v>
      </c>
      <c r="C19" s="398" t="s">
        <v>81</v>
      </c>
      <c r="D19" s="400" t="s">
        <v>12829</v>
      </c>
    </row>
    <row r="20" spans="1:4" ht="13.5">
      <c r="A20" s="399">
        <v>97157</v>
      </c>
      <c r="B20" s="398" t="s">
        <v>4040</v>
      </c>
      <c r="C20" s="398" t="s">
        <v>81</v>
      </c>
      <c r="D20" s="400" t="s">
        <v>12830</v>
      </c>
    </row>
    <row r="21" spans="1:4" ht="13.5">
      <c r="A21" s="399">
        <v>97158</v>
      </c>
      <c r="B21" s="398" t="s">
        <v>4042</v>
      </c>
      <c r="C21" s="398" t="s">
        <v>81</v>
      </c>
      <c r="D21" s="400" t="s">
        <v>5388</v>
      </c>
    </row>
    <row r="22" spans="1:4" ht="13.5">
      <c r="A22" s="399">
        <v>97159</v>
      </c>
      <c r="B22" s="398" t="s">
        <v>4044</v>
      </c>
      <c r="C22" s="398" t="s">
        <v>81</v>
      </c>
      <c r="D22" s="400" t="s">
        <v>4990</v>
      </c>
    </row>
    <row r="23" spans="1:4" ht="13.5">
      <c r="A23" s="399">
        <v>97160</v>
      </c>
      <c r="B23" s="398" t="s">
        <v>4045</v>
      </c>
      <c r="C23" s="398" t="s">
        <v>81</v>
      </c>
      <c r="D23" s="400" t="s">
        <v>8057</v>
      </c>
    </row>
    <row r="24" spans="1:4" ht="13.5">
      <c r="A24" s="399">
        <v>97161</v>
      </c>
      <c r="B24" s="398" t="s">
        <v>4047</v>
      </c>
      <c r="C24" s="398" t="s">
        <v>81</v>
      </c>
      <c r="D24" s="400" t="s">
        <v>10151</v>
      </c>
    </row>
    <row r="25" spans="1:4" ht="13.5">
      <c r="A25" s="399">
        <v>97162</v>
      </c>
      <c r="B25" s="398" t="s">
        <v>4049</v>
      </c>
      <c r="C25" s="398" t="s">
        <v>81</v>
      </c>
      <c r="D25" s="400" t="s">
        <v>12831</v>
      </c>
    </row>
    <row r="26" spans="1:4" ht="13.5">
      <c r="A26" s="399">
        <v>97163</v>
      </c>
      <c r="B26" s="398" t="s">
        <v>4051</v>
      </c>
      <c r="C26" s="398" t="s">
        <v>81</v>
      </c>
      <c r="D26" s="400" t="s">
        <v>10419</v>
      </c>
    </row>
    <row r="27" spans="1:4" ht="13.5">
      <c r="A27" s="399">
        <v>97164</v>
      </c>
      <c r="B27" s="398" t="s">
        <v>4053</v>
      </c>
      <c r="C27" s="398" t="s">
        <v>81</v>
      </c>
      <c r="D27" s="400" t="s">
        <v>6899</v>
      </c>
    </row>
    <row r="28" spans="1:4" ht="13.5">
      <c r="A28" s="399">
        <v>97165</v>
      </c>
      <c r="B28" s="398" t="s">
        <v>4054</v>
      </c>
      <c r="C28" s="398" t="s">
        <v>81</v>
      </c>
      <c r="D28" s="400" t="s">
        <v>11255</v>
      </c>
    </row>
    <row r="29" spans="1:4" ht="13.5">
      <c r="A29" s="399">
        <v>97166</v>
      </c>
      <c r="B29" s="398" t="s">
        <v>4056</v>
      </c>
      <c r="C29" s="398" t="s">
        <v>81</v>
      </c>
      <c r="D29" s="400" t="s">
        <v>12832</v>
      </c>
    </row>
    <row r="30" spans="1:4" ht="13.5">
      <c r="A30" s="399">
        <v>97167</v>
      </c>
      <c r="B30" s="398" t="s">
        <v>4057</v>
      </c>
      <c r="C30" s="398" t="s">
        <v>81</v>
      </c>
      <c r="D30" s="400" t="s">
        <v>12833</v>
      </c>
    </row>
    <row r="31" spans="1:4" ht="13.5">
      <c r="A31" s="399">
        <v>97168</v>
      </c>
      <c r="B31" s="398" t="s">
        <v>4059</v>
      </c>
      <c r="C31" s="398" t="s">
        <v>81</v>
      </c>
      <c r="D31" s="400" t="s">
        <v>8473</v>
      </c>
    </row>
    <row r="32" spans="1:4" ht="13.5">
      <c r="A32" s="399">
        <v>97169</v>
      </c>
      <c r="B32" s="398" t="s">
        <v>4060</v>
      </c>
      <c r="C32" s="398" t="s">
        <v>81</v>
      </c>
      <c r="D32" s="400" t="s">
        <v>10903</v>
      </c>
    </row>
    <row r="33" spans="1:4" ht="13.5">
      <c r="A33" s="399">
        <v>97170</v>
      </c>
      <c r="B33" s="398" t="s">
        <v>4061</v>
      </c>
      <c r="C33" s="398" t="s">
        <v>81</v>
      </c>
      <c r="D33" s="400" t="s">
        <v>8229</v>
      </c>
    </row>
    <row r="34" spans="1:4" ht="13.5">
      <c r="A34" s="399">
        <v>97171</v>
      </c>
      <c r="B34" s="398" t="s">
        <v>4062</v>
      </c>
      <c r="C34" s="398" t="s">
        <v>81</v>
      </c>
      <c r="D34" s="400" t="s">
        <v>12834</v>
      </c>
    </row>
    <row r="35" spans="1:4" ht="13.5">
      <c r="A35" s="399">
        <v>97172</v>
      </c>
      <c r="B35" s="398" t="s">
        <v>4063</v>
      </c>
      <c r="C35" s="398" t="s">
        <v>81</v>
      </c>
      <c r="D35" s="400" t="s">
        <v>7451</v>
      </c>
    </row>
    <row r="36" spans="1:4" ht="13.5">
      <c r="A36" s="399">
        <v>97173</v>
      </c>
      <c r="B36" s="398" t="s">
        <v>4064</v>
      </c>
      <c r="C36" s="398" t="s">
        <v>81</v>
      </c>
      <c r="D36" s="400" t="s">
        <v>9501</v>
      </c>
    </row>
    <row r="37" spans="1:4" ht="13.5">
      <c r="A37" s="399">
        <v>97174</v>
      </c>
      <c r="B37" s="398" t="s">
        <v>4065</v>
      </c>
      <c r="C37" s="398" t="s">
        <v>81</v>
      </c>
      <c r="D37" s="400" t="s">
        <v>12835</v>
      </c>
    </row>
    <row r="38" spans="1:4" ht="13.5">
      <c r="A38" s="399">
        <v>97175</v>
      </c>
      <c r="B38" s="398" t="s">
        <v>4067</v>
      </c>
      <c r="C38" s="398" t="s">
        <v>81</v>
      </c>
      <c r="D38" s="400" t="s">
        <v>12836</v>
      </c>
    </row>
    <row r="39" spans="1:4" ht="13.5">
      <c r="A39" s="399">
        <v>97176</v>
      </c>
      <c r="B39" s="398" t="s">
        <v>4068</v>
      </c>
      <c r="C39" s="398" t="s">
        <v>81</v>
      </c>
      <c r="D39" s="400" t="s">
        <v>12837</v>
      </c>
    </row>
    <row r="40" spans="1:4" ht="13.5">
      <c r="A40" s="399">
        <v>97177</v>
      </c>
      <c r="B40" s="398" t="s">
        <v>4069</v>
      </c>
      <c r="C40" s="398" t="s">
        <v>81</v>
      </c>
      <c r="D40" s="400" t="s">
        <v>12838</v>
      </c>
    </row>
    <row r="41" spans="1:4" ht="13.5">
      <c r="A41" s="399">
        <v>97178</v>
      </c>
      <c r="B41" s="398" t="s">
        <v>4070</v>
      </c>
      <c r="C41" s="398" t="s">
        <v>81</v>
      </c>
      <c r="D41" s="400" t="s">
        <v>12839</v>
      </c>
    </row>
    <row r="42" spans="1:4" ht="13.5">
      <c r="A42" s="399">
        <v>97179</v>
      </c>
      <c r="B42" s="398" t="s">
        <v>4071</v>
      </c>
      <c r="C42" s="398" t="s">
        <v>81</v>
      </c>
      <c r="D42" s="400" t="s">
        <v>12840</v>
      </c>
    </row>
    <row r="43" spans="1:4" ht="13.5">
      <c r="A43" s="399">
        <v>97180</v>
      </c>
      <c r="B43" s="398" t="s">
        <v>4072</v>
      </c>
      <c r="C43" s="398" t="s">
        <v>81</v>
      </c>
      <c r="D43" s="400" t="s">
        <v>12841</v>
      </c>
    </row>
    <row r="44" spans="1:4" ht="13.5">
      <c r="A44" s="399">
        <v>97181</v>
      </c>
      <c r="B44" s="398" t="s">
        <v>4073</v>
      </c>
      <c r="C44" s="398" t="s">
        <v>81</v>
      </c>
      <c r="D44" s="400" t="s">
        <v>12842</v>
      </c>
    </row>
    <row r="45" spans="1:4" ht="13.5">
      <c r="A45" s="399">
        <v>97182</v>
      </c>
      <c r="B45" s="398" t="s">
        <v>4075</v>
      </c>
      <c r="C45" s="398" t="s">
        <v>81</v>
      </c>
      <c r="D45" s="400" t="s">
        <v>12843</v>
      </c>
    </row>
    <row r="46" spans="1:4" ht="13.5">
      <c r="A46" s="399">
        <v>97183</v>
      </c>
      <c r="B46" s="398" t="s">
        <v>4076</v>
      </c>
      <c r="C46" s="398" t="s">
        <v>81</v>
      </c>
      <c r="D46" s="400" t="s">
        <v>12844</v>
      </c>
    </row>
    <row r="47" spans="1:4" ht="13.5">
      <c r="A47" s="399">
        <v>97184</v>
      </c>
      <c r="B47" s="398" t="s">
        <v>4078</v>
      </c>
      <c r="C47" s="398" t="s">
        <v>81</v>
      </c>
      <c r="D47" s="400" t="s">
        <v>12845</v>
      </c>
    </row>
    <row r="48" spans="1:4" ht="13.5">
      <c r="A48" s="399">
        <v>97185</v>
      </c>
      <c r="B48" s="398" t="s">
        <v>4079</v>
      </c>
      <c r="C48" s="398" t="s">
        <v>81</v>
      </c>
      <c r="D48" s="400" t="s">
        <v>7616</v>
      </c>
    </row>
    <row r="49" spans="1:4" ht="13.5">
      <c r="A49" s="399">
        <v>97186</v>
      </c>
      <c r="B49" s="398" t="s">
        <v>4080</v>
      </c>
      <c r="C49" s="398" t="s">
        <v>81</v>
      </c>
      <c r="D49" s="400" t="s">
        <v>10745</v>
      </c>
    </row>
    <row r="50" spans="1:4" ht="13.5">
      <c r="A50" s="399">
        <v>97187</v>
      </c>
      <c r="B50" s="398" t="s">
        <v>4081</v>
      </c>
      <c r="C50" s="398" t="s">
        <v>81</v>
      </c>
      <c r="D50" s="400" t="s">
        <v>8823</v>
      </c>
    </row>
    <row r="51" spans="1:4" ht="13.5">
      <c r="A51" s="399">
        <v>97188</v>
      </c>
      <c r="B51" s="398" t="s">
        <v>4082</v>
      </c>
      <c r="C51" s="398" t="s">
        <v>81</v>
      </c>
      <c r="D51" s="400" t="s">
        <v>12846</v>
      </c>
    </row>
    <row r="52" spans="1:4" ht="13.5">
      <c r="A52" s="399">
        <v>97189</v>
      </c>
      <c r="B52" s="398" t="s">
        <v>4083</v>
      </c>
      <c r="C52" s="398" t="s">
        <v>81</v>
      </c>
      <c r="D52" s="400" t="s">
        <v>12847</v>
      </c>
    </row>
    <row r="53" spans="1:4" ht="13.5">
      <c r="A53" s="399">
        <v>97190</v>
      </c>
      <c r="B53" s="398" t="s">
        <v>4084</v>
      </c>
      <c r="C53" s="398" t="s">
        <v>81</v>
      </c>
      <c r="D53" s="400" t="s">
        <v>12848</v>
      </c>
    </row>
    <row r="54" spans="1:4" ht="13.5">
      <c r="A54" s="399">
        <v>97191</v>
      </c>
      <c r="B54" s="398" t="s">
        <v>4085</v>
      </c>
      <c r="C54" s="398" t="s">
        <v>81</v>
      </c>
      <c r="D54" s="400" t="s">
        <v>12849</v>
      </c>
    </row>
    <row r="55" spans="1:4" ht="13.5">
      <c r="A55" s="399">
        <v>97192</v>
      </c>
      <c r="B55" s="398" t="s">
        <v>4086</v>
      </c>
      <c r="C55" s="398" t="s">
        <v>81</v>
      </c>
      <c r="D55" s="400" t="s">
        <v>12850</v>
      </c>
    </row>
    <row r="56" spans="1:4" ht="13.5">
      <c r="A56" s="399">
        <v>90694</v>
      </c>
      <c r="B56" s="398" t="s">
        <v>4087</v>
      </c>
      <c r="C56" s="398" t="s">
        <v>81</v>
      </c>
      <c r="D56" s="400" t="s">
        <v>12851</v>
      </c>
    </row>
    <row r="57" spans="1:4" ht="13.5">
      <c r="A57" s="399">
        <v>90695</v>
      </c>
      <c r="B57" s="398" t="s">
        <v>4088</v>
      </c>
      <c r="C57" s="398" t="s">
        <v>81</v>
      </c>
      <c r="D57" s="400" t="s">
        <v>12852</v>
      </c>
    </row>
    <row r="58" spans="1:4" ht="13.5">
      <c r="A58" s="399">
        <v>90696</v>
      </c>
      <c r="B58" s="398" t="s">
        <v>4089</v>
      </c>
      <c r="C58" s="398" t="s">
        <v>81</v>
      </c>
      <c r="D58" s="400" t="s">
        <v>12853</v>
      </c>
    </row>
    <row r="59" spans="1:4" ht="13.5">
      <c r="A59" s="399">
        <v>90697</v>
      </c>
      <c r="B59" s="398" t="s">
        <v>4090</v>
      </c>
      <c r="C59" s="398" t="s">
        <v>81</v>
      </c>
      <c r="D59" s="400" t="s">
        <v>12854</v>
      </c>
    </row>
    <row r="60" spans="1:4" ht="13.5">
      <c r="A60" s="399">
        <v>90698</v>
      </c>
      <c r="B60" s="398" t="s">
        <v>4091</v>
      </c>
      <c r="C60" s="398" t="s">
        <v>81</v>
      </c>
      <c r="D60" s="400" t="s">
        <v>12855</v>
      </c>
    </row>
    <row r="61" spans="1:4" ht="13.5">
      <c r="A61" s="399">
        <v>90699</v>
      </c>
      <c r="B61" s="398" t="s">
        <v>4092</v>
      </c>
      <c r="C61" s="398" t="s">
        <v>81</v>
      </c>
      <c r="D61" s="400" t="s">
        <v>12856</v>
      </c>
    </row>
    <row r="62" spans="1:4" ht="13.5">
      <c r="A62" s="399">
        <v>90700</v>
      </c>
      <c r="B62" s="398" t="s">
        <v>4093</v>
      </c>
      <c r="C62" s="398" t="s">
        <v>81</v>
      </c>
      <c r="D62" s="400" t="s">
        <v>12857</v>
      </c>
    </row>
    <row r="63" spans="1:4" ht="13.5">
      <c r="A63" s="399">
        <v>90701</v>
      </c>
      <c r="B63" s="398" t="s">
        <v>4094</v>
      </c>
      <c r="C63" s="398" t="s">
        <v>81</v>
      </c>
      <c r="D63" s="400" t="s">
        <v>12858</v>
      </c>
    </row>
    <row r="64" spans="1:4" ht="13.5">
      <c r="A64" s="399">
        <v>90702</v>
      </c>
      <c r="B64" s="398" t="s">
        <v>4095</v>
      </c>
      <c r="C64" s="398" t="s">
        <v>81</v>
      </c>
      <c r="D64" s="400" t="s">
        <v>12859</v>
      </c>
    </row>
    <row r="65" spans="1:4" ht="13.5">
      <c r="A65" s="399">
        <v>90703</v>
      </c>
      <c r="B65" s="398" t="s">
        <v>4096</v>
      </c>
      <c r="C65" s="398" t="s">
        <v>81</v>
      </c>
      <c r="D65" s="400" t="s">
        <v>12860</v>
      </c>
    </row>
    <row r="66" spans="1:4" ht="13.5">
      <c r="A66" s="399">
        <v>90704</v>
      </c>
      <c r="B66" s="398" t="s">
        <v>4097</v>
      </c>
      <c r="C66" s="398" t="s">
        <v>81</v>
      </c>
      <c r="D66" s="400" t="s">
        <v>12861</v>
      </c>
    </row>
    <row r="67" spans="1:4" ht="13.5">
      <c r="A67" s="399">
        <v>90705</v>
      </c>
      <c r="B67" s="398" t="s">
        <v>4098</v>
      </c>
      <c r="C67" s="398" t="s">
        <v>81</v>
      </c>
      <c r="D67" s="400" t="s">
        <v>12862</v>
      </c>
    </row>
    <row r="68" spans="1:4" ht="13.5">
      <c r="A68" s="399">
        <v>90706</v>
      </c>
      <c r="B68" s="398" t="s">
        <v>4099</v>
      </c>
      <c r="C68" s="398" t="s">
        <v>81</v>
      </c>
      <c r="D68" s="400" t="s">
        <v>12863</v>
      </c>
    </row>
    <row r="69" spans="1:4" ht="13.5">
      <c r="A69" s="399">
        <v>90708</v>
      </c>
      <c r="B69" s="398" t="s">
        <v>4100</v>
      </c>
      <c r="C69" s="398" t="s">
        <v>81</v>
      </c>
      <c r="D69" s="400" t="s">
        <v>12864</v>
      </c>
    </row>
    <row r="70" spans="1:4" ht="13.5">
      <c r="A70" s="399">
        <v>90724</v>
      </c>
      <c r="B70" s="398" t="s">
        <v>4101</v>
      </c>
      <c r="C70" s="398" t="s">
        <v>82</v>
      </c>
      <c r="D70" s="400" t="s">
        <v>12515</v>
      </c>
    </row>
    <row r="71" spans="1:4" ht="13.5">
      <c r="A71" s="399">
        <v>90725</v>
      </c>
      <c r="B71" s="398" t="s">
        <v>4102</v>
      </c>
      <c r="C71" s="398" t="s">
        <v>82</v>
      </c>
      <c r="D71" s="400" t="s">
        <v>4077</v>
      </c>
    </row>
    <row r="72" spans="1:4" ht="13.5">
      <c r="A72" s="399">
        <v>90726</v>
      </c>
      <c r="B72" s="398" t="s">
        <v>4103</v>
      </c>
      <c r="C72" s="398" t="s">
        <v>82</v>
      </c>
      <c r="D72" s="400" t="s">
        <v>12865</v>
      </c>
    </row>
    <row r="73" spans="1:4" ht="13.5">
      <c r="A73" s="399">
        <v>90727</v>
      </c>
      <c r="B73" s="398" t="s">
        <v>4104</v>
      </c>
      <c r="C73" s="398" t="s">
        <v>82</v>
      </c>
      <c r="D73" s="400" t="s">
        <v>12866</v>
      </c>
    </row>
    <row r="74" spans="1:4" ht="13.5">
      <c r="A74" s="399">
        <v>90728</v>
      </c>
      <c r="B74" s="398" t="s">
        <v>4105</v>
      </c>
      <c r="C74" s="398" t="s">
        <v>82</v>
      </c>
      <c r="D74" s="400" t="s">
        <v>12867</v>
      </c>
    </row>
    <row r="75" spans="1:4" ht="13.5">
      <c r="A75" s="399">
        <v>90729</v>
      </c>
      <c r="B75" s="398" t="s">
        <v>4106</v>
      </c>
      <c r="C75" s="398" t="s">
        <v>82</v>
      </c>
      <c r="D75" s="400" t="s">
        <v>12868</v>
      </c>
    </row>
    <row r="76" spans="1:4" ht="13.5">
      <c r="A76" s="399">
        <v>90730</v>
      </c>
      <c r="B76" s="398" t="s">
        <v>4107</v>
      </c>
      <c r="C76" s="398" t="s">
        <v>82</v>
      </c>
      <c r="D76" s="400" t="s">
        <v>7708</v>
      </c>
    </row>
    <row r="77" spans="1:4" ht="13.5">
      <c r="A77" s="399">
        <v>90731</v>
      </c>
      <c r="B77" s="398" t="s">
        <v>4108</v>
      </c>
      <c r="C77" s="398" t="s">
        <v>82</v>
      </c>
      <c r="D77" s="400" t="s">
        <v>12869</v>
      </c>
    </row>
    <row r="78" spans="1:4" ht="13.5">
      <c r="A78" s="399">
        <v>90732</v>
      </c>
      <c r="B78" s="398" t="s">
        <v>4109</v>
      </c>
      <c r="C78" s="398" t="s">
        <v>82</v>
      </c>
      <c r="D78" s="400" t="s">
        <v>8330</v>
      </c>
    </row>
    <row r="79" spans="1:4" ht="13.5">
      <c r="A79" s="399">
        <v>90733</v>
      </c>
      <c r="B79" s="398" t="s">
        <v>4110</v>
      </c>
      <c r="C79" s="398" t="s">
        <v>81</v>
      </c>
      <c r="D79" s="400" t="s">
        <v>11890</v>
      </c>
    </row>
    <row r="80" spans="1:4" ht="13.5">
      <c r="A80" s="399">
        <v>90734</v>
      </c>
      <c r="B80" s="398" t="s">
        <v>4112</v>
      </c>
      <c r="C80" s="398" t="s">
        <v>81</v>
      </c>
      <c r="D80" s="400" t="s">
        <v>12870</v>
      </c>
    </row>
    <row r="81" spans="1:4" ht="13.5">
      <c r="A81" s="399">
        <v>90735</v>
      </c>
      <c r="B81" s="398" t="s">
        <v>4114</v>
      </c>
      <c r="C81" s="398" t="s">
        <v>81</v>
      </c>
      <c r="D81" s="400" t="s">
        <v>12871</v>
      </c>
    </row>
    <row r="82" spans="1:4" ht="13.5">
      <c r="A82" s="399">
        <v>90736</v>
      </c>
      <c r="B82" s="398" t="s">
        <v>4116</v>
      </c>
      <c r="C82" s="398" t="s">
        <v>81</v>
      </c>
      <c r="D82" s="400" t="s">
        <v>12872</v>
      </c>
    </row>
    <row r="83" spans="1:4" ht="13.5">
      <c r="A83" s="399">
        <v>90737</v>
      </c>
      <c r="B83" s="398" t="s">
        <v>4118</v>
      </c>
      <c r="C83" s="398" t="s">
        <v>81</v>
      </c>
      <c r="D83" s="400" t="s">
        <v>12873</v>
      </c>
    </row>
    <row r="84" spans="1:4" ht="13.5">
      <c r="A84" s="399">
        <v>90738</v>
      </c>
      <c r="B84" s="398" t="s">
        <v>4120</v>
      </c>
      <c r="C84" s="398" t="s">
        <v>81</v>
      </c>
      <c r="D84" s="400" t="s">
        <v>4667</v>
      </c>
    </row>
    <row r="85" spans="1:4" ht="13.5">
      <c r="A85" s="399">
        <v>90739</v>
      </c>
      <c r="B85" s="398" t="s">
        <v>4122</v>
      </c>
      <c r="C85" s="398" t="s">
        <v>81</v>
      </c>
      <c r="D85" s="400" t="s">
        <v>12874</v>
      </c>
    </row>
    <row r="86" spans="1:4" ht="13.5">
      <c r="A86" s="399">
        <v>90740</v>
      </c>
      <c r="B86" s="398" t="s">
        <v>4123</v>
      </c>
      <c r="C86" s="398" t="s">
        <v>81</v>
      </c>
      <c r="D86" s="400" t="s">
        <v>11030</v>
      </c>
    </row>
    <row r="87" spans="1:4" ht="13.5">
      <c r="A87" s="399">
        <v>90741</v>
      </c>
      <c r="B87" s="398" t="s">
        <v>4124</v>
      </c>
      <c r="C87" s="398" t="s">
        <v>81</v>
      </c>
      <c r="D87" s="400" t="s">
        <v>4259</v>
      </c>
    </row>
    <row r="88" spans="1:4" ht="13.5">
      <c r="A88" s="399">
        <v>90742</v>
      </c>
      <c r="B88" s="398" t="s">
        <v>4125</v>
      </c>
      <c r="C88" s="398" t="s">
        <v>81</v>
      </c>
      <c r="D88" s="400" t="s">
        <v>12875</v>
      </c>
    </row>
    <row r="89" spans="1:4" ht="13.5">
      <c r="A89" s="399">
        <v>90743</v>
      </c>
      <c r="B89" s="398" t="s">
        <v>4127</v>
      </c>
      <c r="C89" s="398" t="s">
        <v>81</v>
      </c>
      <c r="D89" s="400" t="s">
        <v>7281</v>
      </c>
    </row>
    <row r="90" spans="1:4" ht="13.5">
      <c r="A90" s="399">
        <v>90744</v>
      </c>
      <c r="B90" s="398" t="s">
        <v>4129</v>
      </c>
      <c r="C90" s="398" t="s">
        <v>81</v>
      </c>
      <c r="D90" s="400" t="s">
        <v>4990</v>
      </c>
    </row>
    <row r="91" spans="1:4" ht="13.5">
      <c r="A91" s="399">
        <v>90745</v>
      </c>
      <c r="B91" s="398" t="s">
        <v>4131</v>
      </c>
      <c r="C91" s="398" t="s">
        <v>81</v>
      </c>
      <c r="D91" s="400" t="s">
        <v>12876</v>
      </c>
    </row>
    <row r="92" spans="1:4" ht="13.5">
      <c r="A92" s="399">
        <v>90746</v>
      </c>
      <c r="B92" s="398" t="s">
        <v>4133</v>
      </c>
      <c r="C92" s="398" t="s">
        <v>81</v>
      </c>
      <c r="D92" s="400" t="s">
        <v>12877</v>
      </c>
    </row>
    <row r="93" spans="1:4" ht="13.5">
      <c r="A93" s="399">
        <v>90747</v>
      </c>
      <c r="B93" s="398" t="s">
        <v>4134</v>
      </c>
      <c r="C93" s="398" t="s">
        <v>81</v>
      </c>
      <c r="D93" s="400" t="s">
        <v>6996</v>
      </c>
    </row>
    <row r="94" spans="1:4" ht="13.5">
      <c r="A94" s="399">
        <v>94869</v>
      </c>
      <c r="B94" s="398" t="s">
        <v>4135</v>
      </c>
      <c r="C94" s="398" t="s">
        <v>81</v>
      </c>
      <c r="D94" s="400" t="s">
        <v>12878</v>
      </c>
    </row>
    <row r="95" spans="1:4" ht="13.5">
      <c r="A95" s="399">
        <v>94870</v>
      </c>
      <c r="B95" s="398" t="s">
        <v>4136</v>
      </c>
      <c r="C95" s="398" t="s">
        <v>81</v>
      </c>
      <c r="D95" s="400" t="s">
        <v>11187</v>
      </c>
    </row>
    <row r="96" spans="1:4" ht="13.5">
      <c r="A96" s="399">
        <v>94871</v>
      </c>
      <c r="B96" s="398" t="s">
        <v>4137</v>
      </c>
      <c r="C96" s="398" t="s">
        <v>81</v>
      </c>
      <c r="D96" s="400" t="s">
        <v>12879</v>
      </c>
    </row>
    <row r="97" spans="1:4" ht="13.5">
      <c r="A97" s="399">
        <v>94872</v>
      </c>
      <c r="B97" s="398" t="s">
        <v>4138</v>
      </c>
      <c r="C97" s="398" t="s">
        <v>81</v>
      </c>
      <c r="D97" s="400" t="s">
        <v>4781</v>
      </c>
    </row>
    <row r="98" spans="1:4" ht="13.5">
      <c r="A98" s="399">
        <v>94875</v>
      </c>
      <c r="B98" s="398" t="s">
        <v>4140</v>
      </c>
      <c r="C98" s="398" t="s">
        <v>81</v>
      </c>
      <c r="D98" s="400" t="s">
        <v>12880</v>
      </c>
    </row>
    <row r="99" spans="1:4" ht="13.5">
      <c r="A99" s="399">
        <v>94876</v>
      </c>
      <c r="B99" s="398" t="s">
        <v>4141</v>
      </c>
      <c r="C99" s="398" t="s">
        <v>81</v>
      </c>
      <c r="D99" s="400" t="s">
        <v>12156</v>
      </c>
    </row>
    <row r="100" spans="1:4" ht="13.5">
      <c r="A100" s="399">
        <v>94878</v>
      </c>
      <c r="B100" s="398" t="s">
        <v>4143</v>
      </c>
      <c r="C100" s="398" t="s">
        <v>81</v>
      </c>
      <c r="D100" s="400" t="s">
        <v>12881</v>
      </c>
    </row>
    <row r="101" spans="1:4" ht="13.5">
      <c r="A101" s="399">
        <v>94879</v>
      </c>
      <c r="B101" s="398" t="s">
        <v>4144</v>
      </c>
      <c r="C101" s="398" t="s">
        <v>81</v>
      </c>
      <c r="D101" s="400" t="s">
        <v>12882</v>
      </c>
    </row>
    <row r="102" spans="1:4" ht="13.5">
      <c r="A102" s="399">
        <v>94880</v>
      </c>
      <c r="B102" s="398" t="s">
        <v>4145</v>
      </c>
      <c r="C102" s="398" t="s">
        <v>81</v>
      </c>
      <c r="D102" s="400" t="s">
        <v>12883</v>
      </c>
    </row>
    <row r="103" spans="1:4" ht="13.5">
      <c r="A103" s="399">
        <v>94881</v>
      </c>
      <c r="B103" s="398" t="s">
        <v>4146</v>
      </c>
      <c r="C103" s="398" t="s">
        <v>81</v>
      </c>
      <c r="D103" s="400" t="s">
        <v>12884</v>
      </c>
    </row>
    <row r="104" spans="1:4" ht="13.5">
      <c r="A104" s="399">
        <v>94882</v>
      </c>
      <c r="B104" s="398" t="s">
        <v>4147</v>
      </c>
      <c r="C104" s="398" t="s">
        <v>81</v>
      </c>
      <c r="D104" s="400" t="s">
        <v>4034</v>
      </c>
    </row>
    <row r="105" spans="1:4" ht="13.5">
      <c r="A105" s="399">
        <v>94884</v>
      </c>
      <c r="B105" s="398" t="s">
        <v>4149</v>
      </c>
      <c r="C105" s="398" t="s">
        <v>81</v>
      </c>
      <c r="D105" s="400" t="s">
        <v>12885</v>
      </c>
    </row>
    <row r="106" spans="1:4" ht="13.5">
      <c r="A106" s="399">
        <v>97121</v>
      </c>
      <c r="B106" s="398" t="s">
        <v>4150</v>
      </c>
      <c r="C106" s="398" t="s">
        <v>81</v>
      </c>
      <c r="D106" s="400" t="s">
        <v>10747</v>
      </c>
    </row>
    <row r="107" spans="1:4" ht="13.5">
      <c r="A107" s="399">
        <v>97122</v>
      </c>
      <c r="B107" s="398" t="s">
        <v>4151</v>
      </c>
      <c r="C107" s="398" t="s">
        <v>81</v>
      </c>
      <c r="D107" s="400" t="s">
        <v>12886</v>
      </c>
    </row>
    <row r="108" spans="1:4" ht="13.5">
      <c r="A108" s="399">
        <v>97123</v>
      </c>
      <c r="B108" s="398" t="s">
        <v>4152</v>
      </c>
      <c r="C108" s="398" t="s">
        <v>81</v>
      </c>
      <c r="D108" s="400" t="s">
        <v>12887</v>
      </c>
    </row>
    <row r="109" spans="1:4" ht="13.5">
      <c r="A109" s="399">
        <v>97124</v>
      </c>
      <c r="B109" s="398" t="s">
        <v>4154</v>
      </c>
      <c r="C109" s="398" t="s">
        <v>81</v>
      </c>
      <c r="D109" s="400" t="s">
        <v>5318</v>
      </c>
    </row>
    <row r="110" spans="1:4" ht="13.5">
      <c r="A110" s="399">
        <v>97125</v>
      </c>
      <c r="B110" s="398" t="s">
        <v>4156</v>
      </c>
      <c r="C110" s="398" t="s">
        <v>81</v>
      </c>
      <c r="D110" s="400" t="s">
        <v>5276</v>
      </c>
    </row>
    <row r="111" spans="1:4" ht="13.5">
      <c r="A111" s="399">
        <v>97126</v>
      </c>
      <c r="B111" s="398" t="s">
        <v>4158</v>
      </c>
      <c r="C111" s="398" t="s">
        <v>81</v>
      </c>
      <c r="D111" s="400" t="s">
        <v>12888</v>
      </c>
    </row>
    <row r="112" spans="1:4" ht="13.5">
      <c r="A112" s="399">
        <v>102264</v>
      </c>
      <c r="B112" s="398" t="s">
        <v>4159</v>
      </c>
      <c r="C112" s="398" t="s">
        <v>81</v>
      </c>
      <c r="D112" s="400" t="s">
        <v>7807</v>
      </c>
    </row>
    <row r="113" spans="1:4" ht="13.5">
      <c r="A113" s="399">
        <v>102265</v>
      </c>
      <c r="B113" s="398" t="s">
        <v>4161</v>
      </c>
      <c r="C113" s="398" t="s">
        <v>82</v>
      </c>
      <c r="D113" s="400" t="s">
        <v>12889</v>
      </c>
    </row>
    <row r="114" spans="1:4" ht="13.5">
      <c r="A114" s="399">
        <v>102266</v>
      </c>
      <c r="B114" s="398" t="s">
        <v>4162</v>
      </c>
      <c r="C114" s="398" t="s">
        <v>82</v>
      </c>
      <c r="D114" s="400" t="s">
        <v>12890</v>
      </c>
    </row>
    <row r="115" spans="1:4" ht="13.5">
      <c r="A115" s="399">
        <v>102267</v>
      </c>
      <c r="B115" s="398" t="s">
        <v>4163</v>
      </c>
      <c r="C115" s="398" t="s">
        <v>82</v>
      </c>
      <c r="D115" s="400" t="s">
        <v>12891</v>
      </c>
    </row>
    <row r="116" spans="1:4" ht="13.5">
      <c r="A116" s="399">
        <v>102268</v>
      </c>
      <c r="B116" s="398" t="s">
        <v>4164</v>
      </c>
      <c r="C116" s="398" t="s">
        <v>82</v>
      </c>
      <c r="D116" s="400" t="s">
        <v>12892</v>
      </c>
    </row>
    <row r="117" spans="1:4" ht="13.5">
      <c r="A117" s="399">
        <v>102269</v>
      </c>
      <c r="B117" s="398" t="s">
        <v>4165</v>
      </c>
      <c r="C117" s="398" t="s">
        <v>82</v>
      </c>
      <c r="D117" s="400" t="s">
        <v>12893</v>
      </c>
    </row>
    <row r="118" spans="1:4" ht="13.5">
      <c r="A118" s="399">
        <v>92833</v>
      </c>
      <c r="B118" s="398" t="s">
        <v>4166</v>
      </c>
      <c r="C118" s="398" t="s">
        <v>81</v>
      </c>
      <c r="D118" s="400" t="s">
        <v>12894</v>
      </c>
    </row>
    <row r="119" spans="1:4" ht="13.5">
      <c r="A119" s="399">
        <v>92834</v>
      </c>
      <c r="B119" s="398" t="s">
        <v>4167</v>
      </c>
      <c r="C119" s="398" t="s">
        <v>81</v>
      </c>
      <c r="D119" s="400" t="s">
        <v>12895</v>
      </c>
    </row>
    <row r="120" spans="1:4" ht="13.5">
      <c r="A120" s="399">
        <v>92835</v>
      </c>
      <c r="B120" s="398" t="s">
        <v>4168</v>
      </c>
      <c r="C120" s="398" t="s">
        <v>81</v>
      </c>
      <c r="D120" s="400" t="s">
        <v>12896</v>
      </c>
    </row>
    <row r="121" spans="1:4" ht="13.5">
      <c r="A121" s="399">
        <v>92836</v>
      </c>
      <c r="B121" s="398" t="s">
        <v>4169</v>
      </c>
      <c r="C121" s="398" t="s">
        <v>81</v>
      </c>
      <c r="D121" s="400" t="s">
        <v>6933</v>
      </c>
    </row>
    <row r="122" spans="1:4" ht="13.5">
      <c r="A122" s="399">
        <v>92837</v>
      </c>
      <c r="B122" s="398" t="s">
        <v>4171</v>
      </c>
      <c r="C122" s="398" t="s">
        <v>81</v>
      </c>
      <c r="D122" s="400" t="s">
        <v>12897</v>
      </c>
    </row>
    <row r="123" spans="1:4" ht="13.5">
      <c r="A123" s="399">
        <v>92838</v>
      </c>
      <c r="B123" s="398" t="s">
        <v>4172</v>
      </c>
      <c r="C123" s="398" t="s">
        <v>81</v>
      </c>
      <c r="D123" s="400" t="s">
        <v>12898</v>
      </c>
    </row>
    <row r="124" spans="1:4" ht="13.5">
      <c r="A124" s="399">
        <v>92839</v>
      </c>
      <c r="B124" s="398" t="s">
        <v>4173</v>
      </c>
      <c r="C124" s="398" t="s">
        <v>81</v>
      </c>
      <c r="D124" s="400" t="s">
        <v>12899</v>
      </c>
    </row>
    <row r="125" spans="1:4" ht="13.5">
      <c r="A125" s="399">
        <v>92840</v>
      </c>
      <c r="B125" s="398" t="s">
        <v>4174</v>
      </c>
      <c r="C125" s="398" t="s">
        <v>81</v>
      </c>
      <c r="D125" s="400" t="s">
        <v>12900</v>
      </c>
    </row>
    <row r="126" spans="1:4" ht="13.5">
      <c r="A126" s="399">
        <v>92841</v>
      </c>
      <c r="B126" s="398" t="s">
        <v>4175</v>
      </c>
      <c r="C126" s="398" t="s">
        <v>81</v>
      </c>
      <c r="D126" s="400" t="s">
        <v>12901</v>
      </c>
    </row>
    <row r="127" spans="1:4" ht="13.5">
      <c r="A127" s="399">
        <v>92842</v>
      </c>
      <c r="B127" s="398" t="s">
        <v>4176</v>
      </c>
      <c r="C127" s="398" t="s">
        <v>81</v>
      </c>
      <c r="D127" s="400" t="s">
        <v>6864</v>
      </c>
    </row>
    <row r="128" spans="1:4" ht="13.5">
      <c r="A128" s="399">
        <v>92843</v>
      </c>
      <c r="B128" s="398" t="s">
        <v>4177</v>
      </c>
      <c r="C128" s="398" t="s">
        <v>81</v>
      </c>
      <c r="D128" s="400" t="s">
        <v>12902</v>
      </c>
    </row>
    <row r="129" spans="1:4" ht="13.5">
      <c r="A129" s="399">
        <v>92844</v>
      </c>
      <c r="B129" s="398" t="s">
        <v>4178</v>
      </c>
      <c r="C129" s="398" t="s">
        <v>81</v>
      </c>
      <c r="D129" s="400" t="s">
        <v>12903</v>
      </c>
    </row>
    <row r="130" spans="1:4" ht="13.5">
      <c r="A130" s="399">
        <v>92845</v>
      </c>
      <c r="B130" s="398" t="s">
        <v>4180</v>
      </c>
      <c r="C130" s="398" t="s">
        <v>81</v>
      </c>
      <c r="D130" s="400" t="s">
        <v>12904</v>
      </c>
    </row>
    <row r="131" spans="1:4" ht="13.5">
      <c r="A131" s="399">
        <v>92846</v>
      </c>
      <c r="B131" s="398" t="s">
        <v>4181</v>
      </c>
      <c r="C131" s="398" t="s">
        <v>81</v>
      </c>
      <c r="D131" s="400" t="s">
        <v>12905</v>
      </c>
    </row>
    <row r="132" spans="1:4" ht="13.5">
      <c r="A132" s="399">
        <v>92847</v>
      </c>
      <c r="B132" s="398" t="s">
        <v>4182</v>
      </c>
      <c r="C132" s="398" t="s">
        <v>81</v>
      </c>
      <c r="D132" s="400" t="s">
        <v>12906</v>
      </c>
    </row>
    <row r="133" spans="1:4" ht="13.5">
      <c r="A133" s="399">
        <v>92848</v>
      </c>
      <c r="B133" s="398" t="s">
        <v>4183</v>
      </c>
      <c r="C133" s="398" t="s">
        <v>81</v>
      </c>
      <c r="D133" s="400" t="s">
        <v>4517</v>
      </c>
    </row>
    <row r="134" spans="1:4" ht="13.5">
      <c r="A134" s="399">
        <v>92849</v>
      </c>
      <c r="B134" s="398" t="s">
        <v>4185</v>
      </c>
      <c r="C134" s="398" t="s">
        <v>81</v>
      </c>
      <c r="D134" s="400" t="s">
        <v>12907</v>
      </c>
    </row>
    <row r="135" spans="1:4" ht="13.5">
      <c r="A135" s="399">
        <v>92850</v>
      </c>
      <c r="B135" s="398" t="s">
        <v>4186</v>
      </c>
      <c r="C135" s="398" t="s">
        <v>81</v>
      </c>
      <c r="D135" s="400" t="s">
        <v>12908</v>
      </c>
    </row>
    <row r="136" spans="1:4" ht="13.5">
      <c r="A136" s="399">
        <v>92851</v>
      </c>
      <c r="B136" s="398" t="s">
        <v>4188</v>
      </c>
      <c r="C136" s="398" t="s">
        <v>81</v>
      </c>
      <c r="D136" s="400" t="s">
        <v>12909</v>
      </c>
    </row>
    <row r="137" spans="1:4" ht="13.5">
      <c r="A137" s="399">
        <v>92852</v>
      </c>
      <c r="B137" s="398" t="s">
        <v>4189</v>
      </c>
      <c r="C137" s="398" t="s">
        <v>81</v>
      </c>
      <c r="D137" s="400" t="s">
        <v>12910</v>
      </c>
    </row>
    <row r="138" spans="1:4" ht="13.5">
      <c r="A138" s="399">
        <v>92853</v>
      </c>
      <c r="B138" s="398" t="s">
        <v>4191</v>
      </c>
      <c r="C138" s="398" t="s">
        <v>81</v>
      </c>
      <c r="D138" s="400" t="s">
        <v>12911</v>
      </c>
    </row>
    <row r="139" spans="1:4" ht="13.5">
      <c r="A139" s="399">
        <v>92854</v>
      </c>
      <c r="B139" s="398" t="s">
        <v>4192</v>
      </c>
      <c r="C139" s="398" t="s">
        <v>81</v>
      </c>
      <c r="D139" s="400" t="s">
        <v>9222</v>
      </c>
    </row>
    <row r="140" spans="1:4" ht="13.5">
      <c r="A140" s="399">
        <v>92855</v>
      </c>
      <c r="B140" s="398" t="s">
        <v>4194</v>
      </c>
      <c r="C140" s="398" t="s">
        <v>81</v>
      </c>
      <c r="D140" s="400" t="s">
        <v>12912</v>
      </c>
    </row>
    <row r="141" spans="1:4" ht="13.5">
      <c r="A141" s="399">
        <v>92856</v>
      </c>
      <c r="B141" s="398" t="s">
        <v>4195</v>
      </c>
      <c r="C141" s="398" t="s">
        <v>81</v>
      </c>
      <c r="D141" s="400" t="s">
        <v>12913</v>
      </c>
    </row>
    <row r="142" spans="1:4" ht="13.5">
      <c r="A142" s="399">
        <v>92857</v>
      </c>
      <c r="B142" s="398" t="s">
        <v>4196</v>
      </c>
      <c r="C142" s="398" t="s">
        <v>81</v>
      </c>
      <c r="D142" s="400" t="s">
        <v>12914</v>
      </c>
    </row>
    <row r="143" spans="1:4" ht="13.5">
      <c r="A143" s="399">
        <v>92858</v>
      </c>
      <c r="B143" s="398" t="s">
        <v>4197</v>
      </c>
      <c r="C143" s="398" t="s">
        <v>81</v>
      </c>
      <c r="D143" s="400" t="s">
        <v>11988</v>
      </c>
    </row>
    <row r="144" spans="1:4" ht="13.5">
      <c r="A144" s="399">
        <v>92859</v>
      </c>
      <c r="B144" s="398" t="s">
        <v>4199</v>
      </c>
      <c r="C144" s="398" t="s">
        <v>81</v>
      </c>
      <c r="D144" s="400" t="s">
        <v>12915</v>
      </c>
    </row>
    <row r="145" spans="1:4" ht="13.5">
      <c r="A145" s="399">
        <v>92860</v>
      </c>
      <c r="B145" s="398" t="s">
        <v>4200</v>
      </c>
      <c r="C145" s="398" t="s">
        <v>81</v>
      </c>
      <c r="D145" s="400" t="s">
        <v>12916</v>
      </c>
    </row>
    <row r="146" spans="1:4" ht="13.5">
      <c r="A146" s="399">
        <v>92861</v>
      </c>
      <c r="B146" s="398" t="s">
        <v>4201</v>
      </c>
      <c r="C146" s="398" t="s">
        <v>81</v>
      </c>
      <c r="D146" s="400" t="s">
        <v>12917</v>
      </c>
    </row>
    <row r="147" spans="1:4" ht="13.5">
      <c r="A147" s="399">
        <v>92862</v>
      </c>
      <c r="B147" s="398" t="s">
        <v>4202</v>
      </c>
      <c r="C147" s="398" t="s">
        <v>81</v>
      </c>
      <c r="D147" s="400" t="s">
        <v>12918</v>
      </c>
    </row>
    <row r="148" spans="1:4" ht="13.5">
      <c r="A148" s="399">
        <v>92863</v>
      </c>
      <c r="B148" s="398" t="s">
        <v>4203</v>
      </c>
      <c r="C148" s="398" t="s">
        <v>81</v>
      </c>
      <c r="D148" s="400" t="s">
        <v>12919</v>
      </c>
    </row>
    <row r="149" spans="1:4" ht="13.5">
      <c r="A149" s="399">
        <v>92864</v>
      </c>
      <c r="B149" s="398" t="s">
        <v>4204</v>
      </c>
      <c r="C149" s="398" t="s">
        <v>81</v>
      </c>
      <c r="D149" s="400" t="s">
        <v>12920</v>
      </c>
    </row>
    <row r="150" spans="1:4" ht="13.5">
      <c r="A150" s="399">
        <v>92210</v>
      </c>
      <c r="B150" s="398" t="s">
        <v>4205</v>
      </c>
      <c r="C150" s="398" t="s">
        <v>81</v>
      </c>
      <c r="D150" s="400" t="s">
        <v>12921</v>
      </c>
    </row>
    <row r="151" spans="1:4" ht="13.5">
      <c r="A151" s="399">
        <v>92211</v>
      </c>
      <c r="B151" s="398" t="s">
        <v>4206</v>
      </c>
      <c r="C151" s="398" t="s">
        <v>81</v>
      </c>
      <c r="D151" s="400" t="s">
        <v>12922</v>
      </c>
    </row>
    <row r="152" spans="1:4" ht="13.5">
      <c r="A152" s="399">
        <v>92212</v>
      </c>
      <c r="B152" s="398" t="s">
        <v>4207</v>
      </c>
      <c r="C152" s="398" t="s">
        <v>81</v>
      </c>
      <c r="D152" s="400" t="s">
        <v>12923</v>
      </c>
    </row>
    <row r="153" spans="1:4" ht="13.5">
      <c r="A153" s="399">
        <v>92213</v>
      </c>
      <c r="B153" s="398" t="s">
        <v>4208</v>
      </c>
      <c r="C153" s="398" t="s">
        <v>81</v>
      </c>
      <c r="D153" s="400" t="s">
        <v>5709</v>
      </c>
    </row>
    <row r="154" spans="1:4" ht="13.5">
      <c r="A154" s="399">
        <v>92214</v>
      </c>
      <c r="B154" s="398" t="s">
        <v>4209</v>
      </c>
      <c r="C154" s="398" t="s">
        <v>81</v>
      </c>
      <c r="D154" s="400" t="s">
        <v>12924</v>
      </c>
    </row>
    <row r="155" spans="1:4" ht="13.5">
      <c r="A155" s="399">
        <v>92215</v>
      </c>
      <c r="B155" s="398" t="s">
        <v>4210</v>
      </c>
      <c r="C155" s="398" t="s">
        <v>81</v>
      </c>
      <c r="D155" s="400" t="s">
        <v>12925</v>
      </c>
    </row>
    <row r="156" spans="1:4" ht="13.5">
      <c r="A156" s="399">
        <v>92216</v>
      </c>
      <c r="B156" s="398" t="s">
        <v>4211</v>
      </c>
      <c r="C156" s="398" t="s">
        <v>81</v>
      </c>
      <c r="D156" s="400" t="s">
        <v>12926</v>
      </c>
    </row>
    <row r="157" spans="1:4" ht="13.5">
      <c r="A157" s="399">
        <v>92219</v>
      </c>
      <c r="B157" s="398" t="s">
        <v>4212</v>
      </c>
      <c r="C157" s="398" t="s">
        <v>81</v>
      </c>
      <c r="D157" s="400" t="s">
        <v>12927</v>
      </c>
    </row>
    <row r="158" spans="1:4" ht="13.5">
      <c r="A158" s="399">
        <v>92220</v>
      </c>
      <c r="B158" s="398" t="s">
        <v>4213</v>
      </c>
      <c r="C158" s="398" t="s">
        <v>81</v>
      </c>
      <c r="D158" s="400" t="s">
        <v>12928</v>
      </c>
    </row>
    <row r="159" spans="1:4" ht="13.5">
      <c r="A159" s="399">
        <v>92221</v>
      </c>
      <c r="B159" s="398" t="s">
        <v>4214</v>
      </c>
      <c r="C159" s="398" t="s">
        <v>81</v>
      </c>
      <c r="D159" s="400" t="s">
        <v>12929</v>
      </c>
    </row>
    <row r="160" spans="1:4" ht="13.5">
      <c r="A160" s="399">
        <v>92222</v>
      </c>
      <c r="B160" s="398" t="s">
        <v>4215</v>
      </c>
      <c r="C160" s="398" t="s">
        <v>81</v>
      </c>
      <c r="D160" s="400" t="s">
        <v>12930</v>
      </c>
    </row>
    <row r="161" spans="1:4" ht="13.5">
      <c r="A161" s="399">
        <v>92223</v>
      </c>
      <c r="B161" s="398" t="s">
        <v>4216</v>
      </c>
      <c r="C161" s="398" t="s">
        <v>81</v>
      </c>
      <c r="D161" s="400" t="s">
        <v>12931</v>
      </c>
    </row>
    <row r="162" spans="1:4" ht="13.5">
      <c r="A162" s="399">
        <v>92224</v>
      </c>
      <c r="B162" s="398" t="s">
        <v>4217</v>
      </c>
      <c r="C162" s="398" t="s">
        <v>81</v>
      </c>
      <c r="D162" s="400" t="s">
        <v>12932</v>
      </c>
    </row>
    <row r="163" spans="1:4" ht="13.5">
      <c r="A163" s="399">
        <v>92226</v>
      </c>
      <c r="B163" s="398" t="s">
        <v>4218</v>
      </c>
      <c r="C163" s="398" t="s">
        <v>81</v>
      </c>
      <c r="D163" s="400" t="s">
        <v>12933</v>
      </c>
    </row>
    <row r="164" spans="1:4" ht="13.5">
      <c r="A164" s="399">
        <v>92808</v>
      </c>
      <c r="B164" s="398" t="s">
        <v>4220</v>
      </c>
      <c r="C164" s="398" t="s">
        <v>81</v>
      </c>
      <c r="D164" s="400" t="s">
        <v>12934</v>
      </c>
    </row>
    <row r="165" spans="1:4" ht="13.5">
      <c r="A165" s="399">
        <v>92809</v>
      </c>
      <c r="B165" s="398" t="s">
        <v>4221</v>
      </c>
      <c r="C165" s="398" t="s">
        <v>81</v>
      </c>
      <c r="D165" s="400" t="s">
        <v>12935</v>
      </c>
    </row>
    <row r="166" spans="1:4" ht="13.5">
      <c r="A166" s="399">
        <v>92810</v>
      </c>
      <c r="B166" s="398" t="s">
        <v>4222</v>
      </c>
      <c r="C166" s="398" t="s">
        <v>81</v>
      </c>
      <c r="D166" s="400" t="s">
        <v>12936</v>
      </c>
    </row>
    <row r="167" spans="1:4" ht="13.5">
      <c r="A167" s="399">
        <v>92811</v>
      </c>
      <c r="B167" s="398" t="s">
        <v>4224</v>
      </c>
      <c r="C167" s="398" t="s">
        <v>81</v>
      </c>
      <c r="D167" s="400" t="s">
        <v>12937</v>
      </c>
    </row>
    <row r="168" spans="1:4" ht="13.5">
      <c r="A168" s="399">
        <v>92812</v>
      </c>
      <c r="B168" s="398" t="s">
        <v>4225</v>
      </c>
      <c r="C168" s="398" t="s">
        <v>81</v>
      </c>
      <c r="D168" s="400" t="s">
        <v>12938</v>
      </c>
    </row>
    <row r="169" spans="1:4" ht="13.5">
      <c r="A169" s="399">
        <v>92813</v>
      </c>
      <c r="B169" s="398" t="s">
        <v>4226</v>
      </c>
      <c r="C169" s="398" t="s">
        <v>81</v>
      </c>
      <c r="D169" s="400" t="s">
        <v>12939</v>
      </c>
    </row>
    <row r="170" spans="1:4" ht="13.5">
      <c r="A170" s="399">
        <v>92814</v>
      </c>
      <c r="B170" s="398" t="s">
        <v>4227</v>
      </c>
      <c r="C170" s="398" t="s">
        <v>81</v>
      </c>
      <c r="D170" s="400" t="s">
        <v>12940</v>
      </c>
    </row>
    <row r="171" spans="1:4" ht="13.5">
      <c r="A171" s="399">
        <v>92815</v>
      </c>
      <c r="B171" s="398" t="s">
        <v>4228</v>
      </c>
      <c r="C171" s="398" t="s">
        <v>81</v>
      </c>
      <c r="D171" s="400" t="s">
        <v>12941</v>
      </c>
    </row>
    <row r="172" spans="1:4" ht="13.5">
      <c r="A172" s="399">
        <v>92816</v>
      </c>
      <c r="B172" s="398" t="s">
        <v>4229</v>
      </c>
      <c r="C172" s="398" t="s">
        <v>81</v>
      </c>
      <c r="D172" s="400" t="s">
        <v>12942</v>
      </c>
    </row>
    <row r="173" spans="1:4" ht="13.5">
      <c r="A173" s="399">
        <v>92817</v>
      </c>
      <c r="B173" s="398" t="s">
        <v>4230</v>
      </c>
      <c r="C173" s="398" t="s">
        <v>81</v>
      </c>
      <c r="D173" s="400" t="s">
        <v>12943</v>
      </c>
    </row>
    <row r="174" spans="1:4" ht="13.5">
      <c r="A174" s="399">
        <v>92818</v>
      </c>
      <c r="B174" s="398" t="s">
        <v>4231</v>
      </c>
      <c r="C174" s="398" t="s">
        <v>81</v>
      </c>
      <c r="D174" s="400" t="s">
        <v>12944</v>
      </c>
    </row>
    <row r="175" spans="1:4" ht="13.5">
      <c r="A175" s="399">
        <v>92819</v>
      </c>
      <c r="B175" s="398" t="s">
        <v>4232</v>
      </c>
      <c r="C175" s="398" t="s">
        <v>81</v>
      </c>
      <c r="D175" s="400" t="s">
        <v>12945</v>
      </c>
    </row>
    <row r="176" spans="1:4" ht="13.5">
      <c r="A176" s="399">
        <v>92820</v>
      </c>
      <c r="B176" s="398" t="s">
        <v>4233</v>
      </c>
      <c r="C176" s="398" t="s">
        <v>81</v>
      </c>
      <c r="D176" s="400" t="s">
        <v>8781</v>
      </c>
    </row>
    <row r="177" spans="1:4" ht="13.5">
      <c r="A177" s="399">
        <v>92821</v>
      </c>
      <c r="B177" s="398" t="s">
        <v>4235</v>
      </c>
      <c r="C177" s="398" t="s">
        <v>81</v>
      </c>
      <c r="D177" s="400" t="s">
        <v>12946</v>
      </c>
    </row>
    <row r="178" spans="1:4" ht="13.5">
      <c r="A178" s="399">
        <v>92822</v>
      </c>
      <c r="B178" s="398" t="s">
        <v>4236</v>
      </c>
      <c r="C178" s="398" t="s">
        <v>81</v>
      </c>
      <c r="D178" s="400" t="s">
        <v>12947</v>
      </c>
    </row>
    <row r="179" spans="1:4" ht="13.5">
      <c r="A179" s="399">
        <v>92824</v>
      </c>
      <c r="B179" s="398" t="s">
        <v>4238</v>
      </c>
      <c r="C179" s="398" t="s">
        <v>81</v>
      </c>
      <c r="D179" s="400" t="s">
        <v>5838</v>
      </c>
    </row>
    <row r="180" spans="1:4" ht="13.5">
      <c r="A180" s="399">
        <v>92825</v>
      </c>
      <c r="B180" s="398" t="s">
        <v>4239</v>
      </c>
      <c r="C180" s="398" t="s">
        <v>81</v>
      </c>
      <c r="D180" s="400" t="s">
        <v>12948</v>
      </c>
    </row>
    <row r="181" spans="1:4" ht="13.5">
      <c r="A181" s="399">
        <v>92826</v>
      </c>
      <c r="B181" s="398" t="s">
        <v>4240</v>
      </c>
      <c r="C181" s="398" t="s">
        <v>81</v>
      </c>
      <c r="D181" s="400" t="s">
        <v>12949</v>
      </c>
    </row>
    <row r="182" spans="1:4" ht="13.5">
      <c r="A182" s="399">
        <v>92827</v>
      </c>
      <c r="B182" s="398" t="s">
        <v>4241</v>
      </c>
      <c r="C182" s="398" t="s">
        <v>81</v>
      </c>
      <c r="D182" s="400" t="s">
        <v>12950</v>
      </c>
    </row>
    <row r="183" spans="1:4" ht="13.5">
      <c r="A183" s="399">
        <v>92828</v>
      </c>
      <c r="B183" s="398" t="s">
        <v>4242</v>
      </c>
      <c r="C183" s="398" t="s">
        <v>81</v>
      </c>
      <c r="D183" s="400" t="s">
        <v>12951</v>
      </c>
    </row>
    <row r="184" spans="1:4" ht="13.5">
      <c r="A184" s="399">
        <v>92829</v>
      </c>
      <c r="B184" s="398" t="s">
        <v>4243</v>
      </c>
      <c r="C184" s="398" t="s">
        <v>81</v>
      </c>
      <c r="D184" s="400" t="s">
        <v>12952</v>
      </c>
    </row>
    <row r="185" spans="1:4" ht="13.5">
      <c r="A185" s="399">
        <v>92830</v>
      </c>
      <c r="B185" s="398" t="s">
        <v>4244</v>
      </c>
      <c r="C185" s="398" t="s">
        <v>81</v>
      </c>
      <c r="D185" s="400" t="s">
        <v>12953</v>
      </c>
    </row>
    <row r="186" spans="1:4" ht="13.5">
      <c r="A186" s="399">
        <v>92831</v>
      </c>
      <c r="B186" s="398" t="s">
        <v>4245</v>
      </c>
      <c r="C186" s="398" t="s">
        <v>81</v>
      </c>
      <c r="D186" s="400" t="s">
        <v>12954</v>
      </c>
    </row>
    <row r="187" spans="1:4" ht="13.5">
      <c r="A187" s="399">
        <v>92832</v>
      </c>
      <c r="B187" s="398" t="s">
        <v>4246</v>
      </c>
      <c r="C187" s="398" t="s">
        <v>81</v>
      </c>
      <c r="D187" s="400" t="s">
        <v>12955</v>
      </c>
    </row>
    <row r="188" spans="1:4" ht="13.5">
      <c r="A188" s="399">
        <v>95565</v>
      </c>
      <c r="B188" s="398" t="s">
        <v>4247</v>
      </c>
      <c r="C188" s="398" t="s">
        <v>81</v>
      </c>
      <c r="D188" s="400" t="s">
        <v>12956</v>
      </c>
    </row>
    <row r="189" spans="1:4" ht="13.5">
      <c r="A189" s="399">
        <v>95566</v>
      </c>
      <c r="B189" s="398" t="s">
        <v>4249</v>
      </c>
      <c r="C189" s="398" t="s">
        <v>81</v>
      </c>
      <c r="D189" s="400" t="s">
        <v>12957</v>
      </c>
    </row>
    <row r="190" spans="1:4" ht="13.5">
      <c r="A190" s="399">
        <v>95567</v>
      </c>
      <c r="B190" s="398" t="s">
        <v>4250</v>
      </c>
      <c r="C190" s="398" t="s">
        <v>81</v>
      </c>
      <c r="D190" s="400" t="s">
        <v>12958</v>
      </c>
    </row>
    <row r="191" spans="1:4" ht="13.5">
      <c r="A191" s="399">
        <v>95568</v>
      </c>
      <c r="B191" s="398" t="s">
        <v>4251</v>
      </c>
      <c r="C191" s="398" t="s">
        <v>81</v>
      </c>
      <c r="D191" s="400" t="s">
        <v>12959</v>
      </c>
    </row>
    <row r="192" spans="1:4" ht="13.5">
      <c r="A192" s="399">
        <v>95569</v>
      </c>
      <c r="B192" s="398" t="s">
        <v>4252</v>
      </c>
      <c r="C192" s="398" t="s">
        <v>81</v>
      </c>
      <c r="D192" s="400" t="s">
        <v>12960</v>
      </c>
    </row>
    <row r="193" spans="1:4" ht="13.5">
      <c r="A193" s="399">
        <v>95570</v>
      </c>
      <c r="B193" s="398" t="s">
        <v>4254</v>
      </c>
      <c r="C193" s="398" t="s">
        <v>81</v>
      </c>
      <c r="D193" s="400" t="s">
        <v>12961</v>
      </c>
    </row>
    <row r="194" spans="1:4" ht="13.5">
      <c r="A194" s="399">
        <v>95571</v>
      </c>
      <c r="B194" s="398" t="s">
        <v>4256</v>
      </c>
      <c r="C194" s="398" t="s">
        <v>81</v>
      </c>
      <c r="D194" s="400" t="s">
        <v>12962</v>
      </c>
    </row>
    <row r="195" spans="1:4" ht="13.5">
      <c r="A195" s="399">
        <v>95572</v>
      </c>
      <c r="B195" s="398" t="s">
        <v>4257</v>
      </c>
      <c r="C195" s="398" t="s">
        <v>81</v>
      </c>
      <c r="D195" s="400" t="s">
        <v>12963</v>
      </c>
    </row>
    <row r="196" spans="1:4" ht="13.5">
      <c r="A196" s="399">
        <v>97127</v>
      </c>
      <c r="B196" s="398" t="s">
        <v>4258</v>
      </c>
      <c r="C196" s="398" t="s">
        <v>81</v>
      </c>
      <c r="D196" s="400" t="s">
        <v>5371</v>
      </c>
    </row>
    <row r="197" spans="1:4" ht="13.5">
      <c r="A197" s="399">
        <v>97128</v>
      </c>
      <c r="B197" s="398" t="s">
        <v>4260</v>
      </c>
      <c r="C197" s="398" t="s">
        <v>81</v>
      </c>
      <c r="D197" s="400" t="s">
        <v>12964</v>
      </c>
    </row>
    <row r="198" spans="1:4" ht="13.5">
      <c r="A198" s="399">
        <v>97129</v>
      </c>
      <c r="B198" s="398" t="s">
        <v>4262</v>
      </c>
      <c r="C198" s="398" t="s">
        <v>81</v>
      </c>
      <c r="D198" s="400" t="s">
        <v>12965</v>
      </c>
    </row>
    <row r="199" spans="1:4" ht="13.5">
      <c r="A199" s="399">
        <v>97130</v>
      </c>
      <c r="B199" s="398" t="s">
        <v>4264</v>
      </c>
      <c r="C199" s="398" t="s">
        <v>81</v>
      </c>
      <c r="D199" s="400" t="s">
        <v>12966</v>
      </c>
    </row>
    <row r="200" spans="1:4" ht="13.5">
      <c r="A200" s="399">
        <v>97131</v>
      </c>
      <c r="B200" s="398" t="s">
        <v>4266</v>
      </c>
      <c r="C200" s="398" t="s">
        <v>81</v>
      </c>
      <c r="D200" s="400" t="s">
        <v>12967</v>
      </c>
    </row>
    <row r="201" spans="1:4" ht="13.5">
      <c r="A201" s="399">
        <v>97132</v>
      </c>
      <c r="B201" s="398" t="s">
        <v>4268</v>
      </c>
      <c r="C201" s="398" t="s">
        <v>81</v>
      </c>
      <c r="D201" s="400" t="s">
        <v>6994</v>
      </c>
    </row>
    <row r="202" spans="1:4" ht="13.5">
      <c r="A202" s="399">
        <v>97133</v>
      </c>
      <c r="B202" s="398" t="s">
        <v>4270</v>
      </c>
      <c r="C202" s="398" t="s">
        <v>81</v>
      </c>
      <c r="D202" s="400" t="s">
        <v>12968</v>
      </c>
    </row>
    <row r="203" spans="1:4" ht="13.5">
      <c r="A203" s="399">
        <v>97134</v>
      </c>
      <c r="B203" s="398" t="s">
        <v>4271</v>
      </c>
      <c r="C203" s="398" t="s">
        <v>81</v>
      </c>
      <c r="D203" s="400" t="s">
        <v>12969</v>
      </c>
    </row>
    <row r="204" spans="1:4" ht="13.5">
      <c r="A204" s="399">
        <v>97135</v>
      </c>
      <c r="B204" s="398" t="s">
        <v>4273</v>
      </c>
      <c r="C204" s="398" t="s">
        <v>81</v>
      </c>
      <c r="D204" s="400" t="s">
        <v>5371</v>
      </c>
    </row>
    <row r="205" spans="1:4" ht="13.5">
      <c r="A205" s="399">
        <v>97136</v>
      </c>
      <c r="B205" s="398" t="s">
        <v>4275</v>
      </c>
      <c r="C205" s="398" t="s">
        <v>81</v>
      </c>
      <c r="D205" s="400" t="s">
        <v>4128</v>
      </c>
    </row>
    <row r="206" spans="1:4" ht="13.5">
      <c r="A206" s="399">
        <v>97137</v>
      </c>
      <c r="B206" s="398" t="s">
        <v>4276</v>
      </c>
      <c r="C206" s="398" t="s">
        <v>81</v>
      </c>
      <c r="D206" s="400" t="s">
        <v>4996</v>
      </c>
    </row>
    <row r="207" spans="1:4" ht="13.5">
      <c r="A207" s="399">
        <v>97138</v>
      </c>
      <c r="B207" s="398" t="s">
        <v>4278</v>
      </c>
      <c r="C207" s="398" t="s">
        <v>81</v>
      </c>
      <c r="D207" s="400" t="s">
        <v>12970</v>
      </c>
    </row>
    <row r="208" spans="1:4" ht="13.5">
      <c r="A208" s="399">
        <v>97139</v>
      </c>
      <c r="B208" s="398" t="s">
        <v>4279</v>
      </c>
      <c r="C208" s="398" t="s">
        <v>81</v>
      </c>
      <c r="D208" s="400" t="s">
        <v>10980</v>
      </c>
    </row>
    <row r="209" spans="1:4" ht="13.5">
      <c r="A209" s="399">
        <v>97140</v>
      </c>
      <c r="B209" s="398" t="s">
        <v>4281</v>
      </c>
      <c r="C209" s="398" t="s">
        <v>81</v>
      </c>
      <c r="D209" s="400" t="s">
        <v>10346</v>
      </c>
    </row>
    <row r="210" spans="1:4" ht="13.5">
      <c r="A210" s="399">
        <v>103089</v>
      </c>
      <c r="B210" s="398" t="s">
        <v>4282</v>
      </c>
      <c r="C210" s="398" t="s">
        <v>81</v>
      </c>
      <c r="D210" s="400" t="s">
        <v>12971</v>
      </c>
    </row>
    <row r="211" spans="1:4" ht="13.5">
      <c r="A211" s="399">
        <v>103090</v>
      </c>
      <c r="B211" s="398" t="s">
        <v>4283</v>
      </c>
      <c r="C211" s="398" t="s">
        <v>81</v>
      </c>
      <c r="D211" s="400" t="s">
        <v>7409</v>
      </c>
    </row>
    <row r="212" spans="1:4" ht="13.5">
      <c r="A212" s="399">
        <v>103091</v>
      </c>
      <c r="B212" s="398" t="s">
        <v>4284</v>
      </c>
      <c r="C212" s="398" t="s">
        <v>81</v>
      </c>
      <c r="D212" s="400" t="s">
        <v>10376</v>
      </c>
    </row>
    <row r="213" spans="1:4" ht="13.5">
      <c r="A213" s="399">
        <v>103092</v>
      </c>
      <c r="B213" s="398" t="s">
        <v>4285</v>
      </c>
      <c r="C213" s="398" t="s">
        <v>81</v>
      </c>
      <c r="D213" s="400" t="s">
        <v>12972</v>
      </c>
    </row>
    <row r="214" spans="1:4" ht="13.5">
      <c r="A214" s="399">
        <v>103093</v>
      </c>
      <c r="B214" s="398" t="s">
        <v>4287</v>
      </c>
      <c r="C214" s="398" t="s">
        <v>81</v>
      </c>
      <c r="D214" s="400" t="s">
        <v>12973</v>
      </c>
    </row>
    <row r="215" spans="1:4" ht="13.5">
      <c r="A215" s="399">
        <v>103094</v>
      </c>
      <c r="B215" s="398" t="s">
        <v>4288</v>
      </c>
      <c r="C215" s="398" t="s">
        <v>81</v>
      </c>
      <c r="D215" s="400" t="s">
        <v>9214</v>
      </c>
    </row>
    <row r="216" spans="1:4" ht="13.5">
      <c r="A216" s="399">
        <v>103095</v>
      </c>
      <c r="B216" s="398" t="s">
        <v>4290</v>
      </c>
      <c r="C216" s="398" t="s">
        <v>81</v>
      </c>
      <c r="D216" s="400" t="s">
        <v>12974</v>
      </c>
    </row>
    <row r="217" spans="1:4" ht="13.5">
      <c r="A217" s="399">
        <v>103096</v>
      </c>
      <c r="B217" s="398" t="s">
        <v>4291</v>
      </c>
      <c r="C217" s="398" t="s">
        <v>81</v>
      </c>
      <c r="D217" s="400" t="s">
        <v>12975</v>
      </c>
    </row>
    <row r="218" spans="1:4" ht="13.5">
      <c r="A218" s="399">
        <v>103097</v>
      </c>
      <c r="B218" s="398" t="s">
        <v>4292</v>
      </c>
      <c r="C218" s="398" t="s">
        <v>81</v>
      </c>
      <c r="D218" s="400" t="s">
        <v>12976</v>
      </c>
    </row>
    <row r="219" spans="1:4" ht="13.5">
      <c r="A219" s="399">
        <v>103098</v>
      </c>
      <c r="B219" s="398" t="s">
        <v>4293</v>
      </c>
      <c r="C219" s="398" t="s">
        <v>81</v>
      </c>
      <c r="D219" s="400" t="s">
        <v>12977</v>
      </c>
    </row>
    <row r="220" spans="1:4" ht="13.5">
      <c r="A220" s="399">
        <v>103099</v>
      </c>
      <c r="B220" s="398" t="s">
        <v>4294</v>
      </c>
      <c r="C220" s="398" t="s">
        <v>81</v>
      </c>
      <c r="D220" s="400" t="s">
        <v>12978</v>
      </c>
    </row>
    <row r="221" spans="1:4" ht="13.5">
      <c r="A221" s="399">
        <v>103100</v>
      </c>
      <c r="B221" s="398" t="s">
        <v>4295</v>
      </c>
      <c r="C221" s="398" t="s">
        <v>81</v>
      </c>
      <c r="D221" s="400" t="s">
        <v>12979</v>
      </c>
    </row>
    <row r="222" spans="1:4" ht="13.5">
      <c r="A222" s="399">
        <v>103101</v>
      </c>
      <c r="B222" s="398" t="s">
        <v>4296</v>
      </c>
      <c r="C222" s="398" t="s">
        <v>81</v>
      </c>
      <c r="D222" s="400" t="s">
        <v>12980</v>
      </c>
    </row>
    <row r="223" spans="1:4" ht="13.5">
      <c r="A223" s="399">
        <v>103102</v>
      </c>
      <c r="B223" s="398" t="s">
        <v>4297</v>
      </c>
      <c r="C223" s="398" t="s">
        <v>81</v>
      </c>
      <c r="D223" s="400" t="s">
        <v>12981</v>
      </c>
    </row>
    <row r="224" spans="1:4" ht="13.5">
      <c r="A224" s="399">
        <v>103103</v>
      </c>
      <c r="B224" s="398" t="s">
        <v>4298</v>
      </c>
      <c r="C224" s="398" t="s">
        <v>81</v>
      </c>
      <c r="D224" s="400" t="s">
        <v>12982</v>
      </c>
    </row>
    <row r="225" spans="1:4" ht="13.5">
      <c r="A225" s="399">
        <v>103104</v>
      </c>
      <c r="B225" s="398" t="s">
        <v>4300</v>
      </c>
      <c r="C225" s="398" t="s">
        <v>81</v>
      </c>
      <c r="D225" s="400" t="s">
        <v>12983</v>
      </c>
    </row>
    <row r="226" spans="1:4" ht="13.5">
      <c r="A226" s="399">
        <v>103105</v>
      </c>
      <c r="B226" s="398" t="s">
        <v>4301</v>
      </c>
      <c r="C226" s="398" t="s">
        <v>82</v>
      </c>
      <c r="D226" s="400" t="s">
        <v>12984</v>
      </c>
    </row>
    <row r="227" spans="1:4" ht="13.5">
      <c r="A227" s="399">
        <v>103106</v>
      </c>
      <c r="B227" s="398" t="s">
        <v>4302</v>
      </c>
      <c r="C227" s="398" t="s">
        <v>82</v>
      </c>
      <c r="D227" s="400" t="s">
        <v>12985</v>
      </c>
    </row>
    <row r="228" spans="1:4" ht="13.5">
      <c r="A228" s="399">
        <v>103107</v>
      </c>
      <c r="B228" s="398" t="s">
        <v>4303</v>
      </c>
      <c r="C228" s="398" t="s">
        <v>82</v>
      </c>
      <c r="D228" s="400" t="s">
        <v>12986</v>
      </c>
    </row>
    <row r="229" spans="1:4" ht="13.5">
      <c r="A229" s="399">
        <v>103108</v>
      </c>
      <c r="B229" s="398" t="s">
        <v>4304</v>
      </c>
      <c r="C229" s="398" t="s">
        <v>82</v>
      </c>
      <c r="D229" s="400" t="s">
        <v>12987</v>
      </c>
    </row>
    <row r="230" spans="1:4" ht="13.5">
      <c r="A230" s="399">
        <v>103109</v>
      </c>
      <c r="B230" s="398" t="s">
        <v>4305</v>
      </c>
      <c r="C230" s="398" t="s">
        <v>82</v>
      </c>
      <c r="D230" s="400" t="s">
        <v>12988</v>
      </c>
    </row>
    <row r="231" spans="1:4" ht="13.5">
      <c r="A231" s="399">
        <v>103110</v>
      </c>
      <c r="B231" s="398" t="s">
        <v>4306</v>
      </c>
      <c r="C231" s="398" t="s">
        <v>82</v>
      </c>
      <c r="D231" s="400" t="s">
        <v>12989</v>
      </c>
    </row>
    <row r="232" spans="1:4" ht="13.5">
      <c r="A232" s="399">
        <v>103111</v>
      </c>
      <c r="B232" s="398" t="s">
        <v>4307</v>
      </c>
      <c r="C232" s="398" t="s">
        <v>82</v>
      </c>
      <c r="D232" s="400" t="s">
        <v>12990</v>
      </c>
    </row>
    <row r="233" spans="1:4" ht="13.5">
      <c r="A233" s="399">
        <v>103112</v>
      </c>
      <c r="B233" s="398" t="s">
        <v>4308</v>
      </c>
      <c r="C233" s="398" t="s">
        <v>82</v>
      </c>
      <c r="D233" s="400" t="s">
        <v>7906</v>
      </c>
    </row>
    <row r="234" spans="1:4" ht="13.5">
      <c r="A234" s="399">
        <v>103113</v>
      </c>
      <c r="B234" s="398" t="s">
        <v>4309</v>
      </c>
      <c r="C234" s="398" t="s">
        <v>82</v>
      </c>
      <c r="D234" s="400" t="s">
        <v>12991</v>
      </c>
    </row>
    <row r="235" spans="1:4" ht="13.5">
      <c r="A235" s="399">
        <v>103114</v>
      </c>
      <c r="B235" s="398" t="s">
        <v>4310</v>
      </c>
      <c r="C235" s="398" t="s">
        <v>82</v>
      </c>
      <c r="D235" s="400" t="s">
        <v>12992</v>
      </c>
    </row>
    <row r="236" spans="1:4" ht="13.5">
      <c r="A236" s="399">
        <v>103115</v>
      </c>
      <c r="B236" s="398" t="s">
        <v>4311</v>
      </c>
      <c r="C236" s="398" t="s">
        <v>82</v>
      </c>
      <c r="D236" s="400" t="s">
        <v>12993</v>
      </c>
    </row>
    <row r="237" spans="1:4" ht="13.5">
      <c r="A237" s="399">
        <v>103116</v>
      </c>
      <c r="B237" s="398" t="s">
        <v>4312</v>
      </c>
      <c r="C237" s="398" t="s">
        <v>82</v>
      </c>
      <c r="D237" s="400" t="s">
        <v>12994</v>
      </c>
    </row>
    <row r="238" spans="1:4" ht="13.5">
      <c r="A238" s="399">
        <v>103117</v>
      </c>
      <c r="B238" s="398" t="s">
        <v>4313</v>
      </c>
      <c r="C238" s="398" t="s">
        <v>82</v>
      </c>
      <c r="D238" s="400" t="s">
        <v>12995</v>
      </c>
    </row>
    <row r="239" spans="1:4" ht="13.5">
      <c r="A239" s="399">
        <v>103118</v>
      </c>
      <c r="B239" s="398" t="s">
        <v>4314</v>
      </c>
      <c r="C239" s="398" t="s">
        <v>82</v>
      </c>
      <c r="D239" s="400" t="s">
        <v>12996</v>
      </c>
    </row>
    <row r="240" spans="1:4" ht="13.5">
      <c r="A240" s="399">
        <v>103119</v>
      </c>
      <c r="B240" s="398" t="s">
        <v>4315</v>
      </c>
      <c r="C240" s="398" t="s">
        <v>82</v>
      </c>
      <c r="D240" s="400" t="s">
        <v>12997</v>
      </c>
    </row>
    <row r="241" spans="1:4" ht="13.5">
      <c r="A241" s="399">
        <v>103120</v>
      </c>
      <c r="B241" s="398" t="s">
        <v>4316</v>
      </c>
      <c r="C241" s="398" t="s">
        <v>82</v>
      </c>
      <c r="D241" s="400" t="s">
        <v>12998</v>
      </c>
    </row>
    <row r="242" spans="1:4" ht="13.5">
      <c r="A242" s="399">
        <v>103121</v>
      </c>
      <c r="B242" s="398" t="s">
        <v>4317</v>
      </c>
      <c r="C242" s="398" t="s">
        <v>82</v>
      </c>
      <c r="D242" s="400" t="s">
        <v>8213</v>
      </c>
    </row>
    <row r="243" spans="1:4" ht="13.5">
      <c r="A243" s="399">
        <v>103122</v>
      </c>
      <c r="B243" s="398" t="s">
        <v>4318</v>
      </c>
      <c r="C243" s="398" t="s">
        <v>82</v>
      </c>
      <c r="D243" s="400" t="s">
        <v>12999</v>
      </c>
    </row>
    <row r="244" spans="1:4" ht="13.5">
      <c r="A244" s="399">
        <v>103123</v>
      </c>
      <c r="B244" s="398" t="s">
        <v>4319</v>
      </c>
      <c r="C244" s="398" t="s">
        <v>82</v>
      </c>
      <c r="D244" s="400" t="s">
        <v>13000</v>
      </c>
    </row>
    <row r="245" spans="1:4" ht="13.5">
      <c r="A245" s="399">
        <v>103124</v>
      </c>
      <c r="B245" s="398" t="s">
        <v>4320</v>
      </c>
      <c r="C245" s="398" t="s">
        <v>82</v>
      </c>
      <c r="D245" s="400" t="s">
        <v>13001</v>
      </c>
    </row>
    <row r="246" spans="1:4" ht="13.5">
      <c r="A246" s="399">
        <v>103125</v>
      </c>
      <c r="B246" s="398" t="s">
        <v>4321</v>
      </c>
      <c r="C246" s="398" t="s">
        <v>82</v>
      </c>
      <c r="D246" s="400" t="s">
        <v>13002</v>
      </c>
    </row>
    <row r="247" spans="1:4" ht="13.5">
      <c r="A247" s="399">
        <v>103126</v>
      </c>
      <c r="B247" s="398" t="s">
        <v>4322</v>
      </c>
      <c r="C247" s="398" t="s">
        <v>82</v>
      </c>
      <c r="D247" s="400" t="s">
        <v>13003</v>
      </c>
    </row>
    <row r="248" spans="1:4" ht="13.5">
      <c r="A248" s="399">
        <v>103127</v>
      </c>
      <c r="B248" s="398" t="s">
        <v>4323</v>
      </c>
      <c r="C248" s="398" t="s">
        <v>82</v>
      </c>
      <c r="D248" s="400" t="s">
        <v>13004</v>
      </c>
    </row>
    <row r="249" spans="1:4" ht="13.5">
      <c r="A249" s="399">
        <v>103128</v>
      </c>
      <c r="B249" s="398" t="s">
        <v>4324</v>
      </c>
      <c r="C249" s="398" t="s">
        <v>82</v>
      </c>
      <c r="D249" s="400" t="s">
        <v>13005</v>
      </c>
    </row>
    <row r="250" spans="1:4" ht="13.5">
      <c r="A250" s="399">
        <v>103129</v>
      </c>
      <c r="B250" s="398" t="s">
        <v>4325</v>
      </c>
      <c r="C250" s="398" t="s">
        <v>82</v>
      </c>
      <c r="D250" s="400" t="s">
        <v>13006</v>
      </c>
    </row>
    <row r="251" spans="1:4" ht="13.5">
      <c r="A251" s="399">
        <v>103130</v>
      </c>
      <c r="B251" s="398" t="s">
        <v>4326</v>
      </c>
      <c r="C251" s="398" t="s">
        <v>82</v>
      </c>
      <c r="D251" s="400" t="s">
        <v>13007</v>
      </c>
    </row>
    <row r="252" spans="1:4" ht="13.5">
      <c r="A252" s="399">
        <v>103131</v>
      </c>
      <c r="B252" s="398" t="s">
        <v>4327</v>
      </c>
      <c r="C252" s="398" t="s">
        <v>82</v>
      </c>
      <c r="D252" s="400" t="s">
        <v>13008</v>
      </c>
    </row>
    <row r="253" spans="1:4" ht="13.5">
      <c r="A253" s="399">
        <v>103132</v>
      </c>
      <c r="B253" s="398" t="s">
        <v>4328</v>
      </c>
      <c r="C253" s="398" t="s">
        <v>82</v>
      </c>
      <c r="D253" s="400" t="s">
        <v>13009</v>
      </c>
    </row>
    <row r="254" spans="1:4" ht="13.5">
      <c r="A254" s="399">
        <v>103133</v>
      </c>
      <c r="B254" s="398" t="s">
        <v>4329</v>
      </c>
      <c r="C254" s="398" t="s">
        <v>82</v>
      </c>
      <c r="D254" s="400" t="s">
        <v>13010</v>
      </c>
    </row>
    <row r="255" spans="1:4" ht="13.5">
      <c r="A255" s="399">
        <v>103134</v>
      </c>
      <c r="B255" s="398" t="s">
        <v>4330</v>
      </c>
      <c r="C255" s="398" t="s">
        <v>82</v>
      </c>
      <c r="D255" s="400" t="s">
        <v>13011</v>
      </c>
    </row>
    <row r="256" spans="1:4" ht="13.5">
      <c r="A256" s="399">
        <v>103135</v>
      </c>
      <c r="B256" s="398" t="s">
        <v>4331</v>
      </c>
      <c r="C256" s="398" t="s">
        <v>82</v>
      </c>
      <c r="D256" s="400" t="s">
        <v>13012</v>
      </c>
    </row>
    <row r="257" spans="1:4" ht="13.5">
      <c r="A257" s="399">
        <v>103136</v>
      </c>
      <c r="B257" s="398" t="s">
        <v>4332</v>
      </c>
      <c r="C257" s="398" t="s">
        <v>82</v>
      </c>
      <c r="D257" s="400" t="s">
        <v>13013</v>
      </c>
    </row>
    <row r="258" spans="1:4" ht="13.5">
      <c r="A258" s="399">
        <v>103137</v>
      </c>
      <c r="B258" s="398" t="s">
        <v>4333</v>
      </c>
      <c r="C258" s="398" t="s">
        <v>82</v>
      </c>
      <c r="D258" s="400" t="s">
        <v>9564</v>
      </c>
    </row>
    <row r="259" spans="1:4" ht="13.5">
      <c r="A259" s="399">
        <v>103138</v>
      </c>
      <c r="B259" s="398" t="s">
        <v>4334</v>
      </c>
      <c r="C259" s="398" t="s">
        <v>82</v>
      </c>
      <c r="D259" s="400" t="s">
        <v>13014</v>
      </c>
    </row>
    <row r="260" spans="1:4" ht="13.5">
      <c r="A260" s="399">
        <v>103139</v>
      </c>
      <c r="B260" s="398" t="s">
        <v>4336</v>
      </c>
      <c r="C260" s="398" t="s">
        <v>82</v>
      </c>
      <c r="D260" s="400" t="s">
        <v>13015</v>
      </c>
    </row>
    <row r="261" spans="1:4" ht="13.5">
      <c r="A261" s="399">
        <v>103140</v>
      </c>
      <c r="B261" s="398" t="s">
        <v>4337</v>
      </c>
      <c r="C261" s="398" t="s">
        <v>82</v>
      </c>
      <c r="D261" s="400" t="s">
        <v>6700</v>
      </c>
    </row>
    <row r="262" spans="1:4" ht="13.5">
      <c r="A262" s="399">
        <v>103141</v>
      </c>
      <c r="B262" s="398" t="s">
        <v>4338</v>
      </c>
      <c r="C262" s="398" t="s">
        <v>82</v>
      </c>
      <c r="D262" s="400" t="s">
        <v>13016</v>
      </c>
    </row>
    <row r="263" spans="1:4" ht="13.5">
      <c r="A263" s="399">
        <v>103142</v>
      </c>
      <c r="B263" s="398" t="s">
        <v>4340</v>
      </c>
      <c r="C263" s="398" t="s">
        <v>82</v>
      </c>
      <c r="D263" s="400" t="s">
        <v>13017</v>
      </c>
    </row>
    <row r="264" spans="1:4" ht="13.5">
      <c r="A264" s="399">
        <v>103143</v>
      </c>
      <c r="B264" s="398" t="s">
        <v>4341</v>
      </c>
      <c r="C264" s="398" t="s">
        <v>82</v>
      </c>
      <c r="D264" s="400" t="s">
        <v>13018</v>
      </c>
    </row>
    <row r="265" spans="1:4" ht="13.5">
      <c r="A265" s="399">
        <v>103144</v>
      </c>
      <c r="B265" s="398" t="s">
        <v>4342</v>
      </c>
      <c r="C265" s="398" t="s">
        <v>82</v>
      </c>
      <c r="D265" s="400" t="s">
        <v>13019</v>
      </c>
    </row>
    <row r="266" spans="1:4" ht="13.5">
      <c r="A266" s="399">
        <v>103145</v>
      </c>
      <c r="B266" s="398" t="s">
        <v>4343</v>
      </c>
      <c r="C266" s="398" t="s">
        <v>82</v>
      </c>
      <c r="D266" s="400" t="s">
        <v>13020</v>
      </c>
    </row>
    <row r="267" spans="1:4" ht="13.5">
      <c r="A267" s="399">
        <v>103146</v>
      </c>
      <c r="B267" s="398" t="s">
        <v>4344</v>
      </c>
      <c r="C267" s="398" t="s">
        <v>82</v>
      </c>
      <c r="D267" s="400" t="s">
        <v>13021</v>
      </c>
    </row>
    <row r="268" spans="1:4" ht="13.5">
      <c r="A268" s="399">
        <v>103147</v>
      </c>
      <c r="B268" s="398" t="s">
        <v>4345</v>
      </c>
      <c r="C268" s="398" t="s">
        <v>82</v>
      </c>
      <c r="D268" s="400" t="s">
        <v>13022</v>
      </c>
    </row>
    <row r="269" spans="1:4" ht="13.5">
      <c r="A269" s="399">
        <v>103148</v>
      </c>
      <c r="B269" s="398" t="s">
        <v>4346</v>
      </c>
      <c r="C269" s="398" t="s">
        <v>82</v>
      </c>
      <c r="D269" s="400" t="s">
        <v>13023</v>
      </c>
    </row>
    <row r="270" spans="1:4" ht="13.5">
      <c r="A270" s="399">
        <v>103149</v>
      </c>
      <c r="B270" s="398" t="s">
        <v>4347</v>
      </c>
      <c r="C270" s="398" t="s">
        <v>82</v>
      </c>
      <c r="D270" s="400" t="s">
        <v>13024</v>
      </c>
    </row>
    <row r="271" spans="1:4" ht="13.5">
      <c r="A271" s="399">
        <v>103150</v>
      </c>
      <c r="B271" s="398" t="s">
        <v>4348</v>
      </c>
      <c r="C271" s="398" t="s">
        <v>82</v>
      </c>
      <c r="D271" s="400" t="s">
        <v>13025</v>
      </c>
    </row>
    <row r="272" spans="1:4" ht="13.5">
      <c r="A272" s="399">
        <v>103151</v>
      </c>
      <c r="B272" s="398" t="s">
        <v>4349</v>
      </c>
      <c r="C272" s="398" t="s">
        <v>82</v>
      </c>
      <c r="D272" s="400" t="s">
        <v>13026</v>
      </c>
    </row>
    <row r="273" spans="1:4" ht="13.5">
      <c r="A273" s="399">
        <v>103152</v>
      </c>
      <c r="B273" s="398" t="s">
        <v>4350</v>
      </c>
      <c r="C273" s="398" t="s">
        <v>82</v>
      </c>
      <c r="D273" s="400" t="s">
        <v>13027</v>
      </c>
    </row>
    <row r="274" spans="1:4" ht="13.5">
      <c r="A274" s="399">
        <v>103372</v>
      </c>
      <c r="B274" s="398" t="s">
        <v>13028</v>
      </c>
      <c r="C274" s="398" t="s">
        <v>81</v>
      </c>
      <c r="D274" s="400" t="s">
        <v>4416</v>
      </c>
    </row>
    <row r="275" spans="1:4" ht="13.5">
      <c r="A275" s="399">
        <v>103373</v>
      </c>
      <c r="B275" s="398" t="s">
        <v>13029</v>
      </c>
      <c r="C275" s="398" t="s">
        <v>81</v>
      </c>
      <c r="D275" s="400" t="s">
        <v>13030</v>
      </c>
    </row>
    <row r="276" spans="1:4" ht="13.5">
      <c r="A276" s="399">
        <v>103376</v>
      </c>
      <c r="B276" s="398" t="s">
        <v>13031</v>
      </c>
      <c r="C276" s="398" t="s">
        <v>81</v>
      </c>
      <c r="D276" s="400" t="s">
        <v>13032</v>
      </c>
    </row>
    <row r="277" spans="1:4" ht="13.5">
      <c r="A277" s="399">
        <v>103377</v>
      </c>
      <c r="B277" s="398" t="s">
        <v>13033</v>
      </c>
      <c r="C277" s="398" t="s">
        <v>81</v>
      </c>
      <c r="D277" s="400" t="s">
        <v>13034</v>
      </c>
    </row>
    <row r="278" spans="1:4" ht="13.5">
      <c r="A278" s="399">
        <v>103379</v>
      </c>
      <c r="B278" s="398" t="s">
        <v>13035</v>
      </c>
      <c r="C278" s="398" t="s">
        <v>81</v>
      </c>
      <c r="D278" s="400" t="s">
        <v>13036</v>
      </c>
    </row>
    <row r="279" spans="1:4" ht="13.5">
      <c r="A279" s="399">
        <v>103383</v>
      </c>
      <c r="B279" s="398" t="s">
        <v>13037</v>
      </c>
      <c r="C279" s="398" t="s">
        <v>81</v>
      </c>
      <c r="D279" s="400" t="s">
        <v>13038</v>
      </c>
    </row>
    <row r="280" spans="1:4" ht="13.5">
      <c r="A280" s="399">
        <v>103385</v>
      </c>
      <c r="B280" s="398" t="s">
        <v>13039</v>
      </c>
      <c r="C280" s="398" t="s">
        <v>81</v>
      </c>
      <c r="D280" s="400" t="s">
        <v>13040</v>
      </c>
    </row>
    <row r="281" spans="1:4" ht="13.5">
      <c r="A281" s="399">
        <v>103387</v>
      </c>
      <c r="B281" s="398" t="s">
        <v>13041</v>
      </c>
      <c r="C281" s="398" t="s">
        <v>81</v>
      </c>
      <c r="D281" s="400" t="s">
        <v>13042</v>
      </c>
    </row>
    <row r="282" spans="1:4" ht="13.5">
      <c r="A282" s="399">
        <v>103389</v>
      </c>
      <c r="B282" s="398" t="s">
        <v>13043</v>
      </c>
      <c r="C282" s="398" t="s">
        <v>81</v>
      </c>
      <c r="D282" s="400" t="s">
        <v>13044</v>
      </c>
    </row>
    <row r="283" spans="1:4" ht="13.5">
      <c r="A283" s="399">
        <v>103391</v>
      </c>
      <c r="B283" s="398" t="s">
        <v>13045</v>
      </c>
      <c r="C283" s="398" t="s">
        <v>81</v>
      </c>
      <c r="D283" s="400" t="s">
        <v>13046</v>
      </c>
    </row>
    <row r="284" spans="1:4" ht="13.5">
      <c r="A284" s="399">
        <v>103392</v>
      </c>
      <c r="B284" s="398" t="s">
        <v>13047</v>
      </c>
      <c r="C284" s="398" t="s">
        <v>81</v>
      </c>
      <c r="D284" s="400" t="s">
        <v>13048</v>
      </c>
    </row>
    <row r="285" spans="1:4" ht="13.5">
      <c r="A285" s="399">
        <v>103393</v>
      </c>
      <c r="B285" s="398" t="s">
        <v>13049</v>
      </c>
      <c r="C285" s="398" t="s">
        <v>81</v>
      </c>
      <c r="D285" s="400" t="s">
        <v>13050</v>
      </c>
    </row>
    <row r="286" spans="1:4" ht="13.5">
      <c r="A286" s="399">
        <v>103394</v>
      </c>
      <c r="B286" s="398" t="s">
        <v>13051</v>
      </c>
      <c r="C286" s="398" t="s">
        <v>81</v>
      </c>
      <c r="D286" s="400" t="s">
        <v>13052</v>
      </c>
    </row>
    <row r="287" spans="1:4" ht="13.5">
      <c r="A287" s="399">
        <v>103395</v>
      </c>
      <c r="B287" s="398" t="s">
        <v>13053</v>
      </c>
      <c r="C287" s="398" t="s">
        <v>81</v>
      </c>
      <c r="D287" s="400" t="s">
        <v>13054</v>
      </c>
    </row>
    <row r="288" spans="1:4" ht="13.5">
      <c r="A288" s="399">
        <v>103396</v>
      </c>
      <c r="B288" s="398" t="s">
        <v>13055</v>
      </c>
      <c r="C288" s="398" t="s">
        <v>81</v>
      </c>
      <c r="D288" s="400" t="s">
        <v>13056</v>
      </c>
    </row>
    <row r="289" spans="1:4" ht="13.5">
      <c r="A289" s="399">
        <v>103397</v>
      </c>
      <c r="B289" s="398" t="s">
        <v>13057</v>
      </c>
      <c r="C289" s="398" t="s">
        <v>82</v>
      </c>
      <c r="D289" s="400" t="s">
        <v>13058</v>
      </c>
    </row>
    <row r="290" spans="1:4" ht="13.5">
      <c r="A290" s="399">
        <v>103398</v>
      </c>
      <c r="B290" s="398" t="s">
        <v>13059</v>
      </c>
      <c r="C290" s="398" t="s">
        <v>82</v>
      </c>
      <c r="D290" s="400" t="s">
        <v>4876</v>
      </c>
    </row>
    <row r="291" spans="1:4" ht="13.5">
      <c r="A291" s="399">
        <v>103399</v>
      </c>
      <c r="B291" s="398" t="s">
        <v>13060</v>
      </c>
      <c r="C291" s="398" t="s">
        <v>82</v>
      </c>
      <c r="D291" s="400" t="s">
        <v>5207</v>
      </c>
    </row>
    <row r="292" spans="1:4" ht="13.5">
      <c r="A292" s="399">
        <v>103400</v>
      </c>
      <c r="B292" s="398" t="s">
        <v>13061</v>
      </c>
      <c r="C292" s="398" t="s">
        <v>82</v>
      </c>
      <c r="D292" s="400" t="s">
        <v>10264</v>
      </c>
    </row>
    <row r="293" spans="1:4" ht="13.5">
      <c r="A293" s="399">
        <v>103401</v>
      </c>
      <c r="B293" s="398" t="s">
        <v>13062</v>
      </c>
      <c r="C293" s="398" t="s">
        <v>82</v>
      </c>
      <c r="D293" s="400" t="s">
        <v>10905</v>
      </c>
    </row>
    <row r="294" spans="1:4" ht="13.5">
      <c r="A294" s="399">
        <v>103402</v>
      </c>
      <c r="B294" s="398" t="s">
        <v>13063</v>
      </c>
      <c r="C294" s="398" t="s">
        <v>82</v>
      </c>
      <c r="D294" s="400" t="s">
        <v>13064</v>
      </c>
    </row>
    <row r="295" spans="1:4" ht="13.5">
      <c r="A295" s="399">
        <v>103403</v>
      </c>
      <c r="B295" s="398" t="s">
        <v>13065</v>
      </c>
      <c r="C295" s="398" t="s">
        <v>82</v>
      </c>
      <c r="D295" s="400" t="s">
        <v>13066</v>
      </c>
    </row>
    <row r="296" spans="1:4" ht="13.5">
      <c r="A296" s="399">
        <v>103404</v>
      </c>
      <c r="B296" s="398" t="s">
        <v>13067</v>
      </c>
      <c r="C296" s="398" t="s">
        <v>82</v>
      </c>
      <c r="D296" s="400" t="s">
        <v>13068</v>
      </c>
    </row>
    <row r="297" spans="1:4" ht="13.5">
      <c r="A297" s="399">
        <v>103405</v>
      </c>
      <c r="B297" s="398" t="s">
        <v>13069</v>
      </c>
      <c r="C297" s="398" t="s">
        <v>82</v>
      </c>
      <c r="D297" s="400" t="s">
        <v>5556</v>
      </c>
    </row>
    <row r="298" spans="1:4" ht="13.5">
      <c r="A298" s="399">
        <v>103406</v>
      </c>
      <c r="B298" s="398" t="s">
        <v>13070</v>
      </c>
      <c r="C298" s="398" t="s">
        <v>82</v>
      </c>
      <c r="D298" s="400" t="s">
        <v>13071</v>
      </c>
    </row>
    <row r="299" spans="1:4" ht="13.5">
      <c r="A299" s="399">
        <v>103407</v>
      </c>
      <c r="B299" s="398" t="s">
        <v>13072</v>
      </c>
      <c r="C299" s="398" t="s">
        <v>82</v>
      </c>
      <c r="D299" s="400" t="s">
        <v>13073</v>
      </c>
    </row>
    <row r="300" spans="1:4" ht="13.5">
      <c r="A300" s="399">
        <v>103408</v>
      </c>
      <c r="B300" s="398" t="s">
        <v>13074</v>
      </c>
      <c r="C300" s="398" t="s">
        <v>82</v>
      </c>
      <c r="D300" s="400" t="s">
        <v>13075</v>
      </c>
    </row>
    <row r="301" spans="1:4" ht="13.5">
      <c r="A301" s="399">
        <v>103409</v>
      </c>
      <c r="B301" s="398" t="s">
        <v>13076</v>
      </c>
      <c r="C301" s="398" t="s">
        <v>82</v>
      </c>
      <c r="D301" s="400" t="s">
        <v>13077</v>
      </c>
    </row>
    <row r="302" spans="1:4" ht="13.5">
      <c r="A302" s="399">
        <v>103410</v>
      </c>
      <c r="B302" s="398" t="s">
        <v>13078</v>
      </c>
      <c r="C302" s="398" t="s">
        <v>82</v>
      </c>
      <c r="D302" s="400" t="s">
        <v>13079</v>
      </c>
    </row>
    <row r="303" spans="1:4" ht="13.5">
      <c r="A303" s="399">
        <v>103411</v>
      </c>
      <c r="B303" s="398" t="s">
        <v>13080</v>
      </c>
      <c r="C303" s="398" t="s">
        <v>82</v>
      </c>
      <c r="D303" s="400" t="s">
        <v>13081</v>
      </c>
    </row>
    <row r="304" spans="1:4" ht="13.5">
      <c r="A304" s="399">
        <v>103412</v>
      </c>
      <c r="B304" s="398" t="s">
        <v>13082</v>
      </c>
      <c r="C304" s="398" t="s">
        <v>82</v>
      </c>
      <c r="D304" s="400" t="s">
        <v>13083</v>
      </c>
    </row>
    <row r="305" spans="1:4" ht="13.5">
      <c r="A305" s="399">
        <v>103413</v>
      </c>
      <c r="B305" s="398" t="s">
        <v>13084</v>
      </c>
      <c r="C305" s="398" t="s">
        <v>82</v>
      </c>
      <c r="D305" s="400" t="s">
        <v>13085</v>
      </c>
    </row>
    <row r="306" spans="1:4" ht="13.5">
      <c r="A306" s="399">
        <v>103414</v>
      </c>
      <c r="B306" s="398" t="s">
        <v>13086</v>
      </c>
      <c r="C306" s="398" t="s">
        <v>82</v>
      </c>
      <c r="D306" s="400" t="s">
        <v>13066</v>
      </c>
    </row>
    <row r="307" spans="1:4" ht="13.5">
      <c r="A307" s="399">
        <v>103415</v>
      </c>
      <c r="B307" s="398" t="s">
        <v>13087</v>
      </c>
      <c r="C307" s="398" t="s">
        <v>82</v>
      </c>
      <c r="D307" s="400" t="s">
        <v>13088</v>
      </c>
    </row>
    <row r="308" spans="1:4" ht="13.5">
      <c r="A308" s="399">
        <v>103416</v>
      </c>
      <c r="B308" s="398" t="s">
        <v>13089</v>
      </c>
      <c r="C308" s="398" t="s">
        <v>82</v>
      </c>
      <c r="D308" s="400" t="s">
        <v>13090</v>
      </c>
    </row>
    <row r="309" spans="1:4" ht="13.5">
      <c r="A309" s="399">
        <v>103417</v>
      </c>
      <c r="B309" s="398" t="s">
        <v>13091</v>
      </c>
      <c r="C309" s="398" t="s">
        <v>82</v>
      </c>
      <c r="D309" s="400" t="s">
        <v>13092</v>
      </c>
    </row>
    <row r="310" spans="1:4" ht="13.5">
      <c r="A310" s="399">
        <v>103418</v>
      </c>
      <c r="B310" s="398" t="s">
        <v>13093</v>
      </c>
      <c r="C310" s="398" t="s">
        <v>82</v>
      </c>
      <c r="D310" s="400" t="s">
        <v>13079</v>
      </c>
    </row>
    <row r="311" spans="1:4" ht="13.5">
      <c r="A311" s="399">
        <v>103419</v>
      </c>
      <c r="B311" s="398" t="s">
        <v>13094</v>
      </c>
      <c r="C311" s="398" t="s">
        <v>82</v>
      </c>
      <c r="D311" s="400" t="s">
        <v>13095</v>
      </c>
    </row>
    <row r="312" spans="1:4" ht="13.5">
      <c r="A312" s="399">
        <v>103420</v>
      </c>
      <c r="B312" s="398" t="s">
        <v>13096</v>
      </c>
      <c r="C312" s="398" t="s">
        <v>82</v>
      </c>
      <c r="D312" s="400" t="s">
        <v>13097</v>
      </c>
    </row>
    <row r="313" spans="1:4" ht="13.5">
      <c r="A313" s="399">
        <v>103421</v>
      </c>
      <c r="B313" s="398" t="s">
        <v>13098</v>
      </c>
      <c r="C313" s="398" t="s">
        <v>82</v>
      </c>
      <c r="D313" s="400" t="s">
        <v>13099</v>
      </c>
    </row>
    <row r="314" spans="1:4" ht="13.5">
      <c r="A314" s="399">
        <v>103422</v>
      </c>
      <c r="B314" s="398" t="s">
        <v>13100</v>
      </c>
      <c r="C314" s="398" t="s">
        <v>82</v>
      </c>
      <c r="D314" s="400" t="s">
        <v>13101</v>
      </c>
    </row>
    <row r="315" spans="1:4" ht="13.5">
      <c r="A315" s="399">
        <v>103423</v>
      </c>
      <c r="B315" s="398" t="s">
        <v>13102</v>
      </c>
      <c r="C315" s="398" t="s">
        <v>82</v>
      </c>
      <c r="D315" s="400" t="s">
        <v>13103</v>
      </c>
    </row>
    <row r="316" spans="1:4" ht="13.5">
      <c r="A316" s="399">
        <v>103424</v>
      </c>
      <c r="B316" s="398" t="s">
        <v>13104</v>
      </c>
      <c r="C316" s="398" t="s">
        <v>82</v>
      </c>
      <c r="D316" s="400" t="s">
        <v>13105</v>
      </c>
    </row>
    <row r="317" spans="1:4" ht="13.5">
      <c r="A317" s="399">
        <v>103425</v>
      </c>
      <c r="B317" s="398" t="s">
        <v>13106</v>
      </c>
      <c r="C317" s="398" t="s">
        <v>82</v>
      </c>
      <c r="D317" s="400" t="s">
        <v>12822</v>
      </c>
    </row>
    <row r="318" spans="1:4" ht="13.5">
      <c r="A318" s="399">
        <v>103426</v>
      </c>
      <c r="B318" s="398" t="s">
        <v>13107</v>
      </c>
      <c r="C318" s="398" t="s">
        <v>82</v>
      </c>
      <c r="D318" s="400" t="s">
        <v>13108</v>
      </c>
    </row>
    <row r="319" spans="1:4" ht="13.5">
      <c r="A319" s="399">
        <v>103427</v>
      </c>
      <c r="B319" s="398" t="s">
        <v>13109</v>
      </c>
      <c r="C319" s="398" t="s">
        <v>82</v>
      </c>
      <c r="D319" s="400" t="s">
        <v>13110</v>
      </c>
    </row>
    <row r="320" spans="1:4" ht="13.5">
      <c r="A320" s="399">
        <v>103428</v>
      </c>
      <c r="B320" s="398" t="s">
        <v>13111</v>
      </c>
      <c r="C320" s="398" t="s">
        <v>82</v>
      </c>
      <c r="D320" s="400" t="s">
        <v>13112</v>
      </c>
    </row>
    <row r="321" spans="1:4" ht="13.5">
      <c r="A321" s="399">
        <v>103429</v>
      </c>
      <c r="B321" s="398" t="s">
        <v>13113</v>
      </c>
      <c r="C321" s="398" t="s">
        <v>82</v>
      </c>
      <c r="D321" s="400" t="s">
        <v>13114</v>
      </c>
    </row>
    <row r="322" spans="1:4" ht="13.5">
      <c r="A322" s="399">
        <v>103430</v>
      </c>
      <c r="B322" s="398" t="s">
        <v>13115</v>
      </c>
      <c r="C322" s="398" t="s">
        <v>82</v>
      </c>
      <c r="D322" s="400" t="s">
        <v>13116</v>
      </c>
    </row>
    <row r="323" spans="1:4" ht="13.5">
      <c r="A323" s="399">
        <v>103431</v>
      </c>
      <c r="B323" s="398" t="s">
        <v>13117</v>
      </c>
      <c r="C323" s="398" t="s">
        <v>82</v>
      </c>
      <c r="D323" s="400" t="s">
        <v>13118</v>
      </c>
    </row>
    <row r="324" spans="1:4" ht="13.5">
      <c r="A324" s="399">
        <v>103432</v>
      </c>
      <c r="B324" s="398" t="s">
        <v>13119</v>
      </c>
      <c r="C324" s="398" t="s">
        <v>82</v>
      </c>
      <c r="D324" s="400" t="s">
        <v>13120</v>
      </c>
    </row>
    <row r="325" spans="1:4" ht="13.5">
      <c r="A325" s="399">
        <v>103433</v>
      </c>
      <c r="B325" s="398" t="s">
        <v>13121</v>
      </c>
      <c r="C325" s="398" t="s">
        <v>82</v>
      </c>
      <c r="D325" s="400" t="s">
        <v>13122</v>
      </c>
    </row>
    <row r="326" spans="1:4" ht="13.5">
      <c r="A326" s="399">
        <v>103434</v>
      </c>
      <c r="B326" s="398" t="s">
        <v>13123</v>
      </c>
      <c r="C326" s="398" t="s">
        <v>82</v>
      </c>
      <c r="D326" s="400" t="s">
        <v>13124</v>
      </c>
    </row>
    <row r="327" spans="1:4" ht="13.5">
      <c r="A327" s="399">
        <v>103435</v>
      </c>
      <c r="B327" s="398" t="s">
        <v>13125</v>
      </c>
      <c r="C327" s="398" t="s">
        <v>82</v>
      </c>
      <c r="D327" s="400" t="s">
        <v>13126</v>
      </c>
    </row>
    <row r="328" spans="1:4" ht="13.5">
      <c r="A328" s="399">
        <v>103436</v>
      </c>
      <c r="B328" s="398" t="s">
        <v>13127</v>
      </c>
      <c r="C328" s="398" t="s">
        <v>82</v>
      </c>
      <c r="D328" s="400" t="s">
        <v>13128</v>
      </c>
    </row>
    <row r="329" spans="1:4" ht="13.5">
      <c r="A329" s="399">
        <v>103437</v>
      </c>
      <c r="B329" s="398" t="s">
        <v>13129</v>
      </c>
      <c r="C329" s="398" t="s">
        <v>82</v>
      </c>
      <c r="D329" s="400" t="s">
        <v>13130</v>
      </c>
    </row>
    <row r="330" spans="1:4" ht="13.5">
      <c r="A330" s="399">
        <v>103438</v>
      </c>
      <c r="B330" s="398" t="s">
        <v>13131</v>
      </c>
      <c r="C330" s="398" t="s">
        <v>82</v>
      </c>
      <c r="D330" s="400" t="s">
        <v>13130</v>
      </c>
    </row>
    <row r="331" spans="1:4" ht="13.5">
      <c r="A331" s="399">
        <v>103439</v>
      </c>
      <c r="B331" s="398" t="s">
        <v>13132</v>
      </c>
      <c r="C331" s="398" t="s">
        <v>82</v>
      </c>
      <c r="D331" s="400" t="s">
        <v>13133</v>
      </c>
    </row>
    <row r="332" spans="1:4" ht="13.5">
      <c r="A332" s="399">
        <v>103440</v>
      </c>
      <c r="B332" s="398" t="s">
        <v>13134</v>
      </c>
      <c r="C332" s="398" t="s">
        <v>82</v>
      </c>
      <c r="D332" s="400" t="s">
        <v>13135</v>
      </c>
    </row>
    <row r="333" spans="1:4" ht="13.5">
      <c r="A333" s="399">
        <v>103441</v>
      </c>
      <c r="B333" s="398" t="s">
        <v>13136</v>
      </c>
      <c r="C333" s="398" t="s">
        <v>82</v>
      </c>
      <c r="D333" s="400" t="s">
        <v>13137</v>
      </c>
    </row>
    <row r="334" spans="1:4" ht="13.5">
      <c r="A334" s="399">
        <v>103442</v>
      </c>
      <c r="B334" s="398" t="s">
        <v>13138</v>
      </c>
      <c r="C334" s="398" t="s">
        <v>82</v>
      </c>
      <c r="D334" s="400" t="s">
        <v>13139</v>
      </c>
    </row>
    <row r="335" spans="1:4" ht="13.5">
      <c r="A335" s="399">
        <v>93206</v>
      </c>
      <c r="B335" s="398" t="s">
        <v>4351</v>
      </c>
      <c r="C335" s="398" t="s">
        <v>2498</v>
      </c>
      <c r="D335" s="400" t="s">
        <v>13140</v>
      </c>
    </row>
    <row r="336" spans="1:4" ht="13.5">
      <c r="A336" s="399">
        <v>93207</v>
      </c>
      <c r="B336" s="398" t="s">
        <v>4352</v>
      </c>
      <c r="C336" s="398" t="s">
        <v>2498</v>
      </c>
      <c r="D336" s="400" t="s">
        <v>13141</v>
      </c>
    </row>
    <row r="337" spans="1:4" ht="13.5">
      <c r="A337" s="399">
        <v>93208</v>
      </c>
      <c r="B337" s="398" t="s">
        <v>4353</v>
      </c>
      <c r="C337" s="398" t="s">
        <v>2498</v>
      </c>
      <c r="D337" s="400" t="s">
        <v>13142</v>
      </c>
    </row>
    <row r="338" spans="1:4" ht="13.5">
      <c r="A338" s="399">
        <v>93209</v>
      </c>
      <c r="B338" s="398" t="s">
        <v>4354</v>
      </c>
      <c r="C338" s="398" t="s">
        <v>2498</v>
      </c>
      <c r="D338" s="400" t="s">
        <v>13143</v>
      </c>
    </row>
    <row r="339" spans="1:4" ht="13.5">
      <c r="A339" s="399">
        <v>93210</v>
      </c>
      <c r="B339" s="398" t="s">
        <v>4355</v>
      </c>
      <c r="C339" s="398" t="s">
        <v>2498</v>
      </c>
      <c r="D339" s="400" t="s">
        <v>13144</v>
      </c>
    </row>
    <row r="340" spans="1:4" ht="13.5">
      <c r="A340" s="399">
        <v>93211</v>
      </c>
      <c r="B340" s="398" t="s">
        <v>4356</v>
      </c>
      <c r="C340" s="398" t="s">
        <v>2498</v>
      </c>
      <c r="D340" s="400" t="s">
        <v>13145</v>
      </c>
    </row>
    <row r="341" spans="1:4" ht="13.5">
      <c r="A341" s="399">
        <v>93212</v>
      </c>
      <c r="B341" s="398" t="s">
        <v>4357</v>
      </c>
      <c r="C341" s="398" t="s">
        <v>2498</v>
      </c>
      <c r="D341" s="400" t="s">
        <v>13146</v>
      </c>
    </row>
    <row r="342" spans="1:4" ht="13.5">
      <c r="A342" s="399">
        <v>93213</v>
      </c>
      <c r="B342" s="398" t="s">
        <v>4358</v>
      </c>
      <c r="C342" s="398" t="s">
        <v>2498</v>
      </c>
      <c r="D342" s="400" t="s">
        <v>13147</v>
      </c>
    </row>
    <row r="343" spans="1:4" ht="13.5">
      <c r="A343" s="399">
        <v>93214</v>
      </c>
      <c r="B343" s="398" t="s">
        <v>4359</v>
      </c>
      <c r="C343" s="398" t="s">
        <v>82</v>
      </c>
      <c r="D343" s="400" t="s">
        <v>13148</v>
      </c>
    </row>
    <row r="344" spans="1:4" ht="13.5">
      <c r="A344" s="399">
        <v>93243</v>
      </c>
      <c r="B344" s="398" t="s">
        <v>4360</v>
      </c>
      <c r="C344" s="398" t="s">
        <v>82</v>
      </c>
      <c r="D344" s="400" t="s">
        <v>13149</v>
      </c>
    </row>
    <row r="345" spans="1:4" ht="13.5">
      <c r="A345" s="399">
        <v>93582</v>
      </c>
      <c r="B345" s="398" t="s">
        <v>4361</v>
      </c>
      <c r="C345" s="398" t="s">
        <v>2498</v>
      </c>
      <c r="D345" s="400" t="s">
        <v>13150</v>
      </c>
    </row>
    <row r="346" spans="1:4" ht="13.5">
      <c r="A346" s="399">
        <v>93583</v>
      </c>
      <c r="B346" s="398" t="s">
        <v>4362</v>
      </c>
      <c r="C346" s="398" t="s">
        <v>2498</v>
      </c>
      <c r="D346" s="400" t="s">
        <v>13151</v>
      </c>
    </row>
    <row r="347" spans="1:4" ht="13.5">
      <c r="A347" s="399">
        <v>93584</v>
      </c>
      <c r="B347" s="398" t="s">
        <v>4363</v>
      </c>
      <c r="C347" s="398" t="s">
        <v>2498</v>
      </c>
      <c r="D347" s="400" t="s">
        <v>13152</v>
      </c>
    </row>
    <row r="348" spans="1:4" ht="13.5">
      <c r="A348" s="399">
        <v>93585</v>
      </c>
      <c r="B348" s="398" t="s">
        <v>4364</v>
      </c>
      <c r="C348" s="398" t="s">
        <v>2498</v>
      </c>
      <c r="D348" s="400" t="s">
        <v>13153</v>
      </c>
    </row>
    <row r="349" spans="1:4" ht="13.5">
      <c r="A349" s="399">
        <v>98441</v>
      </c>
      <c r="B349" s="398" t="s">
        <v>4365</v>
      </c>
      <c r="C349" s="398" t="s">
        <v>2498</v>
      </c>
      <c r="D349" s="400" t="s">
        <v>13154</v>
      </c>
    </row>
    <row r="350" spans="1:4" ht="13.5">
      <c r="A350" s="399">
        <v>98442</v>
      </c>
      <c r="B350" s="398" t="s">
        <v>4367</v>
      </c>
      <c r="C350" s="398" t="s">
        <v>2498</v>
      </c>
      <c r="D350" s="400" t="s">
        <v>13155</v>
      </c>
    </row>
    <row r="351" spans="1:4" ht="13.5">
      <c r="A351" s="399">
        <v>98443</v>
      </c>
      <c r="B351" s="398" t="s">
        <v>4368</v>
      </c>
      <c r="C351" s="398" t="s">
        <v>2498</v>
      </c>
      <c r="D351" s="400" t="s">
        <v>13156</v>
      </c>
    </row>
    <row r="352" spans="1:4" ht="13.5">
      <c r="A352" s="399">
        <v>98444</v>
      </c>
      <c r="B352" s="398" t="s">
        <v>4370</v>
      </c>
      <c r="C352" s="398" t="s">
        <v>2498</v>
      </c>
      <c r="D352" s="400" t="s">
        <v>13157</v>
      </c>
    </row>
    <row r="353" spans="1:4" ht="13.5">
      <c r="A353" s="399">
        <v>98445</v>
      </c>
      <c r="B353" s="398" t="s">
        <v>4372</v>
      </c>
      <c r="C353" s="398" t="s">
        <v>2498</v>
      </c>
      <c r="D353" s="400" t="s">
        <v>13158</v>
      </c>
    </row>
    <row r="354" spans="1:4" ht="13.5">
      <c r="A354" s="399">
        <v>98446</v>
      </c>
      <c r="B354" s="398" t="s">
        <v>4373</v>
      </c>
      <c r="C354" s="398" t="s">
        <v>2498</v>
      </c>
      <c r="D354" s="400" t="s">
        <v>13159</v>
      </c>
    </row>
    <row r="355" spans="1:4" ht="13.5">
      <c r="A355" s="399">
        <v>98447</v>
      </c>
      <c r="B355" s="398" t="s">
        <v>4374</v>
      </c>
      <c r="C355" s="398" t="s">
        <v>2498</v>
      </c>
      <c r="D355" s="400" t="s">
        <v>13160</v>
      </c>
    </row>
    <row r="356" spans="1:4" ht="13.5">
      <c r="A356" s="399">
        <v>98448</v>
      </c>
      <c r="B356" s="398" t="s">
        <v>4375</v>
      </c>
      <c r="C356" s="398" t="s">
        <v>2498</v>
      </c>
      <c r="D356" s="400" t="s">
        <v>13161</v>
      </c>
    </row>
    <row r="357" spans="1:4" ht="13.5">
      <c r="A357" s="399">
        <v>98449</v>
      </c>
      <c r="B357" s="398" t="s">
        <v>4376</v>
      </c>
      <c r="C357" s="398" t="s">
        <v>2498</v>
      </c>
      <c r="D357" s="400" t="s">
        <v>13162</v>
      </c>
    </row>
    <row r="358" spans="1:4" ht="13.5">
      <c r="A358" s="399">
        <v>98450</v>
      </c>
      <c r="B358" s="398" t="s">
        <v>4377</v>
      </c>
      <c r="C358" s="398" t="s">
        <v>2498</v>
      </c>
      <c r="D358" s="400" t="s">
        <v>13163</v>
      </c>
    </row>
    <row r="359" spans="1:4" ht="13.5">
      <c r="A359" s="399">
        <v>98451</v>
      </c>
      <c r="B359" s="398" t="s">
        <v>4378</v>
      </c>
      <c r="C359" s="398" t="s">
        <v>2498</v>
      </c>
      <c r="D359" s="400" t="s">
        <v>13164</v>
      </c>
    </row>
    <row r="360" spans="1:4" ht="13.5">
      <c r="A360" s="399">
        <v>98452</v>
      </c>
      <c r="B360" s="398" t="s">
        <v>4379</v>
      </c>
      <c r="C360" s="398" t="s">
        <v>2498</v>
      </c>
      <c r="D360" s="400" t="s">
        <v>13165</v>
      </c>
    </row>
    <row r="361" spans="1:4" ht="13.5">
      <c r="A361" s="399">
        <v>98453</v>
      </c>
      <c r="B361" s="398" t="s">
        <v>4380</v>
      </c>
      <c r="C361" s="398" t="s">
        <v>2498</v>
      </c>
      <c r="D361" s="400" t="s">
        <v>13166</v>
      </c>
    </row>
    <row r="362" spans="1:4" ht="13.5">
      <c r="A362" s="399">
        <v>98454</v>
      </c>
      <c r="B362" s="398" t="s">
        <v>4381</v>
      </c>
      <c r="C362" s="398" t="s">
        <v>2498</v>
      </c>
      <c r="D362" s="400" t="s">
        <v>13167</v>
      </c>
    </row>
    <row r="363" spans="1:4" ht="13.5">
      <c r="A363" s="399">
        <v>98455</v>
      </c>
      <c r="B363" s="398" t="s">
        <v>4382</v>
      </c>
      <c r="C363" s="398" t="s">
        <v>2498</v>
      </c>
      <c r="D363" s="400" t="s">
        <v>7906</v>
      </c>
    </row>
    <row r="364" spans="1:4" ht="13.5">
      <c r="A364" s="399">
        <v>98456</v>
      </c>
      <c r="B364" s="398" t="s">
        <v>4383</v>
      </c>
      <c r="C364" s="398" t="s">
        <v>2498</v>
      </c>
      <c r="D364" s="400" t="s">
        <v>13168</v>
      </c>
    </row>
    <row r="365" spans="1:4" ht="13.5">
      <c r="A365" s="399">
        <v>98458</v>
      </c>
      <c r="B365" s="398" t="s">
        <v>4384</v>
      </c>
      <c r="C365" s="398" t="s">
        <v>2498</v>
      </c>
      <c r="D365" s="400" t="s">
        <v>13169</v>
      </c>
    </row>
    <row r="366" spans="1:4" ht="13.5">
      <c r="A366" s="399">
        <v>98459</v>
      </c>
      <c r="B366" s="398" t="s">
        <v>4385</v>
      </c>
      <c r="C366" s="398" t="s">
        <v>2498</v>
      </c>
      <c r="D366" s="400" t="s">
        <v>13170</v>
      </c>
    </row>
    <row r="367" spans="1:4" ht="13.5">
      <c r="A367" s="399">
        <v>98460</v>
      </c>
      <c r="B367" s="398" t="s">
        <v>4386</v>
      </c>
      <c r="C367" s="398" t="s">
        <v>2498</v>
      </c>
      <c r="D367" s="400" t="s">
        <v>13171</v>
      </c>
    </row>
    <row r="368" spans="1:4" ht="13.5">
      <c r="A368" s="399">
        <v>98461</v>
      </c>
      <c r="B368" s="398" t="s">
        <v>4387</v>
      </c>
      <c r="C368" s="398" t="s">
        <v>82</v>
      </c>
      <c r="D368" s="400" t="s">
        <v>13172</v>
      </c>
    </row>
    <row r="369" spans="1:4" ht="13.5">
      <c r="A369" s="399">
        <v>98462</v>
      </c>
      <c r="B369" s="398" t="s">
        <v>4388</v>
      </c>
      <c r="C369" s="398" t="s">
        <v>82</v>
      </c>
      <c r="D369" s="400" t="s">
        <v>13173</v>
      </c>
    </row>
    <row r="370" spans="1:4" ht="13.5">
      <c r="A370" s="399">
        <v>5631</v>
      </c>
      <c r="B370" s="398" t="s">
        <v>4389</v>
      </c>
      <c r="C370" s="398" t="s">
        <v>4009</v>
      </c>
      <c r="D370" s="400" t="s">
        <v>13174</v>
      </c>
    </row>
    <row r="371" spans="1:4" ht="13.5">
      <c r="A371" s="399">
        <v>5678</v>
      </c>
      <c r="B371" s="398" t="s">
        <v>4390</v>
      </c>
      <c r="C371" s="398" t="s">
        <v>4009</v>
      </c>
      <c r="D371" s="400" t="s">
        <v>13175</v>
      </c>
    </row>
    <row r="372" spans="1:4" ht="13.5">
      <c r="A372" s="399">
        <v>5680</v>
      </c>
      <c r="B372" s="398" t="s">
        <v>4391</v>
      </c>
      <c r="C372" s="398" t="s">
        <v>4009</v>
      </c>
      <c r="D372" s="400" t="s">
        <v>13176</v>
      </c>
    </row>
    <row r="373" spans="1:4" ht="13.5">
      <c r="A373" s="399">
        <v>5684</v>
      </c>
      <c r="B373" s="398" t="s">
        <v>4392</v>
      </c>
      <c r="C373" s="398" t="s">
        <v>4009</v>
      </c>
      <c r="D373" s="400" t="s">
        <v>13177</v>
      </c>
    </row>
    <row r="374" spans="1:4" ht="13.5">
      <c r="A374" s="399">
        <v>5689</v>
      </c>
      <c r="B374" s="398" t="s">
        <v>4393</v>
      </c>
      <c r="C374" s="398" t="s">
        <v>4009</v>
      </c>
      <c r="D374" s="400" t="s">
        <v>13178</v>
      </c>
    </row>
    <row r="375" spans="1:4" ht="13.5">
      <c r="A375" s="399">
        <v>5795</v>
      </c>
      <c r="B375" s="398" t="s">
        <v>4395</v>
      </c>
      <c r="C375" s="398" t="s">
        <v>4009</v>
      </c>
      <c r="D375" s="400" t="s">
        <v>11379</v>
      </c>
    </row>
    <row r="376" spans="1:4" ht="13.5">
      <c r="A376" s="399">
        <v>5811</v>
      </c>
      <c r="B376" s="398" t="s">
        <v>4396</v>
      </c>
      <c r="C376" s="398" t="s">
        <v>4009</v>
      </c>
      <c r="D376" s="400" t="s">
        <v>13179</v>
      </c>
    </row>
    <row r="377" spans="1:4" ht="13.5">
      <c r="A377" s="399">
        <v>5823</v>
      </c>
      <c r="B377" s="398" t="s">
        <v>4397</v>
      </c>
      <c r="C377" s="398" t="s">
        <v>4009</v>
      </c>
      <c r="D377" s="400" t="s">
        <v>13180</v>
      </c>
    </row>
    <row r="378" spans="1:4" ht="13.5">
      <c r="A378" s="399">
        <v>5824</v>
      </c>
      <c r="B378" s="398" t="s">
        <v>4398</v>
      </c>
      <c r="C378" s="398" t="s">
        <v>4009</v>
      </c>
      <c r="D378" s="400" t="s">
        <v>13181</v>
      </c>
    </row>
    <row r="379" spans="1:4" ht="13.5">
      <c r="A379" s="399">
        <v>5835</v>
      </c>
      <c r="B379" s="398" t="s">
        <v>4399</v>
      </c>
      <c r="C379" s="398" t="s">
        <v>4009</v>
      </c>
      <c r="D379" s="400" t="s">
        <v>13182</v>
      </c>
    </row>
    <row r="380" spans="1:4" ht="13.5">
      <c r="A380" s="399">
        <v>5839</v>
      </c>
      <c r="B380" s="398" t="s">
        <v>4400</v>
      </c>
      <c r="C380" s="398" t="s">
        <v>4009</v>
      </c>
      <c r="D380" s="400" t="s">
        <v>9321</v>
      </c>
    </row>
    <row r="381" spans="1:4" ht="13.5">
      <c r="A381" s="399">
        <v>5843</v>
      </c>
      <c r="B381" s="398" t="s">
        <v>4402</v>
      </c>
      <c r="C381" s="398" t="s">
        <v>4009</v>
      </c>
      <c r="D381" s="400" t="s">
        <v>13183</v>
      </c>
    </row>
    <row r="382" spans="1:4" ht="13.5">
      <c r="A382" s="399">
        <v>5847</v>
      </c>
      <c r="B382" s="398" t="s">
        <v>4403</v>
      </c>
      <c r="C382" s="398" t="s">
        <v>4009</v>
      </c>
      <c r="D382" s="400" t="s">
        <v>13184</v>
      </c>
    </row>
    <row r="383" spans="1:4" ht="13.5">
      <c r="A383" s="399">
        <v>5851</v>
      </c>
      <c r="B383" s="398" t="s">
        <v>4404</v>
      </c>
      <c r="C383" s="398" t="s">
        <v>4009</v>
      </c>
      <c r="D383" s="400" t="s">
        <v>13185</v>
      </c>
    </row>
    <row r="384" spans="1:4" ht="13.5">
      <c r="A384" s="399">
        <v>5855</v>
      </c>
      <c r="B384" s="398" t="s">
        <v>4405</v>
      </c>
      <c r="C384" s="398" t="s">
        <v>4009</v>
      </c>
      <c r="D384" s="400" t="s">
        <v>13186</v>
      </c>
    </row>
    <row r="385" spans="1:4" ht="13.5">
      <c r="A385" s="399">
        <v>5863</v>
      </c>
      <c r="B385" s="398" t="s">
        <v>4406</v>
      </c>
      <c r="C385" s="398" t="s">
        <v>4009</v>
      </c>
      <c r="D385" s="400" t="s">
        <v>10991</v>
      </c>
    </row>
    <row r="386" spans="1:4" ht="13.5">
      <c r="A386" s="399">
        <v>5867</v>
      </c>
      <c r="B386" s="398" t="s">
        <v>4407</v>
      </c>
      <c r="C386" s="398" t="s">
        <v>4009</v>
      </c>
      <c r="D386" s="400" t="s">
        <v>13187</v>
      </c>
    </row>
    <row r="387" spans="1:4" ht="13.5">
      <c r="A387" s="399">
        <v>5875</v>
      </c>
      <c r="B387" s="398" t="s">
        <v>4408</v>
      </c>
      <c r="C387" s="398" t="s">
        <v>4009</v>
      </c>
      <c r="D387" s="400" t="s">
        <v>13188</v>
      </c>
    </row>
    <row r="388" spans="1:4" ht="13.5">
      <c r="A388" s="399">
        <v>5879</v>
      </c>
      <c r="B388" s="398" t="s">
        <v>4409</v>
      </c>
      <c r="C388" s="398" t="s">
        <v>4009</v>
      </c>
      <c r="D388" s="400" t="s">
        <v>13189</v>
      </c>
    </row>
    <row r="389" spans="1:4" ht="13.5">
      <c r="A389" s="399">
        <v>5882</v>
      </c>
      <c r="B389" s="398" t="s">
        <v>4410</v>
      </c>
      <c r="C389" s="398" t="s">
        <v>4009</v>
      </c>
      <c r="D389" s="400" t="s">
        <v>13190</v>
      </c>
    </row>
    <row r="390" spans="1:4" ht="13.5">
      <c r="A390" s="399">
        <v>5890</v>
      </c>
      <c r="B390" s="398" t="s">
        <v>4411</v>
      </c>
      <c r="C390" s="398" t="s">
        <v>4009</v>
      </c>
      <c r="D390" s="400" t="s">
        <v>13191</v>
      </c>
    </row>
    <row r="391" spans="1:4" ht="13.5">
      <c r="A391" s="399">
        <v>5894</v>
      </c>
      <c r="B391" s="398" t="s">
        <v>4412</v>
      </c>
      <c r="C391" s="398" t="s">
        <v>4009</v>
      </c>
      <c r="D391" s="400" t="s">
        <v>13192</v>
      </c>
    </row>
    <row r="392" spans="1:4" ht="13.5">
      <c r="A392" s="399">
        <v>5901</v>
      </c>
      <c r="B392" s="398" t="s">
        <v>4413</v>
      </c>
      <c r="C392" s="398" t="s">
        <v>4009</v>
      </c>
      <c r="D392" s="400" t="s">
        <v>13193</v>
      </c>
    </row>
    <row r="393" spans="1:4" ht="13.5">
      <c r="A393" s="399">
        <v>5909</v>
      </c>
      <c r="B393" s="398" t="s">
        <v>4414</v>
      </c>
      <c r="C393" s="398" t="s">
        <v>4009</v>
      </c>
      <c r="D393" s="400" t="s">
        <v>9249</v>
      </c>
    </row>
    <row r="394" spans="1:4" ht="13.5">
      <c r="A394" s="399">
        <v>5921</v>
      </c>
      <c r="B394" s="398" t="s">
        <v>4415</v>
      </c>
      <c r="C394" s="398" t="s">
        <v>4009</v>
      </c>
      <c r="D394" s="400" t="s">
        <v>5204</v>
      </c>
    </row>
    <row r="395" spans="1:4" ht="13.5">
      <c r="A395" s="399">
        <v>5928</v>
      </c>
      <c r="B395" s="398" t="s">
        <v>4417</v>
      </c>
      <c r="C395" s="398" t="s">
        <v>4009</v>
      </c>
      <c r="D395" s="400" t="s">
        <v>13194</v>
      </c>
    </row>
    <row r="396" spans="1:4" ht="13.5">
      <c r="A396" s="399">
        <v>5932</v>
      </c>
      <c r="B396" s="398" t="s">
        <v>4418</v>
      </c>
      <c r="C396" s="398" t="s">
        <v>4009</v>
      </c>
      <c r="D396" s="400" t="s">
        <v>13195</v>
      </c>
    </row>
    <row r="397" spans="1:4" ht="13.5">
      <c r="A397" s="399">
        <v>5940</v>
      </c>
      <c r="B397" s="398" t="s">
        <v>4419</v>
      </c>
      <c r="C397" s="398" t="s">
        <v>4009</v>
      </c>
      <c r="D397" s="400" t="s">
        <v>13196</v>
      </c>
    </row>
    <row r="398" spans="1:4" ht="13.5">
      <c r="A398" s="399">
        <v>5944</v>
      </c>
      <c r="B398" s="398" t="s">
        <v>4420</v>
      </c>
      <c r="C398" s="398" t="s">
        <v>4009</v>
      </c>
      <c r="D398" s="400" t="s">
        <v>13197</v>
      </c>
    </row>
    <row r="399" spans="1:4" ht="13.5">
      <c r="A399" s="399">
        <v>5953</v>
      </c>
      <c r="B399" s="398" t="s">
        <v>4421</v>
      </c>
      <c r="C399" s="398" t="s">
        <v>4009</v>
      </c>
      <c r="D399" s="400" t="s">
        <v>13198</v>
      </c>
    </row>
    <row r="400" spans="1:4" ht="13.5">
      <c r="A400" s="399">
        <v>6259</v>
      </c>
      <c r="B400" s="398" t="s">
        <v>4422</v>
      </c>
      <c r="C400" s="398" t="s">
        <v>4009</v>
      </c>
      <c r="D400" s="400" t="s">
        <v>13199</v>
      </c>
    </row>
    <row r="401" spans="1:4" ht="13.5">
      <c r="A401" s="399">
        <v>6879</v>
      </c>
      <c r="B401" s="398" t="s">
        <v>4423</v>
      </c>
      <c r="C401" s="398" t="s">
        <v>4009</v>
      </c>
      <c r="D401" s="400" t="s">
        <v>13200</v>
      </c>
    </row>
    <row r="402" spans="1:4" ht="13.5">
      <c r="A402" s="399">
        <v>7030</v>
      </c>
      <c r="B402" s="398" t="s">
        <v>4424</v>
      </c>
      <c r="C402" s="398" t="s">
        <v>4009</v>
      </c>
      <c r="D402" s="400" t="s">
        <v>13201</v>
      </c>
    </row>
    <row r="403" spans="1:4" ht="13.5">
      <c r="A403" s="399">
        <v>7042</v>
      </c>
      <c r="B403" s="398" t="s">
        <v>4425</v>
      </c>
      <c r="C403" s="398" t="s">
        <v>4009</v>
      </c>
      <c r="D403" s="400" t="s">
        <v>9060</v>
      </c>
    </row>
    <row r="404" spans="1:4" ht="13.5">
      <c r="A404" s="399">
        <v>7049</v>
      </c>
      <c r="B404" s="398" t="s">
        <v>4427</v>
      </c>
      <c r="C404" s="398" t="s">
        <v>4009</v>
      </c>
      <c r="D404" s="400" t="s">
        <v>13202</v>
      </c>
    </row>
    <row r="405" spans="1:4" ht="13.5">
      <c r="A405" s="399">
        <v>67826</v>
      </c>
      <c r="B405" s="398" t="s">
        <v>4428</v>
      </c>
      <c r="C405" s="398" t="s">
        <v>4009</v>
      </c>
      <c r="D405" s="400" t="s">
        <v>13203</v>
      </c>
    </row>
    <row r="406" spans="1:4" ht="13.5">
      <c r="A406" s="399">
        <v>73417</v>
      </c>
      <c r="B406" s="398" t="s">
        <v>4429</v>
      </c>
      <c r="C406" s="398" t="s">
        <v>4009</v>
      </c>
      <c r="D406" s="400" t="s">
        <v>13204</v>
      </c>
    </row>
    <row r="407" spans="1:4" ht="13.5">
      <c r="A407" s="399">
        <v>73436</v>
      </c>
      <c r="B407" s="398" t="s">
        <v>4430</v>
      </c>
      <c r="C407" s="398" t="s">
        <v>4009</v>
      </c>
      <c r="D407" s="400" t="s">
        <v>13205</v>
      </c>
    </row>
    <row r="408" spans="1:4" ht="13.5">
      <c r="A408" s="399">
        <v>73467</v>
      </c>
      <c r="B408" s="398" t="s">
        <v>4431</v>
      </c>
      <c r="C408" s="398" t="s">
        <v>4009</v>
      </c>
      <c r="D408" s="400" t="s">
        <v>13206</v>
      </c>
    </row>
    <row r="409" spans="1:4" ht="13.5">
      <c r="A409" s="399">
        <v>73536</v>
      </c>
      <c r="B409" s="398" t="s">
        <v>4432</v>
      </c>
      <c r="C409" s="398" t="s">
        <v>4009</v>
      </c>
      <c r="D409" s="400" t="s">
        <v>9724</v>
      </c>
    </row>
    <row r="410" spans="1:4" ht="13.5">
      <c r="A410" s="399">
        <v>83362</v>
      </c>
      <c r="B410" s="398" t="s">
        <v>4434</v>
      </c>
      <c r="C410" s="398" t="s">
        <v>4009</v>
      </c>
      <c r="D410" s="400" t="s">
        <v>13207</v>
      </c>
    </row>
    <row r="411" spans="1:4" ht="13.5">
      <c r="A411" s="399">
        <v>83765</v>
      </c>
      <c r="B411" s="398" t="s">
        <v>4435</v>
      </c>
      <c r="C411" s="398" t="s">
        <v>4009</v>
      </c>
      <c r="D411" s="400" t="s">
        <v>13208</v>
      </c>
    </row>
    <row r="412" spans="1:4" ht="13.5">
      <c r="A412" s="399">
        <v>87445</v>
      </c>
      <c r="B412" s="398" t="s">
        <v>4436</v>
      </c>
      <c r="C412" s="398" t="s">
        <v>4009</v>
      </c>
      <c r="D412" s="400" t="s">
        <v>5201</v>
      </c>
    </row>
    <row r="413" spans="1:4" ht="13.5">
      <c r="A413" s="399">
        <v>88386</v>
      </c>
      <c r="B413" s="398" t="s">
        <v>4438</v>
      </c>
      <c r="C413" s="398" t="s">
        <v>4009</v>
      </c>
      <c r="D413" s="400" t="s">
        <v>13209</v>
      </c>
    </row>
    <row r="414" spans="1:4" ht="13.5">
      <c r="A414" s="399">
        <v>88393</v>
      </c>
      <c r="B414" s="398" t="s">
        <v>4439</v>
      </c>
      <c r="C414" s="398" t="s">
        <v>4009</v>
      </c>
      <c r="D414" s="400" t="s">
        <v>4667</v>
      </c>
    </row>
    <row r="415" spans="1:4" ht="13.5">
      <c r="A415" s="399">
        <v>88399</v>
      </c>
      <c r="B415" s="398" t="s">
        <v>4441</v>
      </c>
      <c r="C415" s="398" t="s">
        <v>4009</v>
      </c>
      <c r="D415" s="400" t="s">
        <v>13210</v>
      </c>
    </row>
    <row r="416" spans="1:4" ht="13.5">
      <c r="A416" s="399">
        <v>88418</v>
      </c>
      <c r="B416" s="398" t="s">
        <v>4442</v>
      </c>
      <c r="C416" s="398" t="s">
        <v>4009</v>
      </c>
      <c r="D416" s="400" t="s">
        <v>6999</v>
      </c>
    </row>
    <row r="417" spans="1:4" ht="13.5">
      <c r="A417" s="399">
        <v>88433</v>
      </c>
      <c r="B417" s="398" t="s">
        <v>4443</v>
      </c>
      <c r="C417" s="398" t="s">
        <v>4009</v>
      </c>
      <c r="D417" s="400" t="s">
        <v>10441</v>
      </c>
    </row>
    <row r="418" spans="1:4" ht="13.5">
      <c r="A418" s="399">
        <v>88830</v>
      </c>
      <c r="B418" s="398" t="s">
        <v>4445</v>
      </c>
      <c r="C418" s="398" t="s">
        <v>4009</v>
      </c>
      <c r="D418" s="400" t="s">
        <v>13211</v>
      </c>
    </row>
    <row r="419" spans="1:4" ht="13.5">
      <c r="A419" s="399">
        <v>88843</v>
      </c>
      <c r="B419" s="398" t="s">
        <v>4447</v>
      </c>
      <c r="C419" s="398" t="s">
        <v>4009</v>
      </c>
      <c r="D419" s="400" t="s">
        <v>13212</v>
      </c>
    </row>
    <row r="420" spans="1:4" ht="13.5">
      <c r="A420" s="399">
        <v>88907</v>
      </c>
      <c r="B420" s="398" t="s">
        <v>4448</v>
      </c>
      <c r="C420" s="398" t="s">
        <v>4009</v>
      </c>
      <c r="D420" s="400" t="s">
        <v>13213</v>
      </c>
    </row>
    <row r="421" spans="1:4" ht="13.5">
      <c r="A421" s="399">
        <v>89021</v>
      </c>
      <c r="B421" s="398" t="s">
        <v>4449</v>
      </c>
      <c r="C421" s="398" t="s">
        <v>4009</v>
      </c>
      <c r="D421" s="400" t="s">
        <v>13214</v>
      </c>
    </row>
    <row r="422" spans="1:4" ht="13.5">
      <c r="A422" s="399">
        <v>89028</v>
      </c>
      <c r="B422" s="398" t="s">
        <v>4451</v>
      </c>
      <c r="C422" s="398" t="s">
        <v>4009</v>
      </c>
      <c r="D422" s="400" t="s">
        <v>13215</v>
      </c>
    </row>
    <row r="423" spans="1:4" ht="13.5">
      <c r="A423" s="399">
        <v>89032</v>
      </c>
      <c r="B423" s="398" t="s">
        <v>4452</v>
      </c>
      <c r="C423" s="398" t="s">
        <v>4009</v>
      </c>
      <c r="D423" s="400" t="s">
        <v>13216</v>
      </c>
    </row>
    <row r="424" spans="1:4" ht="13.5">
      <c r="A424" s="399">
        <v>89035</v>
      </c>
      <c r="B424" s="398" t="s">
        <v>4453</v>
      </c>
      <c r="C424" s="398" t="s">
        <v>4009</v>
      </c>
      <c r="D424" s="400" t="s">
        <v>13217</v>
      </c>
    </row>
    <row r="425" spans="1:4" ht="13.5">
      <c r="A425" s="399">
        <v>89225</v>
      </c>
      <c r="B425" s="398" t="s">
        <v>4454</v>
      </c>
      <c r="C425" s="398" t="s">
        <v>4009</v>
      </c>
      <c r="D425" s="400" t="s">
        <v>12830</v>
      </c>
    </row>
    <row r="426" spans="1:4" ht="13.5">
      <c r="A426" s="399">
        <v>89234</v>
      </c>
      <c r="B426" s="398" t="s">
        <v>4456</v>
      </c>
      <c r="C426" s="398" t="s">
        <v>4009</v>
      </c>
      <c r="D426" s="400" t="s">
        <v>13218</v>
      </c>
    </row>
    <row r="427" spans="1:4" ht="13.5">
      <c r="A427" s="399">
        <v>89242</v>
      </c>
      <c r="B427" s="398" t="s">
        <v>4457</v>
      </c>
      <c r="C427" s="398" t="s">
        <v>4009</v>
      </c>
      <c r="D427" s="400" t="s">
        <v>13219</v>
      </c>
    </row>
    <row r="428" spans="1:4" ht="13.5">
      <c r="A428" s="399">
        <v>89250</v>
      </c>
      <c r="B428" s="398" t="s">
        <v>4458</v>
      </c>
      <c r="C428" s="398" t="s">
        <v>4009</v>
      </c>
      <c r="D428" s="400" t="s">
        <v>13220</v>
      </c>
    </row>
    <row r="429" spans="1:4" ht="13.5">
      <c r="A429" s="399">
        <v>89257</v>
      </c>
      <c r="B429" s="398" t="s">
        <v>4459</v>
      </c>
      <c r="C429" s="398" t="s">
        <v>4009</v>
      </c>
      <c r="D429" s="400" t="s">
        <v>13221</v>
      </c>
    </row>
    <row r="430" spans="1:4" ht="13.5">
      <c r="A430" s="399">
        <v>89272</v>
      </c>
      <c r="B430" s="398" t="s">
        <v>4460</v>
      </c>
      <c r="C430" s="398" t="s">
        <v>4009</v>
      </c>
      <c r="D430" s="400" t="s">
        <v>13222</v>
      </c>
    </row>
    <row r="431" spans="1:4" ht="13.5">
      <c r="A431" s="399">
        <v>89278</v>
      </c>
      <c r="B431" s="398" t="s">
        <v>4461</v>
      </c>
      <c r="C431" s="398" t="s">
        <v>4009</v>
      </c>
      <c r="D431" s="400" t="s">
        <v>13223</v>
      </c>
    </row>
    <row r="432" spans="1:4" ht="13.5">
      <c r="A432" s="399">
        <v>89843</v>
      </c>
      <c r="B432" s="398" t="s">
        <v>4463</v>
      </c>
      <c r="C432" s="398" t="s">
        <v>4009</v>
      </c>
      <c r="D432" s="400" t="s">
        <v>13224</v>
      </c>
    </row>
    <row r="433" spans="1:4" ht="13.5">
      <c r="A433" s="399">
        <v>89876</v>
      </c>
      <c r="B433" s="398" t="s">
        <v>4464</v>
      </c>
      <c r="C433" s="398" t="s">
        <v>4009</v>
      </c>
      <c r="D433" s="400" t="s">
        <v>13225</v>
      </c>
    </row>
    <row r="434" spans="1:4" ht="13.5">
      <c r="A434" s="399">
        <v>89883</v>
      </c>
      <c r="B434" s="398" t="s">
        <v>4465</v>
      </c>
      <c r="C434" s="398" t="s">
        <v>4009</v>
      </c>
      <c r="D434" s="400" t="s">
        <v>13226</v>
      </c>
    </row>
    <row r="435" spans="1:4" ht="13.5">
      <c r="A435" s="399">
        <v>90586</v>
      </c>
      <c r="B435" s="398" t="s">
        <v>4466</v>
      </c>
      <c r="C435" s="398" t="s">
        <v>4009</v>
      </c>
      <c r="D435" s="400" t="s">
        <v>12442</v>
      </c>
    </row>
    <row r="436" spans="1:4" ht="13.5">
      <c r="A436" s="399">
        <v>90625</v>
      </c>
      <c r="B436" s="398" t="s">
        <v>4468</v>
      </c>
      <c r="C436" s="398" t="s">
        <v>4009</v>
      </c>
      <c r="D436" s="400" t="s">
        <v>13227</v>
      </c>
    </row>
    <row r="437" spans="1:4" ht="13.5">
      <c r="A437" s="399">
        <v>90631</v>
      </c>
      <c r="B437" s="398" t="s">
        <v>4469</v>
      </c>
      <c r="C437" s="398" t="s">
        <v>4009</v>
      </c>
      <c r="D437" s="400" t="s">
        <v>13228</v>
      </c>
    </row>
    <row r="438" spans="1:4" ht="13.5">
      <c r="A438" s="399">
        <v>90637</v>
      </c>
      <c r="B438" s="398" t="s">
        <v>4470</v>
      </c>
      <c r="C438" s="398" t="s">
        <v>4009</v>
      </c>
      <c r="D438" s="400" t="s">
        <v>6627</v>
      </c>
    </row>
    <row r="439" spans="1:4" ht="13.5">
      <c r="A439" s="399">
        <v>90643</v>
      </c>
      <c r="B439" s="398" t="s">
        <v>4472</v>
      </c>
      <c r="C439" s="398" t="s">
        <v>4009</v>
      </c>
      <c r="D439" s="400" t="s">
        <v>13229</v>
      </c>
    </row>
    <row r="440" spans="1:4" ht="13.5">
      <c r="A440" s="399">
        <v>90650</v>
      </c>
      <c r="B440" s="398" t="s">
        <v>4474</v>
      </c>
      <c r="C440" s="398" t="s">
        <v>4009</v>
      </c>
      <c r="D440" s="400" t="s">
        <v>6921</v>
      </c>
    </row>
    <row r="441" spans="1:4" ht="13.5">
      <c r="A441" s="399">
        <v>90656</v>
      </c>
      <c r="B441" s="398" t="s">
        <v>4475</v>
      </c>
      <c r="C441" s="398" t="s">
        <v>4009</v>
      </c>
      <c r="D441" s="400" t="s">
        <v>6980</v>
      </c>
    </row>
    <row r="442" spans="1:4" ht="13.5">
      <c r="A442" s="399">
        <v>90662</v>
      </c>
      <c r="B442" s="398" t="s">
        <v>4477</v>
      </c>
      <c r="C442" s="398" t="s">
        <v>4009</v>
      </c>
      <c r="D442" s="400" t="s">
        <v>7963</v>
      </c>
    </row>
    <row r="443" spans="1:4" ht="13.5">
      <c r="A443" s="399">
        <v>90668</v>
      </c>
      <c r="B443" s="398" t="s">
        <v>4479</v>
      </c>
      <c r="C443" s="398" t="s">
        <v>4009</v>
      </c>
      <c r="D443" s="400" t="s">
        <v>13230</v>
      </c>
    </row>
    <row r="444" spans="1:4" ht="13.5">
      <c r="A444" s="399">
        <v>90674</v>
      </c>
      <c r="B444" s="398" t="s">
        <v>4480</v>
      </c>
      <c r="C444" s="398" t="s">
        <v>4009</v>
      </c>
      <c r="D444" s="400" t="s">
        <v>13231</v>
      </c>
    </row>
    <row r="445" spans="1:4" ht="13.5">
      <c r="A445" s="399">
        <v>90680</v>
      </c>
      <c r="B445" s="398" t="s">
        <v>4481</v>
      </c>
      <c r="C445" s="398" t="s">
        <v>4009</v>
      </c>
      <c r="D445" s="400" t="s">
        <v>13232</v>
      </c>
    </row>
    <row r="446" spans="1:4" ht="13.5">
      <c r="A446" s="399">
        <v>90686</v>
      </c>
      <c r="B446" s="398" t="s">
        <v>4482</v>
      </c>
      <c r="C446" s="398" t="s">
        <v>4009</v>
      </c>
      <c r="D446" s="400" t="s">
        <v>13233</v>
      </c>
    </row>
    <row r="447" spans="1:4" ht="13.5">
      <c r="A447" s="399">
        <v>90692</v>
      </c>
      <c r="B447" s="398" t="s">
        <v>4483</v>
      </c>
      <c r="C447" s="398" t="s">
        <v>4009</v>
      </c>
      <c r="D447" s="400" t="s">
        <v>13234</v>
      </c>
    </row>
    <row r="448" spans="1:4" ht="13.5">
      <c r="A448" s="399">
        <v>90964</v>
      </c>
      <c r="B448" s="398" t="s">
        <v>4484</v>
      </c>
      <c r="C448" s="398" t="s">
        <v>4009</v>
      </c>
      <c r="D448" s="400" t="s">
        <v>13235</v>
      </c>
    </row>
    <row r="449" spans="1:4" ht="13.5">
      <c r="A449" s="399">
        <v>90972</v>
      </c>
      <c r="B449" s="398" t="s">
        <v>4486</v>
      </c>
      <c r="C449" s="398" t="s">
        <v>4009</v>
      </c>
      <c r="D449" s="400" t="s">
        <v>13236</v>
      </c>
    </row>
    <row r="450" spans="1:4" ht="13.5">
      <c r="A450" s="399">
        <v>90979</v>
      </c>
      <c r="B450" s="398" t="s">
        <v>4487</v>
      </c>
      <c r="C450" s="398" t="s">
        <v>4009</v>
      </c>
      <c r="D450" s="400" t="s">
        <v>13237</v>
      </c>
    </row>
    <row r="451" spans="1:4" ht="13.5">
      <c r="A451" s="399">
        <v>90991</v>
      </c>
      <c r="B451" s="398" t="s">
        <v>4488</v>
      </c>
      <c r="C451" s="398" t="s">
        <v>4009</v>
      </c>
      <c r="D451" s="400" t="s">
        <v>13238</v>
      </c>
    </row>
    <row r="452" spans="1:4" ht="13.5">
      <c r="A452" s="399">
        <v>90999</v>
      </c>
      <c r="B452" s="398" t="s">
        <v>4489</v>
      </c>
      <c r="C452" s="398" t="s">
        <v>4009</v>
      </c>
      <c r="D452" s="400" t="s">
        <v>7355</v>
      </c>
    </row>
    <row r="453" spans="1:4" ht="13.5">
      <c r="A453" s="399">
        <v>91031</v>
      </c>
      <c r="B453" s="398" t="s">
        <v>4490</v>
      </c>
      <c r="C453" s="398" t="s">
        <v>4009</v>
      </c>
      <c r="D453" s="400" t="s">
        <v>13239</v>
      </c>
    </row>
    <row r="454" spans="1:4" ht="13.5">
      <c r="A454" s="399">
        <v>91277</v>
      </c>
      <c r="B454" s="398" t="s">
        <v>4491</v>
      </c>
      <c r="C454" s="398" t="s">
        <v>4009</v>
      </c>
      <c r="D454" s="400" t="s">
        <v>13240</v>
      </c>
    </row>
    <row r="455" spans="1:4" ht="13.5">
      <c r="A455" s="399">
        <v>91283</v>
      </c>
      <c r="B455" s="398" t="s">
        <v>4493</v>
      </c>
      <c r="C455" s="398" t="s">
        <v>4009</v>
      </c>
      <c r="D455" s="400" t="s">
        <v>10258</v>
      </c>
    </row>
    <row r="456" spans="1:4" ht="13.5">
      <c r="A456" s="399">
        <v>91386</v>
      </c>
      <c r="B456" s="398" t="s">
        <v>4494</v>
      </c>
      <c r="C456" s="398" t="s">
        <v>4009</v>
      </c>
      <c r="D456" s="400" t="s">
        <v>13241</v>
      </c>
    </row>
    <row r="457" spans="1:4" ht="13.5">
      <c r="A457" s="399">
        <v>91533</v>
      </c>
      <c r="B457" s="398" t="s">
        <v>4495</v>
      </c>
      <c r="C457" s="398" t="s">
        <v>4009</v>
      </c>
      <c r="D457" s="400" t="s">
        <v>13242</v>
      </c>
    </row>
    <row r="458" spans="1:4" ht="13.5">
      <c r="A458" s="399">
        <v>91634</v>
      </c>
      <c r="B458" s="398" t="s">
        <v>4497</v>
      </c>
      <c r="C458" s="398" t="s">
        <v>4009</v>
      </c>
      <c r="D458" s="400" t="s">
        <v>13243</v>
      </c>
    </row>
    <row r="459" spans="1:4" ht="13.5">
      <c r="A459" s="399">
        <v>91645</v>
      </c>
      <c r="B459" s="398" t="s">
        <v>4498</v>
      </c>
      <c r="C459" s="398" t="s">
        <v>4009</v>
      </c>
      <c r="D459" s="400" t="s">
        <v>13244</v>
      </c>
    </row>
    <row r="460" spans="1:4" ht="13.5">
      <c r="A460" s="399">
        <v>91692</v>
      </c>
      <c r="B460" s="398" t="s">
        <v>4499</v>
      </c>
      <c r="C460" s="398" t="s">
        <v>4009</v>
      </c>
      <c r="D460" s="400" t="s">
        <v>9359</v>
      </c>
    </row>
    <row r="461" spans="1:4" ht="13.5">
      <c r="A461" s="399">
        <v>92043</v>
      </c>
      <c r="B461" s="398" t="s">
        <v>4501</v>
      </c>
      <c r="C461" s="398" t="s">
        <v>4009</v>
      </c>
      <c r="D461" s="400" t="s">
        <v>13245</v>
      </c>
    </row>
    <row r="462" spans="1:4" ht="13.5">
      <c r="A462" s="399">
        <v>92106</v>
      </c>
      <c r="B462" s="398" t="s">
        <v>4502</v>
      </c>
      <c r="C462" s="398" t="s">
        <v>4009</v>
      </c>
      <c r="D462" s="400" t="s">
        <v>13246</v>
      </c>
    </row>
    <row r="463" spans="1:4" ht="13.5">
      <c r="A463" s="399">
        <v>92112</v>
      </c>
      <c r="B463" s="398" t="s">
        <v>4503</v>
      </c>
      <c r="C463" s="398" t="s">
        <v>4009</v>
      </c>
      <c r="D463" s="400" t="s">
        <v>4781</v>
      </c>
    </row>
    <row r="464" spans="1:4" ht="13.5">
      <c r="A464" s="399">
        <v>92118</v>
      </c>
      <c r="B464" s="398" t="s">
        <v>4505</v>
      </c>
      <c r="C464" s="398" t="s">
        <v>4009</v>
      </c>
      <c r="D464" s="400" t="s">
        <v>12311</v>
      </c>
    </row>
    <row r="465" spans="1:4" ht="13.5">
      <c r="A465" s="399">
        <v>92138</v>
      </c>
      <c r="B465" s="398" t="s">
        <v>4507</v>
      </c>
      <c r="C465" s="398" t="s">
        <v>4009</v>
      </c>
      <c r="D465" s="400" t="s">
        <v>13247</v>
      </c>
    </row>
    <row r="466" spans="1:4" ht="13.5">
      <c r="A466" s="399">
        <v>92145</v>
      </c>
      <c r="B466" s="398" t="s">
        <v>4508</v>
      </c>
      <c r="C466" s="398" t="s">
        <v>4009</v>
      </c>
      <c r="D466" s="400" t="s">
        <v>13248</v>
      </c>
    </row>
    <row r="467" spans="1:4" ht="13.5">
      <c r="A467" s="399">
        <v>92242</v>
      </c>
      <c r="B467" s="398" t="s">
        <v>4509</v>
      </c>
      <c r="C467" s="398" t="s">
        <v>4009</v>
      </c>
      <c r="D467" s="400" t="s">
        <v>13249</v>
      </c>
    </row>
    <row r="468" spans="1:4" ht="13.5">
      <c r="A468" s="399">
        <v>92716</v>
      </c>
      <c r="B468" s="398" t="s">
        <v>4510</v>
      </c>
      <c r="C468" s="398" t="s">
        <v>4009</v>
      </c>
      <c r="D468" s="400" t="s">
        <v>13250</v>
      </c>
    </row>
    <row r="469" spans="1:4" ht="13.5">
      <c r="A469" s="399">
        <v>92960</v>
      </c>
      <c r="B469" s="398" t="s">
        <v>4008</v>
      </c>
      <c r="C469" s="398" t="s">
        <v>4009</v>
      </c>
      <c r="D469" s="400" t="s">
        <v>8968</v>
      </c>
    </row>
    <row r="470" spans="1:4" ht="13.5">
      <c r="A470" s="399">
        <v>92966</v>
      </c>
      <c r="B470" s="398" t="s">
        <v>4511</v>
      </c>
      <c r="C470" s="398" t="s">
        <v>4009</v>
      </c>
      <c r="D470" s="400" t="s">
        <v>8909</v>
      </c>
    </row>
    <row r="471" spans="1:4" ht="13.5">
      <c r="A471" s="399">
        <v>93224</v>
      </c>
      <c r="B471" s="398" t="s">
        <v>4512</v>
      </c>
      <c r="C471" s="398" t="s">
        <v>4009</v>
      </c>
      <c r="D471" s="400" t="s">
        <v>13251</v>
      </c>
    </row>
    <row r="472" spans="1:4" ht="13.5">
      <c r="A472" s="399">
        <v>93233</v>
      </c>
      <c r="B472" s="398" t="s">
        <v>4513</v>
      </c>
      <c r="C472" s="398" t="s">
        <v>4009</v>
      </c>
      <c r="D472" s="400" t="s">
        <v>4809</v>
      </c>
    </row>
    <row r="473" spans="1:4" ht="13.5">
      <c r="A473" s="399">
        <v>93272</v>
      </c>
      <c r="B473" s="398" t="s">
        <v>4515</v>
      </c>
      <c r="C473" s="398" t="s">
        <v>4009</v>
      </c>
      <c r="D473" s="400" t="s">
        <v>13252</v>
      </c>
    </row>
    <row r="474" spans="1:4" ht="13.5">
      <c r="A474" s="399">
        <v>93281</v>
      </c>
      <c r="B474" s="398" t="s">
        <v>4516</v>
      </c>
      <c r="C474" s="398" t="s">
        <v>4009</v>
      </c>
      <c r="D474" s="400" t="s">
        <v>13253</v>
      </c>
    </row>
    <row r="475" spans="1:4" ht="13.5">
      <c r="A475" s="399">
        <v>93287</v>
      </c>
      <c r="B475" s="398" t="s">
        <v>4518</v>
      </c>
      <c r="C475" s="398" t="s">
        <v>4009</v>
      </c>
      <c r="D475" s="400" t="s">
        <v>13254</v>
      </c>
    </row>
    <row r="476" spans="1:4" ht="13.5">
      <c r="A476" s="399">
        <v>93402</v>
      </c>
      <c r="B476" s="398" t="s">
        <v>4519</v>
      </c>
      <c r="C476" s="398" t="s">
        <v>4009</v>
      </c>
      <c r="D476" s="400" t="s">
        <v>13255</v>
      </c>
    </row>
    <row r="477" spans="1:4" ht="13.5">
      <c r="A477" s="399">
        <v>93408</v>
      </c>
      <c r="B477" s="398" t="s">
        <v>4520</v>
      </c>
      <c r="C477" s="398" t="s">
        <v>4009</v>
      </c>
      <c r="D477" s="400" t="s">
        <v>13256</v>
      </c>
    </row>
    <row r="478" spans="1:4" ht="13.5">
      <c r="A478" s="399">
        <v>93415</v>
      </c>
      <c r="B478" s="398" t="s">
        <v>4521</v>
      </c>
      <c r="C478" s="398" t="s">
        <v>4009</v>
      </c>
      <c r="D478" s="400" t="s">
        <v>13257</v>
      </c>
    </row>
    <row r="479" spans="1:4" ht="13.5">
      <c r="A479" s="399">
        <v>93421</v>
      </c>
      <c r="B479" s="398" t="s">
        <v>4523</v>
      </c>
      <c r="C479" s="398" t="s">
        <v>4009</v>
      </c>
      <c r="D479" s="400" t="s">
        <v>13258</v>
      </c>
    </row>
    <row r="480" spans="1:4" ht="13.5">
      <c r="A480" s="399">
        <v>93427</v>
      </c>
      <c r="B480" s="398" t="s">
        <v>4525</v>
      </c>
      <c r="C480" s="398" t="s">
        <v>4009</v>
      </c>
      <c r="D480" s="400" t="s">
        <v>13259</v>
      </c>
    </row>
    <row r="481" spans="1:4" ht="13.5">
      <c r="A481" s="399">
        <v>93433</v>
      </c>
      <c r="B481" s="398" t="s">
        <v>4526</v>
      </c>
      <c r="C481" s="398" t="s">
        <v>4009</v>
      </c>
      <c r="D481" s="400" t="s">
        <v>13260</v>
      </c>
    </row>
    <row r="482" spans="1:4" ht="13.5">
      <c r="A482" s="399">
        <v>93439</v>
      </c>
      <c r="B482" s="398" t="s">
        <v>4527</v>
      </c>
      <c r="C482" s="398" t="s">
        <v>4009</v>
      </c>
      <c r="D482" s="400" t="s">
        <v>13261</v>
      </c>
    </row>
    <row r="483" spans="1:4" ht="13.5">
      <c r="A483" s="399">
        <v>95121</v>
      </c>
      <c r="B483" s="398" t="s">
        <v>4528</v>
      </c>
      <c r="C483" s="398" t="s">
        <v>4009</v>
      </c>
      <c r="D483" s="400" t="s">
        <v>13262</v>
      </c>
    </row>
    <row r="484" spans="1:4" ht="13.5">
      <c r="A484" s="399">
        <v>95127</v>
      </c>
      <c r="B484" s="398" t="s">
        <v>4529</v>
      </c>
      <c r="C484" s="398" t="s">
        <v>4009</v>
      </c>
      <c r="D484" s="400" t="s">
        <v>13263</v>
      </c>
    </row>
    <row r="485" spans="1:4" ht="13.5">
      <c r="A485" s="399">
        <v>95133</v>
      </c>
      <c r="B485" s="398" t="s">
        <v>4530</v>
      </c>
      <c r="C485" s="398" t="s">
        <v>4009</v>
      </c>
      <c r="D485" s="400" t="s">
        <v>13264</v>
      </c>
    </row>
    <row r="486" spans="1:4" ht="13.5">
      <c r="A486" s="399">
        <v>95139</v>
      </c>
      <c r="B486" s="398" t="s">
        <v>4531</v>
      </c>
      <c r="C486" s="398" t="s">
        <v>4009</v>
      </c>
      <c r="D486" s="400" t="s">
        <v>4923</v>
      </c>
    </row>
    <row r="487" spans="1:4" ht="13.5">
      <c r="A487" s="399">
        <v>95212</v>
      </c>
      <c r="B487" s="398" t="s">
        <v>4533</v>
      </c>
      <c r="C487" s="398" t="s">
        <v>4009</v>
      </c>
      <c r="D487" s="400" t="s">
        <v>13265</v>
      </c>
    </row>
    <row r="488" spans="1:4" ht="13.5">
      <c r="A488" s="399">
        <v>95258</v>
      </c>
      <c r="B488" s="398" t="s">
        <v>4534</v>
      </c>
      <c r="C488" s="398" t="s">
        <v>4009</v>
      </c>
      <c r="D488" s="400" t="s">
        <v>13266</v>
      </c>
    </row>
    <row r="489" spans="1:4" ht="13.5">
      <c r="A489" s="399">
        <v>95264</v>
      </c>
      <c r="B489" s="398" t="s">
        <v>4536</v>
      </c>
      <c r="C489" s="398" t="s">
        <v>4009</v>
      </c>
      <c r="D489" s="400" t="s">
        <v>13267</v>
      </c>
    </row>
    <row r="490" spans="1:4" ht="13.5">
      <c r="A490" s="399">
        <v>95270</v>
      </c>
      <c r="B490" s="398" t="s">
        <v>4537</v>
      </c>
      <c r="C490" s="398" t="s">
        <v>4009</v>
      </c>
      <c r="D490" s="400" t="s">
        <v>5425</v>
      </c>
    </row>
    <row r="491" spans="1:4" ht="13.5">
      <c r="A491" s="399">
        <v>95276</v>
      </c>
      <c r="B491" s="398" t="s">
        <v>4538</v>
      </c>
      <c r="C491" s="398" t="s">
        <v>4009</v>
      </c>
      <c r="D491" s="400" t="s">
        <v>9775</v>
      </c>
    </row>
    <row r="492" spans="1:4" ht="13.5">
      <c r="A492" s="399">
        <v>95282</v>
      </c>
      <c r="B492" s="398" t="s">
        <v>4540</v>
      </c>
      <c r="C492" s="398" t="s">
        <v>4009</v>
      </c>
      <c r="D492" s="400" t="s">
        <v>7949</v>
      </c>
    </row>
    <row r="493" spans="1:4" ht="13.5">
      <c r="A493" s="399">
        <v>95620</v>
      </c>
      <c r="B493" s="398" t="s">
        <v>4541</v>
      </c>
      <c r="C493" s="398" t="s">
        <v>4009</v>
      </c>
      <c r="D493" s="400" t="s">
        <v>7354</v>
      </c>
    </row>
    <row r="494" spans="1:4" ht="13.5">
      <c r="A494" s="399">
        <v>95631</v>
      </c>
      <c r="B494" s="398" t="s">
        <v>4543</v>
      </c>
      <c r="C494" s="398" t="s">
        <v>4009</v>
      </c>
      <c r="D494" s="400" t="s">
        <v>13268</v>
      </c>
    </row>
    <row r="495" spans="1:4" ht="13.5">
      <c r="A495" s="399">
        <v>95702</v>
      </c>
      <c r="B495" s="398" t="s">
        <v>4544</v>
      </c>
      <c r="C495" s="398" t="s">
        <v>4009</v>
      </c>
      <c r="D495" s="400" t="s">
        <v>13269</v>
      </c>
    </row>
    <row r="496" spans="1:4" ht="13.5">
      <c r="A496" s="399">
        <v>95708</v>
      </c>
      <c r="B496" s="398" t="s">
        <v>4545</v>
      </c>
      <c r="C496" s="398" t="s">
        <v>4009</v>
      </c>
      <c r="D496" s="400" t="s">
        <v>13270</v>
      </c>
    </row>
    <row r="497" spans="1:4" ht="13.5">
      <c r="A497" s="399">
        <v>95714</v>
      </c>
      <c r="B497" s="398" t="s">
        <v>4546</v>
      </c>
      <c r="C497" s="398" t="s">
        <v>4009</v>
      </c>
      <c r="D497" s="400" t="s">
        <v>13271</v>
      </c>
    </row>
    <row r="498" spans="1:4" ht="13.5">
      <c r="A498" s="399">
        <v>95720</v>
      </c>
      <c r="B498" s="398" t="s">
        <v>4548</v>
      </c>
      <c r="C498" s="398" t="s">
        <v>4009</v>
      </c>
      <c r="D498" s="400" t="s">
        <v>13272</v>
      </c>
    </row>
    <row r="499" spans="1:4" ht="13.5">
      <c r="A499" s="399">
        <v>95872</v>
      </c>
      <c r="B499" s="398" t="s">
        <v>4549</v>
      </c>
      <c r="C499" s="398" t="s">
        <v>4009</v>
      </c>
      <c r="D499" s="400" t="s">
        <v>13273</v>
      </c>
    </row>
    <row r="500" spans="1:4" ht="13.5">
      <c r="A500" s="399">
        <v>96013</v>
      </c>
      <c r="B500" s="398" t="s">
        <v>4550</v>
      </c>
      <c r="C500" s="398" t="s">
        <v>4009</v>
      </c>
      <c r="D500" s="400" t="s">
        <v>13274</v>
      </c>
    </row>
    <row r="501" spans="1:4" ht="13.5">
      <c r="A501" s="399">
        <v>96020</v>
      </c>
      <c r="B501" s="398" t="s">
        <v>4551</v>
      </c>
      <c r="C501" s="398" t="s">
        <v>4009</v>
      </c>
      <c r="D501" s="400" t="s">
        <v>13275</v>
      </c>
    </row>
    <row r="502" spans="1:4" ht="13.5">
      <c r="A502" s="399">
        <v>96028</v>
      </c>
      <c r="B502" s="398" t="s">
        <v>4552</v>
      </c>
      <c r="C502" s="398" t="s">
        <v>4009</v>
      </c>
      <c r="D502" s="400" t="s">
        <v>13276</v>
      </c>
    </row>
    <row r="503" spans="1:4" ht="13.5">
      <c r="A503" s="399">
        <v>96035</v>
      </c>
      <c r="B503" s="398" t="s">
        <v>4553</v>
      </c>
      <c r="C503" s="398" t="s">
        <v>4009</v>
      </c>
      <c r="D503" s="400" t="s">
        <v>13277</v>
      </c>
    </row>
    <row r="504" spans="1:4" ht="13.5">
      <c r="A504" s="399">
        <v>96157</v>
      </c>
      <c r="B504" s="398" t="s">
        <v>4554</v>
      </c>
      <c r="C504" s="398" t="s">
        <v>4009</v>
      </c>
      <c r="D504" s="400" t="s">
        <v>12921</v>
      </c>
    </row>
    <row r="505" spans="1:4" ht="13.5">
      <c r="A505" s="399">
        <v>96158</v>
      </c>
      <c r="B505" s="398" t="s">
        <v>4555</v>
      </c>
      <c r="C505" s="398" t="s">
        <v>4009</v>
      </c>
      <c r="D505" s="400" t="s">
        <v>13278</v>
      </c>
    </row>
    <row r="506" spans="1:4" ht="13.5">
      <c r="A506" s="399">
        <v>96245</v>
      </c>
      <c r="B506" s="398" t="s">
        <v>4556</v>
      </c>
      <c r="C506" s="398" t="s">
        <v>4009</v>
      </c>
      <c r="D506" s="400" t="s">
        <v>13279</v>
      </c>
    </row>
    <row r="507" spans="1:4" ht="13.5">
      <c r="A507" s="399">
        <v>96463</v>
      </c>
      <c r="B507" s="398" t="s">
        <v>4558</v>
      </c>
      <c r="C507" s="398" t="s">
        <v>4009</v>
      </c>
      <c r="D507" s="400" t="s">
        <v>13280</v>
      </c>
    </row>
    <row r="508" spans="1:4" ht="13.5">
      <c r="A508" s="399">
        <v>98764</v>
      </c>
      <c r="B508" s="398" t="s">
        <v>4559</v>
      </c>
      <c r="C508" s="398" t="s">
        <v>4009</v>
      </c>
      <c r="D508" s="400" t="s">
        <v>5342</v>
      </c>
    </row>
    <row r="509" spans="1:4" ht="13.5">
      <c r="A509" s="399">
        <v>99833</v>
      </c>
      <c r="B509" s="398" t="s">
        <v>4561</v>
      </c>
      <c r="C509" s="398" t="s">
        <v>4009</v>
      </c>
      <c r="D509" s="400" t="s">
        <v>5342</v>
      </c>
    </row>
    <row r="510" spans="1:4" ht="13.5">
      <c r="A510" s="399">
        <v>100641</v>
      </c>
      <c r="B510" s="398" t="s">
        <v>4562</v>
      </c>
      <c r="C510" s="398" t="s">
        <v>4009</v>
      </c>
      <c r="D510" s="400" t="s">
        <v>13281</v>
      </c>
    </row>
    <row r="511" spans="1:4" ht="13.5">
      <c r="A511" s="399">
        <v>100647</v>
      </c>
      <c r="B511" s="398" t="s">
        <v>4563</v>
      </c>
      <c r="C511" s="398" t="s">
        <v>4009</v>
      </c>
      <c r="D511" s="400" t="s">
        <v>13282</v>
      </c>
    </row>
    <row r="512" spans="1:4" ht="13.5">
      <c r="A512" s="399">
        <v>102275</v>
      </c>
      <c r="B512" s="398" t="s">
        <v>4564</v>
      </c>
      <c r="C512" s="398" t="s">
        <v>4009</v>
      </c>
      <c r="D512" s="400" t="s">
        <v>13283</v>
      </c>
    </row>
    <row r="513" spans="1:4" ht="13.5">
      <c r="A513" s="399">
        <v>5632</v>
      </c>
      <c r="B513" s="398" t="s">
        <v>4566</v>
      </c>
      <c r="C513" s="398" t="s">
        <v>4011</v>
      </c>
      <c r="D513" s="400" t="s">
        <v>13284</v>
      </c>
    </row>
    <row r="514" spans="1:4" ht="13.5">
      <c r="A514" s="399">
        <v>5679</v>
      </c>
      <c r="B514" s="398" t="s">
        <v>4567</v>
      </c>
      <c r="C514" s="398" t="s">
        <v>4011</v>
      </c>
      <c r="D514" s="400" t="s">
        <v>10800</v>
      </c>
    </row>
    <row r="515" spans="1:4" ht="13.5">
      <c r="A515" s="399">
        <v>5681</v>
      </c>
      <c r="B515" s="398" t="s">
        <v>4569</v>
      </c>
      <c r="C515" s="398" t="s">
        <v>4011</v>
      </c>
      <c r="D515" s="400" t="s">
        <v>13285</v>
      </c>
    </row>
    <row r="516" spans="1:4" ht="13.5">
      <c r="A516" s="399">
        <v>5685</v>
      </c>
      <c r="B516" s="398" t="s">
        <v>4570</v>
      </c>
      <c r="C516" s="398" t="s">
        <v>4011</v>
      </c>
      <c r="D516" s="400" t="s">
        <v>13286</v>
      </c>
    </row>
    <row r="517" spans="1:4" ht="13.5">
      <c r="A517" s="399">
        <v>5690</v>
      </c>
      <c r="B517" s="398" t="s">
        <v>4571</v>
      </c>
      <c r="C517" s="398" t="s">
        <v>4011</v>
      </c>
      <c r="D517" s="400" t="s">
        <v>11030</v>
      </c>
    </row>
    <row r="518" spans="1:4" ht="13.5">
      <c r="A518" s="399">
        <v>5806</v>
      </c>
      <c r="B518" s="398" t="s">
        <v>4573</v>
      </c>
      <c r="C518" s="398" t="s">
        <v>4011</v>
      </c>
      <c r="D518" s="400" t="s">
        <v>4574</v>
      </c>
    </row>
    <row r="519" spans="1:4" ht="13.5">
      <c r="A519" s="399">
        <v>5826</v>
      </c>
      <c r="B519" s="398" t="s">
        <v>4575</v>
      </c>
      <c r="C519" s="398" t="s">
        <v>4011</v>
      </c>
      <c r="D519" s="400" t="s">
        <v>13287</v>
      </c>
    </row>
    <row r="520" spans="1:4" ht="13.5">
      <c r="A520" s="399">
        <v>5829</v>
      </c>
      <c r="B520" s="398" t="s">
        <v>4577</v>
      </c>
      <c r="C520" s="398" t="s">
        <v>4011</v>
      </c>
      <c r="D520" s="400" t="s">
        <v>13288</v>
      </c>
    </row>
    <row r="521" spans="1:4" ht="13.5">
      <c r="A521" s="399">
        <v>5837</v>
      </c>
      <c r="B521" s="398" t="s">
        <v>4578</v>
      </c>
      <c r="C521" s="398" t="s">
        <v>4011</v>
      </c>
      <c r="D521" s="400" t="s">
        <v>4579</v>
      </c>
    </row>
    <row r="522" spans="1:4" ht="13.5">
      <c r="A522" s="399">
        <v>5841</v>
      </c>
      <c r="B522" s="398" t="s">
        <v>4580</v>
      </c>
      <c r="C522" s="398" t="s">
        <v>4011</v>
      </c>
      <c r="D522" s="400" t="s">
        <v>13289</v>
      </c>
    </row>
    <row r="523" spans="1:4" ht="13.5">
      <c r="A523" s="399">
        <v>5845</v>
      </c>
      <c r="B523" s="398" t="s">
        <v>4581</v>
      </c>
      <c r="C523" s="398" t="s">
        <v>4011</v>
      </c>
      <c r="D523" s="400" t="s">
        <v>13290</v>
      </c>
    </row>
    <row r="524" spans="1:4" ht="13.5">
      <c r="A524" s="399">
        <v>5849</v>
      </c>
      <c r="B524" s="398" t="s">
        <v>4582</v>
      </c>
      <c r="C524" s="398" t="s">
        <v>4011</v>
      </c>
      <c r="D524" s="400" t="s">
        <v>4583</v>
      </c>
    </row>
    <row r="525" spans="1:4" ht="13.5">
      <c r="A525" s="399">
        <v>5853</v>
      </c>
      <c r="B525" s="398" t="s">
        <v>4584</v>
      </c>
      <c r="C525" s="398" t="s">
        <v>4011</v>
      </c>
      <c r="D525" s="400" t="s">
        <v>4585</v>
      </c>
    </row>
    <row r="526" spans="1:4" ht="13.5">
      <c r="A526" s="399">
        <v>5857</v>
      </c>
      <c r="B526" s="398" t="s">
        <v>4586</v>
      </c>
      <c r="C526" s="398" t="s">
        <v>4011</v>
      </c>
      <c r="D526" s="400" t="s">
        <v>4587</v>
      </c>
    </row>
    <row r="527" spans="1:4" ht="13.5">
      <c r="A527" s="399">
        <v>5865</v>
      </c>
      <c r="B527" s="398" t="s">
        <v>4588</v>
      </c>
      <c r="C527" s="398" t="s">
        <v>4011</v>
      </c>
      <c r="D527" s="400" t="s">
        <v>8384</v>
      </c>
    </row>
    <row r="528" spans="1:4" ht="13.5">
      <c r="A528" s="399">
        <v>5869</v>
      </c>
      <c r="B528" s="398" t="s">
        <v>4589</v>
      </c>
      <c r="C528" s="398" t="s">
        <v>4011</v>
      </c>
      <c r="D528" s="400" t="s">
        <v>10510</v>
      </c>
    </row>
    <row r="529" spans="1:4" ht="13.5">
      <c r="A529" s="399">
        <v>5877</v>
      </c>
      <c r="B529" s="398" t="s">
        <v>4591</v>
      </c>
      <c r="C529" s="398" t="s">
        <v>4011</v>
      </c>
      <c r="D529" s="400" t="s">
        <v>13291</v>
      </c>
    </row>
    <row r="530" spans="1:4" ht="13.5">
      <c r="A530" s="399">
        <v>5881</v>
      </c>
      <c r="B530" s="398" t="s">
        <v>4592</v>
      </c>
      <c r="C530" s="398" t="s">
        <v>4011</v>
      </c>
      <c r="D530" s="400" t="s">
        <v>13292</v>
      </c>
    </row>
    <row r="531" spans="1:4" ht="13.5">
      <c r="A531" s="399">
        <v>5884</v>
      </c>
      <c r="B531" s="398" t="s">
        <v>4593</v>
      </c>
      <c r="C531" s="398" t="s">
        <v>4011</v>
      </c>
      <c r="D531" s="400" t="s">
        <v>13293</v>
      </c>
    </row>
    <row r="532" spans="1:4" ht="13.5">
      <c r="A532" s="399">
        <v>5892</v>
      </c>
      <c r="B532" s="398" t="s">
        <v>4594</v>
      </c>
      <c r="C532" s="398" t="s">
        <v>4011</v>
      </c>
      <c r="D532" s="400" t="s">
        <v>10497</v>
      </c>
    </row>
    <row r="533" spans="1:4" ht="13.5">
      <c r="A533" s="399">
        <v>5896</v>
      </c>
      <c r="B533" s="398" t="s">
        <v>4596</v>
      </c>
      <c r="C533" s="398" t="s">
        <v>4011</v>
      </c>
      <c r="D533" s="400" t="s">
        <v>13294</v>
      </c>
    </row>
    <row r="534" spans="1:4" ht="13.5">
      <c r="A534" s="399">
        <v>5903</v>
      </c>
      <c r="B534" s="398" t="s">
        <v>4597</v>
      </c>
      <c r="C534" s="398" t="s">
        <v>4011</v>
      </c>
      <c r="D534" s="400" t="s">
        <v>13295</v>
      </c>
    </row>
    <row r="535" spans="1:4" ht="13.5">
      <c r="A535" s="399">
        <v>5911</v>
      </c>
      <c r="B535" s="398" t="s">
        <v>4598</v>
      </c>
      <c r="C535" s="398" t="s">
        <v>4011</v>
      </c>
      <c r="D535" s="400" t="s">
        <v>9118</v>
      </c>
    </row>
    <row r="536" spans="1:4" ht="13.5">
      <c r="A536" s="399">
        <v>5923</v>
      </c>
      <c r="B536" s="398" t="s">
        <v>4600</v>
      </c>
      <c r="C536" s="398" t="s">
        <v>4011</v>
      </c>
      <c r="D536" s="400" t="s">
        <v>13296</v>
      </c>
    </row>
    <row r="537" spans="1:4" ht="13.5">
      <c r="A537" s="399">
        <v>5930</v>
      </c>
      <c r="B537" s="398" t="s">
        <v>4602</v>
      </c>
      <c r="C537" s="398" t="s">
        <v>4011</v>
      </c>
      <c r="D537" s="400" t="s">
        <v>13297</v>
      </c>
    </row>
    <row r="538" spans="1:4" ht="13.5">
      <c r="A538" s="399">
        <v>5934</v>
      </c>
      <c r="B538" s="398" t="s">
        <v>4603</v>
      </c>
      <c r="C538" s="398" t="s">
        <v>4011</v>
      </c>
      <c r="D538" s="400" t="s">
        <v>4604</v>
      </c>
    </row>
    <row r="539" spans="1:4" ht="13.5">
      <c r="A539" s="399">
        <v>5942</v>
      </c>
      <c r="B539" s="398" t="s">
        <v>4605</v>
      </c>
      <c r="C539" s="398" t="s">
        <v>4011</v>
      </c>
      <c r="D539" s="400" t="s">
        <v>13298</v>
      </c>
    </row>
    <row r="540" spans="1:4" ht="13.5">
      <c r="A540" s="399">
        <v>5946</v>
      </c>
      <c r="B540" s="398" t="s">
        <v>4606</v>
      </c>
      <c r="C540" s="398" t="s">
        <v>4011</v>
      </c>
      <c r="D540" s="400" t="s">
        <v>13299</v>
      </c>
    </row>
    <row r="541" spans="1:4" ht="13.5">
      <c r="A541" s="399">
        <v>5952</v>
      </c>
      <c r="B541" s="398" t="s">
        <v>4607</v>
      </c>
      <c r="C541" s="398" t="s">
        <v>4011</v>
      </c>
      <c r="D541" s="400" t="s">
        <v>13300</v>
      </c>
    </row>
    <row r="542" spans="1:4" ht="13.5">
      <c r="A542" s="399">
        <v>5954</v>
      </c>
      <c r="B542" s="398" t="s">
        <v>4609</v>
      </c>
      <c r="C542" s="398" t="s">
        <v>4011</v>
      </c>
      <c r="D542" s="400" t="s">
        <v>4904</v>
      </c>
    </row>
    <row r="543" spans="1:4" ht="13.5">
      <c r="A543" s="399">
        <v>5961</v>
      </c>
      <c r="B543" s="398" t="s">
        <v>4610</v>
      </c>
      <c r="C543" s="398" t="s">
        <v>4011</v>
      </c>
      <c r="D543" s="400" t="s">
        <v>13301</v>
      </c>
    </row>
    <row r="544" spans="1:4" ht="13.5">
      <c r="A544" s="399">
        <v>6260</v>
      </c>
      <c r="B544" s="398" t="s">
        <v>4611</v>
      </c>
      <c r="C544" s="398" t="s">
        <v>4011</v>
      </c>
      <c r="D544" s="400" t="s">
        <v>13302</v>
      </c>
    </row>
    <row r="545" spans="1:4" ht="13.5">
      <c r="A545" s="399">
        <v>6880</v>
      </c>
      <c r="B545" s="398" t="s">
        <v>4613</v>
      </c>
      <c r="C545" s="398" t="s">
        <v>4011</v>
      </c>
      <c r="D545" s="400" t="s">
        <v>13303</v>
      </c>
    </row>
    <row r="546" spans="1:4" ht="13.5">
      <c r="A546" s="399">
        <v>7031</v>
      </c>
      <c r="B546" s="398" t="s">
        <v>4614</v>
      </c>
      <c r="C546" s="398" t="s">
        <v>4011</v>
      </c>
      <c r="D546" s="400" t="s">
        <v>13304</v>
      </c>
    </row>
    <row r="547" spans="1:4" ht="13.5">
      <c r="A547" s="399">
        <v>7043</v>
      </c>
      <c r="B547" s="398" t="s">
        <v>4615</v>
      </c>
      <c r="C547" s="398" t="s">
        <v>4011</v>
      </c>
      <c r="D547" s="400" t="s">
        <v>4616</v>
      </c>
    </row>
    <row r="548" spans="1:4" ht="13.5">
      <c r="A548" s="399">
        <v>7050</v>
      </c>
      <c r="B548" s="398" t="s">
        <v>4617</v>
      </c>
      <c r="C548" s="398" t="s">
        <v>4011</v>
      </c>
      <c r="D548" s="400" t="s">
        <v>13305</v>
      </c>
    </row>
    <row r="549" spans="1:4" ht="13.5">
      <c r="A549" s="399">
        <v>67827</v>
      </c>
      <c r="B549" s="398" t="s">
        <v>4618</v>
      </c>
      <c r="C549" s="398" t="s">
        <v>4011</v>
      </c>
      <c r="D549" s="400" t="s">
        <v>13302</v>
      </c>
    </row>
    <row r="550" spans="1:4" ht="13.5">
      <c r="A550" s="399">
        <v>73395</v>
      </c>
      <c r="B550" s="398" t="s">
        <v>4619</v>
      </c>
      <c r="C550" s="398" t="s">
        <v>4011</v>
      </c>
      <c r="D550" s="400" t="s">
        <v>7552</v>
      </c>
    </row>
    <row r="551" spans="1:4" ht="13.5">
      <c r="A551" s="399">
        <v>83766</v>
      </c>
      <c r="B551" s="398" t="s">
        <v>4621</v>
      </c>
      <c r="C551" s="398" t="s">
        <v>4011</v>
      </c>
      <c r="D551" s="400" t="s">
        <v>6625</v>
      </c>
    </row>
    <row r="552" spans="1:4" ht="13.5">
      <c r="A552" s="399">
        <v>84013</v>
      </c>
      <c r="B552" s="398" t="s">
        <v>4622</v>
      </c>
      <c r="C552" s="398" t="s">
        <v>4011</v>
      </c>
      <c r="D552" s="400" t="s">
        <v>13306</v>
      </c>
    </row>
    <row r="553" spans="1:4" ht="13.5">
      <c r="A553" s="399">
        <v>87446</v>
      </c>
      <c r="B553" s="398" t="s">
        <v>4623</v>
      </c>
      <c r="C553" s="398" t="s">
        <v>4011</v>
      </c>
      <c r="D553" s="400" t="s">
        <v>4661</v>
      </c>
    </row>
    <row r="554" spans="1:4" ht="13.5">
      <c r="A554" s="399">
        <v>88392</v>
      </c>
      <c r="B554" s="398" t="s">
        <v>4625</v>
      </c>
      <c r="C554" s="398" t="s">
        <v>4011</v>
      </c>
      <c r="D554" s="400" t="s">
        <v>13307</v>
      </c>
    </row>
    <row r="555" spans="1:4" ht="13.5">
      <c r="A555" s="399">
        <v>88398</v>
      </c>
      <c r="B555" s="398" t="s">
        <v>4627</v>
      </c>
      <c r="C555" s="398" t="s">
        <v>4011</v>
      </c>
      <c r="D555" s="400" t="s">
        <v>5459</v>
      </c>
    </row>
    <row r="556" spans="1:4" ht="13.5">
      <c r="A556" s="399">
        <v>88404</v>
      </c>
      <c r="B556" s="398" t="s">
        <v>4629</v>
      </c>
      <c r="C556" s="398" t="s">
        <v>4011</v>
      </c>
      <c r="D556" s="400" t="s">
        <v>4940</v>
      </c>
    </row>
    <row r="557" spans="1:4" ht="13.5">
      <c r="A557" s="399">
        <v>88430</v>
      </c>
      <c r="B557" s="398" t="s">
        <v>4630</v>
      </c>
      <c r="C557" s="398" t="s">
        <v>4011</v>
      </c>
      <c r="D557" s="400" t="s">
        <v>5371</v>
      </c>
    </row>
    <row r="558" spans="1:4" ht="13.5">
      <c r="A558" s="399">
        <v>88438</v>
      </c>
      <c r="B558" s="398" t="s">
        <v>4632</v>
      </c>
      <c r="C558" s="398" t="s">
        <v>4011</v>
      </c>
      <c r="D558" s="400" t="s">
        <v>13267</v>
      </c>
    </row>
    <row r="559" spans="1:4" ht="13.5">
      <c r="A559" s="399">
        <v>88831</v>
      </c>
      <c r="B559" s="398" t="s">
        <v>4633</v>
      </c>
      <c r="C559" s="398" t="s">
        <v>4011</v>
      </c>
      <c r="D559" s="400" t="s">
        <v>4960</v>
      </c>
    </row>
    <row r="560" spans="1:4" ht="13.5">
      <c r="A560" s="399">
        <v>88844</v>
      </c>
      <c r="B560" s="398" t="s">
        <v>4635</v>
      </c>
      <c r="C560" s="398" t="s">
        <v>4011</v>
      </c>
      <c r="D560" s="400" t="s">
        <v>4636</v>
      </c>
    </row>
    <row r="561" spans="1:4" ht="13.5">
      <c r="A561" s="399">
        <v>88908</v>
      </c>
      <c r="B561" s="398" t="s">
        <v>4637</v>
      </c>
      <c r="C561" s="398" t="s">
        <v>4011</v>
      </c>
      <c r="D561" s="400" t="s">
        <v>13308</v>
      </c>
    </row>
    <row r="562" spans="1:4" ht="13.5">
      <c r="A562" s="399">
        <v>89022</v>
      </c>
      <c r="B562" s="398" t="s">
        <v>4639</v>
      </c>
      <c r="C562" s="398" t="s">
        <v>4011</v>
      </c>
      <c r="D562" s="400" t="s">
        <v>4960</v>
      </c>
    </row>
    <row r="563" spans="1:4" ht="13.5">
      <c r="A563" s="399">
        <v>89027</v>
      </c>
      <c r="B563" s="398" t="s">
        <v>4641</v>
      </c>
      <c r="C563" s="398" t="s">
        <v>4011</v>
      </c>
      <c r="D563" s="400" t="s">
        <v>10416</v>
      </c>
    </row>
    <row r="564" spans="1:4" ht="13.5">
      <c r="A564" s="399">
        <v>89031</v>
      </c>
      <c r="B564" s="398" t="s">
        <v>4642</v>
      </c>
      <c r="C564" s="398" t="s">
        <v>4011</v>
      </c>
      <c r="D564" s="400" t="s">
        <v>4643</v>
      </c>
    </row>
    <row r="565" spans="1:4" ht="13.5">
      <c r="A565" s="399">
        <v>89036</v>
      </c>
      <c r="B565" s="398" t="s">
        <v>4644</v>
      </c>
      <c r="C565" s="398" t="s">
        <v>4011</v>
      </c>
      <c r="D565" s="400" t="s">
        <v>13309</v>
      </c>
    </row>
    <row r="566" spans="1:4" ht="13.5">
      <c r="A566" s="399">
        <v>89218</v>
      </c>
      <c r="B566" s="398" t="s">
        <v>4645</v>
      </c>
      <c r="C566" s="398" t="s">
        <v>4011</v>
      </c>
      <c r="D566" s="400" t="s">
        <v>13310</v>
      </c>
    </row>
    <row r="567" spans="1:4" ht="13.5">
      <c r="A567" s="399">
        <v>89226</v>
      </c>
      <c r="B567" s="398" t="s">
        <v>4646</v>
      </c>
      <c r="C567" s="398" t="s">
        <v>4011</v>
      </c>
      <c r="D567" s="400" t="s">
        <v>5276</v>
      </c>
    </row>
    <row r="568" spans="1:4" ht="13.5">
      <c r="A568" s="399">
        <v>89235</v>
      </c>
      <c r="B568" s="398" t="s">
        <v>4647</v>
      </c>
      <c r="C568" s="398" t="s">
        <v>4011</v>
      </c>
      <c r="D568" s="400" t="s">
        <v>4648</v>
      </c>
    </row>
    <row r="569" spans="1:4" ht="13.5">
      <c r="A569" s="399">
        <v>89243</v>
      </c>
      <c r="B569" s="398" t="s">
        <v>4649</v>
      </c>
      <c r="C569" s="398" t="s">
        <v>4011</v>
      </c>
      <c r="D569" s="400" t="s">
        <v>4650</v>
      </c>
    </row>
    <row r="570" spans="1:4" ht="13.5">
      <c r="A570" s="399">
        <v>89251</v>
      </c>
      <c r="B570" s="398" t="s">
        <v>4651</v>
      </c>
      <c r="C570" s="398" t="s">
        <v>4011</v>
      </c>
      <c r="D570" s="400" t="s">
        <v>4652</v>
      </c>
    </row>
    <row r="571" spans="1:4" ht="13.5">
      <c r="A571" s="399">
        <v>89258</v>
      </c>
      <c r="B571" s="398" t="s">
        <v>4653</v>
      </c>
      <c r="C571" s="398" t="s">
        <v>4011</v>
      </c>
      <c r="D571" s="400" t="s">
        <v>4654</v>
      </c>
    </row>
    <row r="572" spans="1:4" ht="13.5">
      <c r="A572" s="399">
        <v>89273</v>
      </c>
      <c r="B572" s="398" t="s">
        <v>4655</v>
      </c>
      <c r="C572" s="398" t="s">
        <v>4011</v>
      </c>
      <c r="D572" s="400" t="s">
        <v>11337</v>
      </c>
    </row>
    <row r="573" spans="1:4" ht="13.5">
      <c r="A573" s="399">
        <v>89279</v>
      </c>
      <c r="B573" s="398" t="s">
        <v>4656</v>
      </c>
      <c r="C573" s="398" t="s">
        <v>4011</v>
      </c>
      <c r="D573" s="400" t="s">
        <v>13311</v>
      </c>
    </row>
    <row r="574" spans="1:4" ht="13.5">
      <c r="A574" s="399">
        <v>89877</v>
      </c>
      <c r="B574" s="398" t="s">
        <v>4658</v>
      </c>
      <c r="C574" s="398" t="s">
        <v>4011</v>
      </c>
      <c r="D574" s="400" t="s">
        <v>13312</v>
      </c>
    </row>
    <row r="575" spans="1:4" ht="13.5">
      <c r="A575" s="399">
        <v>89884</v>
      </c>
      <c r="B575" s="398" t="s">
        <v>4659</v>
      </c>
      <c r="C575" s="398" t="s">
        <v>4011</v>
      </c>
      <c r="D575" s="400" t="s">
        <v>13313</v>
      </c>
    </row>
    <row r="576" spans="1:4" ht="13.5">
      <c r="A576" s="399">
        <v>90587</v>
      </c>
      <c r="B576" s="398" t="s">
        <v>4660</v>
      </c>
      <c r="C576" s="398" t="s">
        <v>4011</v>
      </c>
      <c r="D576" s="400" t="s">
        <v>5157</v>
      </c>
    </row>
    <row r="577" spans="1:4" ht="13.5">
      <c r="A577" s="399">
        <v>90626</v>
      </c>
      <c r="B577" s="398" t="s">
        <v>4662</v>
      </c>
      <c r="C577" s="398" t="s">
        <v>4011</v>
      </c>
      <c r="D577" s="400" t="s">
        <v>11602</v>
      </c>
    </row>
    <row r="578" spans="1:4" ht="13.5">
      <c r="A578" s="399">
        <v>90632</v>
      </c>
      <c r="B578" s="398" t="s">
        <v>4664</v>
      </c>
      <c r="C578" s="398" t="s">
        <v>4011</v>
      </c>
      <c r="D578" s="400" t="s">
        <v>13314</v>
      </c>
    </row>
    <row r="579" spans="1:4" ht="13.5">
      <c r="A579" s="399">
        <v>90638</v>
      </c>
      <c r="B579" s="398" t="s">
        <v>4665</v>
      </c>
      <c r="C579" s="398" t="s">
        <v>4011</v>
      </c>
      <c r="D579" s="400" t="s">
        <v>13315</v>
      </c>
    </row>
    <row r="580" spans="1:4" ht="13.5">
      <c r="A580" s="399">
        <v>90644</v>
      </c>
      <c r="B580" s="398" t="s">
        <v>4666</v>
      </c>
      <c r="C580" s="398" t="s">
        <v>4011</v>
      </c>
      <c r="D580" s="400" t="s">
        <v>5165</v>
      </c>
    </row>
    <row r="581" spans="1:4" ht="13.5">
      <c r="A581" s="399">
        <v>90651</v>
      </c>
      <c r="B581" s="398" t="s">
        <v>4668</v>
      </c>
      <c r="C581" s="398" t="s">
        <v>4011</v>
      </c>
      <c r="D581" s="400" t="s">
        <v>4669</v>
      </c>
    </row>
    <row r="582" spans="1:4" ht="13.5">
      <c r="A582" s="399">
        <v>90657</v>
      </c>
      <c r="B582" s="398" t="s">
        <v>4670</v>
      </c>
      <c r="C582" s="398" t="s">
        <v>4011</v>
      </c>
      <c r="D582" s="400" t="s">
        <v>11197</v>
      </c>
    </row>
    <row r="583" spans="1:4" ht="13.5">
      <c r="A583" s="399">
        <v>90663</v>
      </c>
      <c r="B583" s="398" t="s">
        <v>4672</v>
      </c>
      <c r="C583" s="398" t="s">
        <v>4011</v>
      </c>
      <c r="D583" s="400" t="s">
        <v>5338</v>
      </c>
    </row>
    <row r="584" spans="1:4" ht="13.5">
      <c r="A584" s="399">
        <v>90669</v>
      </c>
      <c r="B584" s="398" t="s">
        <v>4673</v>
      </c>
      <c r="C584" s="398" t="s">
        <v>4011</v>
      </c>
      <c r="D584" s="400" t="s">
        <v>5308</v>
      </c>
    </row>
    <row r="585" spans="1:4" ht="13.5">
      <c r="A585" s="399">
        <v>90675</v>
      </c>
      <c r="B585" s="398" t="s">
        <v>4674</v>
      </c>
      <c r="C585" s="398" t="s">
        <v>4011</v>
      </c>
      <c r="D585" s="400" t="s">
        <v>13316</v>
      </c>
    </row>
    <row r="586" spans="1:4" ht="13.5">
      <c r="A586" s="399">
        <v>90681</v>
      </c>
      <c r="B586" s="398" t="s">
        <v>4675</v>
      </c>
      <c r="C586" s="398" t="s">
        <v>4011</v>
      </c>
      <c r="D586" s="400" t="s">
        <v>13317</v>
      </c>
    </row>
    <row r="587" spans="1:4" ht="13.5">
      <c r="A587" s="399">
        <v>90687</v>
      </c>
      <c r="B587" s="398" t="s">
        <v>4676</v>
      </c>
      <c r="C587" s="398" t="s">
        <v>4011</v>
      </c>
      <c r="D587" s="400" t="s">
        <v>4677</v>
      </c>
    </row>
    <row r="588" spans="1:4" ht="13.5">
      <c r="A588" s="399">
        <v>90693</v>
      </c>
      <c r="B588" s="398" t="s">
        <v>4678</v>
      </c>
      <c r="C588" s="398" t="s">
        <v>4011</v>
      </c>
      <c r="D588" s="400" t="s">
        <v>4679</v>
      </c>
    </row>
    <row r="589" spans="1:4" ht="13.5">
      <c r="A589" s="399">
        <v>90965</v>
      </c>
      <c r="B589" s="398" t="s">
        <v>4680</v>
      </c>
      <c r="C589" s="398" t="s">
        <v>4011</v>
      </c>
      <c r="D589" s="400" t="s">
        <v>11883</v>
      </c>
    </row>
    <row r="590" spans="1:4" ht="13.5">
      <c r="A590" s="399">
        <v>90973</v>
      </c>
      <c r="B590" s="398" t="s">
        <v>4682</v>
      </c>
      <c r="C590" s="398" t="s">
        <v>4011</v>
      </c>
      <c r="D590" s="400" t="s">
        <v>12875</v>
      </c>
    </row>
    <row r="591" spans="1:4" ht="13.5">
      <c r="A591" s="399">
        <v>90982</v>
      </c>
      <c r="B591" s="398" t="s">
        <v>4683</v>
      </c>
      <c r="C591" s="398" t="s">
        <v>4011</v>
      </c>
      <c r="D591" s="400" t="s">
        <v>10322</v>
      </c>
    </row>
    <row r="592" spans="1:4" ht="13.5">
      <c r="A592" s="399">
        <v>91001</v>
      </c>
      <c r="B592" s="398" t="s">
        <v>4684</v>
      </c>
      <c r="C592" s="398" t="s">
        <v>4011</v>
      </c>
      <c r="D592" s="400" t="s">
        <v>10239</v>
      </c>
    </row>
    <row r="593" spans="1:4" ht="13.5">
      <c r="A593" s="399">
        <v>91032</v>
      </c>
      <c r="B593" s="398" t="s">
        <v>4685</v>
      </c>
      <c r="C593" s="398" t="s">
        <v>4011</v>
      </c>
      <c r="D593" s="400" t="s">
        <v>13318</v>
      </c>
    </row>
    <row r="594" spans="1:4" ht="13.5">
      <c r="A594" s="399">
        <v>91278</v>
      </c>
      <c r="B594" s="398" t="s">
        <v>4687</v>
      </c>
      <c r="C594" s="398" t="s">
        <v>4011</v>
      </c>
      <c r="D594" s="400" t="s">
        <v>4688</v>
      </c>
    </row>
    <row r="595" spans="1:4" ht="13.5">
      <c r="A595" s="399">
        <v>91285</v>
      </c>
      <c r="B595" s="398" t="s">
        <v>4689</v>
      </c>
      <c r="C595" s="398" t="s">
        <v>4011</v>
      </c>
      <c r="D595" s="400" t="s">
        <v>4690</v>
      </c>
    </row>
    <row r="596" spans="1:4" ht="13.5">
      <c r="A596" s="399">
        <v>91387</v>
      </c>
      <c r="B596" s="398" t="s">
        <v>4691</v>
      </c>
      <c r="C596" s="398" t="s">
        <v>4011</v>
      </c>
      <c r="D596" s="400" t="s">
        <v>13319</v>
      </c>
    </row>
    <row r="597" spans="1:4" ht="13.5">
      <c r="A597" s="399">
        <v>91395</v>
      </c>
      <c r="B597" s="398" t="s">
        <v>4692</v>
      </c>
      <c r="C597" s="398" t="s">
        <v>4011</v>
      </c>
      <c r="D597" s="400" t="s">
        <v>13320</v>
      </c>
    </row>
    <row r="598" spans="1:4" ht="13.5">
      <c r="A598" s="399">
        <v>91486</v>
      </c>
      <c r="B598" s="398" t="s">
        <v>4694</v>
      </c>
      <c r="C598" s="398" t="s">
        <v>4011</v>
      </c>
      <c r="D598" s="400" t="s">
        <v>7223</v>
      </c>
    </row>
    <row r="599" spans="1:4" ht="13.5">
      <c r="A599" s="399">
        <v>91534</v>
      </c>
      <c r="B599" s="398" t="s">
        <v>4696</v>
      </c>
      <c r="C599" s="398" t="s">
        <v>4011</v>
      </c>
      <c r="D599" s="400" t="s">
        <v>4697</v>
      </c>
    </row>
    <row r="600" spans="1:4" ht="13.5">
      <c r="A600" s="399">
        <v>91635</v>
      </c>
      <c r="B600" s="398" t="s">
        <v>4698</v>
      </c>
      <c r="C600" s="398" t="s">
        <v>4011</v>
      </c>
      <c r="D600" s="400" t="s">
        <v>13321</v>
      </c>
    </row>
    <row r="601" spans="1:4" ht="13.5">
      <c r="A601" s="399">
        <v>91646</v>
      </c>
      <c r="B601" s="398" t="s">
        <v>4699</v>
      </c>
      <c r="C601" s="398" t="s">
        <v>4011</v>
      </c>
      <c r="D601" s="400" t="s">
        <v>10507</v>
      </c>
    </row>
    <row r="602" spans="1:4" ht="13.5">
      <c r="A602" s="399">
        <v>91693</v>
      </c>
      <c r="B602" s="398" t="s">
        <v>4700</v>
      </c>
      <c r="C602" s="398" t="s">
        <v>4011</v>
      </c>
      <c r="D602" s="400" t="s">
        <v>13322</v>
      </c>
    </row>
    <row r="603" spans="1:4" ht="13.5">
      <c r="A603" s="399">
        <v>92044</v>
      </c>
      <c r="B603" s="398" t="s">
        <v>4701</v>
      </c>
      <c r="C603" s="398" t="s">
        <v>4011</v>
      </c>
      <c r="D603" s="400" t="s">
        <v>13323</v>
      </c>
    </row>
    <row r="604" spans="1:4" ht="13.5">
      <c r="A604" s="399">
        <v>92107</v>
      </c>
      <c r="B604" s="398" t="s">
        <v>4702</v>
      </c>
      <c r="C604" s="398" t="s">
        <v>4011</v>
      </c>
      <c r="D604" s="400" t="s">
        <v>4524</v>
      </c>
    </row>
    <row r="605" spans="1:4" ht="13.5">
      <c r="A605" s="399">
        <v>92113</v>
      </c>
      <c r="B605" s="398" t="s">
        <v>4703</v>
      </c>
      <c r="C605" s="398" t="s">
        <v>4011</v>
      </c>
      <c r="D605" s="400" t="s">
        <v>11735</v>
      </c>
    </row>
    <row r="606" spans="1:4" ht="13.5">
      <c r="A606" s="399">
        <v>92119</v>
      </c>
      <c r="B606" s="398" t="s">
        <v>4705</v>
      </c>
      <c r="C606" s="398" t="s">
        <v>4011</v>
      </c>
      <c r="D606" s="400" t="s">
        <v>4929</v>
      </c>
    </row>
    <row r="607" spans="1:4" ht="13.5">
      <c r="A607" s="399">
        <v>92139</v>
      </c>
      <c r="B607" s="398" t="s">
        <v>4707</v>
      </c>
      <c r="C607" s="398" t="s">
        <v>4011</v>
      </c>
      <c r="D607" s="400" t="s">
        <v>13324</v>
      </c>
    </row>
    <row r="608" spans="1:4" ht="13.5">
      <c r="A608" s="399">
        <v>92146</v>
      </c>
      <c r="B608" s="398" t="s">
        <v>4708</v>
      </c>
      <c r="C608" s="398" t="s">
        <v>4011</v>
      </c>
      <c r="D608" s="400" t="s">
        <v>13325</v>
      </c>
    </row>
    <row r="609" spans="1:4" ht="13.5">
      <c r="A609" s="399">
        <v>92243</v>
      </c>
      <c r="B609" s="398" t="s">
        <v>4709</v>
      </c>
      <c r="C609" s="398" t="s">
        <v>4011</v>
      </c>
      <c r="D609" s="400" t="s">
        <v>13326</v>
      </c>
    </row>
    <row r="610" spans="1:4" ht="13.5">
      <c r="A610" s="399">
        <v>92717</v>
      </c>
      <c r="B610" s="398" t="s">
        <v>4710</v>
      </c>
      <c r="C610" s="398" t="s">
        <v>4011</v>
      </c>
      <c r="D610" s="400" t="s">
        <v>4711</v>
      </c>
    </row>
    <row r="611" spans="1:4" ht="13.5">
      <c r="A611" s="399">
        <v>92961</v>
      </c>
      <c r="B611" s="398" t="s">
        <v>4010</v>
      </c>
      <c r="C611" s="398" t="s">
        <v>4011</v>
      </c>
      <c r="D611" s="400" t="s">
        <v>5201</v>
      </c>
    </row>
    <row r="612" spans="1:4" ht="13.5">
      <c r="A612" s="399">
        <v>92967</v>
      </c>
      <c r="B612" s="398" t="s">
        <v>4713</v>
      </c>
      <c r="C612" s="398" t="s">
        <v>4011</v>
      </c>
      <c r="D612" s="400" t="s">
        <v>13327</v>
      </c>
    </row>
    <row r="613" spans="1:4" ht="13.5">
      <c r="A613" s="399">
        <v>93225</v>
      </c>
      <c r="B613" s="398" t="s">
        <v>4715</v>
      </c>
      <c r="C613" s="398" t="s">
        <v>4011</v>
      </c>
      <c r="D613" s="400" t="s">
        <v>13328</v>
      </c>
    </row>
    <row r="614" spans="1:4" ht="13.5">
      <c r="A614" s="399">
        <v>93234</v>
      </c>
      <c r="B614" s="398" t="s">
        <v>4716</v>
      </c>
      <c r="C614" s="398" t="s">
        <v>4011</v>
      </c>
      <c r="D614" s="400" t="s">
        <v>4924</v>
      </c>
    </row>
    <row r="615" spans="1:4" ht="13.5">
      <c r="A615" s="399">
        <v>93244</v>
      </c>
      <c r="B615" s="398" t="s">
        <v>4718</v>
      </c>
      <c r="C615" s="398" t="s">
        <v>4011</v>
      </c>
      <c r="D615" s="400" t="s">
        <v>13329</v>
      </c>
    </row>
    <row r="616" spans="1:4" ht="13.5">
      <c r="A616" s="399">
        <v>93274</v>
      </c>
      <c r="B616" s="398" t="s">
        <v>4720</v>
      </c>
      <c r="C616" s="398" t="s">
        <v>4011</v>
      </c>
      <c r="D616" s="400" t="s">
        <v>13330</v>
      </c>
    </row>
    <row r="617" spans="1:4" ht="13.5">
      <c r="A617" s="399">
        <v>93282</v>
      </c>
      <c r="B617" s="398" t="s">
        <v>4721</v>
      </c>
      <c r="C617" s="398" t="s">
        <v>4011</v>
      </c>
      <c r="D617" s="400" t="s">
        <v>4722</v>
      </c>
    </row>
    <row r="618" spans="1:4" ht="13.5">
      <c r="A618" s="399">
        <v>93288</v>
      </c>
      <c r="B618" s="398" t="s">
        <v>4723</v>
      </c>
      <c r="C618" s="398" t="s">
        <v>4011</v>
      </c>
      <c r="D618" s="400" t="s">
        <v>13331</v>
      </c>
    </row>
    <row r="619" spans="1:4" ht="13.5">
      <c r="A619" s="399">
        <v>93403</v>
      </c>
      <c r="B619" s="398" t="s">
        <v>4724</v>
      </c>
      <c r="C619" s="398" t="s">
        <v>4011</v>
      </c>
      <c r="D619" s="400" t="s">
        <v>13321</v>
      </c>
    </row>
    <row r="620" spans="1:4" ht="13.5">
      <c r="A620" s="399">
        <v>93409</v>
      </c>
      <c r="B620" s="398" t="s">
        <v>4725</v>
      </c>
      <c r="C620" s="398" t="s">
        <v>4011</v>
      </c>
      <c r="D620" s="400" t="s">
        <v>13332</v>
      </c>
    </row>
    <row r="621" spans="1:4" ht="13.5">
      <c r="A621" s="399">
        <v>93416</v>
      </c>
      <c r="B621" s="398" t="s">
        <v>4726</v>
      </c>
      <c r="C621" s="398" t="s">
        <v>4011</v>
      </c>
      <c r="D621" s="400" t="s">
        <v>4616</v>
      </c>
    </row>
    <row r="622" spans="1:4" ht="13.5">
      <c r="A622" s="399">
        <v>93422</v>
      </c>
      <c r="B622" s="398" t="s">
        <v>4727</v>
      </c>
      <c r="C622" s="398" t="s">
        <v>4011</v>
      </c>
      <c r="D622" s="400" t="s">
        <v>11197</v>
      </c>
    </row>
    <row r="623" spans="1:4" ht="13.5">
      <c r="A623" s="399">
        <v>93428</v>
      </c>
      <c r="B623" s="398" t="s">
        <v>4728</v>
      </c>
      <c r="C623" s="398" t="s">
        <v>4011</v>
      </c>
      <c r="D623" s="400" t="s">
        <v>10395</v>
      </c>
    </row>
    <row r="624" spans="1:4" ht="13.5">
      <c r="A624" s="399">
        <v>93434</v>
      </c>
      <c r="B624" s="398" t="s">
        <v>4730</v>
      </c>
      <c r="C624" s="398" t="s">
        <v>4011</v>
      </c>
      <c r="D624" s="400" t="s">
        <v>13333</v>
      </c>
    </row>
    <row r="625" spans="1:4" ht="13.5">
      <c r="A625" s="399">
        <v>93440</v>
      </c>
      <c r="B625" s="398" t="s">
        <v>4731</v>
      </c>
      <c r="C625" s="398" t="s">
        <v>4011</v>
      </c>
      <c r="D625" s="400" t="s">
        <v>13334</v>
      </c>
    </row>
    <row r="626" spans="1:4" ht="13.5">
      <c r="A626" s="399">
        <v>95122</v>
      </c>
      <c r="B626" s="398" t="s">
        <v>4732</v>
      </c>
      <c r="C626" s="398" t="s">
        <v>4011</v>
      </c>
      <c r="D626" s="400" t="s">
        <v>13335</v>
      </c>
    </row>
    <row r="627" spans="1:4" ht="13.5">
      <c r="A627" s="399">
        <v>95128</v>
      </c>
      <c r="B627" s="398" t="s">
        <v>4733</v>
      </c>
      <c r="C627" s="398" t="s">
        <v>4011</v>
      </c>
      <c r="D627" s="400" t="s">
        <v>13336</v>
      </c>
    </row>
    <row r="628" spans="1:4" ht="13.5">
      <c r="A628" s="399">
        <v>95140</v>
      </c>
      <c r="B628" s="398" t="s">
        <v>4734</v>
      </c>
      <c r="C628" s="398" t="s">
        <v>4011</v>
      </c>
      <c r="D628" s="400" t="s">
        <v>4851</v>
      </c>
    </row>
    <row r="629" spans="1:4" ht="13.5">
      <c r="A629" s="399">
        <v>95213</v>
      </c>
      <c r="B629" s="398" t="s">
        <v>4736</v>
      </c>
      <c r="C629" s="398" t="s">
        <v>4011</v>
      </c>
      <c r="D629" s="400" t="s">
        <v>13337</v>
      </c>
    </row>
    <row r="630" spans="1:4" ht="13.5">
      <c r="A630" s="399">
        <v>95259</v>
      </c>
      <c r="B630" s="398" t="s">
        <v>4737</v>
      </c>
      <c r="C630" s="398" t="s">
        <v>4011</v>
      </c>
      <c r="D630" s="400" t="s">
        <v>5928</v>
      </c>
    </row>
    <row r="631" spans="1:4" ht="13.5">
      <c r="A631" s="399">
        <v>95265</v>
      </c>
      <c r="B631" s="398" t="s">
        <v>4739</v>
      </c>
      <c r="C631" s="398" t="s">
        <v>4011</v>
      </c>
      <c r="D631" s="400" t="s">
        <v>4740</v>
      </c>
    </row>
    <row r="632" spans="1:4" ht="13.5">
      <c r="A632" s="399">
        <v>95271</v>
      </c>
      <c r="B632" s="398" t="s">
        <v>4741</v>
      </c>
      <c r="C632" s="398" t="s">
        <v>4011</v>
      </c>
      <c r="D632" s="400" t="s">
        <v>4624</v>
      </c>
    </row>
    <row r="633" spans="1:4" ht="13.5">
      <c r="A633" s="399">
        <v>95277</v>
      </c>
      <c r="B633" s="398" t="s">
        <v>4743</v>
      </c>
      <c r="C633" s="398" t="s">
        <v>4011</v>
      </c>
      <c r="D633" s="400" t="s">
        <v>4624</v>
      </c>
    </row>
    <row r="634" spans="1:4" ht="13.5">
      <c r="A634" s="399">
        <v>95283</v>
      </c>
      <c r="B634" s="398" t="s">
        <v>4744</v>
      </c>
      <c r="C634" s="398" t="s">
        <v>4011</v>
      </c>
      <c r="D634" s="400" t="s">
        <v>4983</v>
      </c>
    </row>
    <row r="635" spans="1:4" ht="13.5">
      <c r="A635" s="399">
        <v>95621</v>
      </c>
      <c r="B635" s="398" t="s">
        <v>4746</v>
      </c>
      <c r="C635" s="398" t="s">
        <v>4011</v>
      </c>
      <c r="D635" s="400" t="s">
        <v>10324</v>
      </c>
    </row>
    <row r="636" spans="1:4" ht="13.5">
      <c r="A636" s="399">
        <v>95632</v>
      </c>
      <c r="B636" s="398" t="s">
        <v>4748</v>
      </c>
      <c r="C636" s="398" t="s">
        <v>4011</v>
      </c>
      <c r="D636" s="400" t="s">
        <v>8101</v>
      </c>
    </row>
    <row r="637" spans="1:4" ht="13.5">
      <c r="A637" s="399">
        <v>95703</v>
      </c>
      <c r="B637" s="398" t="s">
        <v>4749</v>
      </c>
      <c r="C637" s="398" t="s">
        <v>4011</v>
      </c>
      <c r="D637" s="400" t="s">
        <v>5224</v>
      </c>
    </row>
    <row r="638" spans="1:4" ht="13.5">
      <c r="A638" s="399">
        <v>95709</v>
      </c>
      <c r="B638" s="398" t="s">
        <v>4751</v>
      </c>
      <c r="C638" s="398" t="s">
        <v>4011</v>
      </c>
      <c r="D638" s="400" t="s">
        <v>13338</v>
      </c>
    </row>
    <row r="639" spans="1:4" ht="13.5">
      <c r="A639" s="399">
        <v>95715</v>
      </c>
      <c r="B639" s="398" t="s">
        <v>4752</v>
      </c>
      <c r="C639" s="398" t="s">
        <v>4011</v>
      </c>
      <c r="D639" s="400" t="s">
        <v>13339</v>
      </c>
    </row>
    <row r="640" spans="1:4" ht="13.5">
      <c r="A640" s="399">
        <v>95721</v>
      </c>
      <c r="B640" s="398" t="s">
        <v>4753</v>
      </c>
      <c r="C640" s="398" t="s">
        <v>4011</v>
      </c>
      <c r="D640" s="400" t="s">
        <v>13340</v>
      </c>
    </row>
    <row r="641" spans="1:4" ht="13.5">
      <c r="A641" s="399">
        <v>95873</v>
      </c>
      <c r="B641" s="398" t="s">
        <v>4755</v>
      </c>
      <c r="C641" s="398" t="s">
        <v>4011</v>
      </c>
      <c r="D641" s="400" t="s">
        <v>10919</v>
      </c>
    </row>
    <row r="642" spans="1:4" ht="13.5">
      <c r="A642" s="399">
        <v>96014</v>
      </c>
      <c r="B642" s="398" t="s">
        <v>4756</v>
      </c>
      <c r="C642" s="398" t="s">
        <v>4011</v>
      </c>
      <c r="D642" s="400" t="s">
        <v>5671</v>
      </c>
    </row>
    <row r="643" spans="1:4" ht="13.5">
      <c r="A643" s="399">
        <v>96021</v>
      </c>
      <c r="B643" s="398" t="s">
        <v>4757</v>
      </c>
      <c r="C643" s="398" t="s">
        <v>4011</v>
      </c>
      <c r="D643" s="400" t="s">
        <v>13341</v>
      </c>
    </row>
    <row r="644" spans="1:4" ht="13.5">
      <c r="A644" s="399">
        <v>96029</v>
      </c>
      <c r="B644" s="398" t="s">
        <v>4758</v>
      </c>
      <c r="C644" s="398" t="s">
        <v>4011</v>
      </c>
      <c r="D644" s="400" t="s">
        <v>13342</v>
      </c>
    </row>
    <row r="645" spans="1:4" ht="13.5">
      <c r="A645" s="399">
        <v>96036</v>
      </c>
      <c r="B645" s="398" t="s">
        <v>4759</v>
      </c>
      <c r="C645" s="398" t="s">
        <v>4011</v>
      </c>
      <c r="D645" s="400" t="s">
        <v>13343</v>
      </c>
    </row>
    <row r="646" spans="1:4" ht="13.5">
      <c r="A646" s="399">
        <v>96155</v>
      </c>
      <c r="B646" s="398" t="s">
        <v>4760</v>
      </c>
      <c r="C646" s="398" t="s">
        <v>4011</v>
      </c>
      <c r="D646" s="400" t="s">
        <v>10816</v>
      </c>
    </row>
    <row r="647" spans="1:4" ht="13.5">
      <c r="A647" s="399">
        <v>96156</v>
      </c>
      <c r="B647" s="398" t="s">
        <v>4761</v>
      </c>
      <c r="C647" s="398" t="s">
        <v>4011</v>
      </c>
      <c r="D647" s="400" t="s">
        <v>13344</v>
      </c>
    </row>
    <row r="648" spans="1:4" ht="13.5">
      <c r="A648" s="399">
        <v>96159</v>
      </c>
      <c r="B648" s="398" t="s">
        <v>4762</v>
      </c>
      <c r="C648" s="398" t="s">
        <v>4011</v>
      </c>
      <c r="D648" s="400" t="s">
        <v>13345</v>
      </c>
    </row>
    <row r="649" spans="1:4" ht="13.5">
      <c r="A649" s="399">
        <v>96246</v>
      </c>
      <c r="B649" s="398" t="s">
        <v>4763</v>
      </c>
      <c r="C649" s="398" t="s">
        <v>4011</v>
      </c>
      <c r="D649" s="400" t="s">
        <v>4764</v>
      </c>
    </row>
    <row r="650" spans="1:4" ht="13.5">
      <c r="A650" s="399">
        <v>96464</v>
      </c>
      <c r="B650" s="398" t="s">
        <v>4765</v>
      </c>
      <c r="C650" s="398" t="s">
        <v>4011</v>
      </c>
      <c r="D650" s="400" t="s">
        <v>13346</v>
      </c>
    </row>
    <row r="651" spans="1:4" ht="13.5">
      <c r="A651" s="399">
        <v>98765</v>
      </c>
      <c r="B651" s="398" t="s">
        <v>4766</v>
      </c>
      <c r="C651" s="398" t="s">
        <v>4011</v>
      </c>
      <c r="D651" s="400" t="s">
        <v>4929</v>
      </c>
    </row>
    <row r="652" spans="1:4" ht="13.5">
      <c r="A652" s="399">
        <v>99834</v>
      </c>
      <c r="B652" s="398" t="s">
        <v>4767</v>
      </c>
      <c r="C652" s="398" t="s">
        <v>4011</v>
      </c>
      <c r="D652" s="400" t="s">
        <v>12262</v>
      </c>
    </row>
    <row r="653" spans="1:4" ht="13.5">
      <c r="A653" s="399">
        <v>100642</v>
      </c>
      <c r="B653" s="398" t="s">
        <v>4769</v>
      </c>
      <c r="C653" s="398" t="s">
        <v>4011</v>
      </c>
      <c r="D653" s="400" t="s">
        <v>13347</v>
      </c>
    </row>
    <row r="654" spans="1:4" ht="13.5">
      <c r="A654" s="399">
        <v>100648</v>
      </c>
      <c r="B654" s="398" t="s">
        <v>4770</v>
      </c>
      <c r="C654" s="398" t="s">
        <v>4011</v>
      </c>
      <c r="D654" s="400" t="s">
        <v>13348</v>
      </c>
    </row>
    <row r="655" spans="1:4" ht="13.5">
      <c r="A655" s="399">
        <v>102274</v>
      </c>
      <c r="B655" s="398" t="s">
        <v>4771</v>
      </c>
      <c r="C655" s="398" t="s">
        <v>4011</v>
      </c>
      <c r="D655" s="400" t="s">
        <v>13349</v>
      </c>
    </row>
    <row r="656" spans="1:4" ht="13.5">
      <c r="A656" s="399">
        <v>5089</v>
      </c>
      <c r="B656" s="398" t="s">
        <v>4773</v>
      </c>
      <c r="C656" s="398" t="s">
        <v>74</v>
      </c>
      <c r="D656" s="400" t="s">
        <v>13350</v>
      </c>
    </row>
    <row r="657" spans="1:4" ht="13.5">
      <c r="A657" s="399">
        <v>5627</v>
      </c>
      <c r="B657" s="398" t="s">
        <v>4775</v>
      </c>
      <c r="C657" s="398" t="s">
        <v>74</v>
      </c>
      <c r="D657" s="400" t="s">
        <v>13351</v>
      </c>
    </row>
    <row r="658" spans="1:4" ht="13.5">
      <c r="A658" s="399">
        <v>5628</v>
      </c>
      <c r="B658" s="398" t="s">
        <v>4776</v>
      </c>
      <c r="C658" s="398" t="s">
        <v>74</v>
      </c>
      <c r="D658" s="400" t="s">
        <v>7281</v>
      </c>
    </row>
    <row r="659" spans="1:4" ht="13.5">
      <c r="A659" s="399">
        <v>5629</v>
      </c>
      <c r="B659" s="398" t="s">
        <v>4778</v>
      </c>
      <c r="C659" s="398" t="s">
        <v>74</v>
      </c>
      <c r="D659" s="400" t="s">
        <v>13352</v>
      </c>
    </row>
    <row r="660" spans="1:4" ht="13.5">
      <c r="A660" s="399">
        <v>5630</v>
      </c>
      <c r="B660" s="398" t="s">
        <v>4779</v>
      </c>
      <c r="C660" s="398" t="s">
        <v>74</v>
      </c>
      <c r="D660" s="400" t="s">
        <v>13353</v>
      </c>
    </row>
    <row r="661" spans="1:4" ht="13.5">
      <c r="A661" s="399">
        <v>5658</v>
      </c>
      <c r="B661" s="398" t="s">
        <v>4780</v>
      </c>
      <c r="C661" s="398" t="s">
        <v>74</v>
      </c>
      <c r="D661" s="400" t="s">
        <v>13354</v>
      </c>
    </row>
    <row r="662" spans="1:4" ht="13.5">
      <c r="A662" s="399">
        <v>5664</v>
      </c>
      <c r="B662" s="398" t="s">
        <v>4782</v>
      </c>
      <c r="C662" s="398" t="s">
        <v>74</v>
      </c>
      <c r="D662" s="400" t="s">
        <v>11982</v>
      </c>
    </row>
    <row r="663" spans="1:4" ht="13.5">
      <c r="A663" s="399">
        <v>5667</v>
      </c>
      <c r="B663" s="398" t="s">
        <v>4784</v>
      </c>
      <c r="C663" s="398" t="s">
        <v>74</v>
      </c>
      <c r="D663" s="400" t="s">
        <v>13355</v>
      </c>
    </row>
    <row r="664" spans="1:4" ht="13.5">
      <c r="A664" s="399">
        <v>5668</v>
      </c>
      <c r="B664" s="398" t="s">
        <v>4786</v>
      </c>
      <c r="C664" s="398" t="s">
        <v>74</v>
      </c>
      <c r="D664" s="400" t="s">
        <v>13356</v>
      </c>
    </row>
    <row r="665" spans="1:4" ht="13.5">
      <c r="A665" s="399">
        <v>5674</v>
      </c>
      <c r="B665" s="398" t="s">
        <v>4787</v>
      </c>
      <c r="C665" s="398" t="s">
        <v>74</v>
      </c>
      <c r="D665" s="400" t="s">
        <v>13357</v>
      </c>
    </row>
    <row r="666" spans="1:4" ht="13.5">
      <c r="A666" s="399">
        <v>5692</v>
      </c>
      <c r="B666" s="398" t="s">
        <v>4789</v>
      </c>
      <c r="C666" s="398" t="s">
        <v>74</v>
      </c>
      <c r="D666" s="400" t="s">
        <v>4574</v>
      </c>
    </row>
    <row r="667" spans="1:4" ht="13.5">
      <c r="A667" s="399">
        <v>5693</v>
      </c>
      <c r="B667" s="398" t="s">
        <v>4790</v>
      </c>
      <c r="C667" s="398" t="s">
        <v>74</v>
      </c>
      <c r="D667" s="400" t="s">
        <v>10965</v>
      </c>
    </row>
    <row r="668" spans="1:4" ht="13.5">
      <c r="A668" s="399">
        <v>5695</v>
      </c>
      <c r="B668" s="398" t="s">
        <v>4791</v>
      </c>
      <c r="C668" s="398" t="s">
        <v>74</v>
      </c>
      <c r="D668" s="400" t="s">
        <v>13358</v>
      </c>
    </row>
    <row r="669" spans="1:4" ht="13.5">
      <c r="A669" s="399">
        <v>5703</v>
      </c>
      <c r="B669" s="398" t="s">
        <v>4793</v>
      </c>
      <c r="C669" s="398" t="s">
        <v>74</v>
      </c>
      <c r="D669" s="400" t="s">
        <v>8242</v>
      </c>
    </row>
    <row r="670" spans="1:4" ht="13.5">
      <c r="A670" s="399">
        <v>5705</v>
      </c>
      <c r="B670" s="398" t="s">
        <v>4794</v>
      </c>
      <c r="C670" s="398" t="s">
        <v>74</v>
      </c>
      <c r="D670" s="400" t="s">
        <v>8615</v>
      </c>
    </row>
    <row r="671" spans="1:4" ht="13.5">
      <c r="A671" s="399">
        <v>5707</v>
      </c>
      <c r="B671" s="398" t="s">
        <v>4796</v>
      </c>
      <c r="C671" s="398" t="s">
        <v>74</v>
      </c>
      <c r="D671" s="400" t="s">
        <v>13359</v>
      </c>
    </row>
    <row r="672" spans="1:4" ht="13.5">
      <c r="A672" s="399">
        <v>5710</v>
      </c>
      <c r="B672" s="398" t="s">
        <v>4797</v>
      </c>
      <c r="C672" s="398" t="s">
        <v>74</v>
      </c>
      <c r="D672" s="400" t="s">
        <v>4798</v>
      </c>
    </row>
    <row r="673" spans="1:4" ht="13.5">
      <c r="A673" s="399">
        <v>5711</v>
      </c>
      <c r="B673" s="398" t="s">
        <v>4799</v>
      </c>
      <c r="C673" s="398" t="s">
        <v>74</v>
      </c>
      <c r="D673" s="400" t="s">
        <v>13360</v>
      </c>
    </row>
    <row r="674" spans="1:4" ht="13.5">
      <c r="A674" s="399">
        <v>5714</v>
      </c>
      <c r="B674" s="398" t="s">
        <v>4800</v>
      </c>
      <c r="C674" s="398" t="s">
        <v>74</v>
      </c>
      <c r="D674" s="400" t="s">
        <v>6538</v>
      </c>
    </row>
    <row r="675" spans="1:4" ht="13.5">
      <c r="A675" s="399">
        <v>5715</v>
      </c>
      <c r="B675" s="398" t="s">
        <v>4801</v>
      </c>
      <c r="C675" s="398" t="s">
        <v>74</v>
      </c>
      <c r="D675" s="400" t="s">
        <v>13361</v>
      </c>
    </row>
    <row r="676" spans="1:4" ht="13.5">
      <c r="A676" s="399">
        <v>5718</v>
      </c>
      <c r="B676" s="398" t="s">
        <v>4802</v>
      </c>
      <c r="C676" s="398" t="s">
        <v>74</v>
      </c>
      <c r="D676" s="400" t="s">
        <v>13362</v>
      </c>
    </row>
    <row r="677" spans="1:4" ht="13.5">
      <c r="A677" s="399">
        <v>5721</v>
      </c>
      <c r="B677" s="398" t="s">
        <v>4803</v>
      </c>
      <c r="C677" s="398" t="s">
        <v>74</v>
      </c>
      <c r="D677" s="400" t="s">
        <v>13363</v>
      </c>
    </row>
    <row r="678" spans="1:4" ht="13.5">
      <c r="A678" s="399">
        <v>5722</v>
      </c>
      <c r="B678" s="398" t="s">
        <v>4805</v>
      </c>
      <c r="C678" s="398" t="s">
        <v>74</v>
      </c>
      <c r="D678" s="400" t="s">
        <v>5888</v>
      </c>
    </row>
    <row r="679" spans="1:4" ht="13.5">
      <c r="A679" s="399">
        <v>5724</v>
      </c>
      <c r="B679" s="398" t="s">
        <v>4806</v>
      </c>
      <c r="C679" s="398" t="s">
        <v>74</v>
      </c>
      <c r="D679" s="400" t="s">
        <v>4807</v>
      </c>
    </row>
    <row r="680" spans="1:4" ht="13.5">
      <c r="A680" s="399">
        <v>5727</v>
      </c>
      <c r="B680" s="398" t="s">
        <v>4808</v>
      </c>
      <c r="C680" s="398" t="s">
        <v>74</v>
      </c>
      <c r="D680" s="400" t="s">
        <v>13364</v>
      </c>
    </row>
    <row r="681" spans="1:4" ht="13.5">
      <c r="A681" s="399">
        <v>5729</v>
      </c>
      <c r="B681" s="398" t="s">
        <v>4810</v>
      </c>
      <c r="C681" s="398" t="s">
        <v>74</v>
      </c>
      <c r="D681" s="400" t="s">
        <v>13365</v>
      </c>
    </row>
    <row r="682" spans="1:4" ht="13.5">
      <c r="A682" s="399">
        <v>5730</v>
      </c>
      <c r="B682" s="398" t="s">
        <v>4812</v>
      </c>
      <c r="C682" s="398" t="s">
        <v>74</v>
      </c>
      <c r="D682" s="400" t="s">
        <v>13366</v>
      </c>
    </row>
    <row r="683" spans="1:4" ht="13.5">
      <c r="A683" s="399">
        <v>5735</v>
      </c>
      <c r="B683" s="398" t="s">
        <v>4813</v>
      </c>
      <c r="C683" s="398" t="s">
        <v>74</v>
      </c>
      <c r="D683" s="400" t="s">
        <v>13367</v>
      </c>
    </row>
    <row r="684" spans="1:4" ht="13.5">
      <c r="A684" s="399">
        <v>5736</v>
      </c>
      <c r="B684" s="398" t="s">
        <v>4815</v>
      </c>
      <c r="C684" s="398" t="s">
        <v>74</v>
      </c>
      <c r="D684" s="400" t="s">
        <v>13368</v>
      </c>
    </row>
    <row r="685" spans="1:4" ht="13.5">
      <c r="A685" s="399">
        <v>5738</v>
      </c>
      <c r="B685" s="398" t="s">
        <v>4816</v>
      </c>
      <c r="C685" s="398" t="s">
        <v>74</v>
      </c>
      <c r="D685" s="400" t="s">
        <v>9583</v>
      </c>
    </row>
    <row r="686" spans="1:4" ht="13.5">
      <c r="A686" s="399">
        <v>5739</v>
      </c>
      <c r="B686" s="398" t="s">
        <v>4817</v>
      </c>
      <c r="C686" s="398" t="s">
        <v>74</v>
      </c>
      <c r="D686" s="400" t="s">
        <v>7816</v>
      </c>
    </row>
    <row r="687" spans="1:4" ht="13.5">
      <c r="A687" s="399">
        <v>5741</v>
      </c>
      <c r="B687" s="398" t="s">
        <v>4818</v>
      </c>
      <c r="C687" s="398" t="s">
        <v>74</v>
      </c>
      <c r="D687" s="400" t="s">
        <v>13369</v>
      </c>
    </row>
    <row r="688" spans="1:4" ht="13.5">
      <c r="A688" s="399">
        <v>5742</v>
      </c>
      <c r="B688" s="398" t="s">
        <v>4819</v>
      </c>
      <c r="C688" s="398" t="s">
        <v>74</v>
      </c>
      <c r="D688" s="400" t="s">
        <v>13370</v>
      </c>
    </row>
    <row r="689" spans="1:4" ht="13.5">
      <c r="A689" s="399">
        <v>5747</v>
      </c>
      <c r="B689" s="398" t="s">
        <v>4821</v>
      </c>
      <c r="C689" s="398" t="s">
        <v>74</v>
      </c>
      <c r="D689" s="400" t="s">
        <v>13371</v>
      </c>
    </row>
    <row r="690" spans="1:4" ht="13.5">
      <c r="A690" s="399">
        <v>5751</v>
      </c>
      <c r="B690" s="398" t="s">
        <v>4823</v>
      </c>
      <c r="C690" s="398" t="s">
        <v>74</v>
      </c>
      <c r="D690" s="400" t="s">
        <v>13372</v>
      </c>
    </row>
    <row r="691" spans="1:4" ht="13.5">
      <c r="A691" s="399">
        <v>5754</v>
      </c>
      <c r="B691" s="398" t="s">
        <v>4824</v>
      </c>
      <c r="C691" s="398" t="s">
        <v>74</v>
      </c>
      <c r="D691" s="400" t="s">
        <v>10957</v>
      </c>
    </row>
    <row r="692" spans="1:4" ht="13.5">
      <c r="A692" s="399">
        <v>5763</v>
      </c>
      <c r="B692" s="398" t="s">
        <v>4825</v>
      </c>
      <c r="C692" s="398" t="s">
        <v>74</v>
      </c>
      <c r="D692" s="400" t="s">
        <v>13373</v>
      </c>
    </row>
    <row r="693" spans="1:4" ht="13.5">
      <c r="A693" s="399">
        <v>5765</v>
      </c>
      <c r="B693" s="398" t="s">
        <v>4827</v>
      </c>
      <c r="C693" s="398" t="s">
        <v>74</v>
      </c>
      <c r="D693" s="400" t="s">
        <v>9439</v>
      </c>
    </row>
    <row r="694" spans="1:4" ht="13.5">
      <c r="A694" s="399">
        <v>5766</v>
      </c>
      <c r="B694" s="398" t="s">
        <v>4829</v>
      </c>
      <c r="C694" s="398" t="s">
        <v>74</v>
      </c>
      <c r="D694" s="400" t="s">
        <v>10863</v>
      </c>
    </row>
    <row r="695" spans="1:4" ht="13.5">
      <c r="A695" s="399">
        <v>5779</v>
      </c>
      <c r="B695" s="398" t="s">
        <v>4830</v>
      </c>
      <c r="C695" s="398" t="s">
        <v>74</v>
      </c>
      <c r="D695" s="400" t="s">
        <v>4831</v>
      </c>
    </row>
    <row r="696" spans="1:4" ht="13.5">
      <c r="A696" s="399">
        <v>5787</v>
      </c>
      <c r="B696" s="398" t="s">
        <v>4832</v>
      </c>
      <c r="C696" s="398" t="s">
        <v>74</v>
      </c>
      <c r="D696" s="400" t="s">
        <v>5831</v>
      </c>
    </row>
    <row r="697" spans="1:4" ht="13.5">
      <c r="A697" s="399">
        <v>5797</v>
      </c>
      <c r="B697" s="398" t="s">
        <v>4833</v>
      </c>
      <c r="C697" s="398" t="s">
        <v>74</v>
      </c>
      <c r="D697" s="400" t="s">
        <v>7943</v>
      </c>
    </row>
    <row r="698" spans="1:4" ht="13.5">
      <c r="A698" s="399">
        <v>5800</v>
      </c>
      <c r="B698" s="398" t="s">
        <v>4835</v>
      </c>
      <c r="C698" s="398" t="s">
        <v>74</v>
      </c>
      <c r="D698" s="400" t="s">
        <v>4960</v>
      </c>
    </row>
    <row r="699" spans="1:4" ht="13.5">
      <c r="A699" s="399">
        <v>7032</v>
      </c>
      <c r="B699" s="398" t="s">
        <v>4837</v>
      </c>
      <c r="C699" s="398" t="s">
        <v>74</v>
      </c>
      <c r="D699" s="400" t="s">
        <v>13374</v>
      </c>
    </row>
    <row r="700" spans="1:4" ht="13.5">
      <c r="A700" s="399">
        <v>7033</v>
      </c>
      <c r="B700" s="398" t="s">
        <v>4839</v>
      </c>
      <c r="C700" s="398" t="s">
        <v>74</v>
      </c>
      <c r="D700" s="400" t="s">
        <v>13307</v>
      </c>
    </row>
    <row r="701" spans="1:4" ht="13.5">
      <c r="A701" s="399">
        <v>7034</v>
      </c>
      <c r="B701" s="398" t="s">
        <v>4841</v>
      </c>
      <c r="C701" s="398" t="s">
        <v>74</v>
      </c>
      <c r="D701" s="400" t="s">
        <v>13375</v>
      </c>
    </row>
    <row r="702" spans="1:4" ht="13.5">
      <c r="A702" s="399">
        <v>7035</v>
      </c>
      <c r="B702" s="398" t="s">
        <v>4843</v>
      </c>
      <c r="C702" s="398" t="s">
        <v>74</v>
      </c>
      <c r="D702" s="400" t="s">
        <v>13376</v>
      </c>
    </row>
    <row r="703" spans="1:4" ht="13.5">
      <c r="A703" s="399">
        <v>7038</v>
      </c>
      <c r="B703" s="398" t="s">
        <v>4844</v>
      </c>
      <c r="C703" s="398" t="s">
        <v>74</v>
      </c>
      <c r="D703" s="400" t="s">
        <v>13377</v>
      </c>
    </row>
    <row r="704" spans="1:4" ht="13.5">
      <c r="A704" s="399">
        <v>7039</v>
      </c>
      <c r="B704" s="398" t="s">
        <v>4845</v>
      </c>
      <c r="C704" s="398" t="s">
        <v>74</v>
      </c>
      <c r="D704" s="400" t="s">
        <v>13378</v>
      </c>
    </row>
    <row r="705" spans="1:4" ht="13.5">
      <c r="A705" s="399">
        <v>7040</v>
      </c>
      <c r="B705" s="398" t="s">
        <v>4847</v>
      </c>
      <c r="C705" s="398" t="s">
        <v>74</v>
      </c>
      <c r="D705" s="400" t="s">
        <v>13379</v>
      </c>
    </row>
    <row r="706" spans="1:4" ht="13.5">
      <c r="A706" s="399">
        <v>7044</v>
      </c>
      <c r="B706" s="398" t="s">
        <v>4848</v>
      </c>
      <c r="C706" s="398" t="s">
        <v>74</v>
      </c>
      <c r="D706" s="400" t="s">
        <v>4849</v>
      </c>
    </row>
    <row r="707" spans="1:4" ht="13.5">
      <c r="A707" s="399">
        <v>7045</v>
      </c>
      <c r="B707" s="398" t="s">
        <v>4850</v>
      </c>
      <c r="C707" s="398" t="s">
        <v>74</v>
      </c>
      <c r="D707" s="400" t="s">
        <v>4851</v>
      </c>
    </row>
    <row r="708" spans="1:4" ht="13.5">
      <c r="A708" s="399">
        <v>7046</v>
      </c>
      <c r="B708" s="398" t="s">
        <v>4852</v>
      </c>
      <c r="C708" s="398" t="s">
        <v>74</v>
      </c>
      <c r="D708" s="400" t="s">
        <v>4616</v>
      </c>
    </row>
    <row r="709" spans="1:4" ht="13.5">
      <c r="A709" s="399">
        <v>7047</v>
      </c>
      <c r="B709" s="398" t="s">
        <v>4853</v>
      </c>
      <c r="C709" s="398" t="s">
        <v>74</v>
      </c>
      <c r="D709" s="400" t="s">
        <v>7182</v>
      </c>
    </row>
    <row r="710" spans="1:4" ht="13.5">
      <c r="A710" s="399">
        <v>7051</v>
      </c>
      <c r="B710" s="398" t="s">
        <v>4854</v>
      </c>
      <c r="C710" s="398" t="s">
        <v>74</v>
      </c>
      <c r="D710" s="400" t="s">
        <v>8621</v>
      </c>
    </row>
    <row r="711" spans="1:4" ht="13.5">
      <c r="A711" s="399">
        <v>7052</v>
      </c>
      <c r="B711" s="398" t="s">
        <v>4855</v>
      </c>
      <c r="C711" s="398" t="s">
        <v>74</v>
      </c>
      <c r="D711" s="400" t="s">
        <v>5134</v>
      </c>
    </row>
    <row r="712" spans="1:4" ht="13.5">
      <c r="A712" s="399">
        <v>7053</v>
      </c>
      <c r="B712" s="398" t="s">
        <v>4857</v>
      </c>
      <c r="C712" s="398" t="s">
        <v>74</v>
      </c>
      <c r="D712" s="400" t="s">
        <v>13380</v>
      </c>
    </row>
    <row r="713" spans="1:4" ht="13.5">
      <c r="A713" s="399">
        <v>7054</v>
      </c>
      <c r="B713" s="398" t="s">
        <v>4858</v>
      </c>
      <c r="C713" s="398" t="s">
        <v>74</v>
      </c>
      <c r="D713" s="400" t="s">
        <v>9911</v>
      </c>
    </row>
    <row r="714" spans="1:4" ht="13.5">
      <c r="A714" s="399">
        <v>7058</v>
      </c>
      <c r="B714" s="398" t="s">
        <v>4859</v>
      </c>
      <c r="C714" s="398" t="s">
        <v>74</v>
      </c>
      <c r="D714" s="400" t="s">
        <v>13381</v>
      </c>
    </row>
    <row r="715" spans="1:4" ht="13.5">
      <c r="A715" s="399">
        <v>7059</v>
      </c>
      <c r="B715" s="398" t="s">
        <v>4860</v>
      </c>
      <c r="C715" s="398" t="s">
        <v>74</v>
      </c>
      <c r="D715" s="400" t="s">
        <v>10128</v>
      </c>
    </row>
    <row r="716" spans="1:4" ht="13.5">
      <c r="A716" s="399">
        <v>7060</v>
      </c>
      <c r="B716" s="398" t="s">
        <v>4862</v>
      </c>
      <c r="C716" s="398" t="s">
        <v>74</v>
      </c>
      <c r="D716" s="400" t="s">
        <v>12573</v>
      </c>
    </row>
    <row r="717" spans="1:4" ht="13.5">
      <c r="A717" s="399">
        <v>7061</v>
      </c>
      <c r="B717" s="398" t="s">
        <v>4864</v>
      </c>
      <c r="C717" s="398" t="s">
        <v>74</v>
      </c>
      <c r="D717" s="400" t="s">
        <v>13382</v>
      </c>
    </row>
    <row r="718" spans="1:4" ht="13.5">
      <c r="A718" s="399">
        <v>7063</v>
      </c>
      <c r="B718" s="398" t="s">
        <v>4865</v>
      </c>
      <c r="C718" s="398" t="s">
        <v>74</v>
      </c>
      <c r="D718" s="400" t="s">
        <v>10324</v>
      </c>
    </row>
    <row r="719" spans="1:4" ht="13.5">
      <c r="A719" s="399">
        <v>7064</v>
      </c>
      <c r="B719" s="398" t="s">
        <v>4866</v>
      </c>
      <c r="C719" s="398" t="s">
        <v>74</v>
      </c>
      <c r="D719" s="400" t="s">
        <v>4450</v>
      </c>
    </row>
    <row r="720" spans="1:4" ht="13.5">
      <c r="A720" s="399">
        <v>7065</v>
      </c>
      <c r="B720" s="398" t="s">
        <v>4867</v>
      </c>
      <c r="C720" s="398" t="s">
        <v>74</v>
      </c>
      <c r="D720" s="400" t="s">
        <v>6902</v>
      </c>
    </row>
    <row r="721" spans="1:4" ht="13.5">
      <c r="A721" s="399">
        <v>7066</v>
      </c>
      <c r="B721" s="398" t="s">
        <v>4868</v>
      </c>
      <c r="C721" s="398" t="s">
        <v>74</v>
      </c>
      <c r="D721" s="400" t="s">
        <v>13383</v>
      </c>
    </row>
    <row r="722" spans="1:4" ht="13.5">
      <c r="A722" s="399">
        <v>53786</v>
      </c>
      <c r="B722" s="398" t="s">
        <v>4869</v>
      </c>
      <c r="C722" s="398" t="s">
        <v>74</v>
      </c>
      <c r="D722" s="400" t="s">
        <v>9551</v>
      </c>
    </row>
    <row r="723" spans="1:4" ht="13.5">
      <c r="A723" s="399">
        <v>53788</v>
      </c>
      <c r="B723" s="398" t="s">
        <v>4871</v>
      </c>
      <c r="C723" s="398" t="s">
        <v>74</v>
      </c>
      <c r="D723" s="400" t="s">
        <v>13384</v>
      </c>
    </row>
    <row r="724" spans="1:4" ht="13.5">
      <c r="A724" s="399">
        <v>53792</v>
      </c>
      <c r="B724" s="398" t="s">
        <v>4872</v>
      </c>
      <c r="C724" s="398" t="s">
        <v>74</v>
      </c>
      <c r="D724" s="400" t="s">
        <v>13385</v>
      </c>
    </row>
    <row r="725" spans="1:4" ht="13.5">
      <c r="A725" s="399">
        <v>53794</v>
      </c>
      <c r="B725" s="398" t="s">
        <v>4873</v>
      </c>
      <c r="C725" s="398" t="s">
        <v>74</v>
      </c>
      <c r="D725" s="400" t="s">
        <v>4788</v>
      </c>
    </row>
    <row r="726" spans="1:4" ht="13.5">
      <c r="A726" s="399">
        <v>53797</v>
      </c>
      <c r="B726" s="398" t="s">
        <v>4874</v>
      </c>
      <c r="C726" s="398" t="s">
        <v>74</v>
      </c>
      <c r="D726" s="400" t="s">
        <v>13386</v>
      </c>
    </row>
    <row r="727" spans="1:4" ht="13.5">
      <c r="A727" s="399">
        <v>53804</v>
      </c>
      <c r="B727" s="398" t="s">
        <v>4875</v>
      </c>
      <c r="C727" s="398" t="s">
        <v>74</v>
      </c>
      <c r="D727" s="400" t="s">
        <v>4631</v>
      </c>
    </row>
    <row r="728" spans="1:4" ht="13.5">
      <c r="A728" s="399">
        <v>53806</v>
      </c>
      <c r="B728" s="398" t="s">
        <v>4877</v>
      </c>
      <c r="C728" s="398" t="s">
        <v>74</v>
      </c>
      <c r="D728" s="400" t="s">
        <v>4878</v>
      </c>
    </row>
    <row r="729" spans="1:4" ht="13.5">
      <c r="A729" s="399">
        <v>53810</v>
      </c>
      <c r="B729" s="398" t="s">
        <v>4879</v>
      </c>
      <c r="C729" s="398" t="s">
        <v>74</v>
      </c>
      <c r="D729" s="400" t="s">
        <v>4880</v>
      </c>
    </row>
    <row r="730" spans="1:4" ht="13.5">
      <c r="A730" s="399">
        <v>53814</v>
      </c>
      <c r="B730" s="398" t="s">
        <v>4881</v>
      </c>
      <c r="C730" s="398" t="s">
        <v>74</v>
      </c>
      <c r="D730" s="400" t="s">
        <v>4882</v>
      </c>
    </row>
    <row r="731" spans="1:4" ht="13.5">
      <c r="A731" s="399">
        <v>53817</v>
      </c>
      <c r="B731" s="398" t="s">
        <v>4883</v>
      </c>
      <c r="C731" s="398" t="s">
        <v>74</v>
      </c>
      <c r="D731" s="400" t="s">
        <v>13387</v>
      </c>
    </row>
    <row r="732" spans="1:4" ht="13.5">
      <c r="A732" s="399">
        <v>53818</v>
      </c>
      <c r="B732" s="398" t="s">
        <v>4884</v>
      </c>
      <c r="C732" s="398" t="s">
        <v>74</v>
      </c>
      <c r="D732" s="400" t="s">
        <v>7271</v>
      </c>
    </row>
    <row r="733" spans="1:4" ht="13.5">
      <c r="A733" s="399">
        <v>53827</v>
      </c>
      <c r="B733" s="398" t="s">
        <v>4885</v>
      </c>
      <c r="C733" s="398" t="s">
        <v>74</v>
      </c>
      <c r="D733" s="400" t="s">
        <v>13388</v>
      </c>
    </row>
    <row r="734" spans="1:4" ht="13.5">
      <c r="A734" s="399">
        <v>53829</v>
      </c>
      <c r="B734" s="398" t="s">
        <v>4886</v>
      </c>
      <c r="C734" s="398" t="s">
        <v>74</v>
      </c>
      <c r="D734" s="400" t="s">
        <v>13386</v>
      </c>
    </row>
    <row r="735" spans="1:4" ht="13.5">
      <c r="A735" s="399">
        <v>53831</v>
      </c>
      <c r="B735" s="398" t="s">
        <v>4887</v>
      </c>
      <c r="C735" s="398" t="s">
        <v>74</v>
      </c>
      <c r="D735" s="400" t="s">
        <v>13389</v>
      </c>
    </row>
    <row r="736" spans="1:4" ht="13.5">
      <c r="A736" s="399">
        <v>53840</v>
      </c>
      <c r="B736" s="398" t="s">
        <v>4888</v>
      </c>
      <c r="C736" s="398" t="s">
        <v>74</v>
      </c>
      <c r="D736" s="400" t="s">
        <v>5081</v>
      </c>
    </row>
    <row r="737" spans="1:4" ht="13.5">
      <c r="A737" s="399">
        <v>53841</v>
      </c>
      <c r="B737" s="398" t="s">
        <v>4890</v>
      </c>
      <c r="C737" s="398" t="s">
        <v>74</v>
      </c>
      <c r="D737" s="400" t="s">
        <v>11848</v>
      </c>
    </row>
    <row r="738" spans="1:4" ht="13.5">
      <c r="A738" s="399">
        <v>53849</v>
      </c>
      <c r="B738" s="398" t="s">
        <v>4891</v>
      </c>
      <c r="C738" s="398" t="s">
        <v>74</v>
      </c>
      <c r="D738" s="400" t="s">
        <v>13390</v>
      </c>
    </row>
    <row r="739" spans="1:4" ht="13.5">
      <c r="A739" s="399">
        <v>53857</v>
      </c>
      <c r="B739" s="398" t="s">
        <v>4892</v>
      </c>
      <c r="C739" s="398" t="s">
        <v>74</v>
      </c>
      <c r="D739" s="400" t="s">
        <v>13391</v>
      </c>
    </row>
    <row r="740" spans="1:4" ht="13.5">
      <c r="A740" s="399">
        <v>53858</v>
      </c>
      <c r="B740" s="398" t="s">
        <v>4893</v>
      </c>
      <c r="C740" s="398" t="s">
        <v>74</v>
      </c>
      <c r="D740" s="400" t="s">
        <v>13392</v>
      </c>
    </row>
    <row r="741" spans="1:4" ht="13.5">
      <c r="A741" s="399">
        <v>53861</v>
      </c>
      <c r="B741" s="398" t="s">
        <v>4894</v>
      </c>
      <c r="C741" s="398" t="s">
        <v>74</v>
      </c>
      <c r="D741" s="400" t="s">
        <v>13393</v>
      </c>
    </row>
    <row r="742" spans="1:4" ht="13.5">
      <c r="A742" s="399">
        <v>53863</v>
      </c>
      <c r="B742" s="398" t="s">
        <v>4895</v>
      </c>
      <c r="C742" s="398" t="s">
        <v>74</v>
      </c>
      <c r="D742" s="400" t="s">
        <v>13394</v>
      </c>
    </row>
    <row r="743" spans="1:4" ht="13.5">
      <c r="A743" s="399">
        <v>53865</v>
      </c>
      <c r="B743" s="398" t="s">
        <v>4897</v>
      </c>
      <c r="C743" s="398" t="s">
        <v>74</v>
      </c>
      <c r="D743" s="400" t="s">
        <v>13395</v>
      </c>
    </row>
    <row r="744" spans="1:4" ht="13.5">
      <c r="A744" s="399">
        <v>53866</v>
      </c>
      <c r="B744" s="398" t="s">
        <v>4899</v>
      </c>
      <c r="C744" s="398" t="s">
        <v>74</v>
      </c>
      <c r="D744" s="400" t="s">
        <v>11850</v>
      </c>
    </row>
    <row r="745" spans="1:4" ht="13.5">
      <c r="A745" s="399">
        <v>53882</v>
      </c>
      <c r="B745" s="398" t="s">
        <v>4900</v>
      </c>
      <c r="C745" s="398" t="s">
        <v>74</v>
      </c>
      <c r="D745" s="400" t="s">
        <v>8911</v>
      </c>
    </row>
    <row r="746" spans="1:4" ht="13.5">
      <c r="A746" s="399">
        <v>55263</v>
      </c>
      <c r="B746" s="398" t="s">
        <v>4901</v>
      </c>
      <c r="C746" s="398" t="s">
        <v>74</v>
      </c>
      <c r="D746" s="400" t="s">
        <v>13353</v>
      </c>
    </row>
    <row r="747" spans="1:4" ht="13.5">
      <c r="A747" s="399">
        <v>73303</v>
      </c>
      <c r="B747" s="398" t="s">
        <v>4902</v>
      </c>
      <c r="C747" s="398" t="s">
        <v>74</v>
      </c>
      <c r="D747" s="400" t="s">
        <v>13396</v>
      </c>
    </row>
    <row r="748" spans="1:4" ht="13.5">
      <c r="A748" s="399">
        <v>73307</v>
      </c>
      <c r="B748" s="398" t="s">
        <v>4903</v>
      </c>
      <c r="C748" s="398" t="s">
        <v>74</v>
      </c>
      <c r="D748" s="400" t="s">
        <v>12871</v>
      </c>
    </row>
    <row r="749" spans="1:4" ht="13.5">
      <c r="A749" s="399">
        <v>73309</v>
      </c>
      <c r="B749" s="398" t="s">
        <v>4905</v>
      </c>
      <c r="C749" s="398" t="s">
        <v>74</v>
      </c>
      <c r="D749" s="400" t="s">
        <v>13397</v>
      </c>
    </row>
    <row r="750" spans="1:4" ht="13.5">
      <c r="A750" s="399">
        <v>73311</v>
      </c>
      <c r="B750" s="398" t="s">
        <v>4907</v>
      </c>
      <c r="C750" s="398" t="s">
        <v>74</v>
      </c>
      <c r="D750" s="400" t="s">
        <v>13398</v>
      </c>
    </row>
    <row r="751" spans="1:4" ht="13.5">
      <c r="A751" s="399">
        <v>73313</v>
      </c>
      <c r="B751" s="398" t="s">
        <v>4908</v>
      </c>
      <c r="C751" s="398" t="s">
        <v>74</v>
      </c>
      <c r="D751" s="400" t="s">
        <v>11886</v>
      </c>
    </row>
    <row r="752" spans="1:4" ht="13.5">
      <c r="A752" s="399">
        <v>73315</v>
      </c>
      <c r="B752" s="398" t="s">
        <v>4910</v>
      </c>
      <c r="C752" s="398" t="s">
        <v>74</v>
      </c>
      <c r="D752" s="400" t="s">
        <v>13384</v>
      </c>
    </row>
    <row r="753" spans="1:4" ht="13.5">
      <c r="A753" s="399">
        <v>73335</v>
      </c>
      <c r="B753" s="398" t="s">
        <v>4911</v>
      </c>
      <c r="C753" s="398" t="s">
        <v>74</v>
      </c>
      <c r="D753" s="400" t="s">
        <v>8953</v>
      </c>
    </row>
    <row r="754" spans="1:4" ht="13.5">
      <c r="A754" s="399">
        <v>73340</v>
      </c>
      <c r="B754" s="398" t="s">
        <v>4912</v>
      </c>
      <c r="C754" s="398" t="s">
        <v>74</v>
      </c>
      <c r="D754" s="400" t="s">
        <v>13382</v>
      </c>
    </row>
    <row r="755" spans="1:4" ht="13.5">
      <c r="A755" s="399">
        <v>83361</v>
      </c>
      <c r="B755" s="398" t="s">
        <v>4913</v>
      </c>
      <c r="C755" s="398" t="s">
        <v>74</v>
      </c>
      <c r="D755" s="400" t="s">
        <v>13399</v>
      </c>
    </row>
    <row r="756" spans="1:4" ht="13.5">
      <c r="A756" s="399">
        <v>83761</v>
      </c>
      <c r="B756" s="398" t="s">
        <v>4915</v>
      </c>
      <c r="C756" s="398" t="s">
        <v>74</v>
      </c>
      <c r="D756" s="400" t="s">
        <v>13400</v>
      </c>
    </row>
    <row r="757" spans="1:4" ht="13.5">
      <c r="A757" s="399">
        <v>83762</v>
      </c>
      <c r="B757" s="398" t="s">
        <v>4916</v>
      </c>
      <c r="C757" s="398" t="s">
        <v>74</v>
      </c>
      <c r="D757" s="400" t="s">
        <v>13401</v>
      </c>
    </row>
    <row r="758" spans="1:4" ht="13.5">
      <c r="A758" s="399">
        <v>83763</v>
      </c>
      <c r="B758" s="398" t="s">
        <v>4918</v>
      </c>
      <c r="C758" s="398" t="s">
        <v>74</v>
      </c>
      <c r="D758" s="400" t="s">
        <v>6189</v>
      </c>
    </row>
    <row r="759" spans="1:4" ht="13.5">
      <c r="A759" s="399">
        <v>83764</v>
      </c>
      <c r="B759" s="398" t="s">
        <v>4919</v>
      </c>
      <c r="C759" s="398" t="s">
        <v>74</v>
      </c>
      <c r="D759" s="400" t="s">
        <v>13402</v>
      </c>
    </row>
    <row r="760" spans="1:4" ht="13.5">
      <c r="A760" s="399">
        <v>87026</v>
      </c>
      <c r="B760" s="398" t="s">
        <v>4921</v>
      </c>
      <c r="C760" s="398" t="s">
        <v>74</v>
      </c>
      <c r="D760" s="400" t="s">
        <v>4717</v>
      </c>
    </row>
    <row r="761" spans="1:4" ht="13.5">
      <c r="A761" s="399">
        <v>87441</v>
      </c>
      <c r="B761" s="398" t="s">
        <v>13403</v>
      </c>
      <c r="C761" s="398" t="s">
        <v>74</v>
      </c>
      <c r="D761" s="400" t="s">
        <v>5114</v>
      </c>
    </row>
    <row r="762" spans="1:4" ht="13.5">
      <c r="A762" s="399">
        <v>87442</v>
      </c>
      <c r="B762" s="398" t="s">
        <v>13404</v>
      </c>
      <c r="C762" s="398" t="s">
        <v>74</v>
      </c>
      <c r="D762" s="400" t="s">
        <v>4735</v>
      </c>
    </row>
    <row r="763" spans="1:4" ht="13.5">
      <c r="A763" s="399">
        <v>87443</v>
      </c>
      <c r="B763" s="398" t="s">
        <v>13405</v>
      </c>
      <c r="C763" s="398" t="s">
        <v>74</v>
      </c>
      <c r="D763" s="400" t="s">
        <v>5157</v>
      </c>
    </row>
    <row r="764" spans="1:4" ht="13.5">
      <c r="A764" s="399">
        <v>87444</v>
      </c>
      <c r="B764" s="398" t="s">
        <v>13406</v>
      </c>
      <c r="C764" s="398" t="s">
        <v>74</v>
      </c>
      <c r="D764" s="400" t="s">
        <v>11961</v>
      </c>
    </row>
    <row r="765" spans="1:4" ht="13.5">
      <c r="A765" s="399">
        <v>88387</v>
      </c>
      <c r="B765" s="398" t="s">
        <v>4926</v>
      </c>
      <c r="C765" s="398" t="s">
        <v>74</v>
      </c>
      <c r="D765" s="400" t="s">
        <v>11846</v>
      </c>
    </row>
    <row r="766" spans="1:4" ht="13.5">
      <c r="A766" s="399">
        <v>88389</v>
      </c>
      <c r="B766" s="398" t="s">
        <v>4928</v>
      </c>
      <c r="C766" s="398" t="s">
        <v>74</v>
      </c>
      <c r="D766" s="400" t="s">
        <v>4942</v>
      </c>
    </row>
    <row r="767" spans="1:4" ht="13.5">
      <c r="A767" s="399">
        <v>88390</v>
      </c>
      <c r="B767" s="398" t="s">
        <v>4930</v>
      </c>
      <c r="C767" s="398" t="s">
        <v>74</v>
      </c>
      <c r="D767" s="400" t="s">
        <v>4927</v>
      </c>
    </row>
    <row r="768" spans="1:4" ht="13.5">
      <c r="A768" s="399">
        <v>88391</v>
      </c>
      <c r="B768" s="398" t="s">
        <v>4932</v>
      </c>
      <c r="C768" s="398" t="s">
        <v>74</v>
      </c>
      <c r="D768" s="400" t="s">
        <v>13407</v>
      </c>
    </row>
    <row r="769" spans="1:4" ht="13.5">
      <c r="A769" s="399">
        <v>88394</v>
      </c>
      <c r="B769" s="398" t="s">
        <v>4933</v>
      </c>
      <c r="C769" s="398" t="s">
        <v>74</v>
      </c>
      <c r="D769" s="400" t="s">
        <v>4155</v>
      </c>
    </row>
    <row r="770" spans="1:4" ht="13.5">
      <c r="A770" s="399">
        <v>88395</v>
      </c>
      <c r="B770" s="398" t="s">
        <v>4935</v>
      </c>
      <c r="C770" s="398" t="s">
        <v>74</v>
      </c>
      <c r="D770" s="400" t="s">
        <v>4929</v>
      </c>
    </row>
    <row r="771" spans="1:4" ht="13.5">
      <c r="A771" s="399">
        <v>88396</v>
      </c>
      <c r="B771" s="398" t="s">
        <v>4936</v>
      </c>
      <c r="C771" s="398" t="s">
        <v>74</v>
      </c>
      <c r="D771" s="400" t="s">
        <v>4934</v>
      </c>
    </row>
    <row r="772" spans="1:4" ht="13.5">
      <c r="A772" s="399">
        <v>88397</v>
      </c>
      <c r="B772" s="398" t="s">
        <v>4938</v>
      </c>
      <c r="C772" s="398" t="s">
        <v>74</v>
      </c>
      <c r="D772" s="400" t="s">
        <v>4572</v>
      </c>
    </row>
    <row r="773" spans="1:4" ht="13.5">
      <c r="A773" s="399">
        <v>88400</v>
      </c>
      <c r="B773" s="398" t="s">
        <v>4939</v>
      </c>
      <c r="C773" s="398" t="s">
        <v>74</v>
      </c>
      <c r="D773" s="400" t="s">
        <v>11725</v>
      </c>
    </row>
    <row r="774" spans="1:4" ht="13.5">
      <c r="A774" s="399">
        <v>88401</v>
      </c>
      <c r="B774" s="398" t="s">
        <v>4941</v>
      </c>
      <c r="C774" s="398" t="s">
        <v>74</v>
      </c>
      <c r="D774" s="400" t="s">
        <v>5143</v>
      </c>
    </row>
    <row r="775" spans="1:4" ht="13.5">
      <c r="A775" s="399">
        <v>88402</v>
      </c>
      <c r="B775" s="398" t="s">
        <v>4943</v>
      </c>
      <c r="C775" s="398" t="s">
        <v>74</v>
      </c>
      <c r="D775" s="400" t="s">
        <v>13408</v>
      </c>
    </row>
    <row r="776" spans="1:4" ht="13.5">
      <c r="A776" s="399">
        <v>88403</v>
      </c>
      <c r="B776" s="398" t="s">
        <v>4944</v>
      </c>
      <c r="C776" s="398" t="s">
        <v>74</v>
      </c>
      <c r="D776" s="400" t="s">
        <v>13211</v>
      </c>
    </row>
    <row r="777" spans="1:4" ht="13.5">
      <c r="A777" s="399">
        <v>88419</v>
      </c>
      <c r="B777" s="398" t="s">
        <v>4945</v>
      </c>
      <c r="C777" s="398" t="s">
        <v>74</v>
      </c>
      <c r="D777" s="400" t="s">
        <v>11954</v>
      </c>
    </row>
    <row r="778" spans="1:4" ht="13.5">
      <c r="A778" s="399">
        <v>88422</v>
      </c>
      <c r="B778" s="398" t="s">
        <v>4946</v>
      </c>
      <c r="C778" s="398" t="s">
        <v>74</v>
      </c>
      <c r="D778" s="400" t="s">
        <v>13409</v>
      </c>
    </row>
    <row r="779" spans="1:4" ht="13.5">
      <c r="A779" s="399">
        <v>88425</v>
      </c>
      <c r="B779" s="398" t="s">
        <v>4948</v>
      </c>
      <c r="C779" s="398" t="s">
        <v>74</v>
      </c>
      <c r="D779" s="400" t="s">
        <v>11213</v>
      </c>
    </row>
    <row r="780" spans="1:4" ht="13.5">
      <c r="A780" s="399">
        <v>88427</v>
      </c>
      <c r="B780" s="398" t="s">
        <v>4949</v>
      </c>
      <c r="C780" s="398" t="s">
        <v>74</v>
      </c>
      <c r="D780" s="400" t="s">
        <v>4931</v>
      </c>
    </row>
    <row r="781" spans="1:4" ht="13.5">
      <c r="A781" s="399">
        <v>88434</v>
      </c>
      <c r="B781" s="398" t="s">
        <v>4951</v>
      </c>
      <c r="C781" s="398" t="s">
        <v>74</v>
      </c>
      <c r="D781" s="400" t="s">
        <v>13410</v>
      </c>
    </row>
    <row r="782" spans="1:4" ht="13.5">
      <c r="A782" s="399">
        <v>88435</v>
      </c>
      <c r="B782" s="398" t="s">
        <v>4953</v>
      </c>
      <c r="C782" s="398" t="s">
        <v>74</v>
      </c>
      <c r="D782" s="400" t="s">
        <v>13411</v>
      </c>
    </row>
    <row r="783" spans="1:4" ht="13.5">
      <c r="A783" s="399">
        <v>88436</v>
      </c>
      <c r="B783" s="398" t="s">
        <v>4955</v>
      </c>
      <c r="C783" s="398" t="s">
        <v>74</v>
      </c>
      <c r="D783" s="400" t="s">
        <v>5139</v>
      </c>
    </row>
    <row r="784" spans="1:4" ht="13.5">
      <c r="A784" s="399">
        <v>88437</v>
      </c>
      <c r="B784" s="398" t="s">
        <v>4956</v>
      </c>
      <c r="C784" s="398" t="s">
        <v>74</v>
      </c>
      <c r="D784" s="400" t="s">
        <v>4931</v>
      </c>
    </row>
    <row r="785" spans="1:4" ht="13.5">
      <c r="A785" s="399">
        <v>88569</v>
      </c>
      <c r="B785" s="398" t="s">
        <v>4957</v>
      </c>
      <c r="C785" s="398" t="s">
        <v>74</v>
      </c>
      <c r="D785" s="400" t="s">
        <v>13058</v>
      </c>
    </row>
    <row r="786" spans="1:4" ht="13.5">
      <c r="A786" s="399">
        <v>88570</v>
      </c>
      <c r="B786" s="398" t="s">
        <v>4958</v>
      </c>
      <c r="C786" s="398" t="s">
        <v>74</v>
      </c>
      <c r="D786" s="400" t="s">
        <v>5413</v>
      </c>
    </row>
    <row r="787" spans="1:4" ht="13.5">
      <c r="A787" s="399">
        <v>88826</v>
      </c>
      <c r="B787" s="398" t="s">
        <v>4959</v>
      </c>
      <c r="C787" s="398" t="s">
        <v>74</v>
      </c>
      <c r="D787" s="400" t="s">
        <v>4616</v>
      </c>
    </row>
    <row r="788" spans="1:4" ht="13.5">
      <c r="A788" s="399">
        <v>88827</v>
      </c>
      <c r="B788" s="398" t="s">
        <v>4961</v>
      </c>
      <c r="C788" s="398" t="s">
        <v>74</v>
      </c>
      <c r="D788" s="400" t="s">
        <v>4851</v>
      </c>
    </row>
    <row r="789" spans="1:4" ht="13.5">
      <c r="A789" s="399">
        <v>88828</v>
      </c>
      <c r="B789" s="398" t="s">
        <v>4962</v>
      </c>
      <c r="C789" s="398" t="s">
        <v>74</v>
      </c>
      <c r="D789" s="400" t="s">
        <v>4640</v>
      </c>
    </row>
    <row r="790" spans="1:4" ht="13.5">
      <c r="A790" s="399">
        <v>88829</v>
      </c>
      <c r="B790" s="398" t="s">
        <v>4963</v>
      </c>
      <c r="C790" s="398" t="s">
        <v>74</v>
      </c>
      <c r="D790" s="400" t="s">
        <v>11864</v>
      </c>
    </row>
    <row r="791" spans="1:4" ht="13.5">
      <c r="A791" s="399">
        <v>88832</v>
      </c>
      <c r="B791" s="398" t="s">
        <v>4964</v>
      </c>
      <c r="C791" s="398" t="s">
        <v>74</v>
      </c>
      <c r="D791" s="400" t="s">
        <v>13412</v>
      </c>
    </row>
    <row r="792" spans="1:4" ht="13.5">
      <c r="A792" s="399">
        <v>88834</v>
      </c>
      <c r="B792" s="398" t="s">
        <v>4965</v>
      </c>
      <c r="C792" s="398" t="s">
        <v>74</v>
      </c>
      <c r="D792" s="400" t="s">
        <v>10434</v>
      </c>
    </row>
    <row r="793" spans="1:4" ht="13.5">
      <c r="A793" s="399">
        <v>88835</v>
      </c>
      <c r="B793" s="398" t="s">
        <v>4966</v>
      </c>
      <c r="C793" s="398" t="s">
        <v>74</v>
      </c>
      <c r="D793" s="400" t="s">
        <v>11412</v>
      </c>
    </row>
    <row r="794" spans="1:4" ht="13.5">
      <c r="A794" s="399">
        <v>88836</v>
      </c>
      <c r="B794" s="398" t="s">
        <v>4967</v>
      </c>
      <c r="C794" s="398" t="s">
        <v>74</v>
      </c>
      <c r="D794" s="400" t="s">
        <v>13413</v>
      </c>
    </row>
    <row r="795" spans="1:4" ht="13.5">
      <c r="A795" s="399">
        <v>88839</v>
      </c>
      <c r="B795" s="398" t="s">
        <v>4968</v>
      </c>
      <c r="C795" s="398" t="s">
        <v>74</v>
      </c>
      <c r="D795" s="400" t="s">
        <v>4969</v>
      </c>
    </row>
    <row r="796" spans="1:4" ht="13.5">
      <c r="A796" s="399">
        <v>88840</v>
      </c>
      <c r="B796" s="398" t="s">
        <v>4970</v>
      </c>
      <c r="C796" s="398" t="s">
        <v>74</v>
      </c>
      <c r="D796" s="400" t="s">
        <v>4971</v>
      </c>
    </row>
    <row r="797" spans="1:4" ht="13.5">
      <c r="A797" s="399">
        <v>88841</v>
      </c>
      <c r="B797" s="398" t="s">
        <v>4972</v>
      </c>
      <c r="C797" s="398" t="s">
        <v>74</v>
      </c>
      <c r="D797" s="400" t="s">
        <v>4973</v>
      </c>
    </row>
    <row r="798" spans="1:4" ht="13.5">
      <c r="A798" s="399">
        <v>88842</v>
      </c>
      <c r="B798" s="398" t="s">
        <v>4974</v>
      </c>
      <c r="C798" s="398" t="s">
        <v>74</v>
      </c>
      <c r="D798" s="400" t="s">
        <v>13414</v>
      </c>
    </row>
    <row r="799" spans="1:4" ht="13.5">
      <c r="A799" s="399">
        <v>88847</v>
      </c>
      <c r="B799" s="398" t="s">
        <v>4975</v>
      </c>
      <c r="C799" s="398" t="s">
        <v>74</v>
      </c>
      <c r="D799" s="400" t="s">
        <v>13415</v>
      </c>
    </row>
    <row r="800" spans="1:4" ht="13.5">
      <c r="A800" s="399">
        <v>88848</v>
      </c>
      <c r="B800" s="398" t="s">
        <v>4976</v>
      </c>
      <c r="C800" s="398" t="s">
        <v>74</v>
      </c>
      <c r="D800" s="400" t="s">
        <v>11886</v>
      </c>
    </row>
    <row r="801" spans="1:4" ht="13.5">
      <c r="A801" s="399">
        <v>88853</v>
      </c>
      <c r="B801" s="398" t="s">
        <v>4977</v>
      </c>
      <c r="C801" s="398" t="s">
        <v>74</v>
      </c>
      <c r="D801" s="400" t="s">
        <v>4978</v>
      </c>
    </row>
    <row r="802" spans="1:4" ht="13.5">
      <c r="A802" s="399">
        <v>88854</v>
      </c>
      <c r="B802" s="398" t="s">
        <v>4979</v>
      </c>
      <c r="C802" s="398" t="s">
        <v>74</v>
      </c>
      <c r="D802" s="400" t="s">
        <v>4980</v>
      </c>
    </row>
    <row r="803" spans="1:4" ht="13.5">
      <c r="A803" s="399">
        <v>88855</v>
      </c>
      <c r="B803" s="398" t="s">
        <v>4981</v>
      </c>
      <c r="C803" s="398" t="s">
        <v>74</v>
      </c>
      <c r="D803" s="400" t="s">
        <v>4909</v>
      </c>
    </row>
    <row r="804" spans="1:4" ht="13.5">
      <c r="A804" s="399">
        <v>88856</v>
      </c>
      <c r="B804" s="398" t="s">
        <v>4982</v>
      </c>
      <c r="C804" s="398" t="s">
        <v>74</v>
      </c>
      <c r="D804" s="400" t="s">
        <v>13409</v>
      </c>
    </row>
    <row r="805" spans="1:4" ht="13.5">
      <c r="A805" s="399">
        <v>88857</v>
      </c>
      <c r="B805" s="398" t="s">
        <v>4984</v>
      </c>
      <c r="C805" s="398" t="s">
        <v>74</v>
      </c>
      <c r="D805" s="400" t="s">
        <v>13416</v>
      </c>
    </row>
    <row r="806" spans="1:4" ht="13.5">
      <c r="A806" s="399">
        <v>88858</v>
      </c>
      <c r="B806" s="398" t="s">
        <v>4985</v>
      </c>
      <c r="C806" s="398" t="s">
        <v>74</v>
      </c>
      <c r="D806" s="400" t="s">
        <v>13417</v>
      </c>
    </row>
    <row r="807" spans="1:4" ht="13.5">
      <c r="A807" s="399">
        <v>88859</v>
      </c>
      <c r="B807" s="398" t="s">
        <v>4986</v>
      </c>
      <c r="C807" s="398" t="s">
        <v>74</v>
      </c>
      <c r="D807" s="400" t="s">
        <v>7953</v>
      </c>
    </row>
    <row r="808" spans="1:4" ht="13.5">
      <c r="A808" s="399">
        <v>88860</v>
      </c>
      <c r="B808" s="398" t="s">
        <v>4987</v>
      </c>
      <c r="C808" s="398" t="s">
        <v>74</v>
      </c>
      <c r="D808" s="400" t="s">
        <v>13418</v>
      </c>
    </row>
    <row r="809" spans="1:4" ht="13.5">
      <c r="A809" s="399">
        <v>88900</v>
      </c>
      <c r="B809" s="398" t="s">
        <v>4988</v>
      </c>
      <c r="C809" s="398" t="s">
        <v>74</v>
      </c>
      <c r="D809" s="400" t="s">
        <v>13419</v>
      </c>
    </row>
    <row r="810" spans="1:4" ht="13.5">
      <c r="A810" s="399">
        <v>88902</v>
      </c>
      <c r="B810" s="398" t="s">
        <v>4989</v>
      </c>
      <c r="C810" s="398" t="s">
        <v>74</v>
      </c>
      <c r="D810" s="400" t="s">
        <v>7550</v>
      </c>
    </row>
    <row r="811" spans="1:4" ht="13.5">
      <c r="A811" s="399">
        <v>88903</v>
      </c>
      <c r="B811" s="398" t="s">
        <v>4991</v>
      </c>
      <c r="C811" s="398" t="s">
        <v>74</v>
      </c>
      <c r="D811" s="400" t="s">
        <v>13420</v>
      </c>
    </row>
    <row r="812" spans="1:4" ht="13.5">
      <c r="A812" s="399">
        <v>88904</v>
      </c>
      <c r="B812" s="398" t="s">
        <v>4992</v>
      </c>
      <c r="C812" s="398" t="s">
        <v>74</v>
      </c>
      <c r="D812" s="400" t="s">
        <v>13421</v>
      </c>
    </row>
    <row r="813" spans="1:4" ht="13.5">
      <c r="A813" s="399">
        <v>89009</v>
      </c>
      <c r="B813" s="398" t="s">
        <v>4993</v>
      </c>
      <c r="C813" s="398" t="s">
        <v>74</v>
      </c>
      <c r="D813" s="400" t="s">
        <v>4994</v>
      </c>
    </row>
    <row r="814" spans="1:4" ht="13.5">
      <c r="A814" s="399">
        <v>89010</v>
      </c>
      <c r="B814" s="398" t="s">
        <v>4995</v>
      </c>
      <c r="C814" s="398" t="s">
        <v>74</v>
      </c>
      <c r="D814" s="400" t="s">
        <v>4996</v>
      </c>
    </row>
    <row r="815" spans="1:4" ht="13.5">
      <c r="A815" s="399">
        <v>89011</v>
      </c>
      <c r="B815" s="398" t="s">
        <v>4997</v>
      </c>
      <c r="C815" s="398" t="s">
        <v>74</v>
      </c>
      <c r="D815" s="400" t="s">
        <v>13422</v>
      </c>
    </row>
    <row r="816" spans="1:4" ht="13.5">
      <c r="A816" s="399">
        <v>89012</v>
      </c>
      <c r="B816" s="398" t="s">
        <v>4998</v>
      </c>
      <c r="C816" s="398" t="s">
        <v>74</v>
      </c>
      <c r="D816" s="400" t="s">
        <v>10146</v>
      </c>
    </row>
    <row r="817" spans="1:4" ht="13.5">
      <c r="A817" s="399">
        <v>89013</v>
      </c>
      <c r="B817" s="398" t="s">
        <v>4999</v>
      </c>
      <c r="C817" s="398" t="s">
        <v>74</v>
      </c>
      <c r="D817" s="400" t="s">
        <v>5000</v>
      </c>
    </row>
    <row r="818" spans="1:4" ht="13.5">
      <c r="A818" s="399">
        <v>89014</v>
      </c>
      <c r="B818" s="398" t="s">
        <v>5001</v>
      </c>
      <c r="C818" s="398" t="s">
        <v>74</v>
      </c>
      <c r="D818" s="400" t="s">
        <v>5002</v>
      </c>
    </row>
    <row r="819" spans="1:4" ht="13.5">
      <c r="A819" s="399">
        <v>89015</v>
      </c>
      <c r="B819" s="398" t="s">
        <v>5003</v>
      </c>
      <c r="C819" s="398" t="s">
        <v>74</v>
      </c>
      <c r="D819" s="400" t="s">
        <v>13423</v>
      </c>
    </row>
    <row r="820" spans="1:4" ht="13.5">
      <c r="A820" s="399">
        <v>89016</v>
      </c>
      <c r="B820" s="398" t="s">
        <v>5004</v>
      </c>
      <c r="C820" s="398" t="s">
        <v>74</v>
      </c>
      <c r="D820" s="400" t="s">
        <v>5596</v>
      </c>
    </row>
    <row r="821" spans="1:4" ht="13.5">
      <c r="A821" s="399">
        <v>89017</v>
      </c>
      <c r="B821" s="398" t="s">
        <v>5006</v>
      </c>
      <c r="C821" s="398" t="s">
        <v>74</v>
      </c>
      <c r="D821" s="400" t="s">
        <v>5007</v>
      </c>
    </row>
    <row r="822" spans="1:4" ht="13.5">
      <c r="A822" s="399">
        <v>89018</v>
      </c>
      <c r="B822" s="398" t="s">
        <v>5008</v>
      </c>
      <c r="C822" s="398" t="s">
        <v>74</v>
      </c>
      <c r="D822" s="400" t="s">
        <v>5009</v>
      </c>
    </row>
    <row r="823" spans="1:4" ht="13.5">
      <c r="A823" s="399">
        <v>89019</v>
      </c>
      <c r="B823" s="398" t="s">
        <v>5010</v>
      </c>
      <c r="C823" s="398" t="s">
        <v>74</v>
      </c>
      <c r="D823" s="400" t="s">
        <v>4616</v>
      </c>
    </row>
    <row r="824" spans="1:4" ht="13.5">
      <c r="A824" s="399">
        <v>89020</v>
      </c>
      <c r="B824" s="398" t="s">
        <v>5012</v>
      </c>
      <c r="C824" s="398" t="s">
        <v>74</v>
      </c>
      <c r="D824" s="400" t="s">
        <v>4851</v>
      </c>
    </row>
    <row r="825" spans="1:4" ht="13.5">
      <c r="A825" s="399">
        <v>89023</v>
      </c>
      <c r="B825" s="398" t="s">
        <v>5013</v>
      </c>
      <c r="C825" s="398" t="s">
        <v>74</v>
      </c>
      <c r="D825" s="400" t="s">
        <v>13424</v>
      </c>
    </row>
    <row r="826" spans="1:4" ht="13.5">
      <c r="A826" s="399">
        <v>89024</v>
      </c>
      <c r="B826" s="398" t="s">
        <v>5014</v>
      </c>
      <c r="C826" s="398" t="s">
        <v>74</v>
      </c>
      <c r="D826" s="400" t="s">
        <v>11852</v>
      </c>
    </row>
    <row r="827" spans="1:4" ht="13.5">
      <c r="A827" s="399">
        <v>89025</v>
      </c>
      <c r="B827" s="398" t="s">
        <v>5016</v>
      </c>
      <c r="C827" s="398" t="s">
        <v>74</v>
      </c>
      <c r="D827" s="400" t="s">
        <v>11961</v>
      </c>
    </row>
    <row r="828" spans="1:4" ht="13.5">
      <c r="A828" s="399">
        <v>89026</v>
      </c>
      <c r="B828" s="398" t="s">
        <v>5017</v>
      </c>
      <c r="C828" s="398" t="s">
        <v>74</v>
      </c>
      <c r="D828" s="400" t="s">
        <v>13425</v>
      </c>
    </row>
    <row r="829" spans="1:4" ht="13.5">
      <c r="A829" s="399">
        <v>89029</v>
      </c>
      <c r="B829" s="398" t="s">
        <v>5018</v>
      </c>
      <c r="C829" s="398" t="s">
        <v>74</v>
      </c>
      <c r="D829" s="400" t="s">
        <v>5019</v>
      </c>
    </row>
    <row r="830" spans="1:4" ht="13.5">
      <c r="A830" s="399">
        <v>89030</v>
      </c>
      <c r="B830" s="398" t="s">
        <v>5020</v>
      </c>
      <c r="C830" s="398" t="s">
        <v>74</v>
      </c>
      <c r="D830" s="400" t="s">
        <v>5021</v>
      </c>
    </row>
    <row r="831" spans="1:4" ht="13.5">
      <c r="A831" s="399">
        <v>89033</v>
      </c>
      <c r="B831" s="398" t="s">
        <v>5022</v>
      </c>
      <c r="C831" s="398" t="s">
        <v>74</v>
      </c>
      <c r="D831" s="400" t="s">
        <v>9307</v>
      </c>
    </row>
    <row r="832" spans="1:4" ht="13.5">
      <c r="A832" s="399">
        <v>89034</v>
      </c>
      <c r="B832" s="398" t="s">
        <v>5024</v>
      </c>
      <c r="C832" s="398" t="s">
        <v>74</v>
      </c>
      <c r="D832" s="400" t="s">
        <v>4657</v>
      </c>
    </row>
    <row r="833" spans="1:4" ht="13.5">
      <c r="A833" s="399">
        <v>89128</v>
      </c>
      <c r="B833" s="398" t="s">
        <v>5025</v>
      </c>
      <c r="C833" s="398" t="s">
        <v>74</v>
      </c>
      <c r="D833" s="400" t="s">
        <v>13426</v>
      </c>
    </row>
    <row r="834" spans="1:4" ht="13.5">
      <c r="A834" s="399">
        <v>89129</v>
      </c>
      <c r="B834" s="398" t="s">
        <v>5026</v>
      </c>
      <c r="C834" s="398" t="s">
        <v>74</v>
      </c>
      <c r="D834" s="400" t="s">
        <v>5445</v>
      </c>
    </row>
    <row r="835" spans="1:4" ht="13.5">
      <c r="A835" s="399">
        <v>89130</v>
      </c>
      <c r="B835" s="398" t="s">
        <v>5027</v>
      </c>
      <c r="C835" s="398" t="s">
        <v>74</v>
      </c>
      <c r="D835" s="400" t="s">
        <v>13427</v>
      </c>
    </row>
    <row r="836" spans="1:4" ht="13.5">
      <c r="A836" s="399">
        <v>89131</v>
      </c>
      <c r="B836" s="398" t="s">
        <v>5028</v>
      </c>
      <c r="C836" s="398" t="s">
        <v>74</v>
      </c>
      <c r="D836" s="400" t="s">
        <v>10928</v>
      </c>
    </row>
    <row r="837" spans="1:4" ht="13.5">
      <c r="A837" s="399">
        <v>89210</v>
      </c>
      <c r="B837" s="398" t="s">
        <v>5029</v>
      </c>
      <c r="C837" s="398" t="s">
        <v>74</v>
      </c>
      <c r="D837" s="400" t="s">
        <v>13428</v>
      </c>
    </row>
    <row r="838" spans="1:4" ht="13.5">
      <c r="A838" s="399">
        <v>89211</v>
      </c>
      <c r="B838" s="398" t="s">
        <v>5030</v>
      </c>
      <c r="C838" s="398" t="s">
        <v>74</v>
      </c>
      <c r="D838" s="400" t="s">
        <v>4834</v>
      </c>
    </row>
    <row r="839" spans="1:4" ht="13.5">
      <c r="A839" s="399">
        <v>89212</v>
      </c>
      <c r="B839" s="398" t="s">
        <v>5032</v>
      </c>
      <c r="C839" s="398" t="s">
        <v>74</v>
      </c>
      <c r="D839" s="400" t="s">
        <v>12479</v>
      </c>
    </row>
    <row r="840" spans="1:4" ht="13.5">
      <c r="A840" s="399">
        <v>89213</v>
      </c>
      <c r="B840" s="398" t="s">
        <v>5033</v>
      </c>
      <c r="C840" s="398" t="s">
        <v>74</v>
      </c>
      <c r="D840" s="400" t="s">
        <v>11968</v>
      </c>
    </row>
    <row r="841" spans="1:4" ht="13.5">
      <c r="A841" s="399">
        <v>89214</v>
      </c>
      <c r="B841" s="398" t="s">
        <v>5034</v>
      </c>
      <c r="C841" s="398" t="s">
        <v>74</v>
      </c>
      <c r="D841" s="400" t="s">
        <v>4485</v>
      </c>
    </row>
    <row r="842" spans="1:4" ht="13.5">
      <c r="A842" s="399">
        <v>89215</v>
      </c>
      <c r="B842" s="398" t="s">
        <v>5036</v>
      </c>
      <c r="C842" s="398" t="s">
        <v>74</v>
      </c>
      <c r="D842" s="400" t="s">
        <v>10790</v>
      </c>
    </row>
    <row r="843" spans="1:4" ht="13.5">
      <c r="A843" s="399">
        <v>89221</v>
      </c>
      <c r="B843" s="398" t="s">
        <v>5037</v>
      </c>
      <c r="C843" s="398" t="s">
        <v>74</v>
      </c>
      <c r="D843" s="400" t="s">
        <v>4920</v>
      </c>
    </row>
    <row r="844" spans="1:4" ht="13.5">
      <c r="A844" s="399">
        <v>89222</v>
      </c>
      <c r="B844" s="398" t="s">
        <v>5038</v>
      </c>
      <c r="C844" s="398" t="s">
        <v>74</v>
      </c>
      <c r="D844" s="400" t="s">
        <v>12264</v>
      </c>
    </row>
    <row r="845" spans="1:4" ht="13.5">
      <c r="A845" s="399">
        <v>89223</v>
      </c>
      <c r="B845" s="398" t="s">
        <v>5040</v>
      </c>
      <c r="C845" s="398" t="s">
        <v>74</v>
      </c>
      <c r="D845" s="400" t="s">
        <v>13429</v>
      </c>
    </row>
    <row r="846" spans="1:4" ht="13.5">
      <c r="A846" s="399">
        <v>89224</v>
      </c>
      <c r="B846" s="398" t="s">
        <v>5041</v>
      </c>
      <c r="C846" s="398" t="s">
        <v>74</v>
      </c>
      <c r="D846" s="400" t="s">
        <v>13430</v>
      </c>
    </row>
    <row r="847" spans="1:4" ht="13.5">
      <c r="A847" s="399">
        <v>89228</v>
      </c>
      <c r="B847" s="398" t="s">
        <v>5043</v>
      </c>
      <c r="C847" s="398" t="s">
        <v>74</v>
      </c>
      <c r="D847" s="400" t="s">
        <v>5044</v>
      </c>
    </row>
    <row r="848" spans="1:4" ht="13.5">
      <c r="A848" s="399">
        <v>89229</v>
      </c>
      <c r="B848" s="398" t="s">
        <v>5045</v>
      </c>
      <c r="C848" s="398" t="s">
        <v>74</v>
      </c>
      <c r="D848" s="400" t="s">
        <v>5046</v>
      </c>
    </row>
    <row r="849" spans="1:4" ht="13.5">
      <c r="A849" s="399">
        <v>89230</v>
      </c>
      <c r="B849" s="398" t="s">
        <v>5047</v>
      </c>
      <c r="C849" s="398" t="s">
        <v>74</v>
      </c>
      <c r="D849" s="400" t="s">
        <v>5048</v>
      </c>
    </row>
    <row r="850" spans="1:4" ht="13.5">
      <c r="A850" s="399">
        <v>89231</v>
      </c>
      <c r="B850" s="398" t="s">
        <v>5049</v>
      </c>
      <c r="C850" s="398" t="s">
        <v>74</v>
      </c>
      <c r="D850" s="400" t="s">
        <v>5050</v>
      </c>
    </row>
    <row r="851" spans="1:4" ht="13.5">
      <c r="A851" s="399">
        <v>89232</v>
      </c>
      <c r="B851" s="398" t="s">
        <v>5051</v>
      </c>
      <c r="C851" s="398" t="s">
        <v>74</v>
      </c>
      <c r="D851" s="400" t="s">
        <v>5052</v>
      </c>
    </row>
    <row r="852" spans="1:4" ht="13.5">
      <c r="A852" s="399">
        <v>89233</v>
      </c>
      <c r="B852" s="398" t="s">
        <v>5053</v>
      </c>
      <c r="C852" s="398" t="s">
        <v>74</v>
      </c>
      <c r="D852" s="400" t="s">
        <v>13431</v>
      </c>
    </row>
    <row r="853" spans="1:4" ht="13.5">
      <c r="A853" s="399">
        <v>89236</v>
      </c>
      <c r="B853" s="398" t="s">
        <v>5054</v>
      </c>
      <c r="C853" s="398" t="s">
        <v>74</v>
      </c>
      <c r="D853" s="400" t="s">
        <v>5055</v>
      </c>
    </row>
    <row r="854" spans="1:4" ht="13.5">
      <c r="A854" s="399">
        <v>89237</v>
      </c>
      <c r="B854" s="398" t="s">
        <v>5056</v>
      </c>
      <c r="C854" s="398" t="s">
        <v>74</v>
      </c>
      <c r="D854" s="400" t="s">
        <v>5057</v>
      </c>
    </row>
    <row r="855" spans="1:4" ht="13.5">
      <c r="A855" s="399">
        <v>89238</v>
      </c>
      <c r="B855" s="398" t="s">
        <v>5058</v>
      </c>
      <c r="C855" s="398" t="s">
        <v>74</v>
      </c>
      <c r="D855" s="400" t="s">
        <v>5059</v>
      </c>
    </row>
    <row r="856" spans="1:4" ht="13.5">
      <c r="A856" s="399">
        <v>89239</v>
      </c>
      <c r="B856" s="398" t="s">
        <v>5060</v>
      </c>
      <c r="C856" s="398" t="s">
        <v>74</v>
      </c>
      <c r="D856" s="400" t="s">
        <v>13432</v>
      </c>
    </row>
    <row r="857" spans="1:4" ht="13.5">
      <c r="A857" s="399">
        <v>89240</v>
      </c>
      <c r="B857" s="398" t="s">
        <v>5061</v>
      </c>
      <c r="C857" s="398" t="s">
        <v>74</v>
      </c>
      <c r="D857" s="400" t="s">
        <v>5062</v>
      </c>
    </row>
    <row r="858" spans="1:4" ht="13.5">
      <c r="A858" s="399">
        <v>89241</v>
      </c>
      <c r="B858" s="398" t="s">
        <v>5063</v>
      </c>
      <c r="C858" s="398" t="s">
        <v>74</v>
      </c>
      <c r="D858" s="400" t="s">
        <v>5064</v>
      </c>
    </row>
    <row r="859" spans="1:4" ht="13.5">
      <c r="A859" s="399">
        <v>89246</v>
      </c>
      <c r="B859" s="398" t="s">
        <v>5065</v>
      </c>
      <c r="C859" s="398" t="s">
        <v>74</v>
      </c>
      <c r="D859" s="400" t="s">
        <v>5066</v>
      </c>
    </row>
    <row r="860" spans="1:4" ht="13.5">
      <c r="A860" s="399">
        <v>89247</v>
      </c>
      <c r="B860" s="398" t="s">
        <v>5067</v>
      </c>
      <c r="C860" s="398" t="s">
        <v>74</v>
      </c>
      <c r="D860" s="400" t="s">
        <v>5068</v>
      </c>
    </row>
    <row r="861" spans="1:4" ht="13.5">
      <c r="A861" s="399">
        <v>89248</v>
      </c>
      <c r="B861" s="398" t="s">
        <v>5069</v>
      </c>
      <c r="C861" s="398" t="s">
        <v>74</v>
      </c>
      <c r="D861" s="400" t="s">
        <v>5070</v>
      </c>
    </row>
    <row r="862" spans="1:4" ht="13.5">
      <c r="A862" s="399">
        <v>89249</v>
      </c>
      <c r="B862" s="398" t="s">
        <v>5071</v>
      </c>
      <c r="C862" s="398" t="s">
        <v>74</v>
      </c>
      <c r="D862" s="400" t="s">
        <v>13433</v>
      </c>
    </row>
    <row r="863" spans="1:4" ht="13.5">
      <c r="A863" s="399">
        <v>89253</v>
      </c>
      <c r="B863" s="398" t="s">
        <v>5072</v>
      </c>
      <c r="C863" s="398" t="s">
        <v>74</v>
      </c>
      <c r="D863" s="400" t="s">
        <v>4754</v>
      </c>
    </row>
    <row r="864" spans="1:4" ht="13.5">
      <c r="A864" s="399">
        <v>89254</v>
      </c>
      <c r="B864" s="398" t="s">
        <v>5073</v>
      </c>
      <c r="C864" s="398" t="s">
        <v>74</v>
      </c>
      <c r="D864" s="400" t="s">
        <v>5074</v>
      </c>
    </row>
    <row r="865" spans="1:4" ht="13.5">
      <c r="A865" s="399">
        <v>89255</v>
      </c>
      <c r="B865" s="398" t="s">
        <v>5075</v>
      </c>
      <c r="C865" s="398" t="s">
        <v>74</v>
      </c>
      <c r="D865" s="400" t="s">
        <v>5076</v>
      </c>
    </row>
    <row r="866" spans="1:4" ht="13.5">
      <c r="A866" s="399">
        <v>89256</v>
      </c>
      <c r="B866" s="398" t="s">
        <v>5077</v>
      </c>
      <c r="C866" s="398" t="s">
        <v>74</v>
      </c>
      <c r="D866" s="400" t="s">
        <v>13434</v>
      </c>
    </row>
    <row r="867" spans="1:4" ht="13.5">
      <c r="A867" s="399">
        <v>89259</v>
      </c>
      <c r="B867" s="398" t="s">
        <v>5078</v>
      </c>
      <c r="C867" s="398" t="s">
        <v>74</v>
      </c>
      <c r="D867" s="400" t="s">
        <v>13435</v>
      </c>
    </row>
    <row r="868" spans="1:4" ht="13.5">
      <c r="A868" s="399">
        <v>89260</v>
      </c>
      <c r="B868" s="398" t="s">
        <v>5080</v>
      </c>
      <c r="C868" s="398" t="s">
        <v>74</v>
      </c>
      <c r="D868" s="400" t="s">
        <v>5494</v>
      </c>
    </row>
    <row r="869" spans="1:4" ht="13.5">
      <c r="A869" s="399">
        <v>89262</v>
      </c>
      <c r="B869" s="398" t="s">
        <v>5082</v>
      </c>
      <c r="C869" s="398" t="s">
        <v>74</v>
      </c>
      <c r="D869" s="400" t="s">
        <v>8222</v>
      </c>
    </row>
    <row r="870" spans="1:4" ht="13.5">
      <c r="A870" s="399">
        <v>89264</v>
      </c>
      <c r="B870" s="398" t="s">
        <v>5083</v>
      </c>
      <c r="C870" s="398" t="s">
        <v>74</v>
      </c>
      <c r="D870" s="400" t="s">
        <v>8550</v>
      </c>
    </row>
    <row r="871" spans="1:4" ht="13.5">
      <c r="A871" s="399">
        <v>89265</v>
      </c>
      <c r="B871" s="398" t="s">
        <v>5084</v>
      </c>
      <c r="C871" s="398" t="s">
        <v>74</v>
      </c>
      <c r="D871" s="400" t="s">
        <v>12364</v>
      </c>
    </row>
    <row r="872" spans="1:4" ht="13.5">
      <c r="A872" s="399">
        <v>89266</v>
      </c>
      <c r="B872" s="398" t="s">
        <v>5086</v>
      </c>
      <c r="C872" s="398" t="s">
        <v>74</v>
      </c>
      <c r="D872" s="400" t="s">
        <v>11844</v>
      </c>
    </row>
    <row r="873" spans="1:4" ht="13.5">
      <c r="A873" s="399">
        <v>89267</v>
      </c>
      <c r="B873" s="398" t="s">
        <v>5087</v>
      </c>
      <c r="C873" s="398" t="s">
        <v>74</v>
      </c>
      <c r="D873" s="400" t="s">
        <v>13293</v>
      </c>
    </row>
    <row r="874" spans="1:4" ht="13.5">
      <c r="A874" s="399">
        <v>89268</v>
      </c>
      <c r="B874" s="398" t="s">
        <v>5088</v>
      </c>
      <c r="C874" s="398" t="s">
        <v>74</v>
      </c>
      <c r="D874" s="400" t="s">
        <v>11224</v>
      </c>
    </row>
    <row r="875" spans="1:4" ht="13.5">
      <c r="A875" s="399">
        <v>89269</v>
      </c>
      <c r="B875" s="398" t="s">
        <v>5089</v>
      </c>
      <c r="C875" s="398" t="s">
        <v>74</v>
      </c>
      <c r="D875" s="400" t="s">
        <v>13436</v>
      </c>
    </row>
    <row r="876" spans="1:4" ht="13.5">
      <c r="A876" s="399">
        <v>89270</v>
      </c>
      <c r="B876" s="398" t="s">
        <v>5091</v>
      </c>
      <c r="C876" s="398" t="s">
        <v>74</v>
      </c>
      <c r="D876" s="400" t="s">
        <v>13437</v>
      </c>
    </row>
    <row r="877" spans="1:4" ht="13.5">
      <c r="A877" s="399">
        <v>89271</v>
      </c>
      <c r="B877" s="398" t="s">
        <v>5092</v>
      </c>
      <c r="C877" s="398" t="s">
        <v>74</v>
      </c>
      <c r="D877" s="400" t="s">
        <v>12138</v>
      </c>
    </row>
    <row r="878" spans="1:4" ht="13.5">
      <c r="A878" s="399">
        <v>89274</v>
      </c>
      <c r="B878" s="398" t="s">
        <v>13438</v>
      </c>
      <c r="C878" s="398" t="s">
        <v>74</v>
      </c>
      <c r="D878" s="400" t="s">
        <v>11855</v>
      </c>
    </row>
    <row r="879" spans="1:4" ht="13.5">
      <c r="A879" s="399">
        <v>89275</v>
      </c>
      <c r="B879" s="398" t="s">
        <v>13439</v>
      </c>
      <c r="C879" s="398" t="s">
        <v>74</v>
      </c>
      <c r="D879" s="400" t="s">
        <v>12262</v>
      </c>
    </row>
    <row r="880" spans="1:4" ht="13.5">
      <c r="A880" s="399">
        <v>89276</v>
      </c>
      <c r="B880" s="398" t="s">
        <v>13440</v>
      </c>
      <c r="C880" s="398" t="s">
        <v>74</v>
      </c>
      <c r="D880" s="400" t="s">
        <v>13441</v>
      </c>
    </row>
    <row r="881" spans="1:4" ht="13.5">
      <c r="A881" s="399">
        <v>89277</v>
      </c>
      <c r="B881" s="398" t="s">
        <v>13442</v>
      </c>
      <c r="C881" s="398" t="s">
        <v>74</v>
      </c>
      <c r="D881" s="400" t="s">
        <v>13443</v>
      </c>
    </row>
    <row r="882" spans="1:4" ht="13.5">
      <c r="A882" s="399">
        <v>89280</v>
      </c>
      <c r="B882" s="398" t="s">
        <v>5094</v>
      </c>
      <c r="C882" s="398" t="s">
        <v>74</v>
      </c>
      <c r="D882" s="400" t="s">
        <v>13444</v>
      </c>
    </row>
    <row r="883" spans="1:4" ht="13.5">
      <c r="A883" s="399">
        <v>89281</v>
      </c>
      <c r="B883" s="398" t="s">
        <v>5095</v>
      </c>
      <c r="C883" s="398" t="s">
        <v>74</v>
      </c>
      <c r="D883" s="400" t="s">
        <v>5371</v>
      </c>
    </row>
    <row r="884" spans="1:4" ht="13.5">
      <c r="A884" s="399">
        <v>89870</v>
      </c>
      <c r="B884" s="398" t="s">
        <v>5096</v>
      </c>
      <c r="C884" s="398" t="s">
        <v>74</v>
      </c>
      <c r="D884" s="400" t="s">
        <v>13445</v>
      </c>
    </row>
    <row r="885" spans="1:4" ht="13.5">
      <c r="A885" s="399">
        <v>89871</v>
      </c>
      <c r="B885" s="398" t="s">
        <v>5098</v>
      </c>
      <c r="C885" s="398" t="s">
        <v>74</v>
      </c>
      <c r="D885" s="400" t="s">
        <v>4043</v>
      </c>
    </row>
    <row r="886" spans="1:4" ht="13.5">
      <c r="A886" s="399">
        <v>89872</v>
      </c>
      <c r="B886" s="398" t="s">
        <v>5100</v>
      </c>
      <c r="C886" s="398" t="s">
        <v>74</v>
      </c>
      <c r="D886" s="400" t="s">
        <v>11886</v>
      </c>
    </row>
    <row r="887" spans="1:4" ht="13.5">
      <c r="A887" s="399">
        <v>89873</v>
      </c>
      <c r="B887" s="398" t="s">
        <v>5102</v>
      </c>
      <c r="C887" s="398" t="s">
        <v>74</v>
      </c>
      <c r="D887" s="400" t="s">
        <v>13446</v>
      </c>
    </row>
    <row r="888" spans="1:4" ht="13.5">
      <c r="A888" s="399">
        <v>89874</v>
      </c>
      <c r="B888" s="398" t="s">
        <v>5103</v>
      </c>
      <c r="C888" s="398" t="s">
        <v>74</v>
      </c>
      <c r="D888" s="400" t="s">
        <v>13447</v>
      </c>
    </row>
    <row r="889" spans="1:4" ht="13.5">
      <c r="A889" s="399">
        <v>89878</v>
      </c>
      <c r="B889" s="398" t="s">
        <v>5104</v>
      </c>
      <c r="C889" s="398" t="s">
        <v>74</v>
      </c>
      <c r="D889" s="400" t="s">
        <v>13448</v>
      </c>
    </row>
    <row r="890" spans="1:4" ht="13.5">
      <c r="A890" s="399">
        <v>89879</v>
      </c>
      <c r="B890" s="398" t="s">
        <v>5106</v>
      </c>
      <c r="C890" s="398" t="s">
        <v>74</v>
      </c>
      <c r="D890" s="400" t="s">
        <v>11948</v>
      </c>
    </row>
    <row r="891" spans="1:4" ht="13.5">
      <c r="A891" s="399">
        <v>89880</v>
      </c>
      <c r="B891" s="398" t="s">
        <v>5108</v>
      </c>
      <c r="C891" s="398" t="s">
        <v>74</v>
      </c>
      <c r="D891" s="400" t="s">
        <v>10141</v>
      </c>
    </row>
    <row r="892" spans="1:4" ht="13.5">
      <c r="A892" s="399">
        <v>89881</v>
      </c>
      <c r="B892" s="398" t="s">
        <v>5110</v>
      </c>
      <c r="C892" s="398" t="s">
        <v>74</v>
      </c>
      <c r="D892" s="400" t="s">
        <v>13449</v>
      </c>
    </row>
    <row r="893" spans="1:4" ht="13.5">
      <c r="A893" s="399">
        <v>89882</v>
      </c>
      <c r="B893" s="398" t="s">
        <v>5112</v>
      </c>
      <c r="C893" s="398" t="s">
        <v>74</v>
      </c>
      <c r="D893" s="400" t="s">
        <v>13450</v>
      </c>
    </row>
    <row r="894" spans="1:4" ht="13.5">
      <c r="A894" s="399">
        <v>90582</v>
      </c>
      <c r="B894" s="398" t="s">
        <v>5113</v>
      </c>
      <c r="C894" s="398" t="s">
        <v>74</v>
      </c>
      <c r="D894" s="400" t="s">
        <v>4717</v>
      </c>
    </row>
    <row r="895" spans="1:4" ht="13.5">
      <c r="A895" s="399">
        <v>90583</v>
      </c>
      <c r="B895" s="398" t="s">
        <v>5115</v>
      </c>
      <c r="C895" s="398" t="s">
        <v>74</v>
      </c>
      <c r="D895" s="400" t="s">
        <v>4923</v>
      </c>
    </row>
    <row r="896" spans="1:4" ht="13.5">
      <c r="A896" s="399">
        <v>90584</v>
      </c>
      <c r="B896" s="398" t="s">
        <v>5116</v>
      </c>
      <c r="C896" s="398" t="s">
        <v>74</v>
      </c>
      <c r="D896" s="400" t="s">
        <v>11606</v>
      </c>
    </row>
    <row r="897" spans="1:4" ht="13.5">
      <c r="A897" s="399">
        <v>90585</v>
      </c>
      <c r="B897" s="398" t="s">
        <v>5117</v>
      </c>
      <c r="C897" s="398" t="s">
        <v>74</v>
      </c>
      <c r="D897" s="400" t="s">
        <v>13451</v>
      </c>
    </row>
    <row r="898" spans="1:4" ht="13.5">
      <c r="A898" s="399">
        <v>90621</v>
      </c>
      <c r="B898" s="398" t="s">
        <v>5118</v>
      </c>
      <c r="C898" s="398" t="s">
        <v>74</v>
      </c>
      <c r="D898" s="400" t="s">
        <v>13452</v>
      </c>
    </row>
    <row r="899" spans="1:4" ht="13.5">
      <c r="A899" s="399">
        <v>90622</v>
      </c>
      <c r="B899" s="398" t="s">
        <v>5120</v>
      </c>
      <c r="C899" s="398" t="s">
        <v>74</v>
      </c>
      <c r="D899" s="400" t="s">
        <v>12262</v>
      </c>
    </row>
    <row r="900" spans="1:4" ht="13.5">
      <c r="A900" s="399">
        <v>90623</v>
      </c>
      <c r="B900" s="398" t="s">
        <v>5121</v>
      </c>
      <c r="C900" s="398" t="s">
        <v>74</v>
      </c>
      <c r="D900" s="400" t="s">
        <v>5344</v>
      </c>
    </row>
    <row r="901" spans="1:4" ht="13.5">
      <c r="A901" s="399">
        <v>90624</v>
      </c>
      <c r="B901" s="398" t="s">
        <v>5122</v>
      </c>
      <c r="C901" s="398" t="s">
        <v>74</v>
      </c>
      <c r="D901" s="400" t="s">
        <v>13407</v>
      </c>
    </row>
    <row r="902" spans="1:4" ht="13.5">
      <c r="A902" s="399">
        <v>90627</v>
      </c>
      <c r="B902" s="398" t="s">
        <v>5123</v>
      </c>
      <c r="C902" s="398" t="s">
        <v>74</v>
      </c>
      <c r="D902" s="400" t="s">
        <v>13453</v>
      </c>
    </row>
    <row r="903" spans="1:4" ht="13.5">
      <c r="A903" s="399">
        <v>90628</v>
      </c>
      <c r="B903" s="398" t="s">
        <v>5124</v>
      </c>
      <c r="C903" s="398" t="s">
        <v>74</v>
      </c>
      <c r="D903" s="400" t="s">
        <v>13323</v>
      </c>
    </row>
    <row r="904" spans="1:4" ht="13.5">
      <c r="A904" s="399">
        <v>90629</v>
      </c>
      <c r="B904" s="398" t="s">
        <v>5125</v>
      </c>
      <c r="C904" s="398" t="s">
        <v>74</v>
      </c>
      <c r="D904" s="400" t="s">
        <v>10723</v>
      </c>
    </row>
    <row r="905" spans="1:4" ht="13.5">
      <c r="A905" s="399">
        <v>90630</v>
      </c>
      <c r="B905" s="398" t="s">
        <v>5126</v>
      </c>
      <c r="C905" s="398" t="s">
        <v>74</v>
      </c>
      <c r="D905" s="400" t="s">
        <v>13452</v>
      </c>
    </row>
    <row r="906" spans="1:4" ht="13.5">
      <c r="A906" s="399">
        <v>90633</v>
      </c>
      <c r="B906" s="398" t="s">
        <v>5128</v>
      </c>
      <c r="C906" s="398" t="s">
        <v>74</v>
      </c>
      <c r="D906" s="400" t="s">
        <v>4153</v>
      </c>
    </row>
    <row r="907" spans="1:4" ht="13.5">
      <c r="A907" s="399">
        <v>90634</v>
      </c>
      <c r="B907" s="398" t="s">
        <v>5130</v>
      </c>
      <c r="C907" s="398" t="s">
        <v>74</v>
      </c>
      <c r="D907" s="400" t="s">
        <v>4661</v>
      </c>
    </row>
    <row r="908" spans="1:4" ht="13.5">
      <c r="A908" s="399">
        <v>90635</v>
      </c>
      <c r="B908" s="398" t="s">
        <v>5131</v>
      </c>
      <c r="C908" s="398" t="s">
        <v>74</v>
      </c>
      <c r="D908" s="400" t="s">
        <v>11968</v>
      </c>
    </row>
    <row r="909" spans="1:4" ht="13.5">
      <c r="A909" s="399">
        <v>90636</v>
      </c>
      <c r="B909" s="398" t="s">
        <v>5132</v>
      </c>
      <c r="C909" s="398" t="s">
        <v>74</v>
      </c>
      <c r="D909" s="400" t="s">
        <v>8402</v>
      </c>
    </row>
    <row r="910" spans="1:4" ht="13.5">
      <c r="A910" s="399">
        <v>90639</v>
      </c>
      <c r="B910" s="398" t="s">
        <v>5133</v>
      </c>
      <c r="C910" s="398" t="s">
        <v>74</v>
      </c>
      <c r="D910" s="400" t="s">
        <v>9474</v>
      </c>
    </row>
    <row r="911" spans="1:4" ht="13.5">
      <c r="A911" s="399">
        <v>90640</v>
      </c>
      <c r="B911" s="398" t="s">
        <v>5135</v>
      </c>
      <c r="C911" s="398" t="s">
        <v>74</v>
      </c>
      <c r="D911" s="400" t="s">
        <v>5005</v>
      </c>
    </row>
    <row r="912" spans="1:4" ht="13.5">
      <c r="A912" s="399">
        <v>90641</v>
      </c>
      <c r="B912" s="398" t="s">
        <v>5137</v>
      </c>
      <c r="C912" s="398" t="s">
        <v>74</v>
      </c>
      <c r="D912" s="400" t="s">
        <v>4876</v>
      </c>
    </row>
    <row r="913" spans="1:4" ht="13.5">
      <c r="A913" s="399">
        <v>90642</v>
      </c>
      <c r="B913" s="398" t="s">
        <v>5138</v>
      </c>
      <c r="C913" s="398" t="s">
        <v>74</v>
      </c>
      <c r="D913" s="400" t="s">
        <v>9321</v>
      </c>
    </row>
    <row r="914" spans="1:4" ht="13.5">
      <c r="A914" s="399">
        <v>90646</v>
      </c>
      <c r="B914" s="398" t="s">
        <v>5140</v>
      </c>
      <c r="C914" s="398" t="s">
        <v>74</v>
      </c>
      <c r="D914" s="400" t="s">
        <v>5141</v>
      </c>
    </row>
    <row r="915" spans="1:4" ht="13.5">
      <c r="A915" s="399">
        <v>90647</v>
      </c>
      <c r="B915" s="398" t="s">
        <v>5142</v>
      </c>
      <c r="C915" s="398" t="s">
        <v>74</v>
      </c>
      <c r="D915" s="400" t="s">
        <v>5143</v>
      </c>
    </row>
    <row r="916" spans="1:4" ht="13.5">
      <c r="A916" s="399">
        <v>90648</v>
      </c>
      <c r="B916" s="398" t="s">
        <v>5144</v>
      </c>
      <c r="C916" s="398" t="s">
        <v>74</v>
      </c>
      <c r="D916" s="400" t="s">
        <v>4954</v>
      </c>
    </row>
    <row r="917" spans="1:4" ht="13.5">
      <c r="A917" s="399">
        <v>90649</v>
      </c>
      <c r="B917" s="398" t="s">
        <v>5145</v>
      </c>
      <c r="C917" s="398" t="s">
        <v>74</v>
      </c>
      <c r="D917" s="400" t="s">
        <v>5366</v>
      </c>
    </row>
    <row r="918" spans="1:4" ht="13.5">
      <c r="A918" s="399">
        <v>90652</v>
      </c>
      <c r="B918" s="398" t="s">
        <v>5146</v>
      </c>
      <c r="C918" s="398" t="s">
        <v>74</v>
      </c>
      <c r="D918" s="400" t="s">
        <v>10128</v>
      </c>
    </row>
    <row r="919" spans="1:4" ht="13.5">
      <c r="A919" s="399">
        <v>90653</v>
      </c>
      <c r="B919" s="398" t="s">
        <v>5148</v>
      </c>
      <c r="C919" s="398" t="s">
        <v>74</v>
      </c>
      <c r="D919" s="400" t="s">
        <v>5472</v>
      </c>
    </row>
    <row r="920" spans="1:4" ht="13.5">
      <c r="A920" s="399">
        <v>90654</v>
      </c>
      <c r="B920" s="398" t="s">
        <v>5150</v>
      </c>
      <c r="C920" s="398" t="s">
        <v>74</v>
      </c>
      <c r="D920" s="400" t="s">
        <v>5031</v>
      </c>
    </row>
    <row r="921" spans="1:4" ht="13.5">
      <c r="A921" s="399">
        <v>90655</v>
      </c>
      <c r="B921" s="398" t="s">
        <v>5152</v>
      </c>
      <c r="C921" s="398" t="s">
        <v>74</v>
      </c>
      <c r="D921" s="400" t="s">
        <v>13454</v>
      </c>
    </row>
    <row r="922" spans="1:4" ht="13.5">
      <c r="A922" s="399">
        <v>90658</v>
      </c>
      <c r="B922" s="398" t="s">
        <v>5154</v>
      </c>
      <c r="C922" s="398" t="s">
        <v>74</v>
      </c>
      <c r="D922" s="400" t="s">
        <v>13455</v>
      </c>
    </row>
    <row r="923" spans="1:4" ht="13.5">
      <c r="A923" s="399">
        <v>90659</v>
      </c>
      <c r="B923" s="398" t="s">
        <v>5156</v>
      </c>
      <c r="C923" s="398" t="s">
        <v>74</v>
      </c>
      <c r="D923" s="400" t="s">
        <v>4922</v>
      </c>
    </row>
    <row r="924" spans="1:4" ht="13.5">
      <c r="A924" s="399">
        <v>90660</v>
      </c>
      <c r="B924" s="398" t="s">
        <v>5158</v>
      </c>
      <c r="C924" s="398" t="s">
        <v>74</v>
      </c>
      <c r="D924" s="400" t="s">
        <v>13456</v>
      </c>
    </row>
    <row r="925" spans="1:4" ht="13.5">
      <c r="A925" s="399">
        <v>90661</v>
      </c>
      <c r="B925" s="398" t="s">
        <v>5160</v>
      </c>
      <c r="C925" s="398" t="s">
        <v>74</v>
      </c>
      <c r="D925" s="400" t="s">
        <v>13454</v>
      </c>
    </row>
    <row r="926" spans="1:4" ht="13.5">
      <c r="A926" s="399">
        <v>90664</v>
      </c>
      <c r="B926" s="398" t="s">
        <v>5161</v>
      </c>
      <c r="C926" s="398" t="s">
        <v>74</v>
      </c>
      <c r="D926" s="400" t="s">
        <v>13457</v>
      </c>
    </row>
    <row r="927" spans="1:4" ht="13.5">
      <c r="A927" s="399">
        <v>90665</v>
      </c>
      <c r="B927" s="398" t="s">
        <v>5163</v>
      </c>
      <c r="C927" s="398" t="s">
        <v>74</v>
      </c>
      <c r="D927" s="400" t="s">
        <v>5136</v>
      </c>
    </row>
    <row r="928" spans="1:4" ht="13.5">
      <c r="A928" s="399">
        <v>90666</v>
      </c>
      <c r="B928" s="398" t="s">
        <v>5164</v>
      </c>
      <c r="C928" s="398" t="s">
        <v>74</v>
      </c>
      <c r="D928" s="400" t="s">
        <v>7778</v>
      </c>
    </row>
    <row r="929" spans="1:4" ht="13.5">
      <c r="A929" s="399">
        <v>90667</v>
      </c>
      <c r="B929" s="398" t="s">
        <v>5166</v>
      </c>
      <c r="C929" s="398" t="s">
        <v>74</v>
      </c>
      <c r="D929" s="400" t="s">
        <v>10331</v>
      </c>
    </row>
    <row r="930" spans="1:4" ht="13.5">
      <c r="A930" s="399">
        <v>90670</v>
      </c>
      <c r="B930" s="398" t="s">
        <v>5167</v>
      </c>
      <c r="C930" s="398" t="s">
        <v>74</v>
      </c>
      <c r="D930" s="400" t="s">
        <v>13458</v>
      </c>
    </row>
    <row r="931" spans="1:4" ht="13.5">
      <c r="A931" s="399">
        <v>90671</v>
      </c>
      <c r="B931" s="398" t="s">
        <v>5168</v>
      </c>
      <c r="C931" s="398" t="s">
        <v>74</v>
      </c>
      <c r="D931" s="400" t="s">
        <v>12467</v>
      </c>
    </row>
    <row r="932" spans="1:4" ht="13.5">
      <c r="A932" s="399">
        <v>90672</v>
      </c>
      <c r="B932" s="398" t="s">
        <v>5169</v>
      </c>
      <c r="C932" s="398" t="s">
        <v>74</v>
      </c>
      <c r="D932" s="400" t="s">
        <v>13459</v>
      </c>
    </row>
    <row r="933" spans="1:4" ht="13.5">
      <c r="A933" s="399">
        <v>90673</v>
      </c>
      <c r="B933" s="398" t="s">
        <v>5170</v>
      </c>
      <c r="C933" s="398" t="s">
        <v>74</v>
      </c>
      <c r="D933" s="400" t="s">
        <v>13460</v>
      </c>
    </row>
    <row r="934" spans="1:4" ht="13.5">
      <c r="A934" s="399">
        <v>90676</v>
      </c>
      <c r="B934" s="398" t="s">
        <v>5171</v>
      </c>
      <c r="C934" s="398" t="s">
        <v>74</v>
      </c>
      <c r="D934" s="400" t="s">
        <v>13461</v>
      </c>
    </row>
    <row r="935" spans="1:4" ht="13.5">
      <c r="A935" s="399">
        <v>90677</v>
      </c>
      <c r="B935" s="398" t="s">
        <v>5172</v>
      </c>
      <c r="C935" s="398" t="s">
        <v>74</v>
      </c>
      <c r="D935" s="400" t="s">
        <v>6983</v>
      </c>
    </row>
    <row r="936" spans="1:4" ht="13.5">
      <c r="A936" s="399">
        <v>90678</v>
      </c>
      <c r="B936" s="398" t="s">
        <v>5174</v>
      </c>
      <c r="C936" s="398" t="s">
        <v>74</v>
      </c>
      <c r="D936" s="400" t="s">
        <v>13462</v>
      </c>
    </row>
    <row r="937" spans="1:4" ht="13.5">
      <c r="A937" s="399">
        <v>90679</v>
      </c>
      <c r="B937" s="398" t="s">
        <v>5175</v>
      </c>
      <c r="C937" s="398" t="s">
        <v>74</v>
      </c>
      <c r="D937" s="400" t="s">
        <v>13463</v>
      </c>
    </row>
    <row r="938" spans="1:4" ht="13.5">
      <c r="A938" s="399">
        <v>90682</v>
      </c>
      <c r="B938" s="398" t="s">
        <v>5177</v>
      </c>
      <c r="C938" s="398" t="s">
        <v>74</v>
      </c>
      <c r="D938" s="400" t="s">
        <v>5178</v>
      </c>
    </row>
    <row r="939" spans="1:4" ht="13.5">
      <c r="A939" s="399">
        <v>90683</v>
      </c>
      <c r="B939" s="398" t="s">
        <v>5179</v>
      </c>
      <c r="C939" s="398" t="s">
        <v>74</v>
      </c>
      <c r="D939" s="400" t="s">
        <v>5180</v>
      </c>
    </row>
    <row r="940" spans="1:4" ht="13.5">
      <c r="A940" s="399">
        <v>90684</v>
      </c>
      <c r="B940" s="398" t="s">
        <v>5181</v>
      </c>
      <c r="C940" s="398" t="s">
        <v>74</v>
      </c>
      <c r="D940" s="400" t="s">
        <v>5182</v>
      </c>
    </row>
    <row r="941" spans="1:4" ht="13.5">
      <c r="A941" s="399">
        <v>90685</v>
      </c>
      <c r="B941" s="398" t="s">
        <v>5183</v>
      </c>
      <c r="C941" s="398" t="s">
        <v>74</v>
      </c>
      <c r="D941" s="400" t="s">
        <v>13464</v>
      </c>
    </row>
    <row r="942" spans="1:4" ht="13.5">
      <c r="A942" s="399">
        <v>90688</v>
      </c>
      <c r="B942" s="398" t="s">
        <v>5184</v>
      </c>
      <c r="C942" s="398" t="s">
        <v>74</v>
      </c>
      <c r="D942" s="400" t="s">
        <v>5185</v>
      </c>
    </row>
    <row r="943" spans="1:4" ht="13.5">
      <c r="A943" s="399">
        <v>90689</v>
      </c>
      <c r="B943" s="398" t="s">
        <v>5186</v>
      </c>
      <c r="C943" s="398" t="s">
        <v>74</v>
      </c>
      <c r="D943" s="400" t="s">
        <v>5187</v>
      </c>
    </row>
    <row r="944" spans="1:4" ht="13.5">
      <c r="A944" s="399">
        <v>90690</v>
      </c>
      <c r="B944" s="398" t="s">
        <v>5188</v>
      </c>
      <c r="C944" s="398" t="s">
        <v>74</v>
      </c>
      <c r="D944" s="400" t="s">
        <v>5189</v>
      </c>
    </row>
    <row r="945" spans="1:4" ht="13.5">
      <c r="A945" s="399">
        <v>90691</v>
      </c>
      <c r="B945" s="398" t="s">
        <v>5190</v>
      </c>
      <c r="C945" s="398" t="s">
        <v>74</v>
      </c>
      <c r="D945" s="400" t="s">
        <v>13465</v>
      </c>
    </row>
    <row r="946" spans="1:4" ht="13.5">
      <c r="A946" s="399">
        <v>90957</v>
      </c>
      <c r="B946" s="398" t="s">
        <v>5192</v>
      </c>
      <c r="C946" s="398" t="s">
        <v>74</v>
      </c>
      <c r="D946" s="400" t="s">
        <v>13466</v>
      </c>
    </row>
    <row r="947" spans="1:4" ht="13.5">
      <c r="A947" s="399">
        <v>90958</v>
      </c>
      <c r="B947" s="398" t="s">
        <v>5194</v>
      </c>
      <c r="C947" s="398" t="s">
        <v>74</v>
      </c>
      <c r="D947" s="400" t="s">
        <v>5335</v>
      </c>
    </row>
    <row r="948" spans="1:4" ht="13.5">
      <c r="A948" s="399">
        <v>90960</v>
      </c>
      <c r="B948" s="398" t="s">
        <v>5195</v>
      </c>
      <c r="C948" s="398" t="s">
        <v>74</v>
      </c>
      <c r="D948" s="400" t="s">
        <v>4729</v>
      </c>
    </row>
    <row r="949" spans="1:4" ht="13.5">
      <c r="A949" s="399">
        <v>90961</v>
      </c>
      <c r="B949" s="398" t="s">
        <v>5197</v>
      </c>
      <c r="C949" s="398" t="s">
        <v>74</v>
      </c>
      <c r="D949" s="400" t="s">
        <v>5136</v>
      </c>
    </row>
    <row r="950" spans="1:4" ht="13.5">
      <c r="A950" s="399">
        <v>90962</v>
      </c>
      <c r="B950" s="398" t="s">
        <v>5198</v>
      </c>
      <c r="C950" s="398" t="s">
        <v>74</v>
      </c>
      <c r="D950" s="400" t="s">
        <v>4777</v>
      </c>
    </row>
    <row r="951" spans="1:4" ht="13.5">
      <c r="A951" s="399">
        <v>90963</v>
      </c>
      <c r="B951" s="398" t="s">
        <v>5199</v>
      </c>
      <c r="C951" s="398" t="s">
        <v>74</v>
      </c>
      <c r="D951" s="400" t="s">
        <v>10331</v>
      </c>
    </row>
    <row r="952" spans="1:4" ht="13.5">
      <c r="A952" s="399">
        <v>90968</v>
      </c>
      <c r="B952" s="398" t="s">
        <v>5200</v>
      </c>
      <c r="C952" s="398" t="s">
        <v>74</v>
      </c>
      <c r="D952" s="400" t="s">
        <v>5468</v>
      </c>
    </row>
    <row r="953" spans="1:4" ht="13.5">
      <c r="A953" s="399">
        <v>90969</v>
      </c>
      <c r="B953" s="398" t="s">
        <v>5202</v>
      </c>
      <c r="C953" s="398" t="s">
        <v>74</v>
      </c>
      <c r="D953" s="400" t="s">
        <v>5136</v>
      </c>
    </row>
    <row r="954" spans="1:4" ht="13.5">
      <c r="A954" s="399">
        <v>90970</v>
      </c>
      <c r="B954" s="398" t="s">
        <v>5203</v>
      </c>
      <c r="C954" s="398" t="s">
        <v>74</v>
      </c>
      <c r="D954" s="400" t="s">
        <v>7778</v>
      </c>
    </row>
    <row r="955" spans="1:4" ht="13.5">
      <c r="A955" s="399">
        <v>90971</v>
      </c>
      <c r="B955" s="398" t="s">
        <v>5205</v>
      </c>
      <c r="C955" s="398" t="s">
        <v>74</v>
      </c>
      <c r="D955" s="400" t="s">
        <v>13467</v>
      </c>
    </row>
    <row r="956" spans="1:4" ht="13.5">
      <c r="A956" s="399">
        <v>90975</v>
      </c>
      <c r="B956" s="398" t="s">
        <v>5206</v>
      </c>
      <c r="C956" s="398" t="s">
        <v>74</v>
      </c>
      <c r="D956" s="400" t="s">
        <v>8902</v>
      </c>
    </row>
    <row r="957" spans="1:4" ht="13.5">
      <c r="A957" s="399">
        <v>90976</v>
      </c>
      <c r="B957" s="398" t="s">
        <v>5208</v>
      </c>
      <c r="C957" s="398" t="s">
        <v>74</v>
      </c>
      <c r="D957" s="400" t="s">
        <v>4446</v>
      </c>
    </row>
    <row r="958" spans="1:4" ht="13.5">
      <c r="A958" s="399">
        <v>90977</v>
      </c>
      <c r="B958" s="398" t="s">
        <v>5209</v>
      </c>
      <c r="C958" s="398" t="s">
        <v>74</v>
      </c>
      <c r="D958" s="400" t="s">
        <v>6859</v>
      </c>
    </row>
    <row r="959" spans="1:4" ht="13.5">
      <c r="A959" s="399">
        <v>90978</v>
      </c>
      <c r="B959" s="398" t="s">
        <v>5210</v>
      </c>
      <c r="C959" s="398" t="s">
        <v>74</v>
      </c>
      <c r="D959" s="400" t="s">
        <v>13468</v>
      </c>
    </row>
    <row r="960" spans="1:4" ht="13.5">
      <c r="A960" s="399">
        <v>90992</v>
      </c>
      <c r="B960" s="398" t="s">
        <v>5211</v>
      </c>
      <c r="C960" s="398" t="s">
        <v>74</v>
      </c>
      <c r="D960" s="400" t="s">
        <v>13469</v>
      </c>
    </row>
    <row r="961" spans="1:4" ht="13.5">
      <c r="A961" s="399">
        <v>90993</v>
      </c>
      <c r="B961" s="398" t="s">
        <v>5212</v>
      </c>
      <c r="C961" s="398" t="s">
        <v>74</v>
      </c>
      <c r="D961" s="400" t="s">
        <v>11643</v>
      </c>
    </row>
    <row r="962" spans="1:4" ht="13.5">
      <c r="A962" s="399">
        <v>90994</v>
      </c>
      <c r="B962" s="398" t="s">
        <v>5213</v>
      </c>
      <c r="C962" s="398" t="s">
        <v>74</v>
      </c>
      <c r="D962" s="400" t="s">
        <v>5009</v>
      </c>
    </row>
    <row r="963" spans="1:4" ht="13.5">
      <c r="A963" s="399">
        <v>90995</v>
      </c>
      <c r="B963" s="398" t="s">
        <v>5214</v>
      </c>
      <c r="C963" s="398" t="s">
        <v>74</v>
      </c>
      <c r="D963" s="400" t="s">
        <v>13470</v>
      </c>
    </row>
    <row r="964" spans="1:4" ht="13.5">
      <c r="A964" s="399">
        <v>91021</v>
      </c>
      <c r="B964" s="398" t="s">
        <v>5216</v>
      </c>
      <c r="C964" s="398" t="s">
        <v>74</v>
      </c>
      <c r="D964" s="400" t="s">
        <v>10106</v>
      </c>
    </row>
    <row r="965" spans="1:4" ht="13.5">
      <c r="A965" s="399">
        <v>91026</v>
      </c>
      <c r="B965" s="398" t="s">
        <v>5217</v>
      </c>
      <c r="C965" s="398" t="s">
        <v>74</v>
      </c>
      <c r="D965" s="400" t="s">
        <v>13471</v>
      </c>
    </row>
    <row r="966" spans="1:4" ht="13.5">
      <c r="A966" s="399">
        <v>91027</v>
      </c>
      <c r="B966" s="398" t="s">
        <v>5219</v>
      </c>
      <c r="C966" s="398" t="s">
        <v>74</v>
      </c>
      <c r="D966" s="400" t="s">
        <v>13472</v>
      </c>
    </row>
    <row r="967" spans="1:4" ht="13.5">
      <c r="A967" s="399">
        <v>91028</v>
      </c>
      <c r="B967" s="398" t="s">
        <v>5221</v>
      </c>
      <c r="C967" s="398" t="s">
        <v>74</v>
      </c>
      <c r="D967" s="400" t="s">
        <v>5269</v>
      </c>
    </row>
    <row r="968" spans="1:4" ht="13.5">
      <c r="A968" s="399">
        <v>91029</v>
      </c>
      <c r="B968" s="398" t="s">
        <v>5223</v>
      </c>
      <c r="C968" s="398" t="s">
        <v>74</v>
      </c>
      <c r="D968" s="400" t="s">
        <v>13473</v>
      </c>
    </row>
    <row r="969" spans="1:4" ht="13.5">
      <c r="A969" s="399">
        <v>91030</v>
      </c>
      <c r="B969" s="398" t="s">
        <v>5225</v>
      </c>
      <c r="C969" s="398" t="s">
        <v>74</v>
      </c>
      <c r="D969" s="400" t="s">
        <v>13474</v>
      </c>
    </row>
    <row r="970" spans="1:4" ht="13.5">
      <c r="A970" s="399">
        <v>91273</v>
      </c>
      <c r="B970" s="398" t="s">
        <v>5226</v>
      </c>
      <c r="C970" s="398" t="s">
        <v>74</v>
      </c>
      <c r="D970" s="400" t="s">
        <v>4624</v>
      </c>
    </row>
    <row r="971" spans="1:4" ht="13.5">
      <c r="A971" s="399">
        <v>91274</v>
      </c>
      <c r="B971" s="398" t="s">
        <v>5227</v>
      </c>
      <c r="C971" s="398" t="s">
        <v>74</v>
      </c>
      <c r="D971" s="400" t="s">
        <v>4532</v>
      </c>
    </row>
    <row r="972" spans="1:4" ht="13.5">
      <c r="A972" s="399">
        <v>91275</v>
      </c>
      <c r="B972" s="398" t="s">
        <v>5228</v>
      </c>
      <c r="C972" s="398" t="s">
        <v>74</v>
      </c>
      <c r="D972" s="400" t="s">
        <v>4947</v>
      </c>
    </row>
    <row r="973" spans="1:4" ht="13.5">
      <c r="A973" s="399">
        <v>91276</v>
      </c>
      <c r="B973" s="398" t="s">
        <v>5230</v>
      </c>
      <c r="C973" s="398" t="s">
        <v>74</v>
      </c>
      <c r="D973" s="400" t="s">
        <v>8457</v>
      </c>
    </row>
    <row r="974" spans="1:4" ht="13.5">
      <c r="A974" s="399">
        <v>91279</v>
      </c>
      <c r="B974" s="398" t="s">
        <v>5231</v>
      </c>
      <c r="C974" s="398" t="s">
        <v>74</v>
      </c>
      <c r="D974" s="400" t="s">
        <v>5232</v>
      </c>
    </row>
    <row r="975" spans="1:4" ht="13.5">
      <c r="A975" s="399">
        <v>91280</v>
      </c>
      <c r="B975" s="398" t="s">
        <v>5233</v>
      </c>
      <c r="C975" s="398" t="s">
        <v>74</v>
      </c>
      <c r="D975" s="400" t="s">
        <v>5234</v>
      </c>
    </row>
    <row r="976" spans="1:4" ht="13.5">
      <c r="A976" s="399">
        <v>91281</v>
      </c>
      <c r="B976" s="398" t="s">
        <v>5235</v>
      </c>
      <c r="C976" s="398" t="s">
        <v>74</v>
      </c>
      <c r="D976" s="400" t="s">
        <v>5236</v>
      </c>
    </row>
    <row r="977" spans="1:4" ht="13.5">
      <c r="A977" s="399">
        <v>91282</v>
      </c>
      <c r="B977" s="398" t="s">
        <v>5237</v>
      </c>
      <c r="C977" s="398" t="s">
        <v>74</v>
      </c>
      <c r="D977" s="400" t="s">
        <v>4132</v>
      </c>
    </row>
    <row r="978" spans="1:4" ht="13.5">
      <c r="A978" s="399">
        <v>91354</v>
      </c>
      <c r="B978" s="398" t="s">
        <v>5239</v>
      </c>
      <c r="C978" s="398" t="s">
        <v>74</v>
      </c>
      <c r="D978" s="400" t="s">
        <v>8462</v>
      </c>
    </row>
    <row r="979" spans="1:4" ht="13.5">
      <c r="A979" s="399">
        <v>91355</v>
      </c>
      <c r="B979" s="398" t="s">
        <v>5240</v>
      </c>
      <c r="C979" s="398" t="s">
        <v>74</v>
      </c>
      <c r="D979" s="400" t="s">
        <v>6585</v>
      </c>
    </row>
    <row r="980" spans="1:4" ht="13.5">
      <c r="A980" s="399">
        <v>91356</v>
      </c>
      <c r="B980" s="398" t="s">
        <v>5241</v>
      </c>
      <c r="C980" s="398" t="s">
        <v>74</v>
      </c>
      <c r="D980" s="400" t="s">
        <v>5255</v>
      </c>
    </row>
    <row r="981" spans="1:4" ht="13.5">
      <c r="A981" s="399">
        <v>91359</v>
      </c>
      <c r="B981" s="398" t="s">
        <v>5242</v>
      </c>
      <c r="C981" s="398" t="s">
        <v>74</v>
      </c>
      <c r="D981" s="400" t="s">
        <v>4267</v>
      </c>
    </row>
    <row r="982" spans="1:4" ht="13.5">
      <c r="A982" s="399">
        <v>91360</v>
      </c>
      <c r="B982" s="398" t="s">
        <v>5244</v>
      </c>
      <c r="C982" s="398" t="s">
        <v>74</v>
      </c>
      <c r="D982" s="400" t="s">
        <v>10146</v>
      </c>
    </row>
    <row r="983" spans="1:4" ht="13.5">
      <c r="A983" s="399">
        <v>91361</v>
      </c>
      <c r="B983" s="398" t="s">
        <v>5245</v>
      </c>
      <c r="C983" s="398" t="s">
        <v>74</v>
      </c>
      <c r="D983" s="400" t="s">
        <v>13475</v>
      </c>
    </row>
    <row r="984" spans="1:4" ht="13.5">
      <c r="A984" s="399">
        <v>91367</v>
      </c>
      <c r="B984" s="398" t="s">
        <v>5247</v>
      </c>
      <c r="C984" s="398" t="s">
        <v>74</v>
      </c>
      <c r="D984" s="400" t="s">
        <v>13476</v>
      </c>
    </row>
    <row r="985" spans="1:4" ht="13.5">
      <c r="A985" s="399">
        <v>91368</v>
      </c>
      <c r="B985" s="398" t="s">
        <v>5249</v>
      </c>
      <c r="C985" s="398" t="s">
        <v>74</v>
      </c>
      <c r="D985" s="400" t="s">
        <v>11961</v>
      </c>
    </row>
    <row r="986" spans="1:4" ht="13.5">
      <c r="A986" s="399">
        <v>91369</v>
      </c>
      <c r="B986" s="398" t="s">
        <v>5250</v>
      </c>
      <c r="C986" s="398" t="s">
        <v>74</v>
      </c>
      <c r="D986" s="400" t="s">
        <v>6585</v>
      </c>
    </row>
    <row r="987" spans="1:4" ht="13.5">
      <c r="A987" s="399">
        <v>91375</v>
      </c>
      <c r="B987" s="398" t="s">
        <v>5252</v>
      </c>
      <c r="C987" s="398" t="s">
        <v>74</v>
      </c>
      <c r="D987" s="400" t="s">
        <v>13245</v>
      </c>
    </row>
    <row r="988" spans="1:4" ht="13.5">
      <c r="A988" s="399">
        <v>91376</v>
      </c>
      <c r="B988" s="398" t="s">
        <v>5254</v>
      </c>
      <c r="C988" s="398" t="s">
        <v>74</v>
      </c>
      <c r="D988" s="400" t="s">
        <v>11842</v>
      </c>
    </row>
    <row r="989" spans="1:4" ht="13.5">
      <c r="A989" s="399">
        <v>91377</v>
      </c>
      <c r="B989" s="398" t="s">
        <v>5256</v>
      </c>
      <c r="C989" s="398" t="s">
        <v>74</v>
      </c>
      <c r="D989" s="400" t="s">
        <v>11869</v>
      </c>
    </row>
    <row r="990" spans="1:4" ht="13.5">
      <c r="A990" s="399">
        <v>91380</v>
      </c>
      <c r="B990" s="398" t="s">
        <v>5258</v>
      </c>
      <c r="C990" s="398" t="s">
        <v>74</v>
      </c>
      <c r="D990" s="400" t="s">
        <v>13477</v>
      </c>
    </row>
    <row r="991" spans="1:4" ht="13.5">
      <c r="A991" s="399">
        <v>91381</v>
      </c>
      <c r="B991" s="398" t="s">
        <v>5260</v>
      </c>
      <c r="C991" s="398" t="s">
        <v>74</v>
      </c>
      <c r="D991" s="400" t="s">
        <v>13478</v>
      </c>
    </row>
    <row r="992" spans="1:4" ht="13.5">
      <c r="A992" s="399">
        <v>91382</v>
      </c>
      <c r="B992" s="398" t="s">
        <v>5261</v>
      </c>
      <c r="C992" s="398" t="s">
        <v>74</v>
      </c>
      <c r="D992" s="400" t="s">
        <v>13479</v>
      </c>
    </row>
    <row r="993" spans="1:4" ht="13.5">
      <c r="A993" s="399">
        <v>91383</v>
      </c>
      <c r="B993" s="398" t="s">
        <v>5263</v>
      </c>
      <c r="C993" s="398" t="s">
        <v>74</v>
      </c>
      <c r="D993" s="400" t="s">
        <v>13480</v>
      </c>
    </row>
    <row r="994" spans="1:4" ht="13.5">
      <c r="A994" s="399">
        <v>91384</v>
      </c>
      <c r="B994" s="398" t="s">
        <v>5265</v>
      </c>
      <c r="C994" s="398" t="s">
        <v>74</v>
      </c>
      <c r="D994" s="400" t="s">
        <v>13385</v>
      </c>
    </row>
    <row r="995" spans="1:4" ht="13.5">
      <c r="A995" s="399">
        <v>91390</v>
      </c>
      <c r="B995" s="398" t="s">
        <v>5266</v>
      </c>
      <c r="C995" s="398" t="s">
        <v>74</v>
      </c>
      <c r="D995" s="400" t="s">
        <v>9523</v>
      </c>
    </row>
    <row r="996" spans="1:4" ht="13.5">
      <c r="A996" s="399">
        <v>91391</v>
      </c>
      <c r="B996" s="398" t="s">
        <v>5268</v>
      </c>
      <c r="C996" s="398" t="s">
        <v>74</v>
      </c>
      <c r="D996" s="400" t="s">
        <v>4539</v>
      </c>
    </row>
    <row r="997" spans="1:4" ht="13.5">
      <c r="A997" s="399">
        <v>91392</v>
      </c>
      <c r="B997" s="398" t="s">
        <v>5270</v>
      </c>
      <c r="C997" s="398" t="s">
        <v>74</v>
      </c>
      <c r="D997" s="400" t="s">
        <v>5085</v>
      </c>
    </row>
    <row r="998" spans="1:4" ht="13.5">
      <c r="A998" s="399">
        <v>91396</v>
      </c>
      <c r="B998" s="398" t="s">
        <v>5271</v>
      </c>
      <c r="C998" s="398" t="s">
        <v>74</v>
      </c>
      <c r="D998" s="400" t="s">
        <v>9404</v>
      </c>
    </row>
    <row r="999" spans="1:4" ht="13.5">
      <c r="A999" s="399">
        <v>91397</v>
      </c>
      <c r="B999" s="398" t="s">
        <v>5272</v>
      </c>
      <c r="C999" s="398" t="s">
        <v>74</v>
      </c>
      <c r="D999" s="400" t="s">
        <v>11014</v>
      </c>
    </row>
    <row r="1000" spans="1:4" ht="13.5">
      <c r="A1000" s="399">
        <v>91398</v>
      </c>
      <c r="B1000" s="398" t="s">
        <v>5274</v>
      </c>
      <c r="C1000" s="398" t="s">
        <v>74</v>
      </c>
      <c r="D1000" s="400" t="s">
        <v>13481</v>
      </c>
    </row>
    <row r="1001" spans="1:4" ht="13.5">
      <c r="A1001" s="399">
        <v>91402</v>
      </c>
      <c r="B1001" s="398" t="s">
        <v>5275</v>
      </c>
      <c r="C1001" s="398" t="s">
        <v>74</v>
      </c>
      <c r="D1001" s="400" t="s">
        <v>5618</v>
      </c>
    </row>
    <row r="1002" spans="1:4" ht="13.5">
      <c r="A1002" s="399">
        <v>91466</v>
      </c>
      <c r="B1002" s="398" t="s">
        <v>5277</v>
      </c>
      <c r="C1002" s="398" t="s">
        <v>74</v>
      </c>
      <c r="D1002" s="400" t="s">
        <v>13482</v>
      </c>
    </row>
    <row r="1003" spans="1:4" ht="13.5">
      <c r="A1003" s="399">
        <v>91467</v>
      </c>
      <c r="B1003" s="398" t="s">
        <v>5278</v>
      </c>
      <c r="C1003" s="398" t="s">
        <v>74</v>
      </c>
      <c r="D1003" s="400" t="s">
        <v>13371</v>
      </c>
    </row>
    <row r="1004" spans="1:4" ht="13.5">
      <c r="A1004" s="399">
        <v>91468</v>
      </c>
      <c r="B1004" s="398" t="s">
        <v>5279</v>
      </c>
      <c r="C1004" s="398" t="s">
        <v>74</v>
      </c>
      <c r="D1004" s="400" t="s">
        <v>6889</v>
      </c>
    </row>
    <row r="1005" spans="1:4" ht="13.5">
      <c r="A1005" s="399">
        <v>91469</v>
      </c>
      <c r="B1005" s="398" t="s">
        <v>5280</v>
      </c>
      <c r="C1005" s="398" t="s">
        <v>74</v>
      </c>
      <c r="D1005" s="400" t="s">
        <v>13483</v>
      </c>
    </row>
    <row r="1006" spans="1:4" ht="13.5">
      <c r="A1006" s="399">
        <v>91484</v>
      </c>
      <c r="B1006" s="398" t="s">
        <v>5281</v>
      </c>
      <c r="C1006" s="398" t="s">
        <v>74</v>
      </c>
      <c r="D1006" s="400" t="s">
        <v>9775</v>
      </c>
    </row>
    <row r="1007" spans="1:4" ht="13.5">
      <c r="A1007" s="399">
        <v>91485</v>
      </c>
      <c r="B1007" s="398" t="s">
        <v>5282</v>
      </c>
      <c r="C1007" s="398" t="s">
        <v>74</v>
      </c>
      <c r="D1007" s="400" t="s">
        <v>13484</v>
      </c>
    </row>
    <row r="1008" spans="1:4" ht="13.5">
      <c r="A1008" s="399">
        <v>91529</v>
      </c>
      <c r="B1008" s="398" t="s">
        <v>5283</v>
      </c>
      <c r="C1008" s="398" t="s">
        <v>74</v>
      </c>
      <c r="D1008" s="400" t="s">
        <v>5136</v>
      </c>
    </row>
    <row r="1009" spans="1:4" ht="13.5">
      <c r="A1009" s="399">
        <v>91530</v>
      </c>
      <c r="B1009" s="398" t="s">
        <v>5284</v>
      </c>
      <c r="C1009" s="398" t="s">
        <v>74</v>
      </c>
      <c r="D1009" s="400" t="s">
        <v>4942</v>
      </c>
    </row>
    <row r="1010" spans="1:4" ht="13.5">
      <c r="A1010" s="399">
        <v>91531</v>
      </c>
      <c r="B1010" s="398" t="s">
        <v>5285</v>
      </c>
      <c r="C1010" s="398" t="s">
        <v>74</v>
      </c>
      <c r="D1010" s="400" t="s">
        <v>5257</v>
      </c>
    </row>
    <row r="1011" spans="1:4" ht="13.5">
      <c r="A1011" s="399">
        <v>91532</v>
      </c>
      <c r="B1011" s="398" t="s">
        <v>5286</v>
      </c>
      <c r="C1011" s="398" t="s">
        <v>74</v>
      </c>
      <c r="D1011" s="400" t="s">
        <v>6197</v>
      </c>
    </row>
    <row r="1012" spans="1:4" ht="13.5">
      <c r="A1012" s="399">
        <v>91629</v>
      </c>
      <c r="B1012" s="398" t="s">
        <v>5287</v>
      </c>
      <c r="C1012" s="398" t="s">
        <v>74</v>
      </c>
      <c r="D1012" s="400" t="s">
        <v>13485</v>
      </c>
    </row>
    <row r="1013" spans="1:4" ht="13.5">
      <c r="A1013" s="399">
        <v>91630</v>
      </c>
      <c r="B1013" s="398" t="s">
        <v>5289</v>
      </c>
      <c r="C1013" s="398" t="s">
        <v>74</v>
      </c>
      <c r="D1013" s="400" t="s">
        <v>5406</v>
      </c>
    </row>
    <row r="1014" spans="1:4" ht="13.5">
      <c r="A1014" s="399">
        <v>91631</v>
      </c>
      <c r="B1014" s="398" t="s">
        <v>5290</v>
      </c>
      <c r="C1014" s="398" t="s">
        <v>74</v>
      </c>
      <c r="D1014" s="400" t="s">
        <v>13486</v>
      </c>
    </row>
    <row r="1015" spans="1:4" ht="13.5">
      <c r="A1015" s="399">
        <v>91632</v>
      </c>
      <c r="B1015" s="398" t="s">
        <v>5292</v>
      </c>
      <c r="C1015" s="398" t="s">
        <v>74</v>
      </c>
      <c r="D1015" s="400" t="s">
        <v>13487</v>
      </c>
    </row>
    <row r="1016" spans="1:4" ht="13.5">
      <c r="A1016" s="399">
        <v>91633</v>
      </c>
      <c r="B1016" s="398" t="s">
        <v>5294</v>
      </c>
      <c r="C1016" s="398" t="s">
        <v>74</v>
      </c>
      <c r="D1016" s="400" t="s">
        <v>13488</v>
      </c>
    </row>
    <row r="1017" spans="1:4" ht="13.5">
      <c r="A1017" s="399">
        <v>91640</v>
      </c>
      <c r="B1017" s="398" t="s">
        <v>5295</v>
      </c>
      <c r="C1017" s="398" t="s">
        <v>74</v>
      </c>
      <c r="D1017" s="400" t="s">
        <v>13489</v>
      </c>
    </row>
    <row r="1018" spans="1:4" ht="13.5">
      <c r="A1018" s="399">
        <v>91641</v>
      </c>
      <c r="B1018" s="398" t="s">
        <v>5296</v>
      </c>
      <c r="C1018" s="398" t="s">
        <v>74</v>
      </c>
      <c r="D1018" s="400" t="s">
        <v>13490</v>
      </c>
    </row>
    <row r="1019" spans="1:4" ht="13.5">
      <c r="A1019" s="399">
        <v>91642</v>
      </c>
      <c r="B1019" s="398" t="s">
        <v>5298</v>
      </c>
      <c r="C1019" s="398" t="s">
        <v>74</v>
      </c>
      <c r="D1019" s="400" t="s">
        <v>4274</v>
      </c>
    </row>
    <row r="1020" spans="1:4" ht="13.5">
      <c r="A1020" s="399">
        <v>91643</v>
      </c>
      <c r="B1020" s="398" t="s">
        <v>5300</v>
      </c>
      <c r="C1020" s="398" t="s">
        <v>74</v>
      </c>
      <c r="D1020" s="400" t="s">
        <v>13491</v>
      </c>
    </row>
    <row r="1021" spans="1:4" ht="13.5">
      <c r="A1021" s="399">
        <v>91644</v>
      </c>
      <c r="B1021" s="398" t="s">
        <v>5301</v>
      </c>
      <c r="C1021" s="398" t="s">
        <v>74</v>
      </c>
      <c r="D1021" s="400" t="s">
        <v>13492</v>
      </c>
    </row>
    <row r="1022" spans="1:4" ht="13.5">
      <c r="A1022" s="399">
        <v>91688</v>
      </c>
      <c r="B1022" s="398" t="s">
        <v>5302</v>
      </c>
      <c r="C1022" s="398" t="s">
        <v>74</v>
      </c>
      <c r="D1022" s="400" t="s">
        <v>5303</v>
      </c>
    </row>
    <row r="1023" spans="1:4" ht="13.5">
      <c r="A1023" s="399">
        <v>91689</v>
      </c>
      <c r="B1023" s="398" t="s">
        <v>5304</v>
      </c>
      <c r="C1023" s="398" t="s">
        <v>74</v>
      </c>
      <c r="D1023" s="400" t="s">
        <v>5324</v>
      </c>
    </row>
    <row r="1024" spans="1:4" ht="13.5">
      <c r="A1024" s="399">
        <v>91690</v>
      </c>
      <c r="B1024" s="398" t="s">
        <v>5305</v>
      </c>
      <c r="C1024" s="398" t="s">
        <v>74</v>
      </c>
      <c r="D1024" s="400" t="s">
        <v>4942</v>
      </c>
    </row>
    <row r="1025" spans="1:4" ht="13.5">
      <c r="A1025" s="399">
        <v>91691</v>
      </c>
      <c r="B1025" s="398" t="s">
        <v>5306</v>
      </c>
      <c r="C1025" s="398" t="s">
        <v>74</v>
      </c>
      <c r="D1025" s="400" t="s">
        <v>5236</v>
      </c>
    </row>
    <row r="1026" spans="1:4" ht="13.5">
      <c r="A1026" s="399">
        <v>92040</v>
      </c>
      <c r="B1026" s="398" t="s">
        <v>5307</v>
      </c>
      <c r="C1026" s="398" t="s">
        <v>74</v>
      </c>
      <c r="D1026" s="400" t="s">
        <v>4846</v>
      </c>
    </row>
    <row r="1027" spans="1:4" ht="13.5">
      <c r="A1027" s="399">
        <v>92041</v>
      </c>
      <c r="B1027" s="398" t="s">
        <v>5309</v>
      </c>
      <c r="C1027" s="398" t="s">
        <v>74</v>
      </c>
      <c r="D1027" s="400" t="s">
        <v>5005</v>
      </c>
    </row>
    <row r="1028" spans="1:4" ht="13.5">
      <c r="A1028" s="399">
        <v>92042</v>
      </c>
      <c r="B1028" s="398" t="s">
        <v>5310</v>
      </c>
      <c r="C1028" s="398" t="s">
        <v>74</v>
      </c>
      <c r="D1028" s="400" t="s">
        <v>13493</v>
      </c>
    </row>
    <row r="1029" spans="1:4" ht="13.5">
      <c r="A1029" s="399">
        <v>92101</v>
      </c>
      <c r="B1029" s="398" t="s">
        <v>5311</v>
      </c>
      <c r="C1029" s="398" t="s">
        <v>74</v>
      </c>
      <c r="D1029" s="400" t="s">
        <v>7184</v>
      </c>
    </row>
    <row r="1030" spans="1:4" ht="13.5">
      <c r="A1030" s="399">
        <v>92102</v>
      </c>
      <c r="B1030" s="398" t="s">
        <v>5312</v>
      </c>
      <c r="C1030" s="398" t="s">
        <v>74</v>
      </c>
      <c r="D1030" s="400" t="s">
        <v>5453</v>
      </c>
    </row>
    <row r="1031" spans="1:4" ht="13.5">
      <c r="A1031" s="399">
        <v>92103</v>
      </c>
      <c r="B1031" s="398" t="s">
        <v>5313</v>
      </c>
      <c r="C1031" s="398" t="s">
        <v>74</v>
      </c>
      <c r="D1031" s="400" t="s">
        <v>12870</v>
      </c>
    </row>
    <row r="1032" spans="1:4" ht="13.5">
      <c r="A1032" s="399">
        <v>92104</v>
      </c>
      <c r="B1032" s="398" t="s">
        <v>5315</v>
      </c>
      <c r="C1032" s="398" t="s">
        <v>74</v>
      </c>
      <c r="D1032" s="400" t="s">
        <v>13494</v>
      </c>
    </row>
    <row r="1033" spans="1:4" ht="13.5">
      <c r="A1033" s="399">
        <v>92105</v>
      </c>
      <c r="B1033" s="398" t="s">
        <v>5316</v>
      </c>
      <c r="C1033" s="398" t="s">
        <v>74</v>
      </c>
      <c r="D1033" s="400" t="s">
        <v>13389</v>
      </c>
    </row>
    <row r="1034" spans="1:4" ht="13.5">
      <c r="A1034" s="399">
        <v>92108</v>
      </c>
      <c r="B1034" s="398" t="s">
        <v>5317</v>
      </c>
      <c r="C1034" s="398" t="s">
        <v>74</v>
      </c>
      <c r="D1034" s="400" t="s">
        <v>11643</v>
      </c>
    </row>
    <row r="1035" spans="1:4" ht="13.5">
      <c r="A1035" s="399">
        <v>92109</v>
      </c>
      <c r="B1035" s="398" t="s">
        <v>5319</v>
      </c>
      <c r="C1035" s="398" t="s">
        <v>74</v>
      </c>
      <c r="D1035" s="400" t="s">
        <v>4929</v>
      </c>
    </row>
    <row r="1036" spans="1:4" ht="13.5">
      <c r="A1036" s="399">
        <v>92110</v>
      </c>
      <c r="B1036" s="398" t="s">
        <v>5320</v>
      </c>
      <c r="C1036" s="398" t="s">
        <v>74</v>
      </c>
      <c r="D1036" s="400" t="s">
        <v>5015</v>
      </c>
    </row>
    <row r="1037" spans="1:4" ht="13.5">
      <c r="A1037" s="399">
        <v>92111</v>
      </c>
      <c r="B1037" s="398" t="s">
        <v>5321</v>
      </c>
      <c r="C1037" s="398" t="s">
        <v>74</v>
      </c>
      <c r="D1037" s="400" t="s">
        <v>11864</v>
      </c>
    </row>
    <row r="1038" spans="1:4" ht="13.5">
      <c r="A1038" s="399">
        <v>92114</v>
      </c>
      <c r="B1038" s="398" t="s">
        <v>5322</v>
      </c>
      <c r="C1038" s="398" t="s">
        <v>74</v>
      </c>
      <c r="D1038" s="400" t="s">
        <v>4942</v>
      </c>
    </row>
    <row r="1039" spans="1:4" ht="13.5">
      <c r="A1039" s="399">
        <v>92115</v>
      </c>
      <c r="B1039" s="398" t="s">
        <v>5323</v>
      </c>
      <c r="C1039" s="398" t="s">
        <v>74</v>
      </c>
      <c r="D1039" s="400" t="s">
        <v>5324</v>
      </c>
    </row>
    <row r="1040" spans="1:4" ht="13.5">
      <c r="A1040" s="399">
        <v>92116</v>
      </c>
      <c r="B1040" s="398" t="s">
        <v>5325</v>
      </c>
      <c r="C1040" s="398" t="s">
        <v>74</v>
      </c>
      <c r="D1040" s="400" t="s">
        <v>5234</v>
      </c>
    </row>
    <row r="1041" spans="1:4" ht="13.5">
      <c r="A1041" s="399">
        <v>92133</v>
      </c>
      <c r="B1041" s="398" t="s">
        <v>5326</v>
      </c>
      <c r="C1041" s="398" t="s">
        <v>74</v>
      </c>
      <c r="D1041" s="400" t="s">
        <v>8448</v>
      </c>
    </row>
    <row r="1042" spans="1:4" ht="13.5">
      <c r="A1042" s="399">
        <v>92134</v>
      </c>
      <c r="B1042" s="398" t="s">
        <v>5328</v>
      </c>
      <c r="C1042" s="398" t="s">
        <v>74</v>
      </c>
      <c r="D1042" s="400" t="s">
        <v>13495</v>
      </c>
    </row>
    <row r="1043" spans="1:4" ht="13.5">
      <c r="A1043" s="399">
        <v>92135</v>
      </c>
      <c r="B1043" s="398" t="s">
        <v>5329</v>
      </c>
      <c r="C1043" s="398" t="s">
        <v>74</v>
      </c>
      <c r="D1043" s="400" t="s">
        <v>5361</v>
      </c>
    </row>
    <row r="1044" spans="1:4" ht="13.5">
      <c r="A1044" s="399">
        <v>92136</v>
      </c>
      <c r="B1044" s="398" t="s">
        <v>5330</v>
      </c>
      <c r="C1044" s="398" t="s">
        <v>74</v>
      </c>
      <c r="D1044" s="400" t="s">
        <v>6899</v>
      </c>
    </row>
    <row r="1045" spans="1:4" ht="13.5">
      <c r="A1045" s="399">
        <v>92137</v>
      </c>
      <c r="B1045" s="398" t="s">
        <v>5331</v>
      </c>
      <c r="C1045" s="398" t="s">
        <v>74</v>
      </c>
      <c r="D1045" s="400" t="s">
        <v>13496</v>
      </c>
    </row>
    <row r="1046" spans="1:4" ht="13.5">
      <c r="A1046" s="399">
        <v>92140</v>
      </c>
      <c r="B1046" s="398" t="s">
        <v>5332</v>
      </c>
      <c r="C1046" s="398" t="s">
        <v>74</v>
      </c>
      <c r="D1046" s="400" t="s">
        <v>5220</v>
      </c>
    </row>
    <row r="1047" spans="1:4" ht="13.5">
      <c r="A1047" s="399">
        <v>92141</v>
      </c>
      <c r="B1047" s="398" t="s">
        <v>5334</v>
      </c>
      <c r="C1047" s="398" t="s">
        <v>74</v>
      </c>
      <c r="D1047" s="400" t="s">
        <v>13409</v>
      </c>
    </row>
    <row r="1048" spans="1:4" ht="13.5">
      <c r="A1048" s="399">
        <v>92142</v>
      </c>
      <c r="B1048" s="398" t="s">
        <v>5336</v>
      </c>
      <c r="C1048" s="398" t="s">
        <v>74</v>
      </c>
      <c r="D1048" s="400" t="s">
        <v>4717</v>
      </c>
    </row>
    <row r="1049" spans="1:4" ht="13.5">
      <c r="A1049" s="399">
        <v>92143</v>
      </c>
      <c r="B1049" s="398" t="s">
        <v>5337</v>
      </c>
      <c r="C1049" s="398" t="s">
        <v>74</v>
      </c>
      <c r="D1049" s="400" t="s">
        <v>7290</v>
      </c>
    </row>
    <row r="1050" spans="1:4" ht="13.5">
      <c r="A1050" s="399">
        <v>92144</v>
      </c>
      <c r="B1050" s="398" t="s">
        <v>5339</v>
      </c>
      <c r="C1050" s="398" t="s">
        <v>74</v>
      </c>
      <c r="D1050" s="400" t="s">
        <v>13497</v>
      </c>
    </row>
    <row r="1051" spans="1:4" ht="13.5">
      <c r="A1051" s="399">
        <v>92237</v>
      </c>
      <c r="B1051" s="398" t="s">
        <v>5340</v>
      </c>
      <c r="C1051" s="398" t="s">
        <v>74</v>
      </c>
      <c r="D1051" s="400" t="s">
        <v>11634</v>
      </c>
    </row>
    <row r="1052" spans="1:4" ht="13.5">
      <c r="A1052" s="399">
        <v>92238</v>
      </c>
      <c r="B1052" s="398" t="s">
        <v>5341</v>
      </c>
      <c r="C1052" s="398" t="s">
        <v>74</v>
      </c>
      <c r="D1052" s="400" t="s">
        <v>13498</v>
      </c>
    </row>
    <row r="1053" spans="1:4" ht="13.5">
      <c r="A1053" s="399">
        <v>92239</v>
      </c>
      <c r="B1053" s="398" t="s">
        <v>5343</v>
      </c>
      <c r="C1053" s="398" t="s">
        <v>74</v>
      </c>
      <c r="D1053" s="400" t="s">
        <v>13455</v>
      </c>
    </row>
    <row r="1054" spans="1:4" ht="13.5">
      <c r="A1054" s="399">
        <v>92240</v>
      </c>
      <c r="B1054" s="398" t="s">
        <v>5345</v>
      </c>
      <c r="C1054" s="398" t="s">
        <v>74</v>
      </c>
      <c r="D1054" s="400" t="s">
        <v>13499</v>
      </c>
    </row>
    <row r="1055" spans="1:4" ht="13.5">
      <c r="A1055" s="399">
        <v>92241</v>
      </c>
      <c r="B1055" s="398" t="s">
        <v>5346</v>
      </c>
      <c r="C1055" s="398" t="s">
        <v>74</v>
      </c>
      <c r="D1055" s="400" t="s">
        <v>13500</v>
      </c>
    </row>
    <row r="1056" spans="1:4" ht="13.5">
      <c r="A1056" s="399">
        <v>92712</v>
      </c>
      <c r="B1056" s="398" t="s">
        <v>5347</v>
      </c>
      <c r="C1056" s="398" t="s">
        <v>74</v>
      </c>
      <c r="D1056" s="400" t="s">
        <v>5348</v>
      </c>
    </row>
    <row r="1057" spans="1:4" ht="13.5">
      <c r="A1057" s="399">
        <v>92713</v>
      </c>
      <c r="B1057" s="398" t="s">
        <v>5349</v>
      </c>
      <c r="C1057" s="398" t="s">
        <v>74</v>
      </c>
      <c r="D1057" s="400" t="s">
        <v>4980</v>
      </c>
    </row>
    <row r="1058" spans="1:4" ht="13.5">
      <c r="A1058" s="399">
        <v>92714</v>
      </c>
      <c r="B1058" s="398" t="s">
        <v>5350</v>
      </c>
      <c r="C1058" s="398" t="s">
        <v>74</v>
      </c>
      <c r="D1058" s="400" t="s">
        <v>4640</v>
      </c>
    </row>
    <row r="1059" spans="1:4" ht="13.5">
      <c r="A1059" s="399">
        <v>92715</v>
      </c>
      <c r="B1059" s="398" t="s">
        <v>5351</v>
      </c>
      <c r="C1059" s="398" t="s">
        <v>74</v>
      </c>
      <c r="D1059" s="400" t="s">
        <v>12833</v>
      </c>
    </row>
    <row r="1060" spans="1:4" ht="13.5">
      <c r="A1060" s="399">
        <v>92956</v>
      </c>
      <c r="B1060" s="398" t="s">
        <v>5352</v>
      </c>
      <c r="C1060" s="398" t="s">
        <v>74</v>
      </c>
      <c r="D1060" s="400" t="s">
        <v>12870</v>
      </c>
    </row>
    <row r="1061" spans="1:4" ht="13.5">
      <c r="A1061" s="399">
        <v>92957</v>
      </c>
      <c r="B1061" s="398" t="s">
        <v>5353</v>
      </c>
      <c r="C1061" s="398" t="s">
        <v>74</v>
      </c>
      <c r="D1061" s="400" t="s">
        <v>5157</v>
      </c>
    </row>
    <row r="1062" spans="1:4" ht="13.5">
      <c r="A1062" s="399">
        <v>92958</v>
      </c>
      <c r="B1062" s="398" t="s">
        <v>5354</v>
      </c>
      <c r="C1062" s="398" t="s">
        <v>74</v>
      </c>
      <c r="D1062" s="400" t="s">
        <v>13501</v>
      </c>
    </row>
    <row r="1063" spans="1:4" ht="13.5">
      <c r="A1063" s="399">
        <v>92959</v>
      </c>
      <c r="B1063" s="398" t="s">
        <v>5356</v>
      </c>
      <c r="C1063" s="398" t="s">
        <v>74</v>
      </c>
      <c r="D1063" s="400" t="s">
        <v>10289</v>
      </c>
    </row>
    <row r="1064" spans="1:4" ht="13.5">
      <c r="A1064" s="399">
        <v>92963</v>
      </c>
      <c r="B1064" s="398" t="s">
        <v>5358</v>
      </c>
      <c r="C1064" s="398" t="s">
        <v>74</v>
      </c>
      <c r="D1064" s="400" t="s">
        <v>13502</v>
      </c>
    </row>
    <row r="1065" spans="1:4" ht="13.5">
      <c r="A1065" s="399">
        <v>92964</v>
      </c>
      <c r="B1065" s="398" t="s">
        <v>5359</v>
      </c>
      <c r="C1065" s="398" t="s">
        <v>74</v>
      </c>
      <c r="D1065" s="400" t="s">
        <v>5303</v>
      </c>
    </row>
    <row r="1066" spans="1:4" ht="13.5">
      <c r="A1066" s="399">
        <v>92965</v>
      </c>
      <c r="B1066" s="398" t="s">
        <v>5360</v>
      </c>
      <c r="C1066" s="398" t="s">
        <v>74</v>
      </c>
      <c r="D1066" s="400" t="s">
        <v>13503</v>
      </c>
    </row>
    <row r="1067" spans="1:4" ht="13.5">
      <c r="A1067" s="399">
        <v>93220</v>
      </c>
      <c r="B1067" s="398" t="s">
        <v>5362</v>
      </c>
      <c r="C1067" s="398" t="s">
        <v>74</v>
      </c>
      <c r="D1067" s="400" t="s">
        <v>13504</v>
      </c>
    </row>
    <row r="1068" spans="1:4" ht="13.5">
      <c r="A1068" s="399">
        <v>93221</v>
      </c>
      <c r="B1068" s="398" t="s">
        <v>5363</v>
      </c>
      <c r="C1068" s="398" t="s">
        <v>74</v>
      </c>
      <c r="D1068" s="400" t="s">
        <v>13505</v>
      </c>
    </row>
    <row r="1069" spans="1:4" ht="13.5">
      <c r="A1069" s="399">
        <v>93222</v>
      </c>
      <c r="B1069" s="398" t="s">
        <v>5364</v>
      </c>
      <c r="C1069" s="398" t="s">
        <v>74</v>
      </c>
      <c r="D1069" s="400" t="s">
        <v>13506</v>
      </c>
    </row>
    <row r="1070" spans="1:4" ht="13.5">
      <c r="A1070" s="399">
        <v>93223</v>
      </c>
      <c r="B1070" s="398" t="s">
        <v>5365</v>
      </c>
      <c r="C1070" s="398" t="s">
        <v>74</v>
      </c>
      <c r="D1070" s="400" t="s">
        <v>13507</v>
      </c>
    </row>
    <row r="1071" spans="1:4" ht="13.5">
      <c r="A1071" s="399">
        <v>93229</v>
      </c>
      <c r="B1071" s="398" t="s">
        <v>13508</v>
      </c>
      <c r="C1071" s="398" t="s">
        <v>74</v>
      </c>
      <c r="D1071" s="400" t="s">
        <v>5483</v>
      </c>
    </row>
    <row r="1072" spans="1:4" ht="13.5">
      <c r="A1072" s="399">
        <v>93230</v>
      </c>
      <c r="B1072" s="398" t="s">
        <v>13509</v>
      </c>
      <c r="C1072" s="398" t="s">
        <v>74</v>
      </c>
      <c r="D1072" s="400" t="s">
        <v>4735</v>
      </c>
    </row>
    <row r="1073" spans="1:4" ht="13.5">
      <c r="A1073" s="399">
        <v>93231</v>
      </c>
      <c r="B1073" s="398" t="s">
        <v>13510</v>
      </c>
      <c r="C1073" s="398" t="s">
        <v>74</v>
      </c>
      <c r="D1073" s="400" t="s">
        <v>11606</v>
      </c>
    </row>
    <row r="1074" spans="1:4" ht="13.5">
      <c r="A1074" s="399">
        <v>93232</v>
      </c>
      <c r="B1074" s="398" t="s">
        <v>13511</v>
      </c>
      <c r="C1074" s="398" t="s">
        <v>74</v>
      </c>
      <c r="D1074" s="400" t="s">
        <v>8457</v>
      </c>
    </row>
    <row r="1075" spans="1:4" ht="13.5">
      <c r="A1075" s="399">
        <v>93235</v>
      </c>
      <c r="B1075" s="398" t="s">
        <v>5367</v>
      </c>
      <c r="C1075" s="398" t="s">
        <v>74</v>
      </c>
      <c r="D1075" s="400" t="s">
        <v>13512</v>
      </c>
    </row>
    <row r="1076" spans="1:4" ht="13.5">
      <c r="A1076" s="399">
        <v>93238</v>
      </c>
      <c r="B1076" s="398" t="s">
        <v>5369</v>
      </c>
      <c r="C1076" s="398" t="s">
        <v>74</v>
      </c>
      <c r="D1076" s="400" t="s">
        <v>4157</v>
      </c>
    </row>
    <row r="1077" spans="1:4" ht="13.5">
      <c r="A1077" s="399">
        <v>93239</v>
      </c>
      <c r="B1077" s="398" t="s">
        <v>5370</v>
      </c>
      <c r="C1077" s="398" t="s">
        <v>74</v>
      </c>
      <c r="D1077" s="400" t="s">
        <v>5308</v>
      </c>
    </row>
    <row r="1078" spans="1:4" ht="13.5">
      <c r="A1078" s="399">
        <v>93240</v>
      </c>
      <c r="B1078" s="398" t="s">
        <v>5372</v>
      </c>
      <c r="C1078" s="398" t="s">
        <v>74</v>
      </c>
      <c r="D1078" s="400" t="s">
        <v>13513</v>
      </c>
    </row>
    <row r="1079" spans="1:4" ht="13.5">
      <c r="A1079" s="399">
        <v>93267</v>
      </c>
      <c r="B1079" s="398" t="s">
        <v>5373</v>
      </c>
      <c r="C1079" s="398" t="s">
        <v>74</v>
      </c>
      <c r="D1079" s="400" t="s">
        <v>13514</v>
      </c>
    </row>
    <row r="1080" spans="1:4" ht="13.5">
      <c r="A1080" s="399">
        <v>93269</v>
      </c>
      <c r="B1080" s="398" t="s">
        <v>5374</v>
      </c>
      <c r="C1080" s="398" t="s">
        <v>74</v>
      </c>
      <c r="D1080" s="400" t="s">
        <v>13498</v>
      </c>
    </row>
    <row r="1081" spans="1:4" ht="13.5">
      <c r="A1081" s="399">
        <v>93270</v>
      </c>
      <c r="B1081" s="398" t="s">
        <v>5375</v>
      </c>
      <c r="C1081" s="398" t="s">
        <v>74</v>
      </c>
      <c r="D1081" s="400" t="s">
        <v>10999</v>
      </c>
    </row>
    <row r="1082" spans="1:4" ht="13.5">
      <c r="A1082" s="399">
        <v>93271</v>
      </c>
      <c r="B1082" s="398" t="s">
        <v>5376</v>
      </c>
      <c r="C1082" s="398" t="s">
        <v>74</v>
      </c>
      <c r="D1082" s="400" t="s">
        <v>10978</v>
      </c>
    </row>
    <row r="1083" spans="1:4" ht="13.5">
      <c r="A1083" s="399">
        <v>93277</v>
      </c>
      <c r="B1083" s="398" t="s">
        <v>5378</v>
      </c>
      <c r="C1083" s="398" t="s">
        <v>74</v>
      </c>
      <c r="D1083" s="400" t="s">
        <v>4836</v>
      </c>
    </row>
    <row r="1084" spans="1:4" ht="13.5">
      <c r="A1084" s="399">
        <v>93278</v>
      </c>
      <c r="B1084" s="398" t="s">
        <v>5379</v>
      </c>
      <c r="C1084" s="398" t="s">
        <v>74</v>
      </c>
      <c r="D1084" s="400" t="s">
        <v>4851</v>
      </c>
    </row>
    <row r="1085" spans="1:4" ht="13.5">
      <c r="A1085" s="399">
        <v>93279</v>
      </c>
      <c r="B1085" s="398" t="s">
        <v>5380</v>
      </c>
      <c r="C1085" s="398" t="s">
        <v>74</v>
      </c>
      <c r="D1085" s="400" t="s">
        <v>5011</v>
      </c>
    </row>
    <row r="1086" spans="1:4" ht="13.5">
      <c r="A1086" s="399">
        <v>93280</v>
      </c>
      <c r="B1086" s="398" t="s">
        <v>5381</v>
      </c>
      <c r="C1086" s="398" t="s">
        <v>74</v>
      </c>
      <c r="D1086" s="400" t="s">
        <v>5413</v>
      </c>
    </row>
    <row r="1087" spans="1:4" ht="13.5">
      <c r="A1087" s="399">
        <v>93283</v>
      </c>
      <c r="B1087" s="398" t="s">
        <v>5382</v>
      </c>
      <c r="C1087" s="398" t="s">
        <v>74</v>
      </c>
      <c r="D1087" s="400" t="s">
        <v>6303</v>
      </c>
    </row>
    <row r="1088" spans="1:4" ht="13.5">
      <c r="A1088" s="399">
        <v>93284</v>
      </c>
      <c r="B1088" s="398" t="s">
        <v>5383</v>
      </c>
      <c r="C1088" s="398" t="s">
        <v>74</v>
      </c>
      <c r="D1088" s="400" t="s">
        <v>10310</v>
      </c>
    </row>
    <row r="1089" spans="1:4" ht="13.5">
      <c r="A1089" s="399">
        <v>93285</v>
      </c>
      <c r="B1089" s="398" t="s">
        <v>5385</v>
      </c>
      <c r="C1089" s="398" t="s">
        <v>74</v>
      </c>
      <c r="D1089" s="400" t="s">
        <v>13515</v>
      </c>
    </row>
    <row r="1090" spans="1:4" ht="13.5">
      <c r="A1090" s="399">
        <v>93286</v>
      </c>
      <c r="B1090" s="398" t="s">
        <v>5386</v>
      </c>
      <c r="C1090" s="398" t="s">
        <v>74</v>
      </c>
      <c r="D1090" s="400" t="s">
        <v>13516</v>
      </c>
    </row>
    <row r="1091" spans="1:4" ht="13.5">
      <c r="A1091" s="399">
        <v>93296</v>
      </c>
      <c r="B1091" s="398" t="s">
        <v>5387</v>
      </c>
      <c r="C1091" s="398" t="s">
        <v>74</v>
      </c>
      <c r="D1091" s="400" t="s">
        <v>13517</v>
      </c>
    </row>
    <row r="1092" spans="1:4" ht="13.5">
      <c r="A1092" s="399">
        <v>93397</v>
      </c>
      <c r="B1092" s="398" t="s">
        <v>5389</v>
      </c>
      <c r="C1092" s="398" t="s">
        <v>74</v>
      </c>
      <c r="D1092" s="400" t="s">
        <v>13485</v>
      </c>
    </row>
    <row r="1093" spans="1:4" ht="13.5">
      <c r="A1093" s="399">
        <v>93398</v>
      </c>
      <c r="B1093" s="398" t="s">
        <v>5390</v>
      </c>
      <c r="C1093" s="398" t="s">
        <v>74</v>
      </c>
      <c r="D1093" s="400" t="s">
        <v>5406</v>
      </c>
    </row>
    <row r="1094" spans="1:4" ht="13.5">
      <c r="A1094" s="399">
        <v>93399</v>
      </c>
      <c r="B1094" s="398" t="s">
        <v>5391</v>
      </c>
      <c r="C1094" s="398" t="s">
        <v>74</v>
      </c>
      <c r="D1094" s="400" t="s">
        <v>13486</v>
      </c>
    </row>
    <row r="1095" spans="1:4" ht="13.5">
      <c r="A1095" s="399">
        <v>93400</v>
      </c>
      <c r="B1095" s="398" t="s">
        <v>5392</v>
      </c>
      <c r="C1095" s="398" t="s">
        <v>74</v>
      </c>
      <c r="D1095" s="400" t="s">
        <v>13487</v>
      </c>
    </row>
    <row r="1096" spans="1:4" ht="13.5">
      <c r="A1096" s="399">
        <v>93401</v>
      </c>
      <c r="B1096" s="398" t="s">
        <v>5393</v>
      </c>
      <c r="C1096" s="398" t="s">
        <v>74</v>
      </c>
      <c r="D1096" s="400" t="s">
        <v>13371</v>
      </c>
    </row>
    <row r="1097" spans="1:4" ht="13.5">
      <c r="A1097" s="399">
        <v>93404</v>
      </c>
      <c r="B1097" s="398" t="s">
        <v>5394</v>
      </c>
      <c r="C1097" s="398" t="s">
        <v>74</v>
      </c>
      <c r="D1097" s="400" t="s">
        <v>4856</v>
      </c>
    </row>
    <row r="1098" spans="1:4" ht="13.5">
      <c r="A1098" s="399">
        <v>93405</v>
      </c>
      <c r="B1098" s="398" t="s">
        <v>5396</v>
      </c>
      <c r="C1098" s="398" t="s">
        <v>74</v>
      </c>
      <c r="D1098" s="400" t="s">
        <v>13411</v>
      </c>
    </row>
    <row r="1099" spans="1:4" ht="13.5">
      <c r="A1099" s="399">
        <v>93406</v>
      </c>
      <c r="B1099" s="398" t="s">
        <v>5398</v>
      </c>
      <c r="C1099" s="398" t="s">
        <v>74</v>
      </c>
      <c r="D1099" s="400" t="s">
        <v>7240</v>
      </c>
    </row>
    <row r="1100" spans="1:4" ht="13.5">
      <c r="A1100" s="399">
        <v>93407</v>
      </c>
      <c r="B1100" s="398" t="s">
        <v>5400</v>
      </c>
      <c r="C1100" s="398" t="s">
        <v>74</v>
      </c>
      <c r="D1100" s="400" t="s">
        <v>13395</v>
      </c>
    </row>
    <row r="1101" spans="1:4" ht="13.5">
      <c r="A1101" s="399">
        <v>93411</v>
      </c>
      <c r="B1101" s="398" t="s">
        <v>5401</v>
      </c>
      <c r="C1101" s="398" t="s">
        <v>74</v>
      </c>
      <c r="D1101" s="400" t="s">
        <v>5348</v>
      </c>
    </row>
    <row r="1102" spans="1:4" ht="13.5">
      <c r="A1102" s="399">
        <v>93412</v>
      </c>
      <c r="B1102" s="398" t="s">
        <v>5402</v>
      </c>
      <c r="C1102" s="398" t="s">
        <v>74</v>
      </c>
      <c r="D1102" s="400" t="s">
        <v>4735</v>
      </c>
    </row>
    <row r="1103" spans="1:4" ht="13.5">
      <c r="A1103" s="399">
        <v>93413</v>
      </c>
      <c r="B1103" s="398" t="s">
        <v>5403</v>
      </c>
      <c r="C1103" s="398" t="s">
        <v>74</v>
      </c>
      <c r="D1103" s="400" t="s">
        <v>12311</v>
      </c>
    </row>
    <row r="1104" spans="1:4" ht="13.5">
      <c r="A1104" s="399">
        <v>93414</v>
      </c>
      <c r="B1104" s="398" t="s">
        <v>5404</v>
      </c>
      <c r="C1104" s="398" t="s">
        <v>74</v>
      </c>
      <c r="D1104" s="400" t="s">
        <v>5218</v>
      </c>
    </row>
    <row r="1105" spans="1:4" ht="13.5">
      <c r="A1105" s="399">
        <v>93417</v>
      </c>
      <c r="B1105" s="398" t="s">
        <v>5405</v>
      </c>
      <c r="C1105" s="398" t="s">
        <v>74</v>
      </c>
      <c r="D1105" s="400" t="s">
        <v>5494</v>
      </c>
    </row>
    <row r="1106" spans="1:4" ht="13.5">
      <c r="A1106" s="399">
        <v>93418</v>
      </c>
      <c r="B1106" s="398" t="s">
        <v>5407</v>
      </c>
      <c r="C1106" s="398" t="s">
        <v>74</v>
      </c>
      <c r="D1106" s="400" t="s">
        <v>5229</v>
      </c>
    </row>
    <row r="1107" spans="1:4" ht="13.5">
      <c r="A1107" s="399">
        <v>93419</v>
      </c>
      <c r="B1107" s="398" t="s">
        <v>5409</v>
      </c>
      <c r="C1107" s="398" t="s">
        <v>74</v>
      </c>
      <c r="D1107" s="400" t="s">
        <v>11892</v>
      </c>
    </row>
    <row r="1108" spans="1:4" ht="13.5">
      <c r="A1108" s="399">
        <v>93420</v>
      </c>
      <c r="B1108" s="398" t="s">
        <v>5410</v>
      </c>
      <c r="C1108" s="398" t="s">
        <v>74</v>
      </c>
      <c r="D1108" s="400" t="s">
        <v>13518</v>
      </c>
    </row>
    <row r="1109" spans="1:4" ht="13.5">
      <c r="A1109" s="399">
        <v>93423</v>
      </c>
      <c r="B1109" s="398" t="s">
        <v>5411</v>
      </c>
      <c r="C1109" s="398" t="s">
        <v>74</v>
      </c>
      <c r="D1109" s="400" t="s">
        <v>4115</v>
      </c>
    </row>
    <row r="1110" spans="1:4" ht="13.5">
      <c r="A1110" s="399">
        <v>93424</v>
      </c>
      <c r="B1110" s="398" t="s">
        <v>5412</v>
      </c>
      <c r="C1110" s="398" t="s">
        <v>74</v>
      </c>
      <c r="D1110" s="400" t="s">
        <v>11643</v>
      </c>
    </row>
    <row r="1111" spans="1:4" ht="13.5">
      <c r="A1111" s="399">
        <v>93425</v>
      </c>
      <c r="B1111" s="398" t="s">
        <v>5414</v>
      </c>
      <c r="C1111" s="398" t="s">
        <v>74</v>
      </c>
      <c r="D1111" s="400" t="s">
        <v>5338</v>
      </c>
    </row>
    <row r="1112" spans="1:4" ht="13.5">
      <c r="A1112" s="399">
        <v>93426</v>
      </c>
      <c r="B1112" s="398" t="s">
        <v>5415</v>
      </c>
      <c r="C1112" s="398" t="s">
        <v>74</v>
      </c>
      <c r="D1112" s="400" t="s">
        <v>13519</v>
      </c>
    </row>
    <row r="1113" spans="1:4" ht="13.5">
      <c r="A1113" s="399">
        <v>93429</v>
      </c>
      <c r="B1113" s="398" t="s">
        <v>5416</v>
      </c>
      <c r="C1113" s="398" t="s">
        <v>74</v>
      </c>
      <c r="D1113" s="400" t="s">
        <v>13520</v>
      </c>
    </row>
    <row r="1114" spans="1:4" ht="13.5">
      <c r="A1114" s="399">
        <v>93430</v>
      </c>
      <c r="B1114" s="398" t="s">
        <v>5418</v>
      </c>
      <c r="C1114" s="398" t="s">
        <v>74</v>
      </c>
      <c r="D1114" s="400" t="s">
        <v>13521</v>
      </c>
    </row>
    <row r="1115" spans="1:4" ht="13.5">
      <c r="A1115" s="399">
        <v>93431</v>
      </c>
      <c r="B1115" s="398" t="s">
        <v>5420</v>
      </c>
      <c r="C1115" s="398" t="s">
        <v>74</v>
      </c>
      <c r="D1115" s="400" t="s">
        <v>13522</v>
      </c>
    </row>
    <row r="1116" spans="1:4" ht="13.5">
      <c r="A1116" s="399">
        <v>93432</v>
      </c>
      <c r="B1116" s="398" t="s">
        <v>5421</v>
      </c>
      <c r="C1116" s="398" t="s">
        <v>74</v>
      </c>
      <c r="D1116" s="400" t="s">
        <v>13523</v>
      </c>
    </row>
    <row r="1117" spans="1:4" ht="13.5">
      <c r="A1117" s="399">
        <v>93435</v>
      </c>
      <c r="B1117" s="398" t="s">
        <v>5422</v>
      </c>
      <c r="C1117" s="398" t="s">
        <v>74</v>
      </c>
      <c r="D1117" s="400" t="s">
        <v>13524</v>
      </c>
    </row>
    <row r="1118" spans="1:4" ht="13.5">
      <c r="A1118" s="399">
        <v>93436</v>
      </c>
      <c r="B1118" s="398" t="s">
        <v>5423</v>
      </c>
      <c r="C1118" s="398" t="s">
        <v>74</v>
      </c>
      <c r="D1118" s="400" t="s">
        <v>10773</v>
      </c>
    </row>
    <row r="1119" spans="1:4" ht="13.5">
      <c r="A1119" s="399">
        <v>93437</v>
      </c>
      <c r="B1119" s="398" t="s">
        <v>5424</v>
      </c>
      <c r="C1119" s="398" t="s">
        <v>74</v>
      </c>
      <c r="D1119" s="400" t="s">
        <v>13525</v>
      </c>
    </row>
    <row r="1120" spans="1:4" ht="13.5">
      <c r="A1120" s="399">
        <v>93438</v>
      </c>
      <c r="B1120" s="398" t="s">
        <v>5426</v>
      </c>
      <c r="C1120" s="398" t="s">
        <v>74</v>
      </c>
      <c r="D1120" s="400" t="s">
        <v>13526</v>
      </c>
    </row>
    <row r="1121" spans="1:4" ht="13.5">
      <c r="A1121" s="399">
        <v>95114</v>
      </c>
      <c r="B1121" s="398" t="s">
        <v>5427</v>
      </c>
      <c r="C1121" s="398" t="s">
        <v>74</v>
      </c>
      <c r="D1121" s="400" t="s">
        <v>13527</v>
      </c>
    </row>
    <row r="1122" spans="1:4" ht="13.5">
      <c r="A1122" s="399">
        <v>95115</v>
      </c>
      <c r="B1122" s="398" t="s">
        <v>5428</v>
      </c>
      <c r="C1122" s="398" t="s">
        <v>74</v>
      </c>
      <c r="D1122" s="400" t="s">
        <v>5303</v>
      </c>
    </row>
    <row r="1123" spans="1:4" ht="13.5">
      <c r="A1123" s="399">
        <v>95116</v>
      </c>
      <c r="B1123" s="398" t="s">
        <v>5429</v>
      </c>
      <c r="C1123" s="398" t="s">
        <v>74</v>
      </c>
      <c r="D1123" s="400" t="s">
        <v>5430</v>
      </c>
    </row>
    <row r="1124" spans="1:4" ht="13.5">
      <c r="A1124" s="399">
        <v>95117</v>
      </c>
      <c r="B1124" s="398" t="s">
        <v>5431</v>
      </c>
      <c r="C1124" s="398" t="s">
        <v>74</v>
      </c>
      <c r="D1124" s="400" t="s">
        <v>4712</v>
      </c>
    </row>
    <row r="1125" spans="1:4" ht="13.5">
      <c r="A1125" s="399">
        <v>95118</v>
      </c>
      <c r="B1125" s="398" t="s">
        <v>5432</v>
      </c>
      <c r="C1125" s="398" t="s">
        <v>74</v>
      </c>
      <c r="D1125" s="400" t="s">
        <v>12846</v>
      </c>
    </row>
    <row r="1126" spans="1:4" ht="13.5">
      <c r="A1126" s="399">
        <v>95119</v>
      </c>
      <c r="B1126" s="398" t="s">
        <v>5433</v>
      </c>
      <c r="C1126" s="398" t="s">
        <v>74</v>
      </c>
      <c r="D1126" s="400" t="s">
        <v>8700</v>
      </c>
    </row>
    <row r="1127" spans="1:4" ht="13.5">
      <c r="A1127" s="399">
        <v>95120</v>
      </c>
      <c r="B1127" s="398" t="s">
        <v>5434</v>
      </c>
      <c r="C1127" s="398" t="s">
        <v>74</v>
      </c>
      <c r="D1127" s="400" t="s">
        <v>13528</v>
      </c>
    </row>
    <row r="1128" spans="1:4" ht="13.5">
      <c r="A1128" s="399">
        <v>95123</v>
      </c>
      <c r="B1128" s="398" t="s">
        <v>5436</v>
      </c>
      <c r="C1128" s="398" t="s">
        <v>74</v>
      </c>
      <c r="D1128" s="400" t="s">
        <v>10264</v>
      </c>
    </row>
    <row r="1129" spans="1:4" ht="13.5">
      <c r="A1129" s="399">
        <v>95124</v>
      </c>
      <c r="B1129" s="398" t="s">
        <v>5438</v>
      </c>
      <c r="C1129" s="398" t="s">
        <v>74</v>
      </c>
      <c r="D1129" s="400" t="s">
        <v>13475</v>
      </c>
    </row>
    <row r="1130" spans="1:4" ht="13.5">
      <c r="A1130" s="399">
        <v>95125</v>
      </c>
      <c r="B1130" s="398" t="s">
        <v>5439</v>
      </c>
      <c r="C1130" s="398" t="s">
        <v>74</v>
      </c>
      <c r="D1130" s="400" t="s">
        <v>13529</v>
      </c>
    </row>
    <row r="1131" spans="1:4" ht="13.5">
      <c r="A1131" s="399">
        <v>95126</v>
      </c>
      <c r="B1131" s="398" t="s">
        <v>5441</v>
      </c>
      <c r="C1131" s="398" t="s">
        <v>74</v>
      </c>
      <c r="D1131" s="400" t="s">
        <v>13530</v>
      </c>
    </row>
    <row r="1132" spans="1:4" ht="13.5">
      <c r="A1132" s="399">
        <v>95129</v>
      </c>
      <c r="B1132" s="398" t="s">
        <v>5442</v>
      </c>
      <c r="C1132" s="398" t="s">
        <v>74</v>
      </c>
      <c r="D1132" s="400" t="s">
        <v>13531</v>
      </c>
    </row>
    <row r="1133" spans="1:4" ht="13.5">
      <c r="A1133" s="399">
        <v>95130</v>
      </c>
      <c r="B1133" s="398" t="s">
        <v>5444</v>
      </c>
      <c r="C1133" s="398" t="s">
        <v>74</v>
      </c>
      <c r="D1133" s="400" t="s">
        <v>13396</v>
      </c>
    </row>
    <row r="1134" spans="1:4" ht="13.5">
      <c r="A1134" s="399">
        <v>95131</v>
      </c>
      <c r="B1134" s="398" t="s">
        <v>5446</v>
      </c>
      <c r="C1134" s="398" t="s">
        <v>74</v>
      </c>
      <c r="D1134" s="400" t="s">
        <v>13532</v>
      </c>
    </row>
    <row r="1135" spans="1:4" ht="13.5">
      <c r="A1135" s="399">
        <v>95132</v>
      </c>
      <c r="B1135" s="398" t="s">
        <v>5447</v>
      </c>
      <c r="C1135" s="398" t="s">
        <v>74</v>
      </c>
      <c r="D1135" s="400" t="s">
        <v>12577</v>
      </c>
    </row>
    <row r="1136" spans="1:4" ht="13.5">
      <c r="A1136" s="399">
        <v>95136</v>
      </c>
      <c r="B1136" s="398" t="s">
        <v>5448</v>
      </c>
      <c r="C1136" s="398" t="s">
        <v>74</v>
      </c>
      <c r="D1136" s="400" t="s">
        <v>4851</v>
      </c>
    </row>
    <row r="1137" spans="1:4" ht="13.5">
      <c r="A1137" s="399">
        <v>95137</v>
      </c>
      <c r="B1137" s="398" t="s">
        <v>5449</v>
      </c>
      <c r="C1137" s="398" t="s">
        <v>74</v>
      </c>
      <c r="D1137" s="400" t="s">
        <v>13533</v>
      </c>
    </row>
    <row r="1138" spans="1:4" ht="13.5">
      <c r="A1138" s="399">
        <v>95138</v>
      </c>
      <c r="B1138" s="398" t="s">
        <v>5450</v>
      </c>
      <c r="C1138" s="398" t="s">
        <v>74</v>
      </c>
      <c r="D1138" s="400" t="s">
        <v>4980</v>
      </c>
    </row>
    <row r="1139" spans="1:4" ht="13.5">
      <c r="A1139" s="399">
        <v>95208</v>
      </c>
      <c r="B1139" s="398" t="s">
        <v>5451</v>
      </c>
      <c r="C1139" s="398" t="s">
        <v>74</v>
      </c>
      <c r="D1139" s="400" t="s">
        <v>13534</v>
      </c>
    </row>
    <row r="1140" spans="1:4" ht="13.5">
      <c r="A1140" s="399">
        <v>95209</v>
      </c>
      <c r="B1140" s="398" t="s">
        <v>5452</v>
      </c>
      <c r="C1140" s="398" t="s">
        <v>74</v>
      </c>
      <c r="D1140" s="400" t="s">
        <v>13535</v>
      </c>
    </row>
    <row r="1141" spans="1:4" ht="13.5">
      <c r="A1141" s="399">
        <v>95210</v>
      </c>
      <c r="B1141" s="398" t="s">
        <v>5454</v>
      </c>
      <c r="C1141" s="398" t="s">
        <v>74</v>
      </c>
      <c r="D1141" s="400" t="s">
        <v>13536</v>
      </c>
    </row>
    <row r="1142" spans="1:4" ht="13.5">
      <c r="A1142" s="399">
        <v>95211</v>
      </c>
      <c r="B1142" s="398" t="s">
        <v>5455</v>
      </c>
      <c r="C1142" s="398" t="s">
        <v>74</v>
      </c>
      <c r="D1142" s="400" t="s">
        <v>10978</v>
      </c>
    </row>
    <row r="1143" spans="1:4" ht="13.5">
      <c r="A1143" s="399">
        <v>95217</v>
      </c>
      <c r="B1143" s="398" t="s">
        <v>5456</v>
      </c>
      <c r="C1143" s="398" t="s">
        <v>74</v>
      </c>
      <c r="D1143" s="400" t="s">
        <v>5596</v>
      </c>
    </row>
    <row r="1144" spans="1:4" ht="13.5">
      <c r="A1144" s="399">
        <v>95255</v>
      </c>
      <c r="B1144" s="398" t="s">
        <v>5458</v>
      </c>
      <c r="C1144" s="398" t="s">
        <v>74</v>
      </c>
      <c r="D1144" s="400" t="s">
        <v>11876</v>
      </c>
    </row>
    <row r="1145" spans="1:4" ht="13.5">
      <c r="A1145" s="399">
        <v>95256</v>
      </c>
      <c r="B1145" s="398" t="s">
        <v>5460</v>
      </c>
      <c r="C1145" s="398" t="s">
        <v>74</v>
      </c>
      <c r="D1145" s="400" t="s">
        <v>4706</v>
      </c>
    </row>
    <row r="1146" spans="1:4" ht="13.5">
      <c r="A1146" s="399">
        <v>95257</v>
      </c>
      <c r="B1146" s="398" t="s">
        <v>5461</v>
      </c>
      <c r="C1146" s="398" t="s">
        <v>74</v>
      </c>
      <c r="D1146" s="400" t="s">
        <v>10952</v>
      </c>
    </row>
    <row r="1147" spans="1:4" ht="13.5">
      <c r="A1147" s="399">
        <v>95260</v>
      </c>
      <c r="B1147" s="398" t="s">
        <v>5462</v>
      </c>
      <c r="C1147" s="398" t="s">
        <v>74</v>
      </c>
      <c r="D1147" s="400" t="s">
        <v>5463</v>
      </c>
    </row>
    <row r="1148" spans="1:4" ht="13.5">
      <c r="A1148" s="399">
        <v>95261</v>
      </c>
      <c r="B1148" s="398" t="s">
        <v>5464</v>
      </c>
      <c r="C1148" s="398" t="s">
        <v>74</v>
      </c>
      <c r="D1148" s="400" t="s">
        <v>4706</v>
      </c>
    </row>
    <row r="1149" spans="1:4" ht="13.5">
      <c r="A1149" s="399">
        <v>95262</v>
      </c>
      <c r="B1149" s="398" t="s">
        <v>5465</v>
      </c>
      <c r="C1149" s="398" t="s">
        <v>74</v>
      </c>
      <c r="D1149" s="400" t="s">
        <v>5488</v>
      </c>
    </row>
    <row r="1150" spans="1:4" ht="13.5">
      <c r="A1150" s="399">
        <v>95263</v>
      </c>
      <c r="B1150" s="398" t="s">
        <v>5467</v>
      </c>
      <c r="C1150" s="398" t="s">
        <v>74</v>
      </c>
      <c r="D1150" s="400" t="s">
        <v>13537</v>
      </c>
    </row>
    <row r="1151" spans="1:4" ht="13.5">
      <c r="A1151" s="399">
        <v>95266</v>
      </c>
      <c r="B1151" s="398" t="s">
        <v>5469</v>
      </c>
      <c r="C1151" s="398" t="s">
        <v>74</v>
      </c>
      <c r="D1151" s="400" t="s">
        <v>4717</v>
      </c>
    </row>
    <row r="1152" spans="1:4" ht="13.5">
      <c r="A1152" s="399">
        <v>95267</v>
      </c>
      <c r="B1152" s="398" t="s">
        <v>5470</v>
      </c>
      <c r="C1152" s="398" t="s">
        <v>74</v>
      </c>
      <c r="D1152" s="400" t="s">
        <v>4735</v>
      </c>
    </row>
    <row r="1153" spans="1:4" ht="13.5">
      <c r="A1153" s="399">
        <v>95268</v>
      </c>
      <c r="B1153" s="398" t="s">
        <v>5471</v>
      </c>
      <c r="C1153" s="398" t="s">
        <v>74</v>
      </c>
      <c r="D1153" s="400" t="s">
        <v>5472</v>
      </c>
    </row>
    <row r="1154" spans="1:4" ht="13.5">
      <c r="A1154" s="399">
        <v>95269</v>
      </c>
      <c r="B1154" s="398" t="s">
        <v>5473</v>
      </c>
      <c r="C1154" s="398" t="s">
        <v>74</v>
      </c>
      <c r="D1154" s="400" t="s">
        <v>8457</v>
      </c>
    </row>
    <row r="1155" spans="1:4" ht="13.5">
      <c r="A1155" s="399">
        <v>95272</v>
      </c>
      <c r="B1155" s="398" t="s">
        <v>5474</v>
      </c>
      <c r="C1155" s="398" t="s">
        <v>74</v>
      </c>
      <c r="D1155" s="400" t="s">
        <v>4661</v>
      </c>
    </row>
    <row r="1156" spans="1:4" ht="13.5">
      <c r="A1156" s="399">
        <v>95273</v>
      </c>
      <c r="B1156" s="398" t="s">
        <v>5475</v>
      </c>
      <c r="C1156" s="398" t="s">
        <v>74</v>
      </c>
      <c r="D1156" s="400" t="s">
        <v>4923</v>
      </c>
    </row>
    <row r="1157" spans="1:4" ht="13.5">
      <c r="A1157" s="399">
        <v>95274</v>
      </c>
      <c r="B1157" s="398" t="s">
        <v>5476</v>
      </c>
      <c r="C1157" s="398" t="s">
        <v>74</v>
      </c>
      <c r="D1157" s="400" t="s">
        <v>5477</v>
      </c>
    </row>
    <row r="1158" spans="1:4" ht="13.5">
      <c r="A1158" s="399">
        <v>95275</v>
      </c>
      <c r="B1158" s="398" t="s">
        <v>5478</v>
      </c>
      <c r="C1158" s="398" t="s">
        <v>74</v>
      </c>
      <c r="D1158" s="400" t="s">
        <v>5299</v>
      </c>
    </row>
    <row r="1159" spans="1:4" ht="13.5">
      <c r="A1159" s="399">
        <v>95278</v>
      </c>
      <c r="B1159" s="398" t="s">
        <v>5480</v>
      </c>
      <c r="C1159" s="398" t="s">
        <v>74</v>
      </c>
      <c r="D1159" s="400" t="s">
        <v>13451</v>
      </c>
    </row>
    <row r="1160" spans="1:4" ht="13.5">
      <c r="A1160" s="399">
        <v>95279</v>
      </c>
      <c r="B1160" s="398" t="s">
        <v>5481</v>
      </c>
      <c r="C1160" s="398" t="s">
        <v>74</v>
      </c>
      <c r="D1160" s="400" t="s">
        <v>4923</v>
      </c>
    </row>
    <row r="1161" spans="1:4" ht="13.5">
      <c r="A1161" s="399">
        <v>95280</v>
      </c>
      <c r="B1161" s="398" t="s">
        <v>5482</v>
      </c>
      <c r="C1161" s="398" t="s">
        <v>74</v>
      </c>
      <c r="D1161" s="400" t="s">
        <v>4745</v>
      </c>
    </row>
    <row r="1162" spans="1:4" ht="13.5">
      <c r="A1162" s="399">
        <v>95281</v>
      </c>
      <c r="B1162" s="398" t="s">
        <v>5484</v>
      </c>
      <c r="C1162" s="398" t="s">
        <v>74</v>
      </c>
      <c r="D1162" s="400" t="s">
        <v>8457</v>
      </c>
    </row>
    <row r="1163" spans="1:4" ht="13.5">
      <c r="A1163" s="399">
        <v>95617</v>
      </c>
      <c r="B1163" s="398" t="s">
        <v>5485</v>
      </c>
      <c r="C1163" s="398" t="s">
        <v>74</v>
      </c>
      <c r="D1163" s="400" t="s">
        <v>4840</v>
      </c>
    </row>
    <row r="1164" spans="1:4" ht="13.5">
      <c r="A1164" s="399">
        <v>95618</v>
      </c>
      <c r="B1164" s="398" t="s">
        <v>5486</v>
      </c>
      <c r="C1164" s="398" t="s">
        <v>74</v>
      </c>
      <c r="D1164" s="400" t="s">
        <v>4942</v>
      </c>
    </row>
    <row r="1165" spans="1:4" ht="13.5">
      <c r="A1165" s="399">
        <v>95619</v>
      </c>
      <c r="B1165" s="398" t="s">
        <v>5487</v>
      </c>
      <c r="C1165" s="398" t="s">
        <v>74</v>
      </c>
      <c r="D1165" s="400" t="s">
        <v>13538</v>
      </c>
    </row>
    <row r="1166" spans="1:4" ht="13.5">
      <c r="A1166" s="399">
        <v>95627</v>
      </c>
      <c r="B1166" s="398" t="s">
        <v>5489</v>
      </c>
      <c r="C1166" s="398" t="s">
        <v>74</v>
      </c>
      <c r="D1166" s="400" t="s">
        <v>13539</v>
      </c>
    </row>
    <row r="1167" spans="1:4" ht="13.5">
      <c r="A1167" s="399">
        <v>95628</v>
      </c>
      <c r="B1167" s="398" t="s">
        <v>5490</v>
      </c>
      <c r="C1167" s="398" t="s">
        <v>74</v>
      </c>
      <c r="D1167" s="400" t="s">
        <v>4777</v>
      </c>
    </row>
    <row r="1168" spans="1:4" ht="13.5">
      <c r="A1168" s="399">
        <v>95629</v>
      </c>
      <c r="B1168" s="398" t="s">
        <v>5491</v>
      </c>
      <c r="C1168" s="398" t="s">
        <v>74</v>
      </c>
      <c r="D1168" s="400" t="s">
        <v>13449</v>
      </c>
    </row>
    <row r="1169" spans="1:4" ht="13.5">
      <c r="A1169" s="399">
        <v>95630</v>
      </c>
      <c r="B1169" s="398" t="s">
        <v>5492</v>
      </c>
      <c r="C1169" s="398" t="s">
        <v>74</v>
      </c>
      <c r="D1169" s="400" t="s">
        <v>9911</v>
      </c>
    </row>
    <row r="1170" spans="1:4" ht="13.5">
      <c r="A1170" s="399">
        <v>95698</v>
      </c>
      <c r="B1170" s="398" t="s">
        <v>5493</v>
      </c>
      <c r="C1170" s="398" t="s">
        <v>74</v>
      </c>
      <c r="D1170" s="400" t="s">
        <v>13540</v>
      </c>
    </row>
    <row r="1171" spans="1:4" ht="13.5">
      <c r="A1171" s="399">
        <v>95699</v>
      </c>
      <c r="B1171" s="398" t="s">
        <v>5495</v>
      </c>
      <c r="C1171" s="398" t="s">
        <v>74</v>
      </c>
      <c r="D1171" s="400" t="s">
        <v>5114</v>
      </c>
    </row>
    <row r="1172" spans="1:4" ht="13.5">
      <c r="A1172" s="399">
        <v>95700</v>
      </c>
      <c r="B1172" s="398" t="s">
        <v>5496</v>
      </c>
      <c r="C1172" s="398" t="s">
        <v>74</v>
      </c>
      <c r="D1172" s="400" t="s">
        <v>12870</v>
      </c>
    </row>
    <row r="1173" spans="1:4" ht="13.5">
      <c r="A1173" s="399">
        <v>95701</v>
      </c>
      <c r="B1173" s="398" t="s">
        <v>5497</v>
      </c>
      <c r="C1173" s="398" t="s">
        <v>74</v>
      </c>
      <c r="D1173" s="400" t="s">
        <v>13407</v>
      </c>
    </row>
    <row r="1174" spans="1:4" ht="13.5">
      <c r="A1174" s="399">
        <v>95704</v>
      </c>
      <c r="B1174" s="398" t="s">
        <v>5498</v>
      </c>
      <c r="C1174" s="398" t="s">
        <v>74</v>
      </c>
      <c r="D1174" s="400" t="s">
        <v>10563</v>
      </c>
    </row>
    <row r="1175" spans="1:4" ht="13.5">
      <c r="A1175" s="399">
        <v>95705</v>
      </c>
      <c r="B1175" s="398" t="s">
        <v>5499</v>
      </c>
      <c r="C1175" s="398" t="s">
        <v>74</v>
      </c>
      <c r="D1175" s="400" t="s">
        <v>10432</v>
      </c>
    </row>
    <row r="1176" spans="1:4" ht="13.5">
      <c r="A1176" s="399">
        <v>95706</v>
      </c>
      <c r="B1176" s="398" t="s">
        <v>5500</v>
      </c>
      <c r="C1176" s="398" t="s">
        <v>74</v>
      </c>
      <c r="D1176" s="400" t="s">
        <v>13541</v>
      </c>
    </row>
    <row r="1177" spans="1:4" ht="13.5">
      <c r="A1177" s="399">
        <v>95707</v>
      </c>
      <c r="B1177" s="398" t="s">
        <v>5501</v>
      </c>
      <c r="C1177" s="398" t="s">
        <v>74</v>
      </c>
      <c r="D1177" s="400" t="s">
        <v>13542</v>
      </c>
    </row>
    <row r="1178" spans="1:4" ht="13.5">
      <c r="A1178" s="399">
        <v>95710</v>
      </c>
      <c r="B1178" s="398" t="s">
        <v>5502</v>
      </c>
      <c r="C1178" s="398" t="s">
        <v>74</v>
      </c>
      <c r="D1178" s="400" t="s">
        <v>13543</v>
      </c>
    </row>
    <row r="1179" spans="1:4" ht="13.5">
      <c r="A1179" s="399">
        <v>95711</v>
      </c>
      <c r="B1179" s="398" t="s">
        <v>5503</v>
      </c>
      <c r="C1179" s="398" t="s">
        <v>74</v>
      </c>
      <c r="D1179" s="400" t="s">
        <v>13544</v>
      </c>
    </row>
    <row r="1180" spans="1:4" ht="13.5">
      <c r="A1180" s="399">
        <v>95712</v>
      </c>
      <c r="B1180" s="398" t="s">
        <v>5504</v>
      </c>
      <c r="C1180" s="398" t="s">
        <v>74</v>
      </c>
      <c r="D1180" s="400" t="s">
        <v>13545</v>
      </c>
    </row>
    <row r="1181" spans="1:4" ht="13.5">
      <c r="A1181" s="399">
        <v>95713</v>
      </c>
      <c r="B1181" s="398" t="s">
        <v>5505</v>
      </c>
      <c r="C1181" s="398" t="s">
        <v>74</v>
      </c>
      <c r="D1181" s="400" t="s">
        <v>13421</v>
      </c>
    </row>
    <row r="1182" spans="1:4" ht="13.5">
      <c r="A1182" s="399">
        <v>95716</v>
      </c>
      <c r="B1182" s="398" t="s">
        <v>5506</v>
      </c>
      <c r="C1182" s="398" t="s">
        <v>74</v>
      </c>
      <c r="D1182" s="400" t="s">
        <v>13546</v>
      </c>
    </row>
    <row r="1183" spans="1:4" ht="13.5">
      <c r="A1183" s="399">
        <v>95717</v>
      </c>
      <c r="B1183" s="398" t="s">
        <v>5507</v>
      </c>
      <c r="C1183" s="398" t="s">
        <v>74</v>
      </c>
      <c r="D1183" s="400" t="s">
        <v>13547</v>
      </c>
    </row>
    <row r="1184" spans="1:4" ht="13.5">
      <c r="A1184" s="399">
        <v>95718</v>
      </c>
      <c r="B1184" s="398" t="s">
        <v>5508</v>
      </c>
      <c r="C1184" s="398" t="s">
        <v>74</v>
      </c>
      <c r="D1184" s="400" t="s">
        <v>13548</v>
      </c>
    </row>
    <row r="1185" spans="1:4" ht="13.5">
      <c r="A1185" s="399">
        <v>95719</v>
      </c>
      <c r="B1185" s="398" t="s">
        <v>5510</v>
      </c>
      <c r="C1185" s="398" t="s">
        <v>74</v>
      </c>
      <c r="D1185" s="400" t="s">
        <v>13421</v>
      </c>
    </row>
    <row r="1186" spans="1:4" ht="13.5">
      <c r="A1186" s="399">
        <v>95869</v>
      </c>
      <c r="B1186" s="398" t="s">
        <v>5511</v>
      </c>
      <c r="C1186" s="398" t="s">
        <v>74</v>
      </c>
      <c r="D1186" s="400" t="s">
        <v>11727</v>
      </c>
    </row>
    <row r="1187" spans="1:4" ht="13.5">
      <c r="A1187" s="399">
        <v>95870</v>
      </c>
      <c r="B1187" s="398" t="s">
        <v>5512</v>
      </c>
      <c r="C1187" s="398" t="s">
        <v>74</v>
      </c>
      <c r="D1187" s="400" t="s">
        <v>9484</v>
      </c>
    </row>
    <row r="1188" spans="1:4" ht="13.5">
      <c r="A1188" s="399">
        <v>95871</v>
      </c>
      <c r="B1188" s="398" t="s">
        <v>5513</v>
      </c>
      <c r="C1188" s="398" t="s">
        <v>74</v>
      </c>
      <c r="D1188" s="400" t="s">
        <v>13549</v>
      </c>
    </row>
    <row r="1189" spans="1:4" ht="13.5">
      <c r="A1189" s="399">
        <v>95874</v>
      </c>
      <c r="B1189" s="398" t="s">
        <v>5514</v>
      </c>
      <c r="C1189" s="398" t="s">
        <v>74</v>
      </c>
      <c r="D1189" s="400" t="s">
        <v>10143</v>
      </c>
    </row>
    <row r="1190" spans="1:4" ht="13.5">
      <c r="A1190" s="399">
        <v>96008</v>
      </c>
      <c r="B1190" s="398" t="s">
        <v>5516</v>
      </c>
      <c r="C1190" s="398" t="s">
        <v>74</v>
      </c>
      <c r="D1190" s="400" t="s">
        <v>13477</v>
      </c>
    </row>
    <row r="1191" spans="1:4" ht="13.5">
      <c r="A1191" s="399">
        <v>96009</v>
      </c>
      <c r="B1191" s="398" t="s">
        <v>5518</v>
      </c>
      <c r="C1191" s="398" t="s">
        <v>74</v>
      </c>
      <c r="D1191" s="400" t="s">
        <v>13550</v>
      </c>
    </row>
    <row r="1192" spans="1:4" ht="13.5">
      <c r="A1192" s="399">
        <v>96011</v>
      </c>
      <c r="B1192" s="398" t="s">
        <v>5520</v>
      </c>
      <c r="C1192" s="398" t="s">
        <v>74</v>
      </c>
      <c r="D1192" s="400" t="s">
        <v>13551</v>
      </c>
    </row>
    <row r="1193" spans="1:4" ht="13.5">
      <c r="A1193" s="399">
        <v>96012</v>
      </c>
      <c r="B1193" s="398" t="s">
        <v>5522</v>
      </c>
      <c r="C1193" s="398" t="s">
        <v>74</v>
      </c>
      <c r="D1193" s="400" t="s">
        <v>13383</v>
      </c>
    </row>
    <row r="1194" spans="1:4" ht="13.5">
      <c r="A1194" s="399">
        <v>96015</v>
      </c>
      <c r="B1194" s="398" t="s">
        <v>5523</v>
      </c>
      <c r="C1194" s="398" t="s">
        <v>74</v>
      </c>
      <c r="D1194" s="400" t="s">
        <v>9470</v>
      </c>
    </row>
    <row r="1195" spans="1:4" ht="13.5">
      <c r="A1195" s="399">
        <v>96016</v>
      </c>
      <c r="B1195" s="398" t="s">
        <v>5524</v>
      </c>
      <c r="C1195" s="398" t="s">
        <v>74</v>
      </c>
      <c r="D1195" s="400" t="s">
        <v>5269</v>
      </c>
    </row>
    <row r="1196" spans="1:4" ht="13.5">
      <c r="A1196" s="399">
        <v>96018</v>
      </c>
      <c r="B1196" s="398" t="s">
        <v>5526</v>
      </c>
      <c r="C1196" s="398" t="s">
        <v>74</v>
      </c>
      <c r="D1196" s="400" t="s">
        <v>9212</v>
      </c>
    </row>
    <row r="1197" spans="1:4" ht="13.5">
      <c r="A1197" s="399">
        <v>96019</v>
      </c>
      <c r="B1197" s="398" t="s">
        <v>5527</v>
      </c>
      <c r="C1197" s="398" t="s">
        <v>74</v>
      </c>
      <c r="D1197" s="400" t="s">
        <v>13552</v>
      </c>
    </row>
    <row r="1198" spans="1:4" ht="13.5">
      <c r="A1198" s="399">
        <v>96023</v>
      </c>
      <c r="B1198" s="398" t="s">
        <v>5528</v>
      </c>
      <c r="C1198" s="398" t="s">
        <v>74</v>
      </c>
      <c r="D1198" s="400" t="s">
        <v>6880</v>
      </c>
    </row>
    <row r="1199" spans="1:4" ht="13.5">
      <c r="A1199" s="399">
        <v>96024</v>
      </c>
      <c r="B1199" s="398" t="s">
        <v>5529</v>
      </c>
      <c r="C1199" s="398" t="s">
        <v>74</v>
      </c>
      <c r="D1199" s="400" t="s">
        <v>11654</v>
      </c>
    </row>
    <row r="1200" spans="1:4" ht="13.5">
      <c r="A1200" s="399">
        <v>96026</v>
      </c>
      <c r="B1200" s="398" t="s">
        <v>5531</v>
      </c>
      <c r="C1200" s="398" t="s">
        <v>74</v>
      </c>
      <c r="D1200" s="400" t="s">
        <v>8629</v>
      </c>
    </row>
    <row r="1201" spans="1:4" ht="13.5">
      <c r="A1201" s="399">
        <v>96027</v>
      </c>
      <c r="B1201" s="398" t="s">
        <v>5532</v>
      </c>
      <c r="C1201" s="398" t="s">
        <v>74</v>
      </c>
      <c r="D1201" s="400" t="s">
        <v>13553</v>
      </c>
    </row>
    <row r="1202" spans="1:4" ht="13.5">
      <c r="A1202" s="399">
        <v>96030</v>
      </c>
      <c r="B1202" s="398" t="s">
        <v>5533</v>
      </c>
      <c r="C1202" s="398" t="s">
        <v>74</v>
      </c>
      <c r="D1202" s="400" t="s">
        <v>13554</v>
      </c>
    </row>
    <row r="1203" spans="1:4" ht="13.5">
      <c r="A1203" s="399">
        <v>96031</v>
      </c>
      <c r="B1203" s="398" t="s">
        <v>5535</v>
      </c>
      <c r="C1203" s="398" t="s">
        <v>74</v>
      </c>
      <c r="D1203" s="400" t="s">
        <v>13498</v>
      </c>
    </row>
    <row r="1204" spans="1:4" ht="13.5">
      <c r="A1204" s="399">
        <v>96032</v>
      </c>
      <c r="B1204" s="398" t="s">
        <v>5536</v>
      </c>
      <c r="C1204" s="398" t="s">
        <v>74</v>
      </c>
      <c r="D1204" s="400" t="s">
        <v>13455</v>
      </c>
    </row>
    <row r="1205" spans="1:4" ht="13.5">
      <c r="A1205" s="399">
        <v>96033</v>
      </c>
      <c r="B1205" s="398" t="s">
        <v>5537</v>
      </c>
      <c r="C1205" s="398" t="s">
        <v>74</v>
      </c>
      <c r="D1205" s="400" t="s">
        <v>13555</v>
      </c>
    </row>
    <row r="1206" spans="1:4" ht="13.5">
      <c r="A1206" s="399">
        <v>96034</v>
      </c>
      <c r="B1206" s="398" t="s">
        <v>5538</v>
      </c>
      <c r="C1206" s="398" t="s">
        <v>74</v>
      </c>
      <c r="D1206" s="400" t="s">
        <v>13556</v>
      </c>
    </row>
    <row r="1207" spans="1:4" ht="13.5">
      <c r="A1207" s="399">
        <v>96053</v>
      </c>
      <c r="B1207" s="398" t="s">
        <v>5539</v>
      </c>
      <c r="C1207" s="398" t="s">
        <v>74</v>
      </c>
      <c r="D1207" s="400" t="s">
        <v>13557</v>
      </c>
    </row>
    <row r="1208" spans="1:4" ht="13.5">
      <c r="A1208" s="399">
        <v>96054</v>
      </c>
      <c r="B1208" s="398" t="s">
        <v>5540</v>
      </c>
      <c r="C1208" s="398" t="s">
        <v>74</v>
      </c>
      <c r="D1208" s="400" t="s">
        <v>5259</v>
      </c>
    </row>
    <row r="1209" spans="1:4" ht="13.5">
      <c r="A1209" s="399">
        <v>96055</v>
      </c>
      <c r="B1209" s="398" t="s">
        <v>5541</v>
      </c>
      <c r="C1209" s="398" t="s">
        <v>74</v>
      </c>
      <c r="D1209" s="400" t="s">
        <v>13558</v>
      </c>
    </row>
    <row r="1210" spans="1:4" ht="13.5">
      <c r="A1210" s="399">
        <v>96056</v>
      </c>
      <c r="B1210" s="398" t="s">
        <v>5542</v>
      </c>
      <c r="C1210" s="398" t="s">
        <v>74</v>
      </c>
      <c r="D1210" s="400" t="s">
        <v>13559</v>
      </c>
    </row>
    <row r="1211" spans="1:4" ht="13.5">
      <c r="A1211" s="399">
        <v>96057</v>
      </c>
      <c r="B1211" s="398" t="s">
        <v>5543</v>
      </c>
      <c r="C1211" s="398" t="s">
        <v>74</v>
      </c>
      <c r="D1211" s="400" t="s">
        <v>13361</v>
      </c>
    </row>
    <row r="1212" spans="1:4" ht="13.5">
      <c r="A1212" s="399">
        <v>96060</v>
      </c>
      <c r="B1212" s="398" t="s">
        <v>5544</v>
      </c>
      <c r="C1212" s="398" t="s">
        <v>74</v>
      </c>
      <c r="D1212" s="400" t="s">
        <v>13560</v>
      </c>
    </row>
    <row r="1213" spans="1:4" ht="13.5">
      <c r="A1213" s="399">
        <v>96061</v>
      </c>
      <c r="B1213" s="398" t="s">
        <v>5545</v>
      </c>
      <c r="C1213" s="398" t="s">
        <v>74</v>
      </c>
      <c r="D1213" s="400" t="s">
        <v>13561</v>
      </c>
    </row>
    <row r="1214" spans="1:4" ht="13.5">
      <c r="A1214" s="399">
        <v>96062</v>
      </c>
      <c r="B1214" s="398" t="s">
        <v>5546</v>
      </c>
      <c r="C1214" s="398" t="s">
        <v>74</v>
      </c>
      <c r="D1214" s="400" t="s">
        <v>13465</v>
      </c>
    </row>
    <row r="1215" spans="1:4" ht="13.5">
      <c r="A1215" s="399">
        <v>96241</v>
      </c>
      <c r="B1215" s="398" t="s">
        <v>5547</v>
      </c>
      <c r="C1215" s="398" t="s">
        <v>74</v>
      </c>
      <c r="D1215" s="400" t="s">
        <v>5548</v>
      </c>
    </row>
    <row r="1216" spans="1:4" ht="13.5">
      <c r="A1216" s="399">
        <v>96242</v>
      </c>
      <c r="B1216" s="398" t="s">
        <v>5549</v>
      </c>
      <c r="C1216" s="398" t="s">
        <v>74</v>
      </c>
      <c r="D1216" s="400" t="s">
        <v>5550</v>
      </c>
    </row>
    <row r="1217" spans="1:4" ht="13.5">
      <c r="A1217" s="399">
        <v>96243</v>
      </c>
      <c r="B1217" s="398" t="s">
        <v>5551</v>
      </c>
      <c r="C1217" s="398" t="s">
        <v>74</v>
      </c>
      <c r="D1217" s="400" t="s">
        <v>5552</v>
      </c>
    </row>
    <row r="1218" spans="1:4" ht="13.5">
      <c r="A1218" s="399">
        <v>96244</v>
      </c>
      <c r="B1218" s="398" t="s">
        <v>5553</v>
      </c>
      <c r="C1218" s="398" t="s">
        <v>74</v>
      </c>
      <c r="D1218" s="400" t="s">
        <v>10333</v>
      </c>
    </row>
    <row r="1219" spans="1:4" ht="13.5">
      <c r="A1219" s="399">
        <v>96301</v>
      </c>
      <c r="B1219" s="398" t="s">
        <v>5555</v>
      </c>
      <c r="C1219" s="398" t="s">
        <v>74</v>
      </c>
      <c r="D1219" s="400" t="s">
        <v>10544</v>
      </c>
    </row>
    <row r="1220" spans="1:4" ht="13.5">
      <c r="A1220" s="399">
        <v>96457</v>
      </c>
      <c r="B1220" s="398" t="s">
        <v>5557</v>
      </c>
      <c r="C1220" s="398" t="s">
        <v>74</v>
      </c>
      <c r="D1220" s="400" t="s">
        <v>13413</v>
      </c>
    </row>
    <row r="1221" spans="1:4" ht="13.5">
      <c r="A1221" s="399">
        <v>96458</v>
      </c>
      <c r="B1221" s="398" t="s">
        <v>5558</v>
      </c>
      <c r="C1221" s="398" t="s">
        <v>74</v>
      </c>
      <c r="D1221" s="400" t="s">
        <v>13562</v>
      </c>
    </row>
    <row r="1222" spans="1:4" ht="13.5">
      <c r="A1222" s="399">
        <v>96459</v>
      </c>
      <c r="B1222" s="398" t="s">
        <v>5559</v>
      </c>
      <c r="C1222" s="398" t="s">
        <v>74</v>
      </c>
      <c r="D1222" s="400" t="s">
        <v>13563</v>
      </c>
    </row>
    <row r="1223" spans="1:4" ht="13.5">
      <c r="A1223" s="399">
        <v>96460</v>
      </c>
      <c r="B1223" s="398" t="s">
        <v>5561</v>
      </c>
      <c r="C1223" s="398" t="s">
        <v>74</v>
      </c>
      <c r="D1223" s="400" t="s">
        <v>13564</v>
      </c>
    </row>
    <row r="1224" spans="1:4" ht="13.5">
      <c r="A1224" s="399">
        <v>98760</v>
      </c>
      <c r="B1224" s="398" t="s">
        <v>5562</v>
      </c>
      <c r="C1224" s="398" t="s">
        <v>74</v>
      </c>
      <c r="D1224" s="400" t="s">
        <v>4942</v>
      </c>
    </row>
    <row r="1225" spans="1:4" ht="13.5">
      <c r="A1225" s="399">
        <v>98761</v>
      </c>
      <c r="B1225" s="398" t="s">
        <v>5563</v>
      </c>
      <c r="C1225" s="398" t="s">
        <v>74</v>
      </c>
      <c r="D1225" s="400" t="s">
        <v>5324</v>
      </c>
    </row>
    <row r="1226" spans="1:4" ht="13.5">
      <c r="A1226" s="399">
        <v>98762</v>
      </c>
      <c r="B1226" s="398" t="s">
        <v>5564</v>
      </c>
      <c r="C1226" s="398" t="s">
        <v>74</v>
      </c>
      <c r="D1226" s="400" t="s">
        <v>4706</v>
      </c>
    </row>
    <row r="1227" spans="1:4" ht="13.5">
      <c r="A1227" s="399">
        <v>98763</v>
      </c>
      <c r="B1227" s="398" t="s">
        <v>5565</v>
      </c>
      <c r="C1227" s="398" t="s">
        <v>74</v>
      </c>
      <c r="D1227" s="400" t="s">
        <v>11030</v>
      </c>
    </row>
    <row r="1228" spans="1:4" ht="13.5">
      <c r="A1228" s="399">
        <v>99829</v>
      </c>
      <c r="B1228" s="398" t="s">
        <v>5566</v>
      </c>
      <c r="C1228" s="398" t="s">
        <v>74</v>
      </c>
      <c r="D1228" s="400" t="s">
        <v>4768</v>
      </c>
    </row>
    <row r="1229" spans="1:4" ht="13.5">
      <c r="A1229" s="399">
        <v>99830</v>
      </c>
      <c r="B1229" s="398" t="s">
        <v>5567</v>
      </c>
      <c r="C1229" s="398" t="s">
        <v>74</v>
      </c>
      <c r="D1229" s="400" t="s">
        <v>5324</v>
      </c>
    </row>
    <row r="1230" spans="1:4" ht="13.5">
      <c r="A1230" s="399">
        <v>99831</v>
      </c>
      <c r="B1230" s="398" t="s">
        <v>5568</v>
      </c>
      <c r="C1230" s="398" t="s">
        <v>74</v>
      </c>
      <c r="D1230" s="400" t="s">
        <v>4978</v>
      </c>
    </row>
    <row r="1231" spans="1:4" ht="13.5">
      <c r="A1231" s="399">
        <v>99832</v>
      </c>
      <c r="B1231" s="398" t="s">
        <v>5569</v>
      </c>
      <c r="C1231" s="398" t="s">
        <v>74</v>
      </c>
      <c r="D1231" s="400" t="s">
        <v>13565</v>
      </c>
    </row>
    <row r="1232" spans="1:4" ht="13.5">
      <c r="A1232" s="399">
        <v>100637</v>
      </c>
      <c r="B1232" s="398" t="s">
        <v>5570</v>
      </c>
      <c r="C1232" s="398" t="s">
        <v>74</v>
      </c>
      <c r="D1232" s="400" t="s">
        <v>13566</v>
      </c>
    </row>
    <row r="1233" spans="1:4" ht="13.5">
      <c r="A1233" s="399">
        <v>100638</v>
      </c>
      <c r="B1233" s="398" t="s">
        <v>5571</v>
      </c>
      <c r="C1233" s="398" t="s">
        <v>74</v>
      </c>
      <c r="D1233" s="400" t="s">
        <v>6573</v>
      </c>
    </row>
    <row r="1234" spans="1:4" ht="13.5">
      <c r="A1234" s="399">
        <v>100639</v>
      </c>
      <c r="B1234" s="398" t="s">
        <v>5573</v>
      </c>
      <c r="C1234" s="398" t="s">
        <v>74</v>
      </c>
      <c r="D1234" s="400" t="s">
        <v>13567</v>
      </c>
    </row>
    <row r="1235" spans="1:4" ht="13.5">
      <c r="A1235" s="399">
        <v>100640</v>
      </c>
      <c r="B1235" s="398" t="s">
        <v>5574</v>
      </c>
      <c r="C1235" s="398" t="s">
        <v>74</v>
      </c>
      <c r="D1235" s="400" t="s">
        <v>13568</v>
      </c>
    </row>
    <row r="1236" spans="1:4" ht="13.5">
      <c r="A1236" s="399">
        <v>100643</v>
      </c>
      <c r="B1236" s="398" t="s">
        <v>5575</v>
      </c>
      <c r="C1236" s="398" t="s">
        <v>74</v>
      </c>
      <c r="D1236" s="400" t="s">
        <v>13569</v>
      </c>
    </row>
    <row r="1237" spans="1:4" ht="13.5">
      <c r="A1237" s="399">
        <v>100644</v>
      </c>
      <c r="B1237" s="398" t="s">
        <v>5576</v>
      </c>
      <c r="C1237" s="398" t="s">
        <v>74</v>
      </c>
      <c r="D1237" s="400" t="s">
        <v>13570</v>
      </c>
    </row>
    <row r="1238" spans="1:4" ht="13.5">
      <c r="A1238" s="399">
        <v>100645</v>
      </c>
      <c r="B1238" s="398" t="s">
        <v>5577</v>
      </c>
      <c r="C1238" s="398" t="s">
        <v>74</v>
      </c>
      <c r="D1238" s="400" t="s">
        <v>13571</v>
      </c>
    </row>
    <row r="1239" spans="1:4" ht="13.5">
      <c r="A1239" s="399">
        <v>100646</v>
      </c>
      <c r="B1239" s="398" t="s">
        <v>5578</v>
      </c>
      <c r="C1239" s="398" t="s">
        <v>74</v>
      </c>
      <c r="D1239" s="400" t="s">
        <v>13572</v>
      </c>
    </row>
    <row r="1240" spans="1:4" ht="13.5">
      <c r="A1240" s="399">
        <v>102270</v>
      </c>
      <c r="B1240" s="398" t="s">
        <v>5579</v>
      </c>
      <c r="C1240" s="398" t="s">
        <v>74</v>
      </c>
      <c r="D1240" s="400" t="s">
        <v>5157</v>
      </c>
    </row>
    <row r="1241" spans="1:4" ht="13.5">
      <c r="A1241" s="399">
        <v>102271</v>
      </c>
      <c r="B1241" s="398" t="s">
        <v>5580</v>
      </c>
      <c r="C1241" s="398" t="s">
        <v>74</v>
      </c>
      <c r="D1241" s="400" t="s">
        <v>4923</v>
      </c>
    </row>
    <row r="1242" spans="1:4" ht="13.5">
      <c r="A1242" s="399">
        <v>102272</v>
      </c>
      <c r="B1242" s="398" t="s">
        <v>5581</v>
      </c>
      <c r="C1242" s="398" t="s">
        <v>74</v>
      </c>
      <c r="D1242" s="400" t="s">
        <v>4947</v>
      </c>
    </row>
    <row r="1243" spans="1:4" ht="13.5">
      <c r="A1243" s="399">
        <v>102273</v>
      </c>
      <c r="B1243" s="398" t="s">
        <v>5582</v>
      </c>
      <c r="C1243" s="398" t="s">
        <v>74</v>
      </c>
      <c r="D1243" s="400" t="s">
        <v>13573</v>
      </c>
    </row>
    <row r="1244" spans="1:4" ht="13.5">
      <c r="A1244" s="399">
        <v>102809</v>
      </c>
      <c r="B1244" s="398" t="s">
        <v>5584</v>
      </c>
      <c r="C1244" s="398" t="s">
        <v>74</v>
      </c>
      <c r="D1244" s="400" t="s">
        <v>5587</v>
      </c>
    </row>
    <row r="1245" spans="1:4" ht="13.5">
      <c r="A1245" s="399">
        <v>102815</v>
      </c>
      <c r="B1245" s="398" t="s">
        <v>5585</v>
      </c>
      <c r="C1245" s="398" t="s">
        <v>74</v>
      </c>
      <c r="D1245" s="400" t="s">
        <v>5333</v>
      </c>
    </row>
    <row r="1246" spans="1:4" ht="13.5">
      <c r="A1246" s="399">
        <v>102826</v>
      </c>
      <c r="B1246" s="398" t="s">
        <v>5586</v>
      </c>
      <c r="C1246" s="398" t="s">
        <v>74</v>
      </c>
      <c r="D1246" s="400" t="s">
        <v>13454</v>
      </c>
    </row>
    <row r="1247" spans="1:4" ht="13.5">
      <c r="A1247" s="399">
        <v>102832</v>
      </c>
      <c r="B1247" s="398" t="s">
        <v>5588</v>
      </c>
      <c r="C1247" s="398" t="s">
        <v>74</v>
      </c>
      <c r="D1247" s="400" t="s">
        <v>13574</v>
      </c>
    </row>
    <row r="1248" spans="1:4" ht="13.5">
      <c r="A1248" s="399">
        <v>102843</v>
      </c>
      <c r="B1248" s="398" t="s">
        <v>5590</v>
      </c>
      <c r="C1248" s="398" t="s">
        <v>74</v>
      </c>
      <c r="D1248" s="400" t="s">
        <v>10654</v>
      </c>
    </row>
    <row r="1249" spans="1:4" ht="13.5">
      <c r="A1249" s="399">
        <v>102849</v>
      </c>
      <c r="B1249" s="398" t="s">
        <v>5591</v>
      </c>
      <c r="C1249" s="398" t="s">
        <v>74</v>
      </c>
      <c r="D1249" s="400" t="s">
        <v>13575</v>
      </c>
    </row>
    <row r="1250" spans="1:4" ht="13.5">
      <c r="A1250" s="399">
        <v>102855</v>
      </c>
      <c r="B1250" s="398" t="s">
        <v>5593</v>
      </c>
      <c r="C1250" s="398" t="s">
        <v>74</v>
      </c>
      <c r="D1250" s="400" t="s">
        <v>13575</v>
      </c>
    </row>
    <row r="1251" spans="1:4" ht="13.5">
      <c r="A1251" s="399">
        <v>102861</v>
      </c>
      <c r="B1251" s="398" t="s">
        <v>5594</v>
      </c>
      <c r="C1251" s="398" t="s">
        <v>74</v>
      </c>
      <c r="D1251" s="400" t="s">
        <v>11864</v>
      </c>
    </row>
    <row r="1252" spans="1:4" ht="13.5">
      <c r="A1252" s="399">
        <v>102867</v>
      </c>
      <c r="B1252" s="398" t="s">
        <v>5595</v>
      </c>
      <c r="C1252" s="398" t="s">
        <v>74</v>
      </c>
      <c r="D1252" s="400" t="s">
        <v>13576</v>
      </c>
    </row>
    <row r="1253" spans="1:4" ht="13.5">
      <c r="A1253" s="399">
        <v>102873</v>
      </c>
      <c r="B1253" s="398" t="s">
        <v>5597</v>
      </c>
      <c r="C1253" s="398" t="s">
        <v>74</v>
      </c>
      <c r="D1253" s="400" t="s">
        <v>13460</v>
      </c>
    </row>
    <row r="1254" spans="1:4" ht="13.5">
      <c r="A1254" s="399">
        <v>102879</v>
      </c>
      <c r="B1254" s="398" t="s">
        <v>5598</v>
      </c>
      <c r="C1254" s="398" t="s">
        <v>74</v>
      </c>
      <c r="D1254" s="400" t="s">
        <v>13577</v>
      </c>
    </row>
    <row r="1255" spans="1:4" ht="13.5">
      <c r="A1255" s="399">
        <v>102885</v>
      </c>
      <c r="B1255" s="398" t="s">
        <v>5599</v>
      </c>
      <c r="C1255" s="398" t="s">
        <v>74</v>
      </c>
      <c r="D1255" s="400" t="s">
        <v>13402</v>
      </c>
    </row>
    <row r="1256" spans="1:4" ht="13.5">
      <c r="A1256" s="399">
        <v>102891</v>
      </c>
      <c r="B1256" s="398" t="s">
        <v>5600</v>
      </c>
      <c r="C1256" s="398" t="s">
        <v>74</v>
      </c>
      <c r="D1256" s="400" t="s">
        <v>13402</v>
      </c>
    </row>
    <row r="1257" spans="1:4" ht="13.5">
      <c r="A1257" s="399">
        <v>102897</v>
      </c>
      <c r="B1257" s="398" t="s">
        <v>5601</v>
      </c>
      <c r="C1257" s="398" t="s">
        <v>74</v>
      </c>
      <c r="D1257" s="400" t="s">
        <v>13421</v>
      </c>
    </row>
    <row r="1258" spans="1:4" ht="13.5">
      <c r="A1258" s="399">
        <v>102903</v>
      </c>
      <c r="B1258" s="398" t="s">
        <v>5602</v>
      </c>
      <c r="C1258" s="398" t="s">
        <v>74</v>
      </c>
      <c r="D1258" s="400" t="s">
        <v>11794</v>
      </c>
    </row>
    <row r="1259" spans="1:4" ht="13.5">
      <c r="A1259" s="399">
        <v>102909</v>
      </c>
      <c r="B1259" s="398" t="s">
        <v>5603</v>
      </c>
      <c r="C1259" s="398" t="s">
        <v>74</v>
      </c>
      <c r="D1259" s="400" t="s">
        <v>13578</v>
      </c>
    </row>
    <row r="1260" spans="1:4" ht="13.5">
      <c r="A1260" s="399">
        <v>102915</v>
      </c>
      <c r="B1260" s="398" t="s">
        <v>5604</v>
      </c>
      <c r="C1260" s="398" t="s">
        <v>74</v>
      </c>
      <c r="D1260" s="400" t="s">
        <v>5596</v>
      </c>
    </row>
    <row r="1261" spans="1:4" ht="13.5">
      <c r="A1261" s="399">
        <v>102927</v>
      </c>
      <c r="B1261" s="398" t="s">
        <v>5605</v>
      </c>
      <c r="C1261" s="398" t="s">
        <v>74</v>
      </c>
      <c r="D1261" s="400" t="s">
        <v>4626</v>
      </c>
    </row>
    <row r="1262" spans="1:4" ht="13.5">
      <c r="A1262" s="399">
        <v>102933</v>
      </c>
      <c r="B1262" s="398" t="s">
        <v>5606</v>
      </c>
      <c r="C1262" s="398" t="s">
        <v>74</v>
      </c>
      <c r="D1262" s="400" t="s">
        <v>4626</v>
      </c>
    </row>
    <row r="1263" spans="1:4" ht="13.5">
      <c r="A1263" s="399">
        <v>102939</v>
      </c>
      <c r="B1263" s="398" t="s">
        <v>5608</v>
      </c>
      <c r="C1263" s="398" t="s">
        <v>74</v>
      </c>
      <c r="D1263" s="400" t="s">
        <v>10978</v>
      </c>
    </row>
    <row r="1264" spans="1:4" ht="13.5">
      <c r="A1264" s="399">
        <v>102945</v>
      </c>
      <c r="B1264" s="398" t="s">
        <v>5609</v>
      </c>
      <c r="C1264" s="398" t="s">
        <v>74</v>
      </c>
      <c r="D1264" s="400" t="s">
        <v>4980</v>
      </c>
    </row>
    <row r="1265" spans="1:4" ht="13.5">
      <c r="A1265" s="399">
        <v>102951</v>
      </c>
      <c r="B1265" s="398" t="s">
        <v>5610</v>
      </c>
      <c r="C1265" s="398" t="s">
        <v>74</v>
      </c>
      <c r="D1265" s="400" t="s">
        <v>5596</v>
      </c>
    </row>
    <row r="1266" spans="1:4" ht="13.5">
      <c r="A1266" s="399">
        <v>102957</v>
      </c>
      <c r="B1266" s="398" t="s">
        <v>5611</v>
      </c>
      <c r="C1266" s="398" t="s">
        <v>74</v>
      </c>
      <c r="D1266" s="400" t="s">
        <v>9551</v>
      </c>
    </row>
    <row r="1267" spans="1:4" ht="13.5">
      <c r="A1267" s="399">
        <v>102963</v>
      </c>
      <c r="B1267" s="398" t="s">
        <v>5612</v>
      </c>
      <c r="C1267" s="398" t="s">
        <v>74</v>
      </c>
      <c r="D1267" s="400" t="s">
        <v>13434</v>
      </c>
    </row>
    <row r="1268" spans="1:4" ht="13.5">
      <c r="A1268" s="399">
        <v>102969</v>
      </c>
      <c r="B1268" s="398" t="s">
        <v>5613</v>
      </c>
      <c r="C1268" s="398" t="s">
        <v>74</v>
      </c>
      <c r="D1268" s="400" t="s">
        <v>13579</v>
      </c>
    </row>
    <row r="1269" spans="1:4" ht="13.5">
      <c r="A1269" s="399">
        <v>102985</v>
      </c>
      <c r="B1269" s="398" t="s">
        <v>5614</v>
      </c>
      <c r="C1269" s="398" t="s">
        <v>74</v>
      </c>
      <c r="D1269" s="400" t="s">
        <v>13580</v>
      </c>
    </row>
    <row r="1270" spans="1:4" ht="13.5">
      <c r="A1270" s="399">
        <v>103156</v>
      </c>
      <c r="B1270" s="398" t="s">
        <v>5615</v>
      </c>
      <c r="C1270" s="398" t="s">
        <v>74</v>
      </c>
      <c r="D1270" s="400" t="s">
        <v>5479</v>
      </c>
    </row>
    <row r="1271" spans="1:4" ht="13.5">
      <c r="A1271" s="399">
        <v>103162</v>
      </c>
      <c r="B1271" s="398" t="s">
        <v>5617</v>
      </c>
      <c r="C1271" s="398" t="s">
        <v>74</v>
      </c>
      <c r="D1271" s="400" t="s">
        <v>11733</v>
      </c>
    </row>
    <row r="1272" spans="1:4" ht="13.5">
      <c r="A1272" s="399">
        <v>103168</v>
      </c>
      <c r="B1272" s="398" t="s">
        <v>5619</v>
      </c>
      <c r="C1272" s="398" t="s">
        <v>74</v>
      </c>
      <c r="D1272" s="400" t="s">
        <v>5333</v>
      </c>
    </row>
    <row r="1273" spans="1:4" ht="13.5">
      <c r="A1273" s="399">
        <v>103174</v>
      </c>
      <c r="B1273" s="398" t="s">
        <v>5620</v>
      </c>
      <c r="C1273" s="398" t="s">
        <v>74</v>
      </c>
      <c r="D1273" s="400" t="s">
        <v>13574</v>
      </c>
    </row>
    <row r="1274" spans="1:4" ht="13.5">
      <c r="A1274" s="399">
        <v>103180</v>
      </c>
      <c r="B1274" s="398" t="s">
        <v>5621</v>
      </c>
      <c r="C1274" s="398" t="s">
        <v>74</v>
      </c>
      <c r="D1274" s="400" t="s">
        <v>13581</v>
      </c>
    </row>
    <row r="1275" spans="1:4" ht="13.5">
      <c r="A1275" s="399">
        <v>103223</v>
      </c>
      <c r="B1275" s="398" t="s">
        <v>5623</v>
      </c>
      <c r="C1275" s="398" t="s">
        <v>74</v>
      </c>
      <c r="D1275" s="400" t="s">
        <v>8664</v>
      </c>
    </row>
    <row r="1276" spans="1:4" ht="13.5">
      <c r="A1276" s="399">
        <v>103229</v>
      </c>
      <c r="B1276" s="398" t="s">
        <v>5624</v>
      </c>
      <c r="C1276" s="398" t="s">
        <v>74</v>
      </c>
      <c r="D1276" s="400" t="s">
        <v>13582</v>
      </c>
    </row>
    <row r="1277" spans="1:4" ht="13.5">
      <c r="A1277" s="399">
        <v>103235</v>
      </c>
      <c r="B1277" s="398" t="s">
        <v>5625</v>
      </c>
      <c r="C1277" s="398" t="s">
        <v>74</v>
      </c>
      <c r="D1277" s="400" t="s">
        <v>13583</v>
      </c>
    </row>
    <row r="1278" spans="1:4" ht="13.5">
      <c r="A1278" s="399">
        <v>103241</v>
      </c>
      <c r="B1278" s="398" t="s">
        <v>5626</v>
      </c>
      <c r="C1278" s="398" t="s">
        <v>74</v>
      </c>
      <c r="D1278" s="400" t="s">
        <v>7971</v>
      </c>
    </row>
    <row r="1279" spans="1:4" ht="13.5">
      <c r="A1279" s="399">
        <v>92259</v>
      </c>
      <c r="B1279" s="398" t="s">
        <v>5628</v>
      </c>
      <c r="C1279" s="398" t="s">
        <v>82</v>
      </c>
      <c r="D1279" s="400" t="s">
        <v>13584</v>
      </c>
    </row>
    <row r="1280" spans="1:4" ht="13.5">
      <c r="A1280" s="399">
        <v>92260</v>
      </c>
      <c r="B1280" s="398" t="s">
        <v>5629</v>
      </c>
      <c r="C1280" s="398" t="s">
        <v>82</v>
      </c>
      <c r="D1280" s="400" t="s">
        <v>13585</v>
      </c>
    </row>
    <row r="1281" spans="1:4" ht="13.5">
      <c r="A1281" s="399">
        <v>92261</v>
      </c>
      <c r="B1281" s="398" t="s">
        <v>5630</v>
      </c>
      <c r="C1281" s="398" t="s">
        <v>82</v>
      </c>
      <c r="D1281" s="400" t="s">
        <v>13586</v>
      </c>
    </row>
    <row r="1282" spans="1:4" ht="13.5">
      <c r="A1282" s="399">
        <v>92262</v>
      </c>
      <c r="B1282" s="398" t="s">
        <v>5631</v>
      </c>
      <c r="C1282" s="398" t="s">
        <v>82</v>
      </c>
      <c r="D1282" s="400" t="s">
        <v>13587</v>
      </c>
    </row>
    <row r="1283" spans="1:4" ht="13.5">
      <c r="A1283" s="399">
        <v>92539</v>
      </c>
      <c r="B1283" s="398" t="s">
        <v>5632</v>
      </c>
      <c r="C1283" s="398" t="s">
        <v>2498</v>
      </c>
      <c r="D1283" s="400" t="s">
        <v>13588</v>
      </c>
    </row>
    <row r="1284" spans="1:4" ht="13.5">
      <c r="A1284" s="399">
        <v>92540</v>
      </c>
      <c r="B1284" s="398" t="s">
        <v>5633</v>
      </c>
      <c r="C1284" s="398" t="s">
        <v>2498</v>
      </c>
      <c r="D1284" s="400" t="s">
        <v>13589</v>
      </c>
    </row>
    <row r="1285" spans="1:4" ht="13.5">
      <c r="A1285" s="399">
        <v>92541</v>
      </c>
      <c r="B1285" s="398" t="s">
        <v>5634</v>
      </c>
      <c r="C1285" s="398" t="s">
        <v>2498</v>
      </c>
      <c r="D1285" s="400" t="s">
        <v>13590</v>
      </c>
    </row>
    <row r="1286" spans="1:4" ht="13.5">
      <c r="A1286" s="399">
        <v>92542</v>
      </c>
      <c r="B1286" s="398" t="s">
        <v>5635</v>
      </c>
      <c r="C1286" s="398" t="s">
        <v>2498</v>
      </c>
      <c r="D1286" s="400" t="s">
        <v>13591</v>
      </c>
    </row>
    <row r="1287" spans="1:4" ht="13.5">
      <c r="A1287" s="399">
        <v>92543</v>
      </c>
      <c r="B1287" s="398" t="s">
        <v>5636</v>
      </c>
      <c r="C1287" s="398" t="s">
        <v>2498</v>
      </c>
      <c r="D1287" s="400" t="s">
        <v>13592</v>
      </c>
    </row>
    <row r="1288" spans="1:4" ht="13.5">
      <c r="A1288" s="399">
        <v>92544</v>
      </c>
      <c r="B1288" s="398" t="s">
        <v>5638</v>
      </c>
      <c r="C1288" s="398" t="s">
        <v>2498</v>
      </c>
      <c r="D1288" s="400" t="s">
        <v>13593</v>
      </c>
    </row>
    <row r="1289" spans="1:4" ht="13.5">
      <c r="A1289" s="399">
        <v>92545</v>
      </c>
      <c r="B1289" s="398" t="s">
        <v>5639</v>
      </c>
      <c r="C1289" s="398" t="s">
        <v>82</v>
      </c>
      <c r="D1289" s="400" t="s">
        <v>13594</v>
      </c>
    </row>
    <row r="1290" spans="1:4" ht="13.5">
      <c r="A1290" s="399">
        <v>92546</v>
      </c>
      <c r="B1290" s="398" t="s">
        <v>5640</v>
      </c>
      <c r="C1290" s="398" t="s">
        <v>82</v>
      </c>
      <c r="D1290" s="400" t="s">
        <v>13595</v>
      </c>
    </row>
    <row r="1291" spans="1:4" ht="13.5">
      <c r="A1291" s="399">
        <v>92547</v>
      </c>
      <c r="B1291" s="398" t="s">
        <v>5641</v>
      </c>
      <c r="C1291" s="398" t="s">
        <v>82</v>
      </c>
      <c r="D1291" s="400" t="s">
        <v>13596</v>
      </c>
    </row>
    <row r="1292" spans="1:4" ht="13.5">
      <c r="A1292" s="399">
        <v>92548</v>
      </c>
      <c r="B1292" s="398" t="s">
        <v>5642</v>
      </c>
      <c r="C1292" s="398" t="s">
        <v>82</v>
      </c>
      <c r="D1292" s="400" t="s">
        <v>13597</v>
      </c>
    </row>
    <row r="1293" spans="1:4" ht="13.5">
      <c r="A1293" s="399">
        <v>92549</v>
      </c>
      <c r="B1293" s="398" t="s">
        <v>5643</v>
      </c>
      <c r="C1293" s="398" t="s">
        <v>82</v>
      </c>
      <c r="D1293" s="400" t="s">
        <v>13598</v>
      </c>
    </row>
    <row r="1294" spans="1:4" ht="13.5">
      <c r="A1294" s="399">
        <v>92550</v>
      </c>
      <c r="B1294" s="398" t="s">
        <v>5644</v>
      </c>
      <c r="C1294" s="398" t="s">
        <v>82</v>
      </c>
      <c r="D1294" s="400" t="s">
        <v>13599</v>
      </c>
    </row>
    <row r="1295" spans="1:4" ht="13.5">
      <c r="A1295" s="399">
        <v>92551</v>
      </c>
      <c r="B1295" s="398" t="s">
        <v>5645</v>
      </c>
      <c r="C1295" s="398" t="s">
        <v>82</v>
      </c>
      <c r="D1295" s="400" t="s">
        <v>13600</v>
      </c>
    </row>
    <row r="1296" spans="1:4" ht="13.5">
      <c r="A1296" s="399">
        <v>92552</v>
      </c>
      <c r="B1296" s="398" t="s">
        <v>5646</v>
      </c>
      <c r="C1296" s="398" t="s">
        <v>82</v>
      </c>
      <c r="D1296" s="400" t="s">
        <v>13601</v>
      </c>
    </row>
    <row r="1297" spans="1:4" ht="13.5">
      <c r="A1297" s="399">
        <v>92553</v>
      </c>
      <c r="B1297" s="398" t="s">
        <v>5647</v>
      </c>
      <c r="C1297" s="398" t="s">
        <v>82</v>
      </c>
      <c r="D1297" s="400" t="s">
        <v>13602</v>
      </c>
    </row>
    <row r="1298" spans="1:4" ht="13.5">
      <c r="A1298" s="399">
        <v>92554</v>
      </c>
      <c r="B1298" s="398" t="s">
        <v>5648</v>
      </c>
      <c r="C1298" s="398" t="s">
        <v>82</v>
      </c>
      <c r="D1298" s="400" t="s">
        <v>13603</v>
      </c>
    </row>
    <row r="1299" spans="1:4" ht="13.5">
      <c r="A1299" s="399">
        <v>92555</v>
      </c>
      <c r="B1299" s="398" t="s">
        <v>5649</v>
      </c>
      <c r="C1299" s="398" t="s">
        <v>82</v>
      </c>
      <c r="D1299" s="400" t="s">
        <v>13604</v>
      </c>
    </row>
    <row r="1300" spans="1:4" ht="13.5">
      <c r="A1300" s="399">
        <v>92556</v>
      </c>
      <c r="B1300" s="398" t="s">
        <v>5650</v>
      </c>
      <c r="C1300" s="398" t="s">
        <v>82</v>
      </c>
      <c r="D1300" s="400" t="s">
        <v>13605</v>
      </c>
    </row>
    <row r="1301" spans="1:4" ht="13.5">
      <c r="A1301" s="399">
        <v>92557</v>
      </c>
      <c r="B1301" s="398" t="s">
        <v>5651</v>
      </c>
      <c r="C1301" s="398" t="s">
        <v>82</v>
      </c>
      <c r="D1301" s="400" t="s">
        <v>13606</v>
      </c>
    </row>
    <row r="1302" spans="1:4" ht="13.5">
      <c r="A1302" s="399">
        <v>92558</v>
      </c>
      <c r="B1302" s="398" t="s">
        <v>5652</v>
      </c>
      <c r="C1302" s="398" t="s">
        <v>82</v>
      </c>
      <c r="D1302" s="400" t="s">
        <v>13607</v>
      </c>
    </row>
    <row r="1303" spans="1:4" ht="13.5">
      <c r="A1303" s="399">
        <v>92559</v>
      </c>
      <c r="B1303" s="398" t="s">
        <v>5653</v>
      </c>
      <c r="C1303" s="398" t="s">
        <v>82</v>
      </c>
      <c r="D1303" s="400" t="s">
        <v>13608</v>
      </c>
    </row>
    <row r="1304" spans="1:4" ht="13.5">
      <c r="A1304" s="399">
        <v>92560</v>
      </c>
      <c r="B1304" s="398" t="s">
        <v>5654</v>
      </c>
      <c r="C1304" s="398" t="s">
        <v>82</v>
      </c>
      <c r="D1304" s="400" t="s">
        <v>13609</v>
      </c>
    </row>
    <row r="1305" spans="1:4" ht="13.5">
      <c r="A1305" s="399">
        <v>92561</v>
      </c>
      <c r="B1305" s="398" t="s">
        <v>5655</v>
      </c>
      <c r="C1305" s="398" t="s">
        <v>82</v>
      </c>
      <c r="D1305" s="400" t="s">
        <v>13610</v>
      </c>
    </row>
    <row r="1306" spans="1:4" ht="13.5">
      <c r="A1306" s="399">
        <v>92562</v>
      </c>
      <c r="B1306" s="398" t="s">
        <v>5656</v>
      </c>
      <c r="C1306" s="398" t="s">
        <v>82</v>
      </c>
      <c r="D1306" s="400" t="s">
        <v>13611</v>
      </c>
    </row>
    <row r="1307" spans="1:4" ht="13.5">
      <c r="A1307" s="399">
        <v>92563</v>
      </c>
      <c r="B1307" s="398" t="s">
        <v>5657</v>
      </c>
      <c r="C1307" s="398" t="s">
        <v>82</v>
      </c>
      <c r="D1307" s="400" t="s">
        <v>13612</v>
      </c>
    </row>
    <row r="1308" spans="1:4" ht="13.5">
      <c r="A1308" s="399">
        <v>92564</v>
      </c>
      <c r="B1308" s="398" t="s">
        <v>5658</v>
      </c>
      <c r="C1308" s="398" t="s">
        <v>82</v>
      </c>
      <c r="D1308" s="400" t="s">
        <v>13613</v>
      </c>
    </row>
    <row r="1309" spans="1:4" ht="13.5">
      <c r="A1309" s="399">
        <v>92565</v>
      </c>
      <c r="B1309" s="398" t="s">
        <v>5659</v>
      </c>
      <c r="C1309" s="398" t="s">
        <v>2498</v>
      </c>
      <c r="D1309" s="400" t="s">
        <v>7451</v>
      </c>
    </row>
    <row r="1310" spans="1:4" ht="13.5">
      <c r="A1310" s="399">
        <v>92566</v>
      </c>
      <c r="B1310" s="398" t="s">
        <v>5660</v>
      </c>
      <c r="C1310" s="398" t="s">
        <v>2498</v>
      </c>
      <c r="D1310" s="400" t="s">
        <v>13322</v>
      </c>
    </row>
    <row r="1311" spans="1:4" ht="13.5">
      <c r="A1311" s="399">
        <v>92567</v>
      </c>
      <c r="B1311" s="398" t="s">
        <v>5661</v>
      </c>
      <c r="C1311" s="398" t="s">
        <v>2498</v>
      </c>
      <c r="D1311" s="400" t="s">
        <v>13614</v>
      </c>
    </row>
    <row r="1312" spans="1:4" ht="13.5">
      <c r="A1312" s="399">
        <v>100379</v>
      </c>
      <c r="B1312" s="398" t="s">
        <v>5662</v>
      </c>
      <c r="C1312" s="398" t="s">
        <v>2498</v>
      </c>
      <c r="D1312" s="400" t="s">
        <v>7451</v>
      </c>
    </row>
    <row r="1313" spans="1:4" ht="13.5">
      <c r="A1313" s="399">
        <v>100380</v>
      </c>
      <c r="B1313" s="398" t="s">
        <v>5663</v>
      </c>
      <c r="C1313" s="398" t="s">
        <v>2498</v>
      </c>
      <c r="D1313" s="400" t="s">
        <v>13615</v>
      </c>
    </row>
    <row r="1314" spans="1:4" ht="13.5">
      <c r="A1314" s="399">
        <v>100381</v>
      </c>
      <c r="B1314" s="398" t="s">
        <v>5664</v>
      </c>
      <c r="C1314" s="398" t="s">
        <v>2498</v>
      </c>
      <c r="D1314" s="400" t="s">
        <v>10611</v>
      </c>
    </row>
    <row r="1315" spans="1:4" ht="13.5">
      <c r="A1315" s="399">
        <v>100383</v>
      </c>
      <c r="B1315" s="398" t="s">
        <v>5665</v>
      </c>
      <c r="C1315" s="398" t="s">
        <v>2498</v>
      </c>
      <c r="D1315" s="400" t="s">
        <v>12913</v>
      </c>
    </row>
    <row r="1316" spans="1:4" ht="13.5">
      <c r="A1316" s="399">
        <v>100384</v>
      </c>
      <c r="B1316" s="398" t="s">
        <v>5666</v>
      </c>
      <c r="C1316" s="398" t="s">
        <v>2498</v>
      </c>
      <c r="D1316" s="400" t="s">
        <v>13616</v>
      </c>
    </row>
    <row r="1317" spans="1:4" ht="13.5">
      <c r="A1317" s="399">
        <v>100385</v>
      </c>
      <c r="B1317" s="398" t="s">
        <v>5668</v>
      </c>
      <c r="C1317" s="398" t="s">
        <v>2498</v>
      </c>
      <c r="D1317" s="400" t="s">
        <v>13614</v>
      </c>
    </row>
    <row r="1318" spans="1:4" ht="13.5">
      <c r="A1318" s="399">
        <v>100386</v>
      </c>
      <c r="B1318" s="398" t="s">
        <v>5669</v>
      </c>
      <c r="C1318" s="398" t="s">
        <v>2498</v>
      </c>
      <c r="D1318" s="400" t="s">
        <v>4695</v>
      </c>
    </row>
    <row r="1319" spans="1:4" ht="13.5">
      <c r="A1319" s="399">
        <v>100387</v>
      </c>
      <c r="B1319" s="398" t="s">
        <v>5670</v>
      </c>
      <c r="C1319" s="398" t="s">
        <v>2498</v>
      </c>
      <c r="D1319" s="400" t="s">
        <v>13617</v>
      </c>
    </row>
    <row r="1320" spans="1:4" ht="13.5">
      <c r="A1320" s="399">
        <v>100388</v>
      </c>
      <c r="B1320" s="398" t="s">
        <v>5672</v>
      </c>
      <c r="C1320" s="398" t="s">
        <v>2498</v>
      </c>
      <c r="D1320" s="400" t="s">
        <v>6738</v>
      </c>
    </row>
    <row r="1321" spans="1:4" ht="13.5">
      <c r="A1321" s="399">
        <v>100389</v>
      </c>
      <c r="B1321" s="398" t="s">
        <v>5674</v>
      </c>
      <c r="C1321" s="398" t="s">
        <v>2498</v>
      </c>
      <c r="D1321" s="400" t="s">
        <v>12392</v>
      </c>
    </row>
    <row r="1322" spans="1:4" ht="13.5">
      <c r="A1322" s="399">
        <v>100390</v>
      </c>
      <c r="B1322" s="398" t="s">
        <v>5675</v>
      </c>
      <c r="C1322" s="398" t="s">
        <v>2498</v>
      </c>
      <c r="D1322" s="400" t="s">
        <v>13618</v>
      </c>
    </row>
    <row r="1323" spans="1:4" ht="13.5">
      <c r="A1323" s="399">
        <v>100391</v>
      </c>
      <c r="B1323" s="398" t="s">
        <v>5677</v>
      </c>
      <c r="C1323" s="398" t="s">
        <v>2498</v>
      </c>
      <c r="D1323" s="400" t="s">
        <v>13619</v>
      </c>
    </row>
    <row r="1324" spans="1:4" ht="13.5">
      <c r="A1324" s="399">
        <v>100392</v>
      </c>
      <c r="B1324" s="398" t="s">
        <v>5678</v>
      </c>
      <c r="C1324" s="398" t="s">
        <v>2498</v>
      </c>
      <c r="D1324" s="400" t="s">
        <v>6499</v>
      </c>
    </row>
    <row r="1325" spans="1:4" ht="13.5">
      <c r="A1325" s="399">
        <v>100393</v>
      </c>
      <c r="B1325" s="398" t="s">
        <v>5679</v>
      </c>
      <c r="C1325" s="398" t="s">
        <v>2498</v>
      </c>
      <c r="D1325" s="400" t="s">
        <v>13620</v>
      </c>
    </row>
    <row r="1326" spans="1:4" ht="13.5">
      <c r="A1326" s="399">
        <v>100394</v>
      </c>
      <c r="B1326" s="398" t="s">
        <v>5680</v>
      </c>
      <c r="C1326" s="398" t="s">
        <v>2498</v>
      </c>
      <c r="D1326" s="400" t="s">
        <v>13621</v>
      </c>
    </row>
    <row r="1327" spans="1:4" ht="13.5">
      <c r="A1327" s="399">
        <v>100395</v>
      </c>
      <c r="B1327" s="398" t="s">
        <v>5681</v>
      </c>
      <c r="C1327" s="398" t="s">
        <v>2498</v>
      </c>
      <c r="D1327" s="400" t="s">
        <v>13622</v>
      </c>
    </row>
    <row r="1328" spans="1:4" ht="13.5">
      <c r="A1328" s="399">
        <v>94189</v>
      </c>
      <c r="B1328" s="398" t="s">
        <v>5682</v>
      </c>
      <c r="C1328" s="398" t="s">
        <v>2498</v>
      </c>
      <c r="D1328" s="400" t="s">
        <v>13623</v>
      </c>
    </row>
    <row r="1329" spans="1:4" ht="13.5">
      <c r="A1329" s="399">
        <v>94192</v>
      </c>
      <c r="B1329" s="398" t="s">
        <v>5684</v>
      </c>
      <c r="C1329" s="398" t="s">
        <v>2498</v>
      </c>
      <c r="D1329" s="400" t="s">
        <v>13624</v>
      </c>
    </row>
    <row r="1330" spans="1:4" ht="13.5">
      <c r="A1330" s="399">
        <v>94195</v>
      </c>
      <c r="B1330" s="398" t="s">
        <v>5685</v>
      </c>
      <c r="C1330" s="398" t="s">
        <v>2498</v>
      </c>
      <c r="D1330" s="400" t="s">
        <v>5572</v>
      </c>
    </row>
    <row r="1331" spans="1:4" ht="13.5">
      <c r="A1331" s="399">
        <v>94198</v>
      </c>
      <c r="B1331" s="398" t="s">
        <v>5687</v>
      </c>
      <c r="C1331" s="398" t="s">
        <v>2498</v>
      </c>
      <c r="D1331" s="400" t="s">
        <v>13625</v>
      </c>
    </row>
    <row r="1332" spans="1:4" ht="13.5">
      <c r="A1332" s="399">
        <v>94201</v>
      </c>
      <c r="B1332" s="398" t="s">
        <v>5689</v>
      </c>
      <c r="C1332" s="398" t="s">
        <v>2498</v>
      </c>
      <c r="D1332" s="400" t="s">
        <v>7433</v>
      </c>
    </row>
    <row r="1333" spans="1:4" ht="13.5">
      <c r="A1333" s="399">
        <v>94204</v>
      </c>
      <c r="B1333" s="398" t="s">
        <v>5690</v>
      </c>
      <c r="C1333" s="398" t="s">
        <v>2498</v>
      </c>
      <c r="D1333" s="400" t="s">
        <v>13626</v>
      </c>
    </row>
    <row r="1334" spans="1:4" ht="13.5">
      <c r="A1334" s="399">
        <v>94224</v>
      </c>
      <c r="B1334" s="398" t="s">
        <v>5691</v>
      </c>
      <c r="C1334" s="398" t="s">
        <v>81</v>
      </c>
      <c r="D1334" s="400" t="s">
        <v>13627</v>
      </c>
    </row>
    <row r="1335" spans="1:4" ht="13.5">
      <c r="A1335" s="399">
        <v>94226</v>
      </c>
      <c r="B1335" s="398" t="s">
        <v>5692</v>
      </c>
      <c r="C1335" s="398" t="s">
        <v>2498</v>
      </c>
      <c r="D1335" s="400" t="s">
        <v>4522</v>
      </c>
    </row>
    <row r="1336" spans="1:4" ht="13.5">
      <c r="A1336" s="399">
        <v>94232</v>
      </c>
      <c r="B1336" s="398" t="s">
        <v>5694</v>
      </c>
      <c r="C1336" s="398" t="s">
        <v>82</v>
      </c>
      <c r="D1336" s="400" t="s">
        <v>5695</v>
      </c>
    </row>
    <row r="1337" spans="1:4" ht="13.5">
      <c r="A1337" s="399">
        <v>94440</v>
      </c>
      <c r="B1337" s="398" t="s">
        <v>5696</v>
      </c>
      <c r="C1337" s="398" t="s">
        <v>2498</v>
      </c>
      <c r="D1337" s="400" t="s">
        <v>5572</v>
      </c>
    </row>
    <row r="1338" spans="1:4" ht="13.5">
      <c r="A1338" s="399">
        <v>94441</v>
      </c>
      <c r="B1338" s="398" t="s">
        <v>5697</v>
      </c>
      <c r="C1338" s="398" t="s">
        <v>2498</v>
      </c>
      <c r="D1338" s="400" t="s">
        <v>13625</v>
      </c>
    </row>
    <row r="1339" spans="1:4" ht="13.5">
      <c r="A1339" s="399">
        <v>94442</v>
      </c>
      <c r="B1339" s="398" t="s">
        <v>5698</v>
      </c>
      <c r="C1339" s="398" t="s">
        <v>2498</v>
      </c>
      <c r="D1339" s="400" t="s">
        <v>5572</v>
      </c>
    </row>
    <row r="1340" spans="1:4" ht="13.5">
      <c r="A1340" s="399">
        <v>94443</v>
      </c>
      <c r="B1340" s="398" t="s">
        <v>5699</v>
      </c>
      <c r="C1340" s="398" t="s">
        <v>2498</v>
      </c>
      <c r="D1340" s="400" t="s">
        <v>13625</v>
      </c>
    </row>
    <row r="1341" spans="1:4" ht="13.5">
      <c r="A1341" s="399">
        <v>94445</v>
      </c>
      <c r="B1341" s="398" t="s">
        <v>5700</v>
      </c>
      <c r="C1341" s="398" t="s">
        <v>2498</v>
      </c>
      <c r="D1341" s="400" t="s">
        <v>7433</v>
      </c>
    </row>
    <row r="1342" spans="1:4" ht="13.5">
      <c r="A1342" s="399">
        <v>94446</v>
      </c>
      <c r="B1342" s="398" t="s">
        <v>5701</v>
      </c>
      <c r="C1342" s="398" t="s">
        <v>2498</v>
      </c>
      <c r="D1342" s="400" t="s">
        <v>13626</v>
      </c>
    </row>
    <row r="1343" spans="1:4" ht="13.5">
      <c r="A1343" s="399">
        <v>94447</v>
      </c>
      <c r="B1343" s="398" t="s">
        <v>5702</v>
      </c>
      <c r="C1343" s="398" t="s">
        <v>2498</v>
      </c>
      <c r="D1343" s="400" t="s">
        <v>7433</v>
      </c>
    </row>
    <row r="1344" spans="1:4" ht="13.5">
      <c r="A1344" s="399">
        <v>94448</v>
      </c>
      <c r="B1344" s="398" t="s">
        <v>5703</v>
      </c>
      <c r="C1344" s="398" t="s">
        <v>2498</v>
      </c>
      <c r="D1344" s="400" t="s">
        <v>13626</v>
      </c>
    </row>
    <row r="1345" spans="1:4" ht="13.5">
      <c r="A1345" s="399">
        <v>94207</v>
      </c>
      <c r="B1345" s="398" t="s">
        <v>5704</v>
      </c>
      <c r="C1345" s="398" t="s">
        <v>2498</v>
      </c>
      <c r="D1345" s="400" t="s">
        <v>13628</v>
      </c>
    </row>
    <row r="1346" spans="1:4" ht="13.5">
      <c r="A1346" s="399">
        <v>94210</v>
      </c>
      <c r="B1346" s="398" t="s">
        <v>5705</v>
      </c>
      <c r="C1346" s="398" t="s">
        <v>2498</v>
      </c>
      <c r="D1346" s="400" t="s">
        <v>13629</v>
      </c>
    </row>
    <row r="1347" spans="1:4" ht="13.5">
      <c r="A1347" s="399">
        <v>94218</v>
      </c>
      <c r="B1347" s="398" t="s">
        <v>5706</v>
      </c>
      <c r="C1347" s="398" t="s">
        <v>2498</v>
      </c>
      <c r="D1347" s="400" t="s">
        <v>13630</v>
      </c>
    </row>
    <row r="1348" spans="1:4" ht="13.5">
      <c r="A1348" s="399">
        <v>94213</v>
      </c>
      <c r="B1348" s="398" t="s">
        <v>5707</v>
      </c>
      <c r="C1348" s="398" t="s">
        <v>2498</v>
      </c>
      <c r="D1348" s="400" t="s">
        <v>13631</v>
      </c>
    </row>
    <row r="1349" spans="1:4" ht="13.5">
      <c r="A1349" s="399">
        <v>94216</v>
      </c>
      <c r="B1349" s="398" t="s">
        <v>5708</v>
      </c>
      <c r="C1349" s="398" t="s">
        <v>2498</v>
      </c>
      <c r="D1349" s="400" t="s">
        <v>13632</v>
      </c>
    </row>
    <row r="1350" spans="1:4" ht="13.5">
      <c r="A1350" s="399">
        <v>94219</v>
      </c>
      <c r="B1350" s="398" t="s">
        <v>5710</v>
      </c>
      <c r="C1350" s="398" t="s">
        <v>81</v>
      </c>
      <c r="D1350" s="400" t="s">
        <v>13633</v>
      </c>
    </row>
    <row r="1351" spans="1:4" ht="13.5">
      <c r="A1351" s="399">
        <v>94220</v>
      </c>
      <c r="B1351" s="398" t="s">
        <v>5711</v>
      </c>
      <c r="C1351" s="398" t="s">
        <v>81</v>
      </c>
      <c r="D1351" s="400" t="s">
        <v>13634</v>
      </c>
    </row>
    <row r="1352" spans="1:4" ht="13.5">
      <c r="A1352" s="399">
        <v>94221</v>
      </c>
      <c r="B1352" s="398" t="s">
        <v>5712</v>
      </c>
      <c r="C1352" s="398" t="s">
        <v>81</v>
      </c>
      <c r="D1352" s="400" t="s">
        <v>4025</v>
      </c>
    </row>
    <row r="1353" spans="1:4" ht="13.5">
      <c r="A1353" s="399">
        <v>94222</v>
      </c>
      <c r="B1353" s="398" t="s">
        <v>5714</v>
      </c>
      <c r="C1353" s="398" t="s">
        <v>81</v>
      </c>
      <c r="D1353" s="400" t="s">
        <v>7404</v>
      </c>
    </row>
    <row r="1354" spans="1:4" ht="13.5">
      <c r="A1354" s="399">
        <v>94223</v>
      </c>
      <c r="B1354" s="398" t="s">
        <v>5715</v>
      </c>
      <c r="C1354" s="398" t="s">
        <v>81</v>
      </c>
      <c r="D1354" s="400" t="s">
        <v>13635</v>
      </c>
    </row>
    <row r="1355" spans="1:4" ht="13.5">
      <c r="A1355" s="399">
        <v>94451</v>
      </c>
      <c r="B1355" s="398" t="s">
        <v>5716</v>
      </c>
      <c r="C1355" s="398" t="s">
        <v>81</v>
      </c>
      <c r="D1355" s="400" t="s">
        <v>13636</v>
      </c>
    </row>
    <row r="1356" spans="1:4" ht="13.5">
      <c r="A1356" s="399">
        <v>100325</v>
      </c>
      <c r="B1356" s="398" t="s">
        <v>5717</v>
      </c>
      <c r="C1356" s="398" t="s">
        <v>81</v>
      </c>
      <c r="D1356" s="400" t="s">
        <v>13637</v>
      </c>
    </row>
    <row r="1357" spans="1:4" ht="13.5">
      <c r="A1357" s="399">
        <v>100327</v>
      </c>
      <c r="B1357" s="398" t="s">
        <v>5718</v>
      </c>
      <c r="C1357" s="398" t="s">
        <v>81</v>
      </c>
      <c r="D1357" s="400" t="s">
        <v>13638</v>
      </c>
    </row>
    <row r="1358" spans="1:4" ht="13.5">
      <c r="A1358" s="399">
        <v>100328</v>
      </c>
      <c r="B1358" s="398" t="s">
        <v>5719</v>
      </c>
      <c r="C1358" s="398" t="s">
        <v>2498</v>
      </c>
      <c r="D1358" s="400" t="s">
        <v>10425</v>
      </c>
    </row>
    <row r="1359" spans="1:4" ht="13.5">
      <c r="A1359" s="399">
        <v>100329</v>
      </c>
      <c r="B1359" s="398" t="s">
        <v>5720</v>
      </c>
      <c r="C1359" s="398" t="s">
        <v>2498</v>
      </c>
      <c r="D1359" s="400" t="s">
        <v>13639</v>
      </c>
    </row>
    <row r="1360" spans="1:4" ht="13.5">
      <c r="A1360" s="399">
        <v>100330</v>
      </c>
      <c r="B1360" s="398" t="s">
        <v>5722</v>
      </c>
      <c r="C1360" s="398" t="s">
        <v>2498</v>
      </c>
      <c r="D1360" s="400" t="s">
        <v>9187</v>
      </c>
    </row>
    <row r="1361" spans="1:4" ht="13.5">
      <c r="A1361" s="399">
        <v>100331</v>
      </c>
      <c r="B1361" s="398" t="s">
        <v>5724</v>
      </c>
      <c r="C1361" s="398" t="s">
        <v>2498</v>
      </c>
      <c r="D1361" s="400" t="s">
        <v>13640</v>
      </c>
    </row>
    <row r="1362" spans="1:4" ht="13.5">
      <c r="A1362" s="399">
        <v>100434</v>
      </c>
      <c r="B1362" s="398" t="s">
        <v>5725</v>
      </c>
      <c r="C1362" s="398" t="s">
        <v>81</v>
      </c>
      <c r="D1362" s="400" t="s">
        <v>13286</v>
      </c>
    </row>
    <row r="1363" spans="1:4" ht="13.5">
      <c r="A1363" s="399">
        <v>100435</v>
      </c>
      <c r="B1363" s="398" t="s">
        <v>5726</v>
      </c>
      <c r="C1363" s="398" t="s">
        <v>81</v>
      </c>
      <c r="D1363" s="400" t="s">
        <v>13641</v>
      </c>
    </row>
    <row r="1364" spans="1:4" ht="13.5">
      <c r="A1364" s="399">
        <v>94227</v>
      </c>
      <c r="B1364" s="398" t="s">
        <v>5728</v>
      </c>
      <c r="C1364" s="398" t="s">
        <v>81</v>
      </c>
      <c r="D1364" s="400" t="s">
        <v>13642</v>
      </c>
    </row>
    <row r="1365" spans="1:4" ht="13.5">
      <c r="A1365" s="399">
        <v>94228</v>
      </c>
      <c r="B1365" s="398" t="s">
        <v>5730</v>
      </c>
      <c r="C1365" s="398" t="s">
        <v>81</v>
      </c>
      <c r="D1365" s="400" t="s">
        <v>13643</v>
      </c>
    </row>
    <row r="1366" spans="1:4" ht="13.5">
      <c r="A1366" s="399">
        <v>94229</v>
      </c>
      <c r="B1366" s="398" t="s">
        <v>5731</v>
      </c>
      <c r="C1366" s="398" t="s">
        <v>81</v>
      </c>
      <c r="D1366" s="400" t="s">
        <v>13644</v>
      </c>
    </row>
    <row r="1367" spans="1:4" ht="13.5">
      <c r="A1367" s="399">
        <v>94231</v>
      </c>
      <c r="B1367" s="398" t="s">
        <v>5732</v>
      </c>
      <c r="C1367" s="398" t="s">
        <v>81</v>
      </c>
      <c r="D1367" s="400" t="s">
        <v>13645</v>
      </c>
    </row>
    <row r="1368" spans="1:4" ht="13.5">
      <c r="A1368" s="399">
        <v>94449</v>
      </c>
      <c r="B1368" s="398" t="s">
        <v>5733</v>
      </c>
      <c r="C1368" s="398" t="s">
        <v>2498</v>
      </c>
      <c r="D1368" s="400" t="s">
        <v>13646</v>
      </c>
    </row>
    <row r="1369" spans="1:4" ht="13.5">
      <c r="A1369" s="399">
        <v>92255</v>
      </c>
      <c r="B1369" s="398" t="s">
        <v>5734</v>
      </c>
      <c r="C1369" s="398" t="s">
        <v>82</v>
      </c>
      <c r="D1369" s="400" t="s">
        <v>13647</v>
      </c>
    </row>
    <row r="1370" spans="1:4" ht="13.5">
      <c r="A1370" s="399">
        <v>92256</v>
      </c>
      <c r="B1370" s="398" t="s">
        <v>5735</v>
      </c>
      <c r="C1370" s="398" t="s">
        <v>82</v>
      </c>
      <c r="D1370" s="400" t="s">
        <v>13648</v>
      </c>
    </row>
    <row r="1371" spans="1:4" ht="13.5">
      <c r="A1371" s="399">
        <v>92257</v>
      </c>
      <c r="B1371" s="398" t="s">
        <v>5736</v>
      </c>
      <c r="C1371" s="398" t="s">
        <v>82</v>
      </c>
      <c r="D1371" s="400" t="s">
        <v>13649</v>
      </c>
    </row>
    <row r="1372" spans="1:4" ht="13.5">
      <c r="A1372" s="399">
        <v>92258</v>
      </c>
      <c r="B1372" s="398" t="s">
        <v>5737</v>
      </c>
      <c r="C1372" s="398" t="s">
        <v>82</v>
      </c>
      <c r="D1372" s="400" t="s">
        <v>13650</v>
      </c>
    </row>
    <row r="1373" spans="1:4" ht="13.5">
      <c r="A1373" s="399">
        <v>92568</v>
      </c>
      <c r="B1373" s="398" t="s">
        <v>5738</v>
      </c>
      <c r="C1373" s="398" t="s">
        <v>2498</v>
      </c>
      <c r="D1373" s="400" t="s">
        <v>13651</v>
      </c>
    </row>
    <row r="1374" spans="1:4" ht="13.5">
      <c r="A1374" s="399">
        <v>92569</v>
      </c>
      <c r="B1374" s="398" t="s">
        <v>5739</v>
      </c>
      <c r="C1374" s="398" t="s">
        <v>2498</v>
      </c>
      <c r="D1374" s="400" t="s">
        <v>13652</v>
      </c>
    </row>
    <row r="1375" spans="1:4" ht="13.5">
      <c r="A1375" s="399">
        <v>92570</v>
      </c>
      <c r="B1375" s="398" t="s">
        <v>5740</v>
      </c>
      <c r="C1375" s="398" t="s">
        <v>2498</v>
      </c>
      <c r="D1375" s="400" t="s">
        <v>13653</v>
      </c>
    </row>
    <row r="1376" spans="1:4" ht="13.5">
      <c r="A1376" s="399">
        <v>92571</v>
      </c>
      <c r="B1376" s="398" t="s">
        <v>5741</v>
      </c>
      <c r="C1376" s="398" t="s">
        <v>2498</v>
      </c>
      <c r="D1376" s="400" t="s">
        <v>13654</v>
      </c>
    </row>
    <row r="1377" spans="1:4" ht="13.5">
      <c r="A1377" s="399">
        <v>92572</v>
      </c>
      <c r="B1377" s="398" t="s">
        <v>5742</v>
      </c>
      <c r="C1377" s="398" t="s">
        <v>2498</v>
      </c>
      <c r="D1377" s="400" t="s">
        <v>13655</v>
      </c>
    </row>
    <row r="1378" spans="1:4" ht="13.5">
      <c r="A1378" s="399">
        <v>92573</v>
      </c>
      <c r="B1378" s="398" t="s">
        <v>5743</v>
      </c>
      <c r="C1378" s="398" t="s">
        <v>2498</v>
      </c>
      <c r="D1378" s="400" t="s">
        <v>13656</v>
      </c>
    </row>
    <row r="1379" spans="1:4" ht="13.5">
      <c r="A1379" s="399">
        <v>92574</v>
      </c>
      <c r="B1379" s="398" t="s">
        <v>5744</v>
      </c>
      <c r="C1379" s="398" t="s">
        <v>2498</v>
      </c>
      <c r="D1379" s="400" t="s">
        <v>13657</v>
      </c>
    </row>
    <row r="1380" spans="1:4" ht="13.5">
      <c r="A1380" s="399">
        <v>92575</v>
      </c>
      <c r="B1380" s="398" t="s">
        <v>5745</v>
      </c>
      <c r="C1380" s="398" t="s">
        <v>2498</v>
      </c>
      <c r="D1380" s="400" t="s">
        <v>13658</v>
      </c>
    </row>
    <row r="1381" spans="1:4" ht="13.5">
      <c r="A1381" s="399">
        <v>92576</v>
      </c>
      <c r="B1381" s="398" t="s">
        <v>5746</v>
      </c>
      <c r="C1381" s="398" t="s">
        <v>2498</v>
      </c>
      <c r="D1381" s="400" t="s">
        <v>13659</v>
      </c>
    </row>
    <row r="1382" spans="1:4" ht="13.5">
      <c r="A1382" s="399">
        <v>92577</v>
      </c>
      <c r="B1382" s="398" t="s">
        <v>5747</v>
      </c>
      <c r="C1382" s="398" t="s">
        <v>2498</v>
      </c>
      <c r="D1382" s="400" t="s">
        <v>13660</v>
      </c>
    </row>
    <row r="1383" spans="1:4" ht="13.5">
      <c r="A1383" s="399">
        <v>92578</v>
      </c>
      <c r="B1383" s="398" t="s">
        <v>5748</v>
      </c>
      <c r="C1383" s="398" t="s">
        <v>2498</v>
      </c>
      <c r="D1383" s="400" t="s">
        <v>13661</v>
      </c>
    </row>
    <row r="1384" spans="1:4" ht="13.5">
      <c r="A1384" s="399">
        <v>92579</v>
      </c>
      <c r="B1384" s="398" t="s">
        <v>5749</v>
      </c>
      <c r="C1384" s="398" t="s">
        <v>2498</v>
      </c>
      <c r="D1384" s="400" t="s">
        <v>13662</v>
      </c>
    </row>
    <row r="1385" spans="1:4" ht="13.5">
      <c r="A1385" s="399">
        <v>92580</v>
      </c>
      <c r="B1385" s="398" t="s">
        <v>5751</v>
      </c>
      <c r="C1385" s="398" t="s">
        <v>2498</v>
      </c>
      <c r="D1385" s="400" t="s">
        <v>5111</v>
      </c>
    </row>
    <row r="1386" spans="1:4" ht="13.5">
      <c r="A1386" s="399">
        <v>92581</v>
      </c>
      <c r="B1386" s="398" t="s">
        <v>5752</v>
      </c>
      <c r="C1386" s="398" t="s">
        <v>2498</v>
      </c>
      <c r="D1386" s="400" t="s">
        <v>4223</v>
      </c>
    </row>
    <row r="1387" spans="1:4" ht="13.5">
      <c r="A1387" s="399">
        <v>92582</v>
      </c>
      <c r="B1387" s="398" t="s">
        <v>5753</v>
      </c>
      <c r="C1387" s="398" t="s">
        <v>82</v>
      </c>
      <c r="D1387" s="400" t="s">
        <v>13663</v>
      </c>
    </row>
    <row r="1388" spans="1:4" ht="13.5">
      <c r="A1388" s="399">
        <v>92584</v>
      </c>
      <c r="B1388" s="398" t="s">
        <v>5754</v>
      </c>
      <c r="C1388" s="398" t="s">
        <v>82</v>
      </c>
      <c r="D1388" s="400" t="s">
        <v>13664</v>
      </c>
    </row>
    <row r="1389" spans="1:4" ht="13.5">
      <c r="A1389" s="399">
        <v>92586</v>
      </c>
      <c r="B1389" s="398" t="s">
        <v>5755</v>
      </c>
      <c r="C1389" s="398" t="s">
        <v>82</v>
      </c>
      <c r="D1389" s="400" t="s">
        <v>13665</v>
      </c>
    </row>
    <row r="1390" spans="1:4" ht="13.5">
      <c r="A1390" s="399">
        <v>92588</v>
      </c>
      <c r="B1390" s="398" t="s">
        <v>5756</v>
      </c>
      <c r="C1390" s="398" t="s">
        <v>82</v>
      </c>
      <c r="D1390" s="400" t="s">
        <v>13666</v>
      </c>
    </row>
    <row r="1391" spans="1:4" ht="13.5">
      <c r="A1391" s="399">
        <v>92590</v>
      </c>
      <c r="B1391" s="398" t="s">
        <v>5757</v>
      </c>
      <c r="C1391" s="398" t="s">
        <v>82</v>
      </c>
      <c r="D1391" s="400" t="s">
        <v>13667</v>
      </c>
    </row>
    <row r="1392" spans="1:4" ht="13.5">
      <c r="A1392" s="399">
        <v>92592</v>
      </c>
      <c r="B1392" s="398" t="s">
        <v>5758</v>
      </c>
      <c r="C1392" s="398" t="s">
        <v>82</v>
      </c>
      <c r="D1392" s="400" t="s">
        <v>13668</v>
      </c>
    </row>
    <row r="1393" spans="1:4" ht="13.5">
      <c r="A1393" s="399">
        <v>92593</v>
      </c>
      <c r="B1393" s="398" t="s">
        <v>5759</v>
      </c>
      <c r="C1393" s="398" t="s">
        <v>76</v>
      </c>
      <c r="D1393" s="400" t="s">
        <v>13669</v>
      </c>
    </row>
    <row r="1394" spans="1:4" ht="13.5">
      <c r="A1394" s="399">
        <v>92594</v>
      </c>
      <c r="B1394" s="398" t="s">
        <v>5760</v>
      </c>
      <c r="C1394" s="398" t="s">
        <v>82</v>
      </c>
      <c r="D1394" s="400" t="s">
        <v>13670</v>
      </c>
    </row>
    <row r="1395" spans="1:4" ht="13.5">
      <c r="A1395" s="399">
        <v>92596</v>
      </c>
      <c r="B1395" s="398" t="s">
        <v>5761</v>
      </c>
      <c r="C1395" s="398" t="s">
        <v>82</v>
      </c>
      <c r="D1395" s="400" t="s">
        <v>13671</v>
      </c>
    </row>
    <row r="1396" spans="1:4" ht="13.5">
      <c r="A1396" s="399">
        <v>92598</v>
      </c>
      <c r="B1396" s="398" t="s">
        <v>5762</v>
      </c>
      <c r="C1396" s="398" t="s">
        <v>82</v>
      </c>
      <c r="D1396" s="400" t="s">
        <v>13672</v>
      </c>
    </row>
    <row r="1397" spans="1:4" ht="13.5">
      <c r="A1397" s="399">
        <v>92600</v>
      </c>
      <c r="B1397" s="398" t="s">
        <v>5763</v>
      </c>
      <c r="C1397" s="398" t="s">
        <v>82</v>
      </c>
      <c r="D1397" s="400" t="s">
        <v>13673</v>
      </c>
    </row>
    <row r="1398" spans="1:4" ht="13.5">
      <c r="A1398" s="399">
        <v>92602</v>
      </c>
      <c r="B1398" s="398" t="s">
        <v>5764</v>
      </c>
      <c r="C1398" s="398" t="s">
        <v>82</v>
      </c>
      <c r="D1398" s="400" t="s">
        <v>13663</v>
      </c>
    </row>
    <row r="1399" spans="1:4" ht="13.5">
      <c r="A1399" s="399">
        <v>92604</v>
      </c>
      <c r="B1399" s="398" t="s">
        <v>5765</v>
      </c>
      <c r="C1399" s="398" t="s">
        <v>82</v>
      </c>
      <c r="D1399" s="400" t="s">
        <v>13674</v>
      </c>
    </row>
    <row r="1400" spans="1:4" ht="13.5">
      <c r="A1400" s="399">
        <v>92606</v>
      </c>
      <c r="B1400" s="398" t="s">
        <v>5766</v>
      </c>
      <c r="C1400" s="398" t="s">
        <v>82</v>
      </c>
      <c r="D1400" s="400" t="s">
        <v>13675</v>
      </c>
    </row>
    <row r="1401" spans="1:4" ht="13.5">
      <c r="A1401" s="399">
        <v>92608</v>
      </c>
      <c r="B1401" s="398" t="s">
        <v>5767</v>
      </c>
      <c r="C1401" s="398" t="s">
        <v>82</v>
      </c>
      <c r="D1401" s="400" t="s">
        <v>13676</v>
      </c>
    </row>
    <row r="1402" spans="1:4" ht="13.5">
      <c r="A1402" s="399">
        <v>92610</v>
      </c>
      <c r="B1402" s="398" t="s">
        <v>5768</v>
      </c>
      <c r="C1402" s="398" t="s">
        <v>82</v>
      </c>
      <c r="D1402" s="400" t="s">
        <v>13677</v>
      </c>
    </row>
    <row r="1403" spans="1:4" ht="13.5">
      <c r="A1403" s="399">
        <v>92612</v>
      </c>
      <c r="B1403" s="398" t="s">
        <v>5769</v>
      </c>
      <c r="C1403" s="398" t="s">
        <v>82</v>
      </c>
      <c r="D1403" s="400" t="s">
        <v>13678</v>
      </c>
    </row>
    <row r="1404" spans="1:4" ht="13.5">
      <c r="A1404" s="399">
        <v>92614</v>
      </c>
      <c r="B1404" s="398" t="s">
        <v>5770</v>
      </c>
      <c r="C1404" s="398" t="s">
        <v>82</v>
      </c>
      <c r="D1404" s="400" t="s">
        <v>13679</v>
      </c>
    </row>
    <row r="1405" spans="1:4" ht="13.5">
      <c r="A1405" s="399">
        <v>92616</v>
      </c>
      <c r="B1405" s="398" t="s">
        <v>5771</v>
      </c>
      <c r="C1405" s="398" t="s">
        <v>82</v>
      </c>
      <c r="D1405" s="400" t="s">
        <v>13680</v>
      </c>
    </row>
    <row r="1406" spans="1:4" ht="13.5">
      <c r="A1406" s="399">
        <v>92618</v>
      </c>
      <c r="B1406" s="398" t="s">
        <v>5772</v>
      </c>
      <c r="C1406" s="398" t="s">
        <v>82</v>
      </c>
      <c r="D1406" s="400" t="s">
        <v>13681</v>
      </c>
    </row>
    <row r="1407" spans="1:4" ht="13.5">
      <c r="A1407" s="399">
        <v>92620</v>
      </c>
      <c r="B1407" s="398" t="s">
        <v>5773</v>
      </c>
      <c r="C1407" s="398" t="s">
        <v>82</v>
      </c>
      <c r="D1407" s="400" t="s">
        <v>13682</v>
      </c>
    </row>
    <row r="1408" spans="1:4" ht="13.5">
      <c r="A1408" s="399">
        <v>100357</v>
      </c>
      <c r="B1408" s="398" t="s">
        <v>5774</v>
      </c>
      <c r="C1408" s="398" t="s">
        <v>82</v>
      </c>
      <c r="D1408" s="400" t="s">
        <v>13683</v>
      </c>
    </row>
    <row r="1409" spans="1:4" ht="13.5">
      <c r="A1409" s="399">
        <v>100358</v>
      </c>
      <c r="B1409" s="398" t="s">
        <v>5775</v>
      </c>
      <c r="C1409" s="398" t="s">
        <v>82</v>
      </c>
      <c r="D1409" s="400" t="s">
        <v>13684</v>
      </c>
    </row>
    <row r="1410" spans="1:4" ht="13.5">
      <c r="A1410" s="399">
        <v>100359</v>
      </c>
      <c r="B1410" s="398" t="s">
        <v>5776</v>
      </c>
      <c r="C1410" s="398" t="s">
        <v>82</v>
      </c>
      <c r="D1410" s="400" t="s">
        <v>13685</v>
      </c>
    </row>
    <row r="1411" spans="1:4" ht="13.5">
      <c r="A1411" s="399">
        <v>100360</v>
      </c>
      <c r="B1411" s="398" t="s">
        <v>5777</v>
      </c>
      <c r="C1411" s="398" t="s">
        <v>82</v>
      </c>
      <c r="D1411" s="400" t="s">
        <v>13686</v>
      </c>
    </row>
    <row r="1412" spans="1:4" ht="13.5">
      <c r="A1412" s="399">
        <v>100361</v>
      </c>
      <c r="B1412" s="398" t="s">
        <v>5778</v>
      </c>
      <c r="C1412" s="398" t="s">
        <v>82</v>
      </c>
      <c r="D1412" s="400" t="s">
        <v>13687</v>
      </c>
    </row>
    <row r="1413" spans="1:4" ht="13.5">
      <c r="A1413" s="399">
        <v>100362</v>
      </c>
      <c r="B1413" s="398" t="s">
        <v>5779</v>
      </c>
      <c r="C1413" s="398" t="s">
        <v>82</v>
      </c>
      <c r="D1413" s="400" t="s">
        <v>13688</v>
      </c>
    </row>
    <row r="1414" spans="1:4" ht="13.5">
      <c r="A1414" s="399">
        <v>100363</v>
      </c>
      <c r="B1414" s="398" t="s">
        <v>5780</v>
      </c>
      <c r="C1414" s="398" t="s">
        <v>82</v>
      </c>
      <c r="D1414" s="400" t="s">
        <v>13689</v>
      </c>
    </row>
    <row r="1415" spans="1:4" ht="13.5">
      <c r="A1415" s="399">
        <v>100364</v>
      </c>
      <c r="B1415" s="398" t="s">
        <v>5781</v>
      </c>
      <c r="C1415" s="398" t="s">
        <v>82</v>
      </c>
      <c r="D1415" s="400" t="s">
        <v>13690</v>
      </c>
    </row>
    <row r="1416" spans="1:4" ht="13.5">
      <c r="A1416" s="399">
        <v>100365</v>
      </c>
      <c r="B1416" s="398" t="s">
        <v>5782</v>
      </c>
      <c r="C1416" s="398" t="s">
        <v>82</v>
      </c>
      <c r="D1416" s="400" t="s">
        <v>13691</v>
      </c>
    </row>
    <row r="1417" spans="1:4" ht="13.5">
      <c r="A1417" s="399">
        <v>100366</v>
      </c>
      <c r="B1417" s="398" t="s">
        <v>5783</v>
      </c>
      <c r="C1417" s="398" t="s">
        <v>82</v>
      </c>
      <c r="D1417" s="400" t="s">
        <v>13692</v>
      </c>
    </row>
    <row r="1418" spans="1:4" ht="13.5">
      <c r="A1418" s="399">
        <v>100367</v>
      </c>
      <c r="B1418" s="398" t="s">
        <v>5784</v>
      </c>
      <c r="C1418" s="398" t="s">
        <v>82</v>
      </c>
      <c r="D1418" s="400" t="s">
        <v>13693</v>
      </c>
    </row>
    <row r="1419" spans="1:4" ht="13.5">
      <c r="A1419" s="399">
        <v>100368</v>
      </c>
      <c r="B1419" s="398" t="s">
        <v>5785</v>
      </c>
      <c r="C1419" s="398" t="s">
        <v>82</v>
      </c>
      <c r="D1419" s="400" t="s">
        <v>13694</v>
      </c>
    </row>
    <row r="1420" spans="1:4" ht="13.5">
      <c r="A1420" s="399">
        <v>100369</v>
      </c>
      <c r="B1420" s="398" t="s">
        <v>5786</v>
      </c>
      <c r="C1420" s="398" t="s">
        <v>82</v>
      </c>
      <c r="D1420" s="400" t="s">
        <v>13695</v>
      </c>
    </row>
    <row r="1421" spans="1:4" ht="13.5">
      <c r="A1421" s="399">
        <v>100370</v>
      </c>
      <c r="B1421" s="398" t="s">
        <v>5787</v>
      </c>
      <c r="C1421" s="398" t="s">
        <v>82</v>
      </c>
      <c r="D1421" s="400" t="s">
        <v>13696</v>
      </c>
    </row>
    <row r="1422" spans="1:4" ht="13.5">
      <c r="A1422" s="399">
        <v>100371</v>
      </c>
      <c r="B1422" s="398" t="s">
        <v>5788</v>
      </c>
      <c r="C1422" s="398" t="s">
        <v>82</v>
      </c>
      <c r="D1422" s="400" t="s">
        <v>13697</v>
      </c>
    </row>
    <row r="1423" spans="1:4" ht="13.5">
      <c r="A1423" s="399">
        <v>100372</v>
      </c>
      <c r="B1423" s="398" t="s">
        <v>5789</v>
      </c>
      <c r="C1423" s="398" t="s">
        <v>82</v>
      </c>
      <c r="D1423" s="400" t="s">
        <v>13698</v>
      </c>
    </row>
    <row r="1424" spans="1:4" ht="13.5">
      <c r="A1424" s="399">
        <v>100373</v>
      </c>
      <c r="B1424" s="398" t="s">
        <v>5790</v>
      </c>
      <c r="C1424" s="398" t="s">
        <v>82</v>
      </c>
      <c r="D1424" s="400" t="s">
        <v>13699</v>
      </c>
    </row>
    <row r="1425" spans="1:4" ht="13.5">
      <c r="A1425" s="399">
        <v>100374</v>
      </c>
      <c r="B1425" s="398" t="s">
        <v>5791</v>
      </c>
      <c r="C1425" s="398" t="s">
        <v>82</v>
      </c>
      <c r="D1425" s="400" t="s">
        <v>13700</v>
      </c>
    </row>
    <row r="1426" spans="1:4" ht="13.5">
      <c r="A1426" s="399">
        <v>100375</v>
      </c>
      <c r="B1426" s="398" t="s">
        <v>5792</v>
      </c>
      <c r="C1426" s="398" t="s">
        <v>82</v>
      </c>
      <c r="D1426" s="400" t="s">
        <v>13701</v>
      </c>
    </row>
    <row r="1427" spans="1:4" ht="13.5">
      <c r="A1427" s="399">
        <v>100376</v>
      </c>
      <c r="B1427" s="398" t="s">
        <v>5793</v>
      </c>
      <c r="C1427" s="398" t="s">
        <v>82</v>
      </c>
      <c r="D1427" s="400" t="s">
        <v>13702</v>
      </c>
    </row>
    <row r="1428" spans="1:4" ht="13.5">
      <c r="A1428" s="399">
        <v>100377</v>
      </c>
      <c r="B1428" s="398" t="s">
        <v>5794</v>
      </c>
      <c r="C1428" s="398" t="s">
        <v>76</v>
      </c>
      <c r="D1428" s="400" t="s">
        <v>6943</v>
      </c>
    </row>
    <row r="1429" spans="1:4" ht="13.5">
      <c r="A1429" s="399">
        <v>100378</v>
      </c>
      <c r="B1429" s="398" t="s">
        <v>5795</v>
      </c>
      <c r="C1429" s="398" t="s">
        <v>76</v>
      </c>
      <c r="D1429" s="400" t="s">
        <v>8652</v>
      </c>
    </row>
    <row r="1430" spans="1:4" ht="13.5">
      <c r="A1430" s="399">
        <v>100382</v>
      </c>
      <c r="B1430" s="398" t="s">
        <v>5797</v>
      </c>
      <c r="C1430" s="398" t="s">
        <v>2498</v>
      </c>
      <c r="D1430" s="400" t="s">
        <v>13322</v>
      </c>
    </row>
    <row r="1431" spans="1:4" ht="13.5">
      <c r="A1431" s="399">
        <v>94444</v>
      </c>
      <c r="B1431" s="398" t="s">
        <v>5798</v>
      </c>
      <c r="C1431" s="398" t="s">
        <v>2498</v>
      </c>
      <c r="D1431" s="400" t="s">
        <v>13703</v>
      </c>
    </row>
    <row r="1432" spans="1:4" ht="13.5">
      <c r="A1432" s="399">
        <v>102661</v>
      </c>
      <c r="B1432" s="398" t="s">
        <v>5799</v>
      </c>
      <c r="C1432" s="398" t="s">
        <v>81</v>
      </c>
      <c r="D1432" s="400" t="s">
        <v>4517</v>
      </c>
    </row>
    <row r="1433" spans="1:4" ht="13.5">
      <c r="A1433" s="399">
        <v>102663</v>
      </c>
      <c r="B1433" s="398" t="s">
        <v>5801</v>
      </c>
      <c r="C1433" s="398" t="s">
        <v>81</v>
      </c>
      <c r="D1433" s="400" t="s">
        <v>13704</v>
      </c>
    </row>
    <row r="1434" spans="1:4" ht="13.5">
      <c r="A1434" s="399">
        <v>102664</v>
      </c>
      <c r="B1434" s="398" t="s">
        <v>5802</v>
      </c>
      <c r="C1434" s="398" t="s">
        <v>81</v>
      </c>
      <c r="D1434" s="400" t="s">
        <v>13705</v>
      </c>
    </row>
    <row r="1435" spans="1:4" ht="13.5">
      <c r="A1435" s="399">
        <v>102665</v>
      </c>
      <c r="B1435" s="398" t="s">
        <v>5804</v>
      </c>
      <c r="C1435" s="398" t="s">
        <v>81</v>
      </c>
      <c r="D1435" s="400" t="s">
        <v>4058</v>
      </c>
    </row>
    <row r="1436" spans="1:4" ht="13.5">
      <c r="A1436" s="399">
        <v>102666</v>
      </c>
      <c r="B1436" s="398" t="s">
        <v>5806</v>
      </c>
      <c r="C1436" s="398" t="s">
        <v>81</v>
      </c>
      <c r="D1436" s="400" t="s">
        <v>13706</v>
      </c>
    </row>
    <row r="1437" spans="1:4" ht="13.5">
      <c r="A1437" s="399">
        <v>102669</v>
      </c>
      <c r="B1437" s="398" t="s">
        <v>5807</v>
      </c>
      <c r="C1437" s="398" t="s">
        <v>81</v>
      </c>
      <c r="D1437" s="400" t="s">
        <v>13707</v>
      </c>
    </row>
    <row r="1438" spans="1:4" ht="13.5">
      <c r="A1438" s="399">
        <v>102670</v>
      </c>
      <c r="B1438" s="398" t="s">
        <v>5808</v>
      </c>
      <c r="C1438" s="398" t="s">
        <v>81</v>
      </c>
      <c r="D1438" s="400" t="s">
        <v>13708</v>
      </c>
    </row>
    <row r="1439" spans="1:4" ht="13.5">
      <c r="A1439" s="399">
        <v>102673</v>
      </c>
      <c r="B1439" s="398" t="s">
        <v>5810</v>
      </c>
      <c r="C1439" s="398" t="s">
        <v>81</v>
      </c>
      <c r="D1439" s="400" t="s">
        <v>13709</v>
      </c>
    </row>
    <row r="1440" spans="1:4" ht="13.5">
      <c r="A1440" s="399">
        <v>102674</v>
      </c>
      <c r="B1440" s="398" t="s">
        <v>5811</v>
      </c>
      <c r="C1440" s="398" t="s">
        <v>81</v>
      </c>
      <c r="D1440" s="400" t="s">
        <v>13710</v>
      </c>
    </row>
    <row r="1441" spans="1:4" ht="13.5">
      <c r="A1441" s="399">
        <v>102677</v>
      </c>
      <c r="B1441" s="398" t="s">
        <v>5813</v>
      </c>
      <c r="C1441" s="398" t="s">
        <v>81</v>
      </c>
      <c r="D1441" s="400" t="s">
        <v>13711</v>
      </c>
    </row>
    <row r="1442" spans="1:4" ht="13.5">
      <c r="A1442" s="399">
        <v>102678</v>
      </c>
      <c r="B1442" s="398" t="s">
        <v>5814</v>
      </c>
      <c r="C1442" s="398" t="s">
        <v>81</v>
      </c>
      <c r="D1442" s="400" t="s">
        <v>13712</v>
      </c>
    </row>
    <row r="1443" spans="1:4" ht="13.5">
      <c r="A1443" s="399">
        <v>102679</v>
      </c>
      <c r="B1443" s="398" t="s">
        <v>5815</v>
      </c>
      <c r="C1443" s="398" t="s">
        <v>81</v>
      </c>
      <c r="D1443" s="400" t="s">
        <v>13713</v>
      </c>
    </row>
    <row r="1444" spans="1:4" ht="13.5">
      <c r="A1444" s="399">
        <v>102680</v>
      </c>
      <c r="B1444" s="398" t="s">
        <v>5816</v>
      </c>
      <c r="C1444" s="398" t="s">
        <v>81</v>
      </c>
      <c r="D1444" s="400" t="s">
        <v>13714</v>
      </c>
    </row>
    <row r="1445" spans="1:4" ht="13.5">
      <c r="A1445" s="399">
        <v>102683</v>
      </c>
      <c r="B1445" s="398" t="s">
        <v>5817</v>
      </c>
      <c r="C1445" s="398" t="s">
        <v>81</v>
      </c>
      <c r="D1445" s="400" t="s">
        <v>13715</v>
      </c>
    </row>
    <row r="1446" spans="1:4" ht="13.5">
      <c r="A1446" s="399">
        <v>102684</v>
      </c>
      <c r="B1446" s="398" t="s">
        <v>5818</v>
      </c>
      <c r="C1446" s="398" t="s">
        <v>81</v>
      </c>
      <c r="D1446" s="400" t="s">
        <v>13716</v>
      </c>
    </row>
    <row r="1447" spans="1:4" ht="13.5">
      <c r="A1447" s="399">
        <v>102687</v>
      </c>
      <c r="B1447" s="398" t="s">
        <v>5819</v>
      </c>
      <c r="C1447" s="398" t="s">
        <v>81</v>
      </c>
      <c r="D1447" s="400" t="s">
        <v>13717</v>
      </c>
    </row>
    <row r="1448" spans="1:4" ht="13.5">
      <c r="A1448" s="399">
        <v>102688</v>
      </c>
      <c r="B1448" s="398" t="s">
        <v>5820</v>
      </c>
      <c r="C1448" s="398" t="s">
        <v>81</v>
      </c>
      <c r="D1448" s="400" t="s">
        <v>13718</v>
      </c>
    </row>
    <row r="1449" spans="1:4" ht="13.5">
      <c r="A1449" s="399">
        <v>102690</v>
      </c>
      <c r="B1449" s="398" t="s">
        <v>5821</v>
      </c>
      <c r="C1449" s="398" t="s">
        <v>81</v>
      </c>
      <c r="D1449" s="400" t="s">
        <v>13719</v>
      </c>
    </row>
    <row r="1450" spans="1:4" ht="13.5">
      <c r="A1450" s="399">
        <v>102694</v>
      </c>
      <c r="B1450" s="398" t="s">
        <v>5822</v>
      </c>
      <c r="C1450" s="398" t="s">
        <v>81</v>
      </c>
      <c r="D1450" s="400" t="s">
        <v>13720</v>
      </c>
    </row>
    <row r="1451" spans="1:4" ht="13.5">
      <c r="A1451" s="399">
        <v>102697</v>
      </c>
      <c r="B1451" s="398" t="s">
        <v>5823</v>
      </c>
      <c r="C1451" s="398" t="s">
        <v>81</v>
      </c>
      <c r="D1451" s="400" t="s">
        <v>13721</v>
      </c>
    </row>
    <row r="1452" spans="1:4" ht="13.5">
      <c r="A1452" s="399">
        <v>102704</v>
      </c>
      <c r="B1452" s="398" t="s">
        <v>5825</v>
      </c>
      <c r="C1452" s="398" t="s">
        <v>81</v>
      </c>
      <c r="D1452" s="400" t="s">
        <v>13722</v>
      </c>
    </row>
    <row r="1453" spans="1:4" ht="13.5">
      <c r="A1453" s="399">
        <v>102706</v>
      </c>
      <c r="B1453" s="398" t="s">
        <v>5827</v>
      </c>
      <c r="C1453" s="398" t="s">
        <v>81</v>
      </c>
      <c r="D1453" s="400" t="s">
        <v>13723</v>
      </c>
    </row>
    <row r="1454" spans="1:4" ht="13.5">
      <c r="A1454" s="399">
        <v>102707</v>
      </c>
      <c r="B1454" s="398" t="s">
        <v>5828</v>
      </c>
      <c r="C1454" s="398" t="s">
        <v>81</v>
      </c>
      <c r="D1454" s="400" t="s">
        <v>13724</v>
      </c>
    </row>
    <row r="1455" spans="1:4" ht="13.5">
      <c r="A1455" s="399">
        <v>102708</v>
      </c>
      <c r="B1455" s="398" t="s">
        <v>5829</v>
      </c>
      <c r="C1455" s="398" t="s">
        <v>82</v>
      </c>
      <c r="D1455" s="400" t="s">
        <v>11261</v>
      </c>
    </row>
    <row r="1456" spans="1:4" ht="13.5">
      <c r="A1456" s="399">
        <v>102710</v>
      </c>
      <c r="B1456" s="398" t="s">
        <v>5830</v>
      </c>
      <c r="C1456" s="398" t="s">
        <v>82</v>
      </c>
      <c r="D1456" s="400" t="s">
        <v>12846</v>
      </c>
    </row>
    <row r="1457" spans="1:4" ht="13.5">
      <c r="A1457" s="399">
        <v>102711</v>
      </c>
      <c r="B1457" s="398" t="s">
        <v>5832</v>
      </c>
      <c r="C1457" s="398" t="s">
        <v>82</v>
      </c>
      <c r="D1457" s="400" t="s">
        <v>13725</v>
      </c>
    </row>
    <row r="1458" spans="1:4" ht="13.5">
      <c r="A1458" s="399">
        <v>102712</v>
      </c>
      <c r="B1458" s="398" t="s">
        <v>5833</v>
      </c>
      <c r="C1458" s="398" t="s">
        <v>2498</v>
      </c>
      <c r="D1458" s="400" t="s">
        <v>13726</v>
      </c>
    </row>
    <row r="1459" spans="1:4" ht="13.5">
      <c r="A1459" s="399">
        <v>102713</v>
      </c>
      <c r="B1459" s="398" t="s">
        <v>5834</v>
      </c>
      <c r="C1459" s="398" t="s">
        <v>2498</v>
      </c>
      <c r="D1459" s="400" t="s">
        <v>13727</v>
      </c>
    </row>
    <row r="1460" spans="1:4" ht="13.5">
      <c r="A1460" s="399">
        <v>102715</v>
      </c>
      <c r="B1460" s="398" t="s">
        <v>5835</v>
      </c>
      <c r="C1460" s="398" t="s">
        <v>2498</v>
      </c>
      <c r="D1460" s="400" t="s">
        <v>10072</v>
      </c>
    </row>
    <row r="1461" spans="1:4" ht="13.5">
      <c r="A1461" s="399">
        <v>102716</v>
      </c>
      <c r="B1461" s="398" t="s">
        <v>5837</v>
      </c>
      <c r="C1461" s="398" t="s">
        <v>75</v>
      </c>
      <c r="D1461" s="400" t="s">
        <v>10631</v>
      </c>
    </row>
    <row r="1462" spans="1:4" ht="13.5">
      <c r="A1462" s="399">
        <v>102717</v>
      </c>
      <c r="B1462" s="398" t="s">
        <v>5839</v>
      </c>
      <c r="C1462" s="398" t="s">
        <v>75</v>
      </c>
      <c r="D1462" s="400" t="s">
        <v>13728</v>
      </c>
    </row>
    <row r="1463" spans="1:4" ht="13.5">
      <c r="A1463" s="399">
        <v>102718</v>
      </c>
      <c r="B1463" s="398" t="s">
        <v>5840</v>
      </c>
      <c r="C1463" s="398" t="s">
        <v>75</v>
      </c>
      <c r="D1463" s="400" t="s">
        <v>13729</v>
      </c>
    </row>
    <row r="1464" spans="1:4" ht="13.5">
      <c r="A1464" s="399">
        <v>102719</v>
      </c>
      <c r="B1464" s="398" t="s">
        <v>5841</v>
      </c>
      <c r="C1464" s="398" t="s">
        <v>75</v>
      </c>
      <c r="D1464" s="400" t="s">
        <v>13730</v>
      </c>
    </row>
    <row r="1465" spans="1:4" ht="13.5">
      <c r="A1465" s="399">
        <v>102722</v>
      </c>
      <c r="B1465" s="398" t="s">
        <v>5843</v>
      </c>
      <c r="C1465" s="398" t="s">
        <v>81</v>
      </c>
      <c r="D1465" s="400" t="s">
        <v>13731</v>
      </c>
    </row>
    <row r="1466" spans="1:4" ht="13.5">
      <c r="A1466" s="399">
        <v>102723</v>
      </c>
      <c r="B1466" s="398" t="s">
        <v>5845</v>
      </c>
      <c r="C1466" s="398" t="s">
        <v>81</v>
      </c>
      <c r="D1466" s="400" t="s">
        <v>13732</v>
      </c>
    </row>
    <row r="1467" spans="1:4" ht="13.5">
      <c r="A1467" s="399">
        <v>102724</v>
      </c>
      <c r="B1467" s="398" t="s">
        <v>5846</v>
      </c>
      <c r="C1467" s="398" t="s">
        <v>82</v>
      </c>
      <c r="D1467" s="400" t="s">
        <v>12573</v>
      </c>
    </row>
    <row r="1468" spans="1:4" ht="13.5">
      <c r="A1468" s="399">
        <v>102725</v>
      </c>
      <c r="B1468" s="398" t="s">
        <v>5847</v>
      </c>
      <c r="C1468" s="398" t="s">
        <v>82</v>
      </c>
      <c r="D1468" s="400" t="s">
        <v>13733</v>
      </c>
    </row>
    <row r="1469" spans="1:4" ht="13.5">
      <c r="A1469" s="399">
        <v>102726</v>
      </c>
      <c r="B1469" s="398" t="s">
        <v>5848</v>
      </c>
      <c r="C1469" s="398" t="s">
        <v>82</v>
      </c>
      <c r="D1469" s="400" t="s">
        <v>13734</v>
      </c>
    </row>
    <row r="1470" spans="1:4" ht="13.5">
      <c r="A1470" s="399">
        <v>103653</v>
      </c>
      <c r="B1470" s="398" t="s">
        <v>13735</v>
      </c>
      <c r="C1470" s="398" t="s">
        <v>2498</v>
      </c>
      <c r="D1470" s="400" t="s">
        <v>12176</v>
      </c>
    </row>
    <row r="1471" spans="1:4" ht="13.5">
      <c r="A1471" s="399">
        <v>92743</v>
      </c>
      <c r="B1471" s="398" t="s">
        <v>5849</v>
      </c>
      <c r="C1471" s="398" t="s">
        <v>75</v>
      </c>
      <c r="D1471" s="400" t="s">
        <v>13736</v>
      </c>
    </row>
    <row r="1472" spans="1:4" ht="13.5">
      <c r="A1472" s="399">
        <v>92744</v>
      </c>
      <c r="B1472" s="398" t="s">
        <v>5850</v>
      </c>
      <c r="C1472" s="398" t="s">
        <v>75</v>
      </c>
      <c r="D1472" s="400" t="s">
        <v>13737</v>
      </c>
    </row>
    <row r="1473" spans="1:4" ht="13.5">
      <c r="A1473" s="399">
        <v>92745</v>
      </c>
      <c r="B1473" s="398" t="s">
        <v>5851</v>
      </c>
      <c r="C1473" s="398" t="s">
        <v>75</v>
      </c>
      <c r="D1473" s="400" t="s">
        <v>13738</v>
      </c>
    </row>
    <row r="1474" spans="1:4" ht="13.5">
      <c r="A1474" s="399">
        <v>92746</v>
      </c>
      <c r="B1474" s="398" t="s">
        <v>5852</v>
      </c>
      <c r="C1474" s="398" t="s">
        <v>75</v>
      </c>
      <c r="D1474" s="400" t="s">
        <v>13739</v>
      </c>
    </row>
    <row r="1475" spans="1:4" ht="13.5">
      <c r="A1475" s="399">
        <v>92747</v>
      </c>
      <c r="B1475" s="398" t="s">
        <v>5853</v>
      </c>
      <c r="C1475" s="398" t="s">
        <v>75</v>
      </c>
      <c r="D1475" s="400" t="s">
        <v>13740</v>
      </c>
    </row>
    <row r="1476" spans="1:4" ht="13.5">
      <c r="A1476" s="399">
        <v>92748</v>
      </c>
      <c r="B1476" s="398" t="s">
        <v>5854</v>
      </c>
      <c r="C1476" s="398" t="s">
        <v>75</v>
      </c>
      <c r="D1476" s="400" t="s">
        <v>13741</v>
      </c>
    </row>
    <row r="1477" spans="1:4" ht="13.5">
      <c r="A1477" s="399">
        <v>92749</v>
      </c>
      <c r="B1477" s="398" t="s">
        <v>5855</v>
      </c>
      <c r="C1477" s="398" t="s">
        <v>75</v>
      </c>
      <c r="D1477" s="400" t="s">
        <v>13742</v>
      </c>
    </row>
    <row r="1478" spans="1:4" ht="13.5">
      <c r="A1478" s="399">
        <v>92750</v>
      </c>
      <c r="B1478" s="398" t="s">
        <v>5856</v>
      </c>
      <c r="C1478" s="398" t="s">
        <v>75</v>
      </c>
      <c r="D1478" s="400" t="s">
        <v>13743</v>
      </c>
    </row>
    <row r="1479" spans="1:4" ht="13.5">
      <c r="A1479" s="399">
        <v>92751</v>
      </c>
      <c r="B1479" s="398" t="s">
        <v>5857</v>
      </c>
      <c r="C1479" s="398" t="s">
        <v>75</v>
      </c>
      <c r="D1479" s="400" t="s">
        <v>13744</v>
      </c>
    </row>
    <row r="1480" spans="1:4" ht="13.5">
      <c r="A1480" s="399">
        <v>92752</v>
      </c>
      <c r="B1480" s="398" t="s">
        <v>5858</v>
      </c>
      <c r="C1480" s="398" t="s">
        <v>75</v>
      </c>
      <c r="D1480" s="400" t="s">
        <v>13745</v>
      </c>
    </row>
    <row r="1481" spans="1:4" ht="13.5">
      <c r="A1481" s="399">
        <v>92753</v>
      </c>
      <c r="B1481" s="398" t="s">
        <v>5859</v>
      </c>
      <c r="C1481" s="398" t="s">
        <v>75</v>
      </c>
      <c r="D1481" s="400" t="s">
        <v>13746</v>
      </c>
    </row>
    <row r="1482" spans="1:4" ht="13.5">
      <c r="A1482" s="399">
        <v>92754</v>
      </c>
      <c r="B1482" s="398" t="s">
        <v>5860</v>
      </c>
      <c r="C1482" s="398" t="s">
        <v>75</v>
      </c>
      <c r="D1482" s="400" t="s">
        <v>13747</v>
      </c>
    </row>
    <row r="1483" spans="1:4" ht="13.5">
      <c r="A1483" s="399">
        <v>92755</v>
      </c>
      <c r="B1483" s="398" t="s">
        <v>5861</v>
      </c>
      <c r="C1483" s="398" t="s">
        <v>2498</v>
      </c>
      <c r="D1483" s="400" t="s">
        <v>13748</v>
      </c>
    </row>
    <row r="1484" spans="1:4" ht="13.5">
      <c r="A1484" s="399">
        <v>92756</v>
      </c>
      <c r="B1484" s="398" t="s">
        <v>5862</v>
      </c>
      <c r="C1484" s="398" t="s">
        <v>2498</v>
      </c>
      <c r="D1484" s="400" t="s">
        <v>13749</v>
      </c>
    </row>
    <row r="1485" spans="1:4" ht="13.5">
      <c r="A1485" s="399">
        <v>92757</v>
      </c>
      <c r="B1485" s="398" t="s">
        <v>5863</v>
      </c>
      <c r="C1485" s="398" t="s">
        <v>2498</v>
      </c>
      <c r="D1485" s="400" t="s">
        <v>13750</v>
      </c>
    </row>
    <row r="1486" spans="1:4" ht="13.5">
      <c r="A1486" s="399">
        <v>92758</v>
      </c>
      <c r="B1486" s="398" t="s">
        <v>5864</v>
      </c>
      <c r="C1486" s="398" t="s">
        <v>75</v>
      </c>
      <c r="D1486" s="400" t="s">
        <v>13751</v>
      </c>
    </row>
    <row r="1487" spans="1:4" ht="13.5">
      <c r="A1487" s="399">
        <v>91069</v>
      </c>
      <c r="B1487" s="398" t="s">
        <v>5865</v>
      </c>
      <c r="C1487" s="398" t="s">
        <v>2498</v>
      </c>
      <c r="D1487" s="400" t="s">
        <v>13752</v>
      </c>
    </row>
    <row r="1488" spans="1:4" ht="13.5">
      <c r="A1488" s="399">
        <v>91070</v>
      </c>
      <c r="B1488" s="398" t="s">
        <v>5866</v>
      </c>
      <c r="C1488" s="398" t="s">
        <v>2498</v>
      </c>
      <c r="D1488" s="400" t="s">
        <v>13753</v>
      </c>
    </row>
    <row r="1489" spans="1:4" ht="13.5">
      <c r="A1489" s="399">
        <v>91071</v>
      </c>
      <c r="B1489" s="398" t="s">
        <v>5867</v>
      </c>
      <c r="C1489" s="398" t="s">
        <v>2498</v>
      </c>
      <c r="D1489" s="400" t="s">
        <v>13754</v>
      </c>
    </row>
    <row r="1490" spans="1:4" ht="13.5">
      <c r="A1490" s="399">
        <v>91072</v>
      </c>
      <c r="B1490" s="398" t="s">
        <v>5868</v>
      </c>
      <c r="C1490" s="398" t="s">
        <v>2498</v>
      </c>
      <c r="D1490" s="400" t="s">
        <v>13755</v>
      </c>
    </row>
    <row r="1491" spans="1:4" ht="13.5">
      <c r="A1491" s="399">
        <v>91073</v>
      </c>
      <c r="B1491" s="398" t="s">
        <v>5869</v>
      </c>
      <c r="C1491" s="398" t="s">
        <v>2498</v>
      </c>
      <c r="D1491" s="400" t="s">
        <v>13756</v>
      </c>
    </row>
    <row r="1492" spans="1:4" ht="13.5">
      <c r="A1492" s="399">
        <v>91074</v>
      </c>
      <c r="B1492" s="398" t="s">
        <v>5870</v>
      </c>
      <c r="C1492" s="398" t="s">
        <v>2498</v>
      </c>
      <c r="D1492" s="400" t="s">
        <v>13757</v>
      </c>
    </row>
    <row r="1493" spans="1:4" ht="13.5">
      <c r="A1493" s="399">
        <v>91075</v>
      </c>
      <c r="B1493" s="398" t="s">
        <v>5871</v>
      </c>
      <c r="C1493" s="398" t="s">
        <v>2498</v>
      </c>
      <c r="D1493" s="400" t="s">
        <v>13758</v>
      </c>
    </row>
    <row r="1494" spans="1:4" ht="13.5">
      <c r="A1494" s="399">
        <v>91076</v>
      </c>
      <c r="B1494" s="398" t="s">
        <v>5872</v>
      </c>
      <c r="C1494" s="398" t="s">
        <v>2498</v>
      </c>
      <c r="D1494" s="400" t="s">
        <v>13759</v>
      </c>
    </row>
    <row r="1495" spans="1:4" ht="13.5">
      <c r="A1495" s="399">
        <v>91077</v>
      </c>
      <c r="B1495" s="398" t="s">
        <v>5873</v>
      </c>
      <c r="C1495" s="398" t="s">
        <v>2498</v>
      </c>
      <c r="D1495" s="400" t="s">
        <v>13760</v>
      </c>
    </row>
    <row r="1496" spans="1:4" ht="13.5">
      <c r="A1496" s="399">
        <v>91078</v>
      </c>
      <c r="B1496" s="398" t="s">
        <v>5874</v>
      </c>
      <c r="C1496" s="398" t="s">
        <v>2498</v>
      </c>
      <c r="D1496" s="400" t="s">
        <v>13761</v>
      </c>
    </row>
    <row r="1497" spans="1:4" ht="13.5">
      <c r="A1497" s="399">
        <v>91079</v>
      </c>
      <c r="B1497" s="398" t="s">
        <v>5875</v>
      </c>
      <c r="C1497" s="398" t="s">
        <v>2498</v>
      </c>
      <c r="D1497" s="400" t="s">
        <v>13762</v>
      </c>
    </row>
    <row r="1498" spans="1:4" ht="13.5">
      <c r="A1498" s="399">
        <v>91080</v>
      </c>
      <c r="B1498" s="398" t="s">
        <v>5876</v>
      </c>
      <c r="C1498" s="398" t="s">
        <v>2498</v>
      </c>
      <c r="D1498" s="400" t="s">
        <v>13763</v>
      </c>
    </row>
    <row r="1499" spans="1:4" ht="13.5">
      <c r="A1499" s="399">
        <v>91081</v>
      </c>
      <c r="B1499" s="398" t="s">
        <v>5877</v>
      </c>
      <c r="C1499" s="398" t="s">
        <v>2498</v>
      </c>
      <c r="D1499" s="400" t="s">
        <v>13764</v>
      </c>
    </row>
    <row r="1500" spans="1:4" ht="13.5">
      <c r="A1500" s="399">
        <v>91082</v>
      </c>
      <c r="B1500" s="398" t="s">
        <v>5878</v>
      </c>
      <c r="C1500" s="398" t="s">
        <v>2498</v>
      </c>
      <c r="D1500" s="400" t="s">
        <v>13765</v>
      </c>
    </row>
    <row r="1501" spans="1:4" ht="13.5">
      <c r="A1501" s="399">
        <v>91083</v>
      </c>
      <c r="B1501" s="398" t="s">
        <v>5879</v>
      </c>
      <c r="C1501" s="398" t="s">
        <v>2498</v>
      </c>
      <c r="D1501" s="400" t="s">
        <v>13766</v>
      </c>
    </row>
    <row r="1502" spans="1:4" ht="13.5">
      <c r="A1502" s="399">
        <v>91084</v>
      </c>
      <c r="B1502" s="398" t="s">
        <v>5880</v>
      </c>
      <c r="C1502" s="398" t="s">
        <v>2498</v>
      </c>
      <c r="D1502" s="400" t="s">
        <v>13767</v>
      </c>
    </row>
    <row r="1503" spans="1:4" ht="13.5">
      <c r="A1503" s="399">
        <v>91086</v>
      </c>
      <c r="B1503" s="398" t="s">
        <v>5881</v>
      </c>
      <c r="C1503" s="398" t="s">
        <v>2498</v>
      </c>
      <c r="D1503" s="400" t="s">
        <v>13768</v>
      </c>
    </row>
    <row r="1504" spans="1:4" ht="13.5">
      <c r="A1504" s="399">
        <v>91087</v>
      </c>
      <c r="B1504" s="398" t="s">
        <v>5882</v>
      </c>
      <c r="C1504" s="398" t="s">
        <v>2498</v>
      </c>
      <c r="D1504" s="400" t="s">
        <v>13769</v>
      </c>
    </row>
    <row r="1505" spans="1:4" ht="13.5">
      <c r="A1505" s="399">
        <v>91088</v>
      </c>
      <c r="B1505" s="398" t="s">
        <v>5883</v>
      </c>
      <c r="C1505" s="398" t="s">
        <v>2498</v>
      </c>
      <c r="D1505" s="400" t="s">
        <v>13770</v>
      </c>
    </row>
    <row r="1506" spans="1:4" ht="13.5">
      <c r="A1506" s="399">
        <v>91089</v>
      </c>
      <c r="B1506" s="398" t="s">
        <v>5884</v>
      </c>
      <c r="C1506" s="398" t="s">
        <v>2498</v>
      </c>
      <c r="D1506" s="400" t="s">
        <v>13771</v>
      </c>
    </row>
    <row r="1507" spans="1:4" ht="13.5">
      <c r="A1507" s="399">
        <v>91090</v>
      </c>
      <c r="B1507" s="398" t="s">
        <v>5885</v>
      </c>
      <c r="C1507" s="398" t="s">
        <v>2498</v>
      </c>
      <c r="D1507" s="400" t="s">
        <v>13772</v>
      </c>
    </row>
    <row r="1508" spans="1:4" ht="13.5">
      <c r="A1508" s="399">
        <v>91091</v>
      </c>
      <c r="B1508" s="398" t="s">
        <v>5886</v>
      </c>
      <c r="C1508" s="398" t="s">
        <v>2498</v>
      </c>
      <c r="D1508" s="400" t="s">
        <v>13773</v>
      </c>
    </row>
    <row r="1509" spans="1:4" ht="13.5">
      <c r="A1509" s="399">
        <v>91092</v>
      </c>
      <c r="B1509" s="398" t="s">
        <v>5887</v>
      </c>
      <c r="C1509" s="398" t="s">
        <v>2498</v>
      </c>
      <c r="D1509" s="400" t="s">
        <v>13774</v>
      </c>
    </row>
    <row r="1510" spans="1:4" ht="13.5">
      <c r="A1510" s="399">
        <v>91093</v>
      </c>
      <c r="B1510" s="398" t="s">
        <v>5889</v>
      </c>
      <c r="C1510" s="398" t="s">
        <v>2498</v>
      </c>
      <c r="D1510" s="400" t="s">
        <v>13775</v>
      </c>
    </row>
    <row r="1511" spans="1:4" ht="13.5">
      <c r="A1511" s="399">
        <v>91094</v>
      </c>
      <c r="B1511" s="398" t="s">
        <v>5890</v>
      </c>
      <c r="C1511" s="398" t="s">
        <v>2498</v>
      </c>
      <c r="D1511" s="400" t="s">
        <v>13752</v>
      </c>
    </row>
    <row r="1512" spans="1:4" ht="13.5">
      <c r="A1512" s="399">
        <v>91095</v>
      </c>
      <c r="B1512" s="398" t="s">
        <v>5891</v>
      </c>
      <c r="C1512" s="398" t="s">
        <v>2498</v>
      </c>
      <c r="D1512" s="400" t="s">
        <v>13776</v>
      </c>
    </row>
    <row r="1513" spans="1:4" ht="13.5">
      <c r="A1513" s="399">
        <v>91096</v>
      </c>
      <c r="B1513" s="398" t="s">
        <v>5892</v>
      </c>
      <c r="C1513" s="398" t="s">
        <v>2498</v>
      </c>
      <c r="D1513" s="400" t="s">
        <v>10760</v>
      </c>
    </row>
    <row r="1514" spans="1:4" ht="13.5">
      <c r="A1514" s="399">
        <v>91097</v>
      </c>
      <c r="B1514" s="398" t="s">
        <v>5893</v>
      </c>
      <c r="C1514" s="398" t="s">
        <v>2498</v>
      </c>
      <c r="D1514" s="400" t="s">
        <v>13777</v>
      </c>
    </row>
    <row r="1515" spans="1:4" ht="13.5">
      <c r="A1515" s="399">
        <v>91098</v>
      </c>
      <c r="B1515" s="398" t="s">
        <v>5894</v>
      </c>
      <c r="C1515" s="398" t="s">
        <v>2498</v>
      </c>
      <c r="D1515" s="400" t="s">
        <v>13778</v>
      </c>
    </row>
    <row r="1516" spans="1:4" ht="13.5">
      <c r="A1516" s="399">
        <v>91099</v>
      </c>
      <c r="B1516" s="398" t="s">
        <v>5895</v>
      </c>
      <c r="C1516" s="398" t="s">
        <v>2498</v>
      </c>
      <c r="D1516" s="400" t="s">
        <v>13779</v>
      </c>
    </row>
    <row r="1517" spans="1:4" ht="13.5">
      <c r="A1517" s="399">
        <v>91100</v>
      </c>
      <c r="B1517" s="398" t="s">
        <v>5896</v>
      </c>
      <c r="C1517" s="398" t="s">
        <v>2498</v>
      </c>
      <c r="D1517" s="400" t="s">
        <v>13780</v>
      </c>
    </row>
    <row r="1518" spans="1:4" ht="13.5">
      <c r="A1518" s="399">
        <v>91101</v>
      </c>
      <c r="B1518" s="398" t="s">
        <v>5897</v>
      </c>
      <c r="C1518" s="398" t="s">
        <v>2498</v>
      </c>
      <c r="D1518" s="400" t="s">
        <v>13781</v>
      </c>
    </row>
    <row r="1519" spans="1:4" ht="13.5">
      <c r="A1519" s="399">
        <v>93952</v>
      </c>
      <c r="B1519" s="398" t="s">
        <v>5898</v>
      </c>
      <c r="C1519" s="398" t="s">
        <v>81</v>
      </c>
      <c r="D1519" s="400" t="s">
        <v>13782</v>
      </c>
    </row>
    <row r="1520" spans="1:4" ht="13.5">
      <c r="A1520" s="399">
        <v>93953</v>
      </c>
      <c r="B1520" s="398" t="s">
        <v>5899</v>
      </c>
      <c r="C1520" s="398" t="s">
        <v>81</v>
      </c>
      <c r="D1520" s="400" t="s">
        <v>13783</v>
      </c>
    </row>
    <row r="1521" spans="1:4" ht="13.5">
      <c r="A1521" s="399">
        <v>93954</v>
      </c>
      <c r="B1521" s="398" t="s">
        <v>5900</v>
      </c>
      <c r="C1521" s="398" t="s">
        <v>81</v>
      </c>
      <c r="D1521" s="400" t="s">
        <v>8815</v>
      </c>
    </row>
    <row r="1522" spans="1:4" ht="13.5">
      <c r="A1522" s="399">
        <v>93955</v>
      </c>
      <c r="B1522" s="398" t="s">
        <v>5901</v>
      </c>
      <c r="C1522" s="398" t="s">
        <v>81</v>
      </c>
      <c r="D1522" s="400" t="s">
        <v>13784</v>
      </c>
    </row>
    <row r="1523" spans="1:4" ht="13.5">
      <c r="A1523" s="399">
        <v>93956</v>
      </c>
      <c r="B1523" s="398" t="s">
        <v>5902</v>
      </c>
      <c r="C1523" s="398" t="s">
        <v>81</v>
      </c>
      <c r="D1523" s="400" t="s">
        <v>13785</v>
      </c>
    </row>
    <row r="1524" spans="1:4" ht="13.5">
      <c r="A1524" s="399">
        <v>93957</v>
      </c>
      <c r="B1524" s="398" t="s">
        <v>5903</v>
      </c>
      <c r="C1524" s="398" t="s">
        <v>81</v>
      </c>
      <c r="D1524" s="400" t="s">
        <v>13786</v>
      </c>
    </row>
    <row r="1525" spans="1:4" ht="13.5">
      <c r="A1525" s="399">
        <v>93958</v>
      </c>
      <c r="B1525" s="398" t="s">
        <v>5904</v>
      </c>
      <c r="C1525" s="398" t="s">
        <v>81</v>
      </c>
      <c r="D1525" s="400" t="s">
        <v>13787</v>
      </c>
    </row>
    <row r="1526" spans="1:4" ht="13.5">
      <c r="A1526" s="399">
        <v>93959</v>
      </c>
      <c r="B1526" s="398" t="s">
        <v>5905</v>
      </c>
      <c r="C1526" s="398" t="s">
        <v>81</v>
      </c>
      <c r="D1526" s="400" t="s">
        <v>13788</v>
      </c>
    </row>
    <row r="1527" spans="1:4" ht="13.5">
      <c r="A1527" s="399">
        <v>93960</v>
      </c>
      <c r="B1527" s="398" t="s">
        <v>5906</v>
      </c>
      <c r="C1527" s="398" t="s">
        <v>81</v>
      </c>
      <c r="D1527" s="400" t="s">
        <v>13789</v>
      </c>
    </row>
    <row r="1528" spans="1:4" ht="13.5">
      <c r="A1528" s="399">
        <v>93961</v>
      </c>
      <c r="B1528" s="398" t="s">
        <v>5907</v>
      </c>
      <c r="C1528" s="398" t="s">
        <v>81</v>
      </c>
      <c r="D1528" s="400" t="s">
        <v>13790</v>
      </c>
    </row>
    <row r="1529" spans="1:4" ht="13.5">
      <c r="A1529" s="399">
        <v>93962</v>
      </c>
      <c r="B1529" s="398" t="s">
        <v>5908</v>
      </c>
      <c r="C1529" s="398" t="s">
        <v>81</v>
      </c>
      <c r="D1529" s="400" t="s">
        <v>13791</v>
      </c>
    </row>
    <row r="1530" spans="1:4" ht="13.5">
      <c r="A1530" s="399">
        <v>93963</v>
      </c>
      <c r="B1530" s="398" t="s">
        <v>5909</v>
      </c>
      <c r="C1530" s="398" t="s">
        <v>81</v>
      </c>
      <c r="D1530" s="400" t="s">
        <v>13792</v>
      </c>
    </row>
    <row r="1531" spans="1:4" ht="13.5">
      <c r="A1531" s="399">
        <v>93964</v>
      </c>
      <c r="B1531" s="398" t="s">
        <v>5910</v>
      </c>
      <c r="C1531" s="398" t="s">
        <v>81</v>
      </c>
      <c r="D1531" s="400" t="s">
        <v>13793</v>
      </c>
    </row>
    <row r="1532" spans="1:4" ht="13.5">
      <c r="A1532" s="399">
        <v>93965</v>
      </c>
      <c r="B1532" s="398" t="s">
        <v>5911</v>
      </c>
      <c r="C1532" s="398" t="s">
        <v>81</v>
      </c>
      <c r="D1532" s="400" t="s">
        <v>13794</v>
      </c>
    </row>
    <row r="1533" spans="1:4" ht="13.5">
      <c r="A1533" s="399">
        <v>93966</v>
      </c>
      <c r="B1533" s="398" t="s">
        <v>5913</v>
      </c>
      <c r="C1533" s="398" t="s">
        <v>81</v>
      </c>
      <c r="D1533" s="400" t="s">
        <v>13795</v>
      </c>
    </row>
    <row r="1534" spans="1:4" ht="13.5">
      <c r="A1534" s="399">
        <v>93967</v>
      </c>
      <c r="B1534" s="398" t="s">
        <v>5914</v>
      </c>
      <c r="C1534" s="398" t="s">
        <v>81</v>
      </c>
      <c r="D1534" s="400" t="s">
        <v>13796</v>
      </c>
    </row>
    <row r="1535" spans="1:4" ht="13.5">
      <c r="A1535" s="399">
        <v>93968</v>
      </c>
      <c r="B1535" s="398" t="s">
        <v>5915</v>
      </c>
      <c r="C1535" s="398" t="s">
        <v>81</v>
      </c>
      <c r="D1535" s="400" t="s">
        <v>13797</v>
      </c>
    </row>
    <row r="1536" spans="1:4" ht="13.5">
      <c r="A1536" s="399">
        <v>93969</v>
      </c>
      <c r="B1536" s="398" t="s">
        <v>5916</v>
      </c>
      <c r="C1536" s="398" t="s">
        <v>81</v>
      </c>
      <c r="D1536" s="400" t="s">
        <v>13798</v>
      </c>
    </row>
    <row r="1537" spans="1:4" ht="13.5">
      <c r="A1537" s="399">
        <v>93970</v>
      </c>
      <c r="B1537" s="398" t="s">
        <v>5917</v>
      </c>
      <c r="C1537" s="398" t="s">
        <v>81</v>
      </c>
      <c r="D1537" s="400" t="s">
        <v>13799</v>
      </c>
    </row>
    <row r="1538" spans="1:4" ht="13.5">
      <c r="A1538" s="399">
        <v>93971</v>
      </c>
      <c r="B1538" s="398" t="s">
        <v>5918</v>
      </c>
      <c r="C1538" s="398" t="s">
        <v>81</v>
      </c>
      <c r="D1538" s="400" t="s">
        <v>13800</v>
      </c>
    </row>
    <row r="1539" spans="1:4" ht="13.5">
      <c r="A1539" s="399">
        <v>95108</v>
      </c>
      <c r="B1539" s="398" t="s">
        <v>5919</v>
      </c>
      <c r="C1539" s="398" t="s">
        <v>82</v>
      </c>
      <c r="D1539" s="400" t="s">
        <v>13801</v>
      </c>
    </row>
    <row r="1540" spans="1:4" ht="13.5">
      <c r="A1540" s="399">
        <v>100332</v>
      </c>
      <c r="B1540" s="398" t="s">
        <v>5920</v>
      </c>
      <c r="C1540" s="398" t="s">
        <v>2498</v>
      </c>
      <c r="D1540" s="400" t="s">
        <v>13802</v>
      </c>
    </row>
    <row r="1541" spans="1:4" ht="13.5">
      <c r="A1541" s="399">
        <v>100333</v>
      </c>
      <c r="B1541" s="398" t="s">
        <v>5921</v>
      </c>
      <c r="C1541" s="398" t="s">
        <v>2498</v>
      </c>
      <c r="D1541" s="400" t="s">
        <v>13803</v>
      </c>
    </row>
    <row r="1542" spans="1:4" ht="13.5">
      <c r="A1542" s="399">
        <v>100334</v>
      </c>
      <c r="B1542" s="398" t="s">
        <v>5922</v>
      </c>
      <c r="C1542" s="398" t="s">
        <v>2498</v>
      </c>
      <c r="D1542" s="400" t="s">
        <v>13804</v>
      </c>
    </row>
    <row r="1543" spans="1:4" ht="13.5">
      <c r="A1543" s="399">
        <v>100335</v>
      </c>
      <c r="B1543" s="398" t="s">
        <v>5923</v>
      </c>
      <c r="C1543" s="398" t="s">
        <v>2498</v>
      </c>
      <c r="D1543" s="400" t="s">
        <v>13805</v>
      </c>
    </row>
    <row r="1544" spans="1:4" ht="13.5">
      <c r="A1544" s="399">
        <v>100341</v>
      </c>
      <c r="B1544" s="398" t="s">
        <v>5924</v>
      </c>
      <c r="C1544" s="398" t="s">
        <v>2498</v>
      </c>
      <c r="D1544" s="400" t="s">
        <v>13806</v>
      </c>
    </row>
    <row r="1545" spans="1:4" ht="13.5">
      <c r="A1545" s="399">
        <v>100342</v>
      </c>
      <c r="B1545" s="398" t="s">
        <v>5926</v>
      </c>
      <c r="C1545" s="398" t="s">
        <v>76</v>
      </c>
      <c r="D1545" s="400" t="s">
        <v>12110</v>
      </c>
    </row>
    <row r="1546" spans="1:4" ht="13.5">
      <c r="A1546" s="399">
        <v>100343</v>
      </c>
      <c r="B1546" s="398" t="s">
        <v>5927</v>
      </c>
      <c r="C1546" s="398" t="s">
        <v>76</v>
      </c>
      <c r="D1546" s="400" t="s">
        <v>9342</v>
      </c>
    </row>
    <row r="1547" spans="1:4" ht="13.5">
      <c r="A1547" s="399">
        <v>100344</v>
      </c>
      <c r="B1547" s="398" t="s">
        <v>5929</v>
      </c>
      <c r="C1547" s="398" t="s">
        <v>76</v>
      </c>
      <c r="D1547" s="400" t="s">
        <v>13807</v>
      </c>
    </row>
    <row r="1548" spans="1:4" ht="13.5">
      <c r="A1548" s="399">
        <v>100345</v>
      </c>
      <c r="B1548" s="398" t="s">
        <v>5931</v>
      </c>
      <c r="C1548" s="398" t="s">
        <v>76</v>
      </c>
      <c r="D1548" s="400" t="s">
        <v>5288</v>
      </c>
    </row>
    <row r="1549" spans="1:4" ht="13.5">
      <c r="A1549" s="399">
        <v>100346</v>
      </c>
      <c r="B1549" s="398" t="s">
        <v>5932</v>
      </c>
      <c r="C1549" s="398" t="s">
        <v>76</v>
      </c>
      <c r="D1549" s="400" t="s">
        <v>6909</v>
      </c>
    </row>
    <row r="1550" spans="1:4" ht="13.5">
      <c r="A1550" s="399">
        <v>100347</v>
      </c>
      <c r="B1550" s="398" t="s">
        <v>5933</v>
      </c>
      <c r="C1550" s="398" t="s">
        <v>76</v>
      </c>
      <c r="D1550" s="400" t="s">
        <v>4478</v>
      </c>
    </row>
    <row r="1551" spans="1:4" ht="13.5">
      <c r="A1551" s="399">
        <v>100348</v>
      </c>
      <c r="B1551" s="398" t="s">
        <v>5935</v>
      </c>
      <c r="C1551" s="398" t="s">
        <v>76</v>
      </c>
      <c r="D1551" s="400" t="s">
        <v>8451</v>
      </c>
    </row>
    <row r="1552" spans="1:4" ht="13.5">
      <c r="A1552" s="399">
        <v>100349</v>
      </c>
      <c r="B1552" s="398" t="s">
        <v>5937</v>
      </c>
      <c r="C1552" s="398" t="s">
        <v>75</v>
      </c>
      <c r="D1552" s="400" t="s">
        <v>6575</v>
      </c>
    </row>
    <row r="1553" spans="1:4" ht="13.5">
      <c r="A1553" s="399">
        <v>102989</v>
      </c>
      <c r="B1553" s="398" t="s">
        <v>5938</v>
      </c>
      <c r="C1553" s="398" t="s">
        <v>81</v>
      </c>
      <c r="D1553" s="400" t="s">
        <v>8953</v>
      </c>
    </row>
    <row r="1554" spans="1:4" ht="13.5">
      <c r="A1554" s="399">
        <v>102990</v>
      </c>
      <c r="B1554" s="398" t="s">
        <v>5940</v>
      </c>
      <c r="C1554" s="398" t="s">
        <v>81</v>
      </c>
      <c r="D1554" s="400" t="s">
        <v>7449</v>
      </c>
    </row>
    <row r="1555" spans="1:4" ht="13.5">
      <c r="A1555" s="399">
        <v>102991</v>
      </c>
      <c r="B1555" s="398" t="s">
        <v>5941</v>
      </c>
      <c r="C1555" s="398" t="s">
        <v>81</v>
      </c>
      <c r="D1555" s="400" t="s">
        <v>13808</v>
      </c>
    </row>
    <row r="1556" spans="1:4" ht="13.5">
      <c r="A1556" s="399">
        <v>102992</v>
      </c>
      <c r="B1556" s="398" t="s">
        <v>5942</v>
      </c>
      <c r="C1556" s="398" t="s">
        <v>81</v>
      </c>
      <c r="D1556" s="400" t="s">
        <v>6306</v>
      </c>
    </row>
    <row r="1557" spans="1:4" ht="13.5">
      <c r="A1557" s="399">
        <v>102993</v>
      </c>
      <c r="B1557" s="398" t="s">
        <v>5943</v>
      </c>
      <c r="C1557" s="398" t="s">
        <v>81</v>
      </c>
      <c r="D1557" s="400" t="s">
        <v>13809</v>
      </c>
    </row>
    <row r="1558" spans="1:4" ht="13.5">
      <c r="A1558" s="399">
        <v>102994</v>
      </c>
      <c r="B1558" s="398" t="s">
        <v>5944</v>
      </c>
      <c r="C1558" s="398" t="s">
        <v>81</v>
      </c>
      <c r="D1558" s="400" t="s">
        <v>13810</v>
      </c>
    </row>
    <row r="1559" spans="1:4" ht="13.5">
      <c r="A1559" s="399">
        <v>102995</v>
      </c>
      <c r="B1559" s="398" t="s">
        <v>5945</v>
      </c>
      <c r="C1559" s="398" t="s">
        <v>81</v>
      </c>
      <c r="D1559" s="400" t="s">
        <v>13811</v>
      </c>
    </row>
    <row r="1560" spans="1:4" ht="13.5">
      <c r="A1560" s="399">
        <v>102996</v>
      </c>
      <c r="B1560" s="398" t="s">
        <v>5947</v>
      </c>
      <c r="C1560" s="398" t="s">
        <v>81</v>
      </c>
      <c r="D1560" s="400" t="s">
        <v>10719</v>
      </c>
    </row>
    <row r="1561" spans="1:4" ht="13.5">
      <c r="A1561" s="399">
        <v>102997</v>
      </c>
      <c r="B1561" s="398" t="s">
        <v>5948</v>
      </c>
      <c r="C1561" s="398" t="s">
        <v>81</v>
      </c>
      <c r="D1561" s="400" t="s">
        <v>13812</v>
      </c>
    </row>
    <row r="1562" spans="1:4" ht="13.5">
      <c r="A1562" s="399">
        <v>102998</v>
      </c>
      <c r="B1562" s="398" t="s">
        <v>5950</v>
      </c>
      <c r="C1562" s="398" t="s">
        <v>81</v>
      </c>
      <c r="D1562" s="400" t="s">
        <v>13813</v>
      </c>
    </row>
    <row r="1563" spans="1:4" ht="13.5">
      <c r="A1563" s="399">
        <v>102999</v>
      </c>
      <c r="B1563" s="398" t="s">
        <v>5951</v>
      </c>
      <c r="C1563" s="398" t="s">
        <v>81</v>
      </c>
      <c r="D1563" s="400" t="s">
        <v>13814</v>
      </c>
    </row>
    <row r="1564" spans="1:4" ht="13.5">
      <c r="A1564" s="399">
        <v>103000</v>
      </c>
      <c r="B1564" s="398" t="s">
        <v>5952</v>
      </c>
      <c r="C1564" s="398" t="s">
        <v>81</v>
      </c>
      <c r="D1564" s="400" t="s">
        <v>13815</v>
      </c>
    </row>
    <row r="1565" spans="1:4" ht="13.5">
      <c r="A1565" s="399">
        <v>103001</v>
      </c>
      <c r="B1565" s="398" t="s">
        <v>5953</v>
      </c>
      <c r="C1565" s="398" t="s">
        <v>82</v>
      </c>
      <c r="D1565" s="400" t="s">
        <v>8250</v>
      </c>
    </row>
    <row r="1566" spans="1:4" ht="13.5">
      <c r="A1566" s="399">
        <v>103002</v>
      </c>
      <c r="B1566" s="398" t="s">
        <v>5954</v>
      </c>
      <c r="C1566" s="398" t="s">
        <v>82</v>
      </c>
      <c r="D1566" s="400" t="s">
        <v>6605</v>
      </c>
    </row>
    <row r="1567" spans="1:4" ht="13.5">
      <c r="A1567" s="399">
        <v>103003</v>
      </c>
      <c r="B1567" s="398" t="s">
        <v>5955</v>
      </c>
      <c r="C1567" s="398" t="s">
        <v>82</v>
      </c>
      <c r="D1567" s="400" t="s">
        <v>13816</v>
      </c>
    </row>
    <row r="1568" spans="1:4" ht="13.5">
      <c r="A1568" s="399">
        <v>103005</v>
      </c>
      <c r="B1568" s="398" t="s">
        <v>5956</v>
      </c>
      <c r="C1568" s="398" t="s">
        <v>82</v>
      </c>
      <c r="D1568" s="400" t="s">
        <v>13817</v>
      </c>
    </row>
    <row r="1569" spans="1:4" ht="13.5">
      <c r="A1569" s="399">
        <v>103006</v>
      </c>
      <c r="B1569" s="398" t="s">
        <v>5957</v>
      </c>
      <c r="C1569" s="398" t="s">
        <v>82</v>
      </c>
      <c r="D1569" s="400" t="s">
        <v>13818</v>
      </c>
    </row>
    <row r="1570" spans="1:4" ht="13.5">
      <c r="A1570" s="399">
        <v>103007</v>
      </c>
      <c r="B1570" s="398" t="s">
        <v>5958</v>
      </c>
      <c r="C1570" s="398" t="s">
        <v>82</v>
      </c>
      <c r="D1570" s="400" t="s">
        <v>13819</v>
      </c>
    </row>
    <row r="1571" spans="1:4" ht="13.5">
      <c r="A1571" s="399">
        <v>97933</v>
      </c>
      <c r="B1571" s="398" t="s">
        <v>5959</v>
      </c>
      <c r="C1571" s="398" t="s">
        <v>82</v>
      </c>
      <c r="D1571" s="400" t="s">
        <v>13820</v>
      </c>
    </row>
    <row r="1572" spans="1:4" ht="13.5">
      <c r="A1572" s="399">
        <v>97934</v>
      </c>
      <c r="B1572" s="398" t="s">
        <v>5960</v>
      </c>
      <c r="C1572" s="398" t="s">
        <v>82</v>
      </c>
      <c r="D1572" s="400" t="s">
        <v>13821</v>
      </c>
    </row>
    <row r="1573" spans="1:4" ht="13.5">
      <c r="A1573" s="399">
        <v>97935</v>
      </c>
      <c r="B1573" s="398" t="s">
        <v>5961</v>
      </c>
      <c r="C1573" s="398" t="s">
        <v>82</v>
      </c>
      <c r="D1573" s="400" t="s">
        <v>13822</v>
      </c>
    </row>
    <row r="1574" spans="1:4" ht="13.5">
      <c r="A1574" s="399">
        <v>97936</v>
      </c>
      <c r="B1574" s="398" t="s">
        <v>5962</v>
      </c>
      <c r="C1574" s="398" t="s">
        <v>82</v>
      </c>
      <c r="D1574" s="400" t="s">
        <v>13823</v>
      </c>
    </row>
    <row r="1575" spans="1:4" ht="13.5">
      <c r="A1575" s="399">
        <v>97947</v>
      </c>
      <c r="B1575" s="398" t="s">
        <v>5963</v>
      </c>
      <c r="C1575" s="398" t="s">
        <v>82</v>
      </c>
      <c r="D1575" s="400" t="s">
        <v>13824</v>
      </c>
    </row>
    <row r="1576" spans="1:4" ht="13.5">
      <c r="A1576" s="399">
        <v>97948</v>
      </c>
      <c r="B1576" s="398" t="s">
        <v>5964</v>
      </c>
      <c r="C1576" s="398" t="s">
        <v>82</v>
      </c>
      <c r="D1576" s="400" t="s">
        <v>13825</v>
      </c>
    </row>
    <row r="1577" spans="1:4" ht="13.5">
      <c r="A1577" s="399">
        <v>97949</v>
      </c>
      <c r="B1577" s="398" t="s">
        <v>5965</v>
      </c>
      <c r="C1577" s="398" t="s">
        <v>82</v>
      </c>
      <c r="D1577" s="400" t="s">
        <v>13826</v>
      </c>
    </row>
    <row r="1578" spans="1:4" ht="13.5">
      <c r="A1578" s="399">
        <v>97950</v>
      </c>
      <c r="B1578" s="398" t="s">
        <v>5966</v>
      </c>
      <c r="C1578" s="398" t="s">
        <v>82</v>
      </c>
      <c r="D1578" s="400" t="s">
        <v>13827</v>
      </c>
    </row>
    <row r="1579" spans="1:4" ht="13.5">
      <c r="A1579" s="399">
        <v>97951</v>
      </c>
      <c r="B1579" s="398" t="s">
        <v>5967</v>
      </c>
      <c r="C1579" s="398" t="s">
        <v>82</v>
      </c>
      <c r="D1579" s="400" t="s">
        <v>13828</v>
      </c>
    </row>
    <row r="1580" spans="1:4" ht="13.5">
      <c r="A1580" s="399">
        <v>97952</v>
      </c>
      <c r="B1580" s="398" t="s">
        <v>5968</v>
      </c>
      <c r="C1580" s="398" t="s">
        <v>82</v>
      </c>
      <c r="D1580" s="400" t="s">
        <v>13829</v>
      </c>
    </row>
    <row r="1581" spans="1:4" ht="13.5">
      <c r="A1581" s="399">
        <v>97953</v>
      </c>
      <c r="B1581" s="398" t="s">
        <v>5969</v>
      </c>
      <c r="C1581" s="398" t="s">
        <v>82</v>
      </c>
      <c r="D1581" s="400" t="s">
        <v>13830</v>
      </c>
    </row>
    <row r="1582" spans="1:4" ht="13.5">
      <c r="A1582" s="399">
        <v>97955</v>
      </c>
      <c r="B1582" s="398" t="s">
        <v>5970</v>
      </c>
      <c r="C1582" s="398" t="s">
        <v>82</v>
      </c>
      <c r="D1582" s="400" t="s">
        <v>13831</v>
      </c>
    </row>
    <row r="1583" spans="1:4" ht="13.5">
      <c r="A1583" s="399">
        <v>97956</v>
      </c>
      <c r="B1583" s="398" t="s">
        <v>5971</v>
      </c>
      <c r="C1583" s="398" t="s">
        <v>82</v>
      </c>
      <c r="D1583" s="400" t="s">
        <v>13832</v>
      </c>
    </row>
    <row r="1584" spans="1:4" ht="13.5">
      <c r="A1584" s="399">
        <v>97957</v>
      </c>
      <c r="B1584" s="398" t="s">
        <v>5972</v>
      </c>
      <c r="C1584" s="398" t="s">
        <v>82</v>
      </c>
      <c r="D1584" s="400" t="s">
        <v>13833</v>
      </c>
    </row>
    <row r="1585" spans="1:4" ht="13.5">
      <c r="A1585" s="399">
        <v>97961</v>
      </c>
      <c r="B1585" s="398" t="s">
        <v>5973</v>
      </c>
      <c r="C1585" s="398" t="s">
        <v>82</v>
      </c>
      <c r="D1585" s="400" t="s">
        <v>13834</v>
      </c>
    </row>
    <row r="1586" spans="1:4" ht="13.5">
      <c r="A1586" s="399">
        <v>97973</v>
      </c>
      <c r="B1586" s="398" t="s">
        <v>5974</v>
      </c>
      <c r="C1586" s="398" t="s">
        <v>82</v>
      </c>
      <c r="D1586" s="400" t="s">
        <v>13835</v>
      </c>
    </row>
    <row r="1587" spans="1:4" ht="13.5">
      <c r="A1587" s="399">
        <v>97974</v>
      </c>
      <c r="B1587" s="398" t="s">
        <v>5975</v>
      </c>
      <c r="C1587" s="398" t="s">
        <v>82</v>
      </c>
      <c r="D1587" s="400" t="s">
        <v>13836</v>
      </c>
    </row>
    <row r="1588" spans="1:4" ht="13.5">
      <c r="A1588" s="399">
        <v>97975</v>
      </c>
      <c r="B1588" s="398" t="s">
        <v>5976</v>
      </c>
      <c r="C1588" s="398" t="s">
        <v>82</v>
      </c>
      <c r="D1588" s="400" t="s">
        <v>13837</v>
      </c>
    </row>
    <row r="1589" spans="1:4" ht="13.5">
      <c r="A1589" s="399">
        <v>97976</v>
      </c>
      <c r="B1589" s="398" t="s">
        <v>5977</v>
      </c>
      <c r="C1589" s="398" t="s">
        <v>82</v>
      </c>
      <c r="D1589" s="400" t="s">
        <v>13838</v>
      </c>
    </row>
    <row r="1590" spans="1:4" ht="13.5">
      <c r="A1590" s="399">
        <v>97977</v>
      </c>
      <c r="B1590" s="398" t="s">
        <v>5978</v>
      </c>
      <c r="C1590" s="398" t="s">
        <v>82</v>
      </c>
      <c r="D1590" s="400" t="s">
        <v>13839</v>
      </c>
    </row>
    <row r="1591" spans="1:4" ht="13.5">
      <c r="A1591" s="399">
        <v>97978</v>
      </c>
      <c r="B1591" s="398" t="s">
        <v>5979</v>
      </c>
      <c r="C1591" s="398" t="s">
        <v>82</v>
      </c>
      <c r="D1591" s="400" t="s">
        <v>13840</v>
      </c>
    </row>
    <row r="1592" spans="1:4" ht="13.5">
      <c r="A1592" s="399">
        <v>97980</v>
      </c>
      <c r="B1592" s="398" t="s">
        <v>5981</v>
      </c>
      <c r="C1592" s="398" t="s">
        <v>82</v>
      </c>
      <c r="D1592" s="400" t="s">
        <v>13841</v>
      </c>
    </row>
    <row r="1593" spans="1:4" ht="13.5">
      <c r="A1593" s="399">
        <v>97981</v>
      </c>
      <c r="B1593" s="398" t="s">
        <v>5982</v>
      </c>
      <c r="C1593" s="398" t="s">
        <v>81</v>
      </c>
      <c r="D1593" s="400" t="s">
        <v>13842</v>
      </c>
    </row>
    <row r="1594" spans="1:4" ht="13.5">
      <c r="A1594" s="399">
        <v>97983</v>
      </c>
      <c r="B1594" s="398" t="s">
        <v>5983</v>
      </c>
      <c r="C1594" s="398" t="s">
        <v>81</v>
      </c>
      <c r="D1594" s="400" t="s">
        <v>13843</v>
      </c>
    </row>
    <row r="1595" spans="1:4" ht="13.5">
      <c r="A1595" s="399">
        <v>97985</v>
      </c>
      <c r="B1595" s="398" t="s">
        <v>5984</v>
      </c>
      <c r="C1595" s="398" t="s">
        <v>81</v>
      </c>
      <c r="D1595" s="400" t="s">
        <v>13844</v>
      </c>
    </row>
    <row r="1596" spans="1:4" ht="13.5">
      <c r="A1596" s="399">
        <v>97987</v>
      </c>
      <c r="B1596" s="398" t="s">
        <v>5985</v>
      </c>
      <c r="C1596" s="398" t="s">
        <v>81</v>
      </c>
      <c r="D1596" s="400" t="s">
        <v>13845</v>
      </c>
    </row>
    <row r="1597" spans="1:4" ht="13.5">
      <c r="A1597" s="399">
        <v>97988</v>
      </c>
      <c r="B1597" s="398" t="s">
        <v>5986</v>
      </c>
      <c r="C1597" s="398" t="s">
        <v>82</v>
      </c>
      <c r="D1597" s="400" t="s">
        <v>13846</v>
      </c>
    </row>
    <row r="1598" spans="1:4" ht="13.5">
      <c r="A1598" s="399">
        <v>97989</v>
      </c>
      <c r="B1598" s="398" t="s">
        <v>5987</v>
      </c>
      <c r="C1598" s="398" t="s">
        <v>81</v>
      </c>
      <c r="D1598" s="400" t="s">
        <v>13847</v>
      </c>
    </row>
    <row r="1599" spans="1:4" ht="13.5">
      <c r="A1599" s="399">
        <v>97991</v>
      </c>
      <c r="B1599" s="398" t="s">
        <v>5988</v>
      </c>
      <c r="C1599" s="398" t="s">
        <v>81</v>
      </c>
      <c r="D1599" s="400" t="s">
        <v>13848</v>
      </c>
    </row>
    <row r="1600" spans="1:4" ht="13.5">
      <c r="A1600" s="399">
        <v>97992</v>
      </c>
      <c r="B1600" s="398" t="s">
        <v>5989</v>
      </c>
      <c r="C1600" s="398" t="s">
        <v>82</v>
      </c>
      <c r="D1600" s="400" t="s">
        <v>13849</v>
      </c>
    </row>
    <row r="1601" spans="1:4" ht="13.5">
      <c r="A1601" s="399">
        <v>97993</v>
      </c>
      <c r="B1601" s="398" t="s">
        <v>5990</v>
      </c>
      <c r="C1601" s="398" t="s">
        <v>81</v>
      </c>
      <c r="D1601" s="400" t="s">
        <v>13850</v>
      </c>
    </row>
    <row r="1602" spans="1:4" ht="13.5">
      <c r="A1602" s="399">
        <v>97994</v>
      </c>
      <c r="B1602" s="398" t="s">
        <v>5991</v>
      </c>
      <c r="C1602" s="398" t="s">
        <v>82</v>
      </c>
      <c r="D1602" s="400" t="s">
        <v>13851</v>
      </c>
    </row>
    <row r="1603" spans="1:4" ht="13.5">
      <c r="A1603" s="399">
        <v>97995</v>
      </c>
      <c r="B1603" s="398" t="s">
        <v>5992</v>
      </c>
      <c r="C1603" s="398" t="s">
        <v>81</v>
      </c>
      <c r="D1603" s="400" t="s">
        <v>13852</v>
      </c>
    </row>
    <row r="1604" spans="1:4" ht="13.5">
      <c r="A1604" s="399">
        <v>97996</v>
      </c>
      <c r="B1604" s="398" t="s">
        <v>5993</v>
      </c>
      <c r="C1604" s="398" t="s">
        <v>82</v>
      </c>
      <c r="D1604" s="400" t="s">
        <v>13853</v>
      </c>
    </row>
    <row r="1605" spans="1:4" ht="13.5">
      <c r="A1605" s="399">
        <v>97997</v>
      </c>
      <c r="B1605" s="398" t="s">
        <v>5994</v>
      </c>
      <c r="C1605" s="398" t="s">
        <v>81</v>
      </c>
      <c r="D1605" s="400" t="s">
        <v>13854</v>
      </c>
    </row>
    <row r="1606" spans="1:4" ht="13.5">
      <c r="A1606" s="399">
        <v>97999</v>
      </c>
      <c r="B1606" s="398" t="s">
        <v>5995</v>
      </c>
      <c r="C1606" s="398" t="s">
        <v>81</v>
      </c>
      <c r="D1606" s="400" t="s">
        <v>13855</v>
      </c>
    </row>
    <row r="1607" spans="1:4" ht="13.5">
      <c r="A1607" s="399">
        <v>98001</v>
      </c>
      <c r="B1607" s="398" t="s">
        <v>5996</v>
      </c>
      <c r="C1607" s="398" t="s">
        <v>81</v>
      </c>
      <c r="D1607" s="400" t="s">
        <v>13856</v>
      </c>
    </row>
    <row r="1608" spans="1:4" ht="13.5">
      <c r="A1608" s="399">
        <v>98002</v>
      </c>
      <c r="B1608" s="398" t="s">
        <v>5997</v>
      </c>
      <c r="C1608" s="398" t="s">
        <v>82</v>
      </c>
      <c r="D1608" s="400" t="s">
        <v>13857</v>
      </c>
    </row>
    <row r="1609" spans="1:4" ht="13.5">
      <c r="A1609" s="399">
        <v>98003</v>
      </c>
      <c r="B1609" s="398" t="s">
        <v>5998</v>
      </c>
      <c r="C1609" s="398" t="s">
        <v>81</v>
      </c>
      <c r="D1609" s="400" t="s">
        <v>13858</v>
      </c>
    </row>
    <row r="1610" spans="1:4" ht="13.5">
      <c r="A1610" s="399">
        <v>98005</v>
      </c>
      <c r="B1610" s="398" t="s">
        <v>5999</v>
      </c>
      <c r="C1610" s="398" t="s">
        <v>81</v>
      </c>
      <c r="D1610" s="400" t="s">
        <v>13859</v>
      </c>
    </row>
    <row r="1611" spans="1:4" ht="13.5">
      <c r="A1611" s="399">
        <v>98006</v>
      </c>
      <c r="B1611" s="398" t="s">
        <v>6000</v>
      </c>
      <c r="C1611" s="398" t="s">
        <v>82</v>
      </c>
      <c r="D1611" s="400" t="s">
        <v>13860</v>
      </c>
    </row>
    <row r="1612" spans="1:4" ht="13.5">
      <c r="A1612" s="399">
        <v>98007</v>
      </c>
      <c r="B1612" s="398" t="s">
        <v>6001</v>
      </c>
      <c r="C1612" s="398" t="s">
        <v>81</v>
      </c>
      <c r="D1612" s="400" t="s">
        <v>13861</v>
      </c>
    </row>
    <row r="1613" spans="1:4" ht="13.5">
      <c r="A1613" s="399">
        <v>98008</v>
      </c>
      <c r="B1613" s="398" t="s">
        <v>6002</v>
      </c>
      <c r="C1613" s="398" t="s">
        <v>82</v>
      </c>
      <c r="D1613" s="400" t="s">
        <v>13862</v>
      </c>
    </row>
    <row r="1614" spans="1:4" ht="13.5">
      <c r="A1614" s="399">
        <v>98009</v>
      </c>
      <c r="B1614" s="398" t="s">
        <v>6003</v>
      </c>
      <c r="C1614" s="398" t="s">
        <v>81</v>
      </c>
      <c r="D1614" s="400" t="s">
        <v>13855</v>
      </c>
    </row>
    <row r="1615" spans="1:4" ht="13.5">
      <c r="A1615" s="399">
        <v>98010</v>
      </c>
      <c r="B1615" s="398" t="s">
        <v>6004</v>
      </c>
      <c r="C1615" s="398" t="s">
        <v>82</v>
      </c>
      <c r="D1615" s="400" t="s">
        <v>13863</v>
      </c>
    </row>
    <row r="1616" spans="1:4" ht="13.5">
      <c r="A1616" s="399">
        <v>98011</v>
      </c>
      <c r="B1616" s="398" t="s">
        <v>6005</v>
      </c>
      <c r="C1616" s="398" t="s">
        <v>81</v>
      </c>
      <c r="D1616" s="400" t="s">
        <v>13856</v>
      </c>
    </row>
    <row r="1617" spans="1:4" ht="13.5">
      <c r="A1617" s="399">
        <v>98012</v>
      </c>
      <c r="B1617" s="398" t="s">
        <v>6006</v>
      </c>
      <c r="C1617" s="398" t="s">
        <v>82</v>
      </c>
      <c r="D1617" s="400" t="s">
        <v>13864</v>
      </c>
    </row>
    <row r="1618" spans="1:4" ht="13.5">
      <c r="A1618" s="399">
        <v>98013</v>
      </c>
      <c r="B1618" s="398" t="s">
        <v>6007</v>
      </c>
      <c r="C1618" s="398" t="s">
        <v>81</v>
      </c>
      <c r="D1618" s="400" t="s">
        <v>13858</v>
      </c>
    </row>
    <row r="1619" spans="1:4" ht="13.5">
      <c r="A1619" s="399">
        <v>98014</v>
      </c>
      <c r="B1619" s="398" t="s">
        <v>6008</v>
      </c>
      <c r="C1619" s="398" t="s">
        <v>82</v>
      </c>
      <c r="D1619" s="400" t="s">
        <v>13865</v>
      </c>
    </row>
    <row r="1620" spans="1:4" ht="13.5">
      <c r="A1620" s="399">
        <v>98015</v>
      </c>
      <c r="B1620" s="398" t="s">
        <v>6009</v>
      </c>
      <c r="C1620" s="398" t="s">
        <v>81</v>
      </c>
      <c r="D1620" s="400" t="s">
        <v>13859</v>
      </c>
    </row>
    <row r="1621" spans="1:4" ht="13.5">
      <c r="A1621" s="399">
        <v>98016</v>
      </c>
      <c r="B1621" s="398" t="s">
        <v>6010</v>
      </c>
      <c r="C1621" s="398" t="s">
        <v>82</v>
      </c>
      <c r="D1621" s="400" t="s">
        <v>13866</v>
      </c>
    </row>
    <row r="1622" spans="1:4" ht="13.5">
      <c r="A1622" s="399">
        <v>98017</v>
      </c>
      <c r="B1622" s="398" t="s">
        <v>6011</v>
      </c>
      <c r="C1622" s="398" t="s">
        <v>81</v>
      </c>
      <c r="D1622" s="400" t="s">
        <v>13861</v>
      </c>
    </row>
    <row r="1623" spans="1:4" ht="13.5">
      <c r="A1623" s="399">
        <v>98018</v>
      </c>
      <c r="B1623" s="398" t="s">
        <v>6012</v>
      </c>
      <c r="C1623" s="398" t="s">
        <v>82</v>
      </c>
      <c r="D1623" s="400" t="s">
        <v>13867</v>
      </c>
    </row>
    <row r="1624" spans="1:4" ht="13.5">
      <c r="A1624" s="399">
        <v>98019</v>
      </c>
      <c r="B1624" s="398" t="s">
        <v>6013</v>
      </c>
      <c r="C1624" s="398" t="s">
        <v>81</v>
      </c>
      <c r="D1624" s="400" t="s">
        <v>13868</v>
      </c>
    </row>
    <row r="1625" spans="1:4" ht="13.5">
      <c r="A1625" s="399">
        <v>98020</v>
      </c>
      <c r="B1625" s="398" t="s">
        <v>6014</v>
      </c>
      <c r="C1625" s="398" t="s">
        <v>82</v>
      </c>
      <c r="D1625" s="400" t="s">
        <v>13869</v>
      </c>
    </row>
    <row r="1626" spans="1:4" ht="13.5">
      <c r="A1626" s="399">
        <v>98021</v>
      </c>
      <c r="B1626" s="398" t="s">
        <v>6015</v>
      </c>
      <c r="C1626" s="398" t="s">
        <v>81</v>
      </c>
      <c r="D1626" s="400" t="s">
        <v>13870</v>
      </c>
    </row>
    <row r="1627" spans="1:4" ht="13.5">
      <c r="A1627" s="399">
        <v>98022</v>
      </c>
      <c r="B1627" s="398" t="s">
        <v>6016</v>
      </c>
      <c r="C1627" s="398" t="s">
        <v>82</v>
      </c>
      <c r="D1627" s="400" t="s">
        <v>13871</v>
      </c>
    </row>
    <row r="1628" spans="1:4" ht="13.5">
      <c r="A1628" s="399">
        <v>98023</v>
      </c>
      <c r="B1628" s="398" t="s">
        <v>6017</v>
      </c>
      <c r="C1628" s="398" t="s">
        <v>81</v>
      </c>
      <c r="D1628" s="400" t="s">
        <v>13872</v>
      </c>
    </row>
    <row r="1629" spans="1:4" ht="13.5">
      <c r="A1629" s="399">
        <v>98024</v>
      </c>
      <c r="B1629" s="398" t="s">
        <v>6018</v>
      </c>
      <c r="C1629" s="398" t="s">
        <v>82</v>
      </c>
      <c r="D1629" s="400" t="s">
        <v>13873</v>
      </c>
    </row>
    <row r="1630" spans="1:4" ht="13.5">
      <c r="A1630" s="399">
        <v>98025</v>
      </c>
      <c r="B1630" s="398" t="s">
        <v>6019</v>
      </c>
      <c r="C1630" s="398" t="s">
        <v>81</v>
      </c>
      <c r="D1630" s="400" t="s">
        <v>13874</v>
      </c>
    </row>
    <row r="1631" spans="1:4" ht="13.5">
      <c r="A1631" s="399">
        <v>98026</v>
      </c>
      <c r="B1631" s="398" t="s">
        <v>6020</v>
      </c>
      <c r="C1631" s="398" t="s">
        <v>82</v>
      </c>
      <c r="D1631" s="400" t="s">
        <v>13875</v>
      </c>
    </row>
    <row r="1632" spans="1:4" ht="13.5">
      <c r="A1632" s="399">
        <v>98027</v>
      </c>
      <c r="B1632" s="398" t="s">
        <v>6021</v>
      </c>
      <c r="C1632" s="398" t="s">
        <v>81</v>
      </c>
      <c r="D1632" s="400" t="s">
        <v>13868</v>
      </c>
    </row>
    <row r="1633" spans="1:4" ht="13.5">
      <c r="A1633" s="399">
        <v>98028</v>
      </c>
      <c r="B1633" s="398" t="s">
        <v>6022</v>
      </c>
      <c r="C1633" s="398" t="s">
        <v>82</v>
      </c>
      <c r="D1633" s="400" t="s">
        <v>13876</v>
      </c>
    </row>
    <row r="1634" spans="1:4" ht="13.5">
      <c r="A1634" s="399">
        <v>98029</v>
      </c>
      <c r="B1634" s="398" t="s">
        <v>6023</v>
      </c>
      <c r="C1634" s="398" t="s">
        <v>81</v>
      </c>
      <c r="D1634" s="400" t="s">
        <v>13877</v>
      </c>
    </row>
    <row r="1635" spans="1:4" ht="13.5">
      <c r="A1635" s="399">
        <v>98030</v>
      </c>
      <c r="B1635" s="398" t="s">
        <v>6024</v>
      </c>
      <c r="C1635" s="398" t="s">
        <v>82</v>
      </c>
      <c r="D1635" s="400" t="s">
        <v>13878</v>
      </c>
    </row>
    <row r="1636" spans="1:4" ht="13.5">
      <c r="A1636" s="399">
        <v>98031</v>
      </c>
      <c r="B1636" s="398" t="s">
        <v>6025</v>
      </c>
      <c r="C1636" s="398" t="s">
        <v>81</v>
      </c>
      <c r="D1636" s="400" t="s">
        <v>13879</v>
      </c>
    </row>
    <row r="1637" spans="1:4" ht="13.5">
      <c r="A1637" s="399">
        <v>98032</v>
      </c>
      <c r="B1637" s="398" t="s">
        <v>6026</v>
      </c>
      <c r="C1637" s="398" t="s">
        <v>82</v>
      </c>
      <c r="D1637" s="400" t="s">
        <v>13880</v>
      </c>
    </row>
    <row r="1638" spans="1:4" ht="13.5">
      <c r="A1638" s="399">
        <v>98033</v>
      </c>
      <c r="B1638" s="398" t="s">
        <v>6027</v>
      </c>
      <c r="C1638" s="398" t="s">
        <v>81</v>
      </c>
      <c r="D1638" s="400" t="s">
        <v>13881</v>
      </c>
    </row>
    <row r="1639" spans="1:4" ht="13.5">
      <c r="A1639" s="399">
        <v>98034</v>
      </c>
      <c r="B1639" s="398" t="s">
        <v>6028</v>
      </c>
      <c r="C1639" s="398" t="s">
        <v>82</v>
      </c>
      <c r="D1639" s="400" t="s">
        <v>13882</v>
      </c>
    </row>
    <row r="1640" spans="1:4" ht="13.5">
      <c r="A1640" s="399">
        <v>98035</v>
      </c>
      <c r="B1640" s="398" t="s">
        <v>6029</v>
      </c>
      <c r="C1640" s="398" t="s">
        <v>81</v>
      </c>
      <c r="D1640" s="400" t="s">
        <v>13877</v>
      </c>
    </row>
    <row r="1641" spans="1:4" ht="13.5">
      <c r="A1641" s="399">
        <v>98036</v>
      </c>
      <c r="B1641" s="398" t="s">
        <v>6030</v>
      </c>
      <c r="C1641" s="398" t="s">
        <v>82</v>
      </c>
      <c r="D1641" s="400" t="s">
        <v>13883</v>
      </c>
    </row>
    <row r="1642" spans="1:4" ht="13.5">
      <c r="A1642" s="399">
        <v>98037</v>
      </c>
      <c r="B1642" s="398" t="s">
        <v>6031</v>
      </c>
      <c r="C1642" s="398" t="s">
        <v>81</v>
      </c>
      <c r="D1642" s="400" t="s">
        <v>13884</v>
      </c>
    </row>
    <row r="1643" spans="1:4" ht="13.5">
      <c r="A1643" s="399">
        <v>98038</v>
      </c>
      <c r="B1643" s="398" t="s">
        <v>6032</v>
      </c>
      <c r="C1643" s="398" t="s">
        <v>82</v>
      </c>
      <c r="D1643" s="400" t="s">
        <v>13885</v>
      </c>
    </row>
    <row r="1644" spans="1:4" ht="13.5">
      <c r="A1644" s="399">
        <v>98039</v>
      </c>
      <c r="B1644" s="398" t="s">
        <v>6033</v>
      </c>
      <c r="C1644" s="398" t="s">
        <v>81</v>
      </c>
      <c r="D1644" s="400" t="s">
        <v>13886</v>
      </c>
    </row>
    <row r="1645" spans="1:4" ht="13.5">
      <c r="A1645" s="399">
        <v>98040</v>
      </c>
      <c r="B1645" s="398" t="s">
        <v>6034</v>
      </c>
      <c r="C1645" s="398" t="s">
        <v>82</v>
      </c>
      <c r="D1645" s="400" t="s">
        <v>13887</v>
      </c>
    </row>
    <row r="1646" spans="1:4" ht="13.5">
      <c r="A1646" s="399">
        <v>98041</v>
      </c>
      <c r="B1646" s="398" t="s">
        <v>6035</v>
      </c>
      <c r="C1646" s="398" t="s">
        <v>81</v>
      </c>
      <c r="D1646" s="400" t="s">
        <v>13884</v>
      </c>
    </row>
    <row r="1647" spans="1:4" ht="13.5">
      <c r="A1647" s="399">
        <v>98042</v>
      </c>
      <c r="B1647" s="398" t="s">
        <v>6036</v>
      </c>
      <c r="C1647" s="398" t="s">
        <v>82</v>
      </c>
      <c r="D1647" s="400" t="s">
        <v>13888</v>
      </c>
    </row>
    <row r="1648" spans="1:4" ht="13.5">
      <c r="A1648" s="399">
        <v>98043</v>
      </c>
      <c r="B1648" s="398" t="s">
        <v>6037</v>
      </c>
      <c r="C1648" s="398" t="s">
        <v>81</v>
      </c>
      <c r="D1648" s="400" t="s">
        <v>13889</v>
      </c>
    </row>
    <row r="1649" spans="1:4" ht="13.5">
      <c r="A1649" s="399">
        <v>98044</v>
      </c>
      <c r="B1649" s="398" t="s">
        <v>6038</v>
      </c>
      <c r="C1649" s="398" t="s">
        <v>82</v>
      </c>
      <c r="D1649" s="400" t="s">
        <v>13890</v>
      </c>
    </row>
    <row r="1650" spans="1:4" ht="13.5">
      <c r="A1650" s="399">
        <v>98045</v>
      </c>
      <c r="B1650" s="398" t="s">
        <v>6039</v>
      </c>
      <c r="C1650" s="398" t="s">
        <v>81</v>
      </c>
      <c r="D1650" s="400" t="s">
        <v>13889</v>
      </c>
    </row>
    <row r="1651" spans="1:4" ht="13.5">
      <c r="A1651" s="399">
        <v>98046</v>
      </c>
      <c r="B1651" s="398" t="s">
        <v>6040</v>
      </c>
      <c r="C1651" s="398" t="s">
        <v>82</v>
      </c>
      <c r="D1651" s="400" t="s">
        <v>13891</v>
      </c>
    </row>
    <row r="1652" spans="1:4" ht="13.5">
      <c r="A1652" s="399">
        <v>98047</v>
      </c>
      <c r="B1652" s="398" t="s">
        <v>6041</v>
      </c>
      <c r="C1652" s="398" t="s">
        <v>81</v>
      </c>
      <c r="D1652" s="400" t="s">
        <v>13892</v>
      </c>
    </row>
    <row r="1653" spans="1:4" ht="13.5">
      <c r="A1653" s="399">
        <v>98048</v>
      </c>
      <c r="B1653" s="398" t="s">
        <v>6042</v>
      </c>
      <c r="C1653" s="398" t="s">
        <v>82</v>
      </c>
      <c r="D1653" s="400" t="s">
        <v>13893</v>
      </c>
    </row>
    <row r="1654" spans="1:4" ht="13.5">
      <c r="A1654" s="399">
        <v>98049</v>
      </c>
      <c r="B1654" s="398" t="s">
        <v>6043</v>
      </c>
      <c r="C1654" s="398" t="s">
        <v>81</v>
      </c>
      <c r="D1654" s="400" t="s">
        <v>13894</v>
      </c>
    </row>
    <row r="1655" spans="1:4" ht="13.5">
      <c r="A1655" s="399">
        <v>98050</v>
      </c>
      <c r="B1655" s="398" t="s">
        <v>6044</v>
      </c>
      <c r="C1655" s="398" t="s">
        <v>81</v>
      </c>
      <c r="D1655" s="400" t="s">
        <v>13895</v>
      </c>
    </row>
    <row r="1656" spans="1:4" ht="13.5">
      <c r="A1656" s="399">
        <v>98051</v>
      </c>
      <c r="B1656" s="398" t="s">
        <v>6045</v>
      </c>
      <c r="C1656" s="398" t="s">
        <v>81</v>
      </c>
      <c r="D1656" s="400" t="s">
        <v>13896</v>
      </c>
    </row>
    <row r="1657" spans="1:4" ht="13.5">
      <c r="A1657" s="399">
        <v>98405</v>
      </c>
      <c r="B1657" s="398" t="s">
        <v>6046</v>
      </c>
      <c r="C1657" s="398" t="s">
        <v>82</v>
      </c>
      <c r="D1657" s="400" t="s">
        <v>13897</v>
      </c>
    </row>
    <row r="1658" spans="1:4" ht="13.5">
      <c r="A1658" s="399">
        <v>98406</v>
      </c>
      <c r="B1658" s="398" t="s">
        <v>6047</v>
      </c>
      <c r="C1658" s="398" t="s">
        <v>82</v>
      </c>
      <c r="D1658" s="400" t="s">
        <v>13898</v>
      </c>
    </row>
    <row r="1659" spans="1:4" ht="13.5">
      <c r="A1659" s="399">
        <v>98407</v>
      </c>
      <c r="B1659" s="398" t="s">
        <v>6048</v>
      </c>
      <c r="C1659" s="398" t="s">
        <v>82</v>
      </c>
      <c r="D1659" s="400" t="s">
        <v>13899</v>
      </c>
    </row>
    <row r="1660" spans="1:4" ht="13.5">
      <c r="A1660" s="399">
        <v>98408</v>
      </c>
      <c r="B1660" s="398" t="s">
        <v>6049</v>
      </c>
      <c r="C1660" s="398" t="s">
        <v>82</v>
      </c>
      <c r="D1660" s="400" t="s">
        <v>13900</v>
      </c>
    </row>
    <row r="1661" spans="1:4" ht="13.5">
      <c r="A1661" s="399">
        <v>98409</v>
      </c>
      <c r="B1661" s="398" t="s">
        <v>6050</v>
      </c>
      <c r="C1661" s="398" t="s">
        <v>81</v>
      </c>
      <c r="D1661" s="400" t="s">
        <v>13901</v>
      </c>
    </row>
    <row r="1662" spans="1:4" ht="13.5">
      <c r="A1662" s="399">
        <v>98410</v>
      </c>
      <c r="B1662" s="398" t="s">
        <v>6051</v>
      </c>
      <c r="C1662" s="398" t="s">
        <v>82</v>
      </c>
      <c r="D1662" s="400" t="s">
        <v>13902</v>
      </c>
    </row>
    <row r="1663" spans="1:4" ht="13.5">
      <c r="A1663" s="399">
        <v>98414</v>
      </c>
      <c r="B1663" s="398" t="s">
        <v>6052</v>
      </c>
      <c r="C1663" s="398" t="s">
        <v>82</v>
      </c>
      <c r="D1663" s="400" t="s">
        <v>13903</v>
      </c>
    </row>
    <row r="1664" spans="1:4" ht="13.5">
      <c r="A1664" s="399">
        <v>98415</v>
      </c>
      <c r="B1664" s="398" t="s">
        <v>6053</v>
      </c>
      <c r="C1664" s="398" t="s">
        <v>82</v>
      </c>
      <c r="D1664" s="400" t="s">
        <v>13904</v>
      </c>
    </row>
    <row r="1665" spans="1:4" ht="13.5">
      <c r="A1665" s="399">
        <v>98416</v>
      </c>
      <c r="B1665" s="398" t="s">
        <v>6054</v>
      </c>
      <c r="C1665" s="398" t="s">
        <v>82</v>
      </c>
      <c r="D1665" s="400" t="s">
        <v>13905</v>
      </c>
    </row>
    <row r="1666" spans="1:4" ht="13.5">
      <c r="A1666" s="399">
        <v>98417</v>
      </c>
      <c r="B1666" s="398" t="s">
        <v>6055</v>
      </c>
      <c r="C1666" s="398" t="s">
        <v>82</v>
      </c>
      <c r="D1666" s="400" t="s">
        <v>13906</v>
      </c>
    </row>
    <row r="1667" spans="1:4" ht="13.5">
      <c r="A1667" s="399">
        <v>98418</v>
      </c>
      <c r="B1667" s="398" t="s">
        <v>6056</v>
      </c>
      <c r="C1667" s="398" t="s">
        <v>82</v>
      </c>
      <c r="D1667" s="400" t="s">
        <v>13907</v>
      </c>
    </row>
    <row r="1668" spans="1:4" ht="13.5">
      <c r="A1668" s="399">
        <v>98419</v>
      </c>
      <c r="B1668" s="398" t="s">
        <v>6057</v>
      </c>
      <c r="C1668" s="398" t="s">
        <v>82</v>
      </c>
      <c r="D1668" s="400" t="s">
        <v>13908</v>
      </c>
    </row>
    <row r="1669" spans="1:4" ht="13.5">
      <c r="A1669" s="399">
        <v>98420</v>
      </c>
      <c r="B1669" s="398" t="s">
        <v>6058</v>
      </c>
      <c r="C1669" s="398" t="s">
        <v>82</v>
      </c>
      <c r="D1669" s="400" t="s">
        <v>13909</v>
      </c>
    </row>
    <row r="1670" spans="1:4" ht="13.5">
      <c r="A1670" s="399">
        <v>98421</v>
      </c>
      <c r="B1670" s="398" t="s">
        <v>6059</v>
      </c>
      <c r="C1670" s="398" t="s">
        <v>82</v>
      </c>
      <c r="D1670" s="400" t="s">
        <v>13910</v>
      </c>
    </row>
    <row r="1671" spans="1:4" ht="13.5">
      <c r="A1671" s="399">
        <v>98422</v>
      </c>
      <c r="B1671" s="398" t="s">
        <v>6060</v>
      </c>
      <c r="C1671" s="398" t="s">
        <v>82</v>
      </c>
      <c r="D1671" s="400" t="s">
        <v>13911</v>
      </c>
    </row>
    <row r="1672" spans="1:4" ht="13.5">
      <c r="A1672" s="399">
        <v>98423</v>
      </c>
      <c r="B1672" s="398" t="s">
        <v>6061</v>
      </c>
      <c r="C1672" s="398" t="s">
        <v>82</v>
      </c>
      <c r="D1672" s="400" t="s">
        <v>13912</v>
      </c>
    </row>
    <row r="1673" spans="1:4" ht="13.5">
      <c r="A1673" s="399">
        <v>98424</v>
      </c>
      <c r="B1673" s="398" t="s">
        <v>6062</v>
      </c>
      <c r="C1673" s="398" t="s">
        <v>82</v>
      </c>
      <c r="D1673" s="400" t="s">
        <v>13913</v>
      </c>
    </row>
    <row r="1674" spans="1:4" ht="13.5">
      <c r="A1674" s="399">
        <v>98425</v>
      </c>
      <c r="B1674" s="398" t="s">
        <v>6063</v>
      </c>
      <c r="C1674" s="398" t="s">
        <v>82</v>
      </c>
      <c r="D1674" s="400" t="s">
        <v>13846</v>
      </c>
    </row>
    <row r="1675" spans="1:4" ht="13.5">
      <c r="A1675" s="399">
        <v>98426</v>
      </c>
      <c r="B1675" s="398" t="s">
        <v>6064</v>
      </c>
      <c r="C1675" s="398" t="s">
        <v>82</v>
      </c>
      <c r="D1675" s="400" t="s">
        <v>13914</v>
      </c>
    </row>
    <row r="1676" spans="1:4" ht="13.5">
      <c r="A1676" s="399">
        <v>98427</v>
      </c>
      <c r="B1676" s="398" t="s">
        <v>6065</v>
      </c>
      <c r="C1676" s="398" t="s">
        <v>82</v>
      </c>
      <c r="D1676" s="400" t="s">
        <v>13915</v>
      </c>
    </row>
    <row r="1677" spans="1:4" ht="13.5">
      <c r="A1677" s="399">
        <v>98428</v>
      </c>
      <c r="B1677" s="398" t="s">
        <v>6066</v>
      </c>
      <c r="C1677" s="398" t="s">
        <v>82</v>
      </c>
      <c r="D1677" s="400" t="s">
        <v>13916</v>
      </c>
    </row>
    <row r="1678" spans="1:4" ht="13.5">
      <c r="A1678" s="399">
        <v>98429</v>
      </c>
      <c r="B1678" s="398" t="s">
        <v>6067</v>
      </c>
      <c r="C1678" s="398" t="s">
        <v>82</v>
      </c>
      <c r="D1678" s="400" t="s">
        <v>13917</v>
      </c>
    </row>
    <row r="1679" spans="1:4" ht="13.5">
      <c r="A1679" s="399">
        <v>98430</v>
      </c>
      <c r="B1679" s="398" t="s">
        <v>6068</v>
      </c>
      <c r="C1679" s="398" t="s">
        <v>82</v>
      </c>
      <c r="D1679" s="400" t="s">
        <v>13918</v>
      </c>
    </row>
    <row r="1680" spans="1:4" ht="13.5">
      <c r="A1680" s="399">
        <v>98431</v>
      </c>
      <c r="B1680" s="398" t="s">
        <v>6069</v>
      </c>
      <c r="C1680" s="398" t="s">
        <v>82</v>
      </c>
      <c r="D1680" s="400" t="s">
        <v>13919</v>
      </c>
    </row>
    <row r="1681" spans="1:4" ht="13.5">
      <c r="A1681" s="399">
        <v>98432</v>
      </c>
      <c r="B1681" s="398" t="s">
        <v>6070</v>
      </c>
      <c r="C1681" s="398" t="s">
        <v>82</v>
      </c>
      <c r="D1681" s="400" t="s">
        <v>13920</v>
      </c>
    </row>
    <row r="1682" spans="1:4" ht="13.5">
      <c r="A1682" s="399">
        <v>98433</v>
      </c>
      <c r="B1682" s="398" t="s">
        <v>6071</v>
      </c>
      <c r="C1682" s="398" t="s">
        <v>82</v>
      </c>
      <c r="D1682" s="400" t="s">
        <v>13921</v>
      </c>
    </row>
    <row r="1683" spans="1:4" ht="13.5">
      <c r="A1683" s="399">
        <v>98434</v>
      </c>
      <c r="B1683" s="398" t="s">
        <v>6072</v>
      </c>
      <c r="C1683" s="398" t="s">
        <v>82</v>
      </c>
      <c r="D1683" s="400" t="s">
        <v>13922</v>
      </c>
    </row>
    <row r="1684" spans="1:4" ht="13.5">
      <c r="A1684" s="399">
        <v>99240</v>
      </c>
      <c r="B1684" s="398" t="s">
        <v>6073</v>
      </c>
      <c r="C1684" s="398" t="s">
        <v>81</v>
      </c>
      <c r="D1684" s="400" t="s">
        <v>13923</v>
      </c>
    </row>
    <row r="1685" spans="1:4" ht="13.5">
      <c r="A1685" s="399">
        <v>99241</v>
      </c>
      <c r="B1685" s="398" t="s">
        <v>6074</v>
      </c>
      <c r="C1685" s="398" t="s">
        <v>81</v>
      </c>
      <c r="D1685" s="400" t="s">
        <v>13924</v>
      </c>
    </row>
    <row r="1686" spans="1:4" ht="13.5">
      <c r="A1686" s="399">
        <v>99242</v>
      </c>
      <c r="B1686" s="398" t="s">
        <v>6075</v>
      </c>
      <c r="C1686" s="398" t="s">
        <v>82</v>
      </c>
      <c r="D1686" s="400" t="s">
        <v>13925</v>
      </c>
    </row>
    <row r="1687" spans="1:4" ht="13.5">
      <c r="A1687" s="399">
        <v>99243</v>
      </c>
      <c r="B1687" s="398" t="s">
        <v>6076</v>
      </c>
      <c r="C1687" s="398" t="s">
        <v>81</v>
      </c>
      <c r="D1687" s="400" t="s">
        <v>13926</v>
      </c>
    </row>
    <row r="1688" spans="1:4" ht="13.5">
      <c r="A1688" s="399">
        <v>99244</v>
      </c>
      <c r="B1688" s="398" t="s">
        <v>6077</v>
      </c>
      <c r="C1688" s="398" t="s">
        <v>82</v>
      </c>
      <c r="D1688" s="400" t="s">
        <v>13927</v>
      </c>
    </row>
    <row r="1689" spans="1:4" ht="13.5">
      <c r="A1689" s="399">
        <v>99246</v>
      </c>
      <c r="B1689" s="398" t="s">
        <v>6078</v>
      </c>
      <c r="C1689" s="398" t="s">
        <v>81</v>
      </c>
      <c r="D1689" s="400" t="s">
        <v>13928</v>
      </c>
    </row>
    <row r="1690" spans="1:4" ht="13.5">
      <c r="A1690" s="399">
        <v>99247</v>
      </c>
      <c r="B1690" s="398" t="s">
        <v>6079</v>
      </c>
      <c r="C1690" s="398" t="s">
        <v>81</v>
      </c>
      <c r="D1690" s="400" t="s">
        <v>13929</v>
      </c>
    </row>
    <row r="1691" spans="1:4" ht="13.5">
      <c r="A1691" s="399">
        <v>99248</v>
      </c>
      <c r="B1691" s="398" t="s">
        <v>6080</v>
      </c>
      <c r="C1691" s="398" t="s">
        <v>82</v>
      </c>
      <c r="D1691" s="400" t="s">
        <v>13930</v>
      </c>
    </row>
    <row r="1692" spans="1:4" ht="13.5">
      <c r="A1692" s="399">
        <v>99249</v>
      </c>
      <c r="B1692" s="398" t="s">
        <v>6081</v>
      </c>
      <c r="C1692" s="398" t="s">
        <v>81</v>
      </c>
      <c r="D1692" s="400" t="s">
        <v>13931</v>
      </c>
    </row>
    <row r="1693" spans="1:4" ht="13.5">
      <c r="A1693" s="399">
        <v>99252</v>
      </c>
      <c r="B1693" s="398" t="s">
        <v>6082</v>
      </c>
      <c r="C1693" s="398" t="s">
        <v>82</v>
      </c>
      <c r="D1693" s="400" t="s">
        <v>13932</v>
      </c>
    </row>
    <row r="1694" spans="1:4" ht="13.5">
      <c r="A1694" s="399">
        <v>99254</v>
      </c>
      <c r="B1694" s="398" t="s">
        <v>6083</v>
      </c>
      <c r="C1694" s="398" t="s">
        <v>81</v>
      </c>
      <c r="D1694" s="400" t="s">
        <v>13933</v>
      </c>
    </row>
    <row r="1695" spans="1:4" ht="13.5">
      <c r="A1695" s="399">
        <v>99256</v>
      </c>
      <c r="B1695" s="398" t="s">
        <v>6084</v>
      </c>
      <c r="C1695" s="398" t="s">
        <v>82</v>
      </c>
      <c r="D1695" s="400" t="s">
        <v>13934</v>
      </c>
    </row>
    <row r="1696" spans="1:4" ht="13.5">
      <c r="A1696" s="399">
        <v>99259</v>
      </c>
      <c r="B1696" s="398" t="s">
        <v>6085</v>
      </c>
      <c r="C1696" s="398" t="s">
        <v>82</v>
      </c>
      <c r="D1696" s="400" t="s">
        <v>13935</v>
      </c>
    </row>
    <row r="1697" spans="1:4" ht="13.5">
      <c r="A1697" s="399">
        <v>99261</v>
      </c>
      <c r="B1697" s="398" t="s">
        <v>6086</v>
      </c>
      <c r="C1697" s="398" t="s">
        <v>81</v>
      </c>
      <c r="D1697" s="400" t="s">
        <v>13936</v>
      </c>
    </row>
    <row r="1698" spans="1:4" ht="13.5">
      <c r="A1698" s="399">
        <v>99263</v>
      </c>
      <c r="B1698" s="398" t="s">
        <v>6087</v>
      </c>
      <c r="C1698" s="398" t="s">
        <v>81</v>
      </c>
      <c r="D1698" s="400" t="s">
        <v>13937</v>
      </c>
    </row>
    <row r="1699" spans="1:4" ht="13.5">
      <c r="A1699" s="399">
        <v>99265</v>
      </c>
      <c r="B1699" s="398" t="s">
        <v>6088</v>
      </c>
      <c r="C1699" s="398" t="s">
        <v>82</v>
      </c>
      <c r="D1699" s="400" t="s">
        <v>13938</v>
      </c>
    </row>
    <row r="1700" spans="1:4" ht="13.5">
      <c r="A1700" s="399">
        <v>99266</v>
      </c>
      <c r="B1700" s="398" t="s">
        <v>6089</v>
      </c>
      <c r="C1700" s="398" t="s">
        <v>81</v>
      </c>
      <c r="D1700" s="400" t="s">
        <v>13924</v>
      </c>
    </row>
    <row r="1701" spans="1:4" ht="13.5">
      <c r="A1701" s="399">
        <v>99267</v>
      </c>
      <c r="B1701" s="398" t="s">
        <v>6090</v>
      </c>
      <c r="C1701" s="398" t="s">
        <v>82</v>
      </c>
      <c r="D1701" s="400" t="s">
        <v>13939</v>
      </c>
    </row>
    <row r="1702" spans="1:4" ht="13.5">
      <c r="A1702" s="399">
        <v>99268</v>
      </c>
      <c r="B1702" s="398" t="s">
        <v>6091</v>
      </c>
      <c r="C1702" s="398" t="s">
        <v>82</v>
      </c>
      <c r="D1702" s="400" t="s">
        <v>13940</v>
      </c>
    </row>
    <row r="1703" spans="1:4" ht="13.5">
      <c r="A1703" s="399">
        <v>99269</v>
      </c>
      <c r="B1703" s="398" t="s">
        <v>6092</v>
      </c>
      <c r="C1703" s="398" t="s">
        <v>81</v>
      </c>
      <c r="D1703" s="400" t="s">
        <v>13929</v>
      </c>
    </row>
    <row r="1704" spans="1:4" ht="13.5">
      <c r="A1704" s="399">
        <v>99270</v>
      </c>
      <c r="B1704" s="398" t="s">
        <v>6093</v>
      </c>
      <c r="C1704" s="398" t="s">
        <v>82</v>
      </c>
      <c r="D1704" s="400" t="s">
        <v>13941</v>
      </c>
    </row>
    <row r="1705" spans="1:4" ht="13.5">
      <c r="A1705" s="399">
        <v>99271</v>
      </c>
      <c r="B1705" s="398" t="s">
        <v>6094</v>
      </c>
      <c r="C1705" s="398" t="s">
        <v>82</v>
      </c>
      <c r="D1705" s="400" t="s">
        <v>13942</v>
      </c>
    </row>
    <row r="1706" spans="1:4" ht="13.5">
      <c r="A1706" s="399">
        <v>99272</v>
      </c>
      <c r="B1706" s="398" t="s">
        <v>6095</v>
      </c>
      <c r="C1706" s="398" t="s">
        <v>82</v>
      </c>
      <c r="D1706" s="400" t="s">
        <v>13943</v>
      </c>
    </row>
    <row r="1707" spans="1:4" ht="13.5">
      <c r="A1707" s="399">
        <v>99273</v>
      </c>
      <c r="B1707" s="398" t="s">
        <v>6096</v>
      </c>
      <c r="C1707" s="398" t="s">
        <v>82</v>
      </c>
      <c r="D1707" s="400" t="s">
        <v>13944</v>
      </c>
    </row>
    <row r="1708" spans="1:4" ht="13.5">
      <c r="A1708" s="399">
        <v>99274</v>
      </c>
      <c r="B1708" s="398" t="s">
        <v>6097</v>
      </c>
      <c r="C1708" s="398" t="s">
        <v>82</v>
      </c>
      <c r="D1708" s="400" t="s">
        <v>13945</v>
      </c>
    </row>
    <row r="1709" spans="1:4" ht="13.5">
      <c r="A1709" s="399">
        <v>99275</v>
      </c>
      <c r="B1709" s="398" t="s">
        <v>6098</v>
      </c>
      <c r="C1709" s="398" t="s">
        <v>82</v>
      </c>
      <c r="D1709" s="400" t="s">
        <v>13946</v>
      </c>
    </row>
    <row r="1710" spans="1:4" ht="13.5">
      <c r="A1710" s="399">
        <v>99276</v>
      </c>
      <c r="B1710" s="398" t="s">
        <v>6099</v>
      </c>
      <c r="C1710" s="398" t="s">
        <v>81</v>
      </c>
      <c r="D1710" s="400" t="s">
        <v>13947</v>
      </c>
    </row>
    <row r="1711" spans="1:4" ht="13.5">
      <c r="A1711" s="399">
        <v>99277</v>
      </c>
      <c r="B1711" s="398" t="s">
        <v>6100</v>
      </c>
      <c r="C1711" s="398" t="s">
        <v>81</v>
      </c>
      <c r="D1711" s="400" t="s">
        <v>13937</v>
      </c>
    </row>
    <row r="1712" spans="1:4" ht="13.5">
      <c r="A1712" s="399">
        <v>99278</v>
      </c>
      <c r="B1712" s="398" t="s">
        <v>6101</v>
      </c>
      <c r="C1712" s="398" t="s">
        <v>81</v>
      </c>
      <c r="D1712" s="400" t="s">
        <v>13948</v>
      </c>
    </row>
    <row r="1713" spans="1:4" ht="13.5">
      <c r="A1713" s="399">
        <v>99279</v>
      </c>
      <c r="B1713" s="398" t="s">
        <v>6102</v>
      </c>
      <c r="C1713" s="398" t="s">
        <v>82</v>
      </c>
      <c r="D1713" s="400" t="s">
        <v>13949</v>
      </c>
    </row>
    <row r="1714" spans="1:4" ht="13.5">
      <c r="A1714" s="399">
        <v>99280</v>
      </c>
      <c r="B1714" s="398" t="s">
        <v>6103</v>
      </c>
      <c r="C1714" s="398" t="s">
        <v>82</v>
      </c>
      <c r="D1714" s="400" t="s">
        <v>13950</v>
      </c>
    </row>
    <row r="1715" spans="1:4" ht="13.5">
      <c r="A1715" s="399">
        <v>99281</v>
      </c>
      <c r="B1715" s="398" t="s">
        <v>6104</v>
      </c>
      <c r="C1715" s="398" t="s">
        <v>81</v>
      </c>
      <c r="D1715" s="400" t="s">
        <v>13947</v>
      </c>
    </row>
    <row r="1716" spans="1:4" ht="13.5">
      <c r="A1716" s="399">
        <v>99282</v>
      </c>
      <c r="B1716" s="398" t="s">
        <v>6105</v>
      </c>
      <c r="C1716" s="398" t="s">
        <v>81</v>
      </c>
      <c r="D1716" s="400" t="s">
        <v>13951</v>
      </c>
    </row>
    <row r="1717" spans="1:4" ht="13.5">
      <c r="A1717" s="399">
        <v>99283</v>
      </c>
      <c r="B1717" s="398" t="s">
        <v>6106</v>
      </c>
      <c r="C1717" s="398" t="s">
        <v>81</v>
      </c>
      <c r="D1717" s="400" t="s">
        <v>13952</v>
      </c>
    </row>
    <row r="1718" spans="1:4" ht="13.5">
      <c r="A1718" s="399">
        <v>99284</v>
      </c>
      <c r="B1718" s="398" t="s">
        <v>6107</v>
      </c>
      <c r="C1718" s="398" t="s">
        <v>82</v>
      </c>
      <c r="D1718" s="400" t="s">
        <v>13953</v>
      </c>
    </row>
    <row r="1719" spans="1:4" ht="13.5">
      <c r="A1719" s="399">
        <v>99285</v>
      </c>
      <c r="B1719" s="398" t="s">
        <v>6108</v>
      </c>
      <c r="C1719" s="398" t="s">
        <v>82</v>
      </c>
      <c r="D1719" s="400" t="s">
        <v>13954</v>
      </c>
    </row>
    <row r="1720" spans="1:4" ht="13.5">
      <c r="A1720" s="399">
        <v>99286</v>
      </c>
      <c r="B1720" s="398" t="s">
        <v>6109</v>
      </c>
      <c r="C1720" s="398" t="s">
        <v>82</v>
      </c>
      <c r="D1720" s="400" t="s">
        <v>13955</v>
      </c>
    </row>
    <row r="1721" spans="1:4" ht="13.5">
      <c r="A1721" s="399">
        <v>99287</v>
      </c>
      <c r="B1721" s="398" t="s">
        <v>6110</v>
      </c>
      <c r="C1721" s="398" t="s">
        <v>82</v>
      </c>
      <c r="D1721" s="400" t="s">
        <v>13956</v>
      </c>
    </row>
    <row r="1722" spans="1:4" ht="13.5">
      <c r="A1722" s="399">
        <v>99288</v>
      </c>
      <c r="B1722" s="398" t="s">
        <v>6111</v>
      </c>
      <c r="C1722" s="398" t="s">
        <v>81</v>
      </c>
      <c r="D1722" s="400" t="s">
        <v>13957</v>
      </c>
    </row>
    <row r="1723" spans="1:4" ht="13.5">
      <c r="A1723" s="399">
        <v>99289</v>
      </c>
      <c r="B1723" s="398" t="s">
        <v>6112</v>
      </c>
      <c r="C1723" s="398" t="s">
        <v>81</v>
      </c>
      <c r="D1723" s="400" t="s">
        <v>13958</v>
      </c>
    </row>
    <row r="1724" spans="1:4" ht="13.5">
      <c r="A1724" s="399">
        <v>99290</v>
      </c>
      <c r="B1724" s="398" t="s">
        <v>6113</v>
      </c>
      <c r="C1724" s="398" t="s">
        <v>82</v>
      </c>
      <c r="D1724" s="400" t="s">
        <v>13959</v>
      </c>
    </row>
    <row r="1725" spans="1:4" ht="13.5">
      <c r="A1725" s="399">
        <v>99291</v>
      </c>
      <c r="B1725" s="398" t="s">
        <v>6114</v>
      </c>
      <c r="C1725" s="398" t="s">
        <v>81</v>
      </c>
      <c r="D1725" s="400" t="s">
        <v>13960</v>
      </c>
    </row>
    <row r="1726" spans="1:4" ht="13.5">
      <c r="A1726" s="399">
        <v>99292</v>
      </c>
      <c r="B1726" s="398" t="s">
        <v>6115</v>
      </c>
      <c r="C1726" s="398" t="s">
        <v>82</v>
      </c>
      <c r="D1726" s="400" t="s">
        <v>13961</v>
      </c>
    </row>
    <row r="1727" spans="1:4" ht="13.5">
      <c r="A1727" s="399">
        <v>99293</v>
      </c>
      <c r="B1727" s="398" t="s">
        <v>6116</v>
      </c>
      <c r="C1727" s="398" t="s">
        <v>81</v>
      </c>
      <c r="D1727" s="400" t="s">
        <v>13962</v>
      </c>
    </row>
    <row r="1728" spans="1:4" ht="13.5">
      <c r="A1728" s="399">
        <v>99294</v>
      </c>
      <c r="B1728" s="398" t="s">
        <v>6117</v>
      </c>
      <c r="C1728" s="398" t="s">
        <v>82</v>
      </c>
      <c r="D1728" s="400" t="s">
        <v>13963</v>
      </c>
    </row>
    <row r="1729" spans="1:4" ht="13.5">
      <c r="A1729" s="399">
        <v>99296</v>
      </c>
      <c r="B1729" s="398" t="s">
        <v>6118</v>
      </c>
      <c r="C1729" s="398" t="s">
        <v>81</v>
      </c>
      <c r="D1729" s="400" t="s">
        <v>13964</v>
      </c>
    </row>
    <row r="1730" spans="1:4" ht="13.5">
      <c r="A1730" s="399">
        <v>99297</v>
      </c>
      <c r="B1730" s="398" t="s">
        <v>6119</v>
      </c>
      <c r="C1730" s="398" t="s">
        <v>81</v>
      </c>
      <c r="D1730" s="400" t="s">
        <v>13965</v>
      </c>
    </row>
    <row r="1731" spans="1:4" ht="13.5">
      <c r="A1731" s="399">
        <v>99298</v>
      </c>
      <c r="B1731" s="398" t="s">
        <v>6120</v>
      </c>
      <c r="C1731" s="398" t="s">
        <v>82</v>
      </c>
      <c r="D1731" s="400" t="s">
        <v>13966</v>
      </c>
    </row>
    <row r="1732" spans="1:4" ht="13.5">
      <c r="A1732" s="399">
        <v>99299</v>
      </c>
      <c r="B1732" s="398" t="s">
        <v>6121</v>
      </c>
      <c r="C1732" s="398" t="s">
        <v>81</v>
      </c>
      <c r="D1732" s="400" t="s">
        <v>13967</v>
      </c>
    </row>
    <row r="1733" spans="1:4" ht="13.5">
      <c r="A1733" s="399">
        <v>99300</v>
      </c>
      <c r="B1733" s="398" t="s">
        <v>6122</v>
      </c>
      <c r="C1733" s="398" t="s">
        <v>82</v>
      </c>
      <c r="D1733" s="400" t="s">
        <v>13968</v>
      </c>
    </row>
    <row r="1734" spans="1:4" ht="13.5">
      <c r="A1734" s="399">
        <v>99301</v>
      </c>
      <c r="B1734" s="398" t="s">
        <v>6123</v>
      </c>
      <c r="C1734" s="398" t="s">
        <v>82</v>
      </c>
      <c r="D1734" s="400" t="s">
        <v>13969</v>
      </c>
    </row>
    <row r="1735" spans="1:4" ht="13.5">
      <c r="A1735" s="399">
        <v>99302</v>
      </c>
      <c r="B1735" s="398" t="s">
        <v>6124</v>
      </c>
      <c r="C1735" s="398" t="s">
        <v>81</v>
      </c>
      <c r="D1735" s="400" t="s">
        <v>13970</v>
      </c>
    </row>
    <row r="1736" spans="1:4" ht="13.5">
      <c r="A1736" s="399">
        <v>99303</v>
      </c>
      <c r="B1736" s="398" t="s">
        <v>6125</v>
      </c>
      <c r="C1736" s="398" t="s">
        <v>82</v>
      </c>
      <c r="D1736" s="400" t="s">
        <v>13971</v>
      </c>
    </row>
    <row r="1737" spans="1:4" ht="13.5">
      <c r="A1737" s="399">
        <v>99304</v>
      </c>
      <c r="B1737" s="398" t="s">
        <v>6126</v>
      </c>
      <c r="C1737" s="398" t="s">
        <v>81</v>
      </c>
      <c r="D1737" s="400" t="s">
        <v>13972</v>
      </c>
    </row>
    <row r="1738" spans="1:4" ht="13.5">
      <c r="A1738" s="399">
        <v>99305</v>
      </c>
      <c r="B1738" s="398" t="s">
        <v>6127</v>
      </c>
      <c r="C1738" s="398" t="s">
        <v>82</v>
      </c>
      <c r="D1738" s="400" t="s">
        <v>13973</v>
      </c>
    </row>
    <row r="1739" spans="1:4" ht="13.5">
      <c r="A1739" s="399">
        <v>99306</v>
      </c>
      <c r="B1739" s="398" t="s">
        <v>6128</v>
      </c>
      <c r="C1739" s="398" t="s">
        <v>81</v>
      </c>
      <c r="D1739" s="400" t="s">
        <v>13970</v>
      </c>
    </row>
    <row r="1740" spans="1:4" ht="13.5">
      <c r="A1740" s="399">
        <v>99307</v>
      </c>
      <c r="B1740" s="398" t="s">
        <v>6129</v>
      </c>
      <c r="C1740" s="398" t="s">
        <v>81</v>
      </c>
      <c r="D1740" s="400" t="s">
        <v>13974</v>
      </c>
    </row>
    <row r="1741" spans="1:4" ht="13.5">
      <c r="A1741" s="399">
        <v>99308</v>
      </c>
      <c r="B1741" s="398" t="s">
        <v>6130</v>
      </c>
      <c r="C1741" s="398" t="s">
        <v>82</v>
      </c>
      <c r="D1741" s="400" t="s">
        <v>13975</v>
      </c>
    </row>
    <row r="1742" spans="1:4" ht="13.5">
      <c r="A1742" s="399">
        <v>99309</v>
      </c>
      <c r="B1742" s="398" t="s">
        <v>6131</v>
      </c>
      <c r="C1742" s="398" t="s">
        <v>81</v>
      </c>
      <c r="D1742" s="400" t="s">
        <v>13976</v>
      </c>
    </row>
    <row r="1743" spans="1:4" ht="13.5">
      <c r="A1743" s="399">
        <v>99310</v>
      </c>
      <c r="B1743" s="398" t="s">
        <v>6132</v>
      </c>
      <c r="C1743" s="398" t="s">
        <v>82</v>
      </c>
      <c r="D1743" s="400" t="s">
        <v>13977</v>
      </c>
    </row>
    <row r="1744" spans="1:4" ht="13.5">
      <c r="A1744" s="399">
        <v>99311</v>
      </c>
      <c r="B1744" s="398" t="s">
        <v>6133</v>
      </c>
      <c r="C1744" s="398" t="s">
        <v>81</v>
      </c>
      <c r="D1744" s="400" t="s">
        <v>13976</v>
      </c>
    </row>
    <row r="1745" spans="1:4" ht="13.5">
      <c r="A1745" s="399">
        <v>99312</v>
      </c>
      <c r="B1745" s="398" t="s">
        <v>6134</v>
      </c>
      <c r="C1745" s="398" t="s">
        <v>82</v>
      </c>
      <c r="D1745" s="400" t="s">
        <v>13978</v>
      </c>
    </row>
    <row r="1746" spans="1:4" ht="13.5">
      <c r="A1746" s="399">
        <v>99313</v>
      </c>
      <c r="B1746" s="398" t="s">
        <v>6135</v>
      </c>
      <c r="C1746" s="398" t="s">
        <v>82</v>
      </c>
      <c r="D1746" s="400" t="s">
        <v>13979</v>
      </c>
    </row>
    <row r="1747" spans="1:4" ht="13.5">
      <c r="A1747" s="399">
        <v>99314</v>
      </c>
      <c r="B1747" s="398" t="s">
        <v>6136</v>
      </c>
      <c r="C1747" s="398" t="s">
        <v>81</v>
      </c>
      <c r="D1747" s="400" t="s">
        <v>13980</v>
      </c>
    </row>
    <row r="1748" spans="1:4" ht="13.5">
      <c r="A1748" s="399">
        <v>99315</v>
      </c>
      <c r="B1748" s="398" t="s">
        <v>6137</v>
      </c>
      <c r="C1748" s="398" t="s">
        <v>82</v>
      </c>
      <c r="D1748" s="400" t="s">
        <v>13981</v>
      </c>
    </row>
    <row r="1749" spans="1:4" ht="13.5">
      <c r="A1749" s="399">
        <v>99317</v>
      </c>
      <c r="B1749" s="398" t="s">
        <v>6138</v>
      </c>
      <c r="C1749" s="398" t="s">
        <v>81</v>
      </c>
      <c r="D1749" s="400" t="s">
        <v>13982</v>
      </c>
    </row>
    <row r="1750" spans="1:4" ht="13.5">
      <c r="A1750" s="399">
        <v>99318</v>
      </c>
      <c r="B1750" s="398" t="s">
        <v>6139</v>
      </c>
      <c r="C1750" s="398" t="s">
        <v>81</v>
      </c>
      <c r="D1750" s="400" t="s">
        <v>13983</v>
      </c>
    </row>
    <row r="1751" spans="1:4" ht="13.5">
      <c r="A1751" s="399">
        <v>99319</v>
      </c>
      <c r="B1751" s="398" t="s">
        <v>6140</v>
      </c>
      <c r="C1751" s="398" t="s">
        <v>81</v>
      </c>
      <c r="D1751" s="400" t="s">
        <v>13984</v>
      </c>
    </row>
    <row r="1752" spans="1:4" ht="13.5">
      <c r="A1752" s="399">
        <v>99320</v>
      </c>
      <c r="B1752" s="398" t="s">
        <v>6141</v>
      </c>
      <c r="C1752" s="398" t="s">
        <v>82</v>
      </c>
      <c r="D1752" s="400" t="s">
        <v>13985</v>
      </c>
    </row>
    <row r="1753" spans="1:4" ht="13.5">
      <c r="A1753" s="399">
        <v>99321</v>
      </c>
      <c r="B1753" s="398" t="s">
        <v>6142</v>
      </c>
      <c r="C1753" s="398" t="s">
        <v>81</v>
      </c>
      <c r="D1753" s="400" t="s">
        <v>13986</v>
      </c>
    </row>
    <row r="1754" spans="1:4" ht="13.5">
      <c r="A1754" s="399">
        <v>99322</v>
      </c>
      <c r="B1754" s="398" t="s">
        <v>6143</v>
      </c>
      <c r="C1754" s="398" t="s">
        <v>82</v>
      </c>
      <c r="D1754" s="400" t="s">
        <v>13987</v>
      </c>
    </row>
    <row r="1755" spans="1:4" ht="13.5">
      <c r="A1755" s="399">
        <v>99323</v>
      </c>
      <c r="B1755" s="398" t="s">
        <v>6144</v>
      </c>
      <c r="C1755" s="398" t="s">
        <v>81</v>
      </c>
      <c r="D1755" s="400" t="s">
        <v>13965</v>
      </c>
    </row>
    <row r="1756" spans="1:4" ht="13.5">
      <c r="A1756" s="399">
        <v>99324</v>
      </c>
      <c r="B1756" s="398" t="s">
        <v>6145</v>
      </c>
      <c r="C1756" s="398" t="s">
        <v>82</v>
      </c>
      <c r="D1756" s="400" t="s">
        <v>13988</v>
      </c>
    </row>
    <row r="1757" spans="1:4" ht="13.5">
      <c r="A1757" s="399">
        <v>99325</v>
      </c>
      <c r="B1757" s="398" t="s">
        <v>6146</v>
      </c>
      <c r="C1757" s="398" t="s">
        <v>81</v>
      </c>
      <c r="D1757" s="400" t="s">
        <v>13967</v>
      </c>
    </row>
    <row r="1758" spans="1:4" ht="13.5">
      <c r="A1758" s="399">
        <v>99326</v>
      </c>
      <c r="B1758" s="398" t="s">
        <v>6147</v>
      </c>
      <c r="C1758" s="398" t="s">
        <v>82</v>
      </c>
      <c r="D1758" s="400" t="s">
        <v>13989</v>
      </c>
    </row>
    <row r="1759" spans="1:4" ht="13.5">
      <c r="A1759" s="399">
        <v>99327</v>
      </c>
      <c r="B1759" s="398" t="s">
        <v>6148</v>
      </c>
      <c r="C1759" s="398" t="s">
        <v>81</v>
      </c>
      <c r="D1759" s="400" t="s">
        <v>13990</v>
      </c>
    </row>
    <row r="1760" spans="1:4" ht="13.5">
      <c r="A1760" s="399">
        <v>101800</v>
      </c>
      <c r="B1760" s="398" t="s">
        <v>6149</v>
      </c>
      <c r="C1760" s="398" t="s">
        <v>82</v>
      </c>
      <c r="D1760" s="400" t="s">
        <v>13991</v>
      </c>
    </row>
    <row r="1761" spans="1:4" ht="13.5">
      <c r="A1761" s="399">
        <v>101801</v>
      </c>
      <c r="B1761" s="398" t="s">
        <v>6150</v>
      </c>
      <c r="C1761" s="398" t="s">
        <v>82</v>
      </c>
      <c r="D1761" s="400" t="s">
        <v>13992</v>
      </c>
    </row>
    <row r="1762" spans="1:4" ht="13.5">
      <c r="A1762" s="399">
        <v>101806</v>
      </c>
      <c r="B1762" s="398" t="s">
        <v>6151</v>
      </c>
      <c r="C1762" s="398" t="s">
        <v>82</v>
      </c>
      <c r="D1762" s="400" t="s">
        <v>13993</v>
      </c>
    </row>
    <row r="1763" spans="1:4" ht="13.5">
      <c r="A1763" s="399">
        <v>101807</v>
      </c>
      <c r="B1763" s="398" t="s">
        <v>6152</v>
      </c>
      <c r="C1763" s="398" t="s">
        <v>82</v>
      </c>
      <c r="D1763" s="400" t="s">
        <v>13994</v>
      </c>
    </row>
    <row r="1764" spans="1:4" ht="13.5">
      <c r="A1764" s="399">
        <v>101808</v>
      </c>
      <c r="B1764" s="398" t="s">
        <v>6153</v>
      </c>
      <c r="C1764" s="398" t="s">
        <v>82</v>
      </c>
      <c r="D1764" s="400" t="s">
        <v>13995</v>
      </c>
    </row>
    <row r="1765" spans="1:4" ht="13.5">
      <c r="A1765" s="399">
        <v>101809</v>
      </c>
      <c r="B1765" s="398" t="s">
        <v>6154</v>
      </c>
      <c r="C1765" s="398" t="s">
        <v>82</v>
      </c>
      <c r="D1765" s="400" t="s">
        <v>13996</v>
      </c>
    </row>
    <row r="1766" spans="1:4" ht="13.5">
      <c r="A1766" s="399">
        <v>102139</v>
      </c>
      <c r="B1766" s="398" t="s">
        <v>6155</v>
      </c>
      <c r="C1766" s="398" t="s">
        <v>82</v>
      </c>
      <c r="D1766" s="400" t="s">
        <v>13997</v>
      </c>
    </row>
    <row r="1767" spans="1:4" ht="13.5">
      <c r="A1767" s="399">
        <v>102141</v>
      </c>
      <c r="B1767" s="398" t="s">
        <v>6156</v>
      </c>
      <c r="C1767" s="398" t="s">
        <v>82</v>
      </c>
      <c r="D1767" s="400" t="s">
        <v>13998</v>
      </c>
    </row>
    <row r="1768" spans="1:4" ht="13.5">
      <c r="A1768" s="399">
        <v>102142</v>
      </c>
      <c r="B1768" s="398" t="s">
        <v>6157</v>
      </c>
      <c r="C1768" s="398" t="s">
        <v>82</v>
      </c>
      <c r="D1768" s="400" t="s">
        <v>13999</v>
      </c>
    </row>
    <row r="1769" spans="1:4" ht="13.5">
      <c r="A1769" s="399">
        <v>102457</v>
      </c>
      <c r="B1769" s="398" t="s">
        <v>6158</v>
      </c>
      <c r="C1769" s="398" t="s">
        <v>82</v>
      </c>
      <c r="D1769" s="400" t="s">
        <v>14000</v>
      </c>
    </row>
    <row r="1770" spans="1:4" ht="13.5">
      <c r="A1770" s="399">
        <v>94263</v>
      </c>
      <c r="B1770" s="398" t="s">
        <v>6159</v>
      </c>
      <c r="C1770" s="398" t="s">
        <v>81</v>
      </c>
      <c r="D1770" s="400" t="s">
        <v>12156</v>
      </c>
    </row>
    <row r="1771" spans="1:4" ht="13.5">
      <c r="A1771" s="399">
        <v>94264</v>
      </c>
      <c r="B1771" s="398" t="s">
        <v>6160</v>
      </c>
      <c r="C1771" s="398" t="s">
        <v>81</v>
      </c>
      <c r="D1771" s="400" t="s">
        <v>14001</v>
      </c>
    </row>
    <row r="1772" spans="1:4" ht="13.5">
      <c r="A1772" s="399">
        <v>94265</v>
      </c>
      <c r="B1772" s="398" t="s">
        <v>6161</v>
      </c>
      <c r="C1772" s="398" t="s">
        <v>81</v>
      </c>
      <c r="D1772" s="400" t="s">
        <v>14002</v>
      </c>
    </row>
    <row r="1773" spans="1:4" ht="13.5">
      <c r="A1773" s="399">
        <v>94266</v>
      </c>
      <c r="B1773" s="398" t="s">
        <v>6162</v>
      </c>
      <c r="C1773" s="398" t="s">
        <v>81</v>
      </c>
      <c r="D1773" s="400" t="s">
        <v>5044</v>
      </c>
    </row>
    <row r="1774" spans="1:4" ht="13.5">
      <c r="A1774" s="399">
        <v>94267</v>
      </c>
      <c r="B1774" s="398" t="s">
        <v>6163</v>
      </c>
      <c r="C1774" s="398" t="s">
        <v>81</v>
      </c>
      <c r="D1774" s="400" t="s">
        <v>14003</v>
      </c>
    </row>
    <row r="1775" spans="1:4" ht="13.5">
      <c r="A1775" s="399">
        <v>94268</v>
      </c>
      <c r="B1775" s="398" t="s">
        <v>6164</v>
      </c>
      <c r="C1775" s="398" t="s">
        <v>81</v>
      </c>
      <c r="D1775" s="400" t="s">
        <v>14004</v>
      </c>
    </row>
    <row r="1776" spans="1:4" ht="13.5">
      <c r="A1776" s="399">
        <v>94269</v>
      </c>
      <c r="B1776" s="398" t="s">
        <v>6165</v>
      </c>
      <c r="C1776" s="398" t="s">
        <v>81</v>
      </c>
      <c r="D1776" s="400" t="s">
        <v>14005</v>
      </c>
    </row>
    <row r="1777" spans="1:4" ht="13.5">
      <c r="A1777" s="399">
        <v>94270</v>
      </c>
      <c r="B1777" s="398" t="s">
        <v>6167</v>
      </c>
      <c r="C1777" s="398" t="s">
        <v>81</v>
      </c>
      <c r="D1777" s="400" t="s">
        <v>14006</v>
      </c>
    </row>
    <row r="1778" spans="1:4" ht="13.5">
      <c r="A1778" s="399">
        <v>94271</v>
      </c>
      <c r="B1778" s="398" t="s">
        <v>6168</v>
      </c>
      <c r="C1778" s="398" t="s">
        <v>81</v>
      </c>
      <c r="D1778" s="400" t="s">
        <v>14007</v>
      </c>
    </row>
    <row r="1779" spans="1:4" ht="13.5">
      <c r="A1779" s="399">
        <v>94272</v>
      </c>
      <c r="B1779" s="398" t="s">
        <v>6170</v>
      </c>
      <c r="C1779" s="398" t="s">
        <v>81</v>
      </c>
      <c r="D1779" s="400" t="s">
        <v>14008</v>
      </c>
    </row>
    <row r="1780" spans="1:4" ht="13.5">
      <c r="A1780" s="399">
        <v>94273</v>
      </c>
      <c r="B1780" s="398" t="s">
        <v>6171</v>
      </c>
      <c r="C1780" s="398" t="s">
        <v>81</v>
      </c>
      <c r="D1780" s="400" t="s">
        <v>4695</v>
      </c>
    </row>
    <row r="1781" spans="1:4" ht="13.5">
      <c r="A1781" s="399">
        <v>94274</v>
      </c>
      <c r="B1781" s="398" t="s">
        <v>6173</v>
      </c>
      <c r="C1781" s="398" t="s">
        <v>81</v>
      </c>
      <c r="D1781" s="400" t="s">
        <v>9159</v>
      </c>
    </row>
    <row r="1782" spans="1:4" ht="13.5">
      <c r="A1782" s="399">
        <v>94275</v>
      </c>
      <c r="B1782" s="398" t="s">
        <v>6174</v>
      </c>
      <c r="C1782" s="398" t="s">
        <v>81</v>
      </c>
      <c r="D1782" s="400" t="s">
        <v>14009</v>
      </c>
    </row>
    <row r="1783" spans="1:4" ht="13.5">
      <c r="A1783" s="399">
        <v>94276</v>
      </c>
      <c r="B1783" s="398" t="s">
        <v>6175</v>
      </c>
      <c r="C1783" s="398" t="s">
        <v>81</v>
      </c>
      <c r="D1783" s="400" t="s">
        <v>14010</v>
      </c>
    </row>
    <row r="1784" spans="1:4" ht="13.5">
      <c r="A1784" s="399">
        <v>94277</v>
      </c>
      <c r="B1784" s="398" t="s">
        <v>6176</v>
      </c>
      <c r="C1784" s="398" t="s">
        <v>81</v>
      </c>
      <c r="D1784" s="400" t="s">
        <v>4576</v>
      </c>
    </row>
    <row r="1785" spans="1:4" ht="13.5">
      <c r="A1785" s="399">
        <v>94278</v>
      </c>
      <c r="B1785" s="398" t="s">
        <v>6177</v>
      </c>
      <c r="C1785" s="398" t="s">
        <v>81</v>
      </c>
      <c r="D1785" s="400" t="s">
        <v>14011</v>
      </c>
    </row>
    <row r="1786" spans="1:4" ht="13.5">
      <c r="A1786" s="399">
        <v>94279</v>
      </c>
      <c r="B1786" s="398" t="s">
        <v>6178</v>
      </c>
      <c r="C1786" s="398" t="s">
        <v>81</v>
      </c>
      <c r="D1786" s="400" t="s">
        <v>14012</v>
      </c>
    </row>
    <row r="1787" spans="1:4" ht="13.5">
      <c r="A1787" s="399">
        <v>94280</v>
      </c>
      <c r="B1787" s="398" t="s">
        <v>6180</v>
      </c>
      <c r="C1787" s="398" t="s">
        <v>81</v>
      </c>
      <c r="D1787" s="400" t="s">
        <v>14013</v>
      </c>
    </row>
    <row r="1788" spans="1:4" ht="13.5">
      <c r="A1788" s="399">
        <v>94281</v>
      </c>
      <c r="B1788" s="398" t="s">
        <v>6181</v>
      </c>
      <c r="C1788" s="398" t="s">
        <v>81</v>
      </c>
      <c r="D1788" s="400" t="s">
        <v>14014</v>
      </c>
    </row>
    <row r="1789" spans="1:4" ht="13.5">
      <c r="A1789" s="399">
        <v>94282</v>
      </c>
      <c r="B1789" s="398" t="s">
        <v>6182</v>
      </c>
      <c r="C1789" s="398" t="s">
        <v>81</v>
      </c>
      <c r="D1789" s="400" t="s">
        <v>14015</v>
      </c>
    </row>
    <row r="1790" spans="1:4" ht="13.5">
      <c r="A1790" s="399">
        <v>94283</v>
      </c>
      <c r="B1790" s="398" t="s">
        <v>6183</v>
      </c>
      <c r="C1790" s="398" t="s">
        <v>81</v>
      </c>
      <c r="D1790" s="400" t="s">
        <v>14016</v>
      </c>
    </row>
    <row r="1791" spans="1:4" ht="13.5">
      <c r="A1791" s="399">
        <v>94284</v>
      </c>
      <c r="B1791" s="398" t="s">
        <v>6184</v>
      </c>
      <c r="C1791" s="398" t="s">
        <v>81</v>
      </c>
      <c r="D1791" s="400" t="s">
        <v>14017</v>
      </c>
    </row>
    <row r="1792" spans="1:4" ht="13.5">
      <c r="A1792" s="399">
        <v>94285</v>
      </c>
      <c r="B1792" s="398" t="s">
        <v>6185</v>
      </c>
      <c r="C1792" s="398" t="s">
        <v>81</v>
      </c>
      <c r="D1792" s="400" t="s">
        <v>8600</v>
      </c>
    </row>
    <row r="1793" spans="1:4" ht="13.5">
      <c r="A1793" s="399">
        <v>94286</v>
      </c>
      <c r="B1793" s="398" t="s">
        <v>6186</v>
      </c>
      <c r="C1793" s="398" t="s">
        <v>81</v>
      </c>
      <c r="D1793" s="400" t="s">
        <v>14018</v>
      </c>
    </row>
    <row r="1794" spans="1:4" ht="13.5">
      <c r="A1794" s="399">
        <v>94287</v>
      </c>
      <c r="B1794" s="398" t="s">
        <v>6187</v>
      </c>
      <c r="C1794" s="398" t="s">
        <v>81</v>
      </c>
      <c r="D1794" s="400" t="s">
        <v>7405</v>
      </c>
    </row>
    <row r="1795" spans="1:4" ht="13.5">
      <c r="A1795" s="399">
        <v>94288</v>
      </c>
      <c r="B1795" s="398" t="s">
        <v>6188</v>
      </c>
      <c r="C1795" s="398" t="s">
        <v>81</v>
      </c>
      <c r="D1795" s="400" t="s">
        <v>14019</v>
      </c>
    </row>
    <row r="1796" spans="1:4" ht="13.5">
      <c r="A1796" s="399">
        <v>94289</v>
      </c>
      <c r="B1796" s="398" t="s">
        <v>6190</v>
      </c>
      <c r="C1796" s="398" t="s">
        <v>81</v>
      </c>
      <c r="D1796" s="400" t="s">
        <v>8087</v>
      </c>
    </row>
    <row r="1797" spans="1:4" ht="13.5">
      <c r="A1797" s="399">
        <v>94290</v>
      </c>
      <c r="B1797" s="398" t="s">
        <v>6191</v>
      </c>
      <c r="C1797" s="398" t="s">
        <v>81</v>
      </c>
      <c r="D1797" s="400" t="s">
        <v>14020</v>
      </c>
    </row>
    <row r="1798" spans="1:4" ht="13.5">
      <c r="A1798" s="399">
        <v>94291</v>
      </c>
      <c r="B1798" s="398" t="s">
        <v>6192</v>
      </c>
      <c r="C1798" s="398" t="s">
        <v>81</v>
      </c>
      <c r="D1798" s="400" t="s">
        <v>14021</v>
      </c>
    </row>
    <row r="1799" spans="1:4" ht="13.5">
      <c r="A1799" s="399">
        <v>94292</v>
      </c>
      <c r="B1799" s="398" t="s">
        <v>6193</v>
      </c>
      <c r="C1799" s="398" t="s">
        <v>81</v>
      </c>
      <c r="D1799" s="400" t="s">
        <v>14022</v>
      </c>
    </row>
    <row r="1800" spans="1:4" ht="13.5">
      <c r="A1800" s="399">
        <v>94293</v>
      </c>
      <c r="B1800" s="398" t="s">
        <v>6194</v>
      </c>
      <c r="C1800" s="398" t="s">
        <v>81</v>
      </c>
      <c r="D1800" s="400" t="s">
        <v>14023</v>
      </c>
    </row>
    <row r="1801" spans="1:4" ht="13.5">
      <c r="A1801" s="399">
        <v>94294</v>
      </c>
      <c r="B1801" s="398" t="s">
        <v>6196</v>
      </c>
      <c r="C1801" s="398" t="s">
        <v>81</v>
      </c>
      <c r="D1801" s="400" t="s">
        <v>8468</v>
      </c>
    </row>
    <row r="1802" spans="1:4" ht="13.5">
      <c r="A1802" s="399">
        <v>102727</v>
      </c>
      <c r="B1802" s="398" t="s">
        <v>6198</v>
      </c>
      <c r="C1802" s="398" t="s">
        <v>2498</v>
      </c>
      <c r="D1802" s="400" t="s">
        <v>14024</v>
      </c>
    </row>
    <row r="1803" spans="1:4" ht="13.5">
      <c r="A1803" s="399">
        <v>102728</v>
      </c>
      <c r="B1803" s="398" t="s">
        <v>6199</v>
      </c>
      <c r="C1803" s="398" t="s">
        <v>76</v>
      </c>
      <c r="D1803" s="400" t="s">
        <v>6840</v>
      </c>
    </row>
    <row r="1804" spans="1:4" ht="13.5">
      <c r="A1804" s="399">
        <v>102729</v>
      </c>
      <c r="B1804" s="398" t="s">
        <v>6200</v>
      </c>
      <c r="C1804" s="398" t="s">
        <v>76</v>
      </c>
      <c r="D1804" s="400" t="s">
        <v>9058</v>
      </c>
    </row>
    <row r="1805" spans="1:4" ht="13.5">
      <c r="A1805" s="399">
        <v>102730</v>
      </c>
      <c r="B1805" s="398" t="s">
        <v>6201</v>
      </c>
      <c r="C1805" s="398" t="s">
        <v>76</v>
      </c>
      <c r="D1805" s="400" t="s">
        <v>14025</v>
      </c>
    </row>
    <row r="1806" spans="1:4" ht="13.5">
      <c r="A1806" s="399">
        <v>102731</v>
      </c>
      <c r="B1806" s="398" t="s">
        <v>6203</v>
      </c>
      <c r="C1806" s="398" t="s">
        <v>76</v>
      </c>
      <c r="D1806" s="400" t="s">
        <v>9187</v>
      </c>
    </row>
    <row r="1807" spans="1:4" ht="13.5">
      <c r="A1807" s="399">
        <v>102732</v>
      </c>
      <c r="B1807" s="398" t="s">
        <v>6205</v>
      </c>
      <c r="C1807" s="398" t="s">
        <v>76</v>
      </c>
      <c r="D1807" s="400" t="s">
        <v>14026</v>
      </c>
    </row>
    <row r="1808" spans="1:4" ht="13.5">
      <c r="A1808" s="399">
        <v>102733</v>
      </c>
      <c r="B1808" s="398" t="s">
        <v>6207</v>
      </c>
      <c r="C1808" s="398" t="s">
        <v>76</v>
      </c>
      <c r="D1808" s="400" t="s">
        <v>14027</v>
      </c>
    </row>
    <row r="1809" spans="1:4" ht="13.5">
      <c r="A1809" s="399">
        <v>102734</v>
      </c>
      <c r="B1809" s="398" t="s">
        <v>6208</v>
      </c>
      <c r="C1809" s="398" t="s">
        <v>76</v>
      </c>
      <c r="D1809" s="400" t="s">
        <v>14028</v>
      </c>
    </row>
    <row r="1810" spans="1:4" ht="13.5">
      <c r="A1810" s="399">
        <v>102735</v>
      </c>
      <c r="B1810" s="398" t="s">
        <v>6210</v>
      </c>
      <c r="C1810" s="398" t="s">
        <v>76</v>
      </c>
      <c r="D1810" s="400" t="s">
        <v>8053</v>
      </c>
    </row>
    <row r="1811" spans="1:4" ht="13.5">
      <c r="A1811" s="399">
        <v>102736</v>
      </c>
      <c r="B1811" s="398" t="s">
        <v>6212</v>
      </c>
      <c r="C1811" s="398" t="s">
        <v>75</v>
      </c>
      <c r="D1811" s="400" t="s">
        <v>14029</v>
      </c>
    </row>
    <row r="1812" spans="1:4" ht="13.5">
      <c r="A1812" s="399">
        <v>102737</v>
      </c>
      <c r="B1812" s="398" t="s">
        <v>6213</v>
      </c>
      <c r="C1812" s="398" t="s">
        <v>82</v>
      </c>
      <c r="D1812" s="400" t="s">
        <v>14030</v>
      </c>
    </row>
    <row r="1813" spans="1:4" ht="13.5">
      <c r="A1813" s="399">
        <v>102738</v>
      </c>
      <c r="B1813" s="398" t="s">
        <v>6214</v>
      </c>
      <c r="C1813" s="398" t="s">
        <v>82</v>
      </c>
      <c r="D1813" s="400" t="s">
        <v>14031</v>
      </c>
    </row>
    <row r="1814" spans="1:4" ht="13.5">
      <c r="A1814" s="399">
        <v>102739</v>
      </c>
      <c r="B1814" s="398" t="s">
        <v>6215</v>
      </c>
      <c r="C1814" s="398" t="s">
        <v>82</v>
      </c>
      <c r="D1814" s="400" t="s">
        <v>14032</v>
      </c>
    </row>
    <row r="1815" spans="1:4" ht="13.5">
      <c r="A1815" s="399">
        <v>102740</v>
      </c>
      <c r="B1815" s="398" t="s">
        <v>6216</v>
      </c>
      <c r="C1815" s="398" t="s">
        <v>82</v>
      </c>
      <c r="D1815" s="400" t="s">
        <v>14033</v>
      </c>
    </row>
    <row r="1816" spans="1:4" ht="13.5">
      <c r="A1816" s="399">
        <v>102741</v>
      </c>
      <c r="B1816" s="398" t="s">
        <v>6217</v>
      </c>
      <c r="C1816" s="398" t="s">
        <v>82</v>
      </c>
      <c r="D1816" s="400" t="s">
        <v>14034</v>
      </c>
    </row>
    <row r="1817" spans="1:4" ht="13.5">
      <c r="A1817" s="399">
        <v>102742</v>
      </c>
      <c r="B1817" s="398" t="s">
        <v>6218</v>
      </c>
      <c r="C1817" s="398" t="s">
        <v>82</v>
      </c>
      <c r="D1817" s="400" t="s">
        <v>14035</v>
      </c>
    </row>
    <row r="1818" spans="1:4" ht="13.5">
      <c r="A1818" s="399">
        <v>102743</v>
      </c>
      <c r="B1818" s="398" t="s">
        <v>6219</v>
      </c>
      <c r="C1818" s="398" t="s">
        <v>82</v>
      </c>
      <c r="D1818" s="400" t="s">
        <v>14036</v>
      </c>
    </row>
    <row r="1819" spans="1:4" ht="13.5">
      <c r="A1819" s="399">
        <v>102744</v>
      </c>
      <c r="B1819" s="398" t="s">
        <v>6220</v>
      </c>
      <c r="C1819" s="398" t="s">
        <v>82</v>
      </c>
      <c r="D1819" s="400" t="s">
        <v>14037</v>
      </c>
    </row>
    <row r="1820" spans="1:4" ht="13.5">
      <c r="A1820" s="399">
        <v>102745</v>
      </c>
      <c r="B1820" s="398" t="s">
        <v>6221</v>
      </c>
      <c r="C1820" s="398" t="s">
        <v>82</v>
      </c>
      <c r="D1820" s="400" t="s">
        <v>14038</v>
      </c>
    </row>
    <row r="1821" spans="1:4" ht="13.5">
      <c r="A1821" s="399">
        <v>102746</v>
      </c>
      <c r="B1821" s="398" t="s">
        <v>6222</v>
      </c>
      <c r="C1821" s="398" t="s">
        <v>82</v>
      </c>
      <c r="D1821" s="400" t="s">
        <v>14039</v>
      </c>
    </row>
    <row r="1822" spans="1:4" ht="13.5">
      <c r="A1822" s="399">
        <v>102747</v>
      </c>
      <c r="B1822" s="398" t="s">
        <v>6223</v>
      </c>
      <c r="C1822" s="398" t="s">
        <v>82</v>
      </c>
      <c r="D1822" s="400" t="s">
        <v>14040</v>
      </c>
    </row>
    <row r="1823" spans="1:4" ht="13.5">
      <c r="A1823" s="399">
        <v>102748</v>
      </c>
      <c r="B1823" s="398" t="s">
        <v>6224</v>
      </c>
      <c r="C1823" s="398" t="s">
        <v>82</v>
      </c>
      <c r="D1823" s="400" t="s">
        <v>14041</v>
      </c>
    </row>
    <row r="1824" spans="1:4" ht="13.5">
      <c r="A1824" s="399">
        <v>102749</v>
      </c>
      <c r="B1824" s="398" t="s">
        <v>6225</v>
      </c>
      <c r="C1824" s="398" t="s">
        <v>82</v>
      </c>
      <c r="D1824" s="400" t="s">
        <v>14042</v>
      </c>
    </row>
    <row r="1825" spans="1:4" ht="13.5">
      <c r="A1825" s="399">
        <v>102750</v>
      </c>
      <c r="B1825" s="398" t="s">
        <v>6226</v>
      </c>
      <c r="C1825" s="398" t="s">
        <v>82</v>
      </c>
      <c r="D1825" s="400" t="s">
        <v>14043</v>
      </c>
    </row>
    <row r="1826" spans="1:4" ht="13.5">
      <c r="A1826" s="399">
        <v>102751</v>
      </c>
      <c r="B1826" s="398" t="s">
        <v>6227</v>
      </c>
      <c r="C1826" s="398" t="s">
        <v>82</v>
      </c>
      <c r="D1826" s="400" t="s">
        <v>14044</v>
      </c>
    </row>
    <row r="1827" spans="1:4" ht="13.5">
      <c r="A1827" s="399">
        <v>102752</v>
      </c>
      <c r="B1827" s="398" t="s">
        <v>6228</v>
      </c>
      <c r="C1827" s="398" t="s">
        <v>82</v>
      </c>
      <c r="D1827" s="400" t="s">
        <v>14045</v>
      </c>
    </row>
    <row r="1828" spans="1:4" ht="13.5">
      <c r="A1828" s="399">
        <v>102753</v>
      </c>
      <c r="B1828" s="398" t="s">
        <v>6229</v>
      </c>
      <c r="C1828" s="398" t="s">
        <v>82</v>
      </c>
      <c r="D1828" s="400" t="s">
        <v>14046</v>
      </c>
    </row>
    <row r="1829" spans="1:4" ht="13.5">
      <c r="A1829" s="399">
        <v>102754</v>
      </c>
      <c r="B1829" s="398" t="s">
        <v>6230</v>
      </c>
      <c r="C1829" s="398" t="s">
        <v>82</v>
      </c>
      <c r="D1829" s="400" t="s">
        <v>14047</v>
      </c>
    </row>
    <row r="1830" spans="1:4" ht="13.5">
      <c r="A1830" s="399">
        <v>102755</v>
      </c>
      <c r="B1830" s="398" t="s">
        <v>6231</v>
      </c>
      <c r="C1830" s="398" t="s">
        <v>82</v>
      </c>
      <c r="D1830" s="400" t="s">
        <v>14048</v>
      </c>
    </row>
    <row r="1831" spans="1:4" ht="13.5">
      <c r="A1831" s="399">
        <v>102756</v>
      </c>
      <c r="B1831" s="398" t="s">
        <v>6232</v>
      </c>
      <c r="C1831" s="398" t="s">
        <v>82</v>
      </c>
      <c r="D1831" s="400" t="s">
        <v>14049</v>
      </c>
    </row>
    <row r="1832" spans="1:4" ht="13.5">
      <c r="A1832" s="399">
        <v>102757</v>
      </c>
      <c r="B1832" s="398" t="s">
        <v>6233</v>
      </c>
      <c r="C1832" s="398" t="s">
        <v>82</v>
      </c>
      <c r="D1832" s="400" t="s">
        <v>14050</v>
      </c>
    </row>
    <row r="1833" spans="1:4" ht="13.5">
      <c r="A1833" s="399">
        <v>102758</v>
      </c>
      <c r="B1833" s="398" t="s">
        <v>6234</v>
      </c>
      <c r="C1833" s="398" t="s">
        <v>82</v>
      </c>
      <c r="D1833" s="400" t="s">
        <v>14051</v>
      </c>
    </row>
    <row r="1834" spans="1:4" ht="13.5">
      <c r="A1834" s="399">
        <v>102759</v>
      </c>
      <c r="B1834" s="398" t="s">
        <v>6235</v>
      </c>
      <c r="C1834" s="398" t="s">
        <v>82</v>
      </c>
      <c r="D1834" s="400" t="s">
        <v>14052</v>
      </c>
    </row>
    <row r="1835" spans="1:4" ht="13.5">
      <c r="A1835" s="399">
        <v>102760</v>
      </c>
      <c r="B1835" s="398" t="s">
        <v>6236</v>
      </c>
      <c r="C1835" s="398" t="s">
        <v>82</v>
      </c>
      <c r="D1835" s="400" t="s">
        <v>14053</v>
      </c>
    </row>
    <row r="1836" spans="1:4" ht="13.5">
      <c r="A1836" s="399">
        <v>102761</v>
      </c>
      <c r="B1836" s="398" t="s">
        <v>6237</v>
      </c>
      <c r="C1836" s="398" t="s">
        <v>82</v>
      </c>
      <c r="D1836" s="400" t="s">
        <v>14054</v>
      </c>
    </row>
    <row r="1837" spans="1:4" ht="13.5">
      <c r="A1837" s="399">
        <v>102762</v>
      </c>
      <c r="B1837" s="398" t="s">
        <v>6238</v>
      </c>
      <c r="C1837" s="398" t="s">
        <v>82</v>
      </c>
      <c r="D1837" s="400" t="s">
        <v>14055</v>
      </c>
    </row>
    <row r="1838" spans="1:4" ht="13.5">
      <c r="A1838" s="399">
        <v>102763</v>
      </c>
      <c r="B1838" s="398" t="s">
        <v>6239</v>
      </c>
      <c r="C1838" s="398" t="s">
        <v>82</v>
      </c>
      <c r="D1838" s="400" t="s">
        <v>14056</v>
      </c>
    </row>
    <row r="1839" spans="1:4" ht="13.5">
      <c r="A1839" s="399">
        <v>102764</v>
      </c>
      <c r="B1839" s="398" t="s">
        <v>6240</v>
      </c>
      <c r="C1839" s="398" t="s">
        <v>82</v>
      </c>
      <c r="D1839" s="400" t="s">
        <v>14057</v>
      </c>
    </row>
    <row r="1840" spans="1:4" ht="13.5">
      <c r="A1840" s="399">
        <v>102765</v>
      </c>
      <c r="B1840" s="398" t="s">
        <v>6241</v>
      </c>
      <c r="C1840" s="398" t="s">
        <v>82</v>
      </c>
      <c r="D1840" s="400" t="s">
        <v>14058</v>
      </c>
    </row>
    <row r="1841" spans="1:4" ht="13.5">
      <c r="A1841" s="399">
        <v>102766</v>
      </c>
      <c r="B1841" s="398" t="s">
        <v>6242</v>
      </c>
      <c r="C1841" s="398" t="s">
        <v>82</v>
      </c>
      <c r="D1841" s="400" t="s">
        <v>14059</v>
      </c>
    </row>
    <row r="1842" spans="1:4" ht="13.5">
      <c r="A1842" s="399">
        <v>102767</v>
      </c>
      <c r="B1842" s="398" t="s">
        <v>6243</v>
      </c>
      <c r="C1842" s="398" t="s">
        <v>82</v>
      </c>
      <c r="D1842" s="400" t="s">
        <v>14060</v>
      </c>
    </row>
    <row r="1843" spans="1:4" ht="13.5">
      <c r="A1843" s="399">
        <v>102768</v>
      </c>
      <c r="B1843" s="398" t="s">
        <v>6244</v>
      </c>
      <c r="C1843" s="398" t="s">
        <v>82</v>
      </c>
      <c r="D1843" s="400" t="s">
        <v>14061</v>
      </c>
    </row>
    <row r="1844" spans="1:4" ht="13.5">
      <c r="A1844" s="399">
        <v>102769</v>
      </c>
      <c r="B1844" s="398" t="s">
        <v>6245</v>
      </c>
      <c r="C1844" s="398" t="s">
        <v>82</v>
      </c>
      <c r="D1844" s="400" t="s">
        <v>14062</v>
      </c>
    </row>
    <row r="1845" spans="1:4" ht="13.5">
      <c r="A1845" s="399">
        <v>102770</v>
      </c>
      <c r="B1845" s="398" t="s">
        <v>6246</v>
      </c>
      <c r="C1845" s="398" t="s">
        <v>82</v>
      </c>
      <c r="D1845" s="400" t="s">
        <v>14063</v>
      </c>
    </row>
    <row r="1846" spans="1:4" ht="13.5">
      <c r="A1846" s="399">
        <v>102771</v>
      </c>
      <c r="B1846" s="398" t="s">
        <v>6247</v>
      </c>
      <c r="C1846" s="398" t="s">
        <v>82</v>
      </c>
      <c r="D1846" s="400" t="s">
        <v>14064</v>
      </c>
    </row>
    <row r="1847" spans="1:4" ht="13.5">
      <c r="A1847" s="399">
        <v>102772</v>
      </c>
      <c r="B1847" s="398" t="s">
        <v>6248</v>
      </c>
      <c r="C1847" s="398" t="s">
        <v>82</v>
      </c>
      <c r="D1847" s="400" t="s">
        <v>14065</v>
      </c>
    </row>
    <row r="1848" spans="1:4" ht="13.5">
      <c r="A1848" s="399">
        <v>102773</v>
      </c>
      <c r="B1848" s="398" t="s">
        <v>6249</v>
      </c>
      <c r="C1848" s="398" t="s">
        <v>82</v>
      </c>
      <c r="D1848" s="400" t="s">
        <v>14066</v>
      </c>
    </row>
    <row r="1849" spans="1:4" ht="13.5">
      <c r="A1849" s="399">
        <v>102774</v>
      </c>
      <c r="B1849" s="398" t="s">
        <v>6250</v>
      </c>
      <c r="C1849" s="398" t="s">
        <v>82</v>
      </c>
      <c r="D1849" s="400" t="s">
        <v>14066</v>
      </c>
    </row>
    <row r="1850" spans="1:4" ht="13.5">
      <c r="A1850" s="399">
        <v>102775</v>
      </c>
      <c r="B1850" s="398" t="s">
        <v>6251</v>
      </c>
      <c r="C1850" s="398" t="s">
        <v>82</v>
      </c>
      <c r="D1850" s="400" t="s">
        <v>14067</v>
      </c>
    </row>
    <row r="1851" spans="1:4" ht="13.5">
      <c r="A1851" s="399">
        <v>102776</v>
      </c>
      <c r="B1851" s="398" t="s">
        <v>6252</v>
      </c>
      <c r="C1851" s="398" t="s">
        <v>82</v>
      </c>
      <c r="D1851" s="400" t="s">
        <v>14067</v>
      </c>
    </row>
    <row r="1852" spans="1:4" ht="13.5">
      <c r="A1852" s="399">
        <v>102777</v>
      </c>
      <c r="B1852" s="398" t="s">
        <v>6253</v>
      </c>
      <c r="C1852" s="398" t="s">
        <v>82</v>
      </c>
      <c r="D1852" s="400" t="s">
        <v>14068</v>
      </c>
    </row>
    <row r="1853" spans="1:4" ht="13.5">
      <c r="A1853" s="399">
        <v>102778</v>
      </c>
      <c r="B1853" s="398" t="s">
        <v>6254</v>
      </c>
      <c r="C1853" s="398" t="s">
        <v>82</v>
      </c>
      <c r="D1853" s="400" t="s">
        <v>14069</v>
      </c>
    </row>
    <row r="1854" spans="1:4" ht="13.5">
      <c r="A1854" s="399">
        <v>102779</v>
      </c>
      <c r="B1854" s="398" t="s">
        <v>6255</v>
      </c>
      <c r="C1854" s="398" t="s">
        <v>82</v>
      </c>
      <c r="D1854" s="400" t="s">
        <v>14066</v>
      </c>
    </row>
    <row r="1855" spans="1:4" ht="13.5">
      <c r="A1855" s="399">
        <v>102780</v>
      </c>
      <c r="B1855" s="398" t="s">
        <v>6256</v>
      </c>
      <c r="C1855" s="398" t="s">
        <v>82</v>
      </c>
      <c r="D1855" s="400" t="s">
        <v>14070</v>
      </c>
    </row>
    <row r="1856" spans="1:4" ht="13.5">
      <c r="A1856" s="399">
        <v>102781</v>
      </c>
      <c r="B1856" s="398" t="s">
        <v>6257</v>
      </c>
      <c r="C1856" s="398" t="s">
        <v>82</v>
      </c>
      <c r="D1856" s="400" t="s">
        <v>14071</v>
      </c>
    </row>
    <row r="1857" spans="1:4" ht="13.5">
      <c r="A1857" s="399">
        <v>102782</v>
      </c>
      <c r="B1857" s="398" t="s">
        <v>6258</v>
      </c>
      <c r="C1857" s="398" t="s">
        <v>82</v>
      </c>
      <c r="D1857" s="400" t="s">
        <v>14072</v>
      </c>
    </row>
    <row r="1858" spans="1:4" ht="13.5">
      <c r="A1858" s="399">
        <v>102783</v>
      </c>
      <c r="B1858" s="398" t="s">
        <v>6259</v>
      </c>
      <c r="C1858" s="398" t="s">
        <v>82</v>
      </c>
      <c r="D1858" s="400" t="s">
        <v>14073</v>
      </c>
    </row>
    <row r="1859" spans="1:4" ht="13.5">
      <c r="A1859" s="399">
        <v>102784</v>
      </c>
      <c r="B1859" s="398" t="s">
        <v>6260</v>
      </c>
      <c r="C1859" s="398" t="s">
        <v>82</v>
      </c>
      <c r="D1859" s="400" t="s">
        <v>14074</v>
      </c>
    </row>
    <row r="1860" spans="1:4" ht="13.5">
      <c r="A1860" s="399">
        <v>102785</v>
      </c>
      <c r="B1860" s="398" t="s">
        <v>6261</v>
      </c>
      <c r="C1860" s="398" t="s">
        <v>82</v>
      </c>
      <c r="D1860" s="400" t="s">
        <v>14070</v>
      </c>
    </row>
    <row r="1861" spans="1:4" ht="13.5">
      <c r="A1861" s="399">
        <v>102786</v>
      </c>
      <c r="B1861" s="398" t="s">
        <v>6262</v>
      </c>
      <c r="C1861" s="398" t="s">
        <v>82</v>
      </c>
      <c r="D1861" s="400" t="s">
        <v>14075</v>
      </c>
    </row>
    <row r="1862" spans="1:4" ht="13.5">
      <c r="A1862" s="399">
        <v>102787</v>
      </c>
      <c r="B1862" s="398" t="s">
        <v>6263</v>
      </c>
      <c r="C1862" s="398" t="s">
        <v>82</v>
      </c>
      <c r="D1862" s="400" t="s">
        <v>14072</v>
      </c>
    </row>
    <row r="1863" spans="1:4" ht="13.5">
      <c r="A1863" s="399">
        <v>102788</v>
      </c>
      <c r="B1863" s="398" t="s">
        <v>6264</v>
      </c>
      <c r="C1863" s="398" t="s">
        <v>82</v>
      </c>
      <c r="D1863" s="400" t="s">
        <v>14076</v>
      </c>
    </row>
    <row r="1864" spans="1:4" ht="13.5">
      <c r="A1864" s="399">
        <v>102789</v>
      </c>
      <c r="B1864" s="398" t="s">
        <v>6265</v>
      </c>
      <c r="C1864" s="398" t="s">
        <v>82</v>
      </c>
      <c r="D1864" s="400" t="s">
        <v>14077</v>
      </c>
    </row>
    <row r="1865" spans="1:4" ht="13.5">
      <c r="A1865" s="399">
        <v>102790</v>
      </c>
      <c r="B1865" s="398" t="s">
        <v>6266</v>
      </c>
      <c r="C1865" s="398" t="s">
        <v>82</v>
      </c>
      <c r="D1865" s="400" t="s">
        <v>14078</v>
      </c>
    </row>
    <row r="1866" spans="1:4" ht="13.5">
      <c r="A1866" s="399">
        <v>102791</v>
      </c>
      <c r="B1866" s="398" t="s">
        <v>6267</v>
      </c>
      <c r="C1866" s="398" t="s">
        <v>82</v>
      </c>
      <c r="D1866" s="400" t="s">
        <v>14079</v>
      </c>
    </row>
    <row r="1867" spans="1:4" ht="13.5">
      <c r="A1867" s="399">
        <v>102792</v>
      </c>
      <c r="B1867" s="398" t="s">
        <v>6268</v>
      </c>
      <c r="C1867" s="398" t="s">
        <v>82</v>
      </c>
      <c r="D1867" s="400" t="s">
        <v>14080</v>
      </c>
    </row>
    <row r="1868" spans="1:4" ht="13.5">
      <c r="A1868" s="399">
        <v>102793</v>
      </c>
      <c r="B1868" s="398" t="s">
        <v>6269</v>
      </c>
      <c r="C1868" s="398" t="s">
        <v>82</v>
      </c>
      <c r="D1868" s="400" t="s">
        <v>14081</v>
      </c>
    </row>
    <row r="1869" spans="1:4" ht="13.5">
      <c r="A1869" s="399">
        <v>102794</v>
      </c>
      <c r="B1869" s="398" t="s">
        <v>6270</v>
      </c>
      <c r="C1869" s="398" t="s">
        <v>82</v>
      </c>
      <c r="D1869" s="400" t="s">
        <v>14082</v>
      </c>
    </row>
    <row r="1870" spans="1:4" ht="13.5">
      <c r="A1870" s="399">
        <v>102795</v>
      </c>
      <c r="B1870" s="398" t="s">
        <v>6271</v>
      </c>
      <c r="C1870" s="398" t="s">
        <v>82</v>
      </c>
      <c r="D1870" s="400" t="s">
        <v>14083</v>
      </c>
    </row>
    <row r="1871" spans="1:4" ht="13.5">
      <c r="A1871" s="399">
        <v>102796</v>
      </c>
      <c r="B1871" s="398" t="s">
        <v>6272</v>
      </c>
      <c r="C1871" s="398" t="s">
        <v>82</v>
      </c>
      <c r="D1871" s="400" t="s">
        <v>14084</v>
      </c>
    </row>
    <row r="1872" spans="1:4" ht="13.5">
      <c r="A1872" s="399">
        <v>102797</v>
      </c>
      <c r="B1872" s="398" t="s">
        <v>6273</v>
      </c>
      <c r="C1872" s="398" t="s">
        <v>82</v>
      </c>
      <c r="D1872" s="400" t="s">
        <v>14085</v>
      </c>
    </row>
    <row r="1873" spans="1:4" ht="13.5">
      <c r="A1873" s="399">
        <v>102798</v>
      </c>
      <c r="B1873" s="398" t="s">
        <v>6274</v>
      </c>
      <c r="C1873" s="398" t="s">
        <v>82</v>
      </c>
      <c r="D1873" s="400" t="s">
        <v>14086</v>
      </c>
    </row>
    <row r="1874" spans="1:4" ht="13.5">
      <c r="A1874" s="399">
        <v>102799</v>
      </c>
      <c r="B1874" s="398" t="s">
        <v>6275</v>
      </c>
      <c r="C1874" s="398" t="s">
        <v>82</v>
      </c>
      <c r="D1874" s="400" t="s">
        <v>14087</v>
      </c>
    </row>
    <row r="1875" spans="1:4" ht="13.5">
      <c r="A1875" s="399">
        <v>102800</v>
      </c>
      <c r="B1875" s="398" t="s">
        <v>6276</v>
      </c>
      <c r="C1875" s="398" t="s">
        <v>82</v>
      </c>
      <c r="D1875" s="400" t="s">
        <v>14088</v>
      </c>
    </row>
    <row r="1876" spans="1:4" ht="13.5">
      <c r="A1876" s="399">
        <v>102801</v>
      </c>
      <c r="B1876" s="398" t="s">
        <v>6277</v>
      </c>
      <c r="C1876" s="398" t="s">
        <v>82</v>
      </c>
      <c r="D1876" s="400" t="s">
        <v>14089</v>
      </c>
    </row>
    <row r="1877" spans="1:4" ht="13.5">
      <c r="A1877" s="399">
        <v>102802</v>
      </c>
      <c r="B1877" s="398" t="s">
        <v>6278</v>
      </c>
      <c r="C1877" s="398" t="s">
        <v>82</v>
      </c>
      <c r="D1877" s="400" t="s">
        <v>14090</v>
      </c>
    </row>
    <row r="1878" spans="1:4" ht="13.5">
      <c r="A1878" s="399">
        <v>101570</v>
      </c>
      <c r="B1878" s="398" t="s">
        <v>6279</v>
      </c>
      <c r="C1878" s="398" t="s">
        <v>2498</v>
      </c>
      <c r="D1878" s="400" t="s">
        <v>10495</v>
      </c>
    </row>
    <row r="1879" spans="1:4" ht="13.5">
      <c r="A1879" s="399">
        <v>101571</v>
      </c>
      <c r="B1879" s="398" t="s">
        <v>6280</v>
      </c>
      <c r="C1879" s="398" t="s">
        <v>2498</v>
      </c>
      <c r="D1879" s="400" t="s">
        <v>8085</v>
      </c>
    </row>
    <row r="1880" spans="1:4" ht="13.5">
      <c r="A1880" s="399">
        <v>101572</v>
      </c>
      <c r="B1880" s="398" t="s">
        <v>6282</v>
      </c>
      <c r="C1880" s="398" t="s">
        <v>2498</v>
      </c>
      <c r="D1880" s="400" t="s">
        <v>5622</v>
      </c>
    </row>
    <row r="1881" spans="1:4" ht="13.5">
      <c r="A1881" s="399">
        <v>101573</v>
      </c>
      <c r="B1881" s="398" t="s">
        <v>6283</v>
      </c>
      <c r="C1881" s="398" t="s">
        <v>2498</v>
      </c>
      <c r="D1881" s="400" t="s">
        <v>14091</v>
      </c>
    </row>
    <row r="1882" spans="1:4" ht="13.5">
      <c r="A1882" s="399">
        <v>101574</v>
      </c>
      <c r="B1882" s="398" t="s">
        <v>6284</v>
      </c>
      <c r="C1882" s="398" t="s">
        <v>2498</v>
      </c>
      <c r="D1882" s="400" t="s">
        <v>6945</v>
      </c>
    </row>
    <row r="1883" spans="1:4" ht="13.5">
      <c r="A1883" s="399">
        <v>101575</v>
      </c>
      <c r="B1883" s="398" t="s">
        <v>6285</v>
      </c>
      <c r="C1883" s="398" t="s">
        <v>2498</v>
      </c>
      <c r="D1883" s="400" t="s">
        <v>13526</v>
      </c>
    </row>
    <row r="1884" spans="1:4" ht="13.5">
      <c r="A1884" s="399">
        <v>101576</v>
      </c>
      <c r="B1884" s="398" t="s">
        <v>6286</v>
      </c>
      <c r="C1884" s="398" t="s">
        <v>2498</v>
      </c>
      <c r="D1884" s="400" t="s">
        <v>14092</v>
      </c>
    </row>
    <row r="1885" spans="1:4" ht="13.5">
      <c r="A1885" s="399">
        <v>101577</v>
      </c>
      <c r="B1885" s="398" t="s">
        <v>6287</v>
      </c>
      <c r="C1885" s="398" t="s">
        <v>2498</v>
      </c>
      <c r="D1885" s="400" t="s">
        <v>14093</v>
      </c>
    </row>
    <row r="1886" spans="1:4" ht="13.5">
      <c r="A1886" s="399">
        <v>101578</v>
      </c>
      <c r="B1886" s="398" t="s">
        <v>6289</v>
      </c>
      <c r="C1886" s="398" t="s">
        <v>2498</v>
      </c>
      <c r="D1886" s="400" t="s">
        <v>11761</v>
      </c>
    </row>
    <row r="1887" spans="1:4" ht="13.5">
      <c r="A1887" s="399">
        <v>101579</v>
      </c>
      <c r="B1887" s="398" t="s">
        <v>6290</v>
      </c>
      <c r="C1887" s="398" t="s">
        <v>2498</v>
      </c>
      <c r="D1887" s="400" t="s">
        <v>8883</v>
      </c>
    </row>
    <row r="1888" spans="1:4" ht="13.5">
      <c r="A1888" s="399">
        <v>101580</v>
      </c>
      <c r="B1888" s="398" t="s">
        <v>6291</v>
      </c>
      <c r="C1888" s="398" t="s">
        <v>2498</v>
      </c>
      <c r="D1888" s="400" t="s">
        <v>14094</v>
      </c>
    </row>
    <row r="1889" spans="1:4" ht="13.5">
      <c r="A1889" s="399">
        <v>101581</v>
      </c>
      <c r="B1889" s="398" t="s">
        <v>6292</v>
      </c>
      <c r="C1889" s="398" t="s">
        <v>2498</v>
      </c>
      <c r="D1889" s="400" t="s">
        <v>14095</v>
      </c>
    </row>
    <row r="1890" spans="1:4" ht="13.5">
      <c r="A1890" s="399">
        <v>101582</v>
      </c>
      <c r="B1890" s="398" t="s">
        <v>6294</v>
      </c>
      <c r="C1890" s="398" t="s">
        <v>2498</v>
      </c>
      <c r="D1890" s="400" t="s">
        <v>12829</v>
      </c>
    </row>
    <row r="1891" spans="1:4" ht="13.5">
      <c r="A1891" s="399">
        <v>101583</v>
      </c>
      <c r="B1891" s="398" t="s">
        <v>6295</v>
      </c>
      <c r="C1891" s="398" t="s">
        <v>2498</v>
      </c>
      <c r="D1891" s="400" t="s">
        <v>14096</v>
      </c>
    </row>
    <row r="1892" spans="1:4" ht="13.5">
      <c r="A1892" s="399">
        <v>101584</v>
      </c>
      <c r="B1892" s="398" t="s">
        <v>6296</v>
      </c>
      <c r="C1892" s="398" t="s">
        <v>2498</v>
      </c>
      <c r="D1892" s="400" t="s">
        <v>14097</v>
      </c>
    </row>
    <row r="1893" spans="1:4" ht="13.5">
      <c r="A1893" s="399">
        <v>101585</v>
      </c>
      <c r="B1893" s="398" t="s">
        <v>6298</v>
      </c>
      <c r="C1893" s="398" t="s">
        <v>2498</v>
      </c>
      <c r="D1893" s="400" t="s">
        <v>14098</v>
      </c>
    </row>
    <row r="1894" spans="1:4" ht="13.5">
      <c r="A1894" s="399">
        <v>101586</v>
      </c>
      <c r="B1894" s="398" t="s">
        <v>6300</v>
      </c>
      <c r="C1894" s="398" t="s">
        <v>2498</v>
      </c>
      <c r="D1894" s="400" t="s">
        <v>5844</v>
      </c>
    </row>
    <row r="1895" spans="1:4" ht="13.5">
      <c r="A1895" s="399">
        <v>101587</v>
      </c>
      <c r="B1895" s="398" t="s">
        <v>6301</v>
      </c>
      <c r="C1895" s="398" t="s">
        <v>2498</v>
      </c>
      <c r="D1895" s="400" t="s">
        <v>14099</v>
      </c>
    </row>
    <row r="1896" spans="1:4" ht="13.5">
      <c r="A1896" s="399">
        <v>101588</v>
      </c>
      <c r="B1896" s="398" t="s">
        <v>6302</v>
      </c>
      <c r="C1896" s="398" t="s">
        <v>2498</v>
      </c>
      <c r="D1896" s="400" t="s">
        <v>14100</v>
      </c>
    </row>
    <row r="1897" spans="1:4" ht="13.5">
      <c r="A1897" s="399">
        <v>101589</v>
      </c>
      <c r="B1897" s="398" t="s">
        <v>6304</v>
      </c>
      <c r="C1897" s="398" t="s">
        <v>2498</v>
      </c>
      <c r="D1897" s="400" t="s">
        <v>14101</v>
      </c>
    </row>
    <row r="1898" spans="1:4" ht="13.5">
      <c r="A1898" s="399">
        <v>101590</v>
      </c>
      <c r="B1898" s="398" t="s">
        <v>6305</v>
      </c>
      <c r="C1898" s="398" t="s">
        <v>2498</v>
      </c>
      <c r="D1898" s="400" t="s">
        <v>14102</v>
      </c>
    </row>
    <row r="1899" spans="1:4" ht="13.5">
      <c r="A1899" s="399">
        <v>101591</v>
      </c>
      <c r="B1899" s="398" t="s">
        <v>6307</v>
      </c>
      <c r="C1899" s="398" t="s">
        <v>2498</v>
      </c>
      <c r="D1899" s="400" t="s">
        <v>14103</v>
      </c>
    </row>
    <row r="1900" spans="1:4" ht="13.5">
      <c r="A1900" s="399">
        <v>101592</v>
      </c>
      <c r="B1900" s="398" t="s">
        <v>6308</v>
      </c>
      <c r="C1900" s="398" t="s">
        <v>2498</v>
      </c>
      <c r="D1900" s="400" t="s">
        <v>14104</v>
      </c>
    </row>
    <row r="1901" spans="1:4" ht="13.5">
      <c r="A1901" s="399">
        <v>101593</v>
      </c>
      <c r="B1901" s="398" t="s">
        <v>6309</v>
      </c>
      <c r="C1901" s="398" t="s">
        <v>2498</v>
      </c>
      <c r="D1901" s="400" t="s">
        <v>10607</v>
      </c>
    </row>
    <row r="1902" spans="1:4" ht="13.5">
      <c r="A1902" s="399">
        <v>101600</v>
      </c>
      <c r="B1902" s="398" t="s">
        <v>6310</v>
      </c>
      <c r="C1902" s="398" t="s">
        <v>2498</v>
      </c>
      <c r="D1902" s="400" t="s">
        <v>14105</v>
      </c>
    </row>
    <row r="1903" spans="1:4" ht="13.5">
      <c r="A1903" s="399">
        <v>101601</v>
      </c>
      <c r="B1903" s="398" t="s">
        <v>6311</v>
      </c>
      <c r="C1903" s="398" t="s">
        <v>2498</v>
      </c>
      <c r="D1903" s="400" t="s">
        <v>8078</v>
      </c>
    </row>
    <row r="1904" spans="1:4" ht="13.5">
      <c r="A1904" s="399">
        <v>101602</v>
      </c>
      <c r="B1904" s="398" t="s">
        <v>6312</v>
      </c>
      <c r="C1904" s="398" t="s">
        <v>2498</v>
      </c>
      <c r="D1904" s="400" t="s">
        <v>7494</v>
      </c>
    </row>
    <row r="1905" spans="1:4" ht="13.5">
      <c r="A1905" s="399">
        <v>101603</v>
      </c>
      <c r="B1905" s="398" t="s">
        <v>6314</v>
      </c>
      <c r="C1905" s="398" t="s">
        <v>2498</v>
      </c>
      <c r="D1905" s="400" t="s">
        <v>14106</v>
      </c>
    </row>
    <row r="1906" spans="1:4" ht="13.5">
      <c r="A1906" s="399">
        <v>101604</v>
      </c>
      <c r="B1906" s="398" t="s">
        <v>6315</v>
      </c>
      <c r="C1906" s="398" t="s">
        <v>2498</v>
      </c>
      <c r="D1906" s="400" t="s">
        <v>7302</v>
      </c>
    </row>
    <row r="1907" spans="1:4" ht="13.5">
      <c r="A1907" s="399">
        <v>101605</v>
      </c>
      <c r="B1907" s="398" t="s">
        <v>6317</v>
      </c>
      <c r="C1907" s="398" t="s">
        <v>2498</v>
      </c>
      <c r="D1907" s="400" t="s">
        <v>10376</v>
      </c>
    </row>
    <row r="1908" spans="1:4" ht="13.5">
      <c r="A1908" s="399">
        <v>90788</v>
      </c>
      <c r="B1908" s="398" t="s">
        <v>6319</v>
      </c>
      <c r="C1908" s="398" t="s">
        <v>82</v>
      </c>
      <c r="D1908" s="400" t="s">
        <v>14107</v>
      </c>
    </row>
    <row r="1909" spans="1:4" ht="13.5">
      <c r="A1909" s="399">
        <v>90789</v>
      </c>
      <c r="B1909" s="398" t="s">
        <v>6320</v>
      </c>
      <c r="C1909" s="398" t="s">
        <v>82</v>
      </c>
      <c r="D1909" s="400" t="s">
        <v>14108</v>
      </c>
    </row>
    <row r="1910" spans="1:4" ht="13.5">
      <c r="A1910" s="399">
        <v>90790</v>
      </c>
      <c r="B1910" s="398" t="s">
        <v>6321</v>
      </c>
      <c r="C1910" s="398" t="s">
        <v>82</v>
      </c>
      <c r="D1910" s="400" t="s">
        <v>14109</v>
      </c>
    </row>
    <row r="1911" spans="1:4" ht="13.5">
      <c r="A1911" s="399">
        <v>90791</v>
      </c>
      <c r="B1911" s="398" t="s">
        <v>6322</v>
      </c>
      <c r="C1911" s="398" t="s">
        <v>82</v>
      </c>
      <c r="D1911" s="400" t="s">
        <v>14110</v>
      </c>
    </row>
    <row r="1912" spans="1:4" ht="13.5">
      <c r="A1912" s="399">
        <v>90793</v>
      </c>
      <c r="B1912" s="398" t="s">
        <v>6323</v>
      </c>
      <c r="C1912" s="398" t="s">
        <v>82</v>
      </c>
      <c r="D1912" s="400" t="s">
        <v>14111</v>
      </c>
    </row>
    <row r="1913" spans="1:4" ht="13.5">
      <c r="A1913" s="399">
        <v>90794</v>
      </c>
      <c r="B1913" s="398" t="s">
        <v>6324</v>
      </c>
      <c r="C1913" s="398" t="s">
        <v>82</v>
      </c>
      <c r="D1913" s="400" t="s">
        <v>14112</v>
      </c>
    </row>
    <row r="1914" spans="1:4" ht="13.5">
      <c r="A1914" s="399">
        <v>90795</v>
      </c>
      <c r="B1914" s="398" t="s">
        <v>6325</v>
      </c>
      <c r="C1914" s="398" t="s">
        <v>82</v>
      </c>
      <c r="D1914" s="400" t="s">
        <v>14113</v>
      </c>
    </row>
    <row r="1915" spans="1:4" ht="13.5">
      <c r="A1915" s="399">
        <v>90796</v>
      </c>
      <c r="B1915" s="398" t="s">
        <v>6326</v>
      </c>
      <c r="C1915" s="398" t="s">
        <v>82</v>
      </c>
      <c r="D1915" s="400" t="s">
        <v>14114</v>
      </c>
    </row>
    <row r="1916" spans="1:4" ht="13.5">
      <c r="A1916" s="399">
        <v>90797</v>
      </c>
      <c r="B1916" s="398" t="s">
        <v>6327</v>
      </c>
      <c r="C1916" s="398" t="s">
        <v>82</v>
      </c>
      <c r="D1916" s="400" t="s">
        <v>14115</v>
      </c>
    </row>
    <row r="1917" spans="1:4" ht="13.5">
      <c r="A1917" s="399">
        <v>90798</v>
      </c>
      <c r="B1917" s="398" t="s">
        <v>6328</v>
      </c>
      <c r="C1917" s="398" t="s">
        <v>82</v>
      </c>
      <c r="D1917" s="400" t="s">
        <v>14116</v>
      </c>
    </row>
    <row r="1918" spans="1:4" ht="13.5">
      <c r="A1918" s="399">
        <v>90799</v>
      </c>
      <c r="B1918" s="398" t="s">
        <v>6329</v>
      </c>
      <c r="C1918" s="398" t="s">
        <v>82</v>
      </c>
      <c r="D1918" s="400" t="s">
        <v>14117</v>
      </c>
    </row>
    <row r="1919" spans="1:4" ht="13.5">
      <c r="A1919" s="399">
        <v>90801</v>
      </c>
      <c r="B1919" s="398" t="s">
        <v>6330</v>
      </c>
      <c r="C1919" s="398" t="s">
        <v>82</v>
      </c>
      <c r="D1919" s="400" t="s">
        <v>14118</v>
      </c>
    </row>
    <row r="1920" spans="1:4" ht="13.5">
      <c r="A1920" s="399">
        <v>90806</v>
      </c>
      <c r="B1920" s="398" t="s">
        <v>6331</v>
      </c>
      <c r="C1920" s="398" t="s">
        <v>82</v>
      </c>
      <c r="D1920" s="400" t="s">
        <v>14119</v>
      </c>
    </row>
    <row r="1921" spans="1:4" ht="13.5">
      <c r="A1921" s="399">
        <v>90820</v>
      </c>
      <c r="B1921" s="398" t="s">
        <v>6332</v>
      </c>
      <c r="C1921" s="398" t="s">
        <v>82</v>
      </c>
      <c r="D1921" s="400" t="s">
        <v>14120</v>
      </c>
    </row>
    <row r="1922" spans="1:4" ht="13.5">
      <c r="A1922" s="399">
        <v>90821</v>
      </c>
      <c r="B1922" s="398" t="s">
        <v>6333</v>
      </c>
      <c r="C1922" s="398" t="s">
        <v>82</v>
      </c>
      <c r="D1922" s="400" t="s">
        <v>14121</v>
      </c>
    </row>
    <row r="1923" spans="1:4" ht="13.5">
      <c r="A1923" s="399">
        <v>90822</v>
      </c>
      <c r="B1923" s="398" t="s">
        <v>6334</v>
      </c>
      <c r="C1923" s="398" t="s">
        <v>82</v>
      </c>
      <c r="D1923" s="400" t="s">
        <v>14122</v>
      </c>
    </row>
    <row r="1924" spans="1:4" ht="13.5">
      <c r="A1924" s="399">
        <v>90823</v>
      </c>
      <c r="B1924" s="398" t="s">
        <v>6335</v>
      </c>
      <c r="C1924" s="398" t="s">
        <v>82</v>
      </c>
      <c r="D1924" s="400" t="s">
        <v>14123</v>
      </c>
    </row>
    <row r="1925" spans="1:4" ht="13.5">
      <c r="A1925" s="399">
        <v>90824</v>
      </c>
      <c r="B1925" s="398" t="s">
        <v>6336</v>
      </c>
      <c r="C1925" s="398" t="s">
        <v>82</v>
      </c>
      <c r="D1925" s="400" t="s">
        <v>14124</v>
      </c>
    </row>
    <row r="1926" spans="1:4" ht="13.5">
      <c r="A1926" s="399">
        <v>90825</v>
      </c>
      <c r="B1926" s="398" t="s">
        <v>6337</v>
      </c>
      <c r="C1926" s="398" t="s">
        <v>82</v>
      </c>
      <c r="D1926" s="400" t="s">
        <v>14125</v>
      </c>
    </row>
    <row r="1927" spans="1:4" ht="13.5">
      <c r="A1927" s="399">
        <v>90830</v>
      </c>
      <c r="B1927" s="398" t="s">
        <v>6338</v>
      </c>
      <c r="C1927" s="398" t="s">
        <v>82</v>
      </c>
      <c r="D1927" s="400" t="s">
        <v>11340</v>
      </c>
    </row>
    <row r="1928" spans="1:4" ht="13.5">
      <c r="A1928" s="399">
        <v>90831</v>
      </c>
      <c r="B1928" s="398" t="s">
        <v>6339</v>
      </c>
      <c r="C1928" s="398" t="s">
        <v>82</v>
      </c>
      <c r="D1928" s="400" t="s">
        <v>14126</v>
      </c>
    </row>
    <row r="1929" spans="1:4" ht="13.5">
      <c r="A1929" s="399">
        <v>90841</v>
      </c>
      <c r="B1929" s="398" t="s">
        <v>6341</v>
      </c>
      <c r="C1929" s="398" t="s">
        <v>82</v>
      </c>
      <c r="D1929" s="400" t="s">
        <v>14127</v>
      </c>
    </row>
    <row r="1930" spans="1:4" ht="13.5">
      <c r="A1930" s="399">
        <v>90842</v>
      </c>
      <c r="B1930" s="398" t="s">
        <v>6342</v>
      </c>
      <c r="C1930" s="398" t="s">
        <v>82</v>
      </c>
      <c r="D1930" s="400" t="s">
        <v>14128</v>
      </c>
    </row>
    <row r="1931" spans="1:4" ht="13.5">
      <c r="A1931" s="399">
        <v>90843</v>
      </c>
      <c r="B1931" s="398" t="s">
        <v>6343</v>
      </c>
      <c r="C1931" s="398" t="s">
        <v>82</v>
      </c>
      <c r="D1931" s="400" t="s">
        <v>14129</v>
      </c>
    </row>
    <row r="1932" spans="1:4" ht="13.5">
      <c r="A1932" s="399">
        <v>90844</v>
      </c>
      <c r="B1932" s="398" t="s">
        <v>6344</v>
      </c>
      <c r="C1932" s="398" t="s">
        <v>82</v>
      </c>
      <c r="D1932" s="400" t="s">
        <v>14130</v>
      </c>
    </row>
    <row r="1933" spans="1:4" ht="13.5">
      <c r="A1933" s="399">
        <v>90845</v>
      </c>
      <c r="B1933" s="398" t="s">
        <v>6345</v>
      </c>
      <c r="C1933" s="398" t="s">
        <v>82</v>
      </c>
      <c r="D1933" s="400" t="s">
        <v>14131</v>
      </c>
    </row>
    <row r="1934" spans="1:4" ht="13.5">
      <c r="A1934" s="399">
        <v>90846</v>
      </c>
      <c r="B1934" s="398" t="s">
        <v>6346</v>
      </c>
      <c r="C1934" s="398" t="s">
        <v>82</v>
      </c>
      <c r="D1934" s="400" t="s">
        <v>14132</v>
      </c>
    </row>
    <row r="1935" spans="1:4" ht="13.5">
      <c r="A1935" s="399">
        <v>90847</v>
      </c>
      <c r="B1935" s="398" t="s">
        <v>6347</v>
      </c>
      <c r="C1935" s="398" t="s">
        <v>82</v>
      </c>
      <c r="D1935" s="400" t="s">
        <v>14133</v>
      </c>
    </row>
    <row r="1936" spans="1:4" ht="13.5">
      <c r="A1936" s="399">
        <v>90848</v>
      </c>
      <c r="B1936" s="398" t="s">
        <v>6348</v>
      </c>
      <c r="C1936" s="398" t="s">
        <v>82</v>
      </c>
      <c r="D1936" s="400" t="s">
        <v>14134</v>
      </c>
    </row>
    <row r="1937" spans="1:4" ht="13.5">
      <c r="A1937" s="399">
        <v>90849</v>
      </c>
      <c r="B1937" s="398" t="s">
        <v>6349</v>
      </c>
      <c r="C1937" s="398" t="s">
        <v>82</v>
      </c>
      <c r="D1937" s="400" t="s">
        <v>14135</v>
      </c>
    </row>
    <row r="1938" spans="1:4" ht="13.5">
      <c r="A1938" s="399">
        <v>90850</v>
      </c>
      <c r="B1938" s="398" t="s">
        <v>6350</v>
      </c>
      <c r="C1938" s="398" t="s">
        <v>82</v>
      </c>
      <c r="D1938" s="400" t="s">
        <v>14136</v>
      </c>
    </row>
    <row r="1939" spans="1:4" ht="13.5">
      <c r="A1939" s="399">
        <v>90851</v>
      </c>
      <c r="B1939" s="398" t="s">
        <v>6351</v>
      </c>
      <c r="C1939" s="398" t="s">
        <v>82</v>
      </c>
      <c r="D1939" s="400" t="s">
        <v>14137</v>
      </c>
    </row>
    <row r="1940" spans="1:4" ht="13.5">
      <c r="A1940" s="399">
        <v>90852</v>
      </c>
      <c r="B1940" s="398" t="s">
        <v>6352</v>
      </c>
      <c r="C1940" s="398" t="s">
        <v>82</v>
      </c>
      <c r="D1940" s="400" t="s">
        <v>14138</v>
      </c>
    </row>
    <row r="1941" spans="1:4" ht="13.5">
      <c r="A1941" s="399">
        <v>91009</v>
      </c>
      <c r="B1941" s="398" t="s">
        <v>6353</v>
      </c>
      <c r="C1941" s="398" t="s">
        <v>82</v>
      </c>
      <c r="D1941" s="400" t="s">
        <v>14139</v>
      </c>
    </row>
    <row r="1942" spans="1:4" ht="13.5">
      <c r="A1942" s="399">
        <v>91010</v>
      </c>
      <c r="B1942" s="398" t="s">
        <v>6354</v>
      </c>
      <c r="C1942" s="398" t="s">
        <v>82</v>
      </c>
      <c r="D1942" s="400" t="s">
        <v>14140</v>
      </c>
    </row>
    <row r="1943" spans="1:4" ht="13.5">
      <c r="A1943" s="399">
        <v>91011</v>
      </c>
      <c r="B1943" s="398" t="s">
        <v>6355</v>
      </c>
      <c r="C1943" s="398" t="s">
        <v>82</v>
      </c>
      <c r="D1943" s="400" t="s">
        <v>14141</v>
      </c>
    </row>
    <row r="1944" spans="1:4" ht="13.5">
      <c r="A1944" s="399">
        <v>91012</v>
      </c>
      <c r="B1944" s="398" t="s">
        <v>6356</v>
      </c>
      <c r="C1944" s="398" t="s">
        <v>82</v>
      </c>
      <c r="D1944" s="400" t="s">
        <v>14142</v>
      </c>
    </row>
    <row r="1945" spans="1:4" ht="13.5">
      <c r="A1945" s="399">
        <v>91013</v>
      </c>
      <c r="B1945" s="398" t="s">
        <v>6357</v>
      </c>
      <c r="C1945" s="398" t="s">
        <v>82</v>
      </c>
      <c r="D1945" s="400" t="s">
        <v>14143</v>
      </c>
    </row>
    <row r="1946" spans="1:4" ht="13.5">
      <c r="A1946" s="399">
        <v>91014</v>
      </c>
      <c r="B1946" s="398" t="s">
        <v>6358</v>
      </c>
      <c r="C1946" s="398" t="s">
        <v>82</v>
      </c>
      <c r="D1946" s="400" t="s">
        <v>14144</v>
      </c>
    </row>
    <row r="1947" spans="1:4" ht="13.5">
      <c r="A1947" s="399">
        <v>91015</v>
      </c>
      <c r="B1947" s="398" t="s">
        <v>6359</v>
      </c>
      <c r="C1947" s="398" t="s">
        <v>82</v>
      </c>
      <c r="D1947" s="400" t="s">
        <v>14145</v>
      </c>
    </row>
    <row r="1948" spans="1:4" ht="13.5">
      <c r="A1948" s="399">
        <v>91016</v>
      </c>
      <c r="B1948" s="398" t="s">
        <v>6360</v>
      </c>
      <c r="C1948" s="398" t="s">
        <v>82</v>
      </c>
      <c r="D1948" s="400" t="s">
        <v>14146</v>
      </c>
    </row>
    <row r="1949" spans="1:4" ht="13.5">
      <c r="A1949" s="399">
        <v>91287</v>
      </c>
      <c r="B1949" s="398" t="s">
        <v>6361</v>
      </c>
      <c r="C1949" s="398" t="s">
        <v>82</v>
      </c>
      <c r="D1949" s="400" t="s">
        <v>14147</v>
      </c>
    </row>
    <row r="1950" spans="1:4" ht="13.5">
      <c r="A1950" s="399">
        <v>91292</v>
      </c>
      <c r="B1950" s="398" t="s">
        <v>6362</v>
      </c>
      <c r="C1950" s="398" t="s">
        <v>82</v>
      </c>
      <c r="D1950" s="400" t="s">
        <v>14148</v>
      </c>
    </row>
    <row r="1951" spans="1:4" ht="13.5">
      <c r="A1951" s="399">
        <v>91295</v>
      </c>
      <c r="B1951" s="398" t="s">
        <v>6363</v>
      </c>
      <c r="C1951" s="398" t="s">
        <v>82</v>
      </c>
      <c r="D1951" s="400" t="s">
        <v>14149</v>
      </c>
    </row>
    <row r="1952" spans="1:4" ht="13.5">
      <c r="A1952" s="399">
        <v>91296</v>
      </c>
      <c r="B1952" s="398" t="s">
        <v>6364</v>
      </c>
      <c r="C1952" s="398" t="s">
        <v>82</v>
      </c>
      <c r="D1952" s="400" t="s">
        <v>14150</v>
      </c>
    </row>
    <row r="1953" spans="1:4" ht="13.5">
      <c r="A1953" s="399">
        <v>91297</v>
      </c>
      <c r="B1953" s="398" t="s">
        <v>6365</v>
      </c>
      <c r="C1953" s="398" t="s">
        <v>82</v>
      </c>
      <c r="D1953" s="400" t="s">
        <v>14151</v>
      </c>
    </row>
    <row r="1954" spans="1:4" ht="13.5">
      <c r="A1954" s="399">
        <v>91298</v>
      </c>
      <c r="B1954" s="398" t="s">
        <v>6366</v>
      </c>
      <c r="C1954" s="398" t="s">
        <v>82</v>
      </c>
      <c r="D1954" s="400" t="s">
        <v>14152</v>
      </c>
    </row>
    <row r="1955" spans="1:4" ht="13.5">
      <c r="A1955" s="399">
        <v>91299</v>
      </c>
      <c r="B1955" s="398" t="s">
        <v>6367</v>
      </c>
      <c r="C1955" s="398" t="s">
        <v>82</v>
      </c>
      <c r="D1955" s="400" t="s">
        <v>14153</v>
      </c>
    </row>
    <row r="1956" spans="1:4" ht="13.5">
      <c r="A1956" s="399">
        <v>91304</v>
      </c>
      <c r="B1956" s="398" t="s">
        <v>6368</v>
      </c>
      <c r="C1956" s="398" t="s">
        <v>82</v>
      </c>
      <c r="D1956" s="400" t="s">
        <v>14154</v>
      </c>
    </row>
    <row r="1957" spans="1:4" ht="13.5">
      <c r="A1957" s="399">
        <v>91305</v>
      </c>
      <c r="B1957" s="398" t="s">
        <v>6369</v>
      </c>
      <c r="C1957" s="398" t="s">
        <v>82</v>
      </c>
      <c r="D1957" s="400" t="s">
        <v>14155</v>
      </c>
    </row>
    <row r="1958" spans="1:4" ht="13.5">
      <c r="A1958" s="399">
        <v>91306</v>
      </c>
      <c r="B1958" s="398" t="s">
        <v>6370</v>
      </c>
      <c r="C1958" s="398" t="s">
        <v>82</v>
      </c>
      <c r="D1958" s="400" t="s">
        <v>14126</v>
      </c>
    </row>
    <row r="1959" spans="1:4" ht="13.5">
      <c r="A1959" s="399">
        <v>91307</v>
      </c>
      <c r="B1959" s="398" t="s">
        <v>6371</v>
      </c>
      <c r="C1959" s="398" t="s">
        <v>82</v>
      </c>
      <c r="D1959" s="400" t="s">
        <v>14156</v>
      </c>
    </row>
    <row r="1960" spans="1:4" ht="13.5">
      <c r="A1960" s="399">
        <v>91312</v>
      </c>
      <c r="B1960" s="398" t="s">
        <v>6372</v>
      </c>
      <c r="C1960" s="398" t="s">
        <v>82</v>
      </c>
      <c r="D1960" s="400" t="s">
        <v>14157</v>
      </c>
    </row>
    <row r="1961" spans="1:4" ht="13.5">
      <c r="A1961" s="399">
        <v>91313</v>
      </c>
      <c r="B1961" s="398" t="s">
        <v>6373</v>
      </c>
      <c r="C1961" s="398" t="s">
        <v>82</v>
      </c>
      <c r="D1961" s="400" t="s">
        <v>14158</v>
      </c>
    </row>
    <row r="1962" spans="1:4" ht="13.5">
      <c r="A1962" s="399">
        <v>91314</v>
      </c>
      <c r="B1962" s="398" t="s">
        <v>6374</v>
      </c>
      <c r="C1962" s="398" t="s">
        <v>82</v>
      </c>
      <c r="D1962" s="400" t="s">
        <v>14159</v>
      </c>
    </row>
    <row r="1963" spans="1:4" ht="13.5">
      <c r="A1963" s="399">
        <v>91315</v>
      </c>
      <c r="B1963" s="398" t="s">
        <v>6375</v>
      </c>
      <c r="C1963" s="398" t="s">
        <v>82</v>
      </c>
      <c r="D1963" s="400" t="s">
        <v>14160</v>
      </c>
    </row>
    <row r="1964" spans="1:4" ht="13.5">
      <c r="A1964" s="399">
        <v>91316</v>
      </c>
      <c r="B1964" s="398" t="s">
        <v>6376</v>
      </c>
      <c r="C1964" s="398" t="s">
        <v>82</v>
      </c>
      <c r="D1964" s="400" t="s">
        <v>14161</v>
      </c>
    </row>
    <row r="1965" spans="1:4" ht="13.5">
      <c r="A1965" s="399">
        <v>91317</v>
      </c>
      <c r="B1965" s="398" t="s">
        <v>6377</v>
      </c>
      <c r="C1965" s="398" t="s">
        <v>82</v>
      </c>
      <c r="D1965" s="400" t="s">
        <v>14162</v>
      </c>
    </row>
    <row r="1966" spans="1:4" ht="13.5">
      <c r="A1966" s="399">
        <v>91318</v>
      </c>
      <c r="B1966" s="398" t="s">
        <v>6378</v>
      </c>
      <c r="C1966" s="398" t="s">
        <v>82</v>
      </c>
      <c r="D1966" s="400" t="s">
        <v>14163</v>
      </c>
    </row>
    <row r="1967" spans="1:4" ht="13.5">
      <c r="A1967" s="399">
        <v>91319</v>
      </c>
      <c r="B1967" s="398" t="s">
        <v>6379</v>
      </c>
      <c r="C1967" s="398" t="s">
        <v>82</v>
      </c>
      <c r="D1967" s="400" t="s">
        <v>14164</v>
      </c>
    </row>
    <row r="1968" spans="1:4" ht="13.5">
      <c r="A1968" s="399">
        <v>91320</v>
      </c>
      <c r="B1968" s="398" t="s">
        <v>6380</v>
      </c>
      <c r="C1968" s="398" t="s">
        <v>82</v>
      </c>
      <c r="D1968" s="400" t="s">
        <v>14165</v>
      </c>
    </row>
    <row r="1969" spans="1:4" ht="13.5">
      <c r="A1969" s="399">
        <v>91321</v>
      </c>
      <c r="B1969" s="398" t="s">
        <v>6381</v>
      </c>
      <c r="C1969" s="398" t="s">
        <v>82</v>
      </c>
      <c r="D1969" s="400" t="s">
        <v>14166</v>
      </c>
    </row>
    <row r="1970" spans="1:4" ht="13.5">
      <c r="A1970" s="399">
        <v>91322</v>
      </c>
      <c r="B1970" s="398" t="s">
        <v>6382</v>
      </c>
      <c r="C1970" s="398" t="s">
        <v>82</v>
      </c>
      <c r="D1970" s="400" t="s">
        <v>14167</v>
      </c>
    </row>
    <row r="1971" spans="1:4" ht="13.5">
      <c r="A1971" s="399">
        <v>91323</v>
      </c>
      <c r="B1971" s="398" t="s">
        <v>6383</v>
      </c>
      <c r="C1971" s="398" t="s">
        <v>82</v>
      </c>
      <c r="D1971" s="400" t="s">
        <v>14168</v>
      </c>
    </row>
    <row r="1972" spans="1:4" ht="13.5">
      <c r="A1972" s="399">
        <v>91324</v>
      </c>
      <c r="B1972" s="398" t="s">
        <v>6384</v>
      </c>
      <c r="C1972" s="398" t="s">
        <v>82</v>
      </c>
      <c r="D1972" s="400" t="s">
        <v>14169</v>
      </c>
    </row>
    <row r="1973" spans="1:4" ht="13.5">
      <c r="A1973" s="399">
        <v>91325</v>
      </c>
      <c r="B1973" s="398" t="s">
        <v>6385</v>
      </c>
      <c r="C1973" s="398" t="s">
        <v>82</v>
      </c>
      <c r="D1973" s="400" t="s">
        <v>14170</v>
      </c>
    </row>
    <row r="1974" spans="1:4" ht="13.5">
      <c r="A1974" s="399">
        <v>91326</v>
      </c>
      <c r="B1974" s="398" t="s">
        <v>6386</v>
      </c>
      <c r="C1974" s="398" t="s">
        <v>82</v>
      </c>
      <c r="D1974" s="400" t="s">
        <v>14171</v>
      </c>
    </row>
    <row r="1975" spans="1:4" ht="13.5">
      <c r="A1975" s="399">
        <v>91327</v>
      </c>
      <c r="B1975" s="398" t="s">
        <v>6387</v>
      </c>
      <c r="C1975" s="398" t="s">
        <v>82</v>
      </c>
      <c r="D1975" s="400" t="s">
        <v>14172</v>
      </c>
    </row>
    <row r="1976" spans="1:4" ht="13.5">
      <c r="A1976" s="399">
        <v>91328</v>
      </c>
      <c r="B1976" s="398" t="s">
        <v>6388</v>
      </c>
      <c r="C1976" s="398" t="s">
        <v>82</v>
      </c>
      <c r="D1976" s="400" t="s">
        <v>14173</v>
      </c>
    </row>
    <row r="1977" spans="1:4" ht="13.5">
      <c r="A1977" s="399">
        <v>91329</v>
      </c>
      <c r="B1977" s="398" t="s">
        <v>6389</v>
      </c>
      <c r="C1977" s="398" t="s">
        <v>82</v>
      </c>
      <c r="D1977" s="400" t="s">
        <v>14174</v>
      </c>
    </row>
    <row r="1978" spans="1:4" ht="13.5">
      <c r="A1978" s="399">
        <v>91330</v>
      </c>
      <c r="B1978" s="398" t="s">
        <v>6390</v>
      </c>
      <c r="C1978" s="398" t="s">
        <v>82</v>
      </c>
      <c r="D1978" s="400" t="s">
        <v>14175</v>
      </c>
    </row>
    <row r="1979" spans="1:4" ht="13.5">
      <c r="A1979" s="399">
        <v>91331</v>
      </c>
      <c r="B1979" s="398" t="s">
        <v>6391</v>
      </c>
      <c r="C1979" s="398" t="s">
        <v>82</v>
      </c>
      <c r="D1979" s="400" t="s">
        <v>14176</v>
      </c>
    </row>
    <row r="1980" spans="1:4" ht="13.5">
      <c r="A1980" s="399">
        <v>91332</v>
      </c>
      <c r="B1980" s="398" t="s">
        <v>6392</v>
      </c>
      <c r="C1980" s="398" t="s">
        <v>82</v>
      </c>
      <c r="D1980" s="400" t="s">
        <v>14177</v>
      </c>
    </row>
    <row r="1981" spans="1:4" ht="13.5">
      <c r="A1981" s="399">
        <v>91333</v>
      </c>
      <c r="B1981" s="398" t="s">
        <v>6393</v>
      </c>
      <c r="C1981" s="398" t="s">
        <v>82</v>
      </c>
      <c r="D1981" s="400" t="s">
        <v>14178</v>
      </c>
    </row>
    <row r="1982" spans="1:4" ht="13.5">
      <c r="A1982" s="399">
        <v>91334</v>
      </c>
      <c r="B1982" s="398" t="s">
        <v>6394</v>
      </c>
      <c r="C1982" s="398" t="s">
        <v>82</v>
      </c>
      <c r="D1982" s="400" t="s">
        <v>14179</v>
      </c>
    </row>
    <row r="1983" spans="1:4" ht="13.5">
      <c r="A1983" s="399">
        <v>91335</v>
      </c>
      <c r="B1983" s="398" t="s">
        <v>6395</v>
      </c>
      <c r="C1983" s="398" t="s">
        <v>82</v>
      </c>
      <c r="D1983" s="400" t="s">
        <v>14180</v>
      </c>
    </row>
    <row r="1984" spans="1:4" ht="13.5">
      <c r="A1984" s="399">
        <v>91336</v>
      </c>
      <c r="B1984" s="398" t="s">
        <v>6396</v>
      </c>
      <c r="C1984" s="398" t="s">
        <v>82</v>
      </c>
      <c r="D1984" s="400" t="s">
        <v>14181</v>
      </c>
    </row>
    <row r="1985" spans="1:4" ht="13.5">
      <c r="A1985" s="399">
        <v>91337</v>
      </c>
      <c r="B1985" s="398" t="s">
        <v>6397</v>
      </c>
      <c r="C1985" s="398" t="s">
        <v>82</v>
      </c>
      <c r="D1985" s="400" t="s">
        <v>14182</v>
      </c>
    </row>
    <row r="1986" spans="1:4" ht="13.5">
      <c r="A1986" s="399">
        <v>100659</v>
      </c>
      <c r="B1986" s="398" t="s">
        <v>6398</v>
      </c>
      <c r="C1986" s="398" t="s">
        <v>81</v>
      </c>
      <c r="D1986" s="400" t="s">
        <v>14183</v>
      </c>
    </row>
    <row r="1987" spans="1:4" ht="13.5">
      <c r="A1987" s="399">
        <v>100660</v>
      </c>
      <c r="B1987" s="398" t="s">
        <v>6399</v>
      </c>
      <c r="C1987" s="398" t="s">
        <v>81</v>
      </c>
      <c r="D1987" s="400" t="s">
        <v>7388</v>
      </c>
    </row>
    <row r="1988" spans="1:4" ht="13.5">
      <c r="A1988" s="399">
        <v>100675</v>
      </c>
      <c r="B1988" s="398" t="s">
        <v>6400</v>
      </c>
      <c r="C1988" s="398" t="s">
        <v>82</v>
      </c>
      <c r="D1988" s="400" t="s">
        <v>14184</v>
      </c>
    </row>
    <row r="1989" spans="1:4" ht="13.5">
      <c r="A1989" s="399">
        <v>100676</v>
      </c>
      <c r="B1989" s="398" t="s">
        <v>6401</v>
      </c>
      <c r="C1989" s="398" t="s">
        <v>82</v>
      </c>
      <c r="D1989" s="400" t="s">
        <v>14185</v>
      </c>
    </row>
    <row r="1990" spans="1:4" ht="13.5">
      <c r="A1990" s="399">
        <v>100678</v>
      </c>
      <c r="B1990" s="398" t="s">
        <v>6402</v>
      </c>
      <c r="C1990" s="398" t="s">
        <v>82</v>
      </c>
      <c r="D1990" s="400" t="s">
        <v>14186</v>
      </c>
    </row>
    <row r="1991" spans="1:4" ht="13.5">
      <c r="A1991" s="399">
        <v>100679</v>
      </c>
      <c r="B1991" s="398" t="s">
        <v>6403</v>
      </c>
      <c r="C1991" s="398" t="s">
        <v>82</v>
      </c>
      <c r="D1991" s="400" t="s">
        <v>14187</v>
      </c>
    </row>
    <row r="1992" spans="1:4" ht="13.5">
      <c r="A1992" s="399">
        <v>100680</v>
      </c>
      <c r="B1992" s="398" t="s">
        <v>6404</v>
      </c>
      <c r="C1992" s="398" t="s">
        <v>82</v>
      </c>
      <c r="D1992" s="400" t="s">
        <v>14188</v>
      </c>
    </row>
    <row r="1993" spans="1:4" ht="13.5">
      <c r="A1993" s="399">
        <v>100681</v>
      </c>
      <c r="B1993" s="398" t="s">
        <v>6405</v>
      </c>
      <c r="C1993" s="398" t="s">
        <v>82</v>
      </c>
      <c r="D1993" s="400" t="s">
        <v>14189</v>
      </c>
    </row>
    <row r="1994" spans="1:4" ht="13.5">
      <c r="A1994" s="399">
        <v>100682</v>
      </c>
      <c r="B1994" s="398" t="s">
        <v>6406</v>
      </c>
      <c r="C1994" s="398" t="s">
        <v>82</v>
      </c>
      <c r="D1994" s="400" t="s">
        <v>14190</v>
      </c>
    </row>
    <row r="1995" spans="1:4" ht="13.5">
      <c r="A1995" s="399">
        <v>100683</v>
      </c>
      <c r="B1995" s="398" t="s">
        <v>6407</v>
      </c>
      <c r="C1995" s="398" t="s">
        <v>82</v>
      </c>
      <c r="D1995" s="400" t="s">
        <v>14191</v>
      </c>
    </row>
    <row r="1996" spans="1:4" ht="13.5">
      <c r="A1996" s="399">
        <v>100684</v>
      </c>
      <c r="B1996" s="398" t="s">
        <v>6408</v>
      </c>
      <c r="C1996" s="398" t="s">
        <v>82</v>
      </c>
      <c r="D1996" s="400" t="s">
        <v>14192</v>
      </c>
    </row>
    <row r="1997" spans="1:4" ht="13.5">
      <c r="A1997" s="399">
        <v>100685</v>
      </c>
      <c r="B1997" s="398" t="s">
        <v>6409</v>
      </c>
      <c r="C1997" s="398" t="s">
        <v>82</v>
      </c>
      <c r="D1997" s="400" t="s">
        <v>14193</v>
      </c>
    </row>
    <row r="1998" spans="1:4" ht="13.5">
      <c r="A1998" s="399">
        <v>100686</v>
      </c>
      <c r="B1998" s="398" t="s">
        <v>6410</v>
      </c>
      <c r="C1998" s="398" t="s">
        <v>82</v>
      </c>
      <c r="D1998" s="400" t="s">
        <v>14194</v>
      </c>
    </row>
    <row r="1999" spans="1:4" ht="13.5">
      <c r="A1999" s="399">
        <v>100687</v>
      </c>
      <c r="B1999" s="398" t="s">
        <v>6411</v>
      </c>
      <c r="C1999" s="398" t="s">
        <v>82</v>
      </c>
      <c r="D1999" s="400" t="s">
        <v>14195</v>
      </c>
    </row>
    <row r="2000" spans="1:4" ht="13.5">
      <c r="A2000" s="399">
        <v>100688</v>
      </c>
      <c r="B2000" s="398" t="s">
        <v>6412</v>
      </c>
      <c r="C2000" s="398" t="s">
        <v>82</v>
      </c>
      <c r="D2000" s="400" t="s">
        <v>14196</v>
      </c>
    </row>
    <row r="2001" spans="1:4" ht="13.5">
      <c r="A2001" s="399">
        <v>100689</v>
      </c>
      <c r="B2001" s="398" t="s">
        <v>6413</v>
      </c>
      <c r="C2001" s="398" t="s">
        <v>82</v>
      </c>
      <c r="D2001" s="400" t="s">
        <v>14197</v>
      </c>
    </row>
    <row r="2002" spans="1:4" ht="13.5">
      <c r="A2002" s="399">
        <v>100690</v>
      </c>
      <c r="B2002" s="398" t="s">
        <v>6414</v>
      </c>
      <c r="C2002" s="398" t="s">
        <v>82</v>
      </c>
      <c r="D2002" s="400" t="s">
        <v>14198</v>
      </c>
    </row>
    <row r="2003" spans="1:4" ht="13.5">
      <c r="A2003" s="399">
        <v>100691</v>
      </c>
      <c r="B2003" s="398" t="s">
        <v>6415</v>
      </c>
      <c r="C2003" s="398" t="s">
        <v>82</v>
      </c>
      <c r="D2003" s="400" t="s">
        <v>14199</v>
      </c>
    </row>
    <row r="2004" spans="1:4" ht="13.5">
      <c r="A2004" s="399">
        <v>100692</v>
      </c>
      <c r="B2004" s="398" t="s">
        <v>6416</v>
      </c>
      <c r="C2004" s="398" t="s">
        <v>82</v>
      </c>
      <c r="D2004" s="400" t="s">
        <v>14200</v>
      </c>
    </row>
    <row r="2005" spans="1:4" ht="13.5">
      <c r="A2005" s="399">
        <v>100693</v>
      </c>
      <c r="B2005" s="398" t="s">
        <v>6417</v>
      </c>
      <c r="C2005" s="398" t="s">
        <v>82</v>
      </c>
      <c r="D2005" s="400" t="s">
        <v>14201</v>
      </c>
    </row>
    <row r="2006" spans="1:4" ht="13.5">
      <c r="A2006" s="399">
        <v>100694</v>
      </c>
      <c r="B2006" s="398" t="s">
        <v>6418</v>
      </c>
      <c r="C2006" s="398" t="s">
        <v>82</v>
      </c>
      <c r="D2006" s="400" t="s">
        <v>14202</v>
      </c>
    </row>
    <row r="2007" spans="1:4" ht="13.5">
      <c r="A2007" s="399">
        <v>100695</v>
      </c>
      <c r="B2007" s="398" t="s">
        <v>6419</v>
      </c>
      <c r="C2007" s="398" t="s">
        <v>82</v>
      </c>
      <c r="D2007" s="400" t="s">
        <v>14203</v>
      </c>
    </row>
    <row r="2008" spans="1:4" ht="13.5">
      <c r="A2008" s="399">
        <v>100696</v>
      </c>
      <c r="B2008" s="398" t="s">
        <v>6420</v>
      </c>
      <c r="C2008" s="398" t="s">
        <v>82</v>
      </c>
      <c r="D2008" s="400" t="s">
        <v>14204</v>
      </c>
    </row>
    <row r="2009" spans="1:4" ht="13.5">
      <c r="A2009" s="399">
        <v>100697</v>
      </c>
      <c r="B2009" s="398" t="s">
        <v>6422</v>
      </c>
      <c r="C2009" s="398" t="s">
        <v>82</v>
      </c>
      <c r="D2009" s="400" t="s">
        <v>14205</v>
      </c>
    </row>
    <row r="2010" spans="1:4" ht="13.5">
      <c r="A2010" s="399">
        <v>100698</v>
      </c>
      <c r="B2010" s="398" t="s">
        <v>6423</v>
      </c>
      <c r="C2010" s="398" t="s">
        <v>82</v>
      </c>
      <c r="D2010" s="400" t="s">
        <v>14206</v>
      </c>
    </row>
    <row r="2011" spans="1:4" ht="13.5">
      <c r="A2011" s="399">
        <v>100699</v>
      </c>
      <c r="B2011" s="398" t="s">
        <v>6424</v>
      </c>
      <c r="C2011" s="398" t="s">
        <v>82</v>
      </c>
      <c r="D2011" s="400" t="s">
        <v>14207</v>
      </c>
    </row>
    <row r="2012" spans="1:4" ht="13.5">
      <c r="A2012" s="399">
        <v>100700</v>
      </c>
      <c r="B2012" s="398" t="s">
        <v>6425</v>
      </c>
      <c r="C2012" s="398" t="s">
        <v>82</v>
      </c>
      <c r="D2012" s="400" t="s">
        <v>14208</v>
      </c>
    </row>
    <row r="2013" spans="1:4" ht="13.5">
      <c r="A2013" s="399">
        <v>100712</v>
      </c>
      <c r="B2013" s="398" t="s">
        <v>6426</v>
      </c>
      <c r="C2013" s="398" t="s">
        <v>82</v>
      </c>
      <c r="D2013" s="400" t="s">
        <v>14209</v>
      </c>
    </row>
    <row r="2014" spans="1:4" ht="13.5">
      <c r="A2014" s="399">
        <v>100665</v>
      </c>
      <c r="B2014" s="398" t="s">
        <v>6427</v>
      </c>
      <c r="C2014" s="398" t="s">
        <v>2498</v>
      </c>
      <c r="D2014" s="400" t="s">
        <v>14210</v>
      </c>
    </row>
    <row r="2015" spans="1:4" ht="13.5">
      <c r="A2015" s="399">
        <v>100666</v>
      </c>
      <c r="B2015" s="398" t="s">
        <v>6428</v>
      </c>
      <c r="C2015" s="398" t="s">
        <v>2498</v>
      </c>
      <c r="D2015" s="400" t="s">
        <v>14211</v>
      </c>
    </row>
    <row r="2016" spans="1:4" ht="13.5">
      <c r="A2016" s="399">
        <v>100667</v>
      </c>
      <c r="B2016" s="398" t="s">
        <v>6429</v>
      </c>
      <c r="C2016" s="398" t="s">
        <v>2498</v>
      </c>
      <c r="D2016" s="400" t="s">
        <v>13604</v>
      </c>
    </row>
    <row r="2017" spans="1:4" ht="13.5">
      <c r="A2017" s="399">
        <v>100668</v>
      </c>
      <c r="B2017" s="398" t="s">
        <v>6430</v>
      </c>
      <c r="C2017" s="398" t="s">
        <v>2498</v>
      </c>
      <c r="D2017" s="400" t="s">
        <v>14212</v>
      </c>
    </row>
    <row r="2018" spans="1:4" ht="13.5">
      <c r="A2018" s="399">
        <v>100669</v>
      </c>
      <c r="B2018" s="398" t="s">
        <v>6431</v>
      </c>
      <c r="C2018" s="398" t="s">
        <v>2498</v>
      </c>
      <c r="D2018" s="400" t="s">
        <v>14213</v>
      </c>
    </row>
    <row r="2019" spans="1:4" ht="13.5">
      <c r="A2019" s="399">
        <v>100670</v>
      </c>
      <c r="B2019" s="398" t="s">
        <v>6432</v>
      </c>
      <c r="C2019" s="398" t="s">
        <v>2498</v>
      </c>
      <c r="D2019" s="400" t="s">
        <v>14214</v>
      </c>
    </row>
    <row r="2020" spans="1:4" ht="13.5">
      <c r="A2020" s="399">
        <v>100671</v>
      </c>
      <c r="B2020" s="398" t="s">
        <v>6433</v>
      </c>
      <c r="C2020" s="398" t="s">
        <v>2498</v>
      </c>
      <c r="D2020" s="400" t="s">
        <v>14215</v>
      </c>
    </row>
    <row r="2021" spans="1:4" ht="13.5">
      <c r="A2021" s="399">
        <v>100672</v>
      </c>
      <c r="B2021" s="398" t="s">
        <v>6434</v>
      </c>
      <c r="C2021" s="398" t="s">
        <v>2498</v>
      </c>
      <c r="D2021" s="400" t="s">
        <v>14216</v>
      </c>
    </row>
    <row r="2022" spans="1:4" ht="13.5">
      <c r="A2022" s="399">
        <v>100701</v>
      </c>
      <c r="B2022" s="398" t="s">
        <v>6435</v>
      </c>
      <c r="C2022" s="398" t="s">
        <v>2498</v>
      </c>
      <c r="D2022" s="400" t="s">
        <v>14217</v>
      </c>
    </row>
    <row r="2023" spans="1:4" ht="13.5">
      <c r="A2023" s="399">
        <v>94559</v>
      </c>
      <c r="B2023" s="398" t="s">
        <v>6436</v>
      </c>
      <c r="C2023" s="398" t="s">
        <v>2498</v>
      </c>
      <c r="D2023" s="400" t="s">
        <v>14218</v>
      </c>
    </row>
    <row r="2024" spans="1:4" ht="13.5">
      <c r="A2024" s="399">
        <v>94562</v>
      </c>
      <c r="B2024" s="398" t="s">
        <v>6437</v>
      </c>
      <c r="C2024" s="398" t="s">
        <v>2498</v>
      </c>
      <c r="D2024" s="400" t="s">
        <v>14219</v>
      </c>
    </row>
    <row r="2025" spans="1:4" ht="13.5">
      <c r="A2025" s="399">
        <v>94587</v>
      </c>
      <c r="B2025" s="398" t="s">
        <v>6438</v>
      </c>
      <c r="C2025" s="398" t="s">
        <v>81</v>
      </c>
      <c r="D2025" s="400" t="s">
        <v>7406</v>
      </c>
    </row>
    <row r="2026" spans="1:4" ht="13.5">
      <c r="A2026" s="399">
        <v>94588</v>
      </c>
      <c r="B2026" s="398" t="s">
        <v>6439</v>
      </c>
      <c r="C2026" s="398" t="s">
        <v>81</v>
      </c>
      <c r="D2026" s="400" t="s">
        <v>14220</v>
      </c>
    </row>
    <row r="2027" spans="1:4" ht="13.5">
      <c r="A2027" s="399">
        <v>99837</v>
      </c>
      <c r="B2027" s="398" t="s">
        <v>6440</v>
      </c>
      <c r="C2027" s="398" t="s">
        <v>81</v>
      </c>
      <c r="D2027" s="400" t="s">
        <v>14221</v>
      </c>
    </row>
    <row r="2028" spans="1:4" ht="13.5">
      <c r="A2028" s="399">
        <v>99839</v>
      </c>
      <c r="B2028" s="398" t="s">
        <v>6441</v>
      </c>
      <c r="C2028" s="398" t="s">
        <v>81</v>
      </c>
      <c r="D2028" s="400" t="s">
        <v>14222</v>
      </c>
    </row>
    <row r="2029" spans="1:4" ht="13.5">
      <c r="A2029" s="399">
        <v>99841</v>
      </c>
      <c r="B2029" s="398" t="s">
        <v>6442</v>
      </c>
      <c r="C2029" s="398" t="s">
        <v>81</v>
      </c>
      <c r="D2029" s="400" t="s">
        <v>14223</v>
      </c>
    </row>
    <row r="2030" spans="1:4" ht="13.5">
      <c r="A2030" s="399">
        <v>99855</v>
      </c>
      <c r="B2030" s="398" t="s">
        <v>6443</v>
      </c>
      <c r="C2030" s="398" t="s">
        <v>81</v>
      </c>
      <c r="D2030" s="400" t="s">
        <v>14224</v>
      </c>
    </row>
    <row r="2031" spans="1:4" ht="13.5">
      <c r="A2031" s="399">
        <v>99857</v>
      </c>
      <c r="B2031" s="398" t="s">
        <v>6444</v>
      </c>
      <c r="C2031" s="398" t="s">
        <v>81</v>
      </c>
      <c r="D2031" s="400" t="s">
        <v>14225</v>
      </c>
    </row>
    <row r="2032" spans="1:4" ht="13.5">
      <c r="A2032" s="399">
        <v>99861</v>
      </c>
      <c r="B2032" s="398" t="s">
        <v>6445</v>
      </c>
      <c r="C2032" s="398" t="s">
        <v>2498</v>
      </c>
      <c r="D2032" s="400" t="s">
        <v>14226</v>
      </c>
    </row>
    <row r="2033" spans="1:4" ht="13.5">
      <c r="A2033" s="399">
        <v>99862</v>
      </c>
      <c r="B2033" s="398" t="s">
        <v>6446</v>
      </c>
      <c r="C2033" s="398" t="s">
        <v>2498</v>
      </c>
      <c r="D2033" s="400" t="s">
        <v>14227</v>
      </c>
    </row>
    <row r="2034" spans="1:4" ht="13.5">
      <c r="A2034" s="399">
        <v>90838</v>
      </c>
      <c r="B2034" s="398" t="s">
        <v>6447</v>
      </c>
      <c r="C2034" s="398" t="s">
        <v>82</v>
      </c>
      <c r="D2034" s="400" t="s">
        <v>14228</v>
      </c>
    </row>
    <row r="2035" spans="1:4" ht="13.5">
      <c r="A2035" s="399">
        <v>91338</v>
      </c>
      <c r="B2035" s="398" t="s">
        <v>6448</v>
      </c>
      <c r="C2035" s="398" t="s">
        <v>2498</v>
      </c>
      <c r="D2035" s="400" t="s">
        <v>14229</v>
      </c>
    </row>
    <row r="2036" spans="1:4" ht="13.5">
      <c r="A2036" s="399">
        <v>91341</v>
      </c>
      <c r="B2036" s="398" t="s">
        <v>6449</v>
      </c>
      <c r="C2036" s="398" t="s">
        <v>2498</v>
      </c>
      <c r="D2036" s="400" t="s">
        <v>14230</v>
      </c>
    </row>
    <row r="2037" spans="1:4" ht="13.5">
      <c r="A2037" s="399">
        <v>94805</v>
      </c>
      <c r="B2037" s="398" t="s">
        <v>6450</v>
      </c>
      <c r="C2037" s="398" t="s">
        <v>82</v>
      </c>
      <c r="D2037" s="400" t="s">
        <v>14231</v>
      </c>
    </row>
    <row r="2038" spans="1:4" ht="13.5">
      <c r="A2038" s="399">
        <v>94806</v>
      </c>
      <c r="B2038" s="398" t="s">
        <v>6451</v>
      </c>
      <c r="C2038" s="398" t="s">
        <v>82</v>
      </c>
      <c r="D2038" s="400" t="s">
        <v>14232</v>
      </c>
    </row>
    <row r="2039" spans="1:4" ht="13.5">
      <c r="A2039" s="399">
        <v>94807</v>
      </c>
      <c r="B2039" s="398" t="s">
        <v>6452</v>
      </c>
      <c r="C2039" s="398" t="s">
        <v>82</v>
      </c>
      <c r="D2039" s="400" t="s">
        <v>14233</v>
      </c>
    </row>
    <row r="2040" spans="1:4" ht="13.5">
      <c r="A2040" s="399">
        <v>100702</v>
      </c>
      <c r="B2040" s="398" t="s">
        <v>6453</v>
      </c>
      <c r="C2040" s="398" t="s">
        <v>2498</v>
      </c>
      <c r="D2040" s="400" t="s">
        <v>14234</v>
      </c>
    </row>
    <row r="2041" spans="1:4" ht="13.5">
      <c r="A2041" s="399">
        <v>102188</v>
      </c>
      <c r="B2041" s="398" t="s">
        <v>6454</v>
      </c>
      <c r="C2041" s="398" t="s">
        <v>82</v>
      </c>
      <c r="D2041" s="400" t="s">
        <v>14235</v>
      </c>
    </row>
    <row r="2042" spans="1:4" ht="13.5">
      <c r="A2042" s="399">
        <v>102189</v>
      </c>
      <c r="B2042" s="398" t="s">
        <v>6455</v>
      </c>
      <c r="C2042" s="398" t="s">
        <v>82</v>
      </c>
      <c r="D2042" s="400" t="s">
        <v>14236</v>
      </c>
    </row>
    <row r="2043" spans="1:4" ht="13.5">
      <c r="A2043" s="399">
        <v>100703</v>
      </c>
      <c r="B2043" s="398" t="s">
        <v>6456</v>
      </c>
      <c r="C2043" s="398" t="s">
        <v>82</v>
      </c>
      <c r="D2043" s="400" t="s">
        <v>14237</v>
      </c>
    </row>
    <row r="2044" spans="1:4" ht="13.5">
      <c r="A2044" s="399">
        <v>100704</v>
      </c>
      <c r="B2044" s="398" t="s">
        <v>6457</v>
      </c>
      <c r="C2044" s="398" t="s">
        <v>82</v>
      </c>
      <c r="D2044" s="400" t="s">
        <v>14238</v>
      </c>
    </row>
    <row r="2045" spans="1:4" ht="13.5">
      <c r="A2045" s="399">
        <v>100705</v>
      </c>
      <c r="B2045" s="398" t="s">
        <v>6459</v>
      </c>
      <c r="C2045" s="398" t="s">
        <v>82</v>
      </c>
      <c r="D2045" s="400" t="s">
        <v>14239</v>
      </c>
    </row>
    <row r="2046" spans="1:4" ht="13.5">
      <c r="A2046" s="399">
        <v>100706</v>
      </c>
      <c r="B2046" s="398" t="s">
        <v>6460</v>
      </c>
      <c r="C2046" s="398" t="s">
        <v>82</v>
      </c>
      <c r="D2046" s="400" t="s">
        <v>14240</v>
      </c>
    </row>
    <row r="2047" spans="1:4" ht="13.5">
      <c r="A2047" s="399">
        <v>100707</v>
      </c>
      <c r="B2047" s="398" t="s">
        <v>6462</v>
      </c>
      <c r="C2047" s="398" t="s">
        <v>82</v>
      </c>
      <c r="D2047" s="400" t="s">
        <v>14241</v>
      </c>
    </row>
    <row r="2048" spans="1:4" ht="13.5">
      <c r="A2048" s="399">
        <v>100708</v>
      </c>
      <c r="B2048" s="398" t="s">
        <v>6463</v>
      </c>
      <c r="C2048" s="398" t="s">
        <v>82</v>
      </c>
      <c r="D2048" s="400" t="s">
        <v>14242</v>
      </c>
    </row>
    <row r="2049" spans="1:4" ht="13.5">
      <c r="A2049" s="399">
        <v>100709</v>
      </c>
      <c r="B2049" s="398" t="s">
        <v>6464</v>
      </c>
      <c r="C2049" s="398" t="s">
        <v>82</v>
      </c>
      <c r="D2049" s="400" t="s">
        <v>14243</v>
      </c>
    </row>
    <row r="2050" spans="1:4" ht="13.5">
      <c r="A2050" s="399">
        <v>100710</v>
      </c>
      <c r="B2050" s="398" t="s">
        <v>6465</v>
      </c>
      <c r="C2050" s="398" t="s">
        <v>82</v>
      </c>
      <c r="D2050" s="400" t="s">
        <v>11437</v>
      </c>
    </row>
    <row r="2051" spans="1:4" ht="13.5">
      <c r="A2051" s="399">
        <v>102151</v>
      </c>
      <c r="B2051" s="398" t="s">
        <v>6466</v>
      </c>
      <c r="C2051" s="398" t="s">
        <v>2498</v>
      </c>
      <c r="D2051" s="400" t="s">
        <v>14244</v>
      </c>
    </row>
    <row r="2052" spans="1:4" ht="13.5">
      <c r="A2052" s="399">
        <v>102152</v>
      </c>
      <c r="B2052" s="398" t="s">
        <v>6467</v>
      </c>
      <c r="C2052" s="398" t="s">
        <v>2498</v>
      </c>
      <c r="D2052" s="400" t="s">
        <v>14245</v>
      </c>
    </row>
    <row r="2053" spans="1:4" ht="13.5">
      <c r="A2053" s="399">
        <v>102153</v>
      </c>
      <c r="B2053" s="398" t="s">
        <v>6468</v>
      </c>
      <c r="C2053" s="398" t="s">
        <v>2498</v>
      </c>
      <c r="D2053" s="400" t="s">
        <v>14246</v>
      </c>
    </row>
    <row r="2054" spans="1:4" ht="13.5">
      <c r="A2054" s="399">
        <v>102154</v>
      </c>
      <c r="B2054" s="398" t="s">
        <v>6469</v>
      </c>
      <c r="C2054" s="398" t="s">
        <v>2498</v>
      </c>
      <c r="D2054" s="400" t="s">
        <v>14247</v>
      </c>
    </row>
    <row r="2055" spans="1:4" ht="13.5">
      <c r="A2055" s="399">
        <v>102155</v>
      </c>
      <c r="B2055" s="398" t="s">
        <v>6470</v>
      </c>
      <c r="C2055" s="398" t="s">
        <v>2498</v>
      </c>
      <c r="D2055" s="400" t="s">
        <v>14248</v>
      </c>
    </row>
    <row r="2056" spans="1:4" ht="13.5">
      <c r="A2056" s="399">
        <v>102156</v>
      </c>
      <c r="B2056" s="398" t="s">
        <v>6471</v>
      </c>
      <c r="C2056" s="398" t="s">
        <v>2498</v>
      </c>
      <c r="D2056" s="400" t="s">
        <v>14249</v>
      </c>
    </row>
    <row r="2057" spans="1:4" ht="13.5">
      <c r="A2057" s="399">
        <v>102157</v>
      </c>
      <c r="B2057" s="398" t="s">
        <v>6472</v>
      </c>
      <c r="C2057" s="398" t="s">
        <v>2498</v>
      </c>
      <c r="D2057" s="400" t="s">
        <v>14250</v>
      </c>
    </row>
    <row r="2058" spans="1:4" ht="13.5">
      <c r="A2058" s="399">
        <v>102158</v>
      </c>
      <c r="B2058" s="398" t="s">
        <v>6473</v>
      </c>
      <c r="C2058" s="398" t="s">
        <v>2498</v>
      </c>
      <c r="D2058" s="400" t="s">
        <v>14251</v>
      </c>
    </row>
    <row r="2059" spans="1:4" ht="13.5">
      <c r="A2059" s="399">
        <v>102159</v>
      </c>
      <c r="B2059" s="398" t="s">
        <v>6474</v>
      </c>
      <c r="C2059" s="398" t="s">
        <v>2498</v>
      </c>
      <c r="D2059" s="400" t="s">
        <v>14252</v>
      </c>
    </row>
    <row r="2060" spans="1:4" ht="13.5">
      <c r="A2060" s="399">
        <v>102160</v>
      </c>
      <c r="B2060" s="398" t="s">
        <v>6475</v>
      </c>
      <c r="C2060" s="398" t="s">
        <v>2498</v>
      </c>
      <c r="D2060" s="400" t="s">
        <v>14253</v>
      </c>
    </row>
    <row r="2061" spans="1:4" ht="13.5">
      <c r="A2061" s="399">
        <v>102161</v>
      </c>
      <c r="B2061" s="398" t="s">
        <v>6476</v>
      </c>
      <c r="C2061" s="398" t="s">
        <v>2498</v>
      </c>
      <c r="D2061" s="400" t="s">
        <v>14254</v>
      </c>
    </row>
    <row r="2062" spans="1:4" ht="13.5">
      <c r="A2062" s="399">
        <v>102162</v>
      </c>
      <c r="B2062" s="398" t="s">
        <v>6477</v>
      </c>
      <c r="C2062" s="398" t="s">
        <v>2498</v>
      </c>
      <c r="D2062" s="400" t="s">
        <v>14255</v>
      </c>
    </row>
    <row r="2063" spans="1:4" ht="13.5">
      <c r="A2063" s="399">
        <v>102163</v>
      </c>
      <c r="B2063" s="398" t="s">
        <v>6478</v>
      </c>
      <c r="C2063" s="398" t="s">
        <v>2498</v>
      </c>
      <c r="D2063" s="400" t="s">
        <v>14256</v>
      </c>
    </row>
    <row r="2064" spans="1:4" ht="13.5">
      <c r="A2064" s="399">
        <v>102164</v>
      </c>
      <c r="B2064" s="398" t="s">
        <v>6479</v>
      </c>
      <c r="C2064" s="398" t="s">
        <v>2498</v>
      </c>
      <c r="D2064" s="400" t="s">
        <v>14257</v>
      </c>
    </row>
    <row r="2065" spans="1:4" ht="13.5">
      <c r="A2065" s="399">
        <v>102165</v>
      </c>
      <c r="B2065" s="398" t="s">
        <v>6480</v>
      </c>
      <c r="C2065" s="398" t="s">
        <v>2498</v>
      </c>
      <c r="D2065" s="400" t="s">
        <v>14258</v>
      </c>
    </row>
    <row r="2066" spans="1:4" ht="13.5">
      <c r="A2066" s="399">
        <v>102166</v>
      </c>
      <c r="B2066" s="398" t="s">
        <v>6481</v>
      </c>
      <c r="C2066" s="398" t="s">
        <v>2498</v>
      </c>
      <c r="D2066" s="400" t="s">
        <v>14259</v>
      </c>
    </row>
    <row r="2067" spans="1:4" ht="13.5">
      <c r="A2067" s="399">
        <v>102167</v>
      </c>
      <c r="B2067" s="398" t="s">
        <v>6482</v>
      </c>
      <c r="C2067" s="398" t="s">
        <v>2498</v>
      </c>
      <c r="D2067" s="400" t="s">
        <v>14260</v>
      </c>
    </row>
    <row r="2068" spans="1:4" ht="13.5">
      <c r="A2068" s="399">
        <v>102168</v>
      </c>
      <c r="B2068" s="398" t="s">
        <v>6483</v>
      </c>
      <c r="C2068" s="398" t="s">
        <v>2498</v>
      </c>
      <c r="D2068" s="400" t="s">
        <v>14261</v>
      </c>
    </row>
    <row r="2069" spans="1:4" ht="13.5">
      <c r="A2069" s="399">
        <v>102169</v>
      </c>
      <c r="B2069" s="398" t="s">
        <v>6484</v>
      </c>
      <c r="C2069" s="398" t="s">
        <v>2498</v>
      </c>
      <c r="D2069" s="400" t="s">
        <v>14262</v>
      </c>
    </row>
    <row r="2070" spans="1:4" ht="13.5">
      <c r="A2070" s="399">
        <v>102170</v>
      </c>
      <c r="B2070" s="398" t="s">
        <v>6485</v>
      </c>
      <c r="C2070" s="398" t="s">
        <v>2498</v>
      </c>
      <c r="D2070" s="400" t="s">
        <v>13750</v>
      </c>
    </row>
    <row r="2071" spans="1:4" ht="13.5">
      <c r="A2071" s="399">
        <v>102171</v>
      </c>
      <c r="B2071" s="398" t="s">
        <v>6486</v>
      </c>
      <c r="C2071" s="398" t="s">
        <v>2498</v>
      </c>
      <c r="D2071" s="400" t="s">
        <v>14263</v>
      </c>
    </row>
    <row r="2072" spans="1:4" ht="13.5">
      <c r="A2072" s="399">
        <v>102172</v>
      </c>
      <c r="B2072" s="398" t="s">
        <v>6487</v>
      </c>
      <c r="C2072" s="398" t="s">
        <v>2498</v>
      </c>
      <c r="D2072" s="400" t="s">
        <v>14264</v>
      </c>
    </row>
    <row r="2073" spans="1:4" ht="13.5">
      <c r="A2073" s="399">
        <v>102176</v>
      </c>
      <c r="B2073" s="398" t="s">
        <v>6488</v>
      </c>
      <c r="C2073" s="398" t="s">
        <v>2498</v>
      </c>
      <c r="D2073" s="400" t="s">
        <v>14265</v>
      </c>
    </row>
    <row r="2074" spans="1:4" ht="13.5">
      <c r="A2074" s="399">
        <v>102177</v>
      </c>
      <c r="B2074" s="398" t="s">
        <v>6489</v>
      </c>
      <c r="C2074" s="398" t="s">
        <v>2498</v>
      </c>
      <c r="D2074" s="400" t="s">
        <v>14266</v>
      </c>
    </row>
    <row r="2075" spans="1:4" ht="13.5">
      <c r="A2075" s="399">
        <v>102178</v>
      </c>
      <c r="B2075" s="398" t="s">
        <v>6490</v>
      </c>
      <c r="C2075" s="398" t="s">
        <v>2498</v>
      </c>
      <c r="D2075" s="400" t="s">
        <v>14267</v>
      </c>
    </row>
    <row r="2076" spans="1:4" ht="13.5">
      <c r="A2076" s="399">
        <v>102179</v>
      </c>
      <c r="B2076" s="398" t="s">
        <v>6491</v>
      </c>
      <c r="C2076" s="398" t="s">
        <v>2498</v>
      </c>
      <c r="D2076" s="400" t="s">
        <v>14268</v>
      </c>
    </row>
    <row r="2077" spans="1:4" ht="13.5">
      <c r="A2077" s="399">
        <v>102180</v>
      </c>
      <c r="B2077" s="398" t="s">
        <v>6492</v>
      </c>
      <c r="C2077" s="398" t="s">
        <v>2498</v>
      </c>
      <c r="D2077" s="400" t="s">
        <v>14269</v>
      </c>
    </row>
    <row r="2078" spans="1:4" ht="13.5">
      <c r="A2078" s="399">
        <v>102181</v>
      </c>
      <c r="B2078" s="398" t="s">
        <v>6493</v>
      </c>
      <c r="C2078" s="398" t="s">
        <v>2498</v>
      </c>
      <c r="D2078" s="400" t="s">
        <v>14270</v>
      </c>
    </row>
    <row r="2079" spans="1:4" ht="13.5">
      <c r="A2079" s="399">
        <v>102182</v>
      </c>
      <c r="B2079" s="398" t="s">
        <v>6494</v>
      </c>
      <c r="C2079" s="398" t="s">
        <v>82</v>
      </c>
      <c r="D2079" s="400" t="s">
        <v>14271</v>
      </c>
    </row>
    <row r="2080" spans="1:4" ht="13.5">
      <c r="A2080" s="399">
        <v>102183</v>
      </c>
      <c r="B2080" s="398" t="s">
        <v>6495</v>
      </c>
      <c r="C2080" s="398" t="s">
        <v>82</v>
      </c>
      <c r="D2080" s="400" t="s">
        <v>14272</v>
      </c>
    </row>
    <row r="2081" spans="1:4" ht="13.5">
      <c r="A2081" s="399">
        <v>102184</v>
      </c>
      <c r="B2081" s="398" t="s">
        <v>6496</v>
      </c>
      <c r="C2081" s="398" t="s">
        <v>82</v>
      </c>
      <c r="D2081" s="400" t="s">
        <v>14273</v>
      </c>
    </row>
    <row r="2082" spans="1:4" ht="13.5">
      <c r="A2082" s="399">
        <v>102185</v>
      </c>
      <c r="B2082" s="398" t="s">
        <v>6497</v>
      </c>
      <c r="C2082" s="398" t="s">
        <v>82</v>
      </c>
      <c r="D2082" s="400" t="s">
        <v>14274</v>
      </c>
    </row>
    <row r="2083" spans="1:4" ht="13.5">
      <c r="A2083" s="399">
        <v>102190</v>
      </c>
      <c r="B2083" s="398" t="s">
        <v>6498</v>
      </c>
      <c r="C2083" s="398" t="s">
        <v>2498</v>
      </c>
      <c r="D2083" s="400" t="s">
        <v>5930</v>
      </c>
    </row>
    <row r="2084" spans="1:4" ht="13.5">
      <c r="A2084" s="399">
        <v>102191</v>
      </c>
      <c r="B2084" s="398" t="s">
        <v>6500</v>
      </c>
      <c r="C2084" s="398" t="s">
        <v>2498</v>
      </c>
      <c r="D2084" s="400" t="s">
        <v>5248</v>
      </c>
    </row>
    <row r="2085" spans="1:4" ht="13.5">
      <c r="A2085" s="399">
        <v>102192</v>
      </c>
      <c r="B2085" s="398" t="s">
        <v>6502</v>
      </c>
      <c r="C2085" s="398" t="s">
        <v>2498</v>
      </c>
      <c r="D2085" s="400" t="s">
        <v>14275</v>
      </c>
    </row>
    <row r="2086" spans="1:4" ht="13.5">
      <c r="A2086" s="399">
        <v>94569</v>
      </c>
      <c r="B2086" s="398" t="s">
        <v>6504</v>
      </c>
      <c r="C2086" s="398" t="s">
        <v>2498</v>
      </c>
      <c r="D2086" s="400" t="s">
        <v>14276</v>
      </c>
    </row>
    <row r="2087" spans="1:4" ht="13.5">
      <c r="A2087" s="399">
        <v>94570</v>
      </c>
      <c r="B2087" s="398" t="s">
        <v>6505</v>
      </c>
      <c r="C2087" s="398" t="s">
        <v>2498</v>
      </c>
      <c r="D2087" s="400" t="s">
        <v>14277</v>
      </c>
    </row>
    <row r="2088" spans="1:4" ht="13.5">
      <c r="A2088" s="399">
        <v>94572</v>
      </c>
      <c r="B2088" s="398" t="s">
        <v>6506</v>
      </c>
      <c r="C2088" s="398" t="s">
        <v>2498</v>
      </c>
      <c r="D2088" s="400" t="s">
        <v>14278</v>
      </c>
    </row>
    <row r="2089" spans="1:4" ht="13.5">
      <c r="A2089" s="399">
        <v>94573</v>
      </c>
      <c r="B2089" s="398" t="s">
        <v>6507</v>
      </c>
      <c r="C2089" s="398" t="s">
        <v>2498</v>
      </c>
      <c r="D2089" s="400" t="s">
        <v>14279</v>
      </c>
    </row>
    <row r="2090" spans="1:4" ht="13.5">
      <c r="A2090" s="399">
        <v>94580</v>
      </c>
      <c r="B2090" s="398" t="s">
        <v>6508</v>
      </c>
      <c r="C2090" s="398" t="s">
        <v>2498</v>
      </c>
      <c r="D2090" s="400" t="s">
        <v>14280</v>
      </c>
    </row>
    <row r="2091" spans="1:4" ht="13.5">
      <c r="A2091" s="399">
        <v>94589</v>
      </c>
      <c r="B2091" s="398" t="s">
        <v>6509</v>
      </c>
      <c r="C2091" s="398" t="s">
        <v>81</v>
      </c>
      <c r="D2091" s="400" t="s">
        <v>7698</v>
      </c>
    </row>
    <row r="2092" spans="1:4" ht="13.5">
      <c r="A2092" s="399">
        <v>94590</v>
      </c>
      <c r="B2092" s="398" t="s">
        <v>6510</v>
      </c>
      <c r="C2092" s="398" t="s">
        <v>81</v>
      </c>
      <c r="D2092" s="400" t="s">
        <v>10963</v>
      </c>
    </row>
    <row r="2093" spans="1:4" ht="13.5">
      <c r="A2093" s="399">
        <v>100674</v>
      </c>
      <c r="B2093" s="398" t="s">
        <v>6512</v>
      </c>
      <c r="C2093" s="398" t="s">
        <v>2498</v>
      </c>
      <c r="D2093" s="400" t="s">
        <v>14281</v>
      </c>
    </row>
    <row r="2094" spans="1:4" ht="13.5">
      <c r="A2094" s="399">
        <v>101096</v>
      </c>
      <c r="B2094" s="398" t="s">
        <v>6513</v>
      </c>
      <c r="C2094" s="398" t="s">
        <v>75</v>
      </c>
      <c r="D2094" s="400" t="s">
        <v>14282</v>
      </c>
    </row>
    <row r="2095" spans="1:4" ht="13.5">
      <c r="A2095" s="399">
        <v>101097</v>
      </c>
      <c r="B2095" s="398" t="s">
        <v>6514</v>
      </c>
      <c r="C2095" s="398" t="s">
        <v>75</v>
      </c>
      <c r="D2095" s="400" t="s">
        <v>14283</v>
      </c>
    </row>
    <row r="2096" spans="1:4" ht="13.5">
      <c r="A2096" s="399">
        <v>101098</v>
      </c>
      <c r="B2096" s="398" t="s">
        <v>6515</v>
      </c>
      <c r="C2096" s="398" t="s">
        <v>75</v>
      </c>
      <c r="D2096" s="400" t="s">
        <v>14284</v>
      </c>
    </row>
    <row r="2097" spans="1:4" ht="13.5">
      <c r="A2097" s="399">
        <v>101099</v>
      </c>
      <c r="B2097" s="398" t="s">
        <v>6516</v>
      </c>
      <c r="C2097" s="398" t="s">
        <v>75</v>
      </c>
      <c r="D2097" s="400" t="s">
        <v>14285</v>
      </c>
    </row>
    <row r="2098" spans="1:4" ht="13.5">
      <c r="A2098" s="399">
        <v>101100</v>
      </c>
      <c r="B2098" s="398" t="s">
        <v>6517</v>
      </c>
      <c r="C2098" s="398" t="s">
        <v>75</v>
      </c>
      <c r="D2098" s="400" t="s">
        <v>14286</v>
      </c>
    </row>
    <row r="2099" spans="1:4" ht="13.5">
      <c r="A2099" s="399">
        <v>101101</v>
      </c>
      <c r="B2099" s="398" t="s">
        <v>6518</v>
      </c>
      <c r="C2099" s="398" t="s">
        <v>75</v>
      </c>
      <c r="D2099" s="400" t="s">
        <v>14287</v>
      </c>
    </row>
    <row r="2100" spans="1:4" ht="13.5">
      <c r="A2100" s="399">
        <v>101102</v>
      </c>
      <c r="B2100" s="398" t="s">
        <v>6519</v>
      </c>
      <c r="C2100" s="398" t="s">
        <v>75</v>
      </c>
      <c r="D2100" s="400" t="s">
        <v>14288</v>
      </c>
    </row>
    <row r="2101" spans="1:4" ht="13.5">
      <c r="A2101" s="399">
        <v>101103</v>
      </c>
      <c r="B2101" s="398" t="s">
        <v>6520</v>
      </c>
      <c r="C2101" s="398" t="s">
        <v>75</v>
      </c>
      <c r="D2101" s="400" t="s">
        <v>14289</v>
      </c>
    </row>
    <row r="2102" spans="1:4" ht="13.5">
      <c r="A2102" s="399">
        <v>101104</v>
      </c>
      <c r="B2102" s="398" t="s">
        <v>6521</v>
      </c>
      <c r="C2102" s="398" t="s">
        <v>75</v>
      </c>
      <c r="D2102" s="400" t="s">
        <v>14290</v>
      </c>
    </row>
    <row r="2103" spans="1:4" ht="13.5">
      <c r="A2103" s="399">
        <v>101105</v>
      </c>
      <c r="B2103" s="398" t="s">
        <v>6522</v>
      </c>
      <c r="C2103" s="398" t="s">
        <v>75</v>
      </c>
      <c r="D2103" s="400" t="s">
        <v>14291</v>
      </c>
    </row>
    <row r="2104" spans="1:4" ht="13.5">
      <c r="A2104" s="399">
        <v>101106</v>
      </c>
      <c r="B2104" s="398" t="s">
        <v>6523</v>
      </c>
      <c r="C2104" s="398" t="s">
        <v>75</v>
      </c>
      <c r="D2104" s="400" t="s">
        <v>14292</v>
      </c>
    </row>
    <row r="2105" spans="1:4" ht="13.5">
      <c r="A2105" s="399">
        <v>101107</v>
      </c>
      <c r="B2105" s="398" t="s">
        <v>6524</v>
      </c>
      <c r="C2105" s="398" t="s">
        <v>75</v>
      </c>
      <c r="D2105" s="400" t="s">
        <v>14293</v>
      </c>
    </row>
    <row r="2106" spans="1:4" ht="13.5">
      <c r="A2106" s="399">
        <v>101108</v>
      </c>
      <c r="B2106" s="398" t="s">
        <v>6525</v>
      </c>
      <c r="C2106" s="398" t="s">
        <v>75</v>
      </c>
      <c r="D2106" s="400" t="s">
        <v>14294</v>
      </c>
    </row>
    <row r="2107" spans="1:4" ht="13.5">
      <c r="A2107" s="399">
        <v>101109</v>
      </c>
      <c r="B2107" s="398" t="s">
        <v>6526</v>
      </c>
      <c r="C2107" s="398" t="s">
        <v>75</v>
      </c>
      <c r="D2107" s="400" t="s">
        <v>14295</v>
      </c>
    </row>
    <row r="2108" spans="1:4" ht="13.5">
      <c r="A2108" s="399">
        <v>101110</v>
      </c>
      <c r="B2108" s="398" t="s">
        <v>6527</v>
      </c>
      <c r="C2108" s="398" t="s">
        <v>75</v>
      </c>
      <c r="D2108" s="400" t="s">
        <v>14296</v>
      </c>
    </row>
    <row r="2109" spans="1:4" ht="13.5">
      <c r="A2109" s="399">
        <v>101111</v>
      </c>
      <c r="B2109" s="398" t="s">
        <v>6528</v>
      </c>
      <c r="C2109" s="398" t="s">
        <v>75</v>
      </c>
      <c r="D2109" s="400" t="s">
        <v>14297</v>
      </c>
    </row>
    <row r="2110" spans="1:4" ht="13.5">
      <c r="A2110" s="399">
        <v>101112</v>
      </c>
      <c r="B2110" s="398" t="s">
        <v>6529</v>
      </c>
      <c r="C2110" s="398" t="s">
        <v>75</v>
      </c>
      <c r="D2110" s="400" t="s">
        <v>5980</v>
      </c>
    </row>
    <row r="2111" spans="1:4" ht="13.5">
      <c r="A2111" s="399">
        <v>101113</v>
      </c>
      <c r="B2111" s="398" t="s">
        <v>6530</v>
      </c>
      <c r="C2111" s="398" t="s">
        <v>75</v>
      </c>
      <c r="D2111" s="400" t="s">
        <v>14298</v>
      </c>
    </row>
    <row r="2112" spans="1:4" ht="13.5">
      <c r="A2112" s="399">
        <v>95601</v>
      </c>
      <c r="B2112" s="398" t="s">
        <v>6531</v>
      </c>
      <c r="C2112" s="398" t="s">
        <v>82</v>
      </c>
      <c r="D2112" s="400" t="s">
        <v>8902</v>
      </c>
    </row>
    <row r="2113" spans="1:4" ht="13.5">
      <c r="A2113" s="399">
        <v>95602</v>
      </c>
      <c r="B2113" s="398" t="s">
        <v>6533</v>
      </c>
      <c r="C2113" s="398" t="s">
        <v>82</v>
      </c>
      <c r="D2113" s="400" t="s">
        <v>14299</v>
      </c>
    </row>
    <row r="2114" spans="1:4" ht="13.5">
      <c r="A2114" s="399">
        <v>95603</v>
      </c>
      <c r="B2114" s="398" t="s">
        <v>6534</v>
      </c>
      <c r="C2114" s="398" t="s">
        <v>82</v>
      </c>
      <c r="D2114" s="400" t="s">
        <v>13116</v>
      </c>
    </row>
    <row r="2115" spans="1:4" ht="13.5">
      <c r="A2115" s="399">
        <v>95604</v>
      </c>
      <c r="B2115" s="398" t="s">
        <v>6535</v>
      </c>
      <c r="C2115" s="398" t="s">
        <v>82</v>
      </c>
      <c r="D2115" s="400" t="s">
        <v>4719</v>
      </c>
    </row>
    <row r="2116" spans="1:4" ht="13.5">
      <c r="A2116" s="399">
        <v>95605</v>
      </c>
      <c r="B2116" s="398" t="s">
        <v>6536</v>
      </c>
      <c r="C2116" s="398" t="s">
        <v>82</v>
      </c>
      <c r="D2116" s="400" t="s">
        <v>14300</v>
      </c>
    </row>
    <row r="2117" spans="1:4" ht="13.5">
      <c r="A2117" s="399">
        <v>95607</v>
      </c>
      <c r="B2117" s="398" t="s">
        <v>6537</v>
      </c>
      <c r="C2117" s="398" t="s">
        <v>82</v>
      </c>
      <c r="D2117" s="400" t="s">
        <v>5723</v>
      </c>
    </row>
    <row r="2118" spans="1:4" ht="13.5">
      <c r="A2118" s="399">
        <v>95608</v>
      </c>
      <c r="B2118" s="398" t="s">
        <v>6539</v>
      </c>
      <c r="C2118" s="398" t="s">
        <v>82</v>
      </c>
      <c r="D2118" s="400" t="s">
        <v>8857</v>
      </c>
    </row>
    <row r="2119" spans="1:4" ht="13.5">
      <c r="A2119" s="399">
        <v>95609</v>
      </c>
      <c r="B2119" s="398" t="s">
        <v>6540</v>
      </c>
      <c r="C2119" s="398" t="s">
        <v>82</v>
      </c>
      <c r="D2119" s="400" t="s">
        <v>12475</v>
      </c>
    </row>
    <row r="2120" spans="1:4" ht="13.5">
      <c r="A2120" s="399">
        <v>100651</v>
      </c>
      <c r="B2120" s="398" t="s">
        <v>6541</v>
      </c>
      <c r="C2120" s="398" t="s">
        <v>81</v>
      </c>
      <c r="D2120" s="400" t="s">
        <v>14301</v>
      </c>
    </row>
    <row r="2121" spans="1:4" ht="13.5">
      <c r="A2121" s="399">
        <v>100652</v>
      </c>
      <c r="B2121" s="398" t="s">
        <v>6542</v>
      </c>
      <c r="C2121" s="398" t="s">
        <v>81</v>
      </c>
      <c r="D2121" s="400" t="s">
        <v>14302</v>
      </c>
    </row>
    <row r="2122" spans="1:4" ht="13.5">
      <c r="A2122" s="399">
        <v>100653</v>
      </c>
      <c r="B2122" s="398" t="s">
        <v>6543</v>
      </c>
      <c r="C2122" s="398" t="s">
        <v>81</v>
      </c>
      <c r="D2122" s="400" t="s">
        <v>14303</v>
      </c>
    </row>
    <row r="2123" spans="1:4" ht="13.5">
      <c r="A2123" s="399">
        <v>100654</v>
      </c>
      <c r="B2123" s="398" t="s">
        <v>6544</v>
      </c>
      <c r="C2123" s="398" t="s">
        <v>81</v>
      </c>
      <c r="D2123" s="400" t="s">
        <v>14304</v>
      </c>
    </row>
    <row r="2124" spans="1:4" ht="13.5">
      <c r="A2124" s="399">
        <v>100655</v>
      </c>
      <c r="B2124" s="398" t="s">
        <v>6545</v>
      </c>
      <c r="C2124" s="398" t="s">
        <v>81</v>
      </c>
      <c r="D2124" s="400" t="s">
        <v>14305</v>
      </c>
    </row>
    <row r="2125" spans="1:4" ht="13.5">
      <c r="A2125" s="399">
        <v>100656</v>
      </c>
      <c r="B2125" s="398" t="s">
        <v>6546</v>
      </c>
      <c r="C2125" s="398" t="s">
        <v>81</v>
      </c>
      <c r="D2125" s="400" t="s">
        <v>14306</v>
      </c>
    </row>
    <row r="2126" spans="1:4" ht="13.5">
      <c r="A2126" s="399">
        <v>100657</v>
      </c>
      <c r="B2126" s="398" t="s">
        <v>6547</v>
      </c>
      <c r="C2126" s="398" t="s">
        <v>81</v>
      </c>
      <c r="D2126" s="400" t="s">
        <v>14307</v>
      </c>
    </row>
    <row r="2127" spans="1:4" ht="13.5">
      <c r="A2127" s="399">
        <v>100658</v>
      </c>
      <c r="B2127" s="398" t="s">
        <v>6548</v>
      </c>
      <c r="C2127" s="398" t="s">
        <v>81</v>
      </c>
      <c r="D2127" s="400" t="s">
        <v>14308</v>
      </c>
    </row>
    <row r="2128" spans="1:4" ht="13.5">
      <c r="A2128" s="399">
        <v>100889</v>
      </c>
      <c r="B2128" s="398" t="s">
        <v>6550</v>
      </c>
      <c r="C2128" s="398" t="s">
        <v>76</v>
      </c>
      <c r="D2128" s="400" t="s">
        <v>7337</v>
      </c>
    </row>
    <row r="2129" spans="1:4" ht="13.5">
      <c r="A2129" s="399">
        <v>100890</v>
      </c>
      <c r="B2129" s="398" t="s">
        <v>6551</v>
      </c>
      <c r="C2129" s="398" t="s">
        <v>76</v>
      </c>
      <c r="D2129" s="400" t="s">
        <v>4187</v>
      </c>
    </row>
    <row r="2130" spans="1:4" ht="13.5">
      <c r="A2130" s="399">
        <v>100892</v>
      </c>
      <c r="B2130" s="398" t="s">
        <v>6552</v>
      </c>
      <c r="C2130" s="398" t="s">
        <v>76</v>
      </c>
      <c r="D2130" s="400" t="s">
        <v>5587</v>
      </c>
    </row>
    <row r="2131" spans="1:4" ht="13.5">
      <c r="A2131" s="399">
        <v>100893</v>
      </c>
      <c r="B2131" s="398" t="s">
        <v>6553</v>
      </c>
      <c r="C2131" s="398" t="s">
        <v>76</v>
      </c>
      <c r="D2131" s="400" t="s">
        <v>14309</v>
      </c>
    </row>
    <row r="2132" spans="1:4" ht="13.5">
      <c r="A2132" s="399">
        <v>100894</v>
      </c>
      <c r="B2132" s="398" t="s">
        <v>6554</v>
      </c>
      <c r="C2132" s="398" t="s">
        <v>76</v>
      </c>
      <c r="D2132" s="400" t="s">
        <v>6870</v>
      </c>
    </row>
    <row r="2133" spans="1:4" ht="13.5">
      <c r="A2133" s="399">
        <v>100896</v>
      </c>
      <c r="B2133" s="398" t="s">
        <v>6556</v>
      </c>
      <c r="C2133" s="398" t="s">
        <v>81</v>
      </c>
      <c r="D2133" s="400" t="s">
        <v>14310</v>
      </c>
    </row>
    <row r="2134" spans="1:4" ht="13.5">
      <c r="A2134" s="399">
        <v>100897</v>
      </c>
      <c r="B2134" s="398" t="s">
        <v>6558</v>
      </c>
      <c r="C2134" s="398" t="s">
        <v>81</v>
      </c>
      <c r="D2134" s="400" t="s">
        <v>13099</v>
      </c>
    </row>
    <row r="2135" spans="1:4" ht="13.5">
      <c r="A2135" s="399">
        <v>100898</v>
      </c>
      <c r="B2135" s="398" t="s">
        <v>6559</v>
      </c>
      <c r="C2135" s="398" t="s">
        <v>81</v>
      </c>
      <c r="D2135" s="400" t="s">
        <v>14311</v>
      </c>
    </row>
    <row r="2136" spans="1:4" ht="13.5">
      <c r="A2136" s="399">
        <v>100899</v>
      </c>
      <c r="B2136" s="398" t="s">
        <v>6560</v>
      </c>
      <c r="C2136" s="398" t="s">
        <v>81</v>
      </c>
      <c r="D2136" s="400" t="s">
        <v>14312</v>
      </c>
    </row>
    <row r="2137" spans="1:4" ht="13.5">
      <c r="A2137" s="399">
        <v>100900</v>
      </c>
      <c r="B2137" s="398" t="s">
        <v>6561</v>
      </c>
      <c r="C2137" s="398" t="s">
        <v>81</v>
      </c>
      <c r="D2137" s="400" t="s">
        <v>14313</v>
      </c>
    </row>
    <row r="2138" spans="1:4" ht="13.5">
      <c r="A2138" s="399">
        <v>101173</v>
      </c>
      <c r="B2138" s="398" t="s">
        <v>6562</v>
      </c>
      <c r="C2138" s="398" t="s">
        <v>81</v>
      </c>
      <c r="D2138" s="400" t="s">
        <v>14314</v>
      </c>
    </row>
    <row r="2139" spans="1:4" ht="13.5">
      <c r="A2139" s="399">
        <v>101174</v>
      </c>
      <c r="B2139" s="398" t="s">
        <v>6563</v>
      </c>
      <c r="C2139" s="398" t="s">
        <v>81</v>
      </c>
      <c r="D2139" s="400" t="s">
        <v>14315</v>
      </c>
    </row>
    <row r="2140" spans="1:4" ht="13.5">
      <c r="A2140" s="399">
        <v>101175</v>
      </c>
      <c r="B2140" s="398" t="s">
        <v>6564</v>
      </c>
      <c r="C2140" s="398" t="s">
        <v>81</v>
      </c>
      <c r="D2140" s="400" t="s">
        <v>14316</v>
      </c>
    </row>
    <row r="2141" spans="1:4" ht="13.5">
      <c r="A2141" s="399">
        <v>101176</v>
      </c>
      <c r="B2141" s="398" t="s">
        <v>6565</v>
      </c>
      <c r="C2141" s="398" t="s">
        <v>81</v>
      </c>
      <c r="D2141" s="400" t="s">
        <v>14317</v>
      </c>
    </row>
    <row r="2142" spans="1:4" ht="13.5">
      <c r="A2142" s="399">
        <v>102521</v>
      </c>
      <c r="B2142" s="398" t="s">
        <v>6567</v>
      </c>
      <c r="C2142" s="398" t="s">
        <v>82</v>
      </c>
      <c r="D2142" s="400" t="s">
        <v>14318</v>
      </c>
    </row>
    <row r="2143" spans="1:4" ht="13.5">
      <c r="A2143" s="399">
        <v>102522</v>
      </c>
      <c r="B2143" s="398" t="s">
        <v>6568</v>
      </c>
      <c r="C2143" s="398" t="s">
        <v>82</v>
      </c>
      <c r="D2143" s="400" t="s">
        <v>14319</v>
      </c>
    </row>
    <row r="2144" spans="1:4" ht="13.5">
      <c r="A2144" s="399">
        <v>102523</v>
      </c>
      <c r="B2144" s="398" t="s">
        <v>6569</v>
      </c>
      <c r="C2144" s="398" t="s">
        <v>82</v>
      </c>
      <c r="D2144" s="400" t="s">
        <v>14320</v>
      </c>
    </row>
    <row r="2145" spans="1:4" ht="13.5">
      <c r="A2145" s="399">
        <v>95240</v>
      </c>
      <c r="B2145" s="398" t="s">
        <v>6570</v>
      </c>
      <c r="C2145" s="398" t="s">
        <v>2498</v>
      </c>
      <c r="D2145" s="400" t="s">
        <v>7325</v>
      </c>
    </row>
    <row r="2146" spans="1:4" ht="13.5">
      <c r="A2146" s="399">
        <v>95241</v>
      </c>
      <c r="B2146" s="398" t="s">
        <v>6572</v>
      </c>
      <c r="C2146" s="398" t="s">
        <v>2498</v>
      </c>
      <c r="D2146" s="400" t="s">
        <v>14321</v>
      </c>
    </row>
    <row r="2147" spans="1:4" ht="13.5">
      <c r="A2147" s="399">
        <v>96616</v>
      </c>
      <c r="B2147" s="398" t="s">
        <v>6574</v>
      </c>
      <c r="C2147" s="398" t="s">
        <v>75</v>
      </c>
      <c r="D2147" s="400" t="s">
        <v>14322</v>
      </c>
    </row>
    <row r="2148" spans="1:4" ht="13.5">
      <c r="A2148" s="399">
        <v>96617</v>
      </c>
      <c r="B2148" s="398" t="s">
        <v>6576</v>
      </c>
      <c r="C2148" s="398" t="s">
        <v>2498</v>
      </c>
      <c r="D2148" s="400" t="s">
        <v>8634</v>
      </c>
    </row>
    <row r="2149" spans="1:4" ht="13.5">
      <c r="A2149" s="399">
        <v>96619</v>
      </c>
      <c r="B2149" s="398" t="s">
        <v>6577</v>
      </c>
      <c r="C2149" s="398" t="s">
        <v>2498</v>
      </c>
      <c r="D2149" s="400" t="s">
        <v>14323</v>
      </c>
    </row>
    <row r="2150" spans="1:4" ht="13.5">
      <c r="A2150" s="399">
        <v>96620</v>
      </c>
      <c r="B2150" s="398" t="s">
        <v>6578</v>
      </c>
      <c r="C2150" s="398" t="s">
        <v>75</v>
      </c>
      <c r="D2150" s="400" t="s">
        <v>14324</v>
      </c>
    </row>
    <row r="2151" spans="1:4" ht="13.5">
      <c r="A2151" s="399">
        <v>96621</v>
      </c>
      <c r="B2151" s="398" t="s">
        <v>6579</v>
      </c>
      <c r="C2151" s="398" t="s">
        <v>75</v>
      </c>
      <c r="D2151" s="400" t="s">
        <v>14325</v>
      </c>
    </row>
    <row r="2152" spans="1:4" ht="13.5">
      <c r="A2152" s="399">
        <v>96622</v>
      </c>
      <c r="B2152" s="398" t="s">
        <v>6580</v>
      </c>
      <c r="C2152" s="398" t="s">
        <v>75</v>
      </c>
      <c r="D2152" s="400" t="s">
        <v>14326</v>
      </c>
    </row>
    <row r="2153" spans="1:4" ht="13.5">
      <c r="A2153" s="399">
        <v>96623</v>
      </c>
      <c r="B2153" s="398" t="s">
        <v>6581</v>
      </c>
      <c r="C2153" s="398" t="s">
        <v>75</v>
      </c>
      <c r="D2153" s="400" t="s">
        <v>14327</v>
      </c>
    </row>
    <row r="2154" spans="1:4" ht="13.5">
      <c r="A2154" s="399">
        <v>96624</v>
      </c>
      <c r="B2154" s="398" t="s">
        <v>6582</v>
      </c>
      <c r="C2154" s="398" t="s">
        <v>75</v>
      </c>
      <c r="D2154" s="400" t="s">
        <v>14328</v>
      </c>
    </row>
    <row r="2155" spans="1:4" ht="13.5">
      <c r="A2155" s="399">
        <v>97082</v>
      </c>
      <c r="B2155" s="398" t="s">
        <v>6583</v>
      </c>
      <c r="C2155" s="398" t="s">
        <v>75</v>
      </c>
      <c r="D2155" s="400" t="s">
        <v>14329</v>
      </c>
    </row>
    <row r="2156" spans="1:4" ht="13.5">
      <c r="A2156" s="399">
        <v>97083</v>
      </c>
      <c r="B2156" s="398" t="s">
        <v>6584</v>
      </c>
      <c r="C2156" s="398" t="s">
        <v>2498</v>
      </c>
      <c r="D2156" s="400" t="s">
        <v>4504</v>
      </c>
    </row>
    <row r="2157" spans="1:4" ht="13.5">
      <c r="A2157" s="399">
        <v>97084</v>
      </c>
      <c r="B2157" s="398" t="s">
        <v>6586</v>
      </c>
      <c r="C2157" s="398" t="s">
        <v>2498</v>
      </c>
      <c r="D2157" s="400" t="s">
        <v>4947</v>
      </c>
    </row>
    <row r="2158" spans="1:4" ht="13.5">
      <c r="A2158" s="399">
        <v>97086</v>
      </c>
      <c r="B2158" s="398" t="s">
        <v>6587</v>
      </c>
      <c r="C2158" s="398" t="s">
        <v>2498</v>
      </c>
      <c r="D2158" s="400" t="s">
        <v>11931</v>
      </c>
    </row>
    <row r="2159" spans="1:4" ht="13.5">
      <c r="A2159" s="399">
        <v>97087</v>
      </c>
      <c r="B2159" s="398" t="s">
        <v>6588</v>
      </c>
      <c r="C2159" s="398" t="s">
        <v>2498</v>
      </c>
      <c r="D2159" s="400" t="s">
        <v>11187</v>
      </c>
    </row>
    <row r="2160" spans="1:4" ht="13.5">
      <c r="A2160" s="399">
        <v>97088</v>
      </c>
      <c r="B2160" s="398" t="s">
        <v>6589</v>
      </c>
      <c r="C2160" s="398" t="s">
        <v>76</v>
      </c>
      <c r="D2160" s="400" t="s">
        <v>14330</v>
      </c>
    </row>
    <row r="2161" spans="1:4" ht="13.5">
      <c r="A2161" s="399">
        <v>97089</v>
      </c>
      <c r="B2161" s="398" t="s">
        <v>6590</v>
      </c>
      <c r="C2161" s="398" t="s">
        <v>76</v>
      </c>
      <c r="D2161" s="400" t="s">
        <v>14331</v>
      </c>
    </row>
    <row r="2162" spans="1:4" ht="13.5">
      <c r="A2162" s="399">
        <v>97090</v>
      </c>
      <c r="B2162" s="398" t="s">
        <v>6591</v>
      </c>
      <c r="C2162" s="398" t="s">
        <v>76</v>
      </c>
      <c r="D2162" s="400" t="s">
        <v>9344</v>
      </c>
    </row>
    <row r="2163" spans="1:4" ht="13.5">
      <c r="A2163" s="399">
        <v>97091</v>
      </c>
      <c r="B2163" s="398" t="s">
        <v>6593</v>
      </c>
      <c r="C2163" s="398" t="s">
        <v>76</v>
      </c>
      <c r="D2163" s="400" t="s">
        <v>14332</v>
      </c>
    </row>
    <row r="2164" spans="1:4" ht="13.5">
      <c r="A2164" s="399">
        <v>97092</v>
      </c>
      <c r="B2164" s="398" t="s">
        <v>6594</v>
      </c>
      <c r="C2164" s="398" t="s">
        <v>76</v>
      </c>
      <c r="D2164" s="400" t="s">
        <v>9183</v>
      </c>
    </row>
    <row r="2165" spans="1:4" ht="13.5">
      <c r="A2165" s="399">
        <v>97093</v>
      </c>
      <c r="B2165" s="398" t="s">
        <v>6595</v>
      </c>
      <c r="C2165" s="398" t="s">
        <v>76</v>
      </c>
      <c r="D2165" s="400" t="s">
        <v>14333</v>
      </c>
    </row>
    <row r="2166" spans="1:4" ht="13.5">
      <c r="A2166" s="399">
        <v>97096</v>
      </c>
      <c r="B2166" s="398" t="s">
        <v>6596</v>
      </c>
      <c r="C2166" s="398" t="s">
        <v>75</v>
      </c>
      <c r="D2166" s="400" t="s">
        <v>13151</v>
      </c>
    </row>
    <row r="2167" spans="1:4" ht="13.5">
      <c r="A2167" s="399">
        <v>97097</v>
      </c>
      <c r="B2167" s="398" t="s">
        <v>6597</v>
      </c>
      <c r="C2167" s="398" t="s">
        <v>2498</v>
      </c>
      <c r="D2167" s="400" t="s">
        <v>14334</v>
      </c>
    </row>
    <row r="2168" spans="1:4" ht="13.5">
      <c r="A2168" s="399">
        <v>97101</v>
      </c>
      <c r="B2168" s="398" t="s">
        <v>6598</v>
      </c>
      <c r="C2168" s="398" t="s">
        <v>2498</v>
      </c>
      <c r="D2168" s="400" t="s">
        <v>14335</v>
      </c>
    </row>
    <row r="2169" spans="1:4" ht="13.5">
      <c r="A2169" s="399">
        <v>97102</v>
      </c>
      <c r="B2169" s="398" t="s">
        <v>6599</v>
      </c>
      <c r="C2169" s="398" t="s">
        <v>2498</v>
      </c>
      <c r="D2169" s="400" t="s">
        <v>14336</v>
      </c>
    </row>
    <row r="2170" spans="1:4" ht="13.5">
      <c r="A2170" s="399">
        <v>97103</v>
      </c>
      <c r="B2170" s="398" t="s">
        <v>6600</v>
      </c>
      <c r="C2170" s="398" t="s">
        <v>2498</v>
      </c>
      <c r="D2170" s="400" t="s">
        <v>14337</v>
      </c>
    </row>
    <row r="2171" spans="1:4" ht="13.5">
      <c r="A2171" s="399">
        <v>100322</v>
      </c>
      <c r="B2171" s="398" t="s">
        <v>6601</v>
      </c>
      <c r="C2171" s="398" t="s">
        <v>75</v>
      </c>
      <c r="D2171" s="400" t="s">
        <v>14338</v>
      </c>
    </row>
    <row r="2172" spans="1:4" ht="13.5">
      <c r="A2172" s="399">
        <v>100323</v>
      </c>
      <c r="B2172" s="398" t="s">
        <v>6602</v>
      </c>
      <c r="C2172" s="398" t="s">
        <v>75</v>
      </c>
      <c r="D2172" s="400" t="s">
        <v>14339</v>
      </c>
    </row>
    <row r="2173" spans="1:4" ht="13.5">
      <c r="A2173" s="399">
        <v>100324</v>
      </c>
      <c r="B2173" s="398" t="s">
        <v>6603</v>
      </c>
      <c r="C2173" s="398" t="s">
        <v>75</v>
      </c>
      <c r="D2173" s="400" t="s">
        <v>14340</v>
      </c>
    </row>
    <row r="2174" spans="1:4" ht="13.5">
      <c r="A2174" s="399">
        <v>103072</v>
      </c>
      <c r="B2174" s="398" t="s">
        <v>6604</v>
      </c>
      <c r="C2174" s="398" t="s">
        <v>2498</v>
      </c>
      <c r="D2174" s="400" t="s">
        <v>14341</v>
      </c>
    </row>
    <row r="2175" spans="1:4" ht="13.5">
      <c r="A2175" s="399">
        <v>103073</v>
      </c>
      <c r="B2175" s="398" t="s">
        <v>6606</v>
      </c>
      <c r="C2175" s="398" t="s">
        <v>2498</v>
      </c>
      <c r="D2175" s="400" t="s">
        <v>14342</v>
      </c>
    </row>
    <row r="2176" spans="1:4" ht="13.5">
      <c r="A2176" s="399">
        <v>103074</v>
      </c>
      <c r="B2176" s="398" t="s">
        <v>6607</v>
      </c>
      <c r="C2176" s="398" t="s">
        <v>2498</v>
      </c>
      <c r="D2176" s="400" t="s">
        <v>14343</v>
      </c>
    </row>
    <row r="2177" spans="1:4" ht="13.5">
      <c r="A2177" s="399">
        <v>103075</v>
      </c>
      <c r="B2177" s="398" t="s">
        <v>6608</v>
      </c>
      <c r="C2177" s="398" t="s">
        <v>2498</v>
      </c>
      <c r="D2177" s="400" t="s">
        <v>14344</v>
      </c>
    </row>
    <row r="2178" spans="1:4" ht="13.5">
      <c r="A2178" s="399">
        <v>103076</v>
      </c>
      <c r="B2178" s="398" t="s">
        <v>6609</v>
      </c>
      <c r="C2178" s="398" t="s">
        <v>2498</v>
      </c>
      <c r="D2178" s="400" t="s">
        <v>14345</v>
      </c>
    </row>
    <row r="2179" spans="1:4" ht="13.5">
      <c r="A2179" s="399">
        <v>103077</v>
      </c>
      <c r="B2179" s="398" t="s">
        <v>6610</v>
      </c>
      <c r="C2179" s="398" t="s">
        <v>2498</v>
      </c>
      <c r="D2179" s="400" t="s">
        <v>14346</v>
      </c>
    </row>
    <row r="2180" spans="1:4" ht="13.5">
      <c r="A2180" s="399">
        <v>103078</v>
      </c>
      <c r="B2180" s="398" t="s">
        <v>6611</v>
      </c>
      <c r="C2180" s="398" t="s">
        <v>2498</v>
      </c>
      <c r="D2180" s="400" t="s">
        <v>14347</v>
      </c>
    </row>
    <row r="2181" spans="1:4" ht="13.5">
      <c r="A2181" s="399">
        <v>103079</v>
      </c>
      <c r="B2181" s="398" t="s">
        <v>6612</v>
      </c>
      <c r="C2181" s="398" t="s">
        <v>2498</v>
      </c>
      <c r="D2181" s="400" t="s">
        <v>14348</v>
      </c>
    </row>
    <row r="2182" spans="1:4" ht="13.5">
      <c r="A2182" s="399">
        <v>103080</v>
      </c>
      <c r="B2182" s="398" t="s">
        <v>6613</v>
      </c>
      <c r="C2182" s="398" t="s">
        <v>2498</v>
      </c>
      <c r="D2182" s="400" t="s">
        <v>14349</v>
      </c>
    </row>
    <row r="2183" spans="1:4" ht="13.5">
      <c r="A2183" s="399">
        <v>92263</v>
      </c>
      <c r="B2183" s="398" t="s">
        <v>6614</v>
      </c>
      <c r="C2183" s="398" t="s">
        <v>2498</v>
      </c>
      <c r="D2183" s="400" t="s">
        <v>5912</v>
      </c>
    </row>
    <row r="2184" spans="1:4" ht="13.5">
      <c r="A2184" s="399">
        <v>92264</v>
      </c>
      <c r="B2184" s="398" t="s">
        <v>6615</v>
      </c>
      <c r="C2184" s="398" t="s">
        <v>2498</v>
      </c>
      <c r="D2184" s="400" t="s">
        <v>14350</v>
      </c>
    </row>
    <row r="2185" spans="1:4" ht="13.5">
      <c r="A2185" s="399">
        <v>92265</v>
      </c>
      <c r="B2185" s="398" t="s">
        <v>6616</v>
      </c>
      <c r="C2185" s="398" t="s">
        <v>2498</v>
      </c>
      <c r="D2185" s="400" t="s">
        <v>11109</v>
      </c>
    </row>
    <row r="2186" spans="1:4" ht="13.5">
      <c r="A2186" s="399">
        <v>92266</v>
      </c>
      <c r="B2186" s="398" t="s">
        <v>6617</v>
      </c>
      <c r="C2186" s="398" t="s">
        <v>2498</v>
      </c>
      <c r="D2186" s="400" t="s">
        <v>14351</v>
      </c>
    </row>
    <row r="2187" spans="1:4" ht="13.5">
      <c r="A2187" s="399">
        <v>92267</v>
      </c>
      <c r="B2187" s="398" t="s">
        <v>6618</v>
      </c>
      <c r="C2187" s="398" t="s">
        <v>2498</v>
      </c>
      <c r="D2187" s="400" t="s">
        <v>14352</v>
      </c>
    </row>
    <row r="2188" spans="1:4" ht="13.5">
      <c r="A2188" s="399">
        <v>92268</v>
      </c>
      <c r="B2188" s="398" t="s">
        <v>6620</v>
      </c>
      <c r="C2188" s="398" t="s">
        <v>2498</v>
      </c>
      <c r="D2188" s="400" t="s">
        <v>14353</v>
      </c>
    </row>
    <row r="2189" spans="1:4" ht="13.5">
      <c r="A2189" s="399">
        <v>92269</v>
      </c>
      <c r="B2189" s="398" t="s">
        <v>6621</v>
      </c>
      <c r="C2189" s="398" t="s">
        <v>2498</v>
      </c>
      <c r="D2189" s="400" t="s">
        <v>14354</v>
      </c>
    </row>
    <row r="2190" spans="1:4" ht="13.5">
      <c r="A2190" s="399">
        <v>92270</v>
      </c>
      <c r="B2190" s="398" t="s">
        <v>6622</v>
      </c>
      <c r="C2190" s="398" t="s">
        <v>2498</v>
      </c>
      <c r="D2190" s="400" t="s">
        <v>14355</v>
      </c>
    </row>
    <row r="2191" spans="1:4" ht="13.5">
      <c r="A2191" s="399">
        <v>92271</v>
      </c>
      <c r="B2191" s="398" t="s">
        <v>6623</v>
      </c>
      <c r="C2191" s="398" t="s">
        <v>2498</v>
      </c>
      <c r="D2191" s="400" t="s">
        <v>14356</v>
      </c>
    </row>
    <row r="2192" spans="1:4" ht="13.5">
      <c r="A2192" s="399">
        <v>92272</v>
      </c>
      <c r="B2192" s="398" t="s">
        <v>6624</v>
      </c>
      <c r="C2192" s="398" t="s">
        <v>81</v>
      </c>
      <c r="D2192" s="400" t="s">
        <v>14357</v>
      </c>
    </row>
    <row r="2193" spans="1:4" ht="13.5">
      <c r="A2193" s="399">
        <v>92273</v>
      </c>
      <c r="B2193" s="398" t="s">
        <v>6626</v>
      </c>
      <c r="C2193" s="398" t="s">
        <v>81</v>
      </c>
      <c r="D2193" s="400" t="s">
        <v>14358</v>
      </c>
    </row>
    <row r="2194" spans="1:4" ht="13.5">
      <c r="A2194" s="399">
        <v>92409</v>
      </c>
      <c r="B2194" s="398" t="s">
        <v>6628</v>
      </c>
      <c r="C2194" s="398" t="s">
        <v>2498</v>
      </c>
      <c r="D2194" s="400" t="s">
        <v>14359</v>
      </c>
    </row>
    <row r="2195" spans="1:4" ht="13.5">
      <c r="A2195" s="399">
        <v>92411</v>
      </c>
      <c r="B2195" s="398" t="s">
        <v>6629</v>
      </c>
      <c r="C2195" s="398" t="s">
        <v>2498</v>
      </c>
      <c r="D2195" s="400" t="s">
        <v>14360</v>
      </c>
    </row>
    <row r="2196" spans="1:4" ht="13.5">
      <c r="A2196" s="399">
        <v>92413</v>
      </c>
      <c r="B2196" s="398" t="s">
        <v>6630</v>
      </c>
      <c r="C2196" s="398" t="s">
        <v>2498</v>
      </c>
      <c r="D2196" s="400" t="s">
        <v>14361</v>
      </c>
    </row>
    <row r="2197" spans="1:4" ht="13.5">
      <c r="A2197" s="399">
        <v>92415</v>
      </c>
      <c r="B2197" s="398" t="s">
        <v>6631</v>
      </c>
      <c r="C2197" s="398" t="s">
        <v>2498</v>
      </c>
      <c r="D2197" s="400" t="s">
        <v>14362</v>
      </c>
    </row>
    <row r="2198" spans="1:4" ht="13.5">
      <c r="A2198" s="399">
        <v>92417</v>
      </c>
      <c r="B2198" s="398" t="s">
        <v>6632</v>
      </c>
      <c r="C2198" s="398" t="s">
        <v>2498</v>
      </c>
      <c r="D2198" s="400" t="s">
        <v>14363</v>
      </c>
    </row>
    <row r="2199" spans="1:4" ht="13.5">
      <c r="A2199" s="399">
        <v>92419</v>
      </c>
      <c r="B2199" s="398" t="s">
        <v>6633</v>
      </c>
      <c r="C2199" s="398" t="s">
        <v>2498</v>
      </c>
      <c r="D2199" s="400" t="s">
        <v>14364</v>
      </c>
    </row>
    <row r="2200" spans="1:4" ht="13.5">
      <c r="A2200" s="399">
        <v>92421</v>
      </c>
      <c r="B2200" s="398" t="s">
        <v>6634</v>
      </c>
      <c r="C2200" s="398" t="s">
        <v>2498</v>
      </c>
      <c r="D2200" s="400" t="s">
        <v>14365</v>
      </c>
    </row>
    <row r="2201" spans="1:4" ht="13.5">
      <c r="A2201" s="399">
        <v>92423</v>
      </c>
      <c r="B2201" s="398" t="s">
        <v>6635</v>
      </c>
      <c r="C2201" s="398" t="s">
        <v>2498</v>
      </c>
      <c r="D2201" s="400" t="s">
        <v>14366</v>
      </c>
    </row>
    <row r="2202" spans="1:4" ht="13.5">
      <c r="A2202" s="399">
        <v>92425</v>
      </c>
      <c r="B2202" s="398" t="s">
        <v>6636</v>
      </c>
      <c r="C2202" s="398" t="s">
        <v>2498</v>
      </c>
      <c r="D2202" s="400" t="s">
        <v>12080</v>
      </c>
    </row>
    <row r="2203" spans="1:4" ht="13.5">
      <c r="A2203" s="399">
        <v>92427</v>
      </c>
      <c r="B2203" s="398" t="s">
        <v>6637</v>
      </c>
      <c r="C2203" s="398" t="s">
        <v>2498</v>
      </c>
      <c r="D2203" s="400" t="s">
        <v>9633</v>
      </c>
    </row>
    <row r="2204" spans="1:4" ht="13.5">
      <c r="A2204" s="399">
        <v>92429</v>
      </c>
      <c r="B2204" s="398" t="s">
        <v>6638</v>
      </c>
      <c r="C2204" s="398" t="s">
        <v>2498</v>
      </c>
      <c r="D2204" s="400" t="s">
        <v>14367</v>
      </c>
    </row>
    <row r="2205" spans="1:4" ht="13.5">
      <c r="A2205" s="399">
        <v>92431</v>
      </c>
      <c r="B2205" s="398" t="s">
        <v>6639</v>
      </c>
      <c r="C2205" s="398" t="s">
        <v>2498</v>
      </c>
      <c r="D2205" s="400" t="s">
        <v>7812</v>
      </c>
    </row>
    <row r="2206" spans="1:4" ht="13.5">
      <c r="A2206" s="399">
        <v>92433</v>
      </c>
      <c r="B2206" s="398" t="s">
        <v>6640</v>
      </c>
      <c r="C2206" s="398" t="s">
        <v>2498</v>
      </c>
      <c r="D2206" s="400" t="s">
        <v>14368</v>
      </c>
    </row>
    <row r="2207" spans="1:4" ht="13.5">
      <c r="A2207" s="399">
        <v>92435</v>
      </c>
      <c r="B2207" s="398" t="s">
        <v>6641</v>
      </c>
      <c r="C2207" s="398" t="s">
        <v>2498</v>
      </c>
      <c r="D2207" s="400" t="s">
        <v>14369</v>
      </c>
    </row>
    <row r="2208" spans="1:4" ht="13.5">
      <c r="A2208" s="399">
        <v>92437</v>
      </c>
      <c r="B2208" s="398" t="s">
        <v>6643</v>
      </c>
      <c r="C2208" s="398" t="s">
        <v>2498</v>
      </c>
      <c r="D2208" s="400" t="s">
        <v>14370</v>
      </c>
    </row>
    <row r="2209" spans="1:4" ht="13.5">
      <c r="A2209" s="399">
        <v>92439</v>
      </c>
      <c r="B2209" s="398" t="s">
        <v>6644</v>
      </c>
      <c r="C2209" s="398" t="s">
        <v>2498</v>
      </c>
      <c r="D2209" s="400" t="s">
        <v>13336</v>
      </c>
    </row>
    <row r="2210" spans="1:4" ht="13.5">
      <c r="A2210" s="399">
        <v>92441</v>
      </c>
      <c r="B2210" s="398" t="s">
        <v>6645</v>
      </c>
      <c r="C2210" s="398" t="s">
        <v>2498</v>
      </c>
      <c r="D2210" s="400" t="s">
        <v>10719</v>
      </c>
    </row>
    <row r="2211" spans="1:4" ht="13.5">
      <c r="A2211" s="399">
        <v>92443</v>
      </c>
      <c r="B2211" s="398" t="s">
        <v>6647</v>
      </c>
      <c r="C2211" s="398" t="s">
        <v>2498</v>
      </c>
      <c r="D2211" s="400" t="s">
        <v>14371</v>
      </c>
    </row>
    <row r="2212" spans="1:4" ht="13.5">
      <c r="A2212" s="399">
        <v>92445</v>
      </c>
      <c r="B2212" s="398" t="s">
        <v>6649</v>
      </c>
      <c r="C2212" s="398" t="s">
        <v>2498</v>
      </c>
      <c r="D2212" s="400" t="s">
        <v>6297</v>
      </c>
    </row>
    <row r="2213" spans="1:4" ht="13.5">
      <c r="A2213" s="399">
        <v>92446</v>
      </c>
      <c r="B2213" s="398" t="s">
        <v>6650</v>
      </c>
      <c r="C2213" s="398" t="s">
        <v>2498</v>
      </c>
      <c r="D2213" s="400" t="s">
        <v>14372</v>
      </c>
    </row>
    <row r="2214" spans="1:4" ht="13.5">
      <c r="A2214" s="399">
        <v>92447</v>
      </c>
      <c r="B2214" s="398" t="s">
        <v>6651</v>
      </c>
      <c r="C2214" s="398" t="s">
        <v>2498</v>
      </c>
      <c r="D2214" s="400" t="s">
        <v>14373</v>
      </c>
    </row>
    <row r="2215" spans="1:4" ht="13.5">
      <c r="A2215" s="399">
        <v>92448</v>
      </c>
      <c r="B2215" s="398" t="s">
        <v>6652</v>
      </c>
      <c r="C2215" s="398" t="s">
        <v>2498</v>
      </c>
      <c r="D2215" s="400" t="s">
        <v>14374</v>
      </c>
    </row>
    <row r="2216" spans="1:4" ht="13.5">
      <c r="A2216" s="399">
        <v>92449</v>
      </c>
      <c r="B2216" s="398" t="s">
        <v>6653</v>
      </c>
      <c r="C2216" s="398" t="s">
        <v>2498</v>
      </c>
      <c r="D2216" s="400" t="s">
        <v>14375</v>
      </c>
    </row>
    <row r="2217" spans="1:4" ht="13.5">
      <c r="A2217" s="399">
        <v>92450</v>
      </c>
      <c r="B2217" s="398" t="s">
        <v>6654</v>
      </c>
      <c r="C2217" s="398" t="s">
        <v>2498</v>
      </c>
      <c r="D2217" s="400" t="s">
        <v>14376</v>
      </c>
    </row>
    <row r="2218" spans="1:4" ht="13.5">
      <c r="A2218" s="399">
        <v>92451</v>
      </c>
      <c r="B2218" s="398" t="s">
        <v>6655</v>
      </c>
      <c r="C2218" s="398" t="s">
        <v>2498</v>
      </c>
      <c r="D2218" s="400" t="s">
        <v>14377</v>
      </c>
    </row>
    <row r="2219" spans="1:4" ht="13.5">
      <c r="A2219" s="399">
        <v>92452</v>
      </c>
      <c r="B2219" s="398" t="s">
        <v>6656</v>
      </c>
      <c r="C2219" s="398" t="s">
        <v>2498</v>
      </c>
      <c r="D2219" s="400" t="s">
        <v>14378</v>
      </c>
    </row>
    <row r="2220" spans="1:4" ht="13.5">
      <c r="A2220" s="399">
        <v>92453</v>
      </c>
      <c r="B2220" s="398" t="s">
        <v>6657</v>
      </c>
      <c r="C2220" s="398" t="s">
        <v>2498</v>
      </c>
      <c r="D2220" s="400" t="s">
        <v>14379</v>
      </c>
    </row>
    <row r="2221" spans="1:4" ht="13.5">
      <c r="A2221" s="399">
        <v>92454</v>
      </c>
      <c r="B2221" s="398" t="s">
        <v>6658</v>
      </c>
      <c r="C2221" s="398" t="s">
        <v>2498</v>
      </c>
      <c r="D2221" s="400" t="s">
        <v>14380</v>
      </c>
    </row>
    <row r="2222" spans="1:4" ht="13.5">
      <c r="A2222" s="399">
        <v>92455</v>
      </c>
      <c r="B2222" s="398" t="s">
        <v>6659</v>
      </c>
      <c r="C2222" s="398" t="s">
        <v>2498</v>
      </c>
      <c r="D2222" s="400" t="s">
        <v>14381</v>
      </c>
    </row>
    <row r="2223" spans="1:4" ht="13.5">
      <c r="A2223" s="399">
        <v>92456</v>
      </c>
      <c r="B2223" s="398" t="s">
        <v>6660</v>
      </c>
      <c r="C2223" s="398" t="s">
        <v>2498</v>
      </c>
      <c r="D2223" s="400" t="s">
        <v>14382</v>
      </c>
    </row>
    <row r="2224" spans="1:4" ht="13.5">
      <c r="A2224" s="399">
        <v>92457</v>
      </c>
      <c r="B2224" s="398" t="s">
        <v>6661</v>
      </c>
      <c r="C2224" s="398" t="s">
        <v>2498</v>
      </c>
      <c r="D2224" s="400" t="s">
        <v>14383</v>
      </c>
    </row>
    <row r="2225" spans="1:4" ht="13.5">
      <c r="A2225" s="399">
        <v>92458</v>
      </c>
      <c r="B2225" s="398" t="s">
        <v>6662</v>
      </c>
      <c r="C2225" s="398" t="s">
        <v>2498</v>
      </c>
      <c r="D2225" s="400" t="s">
        <v>14384</v>
      </c>
    </row>
    <row r="2226" spans="1:4" ht="13.5">
      <c r="A2226" s="399">
        <v>92459</v>
      </c>
      <c r="B2226" s="398" t="s">
        <v>6664</v>
      </c>
      <c r="C2226" s="398" t="s">
        <v>2498</v>
      </c>
      <c r="D2226" s="400" t="s">
        <v>14385</v>
      </c>
    </row>
    <row r="2227" spans="1:4" ht="13.5">
      <c r="A2227" s="399">
        <v>92460</v>
      </c>
      <c r="B2227" s="398" t="s">
        <v>6665</v>
      </c>
      <c r="C2227" s="398" t="s">
        <v>2498</v>
      </c>
      <c r="D2227" s="400" t="s">
        <v>14386</v>
      </c>
    </row>
    <row r="2228" spans="1:4" ht="13.5">
      <c r="A2228" s="399">
        <v>92461</v>
      </c>
      <c r="B2228" s="398" t="s">
        <v>6666</v>
      </c>
      <c r="C2228" s="398" t="s">
        <v>2498</v>
      </c>
      <c r="D2228" s="400" t="s">
        <v>14387</v>
      </c>
    </row>
    <row r="2229" spans="1:4" ht="13.5">
      <c r="A2229" s="399">
        <v>92462</v>
      </c>
      <c r="B2229" s="398" t="s">
        <v>6667</v>
      </c>
      <c r="C2229" s="398" t="s">
        <v>2498</v>
      </c>
      <c r="D2229" s="400" t="s">
        <v>14388</v>
      </c>
    </row>
    <row r="2230" spans="1:4" ht="13.5">
      <c r="A2230" s="399">
        <v>92463</v>
      </c>
      <c r="B2230" s="398" t="s">
        <v>6668</v>
      </c>
      <c r="C2230" s="398" t="s">
        <v>2498</v>
      </c>
      <c r="D2230" s="400" t="s">
        <v>14389</v>
      </c>
    </row>
    <row r="2231" spans="1:4" ht="13.5">
      <c r="A2231" s="399">
        <v>92464</v>
      </c>
      <c r="B2231" s="398" t="s">
        <v>6669</v>
      </c>
      <c r="C2231" s="398" t="s">
        <v>2498</v>
      </c>
      <c r="D2231" s="400" t="s">
        <v>14390</v>
      </c>
    </row>
    <row r="2232" spans="1:4" ht="13.5">
      <c r="A2232" s="399">
        <v>92465</v>
      </c>
      <c r="B2232" s="398" t="s">
        <v>6670</v>
      </c>
      <c r="C2232" s="398" t="s">
        <v>2498</v>
      </c>
      <c r="D2232" s="400" t="s">
        <v>14391</v>
      </c>
    </row>
    <row r="2233" spans="1:4" ht="13.5">
      <c r="A2233" s="399">
        <v>92466</v>
      </c>
      <c r="B2233" s="398" t="s">
        <v>6671</v>
      </c>
      <c r="C2233" s="398" t="s">
        <v>2498</v>
      </c>
      <c r="D2233" s="400" t="s">
        <v>14392</v>
      </c>
    </row>
    <row r="2234" spans="1:4" ht="13.5">
      <c r="A2234" s="399">
        <v>92467</v>
      </c>
      <c r="B2234" s="398" t="s">
        <v>6672</v>
      </c>
      <c r="C2234" s="398" t="s">
        <v>2498</v>
      </c>
      <c r="D2234" s="400" t="s">
        <v>14393</v>
      </c>
    </row>
    <row r="2235" spans="1:4" ht="13.5">
      <c r="A2235" s="399">
        <v>92468</v>
      </c>
      <c r="B2235" s="398" t="s">
        <v>6673</v>
      </c>
      <c r="C2235" s="398" t="s">
        <v>2498</v>
      </c>
      <c r="D2235" s="400" t="s">
        <v>9614</v>
      </c>
    </row>
    <row r="2236" spans="1:4" ht="13.5">
      <c r="A2236" s="399">
        <v>92469</v>
      </c>
      <c r="B2236" s="398" t="s">
        <v>6674</v>
      </c>
      <c r="C2236" s="398" t="s">
        <v>2498</v>
      </c>
      <c r="D2236" s="400" t="s">
        <v>10566</v>
      </c>
    </row>
    <row r="2237" spans="1:4" ht="13.5">
      <c r="A2237" s="399">
        <v>92470</v>
      </c>
      <c r="B2237" s="398" t="s">
        <v>6675</v>
      </c>
      <c r="C2237" s="398" t="s">
        <v>2498</v>
      </c>
      <c r="D2237" s="400" t="s">
        <v>14394</v>
      </c>
    </row>
    <row r="2238" spans="1:4" ht="13.5">
      <c r="A2238" s="399">
        <v>92471</v>
      </c>
      <c r="B2238" s="398" t="s">
        <v>6677</v>
      </c>
      <c r="C2238" s="398" t="s">
        <v>2498</v>
      </c>
      <c r="D2238" s="400" t="s">
        <v>14395</v>
      </c>
    </row>
    <row r="2239" spans="1:4" ht="13.5">
      <c r="A2239" s="399">
        <v>92472</v>
      </c>
      <c r="B2239" s="398" t="s">
        <v>6678</v>
      </c>
      <c r="C2239" s="398" t="s">
        <v>2498</v>
      </c>
      <c r="D2239" s="400" t="s">
        <v>9275</v>
      </c>
    </row>
    <row r="2240" spans="1:4" ht="13.5">
      <c r="A2240" s="399">
        <v>92473</v>
      </c>
      <c r="B2240" s="398" t="s">
        <v>6679</v>
      </c>
      <c r="C2240" s="398" t="s">
        <v>2498</v>
      </c>
      <c r="D2240" s="400" t="s">
        <v>14396</v>
      </c>
    </row>
    <row r="2241" spans="1:4" ht="13.5">
      <c r="A2241" s="399">
        <v>92474</v>
      </c>
      <c r="B2241" s="398" t="s">
        <v>6680</v>
      </c>
      <c r="C2241" s="398" t="s">
        <v>2498</v>
      </c>
      <c r="D2241" s="400" t="s">
        <v>14397</v>
      </c>
    </row>
    <row r="2242" spans="1:4" ht="13.5">
      <c r="A2242" s="399">
        <v>92475</v>
      </c>
      <c r="B2242" s="398" t="s">
        <v>6681</v>
      </c>
      <c r="C2242" s="398" t="s">
        <v>2498</v>
      </c>
      <c r="D2242" s="400" t="s">
        <v>14398</v>
      </c>
    </row>
    <row r="2243" spans="1:4" ht="13.5">
      <c r="A2243" s="399">
        <v>92476</v>
      </c>
      <c r="B2243" s="398" t="s">
        <v>6682</v>
      </c>
      <c r="C2243" s="398" t="s">
        <v>2498</v>
      </c>
      <c r="D2243" s="400" t="s">
        <v>14399</v>
      </c>
    </row>
    <row r="2244" spans="1:4" ht="13.5">
      <c r="A2244" s="399">
        <v>92477</v>
      </c>
      <c r="B2244" s="398" t="s">
        <v>6684</v>
      </c>
      <c r="C2244" s="398" t="s">
        <v>2498</v>
      </c>
      <c r="D2244" s="400" t="s">
        <v>14400</v>
      </c>
    </row>
    <row r="2245" spans="1:4" ht="13.5">
      <c r="A2245" s="399">
        <v>92478</v>
      </c>
      <c r="B2245" s="398" t="s">
        <v>6685</v>
      </c>
      <c r="C2245" s="398" t="s">
        <v>2498</v>
      </c>
      <c r="D2245" s="400" t="s">
        <v>14401</v>
      </c>
    </row>
    <row r="2246" spans="1:4" ht="13.5">
      <c r="A2246" s="399">
        <v>92479</v>
      </c>
      <c r="B2246" s="398" t="s">
        <v>6686</v>
      </c>
      <c r="C2246" s="398" t="s">
        <v>2498</v>
      </c>
      <c r="D2246" s="400" t="s">
        <v>14402</v>
      </c>
    </row>
    <row r="2247" spans="1:4" ht="13.5">
      <c r="A2247" s="399">
        <v>92480</v>
      </c>
      <c r="B2247" s="398" t="s">
        <v>6687</v>
      </c>
      <c r="C2247" s="398" t="s">
        <v>2498</v>
      </c>
      <c r="D2247" s="400" t="s">
        <v>14403</v>
      </c>
    </row>
    <row r="2248" spans="1:4" ht="13.5">
      <c r="A2248" s="399">
        <v>92482</v>
      </c>
      <c r="B2248" s="398" t="s">
        <v>6688</v>
      </c>
      <c r="C2248" s="398" t="s">
        <v>2498</v>
      </c>
      <c r="D2248" s="400" t="s">
        <v>14404</v>
      </c>
    </row>
    <row r="2249" spans="1:4" ht="13.5">
      <c r="A2249" s="399">
        <v>92484</v>
      </c>
      <c r="B2249" s="398" t="s">
        <v>6689</v>
      </c>
      <c r="C2249" s="398" t="s">
        <v>2498</v>
      </c>
      <c r="D2249" s="400" t="s">
        <v>14405</v>
      </c>
    </row>
    <row r="2250" spans="1:4" ht="13.5">
      <c r="A2250" s="399">
        <v>92486</v>
      </c>
      <c r="B2250" s="398" t="s">
        <v>6690</v>
      </c>
      <c r="C2250" s="398" t="s">
        <v>2498</v>
      </c>
      <c r="D2250" s="400" t="s">
        <v>13781</v>
      </c>
    </row>
    <row r="2251" spans="1:4" ht="13.5">
      <c r="A2251" s="399">
        <v>92488</v>
      </c>
      <c r="B2251" s="398" t="s">
        <v>6691</v>
      </c>
      <c r="C2251" s="398" t="s">
        <v>2498</v>
      </c>
      <c r="D2251" s="400" t="s">
        <v>14406</v>
      </c>
    </row>
    <row r="2252" spans="1:4" ht="13.5">
      <c r="A2252" s="399">
        <v>92490</v>
      </c>
      <c r="B2252" s="398" t="s">
        <v>6692</v>
      </c>
      <c r="C2252" s="398" t="s">
        <v>2498</v>
      </c>
      <c r="D2252" s="400" t="s">
        <v>14407</v>
      </c>
    </row>
    <row r="2253" spans="1:4" ht="13.5">
      <c r="A2253" s="399">
        <v>92492</v>
      </c>
      <c r="B2253" s="398" t="s">
        <v>6693</v>
      </c>
      <c r="C2253" s="398" t="s">
        <v>2498</v>
      </c>
      <c r="D2253" s="400" t="s">
        <v>14408</v>
      </c>
    </row>
    <row r="2254" spans="1:4" ht="13.5">
      <c r="A2254" s="399">
        <v>92494</v>
      </c>
      <c r="B2254" s="398" t="s">
        <v>6694</v>
      </c>
      <c r="C2254" s="398" t="s">
        <v>2498</v>
      </c>
      <c r="D2254" s="400" t="s">
        <v>14012</v>
      </c>
    </row>
    <row r="2255" spans="1:4" ht="13.5">
      <c r="A2255" s="399">
        <v>92496</v>
      </c>
      <c r="B2255" s="398" t="s">
        <v>6695</v>
      </c>
      <c r="C2255" s="398" t="s">
        <v>2498</v>
      </c>
      <c r="D2255" s="400" t="s">
        <v>14409</v>
      </c>
    </row>
    <row r="2256" spans="1:4" ht="13.5">
      <c r="A2256" s="399">
        <v>92498</v>
      </c>
      <c r="B2256" s="398" t="s">
        <v>6696</v>
      </c>
      <c r="C2256" s="398" t="s">
        <v>2498</v>
      </c>
      <c r="D2256" s="400" t="s">
        <v>14410</v>
      </c>
    </row>
    <row r="2257" spans="1:4" ht="13.5">
      <c r="A2257" s="399">
        <v>92500</v>
      </c>
      <c r="B2257" s="398" t="s">
        <v>6697</v>
      </c>
      <c r="C2257" s="398" t="s">
        <v>2498</v>
      </c>
      <c r="D2257" s="400" t="s">
        <v>14411</v>
      </c>
    </row>
    <row r="2258" spans="1:4" ht="13.5">
      <c r="A2258" s="399">
        <v>92502</v>
      </c>
      <c r="B2258" s="398" t="s">
        <v>6698</v>
      </c>
      <c r="C2258" s="398" t="s">
        <v>2498</v>
      </c>
      <c r="D2258" s="400" t="s">
        <v>14412</v>
      </c>
    </row>
    <row r="2259" spans="1:4" ht="13.5">
      <c r="A2259" s="399">
        <v>92504</v>
      </c>
      <c r="B2259" s="398" t="s">
        <v>6699</v>
      </c>
      <c r="C2259" s="398" t="s">
        <v>2498</v>
      </c>
      <c r="D2259" s="400" t="s">
        <v>14413</v>
      </c>
    </row>
    <row r="2260" spans="1:4" ht="13.5">
      <c r="A2260" s="399">
        <v>92506</v>
      </c>
      <c r="B2260" s="398" t="s">
        <v>6701</v>
      </c>
      <c r="C2260" s="398" t="s">
        <v>2498</v>
      </c>
      <c r="D2260" s="400" t="s">
        <v>14414</v>
      </c>
    </row>
    <row r="2261" spans="1:4" ht="13.5">
      <c r="A2261" s="399">
        <v>92508</v>
      </c>
      <c r="B2261" s="398" t="s">
        <v>6702</v>
      </c>
      <c r="C2261" s="398" t="s">
        <v>2498</v>
      </c>
      <c r="D2261" s="400" t="s">
        <v>14415</v>
      </c>
    </row>
    <row r="2262" spans="1:4" ht="13.5">
      <c r="A2262" s="399">
        <v>92510</v>
      </c>
      <c r="B2262" s="398" t="s">
        <v>6703</v>
      </c>
      <c r="C2262" s="398" t="s">
        <v>2498</v>
      </c>
      <c r="D2262" s="400" t="s">
        <v>14416</v>
      </c>
    </row>
    <row r="2263" spans="1:4" ht="13.5">
      <c r="A2263" s="399">
        <v>92512</v>
      </c>
      <c r="B2263" s="398" t="s">
        <v>6704</v>
      </c>
      <c r="C2263" s="398" t="s">
        <v>2498</v>
      </c>
      <c r="D2263" s="400" t="s">
        <v>14417</v>
      </c>
    </row>
    <row r="2264" spans="1:4" ht="13.5">
      <c r="A2264" s="399">
        <v>92514</v>
      </c>
      <c r="B2264" s="398" t="s">
        <v>6705</v>
      </c>
      <c r="C2264" s="398" t="s">
        <v>2498</v>
      </c>
      <c r="D2264" s="400" t="s">
        <v>7571</v>
      </c>
    </row>
    <row r="2265" spans="1:4" ht="13.5">
      <c r="A2265" s="399">
        <v>92515</v>
      </c>
      <c r="B2265" s="398" t="s">
        <v>6706</v>
      </c>
      <c r="C2265" s="398" t="s">
        <v>2498</v>
      </c>
      <c r="D2265" s="400" t="s">
        <v>14418</v>
      </c>
    </row>
    <row r="2266" spans="1:4" ht="13.5">
      <c r="A2266" s="399">
        <v>92518</v>
      </c>
      <c r="B2266" s="398" t="s">
        <v>6708</v>
      </c>
      <c r="C2266" s="398" t="s">
        <v>2498</v>
      </c>
      <c r="D2266" s="400" t="s">
        <v>14419</v>
      </c>
    </row>
    <row r="2267" spans="1:4" ht="13.5">
      <c r="A2267" s="399">
        <v>92520</v>
      </c>
      <c r="B2267" s="398" t="s">
        <v>6709</v>
      </c>
      <c r="C2267" s="398" t="s">
        <v>2498</v>
      </c>
      <c r="D2267" s="400" t="s">
        <v>14420</v>
      </c>
    </row>
    <row r="2268" spans="1:4" ht="13.5">
      <c r="A2268" s="399">
        <v>92522</v>
      </c>
      <c r="B2268" s="398" t="s">
        <v>6710</v>
      </c>
      <c r="C2268" s="398" t="s">
        <v>2498</v>
      </c>
      <c r="D2268" s="400" t="s">
        <v>9247</v>
      </c>
    </row>
    <row r="2269" spans="1:4" ht="13.5">
      <c r="A2269" s="399">
        <v>92524</v>
      </c>
      <c r="B2269" s="398" t="s">
        <v>14421</v>
      </c>
      <c r="C2269" s="398" t="s">
        <v>2498</v>
      </c>
      <c r="D2269" s="400" t="s">
        <v>14422</v>
      </c>
    </row>
    <row r="2270" spans="1:4" ht="13.5">
      <c r="A2270" s="399">
        <v>92526</v>
      </c>
      <c r="B2270" s="398" t="s">
        <v>6711</v>
      </c>
      <c r="C2270" s="398" t="s">
        <v>2498</v>
      </c>
      <c r="D2270" s="400" t="s">
        <v>14423</v>
      </c>
    </row>
    <row r="2271" spans="1:4" ht="13.5">
      <c r="A2271" s="399">
        <v>92528</v>
      </c>
      <c r="B2271" s="398" t="s">
        <v>6712</v>
      </c>
      <c r="C2271" s="398" t="s">
        <v>2498</v>
      </c>
      <c r="D2271" s="400" t="s">
        <v>7504</v>
      </c>
    </row>
    <row r="2272" spans="1:4" ht="13.5">
      <c r="A2272" s="399">
        <v>92530</v>
      </c>
      <c r="B2272" s="398" t="s">
        <v>6713</v>
      </c>
      <c r="C2272" s="398" t="s">
        <v>2498</v>
      </c>
      <c r="D2272" s="400" t="s">
        <v>14424</v>
      </c>
    </row>
    <row r="2273" spans="1:4" ht="13.5">
      <c r="A2273" s="399">
        <v>92532</v>
      </c>
      <c r="B2273" s="398" t="s">
        <v>6714</v>
      </c>
      <c r="C2273" s="398" t="s">
        <v>2498</v>
      </c>
      <c r="D2273" s="400" t="s">
        <v>14425</v>
      </c>
    </row>
    <row r="2274" spans="1:4" ht="13.5">
      <c r="A2274" s="399">
        <v>92534</v>
      </c>
      <c r="B2274" s="398" t="s">
        <v>6715</v>
      </c>
      <c r="C2274" s="398" t="s">
        <v>2498</v>
      </c>
      <c r="D2274" s="400" t="s">
        <v>14426</v>
      </c>
    </row>
    <row r="2275" spans="1:4" ht="13.5">
      <c r="A2275" s="399">
        <v>92536</v>
      </c>
      <c r="B2275" s="398" t="s">
        <v>6716</v>
      </c>
      <c r="C2275" s="398" t="s">
        <v>2498</v>
      </c>
      <c r="D2275" s="400" t="s">
        <v>14427</v>
      </c>
    </row>
    <row r="2276" spans="1:4" ht="13.5">
      <c r="A2276" s="399">
        <v>92538</v>
      </c>
      <c r="B2276" s="398" t="s">
        <v>6717</v>
      </c>
      <c r="C2276" s="398" t="s">
        <v>2498</v>
      </c>
      <c r="D2276" s="400" t="s">
        <v>14428</v>
      </c>
    </row>
    <row r="2277" spans="1:4" ht="13.5">
      <c r="A2277" s="399">
        <v>96252</v>
      </c>
      <c r="B2277" s="398" t="s">
        <v>6718</v>
      </c>
      <c r="C2277" s="398" t="s">
        <v>2498</v>
      </c>
      <c r="D2277" s="400" t="s">
        <v>14429</v>
      </c>
    </row>
    <row r="2278" spans="1:4" ht="13.5">
      <c r="A2278" s="399">
        <v>96257</v>
      </c>
      <c r="B2278" s="398" t="s">
        <v>6719</v>
      </c>
      <c r="C2278" s="398" t="s">
        <v>2498</v>
      </c>
      <c r="D2278" s="400" t="s">
        <v>14430</v>
      </c>
    </row>
    <row r="2279" spans="1:4" ht="13.5">
      <c r="A2279" s="399">
        <v>96258</v>
      </c>
      <c r="B2279" s="398" t="s">
        <v>6720</v>
      </c>
      <c r="C2279" s="398" t="s">
        <v>2498</v>
      </c>
      <c r="D2279" s="400" t="s">
        <v>14431</v>
      </c>
    </row>
    <row r="2280" spans="1:4" ht="13.5">
      <c r="A2280" s="399">
        <v>96259</v>
      </c>
      <c r="B2280" s="398" t="s">
        <v>6721</v>
      </c>
      <c r="C2280" s="398" t="s">
        <v>2498</v>
      </c>
      <c r="D2280" s="400" t="s">
        <v>14432</v>
      </c>
    </row>
    <row r="2281" spans="1:4" ht="13.5">
      <c r="A2281" s="399">
        <v>96529</v>
      </c>
      <c r="B2281" s="398" t="s">
        <v>6722</v>
      </c>
      <c r="C2281" s="398" t="s">
        <v>2498</v>
      </c>
      <c r="D2281" s="400" t="s">
        <v>14433</v>
      </c>
    </row>
    <row r="2282" spans="1:4" ht="13.5">
      <c r="A2282" s="399">
        <v>96530</v>
      </c>
      <c r="B2282" s="398" t="s">
        <v>6724</v>
      </c>
      <c r="C2282" s="398" t="s">
        <v>2498</v>
      </c>
      <c r="D2282" s="400" t="s">
        <v>14434</v>
      </c>
    </row>
    <row r="2283" spans="1:4" ht="13.5">
      <c r="A2283" s="399">
        <v>96531</v>
      </c>
      <c r="B2283" s="398" t="s">
        <v>6725</v>
      </c>
      <c r="C2283" s="398" t="s">
        <v>2498</v>
      </c>
      <c r="D2283" s="400" t="s">
        <v>14435</v>
      </c>
    </row>
    <row r="2284" spans="1:4" ht="13.5">
      <c r="A2284" s="399">
        <v>96532</v>
      </c>
      <c r="B2284" s="398" t="s">
        <v>6726</v>
      </c>
      <c r="C2284" s="398" t="s">
        <v>2498</v>
      </c>
      <c r="D2284" s="400" t="s">
        <v>14436</v>
      </c>
    </row>
    <row r="2285" spans="1:4" ht="13.5">
      <c r="A2285" s="399">
        <v>96533</v>
      </c>
      <c r="B2285" s="398" t="s">
        <v>6727</v>
      </c>
      <c r="C2285" s="398" t="s">
        <v>2498</v>
      </c>
      <c r="D2285" s="400" t="s">
        <v>14437</v>
      </c>
    </row>
    <row r="2286" spans="1:4" ht="13.5">
      <c r="A2286" s="399">
        <v>96534</v>
      </c>
      <c r="B2286" s="398" t="s">
        <v>6728</v>
      </c>
      <c r="C2286" s="398" t="s">
        <v>2498</v>
      </c>
      <c r="D2286" s="400" t="s">
        <v>11159</v>
      </c>
    </row>
    <row r="2287" spans="1:4" ht="13.5">
      <c r="A2287" s="399">
        <v>96535</v>
      </c>
      <c r="B2287" s="398" t="s">
        <v>6729</v>
      </c>
      <c r="C2287" s="398" t="s">
        <v>2498</v>
      </c>
      <c r="D2287" s="400" t="s">
        <v>14438</v>
      </c>
    </row>
    <row r="2288" spans="1:4" ht="13.5">
      <c r="A2288" s="399">
        <v>96536</v>
      </c>
      <c r="B2288" s="398" t="s">
        <v>6730</v>
      </c>
      <c r="C2288" s="398" t="s">
        <v>2498</v>
      </c>
      <c r="D2288" s="400" t="s">
        <v>9675</v>
      </c>
    </row>
    <row r="2289" spans="1:4" ht="13.5">
      <c r="A2289" s="399">
        <v>96537</v>
      </c>
      <c r="B2289" s="398" t="s">
        <v>6731</v>
      </c>
      <c r="C2289" s="398" t="s">
        <v>2498</v>
      </c>
      <c r="D2289" s="400" t="s">
        <v>14439</v>
      </c>
    </row>
    <row r="2290" spans="1:4" ht="13.5">
      <c r="A2290" s="399">
        <v>96538</v>
      </c>
      <c r="B2290" s="398" t="s">
        <v>6732</v>
      </c>
      <c r="C2290" s="398" t="s">
        <v>2498</v>
      </c>
      <c r="D2290" s="400" t="s">
        <v>14440</v>
      </c>
    </row>
    <row r="2291" spans="1:4" ht="13.5">
      <c r="A2291" s="399">
        <v>96539</v>
      </c>
      <c r="B2291" s="398" t="s">
        <v>6733</v>
      </c>
      <c r="C2291" s="398" t="s">
        <v>2498</v>
      </c>
      <c r="D2291" s="400" t="s">
        <v>14441</v>
      </c>
    </row>
    <row r="2292" spans="1:4" ht="13.5">
      <c r="A2292" s="399">
        <v>96540</v>
      </c>
      <c r="B2292" s="398" t="s">
        <v>6734</v>
      </c>
      <c r="C2292" s="398" t="s">
        <v>2498</v>
      </c>
      <c r="D2292" s="400" t="s">
        <v>14442</v>
      </c>
    </row>
    <row r="2293" spans="1:4" ht="13.5">
      <c r="A2293" s="399">
        <v>96541</v>
      </c>
      <c r="B2293" s="398" t="s">
        <v>6735</v>
      </c>
      <c r="C2293" s="398" t="s">
        <v>2498</v>
      </c>
      <c r="D2293" s="400" t="s">
        <v>14443</v>
      </c>
    </row>
    <row r="2294" spans="1:4" ht="13.5">
      <c r="A2294" s="399">
        <v>96542</v>
      </c>
      <c r="B2294" s="398" t="s">
        <v>6736</v>
      </c>
      <c r="C2294" s="398" t="s">
        <v>2498</v>
      </c>
      <c r="D2294" s="400" t="s">
        <v>14444</v>
      </c>
    </row>
    <row r="2295" spans="1:4" ht="13.5">
      <c r="A2295" s="399">
        <v>96543</v>
      </c>
      <c r="B2295" s="398" t="s">
        <v>6737</v>
      </c>
      <c r="C2295" s="398" t="s">
        <v>76</v>
      </c>
      <c r="D2295" s="400" t="s">
        <v>14445</v>
      </c>
    </row>
    <row r="2296" spans="1:4" ht="13.5">
      <c r="A2296" s="399">
        <v>97747</v>
      </c>
      <c r="B2296" s="398" t="s">
        <v>6739</v>
      </c>
      <c r="C2296" s="398" t="s">
        <v>2498</v>
      </c>
      <c r="D2296" s="400" t="s">
        <v>14446</v>
      </c>
    </row>
    <row r="2297" spans="1:4" ht="13.5">
      <c r="A2297" s="399">
        <v>101791</v>
      </c>
      <c r="B2297" s="398" t="s">
        <v>6740</v>
      </c>
      <c r="C2297" s="398" t="s">
        <v>81</v>
      </c>
      <c r="D2297" s="400" t="s">
        <v>7303</v>
      </c>
    </row>
    <row r="2298" spans="1:4" ht="13.5">
      <c r="A2298" s="399">
        <v>101792</v>
      </c>
      <c r="B2298" s="398" t="s">
        <v>6741</v>
      </c>
      <c r="C2298" s="398" t="s">
        <v>75</v>
      </c>
      <c r="D2298" s="400" t="s">
        <v>14025</v>
      </c>
    </row>
    <row r="2299" spans="1:4" ht="13.5">
      <c r="A2299" s="399">
        <v>101793</v>
      </c>
      <c r="B2299" s="398" t="s">
        <v>6742</v>
      </c>
      <c r="C2299" s="398" t="s">
        <v>75</v>
      </c>
      <c r="D2299" s="400" t="s">
        <v>12543</v>
      </c>
    </row>
    <row r="2300" spans="1:4" ht="13.5">
      <c r="A2300" s="399">
        <v>101969</v>
      </c>
      <c r="B2300" s="398" t="s">
        <v>6744</v>
      </c>
      <c r="C2300" s="398" t="s">
        <v>2498</v>
      </c>
      <c r="D2300" s="400" t="s">
        <v>14447</v>
      </c>
    </row>
    <row r="2301" spans="1:4" ht="13.5">
      <c r="A2301" s="399">
        <v>101971</v>
      </c>
      <c r="B2301" s="398" t="s">
        <v>6745</v>
      </c>
      <c r="C2301" s="398" t="s">
        <v>2498</v>
      </c>
      <c r="D2301" s="400" t="s">
        <v>14448</v>
      </c>
    </row>
    <row r="2302" spans="1:4" ht="13.5">
      <c r="A2302" s="399">
        <v>101973</v>
      </c>
      <c r="B2302" s="398" t="s">
        <v>6746</v>
      </c>
      <c r="C2302" s="398" t="s">
        <v>2498</v>
      </c>
      <c r="D2302" s="400" t="s">
        <v>14449</v>
      </c>
    </row>
    <row r="2303" spans="1:4" ht="13.5">
      <c r="A2303" s="399">
        <v>101974</v>
      </c>
      <c r="B2303" s="398" t="s">
        <v>6747</v>
      </c>
      <c r="C2303" s="398" t="s">
        <v>2498</v>
      </c>
      <c r="D2303" s="400" t="s">
        <v>14450</v>
      </c>
    </row>
    <row r="2304" spans="1:4" ht="13.5">
      <c r="A2304" s="399">
        <v>101975</v>
      </c>
      <c r="B2304" s="398" t="s">
        <v>6748</v>
      </c>
      <c r="C2304" s="398" t="s">
        <v>2498</v>
      </c>
      <c r="D2304" s="400" t="s">
        <v>14451</v>
      </c>
    </row>
    <row r="2305" spans="1:4" ht="13.5">
      <c r="A2305" s="399">
        <v>101977</v>
      </c>
      <c r="B2305" s="398" t="s">
        <v>6749</v>
      </c>
      <c r="C2305" s="398" t="s">
        <v>2498</v>
      </c>
      <c r="D2305" s="400" t="s">
        <v>14452</v>
      </c>
    </row>
    <row r="2306" spans="1:4" ht="13.5">
      <c r="A2306" s="399">
        <v>101980</v>
      </c>
      <c r="B2306" s="398" t="s">
        <v>6750</v>
      </c>
      <c r="C2306" s="398" t="s">
        <v>2498</v>
      </c>
      <c r="D2306" s="400" t="s">
        <v>14453</v>
      </c>
    </row>
    <row r="2307" spans="1:4" ht="13.5">
      <c r="A2307" s="399">
        <v>101981</v>
      </c>
      <c r="B2307" s="398" t="s">
        <v>6751</v>
      </c>
      <c r="C2307" s="398" t="s">
        <v>2498</v>
      </c>
      <c r="D2307" s="400" t="s">
        <v>14454</v>
      </c>
    </row>
    <row r="2308" spans="1:4" ht="13.5">
      <c r="A2308" s="399">
        <v>101982</v>
      </c>
      <c r="B2308" s="398" t="s">
        <v>6752</v>
      </c>
      <c r="C2308" s="398" t="s">
        <v>2498</v>
      </c>
      <c r="D2308" s="400" t="s">
        <v>14455</v>
      </c>
    </row>
    <row r="2309" spans="1:4" ht="13.5">
      <c r="A2309" s="399">
        <v>101983</v>
      </c>
      <c r="B2309" s="398" t="s">
        <v>6753</v>
      </c>
      <c r="C2309" s="398" t="s">
        <v>2498</v>
      </c>
      <c r="D2309" s="400" t="s">
        <v>14456</v>
      </c>
    </row>
    <row r="2310" spans="1:4" ht="13.5">
      <c r="A2310" s="399">
        <v>101985</v>
      </c>
      <c r="B2310" s="398" t="s">
        <v>6754</v>
      </c>
      <c r="C2310" s="398" t="s">
        <v>2498</v>
      </c>
      <c r="D2310" s="400" t="s">
        <v>14457</v>
      </c>
    </row>
    <row r="2311" spans="1:4" ht="13.5">
      <c r="A2311" s="399">
        <v>101986</v>
      </c>
      <c r="B2311" s="398" t="s">
        <v>6755</v>
      </c>
      <c r="C2311" s="398" t="s">
        <v>2498</v>
      </c>
      <c r="D2311" s="400" t="s">
        <v>14458</v>
      </c>
    </row>
    <row r="2312" spans="1:4" ht="13.5">
      <c r="A2312" s="399">
        <v>101987</v>
      </c>
      <c r="B2312" s="398" t="s">
        <v>6756</v>
      </c>
      <c r="C2312" s="398" t="s">
        <v>2498</v>
      </c>
      <c r="D2312" s="400" t="s">
        <v>14459</v>
      </c>
    </row>
    <row r="2313" spans="1:4" ht="13.5">
      <c r="A2313" s="399">
        <v>101988</v>
      </c>
      <c r="B2313" s="398" t="s">
        <v>6757</v>
      </c>
      <c r="C2313" s="398" t="s">
        <v>2498</v>
      </c>
      <c r="D2313" s="400" t="s">
        <v>14460</v>
      </c>
    </row>
    <row r="2314" spans="1:4" ht="13.5">
      <c r="A2314" s="399">
        <v>101989</v>
      </c>
      <c r="B2314" s="398" t="s">
        <v>6758</v>
      </c>
      <c r="C2314" s="398" t="s">
        <v>2498</v>
      </c>
      <c r="D2314" s="400" t="s">
        <v>14461</v>
      </c>
    </row>
    <row r="2315" spans="1:4" ht="13.5">
      <c r="A2315" s="399">
        <v>101990</v>
      </c>
      <c r="B2315" s="398" t="s">
        <v>6759</v>
      </c>
      <c r="C2315" s="398" t="s">
        <v>2498</v>
      </c>
      <c r="D2315" s="400" t="s">
        <v>14462</v>
      </c>
    </row>
    <row r="2316" spans="1:4" ht="13.5">
      <c r="A2316" s="399">
        <v>101991</v>
      </c>
      <c r="B2316" s="398" t="s">
        <v>6760</v>
      </c>
      <c r="C2316" s="398" t="s">
        <v>2498</v>
      </c>
      <c r="D2316" s="400" t="s">
        <v>14463</v>
      </c>
    </row>
    <row r="2317" spans="1:4" ht="13.5">
      <c r="A2317" s="399">
        <v>101992</v>
      </c>
      <c r="B2317" s="398" t="s">
        <v>6761</v>
      </c>
      <c r="C2317" s="398" t="s">
        <v>2498</v>
      </c>
      <c r="D2317" s="400" t="s">
        <v>14464</v>
      </c>
    </row>
    <row r="2318" spans="1:4" ht="13.5">
      <c r="A2318" s="399">
        <v>101993</v>
      </c>
      <c r="B2318" s="398" t="s">
        <v>6762</v>
      </c>
      <c r="C2318" s="398" t="s">
        <v>2498</v>
      </c>
      <c r="D2318" s="400" t="s">
        <v>6723</v>
      </c>
    </row>
    <row r="2319" spans="1:4" ht="13.5">
      <c r="A2319" s="399">
        <v>101994</v>
      </c>
      <c r="B2319" s="398" t="s">
        <v>6763</v>
      </c>
      <c r="C2319" s="398" t="s">
        <v>2498</v>
      </c>
      <c r="D2319" s="400" t="s">
        <v>14465</v>
      </c>
    </row>
    <row r="2320" spans="1:4" ht="13.5">
      <c r="A2320" s="399">
        <v>101995</v>
      </c>
      <c r="B2320" s="398" t="s">
        <v>6764</v>
      </c>
      <c r="C2320" s="398" t="s">
        <v>2498</v>
      </c>
      <c r="D2320" s="400" t="s">
        <v>14466</v>
      </c>
    </row>
    <row r="2321" spans="1:4" ht="13.5">
      <c r="A2321" s="399">
        <v>101996</v>
      </c>
      <c r="B2321" s="398" t="s">
        <v>6765</v>
      </c>
      <c r="C2321" s="398" t="s">
        <v>2498</v>
      </c>
      <c r="D2321" s="400" t="s">
        <v>14467</v>
      </c>
    </row>
    <row r="2322" spans="1:4" ht="13.5">
      <c r="A2322" s="399">
        <v>101997</v>
      </c>
      <c r="B2322" s="398" t="s">
        <v>6766</v>
      </c>
      <c r="C2322" s="398" t="s">
        <v>2498</v>
      </c>
      <c r="D2322" s="400" t="s">
        <v>14468</v>
      </c>
    </row>
    <row r="2323" spans="1:4" ht="13.5">
      <c r="A2323" s="399">
        <v>101998</v>
      </c>
      <c r="B2323" s="398" t="s">
        <v>6767</v>
      </c>
      <c r="C2323" s="398" t="s">
        <v>2498</v>
      </c>
      <c r="D2323" s="400" t="s">
        <v>14469</v>
      </c>
    </row>
    <row r="2324" spans="1:4" ht="13.5">
      <c r="A2324" s="399">
        <v>101999</v>
      </c>
      <c r="B2324" s="398" t="s">
        <v>6768</v>
      </c>
      <c r="C2324" s="398" t="s">
        <v>2498</v>
      </c>
      <c r="D2324" s="400" t="s">
        <v>14470</v>
      </c>
    </row>
    <row r="2325" spans="1:4" ht="13.5">
      <c r="A2325" s="399">
        <v>102000</v>
      </c>
      <c r="B2325" s="398" t="s">
        <v>6769</v>
      </c>
      <c r="C2325" s="398" t="s">
        <v>2498</v>
      </c>
      <c r="D2325" s="400" t="s">
        <v>14471</v>
      </c>
    </row>
    <row r="2326" spans="1:4" ht="13.5">
      <c r="A2326" s="399">
        <v>102001</v>
      </c>
      <c r="B2326" s="398" t="s">
        <v>6770</v>
      </c>
      <c r="C2326" s="398" t="s">
        <v>2498</v>
      </c>
      <c r="D2326" s="400" t="s">
        <v>14472</v>
      </c>
    </row>
    <row r="2327" spans="1:4" ht="13.5">
      <c r="A2327" s="399">
        <v>102002</v>
      </c>
      <c r="B2327" s="398" t="s">
        <v>6771</v>
      </c>
      <c r="C2327" s="398" t="s">
        <v>2498</v>
      </c>
      <c r="D2327" s="400" t="s">
        <v>14473</v>
      </c>
    </row>
    <row r="2328" spans="1:4" ht="13.5">
      <c r="A2328" s="399">
        <v>102003</v>
      </c>
      <c r="B2328" s="398" t="s">
        <v>6772</v>
      </c>
      <c r="C2328" s="398" t="s">
        <v>2498</v>
      </c>
      <c r="D2328" s="400" t="s">
        <v>14474</v>
      </c>
    </row>
    <row r="2329" spans="1:4" ht="13.5">
      <c r="A2329" s="399">
        <v>102004</v>
      </c>
      <c r="B2329" s="398" t="s">
        <v>6773</v>
      </c>
      <c r="C2329" s="398" t="s">
        <v>2498</v>
      </c>
      <c r="D2329" s="400" t="s">
        <v>14475</v>
      </c>
    </row>
    <row r="2330" spans="1:4" ht="13.5">
      <c r="A2330" s="399">
        <v>102005</v>
      </c>
      <c r="B2330" s="398" t="s">
        <v>6774</v>
      </c>
      <c r="C2330" s="398" t="s">
        <v>2498</v>
      </c>
      <c r="D2330" s="400" t="s">
        <v>14476</v>
      </c>
    </row>
    <row r="2331" spans="1:4" ht="13.5">
      <c r="A2331" s="399">
        <v>102006</v>
      </c>
      <c r="B2331" s="398" t="s">
        <v>6775</v>
      </c>
      <c r="C2331" s="398" t="s">
        <v>2498</v>
      </c>
      <c r="D2331" s="400" t="s">
        <v>14477</v>
      </c>
    </row>
    <row r="2332" spans="1:4" ht="13.5">
      <c r="A2332" s="399">
        <v>102007</v>
      </c>
      <c r="B2332" s="398" t="s">
        <v>6776</v>
      </c>
      <c r="C2332" s="398" t="s">
        <v>2498</v>
      </c>
      <c r="D2332" s="400" t="s">
        <v>14478</v>
      </c>
    </row>
    <row r="2333" spans="1:4" ht="13.5">
      <c r="A2333" s="399">
        <v>102008</v>
      </c>
      <c r="B2333" s="398" t="s">
        <v>6777</v>
      </c>
      <c r="C2333" s="398" t="s">
        <v>2498</v>
      </c>
      <c r="D2333" s="400" t="s">
        <v>14479</v>
      </c>
    </row>
    <row r="2334" spans="1:4" ht="13.5">
      <c r="A2334" s="399">
        <v>102009</v>
      </c>
      <c r="B2334" s="398" t="s">
        <v>6778</v>
      </c>
      <c r="C2334" s="398" t="s">
        <v>2498</v>
      </c>
      <c r="D2334" s="400" t="s">
        <v>14480</v>
      </c>
    </row>
    <row r="2335" spans="1:4" ht="13.5">
      <c r="A2335" s="399">
        <v>102010</v>
      </c>
      <c r="B2335" s="398" t="s">
        <v>6779</v>
      </c>
      <c r="C2335" s="398" t="s">
        <v>2498</v>
      </c>
      <c r="D2335" s="400" t="s">
        <v>14481</v>
      </c>
    </row>
    <row r="2336" spans="1:4" ht="13.5">
      <c r="A2336" s="399">
        <v>102011</v>
      </c>
      <c r="B2336" s="398" t="s">
        <v>6780</v>
      </c>
      <c r="C2336" s="398" t="s">
        <v>2498</v>
      </c>
      <c r="D2336" s="400" t="s">
        <v>14482</v>
      </c>
    </row>
    <row r="2337" spans="1:4" ht="13.5">
      <c r="A2337" s="399">
        <v>102012</v>
      </c>
      <c r="B2337" s="398" t="s">
        <v>6781</v>
      </c>
      <c r="C2337" s="398" t="s">
        <v>2498</v>
      </c>
      <c r="D2337" s="400" t="s">
        <v>14483</v>
      </c>
    </row>
    <row r="2338" spans="1:4" ht="13.5">
      <c r="A2338" s="399">
        <v>102013</v>
      </c>
      <c r="B2338" s="398" t="s">
        <v>6782</v>
      </c>
      <c r="C2338" s="398" t="s">
        <v>2498</v>
      </c>
      <c r="D2338" s="400" t="s">
        <v>14484</v>
      </c>
    </row>
    <row r="2339" spans="1:4" ht="13.5">
      <c r="A2339" s="399">
        <v>102014</v>
      </c>
      <c r="B2339" s="398" t="s">
        <v>6783</v>
      </c>
      <c r="C2339" s="398" t="s">
        <v>2498</v>
      </c>
      <c r="D2339" s="400" t="s">
        <v>14485</v>
      </c>
    </row>
    <row r="2340" spans="1:4" ht="13.5">
      <c r="A2340" s="399">
        <v>102015</v>
      </c>
      <c r="B2340" s="398" t="s">
        <v>6784</v>
      </c>
      <c r="C2340" s="398" t="s">
        <v>2498</v>
      </c>
      <c r="D2340" s="400" t="s">
        <v>14486</v>
      </c>
    </row>
    <row r="2341" spans="1:4" ht="13.5">
      <c r="A2341" s="399">
        <v>102016</v>
      </c>
      <c r="B2341" s="398" t="s">
        <v>6785</v>
      </c>
      <c r="C2341" s="398" t="s">
        <v>2498</v>
      </c>
      <c r="D2341" s="400" t="s">
        <v>14487</v>
      </c>
    </row>
    <row r="2342" spans="1:4" ht="13.5">
      <c r="A2342" s="399">
        <v>102017</v>
      </c>
      <c r="B2342" s="398" t="s">
        <v>6786</v>
      </c>
      <c r="C2342" s="398" t="s">
        <v>2498</v>
      </c>
      <c r="D2342" s="400" t="s">
        <v>14488</v>
      </c>
    </row>
    <row r="2343" spans="1:4" ht="13.5">
      <c r="A2343" s="399">
        <v>102036</v>
      </c>
      <c r="B2343" s="398" t="s">
        <v>6787</v>
      </c>
      <c r="C2343" s="398" t="s">
        <v>2498</v>
      </c>
      <c r="D2343" s="400" t="s">
        <v>14489</v>
      </c>
    </row>
    <row r="2344" spans="1:4" ht="13.5">
      <c r="A2344" s="399">
        <v>102037</v>
      </c>
      <c r="B2344" s="398" t="s">
        <v>6788</v>
      </c>
      <c r="C2344" s="398" t="s">
        <v>2498</v>
      </c>
      <c r="D2344" s="400" t="s">
        <v>14490</v>
      </c>
    </row>
    <row r="2345" spans="1:4" ht="13.5">
      <c r="A2345" s="399">
        <v>102038</v>
      </c>
      <c r="B2345" s="398" t="s">
        <v>6789</v>
      </c>
      <c r="C2345" s="398" t="s">
        <v>2498</v>
      </c>
      <c r="D2345" s="400" t="s">
        <v>14491</v>
      </c>
    </row>
    <row r="2346" spans="1:4" ht="13.5">
      <c r="A2346" s="399">
        <v>102039</v>
      </c>
      <c r="B2346" s="398" t="s">
        <v>6790</v>
      </c>
      <c r="C2346" s="398" t="s">
        <v>2498</v>
      </c>
      <c r="D2346" s="400" t="s">
        <v>14492</v>
      </c>
    </row>
    <row r="2347" spans="1:4" ht="13.5">
      <c r="A2347" s="399">
        <v>102040</v>
      </c>
      <c r="B2347" s="398" t="s">
        <v>6791</v>
      </c>
      <c r="C2347" s="398" t="s">
        <v>2498</v>
      </c>
      <c r="D2347" s="400" t="s">
        <v>14493</v>
      </c>
    </row>
    <row r="2348" spans="1:4" ht="13.5">
      <c r="A2348" s="399">
        <v>102041</v>
      </c>
      <c r="B2348" s="398" t="s">
        <v>6792</v>
      </c>
      <c r="C2348" s="398" t="s">
        <v>2498</v>
      </c>
      <c r="D2348" s="400" t="s">
        <v>14494</v>
      </c>
    </row>
    <row r="2349" spans="1:4" ht="13.5">
      <c r="A2349" s="399">
        <v>102042</v>
      </c>
      <c r="B2349" s="398" t="s">
        <v>6793</v>
      </c>
      <c r="C2349" s="398" t="s">
        <v>2498</v>
      </c>
      <c r="D2349" s="400" t="s">
        <v>14495</v>
      </c>
    </row>
    <row r="2350" spans="1:4" ht="13.5">
      <c r="A2350" s="399">
        <v>102043</v>
      </c>
      <c r="B2350" s="398" t="s">
        <v>6794</v>
      </c>
      <c r="C2350" s="398" t="s">
        <v>2498</v>
      </c>
      <c r="D2350" s="400" t="s">
        <v>14496</v>
      </c>
    </row>
    <row r="2351" spans="1:4" ht="13.5">
      <c r="A2351" s="399">
        <v>102044</v>
      </c>
      <c r="B2351" s="398" t="s">
        <v>6795</v>
      </c>
      <c r="C2351" s="398" t="s">
        <v>2498</v>
      </c>
      <c r="D2351" s="400" t="s">
        <v>14497</v>
      </c>
    </row>
    <row r="2352" spans="1:4" ht="13.5">
      <c r="A2352" s="399">
        <v>102045</v>
      </c>
      <c r="B2352" s="398" t="s">
        <v>6796</v>
      </c>
      <c r="C2352" s="398" t="s">
        <v>2498</v>
      </c>
      <c r="D2352" s="400" t="s">
        <v>14498</v>
      </c>
    </row>
    <row r="2353" spans="1:4" ht="13.5">
      <c r="A2353" s="399">
        <v>102046</v>
      </c>
      <c r="B2353" s="398" t="s">
        <v>6797</v>
      </c>
      <c r="C2353" s="398" t="s">
        <v>2498</v>
      </c>
      <c r="D2353" s="400" t="s">
        <v>14499</v>
      </c>
    </row>
    <row r="2354" spans="1:4" ht="13.5">
      <c r="A2354" s="399">
        <v>102047</v>
      </c>
      <c r="B2354" s="398" t="s">
        <v>6798</v>
      </c>
      <c r="C2354" s="398" t="s">
        <v>2498</v>
      </c>
      <c r="D2354" s="400" t="s">
        <v>14500</v>
      </c>
    </row>
    <row r="2355" spans="1:4" ht="13.5">
      <c r="A2355" s="399">
        <v>102048</v>
      </c>
      <c r="B2355" s="398" t="s">
        <v>6799</v>
      </c>
      <c r="C2355" s="398" t="s">
        <v>2498</v>
      </c>
      <c r="D2355" s="400" t="s">
        <v>14501</v>
      </c>
    </row>
    <row r="2356" spans="1:4" ht="13.5">
      <c r="A2356" s="399">
        <v>102049</v>
      </c>
      <c r="B2356" s="398" t="s">
        <v>6800</v>
      </c>
      <c r="C2356" s="398" t="s">
        <v>2498</v>
      </c>
      <c r="D2356" s="400" t="s">
        <v>14502</v>
      </c>
    </row>
    <row r="2357" spans="1:4" ht="13.5">
      <c r="A2357" s="399">
        <v>102050</v>
      </c>
      <c r="B2357" s="398" t="s">
        <v>6801</v>
      </c>
      <c r="C2357" s="398" t="s">
        <v>2498</v>
      </c>
      <c r="D2357" s="400" t="s">
        <v>14503</v>
      </c>
    </row>
    <row r="2358" spans="1:4" ht="13.5">
      <c r="A2358" s="399">
        <v>102051</v>
      </c>
      <c r="B2358" s="398" t="s">
        <v>6802</v>
      </c>
      <c r="C2358" s="398" t="s">
        <v>2498</v>
      </c>
      <c r="D2358" s="400" t="s">
        <v>14504</v>
      </c>
    </row>
    <row r="2359" spans="1:4" ht="13.5">
      <c r="A2359" s="399">
        <v>102052</v>
      </c>
      <c r="B2359" s="398" t="s">
        <v>6803</v>
      </c>
      <c r="C2359" s="398" t="s">
        <v>2498</v>
      </c>
      <c r="D2359" s="400" t="s">
        <v>14505</v>
      </c>
    </row>
    <row r="2360" spans="1:4" ht="13.5">
      <c r="A2360" s="399">
        <v>102059</v>
      </c>
      <c r="B2360" s="398" t="s">
        <v>6805</v>
      </c>
      <c r="C2360" s="398" t="s">
        <v>2498</v>
      </c>
      <c r="D2360" s="400" t="s">
        <v>14506</v>
      </c>
    </row>
    <row r="2361" spans="1:4" ht="13.5">
      <c r="A2361" s="399">
        <v>102060</v>
      </c>
      <c r="B2361" s="398" t="s">
        <v>6806</v>
      </c>
      <c r="C2361" s="398" t="s">
        <v>2498</v>
      </c>
      <c r="D2361" s="400" t="s">
        <v>14507</v>
      </c>
    </row>
    <row r="2362" spans="1:4" ht="13.5">
      <c r="A2362" s="399">
        <v>102061</v>
      </c>
      <c r="B2362" s="398" t="s">
        <v>6807</v>
      </c>
      <c r="C2362" s="398" t="s">
        <v>2498</v>
      </c>
      <c r="D2362" s="400" t="s">
        <v>14508</v>
      </c>
    </row>
    <row r="2363" spans="1:4" ht="13.5">
      <c r="A2363" s="399">
        <v>102062</v>
      </c>
      <c r="B2363" s="398" t="s">
        <v>6808</v>
      </c>
      <c r="C2363" s="398" t="s">
        <v>2498</v>
      </c>
      <c r="D2363" s="400" t="s">
        <v>14509</v>
      </c>
    </row>
    <row r="2364" spans="1:4" ht="13.5">
      <c r="A2364" s="399">
        <v>102063</v>
      </c>
      <c r="B2364" s="398" t="s">
        <v>6809</v>
      </c>
      <c r="C2364" s="398" t="s">
        <v>2498</v>
      </c>
      <c r="D2364" s="400" t="s">
        <v>14510</v>
      </c>
    </row>
    <row r="2365" spans="1:4" ht="13.5">
      <c r="A2365" s="399">
        <v>102064</v>
      </c>
      <c r="B2365" s="398" t="s">
        <v>6810</v>
      </c>
      <c r="C2365" s="398" t="s">
        <v>2498</v>
      </c>
      <c r="D2365" s="400" t="s">
        <v>14511</v>
      </c>
    </row>
    <row r="2366" spans="1:4" ht="13.5">
      <c r="A2366" s="399">
        <v>102065</v>
      </c>
      <c r="B2366" s="398" t="s">
        <v>6811</v>
      </c>
      <c r="C2366" s="398" t="s">
        <v>2498</v>
      </c>
      <c r="D2366" s="400" t="s">
        <v>14512</v>
      </c>
    </row>
    <row r="2367" spans="1:4" ht="13.5">
      <c r="A2367" s="399">
        <v>102066</v>
      </c>
      <c r="B2367" s="398" t="s">
        <v>6812</v>
      </c>
      <c r="C2367" s="398" t="s">
        <v>2498</v>
      </c>
      <c r="D2367" s="400" t="s">
        <v>14513</v>
      </c>
    </row>
    <row r="2368" spans="1:4" ht="13.5">
      <c r="A2368" s="399">
        <v>102067</v>
      </c>
      <c r="B2368" s="398" t="s">
        <v>6813</v>
      </c>
      <c r="C2368" s="398" t="s">
        <v>2498</v>
      </c>
      <c r="D2368" s="400" t="s">
        <v>14514</v>
      </c>
    </row>
    <row r="2369" spans="1:4" ht="13.5">
      <c r="A2369" s="399">
        <v>102068</v>
      </c>
      <c r="B2369" s="398" t="s">
        <v>6814</v>
      </c>
      <c r="C2369" s="398" t="s">
        <v>2498</v>
      </c>
      <c r="D2369" s="400" t="s">
        <v>14515</v>
      </c>
    </row>
    <row r="2370" spans="1:4" ht="13.5">
      <c r="A2370" s="399">
        <v>102069</v>
      </c>
      <c r="B2370" s="398" t="s">
        <v>6815</v>
      </c>
      <c r="C2370" s="398" t="s">
        <v>2498</v>
      </c>
      <c r="D2370" s="400" t="s">
        <v>14516</v>
      </c>
    </row>
    <row r="2371" spans="1:4" ht="13.5">
      <c r="A2371" s="399">
        <v>102070</v>
      </c>
      <c r="B2371" s="398" t="s">
        <v>6816</v>
      </c>
      <c r="C2371" s="398" t="s">
        <v>2498</v>
      </c>
      <c r="D2371" s="400" t="s">
        <v>14517</v>
      </c>
    </row>
    <row r="2372" spans="1:4" ht="13.5">
      <c r="A2372" s="399">
        <v>102071</v>
      </c>
      <c r="B2372" s="398" t="s">
        <v>6817</v>
      </c>
      <c r="C2372" s="398" t="s">
        <v>2498</v>
      </c>
      <c r="D2372" s="400" t="s">
        <v>14518</v>
      </c>
    </row>
    <row r="2373" spans="1:4" ht="13.5">
      <c r="A2373" s="399">
        <v>102072</v>
      </c>
      <c r="B2373" s="398" t="s">
        <v>6818</v>
      </c>
      <c r="C2373" s="398" t="s">
        <v>2498</v>
      </c>
      <c r="D2373" s="400" t="s">
        <v>14519</v>
      </c>
    </row>
    <row r="2374" spans="1:4" ht="13.5">
      <c r="A2374" s="399">
        <v>102073</v>
      </c>
      <c r="B2374" s="398" t="s">
        <v>6819</v>
      </c>
      <c r="C2374" s="398" t="s">
        <v>75</v>
      </c>
      <c r="D2374" s="400" t="s">
        <v>14520</v>
      </c>
    </row>
    <row r="2375" spans="1:4" ht="13.5">
      <c r="A2375" s="399">
        <v>102074</v>
      </c>
      <c r="B2375" s="398" t="s">
        <v>6820</v>
      </c>
      <c r="C2375" s="398" t="s">
        <v>75</v>
      </c>
      <c r="D2375" s="400" t="s">
        <v>14521</v>
      </c>
    </row>
    <row r="2376" spans="1:4" ht="13.5">
      <c r="A2376" s="399">
        <v>102075</v>
      </c>
      <c r="B2376" s="398" t="s">
        <v>6821</v>
      </c>
      <c r="C2376" s="398" t="s">
        <v>75</v>
      </c>
      <c r="D2376" s="400" t="s">
        <v>14522</v>
      </c>
    </row>
    <row r="2377" spans="1:4" ht="13.5">
      <c r="A2377" s="399">
        <v>102076</v>
      </c>
      <c r="B2377" s="398" t="s">
        <v>6822</v>
      </c>
      <c r="C2377" s="398" t="s">
        <v>75</v>
      </c>
      <c r="D2377" s="400" t="s">
        <v>14523</v>
      </c>
    </row>
    <row r="2378" spans="1:4" ht="13.5">
      <c r="A2378" s="399">
        <v>102077</v>
      </c>
      <c r="B2378" s="398" t="s">
        <v>6823</v>
      </c>
      <c r="C2378" s="398" t="s">
        <v>75</v>
      </c>
      <c r="D2378" s="400" t="s">
        <v>14524</v>
      </c>
    </row>
    <row r="2379" spans="1:4" ht="13.5">
      <c r="A2379" s="399">
        <v>102078</v>
      </c>
      <c r="B2379" s="398" t="s">
        <v>6824</v>
      </c>
      <c r="C2379" s="398" t="s">
        <v>75</v>
      </c>
      <c r="D2379" s="400" t="s">
        <v>14525</v>
      </c>
    </row>
    <row r="2380" spans="1:4" ht="13.5">
      <c r="A2380" s="399">
        <v>102079</v>
      </c>
      <c r="B2380" s="398" t="s">
        <v>6825</v>
      </c>
      <c r="C2380" s="398" t="s">
        <v>75</v>
      </c>
      <c r="D2380" s="400" t="s">
        <v>14526</v>
      </c>
    </row>
    <row r="2381" spans="1:4" ht="13.5">
      <c r="A2381" s="399">
        <v>102080</v>
      </c>
      <c r="B2381" s="398" t="s">
        <v>6826</v>
      </c>
      <c r="C2381" s="398" t="s">
        <v>75</v>
      </c>
      <c r="D2381" s="400" t="s">
        <v>14527</v>
      </c>
    </row>
    <row r="2382" spans="1:4" ht="13.5">
      <c r="A2382" s="399">
        <v>102086</v>
      </c>
      <c r="B2382" s="398" t="s">
        <v>6827</v>
      </c>
      <c r="C2382" s="398" t="s">
        <v>2498</v>
      </c>
      <c r="D2382" s="400" t="s">
        <v>14528</v>
      </c>
    </row>
    <row r="2383" spans="1:4" ht="13.5">
      <c r="A2383" s="399">
        <v>102087</v>
      </c>
      <c r="B2383" s="398" t="s">
        <v>6828</v>
      </c>
      <c r="C2383" s="398" t="s">
        <v>2498</v>
      </c>
      <c r="D2383" s="400" t="s">
        <v>14529</v>
      </c>
    </row>
    <row r="2384" spans="1:4" ht="13.5">
      <c r="A2384" s="399">
        <v>102088</v>
      </c>
      <c r="B2384" s="398" t="s">
        <v>6829</v>
      </c>
      <c r="C2384" s="398" t="s">
        <v>2498</v>
      </c>
      <c r="D2384" s="400" t="s">
        <v>14530</v>
      </c>
    </row>
    <row r="2385" spans="1:4" ht="13.5">
      <c r="A2385" s="399">
        <v>102089</v>
      </c>
      <c r="B2385" s="398" t="s">
        <v>6831</v>
      </c>
      <c r="C2385" s="398" t="s">
        <v>2498</v>
      </c>
      <c r="D2385" s="400" t="s">
        <v>14531</v>
      </c>
    </row>
    <row r="2386" spans="1:4" ht="13.5">
      <c r="A2386" s="399">
        <v>102090</v>
      </c>
      <c r="B2386" s="398" t="s">
        <v>6832</v>
      </c>
      <c r="C2386" s="398" t="s">
        <v>2498</v>
      </c>
      <c r="D2386" s="400" t="s">
        <v>14532</v>
      </c>
    </row>
    <row r="2387" spans="1:4" ht="13.5">
      <c r="A2387" s="399">
        <v>102091</v>
      </c>
      <c r="B2387" s="398" t="s">
        <v>6833</v>
      </c>
      <c r="C2387" s="398" t="s">
        <v>2498</v>
      </c>
      <c r="D2387" s="400" t="s">
        <v>14533</v>
      </c>
    </row>
    <row r="2388" spans="1:4" ht="13.5">
      <c r="A2388" s="399">
        <v>89996</v>
      </c>
      <c r="B2388" s="398" t="s">
        <v>6834</v>
      </c>
      <c r="C2388" s="398" t="s">
        <v>76</v>
      </c>
      <c r="D2388" s="400" t="s">
        <v>5936</v>
      </c>
    </row>
    <row r="2389" spans="1:4" ht="13.5">
      <c r="A2389" s="399">
        <v>89997</v>
      </c>
      <c r="B2389" s="398" t="s">
        <v>6835</v>
      </c>
      <c r="C2389" s="398" t="s">
        <v>76</v>
      </c>
      <c r="D2389" s="400" t="s">
        <v>14534</v>
      </c>
    </row>
    <row r="2390" spans="1:4" ht="13.5">
      <c r="A2390" s="399">
        <v>89998</v>
      </c>
      <c r="B2390" s="398" t="s">
        <v>6837</v>
      </c>
      <c r="C2390" s="398" t="s">
        <v>76</v>
      </c>
      <c r="D2390" s="400" t="s">
        <v>8462</v>
      </c>
    </row>
    <row r="2391" spans="1:4" ht="13.5">
      <c r="A2391" s="399">
        <v>89999</v>
      </c>
      <c r="B2391" s="398" t="s">
        <v>6839</v>
      </c>
      <c r="C2391" s="398" t="s">
        <v>76</v>
      </c>
      <c r="D2391" s="400" t="s">
        <v>13581</v>
      </c>
    </row>
    <row r="2392" spans="1:4" ht="13.5">
      <c r="A2392" s="399">
        <v>90000</v>
      </c>
      <c r="B2392" s="398" t="s">
        <v>6841</v>
      </c>
      <c r="C2392" s="398" t="s">
        <v>76</v>
      </c>
      <c r="D2392" s="400" t="s">
        <v>13807</v>
      </c>
    </row>
    <row r="2393" spans="1:4" ht="13.5">
      <c r="A2393" s="399">
        <v>91593</v>
      </c>
      <c r="B2393" s="398" t="s">
        <v>6843</v>
      </c>
      <c r="C2393" s="398" t="s">
        <v>76</v>
      </c>
      <c r="D2393" s="400" t="s">
        <v>14535</v>
      </c>
    </row>
    <row r="2394" spans="1:4" ht="13.5">
      <c r="A2394" s="399">
        <v>91594</v>
      </c>
      <c r="B2394" s="398" t="s">
        <v>6845</v>
      </c>
      <c r="C2394" s="398" t="s">
        <v>76</v>
      </c>
      <c r="D2394" s="400" t="s">
        <v>6987</v>
      </c>
    </row>
    <row r="2395" spans="1:4" ht="13.5">
      <c r="A2395" s="399">
        <v>91595</v>
      </c>
      <c r="B2395" s="398" t="s">
        <v>6847</v>
      </c>
      <c r="C2395" s="398" t="s">
        <v>76</v>
      </c>
      <c r="D2395" s="400" t="s">
        <v>14536</v>
      </c>
    </row>
    <row r="2396" spans="1:4" ht="13.5">
      <c r="A2396" s="399">
        <v>91596</v>
      </c>
      <c r="B2396" s="398" t="s">
        <v>6849</v>
      </c>
      <c r="C2396" s="398" t="s">
        <v>76</v>
      </c>
      <c r="D2396" s="400" t="s">
        <v>14537</v>
      </c>
    </row>
    <row r="2397" spans="1:4" ht="13.5">
      <c r="A2397" s="399">
        <v>91597</v>
      </c>
      <c r="B2397" s="398" t="s">
        <v>6851</v>
      </c>
      <c r="C2397" s="398" t="s">
        <v>76</v>
      </c>
      <c r="D2397" s="400" t="s">
        <v>6852</v>
      </c>
    </row>
    <row r="2398" spans="1:4" ht="13.5">
      <c r="A2398" s="399">
        <v>91598</v>
      </c>
      <c r="B2398" s="398" t="s">
        <v>6853</v>
      </c>
      <c r="C2398" s="398" t="s">
        <v>76</v>
      </c>
      <c r="D2398" s="400" t="s">
        <v>14538</v>
      </c>
    </row>
    <row r="2399" spans="1:4" ht="13.5">
      <c r="A2399" s="399">
        <v>91599</v>
      </c>
      <c r="B2399" s="398" t="s">
        <v>6854</v>
      </c>
      <c r="C2399" s="398" t="s">
        <v>76</v>
      </c>
      <c r="D2399" s="400" t="s">
        <v>14539</v>
      </c>
    </row>
    <row r="2400" spans="1:4" ht="13.5">
      <c r="A2400" s="399">
        <v>91600</v>
      </c>
      <c r="B2400" s="398" t="s">
        <v>6856</v>
      </c>
      <c r="C2400" s="398" t="s">
        <v>76</v>
      </c>
      <c r="D2400" s="400" t="s">
        <v>10944</v>
      </c>
    </row>
    <row r="2401" spans="1:4" ht="13.5">
      <c r="A2401" s="399">
        <v>91601</v>
      </c>
      <c r="B2401" s="398" t="s">
        <v>6858</v>
      </c>
      <c r="C2401" s="398" t="s">
        <v>76</v>
      </c>
      <c r="D2401" s="400" t="s">
        <v>5218</v>
      </c>
    </row>
    <row r="2402" spans="1:4" ht="13.5">
      <c r="A2402" s="399">
        <v>91602</v>
      </c>
      <c r="B2402" s="398" t="s">
        <v>6860</v>
      </c>
      <c r="C2402" s="398" t="s">
        <v>76</v>
      </c>
      <c r="D2402" s="400" t="s">
        <v>8529</v>
      </c>
    </row>
    <row r="2403" spans="1:4" ht="13.5">
      <c r="A2403" s="399">
        <v>91603</v>
      </c>
      <c r="B2403" s="398" t="s">
        <v>6862</v>
      </c>
      <c r="C2403" s="398" t="s">
        <v>76</v>
      </c>
      <c r="D2403" s="400" t="s">
        <v>6318</v>
      </c>
    </row>
    <row r="2404" spans="1:4" ht="13.5">
      <c r="A2404" s="399">
        <v>92759</v>
      </c>
      <c r="B2404" s="398" t="s">
        <v>6863</v>
      </c>
      <c r="C2404" s="398" t="s">
        <v>76</v>
      </c>
      <c r="D2404" s="400" t="s">
        <v>4025</v>
      </c>
    </row>
    <row r="2405" spans="1:4" ht="13.5">
      <c r="A2405" s="399">
        <v>92760</v>
      </c>
      <c r="B2405" s="398" t="s">
        <v>6865</v>
      </c>
      <c r="C2405" s="398" t="s">
        <v>76</v>
      </c>
      <c r="D2405" s="400" t="s">
        <v>8629</v>
      </c>
    </row>
    <row r="2406" spans="1:4" ht="13.5">
      <c r="A2406" s="399">
        <v>92761</v>
      </c>
      <c r="B2406" s="398" t="s">
        <v>6867</v>
      </c>
      <c r="C2406" s="398" t="s">
        <v>76</v>
      </c>
      <c r="D2406" s="400" t="s">
        <v>5440</v>
      </c>
    </row>
    <row r="2407" spans="1:4" ht="13.5">
      <c r="A2407" s="399">
        <v>92762</v>
      </c>
      <c r="B2407" s="398" t="s">
        <v>6869</v>
      </c>
      <c r="C2407" s="398" t="s">
        <v>76</v>
      </c>
      <c r="D2407" s="400" t="s">
        <v>12900</v>
      </c>
    </row>
    <row r="2408" spans="1:4" ht="13.5">
      <c r="A2408" s="399">
        <v>92763</v>
      </c>
      <c r="B2408" s="398" t="s">
        <v>6871</v>
      </c>
      <c r="C2408" s="398" t="s">
        <v>76</v>
      </c>
      <c r="D2408" s="400" t="s">
        <v>14275</v>
      </c>
    </row>
    <row r="2409" spans="1:4" ht="13.5">
      <c r="A2409" s="399">
        <v>92764</v>
      </c>
      <c r="B2409" s="398" t="s">
        <v>6872</v>
      </c>
      <c r="C2409" s="398" t="s">
        <v>76</v>
      </c>
      <c r="D2409" s="400" t="s">
        <v>7554</v>
      </c>
    </row>
    <row r="2410" spans="1:4" ht="13.5">
      <c r="A2410" s="399">
        <v>92765</v>
      </c>
      <c r="B2410" s="398" t="s">
        <v>6874</v>
      </c>
      <c r="C2410" s="398" t="s">
        <v>76</v>
      </c>
      <c r="D2410" s="400" t="s">
        <v>14540</v>
      </c>
    </row>
    <row r="2411" spans="1:4" ht="13.5">
      <c r="A2411" s="399">
        <v>92766</v>
      </c>
      <c r="B2411" s="398" t="s">
        <v>6875</v>
      </c>
      <c r="C2411" s="398" t="s">
        <v>76</v>
      </c>
      <c r="D2411" s="400" t="s">
        <v>14541</v>
      </c>
    </row>
    <row r="2412" spans="1:4" ht="13.5">
      <c r="A2412" s="399">
        <v>92767</v>
      </c>
      <c r="B2412" s="398" t="s">
        <v>6877</v>
      </c>
      <c r="C2412" s="398" t="s">
        <v>76</v>
      </c>
      <c r="D2412" s="400" t="s">
        <v>4565</v>
      </c>
    </row>
    <row r="2413" spans="1:4" ht="13.5">
      <c r="A2413" s="399">
        <v>92768</v>
      </c>
      <c r="B2413" s="398" t="s">
        <v>6878</v>
      </c>
      <c r="C2413" s="398" t="s">
        <v>76</v>
      </c>
      <c r="D2413" s="400" t="s">
        <v>7369</v>
      </c>
    </row>
    <row r="2414" spans="1:4" ht="13.5">
      <c r="A2414" s="399">
        <v>92769</v>
      </c>
      <c r="B2414" s="398" t="s">
        <v>6879</v>
      </c>
      <c r="C2414" s="398" t="s">
        <v>76</v>
      </c>
      <c r="D2414" s="400" t="s">
        <v>8488</v>
      </c>
    </row>
    <row r="2415" spans="1:4" ht="13.5">
      <c r="A2415" s="399">
        <v>92770</v>
      </c>
      <c r="B2415" s="398" t="s">
        <v>6881</v>
      </c>
      <c r="C2415" s="398" t="s">
        <v>76</v>
      </c>
      <c r="D2415" s="400" t="s">
        <v>13349</v>
      </c>
    </row>
    <row r="2416" spans="1:4" ht="13.5">
      <c r="A2416" s="399">
        <v>92771</v>
      </c>
      <c r="B2416" s="398" t="s">
        <v>6883</v>
      </c>
      <c r="C2416" s="398" t="s">
        <v>76</v>
      </c>
      <c r="D2416" s="400" t="s">
        <v>14542</v>
      </c>
    </row>
    <row r="2417" spans="1:4" ht="13.5">
      <c r="A2417" s="399">
        <v>92772</v>
      </c>
      <c r="B2417" s="398" t="s">
        <v>6884</v>
      </c>
      <c r="C2417" s="398" t="s">
        <v>76</v>
      </c>
      <c r="D2417" s="400" t="s">
        <v>5721</v>
      </c>
    </row>
    <row r="2418" spans="1:4" ht="13.5">
      <c r="A2418" s="399">
        <v>92773</v>
      </c>
      <c r="B2418" s="398" t="s">
        <v>6885</v>
      </c>
      <c r="C2418" s="398" t="s">
        <v>76</v>
      </c>
      <c r="D2418" s="400" t="s">
        <v>7019</v>
      </c>
    </row>
    <row r="2419" spans="1:4" ht="13.5">
      <c r="A2419" s="399">
        <v>92774</v>
      </c>
      <c r="B2419" s="398" t="s">
        <v>6887</v>
      </c>
      <c r="C2419" s="398" t="s">
        <v>76</v>
      </c>
      <c r="D2419" s="400" t="s">
        <v>8756</v>
      </c>
    </row>
    <row r="2420" spans="1:4" ht="13.5">
      <c r="A2420" s="399">
        <v>92775</v>
      </c>
      <c r="B2420" s="398" t="s">
        <v>6888</v>
      </c>
      <c r="C2420" s="398" t="s">
        <v>76</v>
      </c>
      <c r="D2420" s="400" t="s">
        <v>14543</v>
      </c>
    </row>
    <row r="2421" spans="1:4" ht="13.5">
      <c r="A2421" s="399">
        <v>92776</v>
      </c>
      <c r="B2421" s="398" t="s">
        <v>6890</v>
      </c>
      <c r="C2421" s="398" t="s">
        <v>76</v>
      </c>
      <c r="D2421" s="400" t="s">
        <v>12101</v>
      </c>
    </row>
    <row r="2422" spans="1:4" ht="13.5">
      <c r="A2422" s="399">
        <v>92777</v>
      </c>
      <c r="B2422" s="398" t="s">
        <v>6891</v>
      </c>
      <c r="C2422" s="398" t="s">
        <v>76</v>
      </c>
      <c r="D2422" s="400" t="s">
        <v>5673</v>
      </c>
    </row>
    <row r="2423" spans="1:4" ht="13.5">
      <c r="A2423" s="399">
        <v>92778</v>
      </c>
      <c r="B2423" s="398" t="s">
        <v>6892</v>
      </c>
      <c r="C2423" s="398" t="s">
        <v>76</v>
      </c>
      <c r="D2423" s="400" t="s">
        <v>4747</v>
      </c>
    </row>
    <row r="2424" spans="1:4" ht="13.5">
      <c r="A2424" s="399">
        <v>92779</v>
      </c>
      <c r="B2424" s="398" t="s">
        <v>6894</v>
      </c>
      <c r="C2424" s="398" t="s">
        <v>76</v>
      </c>
      <c r="D2424" s="400" t="s">
        <v>14544</v>
      </c>
    </row>
    <row r="2425" spans="1:4" ht="13.5">
      <c r="A2425" s="399">
        <v>92780</v>
      </c>
      <c r="B2425" s="398" t="s">
        <v>6895</v>
      </c>
      <c r="C2425" s="398" t="s">
        <v>76</v>
      </c>
      <c r="D2425" s="400" t="s">
        <v>10338</v>
      </c>
    </row>
    <row r="2426" spans="1:4" ht="13.5">
      <c r="A2426" s="399">
        <v>92781</v>
      </c>
      <c r="B2426" s="398" t="s">
        <v>6896</v>
      </c>
      <c r="C2426" s="398" t="s">
        <v>76</v>
      </c>
      <c r="D2426" s="400" t="s">
        <v>14542</v>
      </c>
    </row>
    <row r="2427" spans="1:4" ht="13.5">
      <c r="A2427" s="399">
        <v>92782</v>
      </c>
      <c r="B2427" s="398" t="s">
        <v>6898</v>
      </c>
      <c r="C2427" s="398" t="s">
        <v>76</v>
      </c>
      <c r="D2427" s="400" t="s">
        <v>5079</v>
      </c>
    </row>
    <row r="2428" spans="1:4" ht="13.5">
      <c r="A2428" s="399">
        <v>92783</v>
      </c>
      <c r="B2428" s="398" t="s">
        <v>6900</v>
      </c>
      <c r="C2428" s="398" t="s">
        <v>76</v>
      </c>
      <c r="D2428" s="400" t="s">
        <v>14545</v>
      </c>
    </row>
    <row r="2429" spans="1:4" ht="13.5">
      <c r="A2429" s="399">
        <v>92784</v>
      </c>
      <c r="B2429" s="398" t="s">
        <v>6901</v>
      </c>
      <c r="C2429" s="398" t="s">
        <v>76</v>
      </c>
      <c r="D2429" s="400" t="s">
        <v>14546</v>
      </c>
    </row>
    <row r="2430" spans="1:4" ht="13.5">
      <c r="A2430" s="399">
        <v>92785</v>
      </c>
      <c r="B2430" s="398" t="s">
        <v>6903</v>
      </c>
      <c r="C2430" s="398" t="s">
        <v>76</v>
      </c>
      <c r="D2430" s="400" t="s">
        <v>12110</v>
      </c>
    </row>
    <row r="2431" spans="1:4" ht="13.5">
      <c r="A2431" s="399">
        <v>92786</v>
      </c>
      <c r="B2431" s="398" t="s">
        <v>6905</v>
      </c>
      <c r="C2431" s="398" t="s">
        <v>76</v>
      </c>
      <c r="D2431" s="400" t="s">
        <v>14547</v>
      </c>
    </row>
    <row r="2432" spans="1:4" ht="13.5">
      <c r="A2432" s="399">
        <v>92787</v>
      </c>
      <c r="B2432" s="398" t="s">
        <v>6907</v>
      </c>
      <c r="C2432" s="398" t="s">
        <v>76</v>
      </c>
      <c r="D2432" s="400" t="s">
        <v>10312</v>
      </c>
    </row>
    <row r="2433" spans="1:4" ht="13.5">
      <c r="A2433" s="399">
        <v>92788</v>
      </c>
      <c r="B2433" s="398" t="s">
        <v>6908</v>
      </c>
      <c r="C2433" s="398" t="s">
        <v>76</v>
      </c>
      <c r="D2433" s="400" t="s">
        <v>12001</v>
      </c>
    </row>
    <row r="2434" spans="1:4" ht="13.5">
      <c r="A2434" s="399">
        <v>92789</v>
      </c>
      <c r="B2434" s="398" t="s">
        <v>6910</v>
      </c>
      <c r="C2434" s="398" t="s">
        <v>76</v>
      </c>
      <c r="D2434" s="400" t="s">
        <v>7554</v>
      </c>
    </row>
    <row r="2435" spans="1:4" ht="13.5">
      <c r="A2435" s="399">
        <v>92790</v>
      </c>
      <c r="B2435" s="398" t="s">
        <v>6911</v>
      </c>
      <c r="C2435" s="398" t="s">
        <v>76</v>
      </c>
      <c r="D2435" s="400" t="s">
        <v>10898</v>
      </c>
    </row>
    <row r="2436" spans="1:4" ht="13.5">
      <c r="A2436" s="399">
        <v>92791</v>
      </c>
      <c r="B2436" s="398" t="s">
        <v>6913</v>
      </c>
      <c r="C2436" s="398" t="s">
        <v>76</v>
      </c>
      <c r="D2436" s="400" t="s">
        <v>8790</v>
      </c>
    </row>
    <row r="2437" spans="1:4" ht="13.5">
      <c r="A2437" s="399">
        <v>92792</v>
      </c>
      <c r="B2437" s="398" t="s">
        <v>6915</v>
      </c>
      <c r="C2437" s="398" t="s">
        <v>76</v>
      </c>
      <c r="D2437" s="400" t="s">
        <v>7353</v>
      </c>
    </row>
    <row r="2438" spans="1:4" ht="13.5">
      <c r="A2438" s="399">
        <v>92793</v>
      </c>
      <c r="B2438" s="398" t="s">
        <v>6916</v>
      </c>
      <c r="C2438" s="398" t="s">
        <v>76</v>
      </c>
      <c r="D2438" s="400" t="s">
        <v>8504</v>
      </c>
    </row>
    <row r="2439" spans="1:4" ht="13.5">
      <c r="A2439" s="399">
        <v>92794</v>
      </c>
      <c r="B2439" s="398" t="s">
        <v>6918</v>
      </c>
      <c r="C2439" s="398" t="s">
        <v>76</v>
      </c>
      <c r="D2439" s="400" t="s">
        <v>14539</v>
      </c>
    </row>
    <row r="2440" spans="1:4" ht="13.5">
      <c r="A2440" s="399">
        <v>92795</v>
      </c>
      <c r="B2440" s="398" t="s">
        <v>6919</v>
      </c>
      <c r="C2440" s="398" t="s">
        <v>76</v>
      </c>
      <c r="D2440" s="400" t="s">
        <v>14548</v>
      </c>
    </row>
    <row r="2441" spans="1:4" ht="13.5">
      <c r="A2441" s="399">
        <v>92796</v>
      </c>
      <c r="B2441" s="398" t="s">
        <v>6920</v>
      </c>
      <c r="C2441" s="398" t="s">
        <v>76</v>
      </c>
      <c r="D2441" s="400" t="s">
        <v>7235</v>
      </c>
    </row>
    <row r="2442" spans="1:4" ht="13.5">
      <c r="A2442" s="399">
        <v>92797</v>
      </c>
      <c r="B2442" s="398" t="s">
        <v>6922</v>
      </c>
      <c r="C2442" s="398" t="s">
        <v>76</v>
      </c>
      <c r="D2442" s="400" t="s">
        <v>14549</v>
      </c>
    </row>
    <row r="2443" spans="1:4" ht="13.5">
      <c r="A2443" s="399">
        <v>92798</v>
      </c>
      <c r="B2443" s="398" t="s">
        <v>6923</v>
      </c>
      <c r="C2443" s="398" t="s">
        <v>76</v>
      </c>
      <c r="D2443" s="400" t="s">
        <v>14550</v>
      </c>
    </row>
    <row r="2444" spans="1:4" ht="13.5">
      <c r="A2444" s="399">
        <v>92799</v>
      </c>
      <c r="B2444" s="398" t="s">
        <v>6924</v>
      </c>
      <c r="C2444" s="398" t="s">
        <v>76</v>
      </c>
      <c r="D2444" s="400" t="s">
        <v>7353</v>
      </c>
    </row>
    <row r="2445" spans="1:4" ht="13.5">
      <c r="A2445" s="399">
        <v>92800</v>
      </c>
      <c r="B2445" s="398" t="s">
        <v>6925</v>
      </c>
      <c r="C2445" s="398" t="s">
        <v>76</v>
      </c>
      <c r="D2445" s="400" t="s">
        <v>14549</v>
      </c>
    </row>
    <row r="2446" spans="1:4" ht="13.5">
      <c r="A2446" s="399">
        <v>92801</v>
      </c>
      <c r="B2446" s="398" t="s">
        <v>6927</v>
      </c>
      <c r="C2446" s="398" t="s">
        <v>76</v>
      </c>
      <c r="D2446" s="400" t="s">
        <v>7975</v>
      </c>
    </row>
    <row r="2447" spans="1:4" ht="13.5">
      <c r="A2447" s="399">
        <v>92802</v>
      </c>
      <c r="B2447" s="398" t="s">
        <v>6929</v>
      </c>
      <c r="C2447" s="398" t="s">
        <v>76</v>
      </c>
      <c r="D2447" s="400" t="s">
        <v>10282</v>
      </c>
    </row>
    <row r="2448" spans="1:4" ht="13.5">
      <c r="A2448" s="399">
        <v>92803</v>
      </c>
      <c r="B2448" s="398" t="s">
        <v>6931</v>
      </c>
      <c r="C2448" s="398" t="s">
        <v>76</v>
      </c>
      <c r="D2448" s="400" t="s">
        <v>14551</v>
      </c>
    </row>
    <row r="2449" spans="1:4" ht="13.5">
      <c r="A2449" s="399">
        <v>92804</v>
      </c>
      <c r="B2449" s="398" t="s">
        <v>6932</v>
      </c>
      <c r="C2449" s="398" t="s">
        <v>76</v>
      </c>
      <c r="D2449" s="400" t="s">
        <v>7426</v>
      </c>
    </row>
    <row r="2450" spans="1:4" ht="13.5">
      <c r="A2450" s="399">
        <v>92805</v>
      </c>
      <c r="B2450" s="398" t="s">
        <v>6934</v>
      </c>
      <c r="C2450" s="398" t="s">
        <v>76</v>
      </c>
      <c r="D2450" s="400" t="s">
        <v>14552</v>
      </c>
    </row>
    <row r="2451" spans="1:4" ht="13.5">
      <c r="A2451" s="399">
        <v>92806</v>
      </c>
      <c r="B2451" s="398" t="s">
        <v>6936</v>
      </c>
      <c r="C2451" s="398" t="s">
        <v>76</v>
      </c>
      <c r="D2451" s="400" t="s">
        <v>14553</v>
      </c>
    </row>
    <row r="2452" spans="1:4" ht="13.5">
      <c r="A2452" s="399">
        <v>92875</v>
      </c>
      <c r="B2452" s="398" t="s">
        <v>6937</v>
      </c>
      <c r="C2452" s="398" t="s">
        <v>76</v>
      </c>
      <c r="D2452" s="400" t="s">
        <v>14554</v>
      </c>
    </row>
    <row r="2453" spans="1:4" ht="13.5">
      <c r="A2453" s="399">
        <v>92876</v>
      </c>
      <c r="B2453" s="398" t="s">
        <v>6938</v>
      </c>
      <c r="C2453" s="398" t="s">
        <v>76</v>
      </c>
      <c r="D2453" s="400" t="s">
        <v>6838</v>
      </c>
    </row>
    <row r="2454" spans="1:4" ht="13.5">
      <c r="A2454" s="399">
        <v>92877</v>
      </c>
      <c r="B2454" s="398" t="s">
        <v>6939</v>
      </c>
      <c r="C2454" s="398" t="s">
        <v>76</v>
      </c>
      <c r="D2454" s="400" t="s">
        <v>14555</v>
      </c>
    </row>
    <row r="2455" spans="1:4" ht="13.5">
      <c r="A2455" s="399">
        <v>92878</v>
      </c>
      <c r="B2455" s="398" t="s">
        <v>6941</v>
      </c>
      <c r="C2455" s="398" t="s">
        <v>76</v>
      </c>
      <c r="D2455" s="400" t="s">
        <v>6973</v>
      </c>
    </row>
    <row r="2456" spans="1:4" ht="13.5">
      <c r="A2456" s="399">
        <v>92879</v>
      </c>
      <c r="B2456" s="398" t="s">
        <v>6942</v>
      </c>
      <c r="C2456" s="398" t="s">
        <v>76</v>
      </c>
      <c r="D2456" s="400" t="s">
        <v>6912</v>
      </c>
    </row>
    <row r="2457" spans="1:4" ht="13.5">
      <c r="A2457" s="399">
        <v>92880</v>
      </c>
      <c r="B2457" s="398" t="s">
        <v>6944</v>
      </c>
      <c r="C2457" s="398" t="s">
        <v>76</v>
      </c>
      <c r="D2457" s="400" t="s">
        <v>8504</v>
      </c>
    </row>
    <row r="2458" spans="1:4" ht="13.5">
      <c r="A2458" s="399">
        <v>92881</v>
      </c>
      <c r="B2458" s="398" t="s">
        <v>6946</v>
      </c>
      <c r="C2458" s="398" t="s">
        <v>76</v>
      </c>
      <c r="D2458" s="400" t="s">
        <v>7325</v>
      </c>
    </row>
    <row r="2459" spans="1:4" ht="13.5">
      <c r="A2459" s="399">
        <v>92882</v>
      </c>
      <c r="B2459" s="398" t="s">
        <v>6947</v>
      </c>
      <c r="C2459" s="398" t="s">
        <v>76</v>
      </c>
      <c r="D2459" s="400" t="s">
        <v>14556</v>
      </c>
    </row>
    <row r="2460" spans="1:4" ht="13.5">
      <c r="A2460" s="399">
        <v>92883</v>
      </c>
      <c r="B2460" s="398" t="s">
        <v>6948</v>
      </c>
      <c r="C2460" s="398" t="s">
        <v>76</v>
      </c>
      <c r="D2460" s="400" t="s">
        <v>6882</v>
      </c>
    </row>
    <row r="2461" spans="1:4" ht="13.5">
      <c r="A2461" s="399">
        <v>92884</v>
      </c>
      <c r="B2461" s="398" t="s">
        <v>6949</v>
      </c>
      <c r="C2461" s="398" t="s">
        <v>76</v>
      </c>
      <c r="D2461" s="400" t="s">
        <v>12103</v>
      </c>
    </row>
    <row r="2462" spans="1:4" ht="13.5">
      <c r="A2462" s="399">
        <v>92885</v>
      </c>
      <c r="B2462" s="398" t="s">
        <v>6951</v>
      </c>
      <c r="C2462" s="398" t="s">
        <v>76</v>
      </c>
      <c r="D2462" s="400" t="s">
        <v>14025</v>
      </c>
    </row>
    <row r="2463" spans="1:4" ht="13.5">
      <c r="A2463" s="399">
        <v>92886</v>
      </c>
      <c r="B2463" s="398" t="s">
        <v>6952</v>
      </c>
      <c r="C2463" s="398" t="s">
        <v>76</v>
      </c>
      <c r="D2463" s="400" t="s">
        <v>14557</v>
      </c>
    </row>
    <row r="2464" spans="1:4" ht="13.5">
      <c r="A2464" s="399">
        <v>92887</v>
      </c>
      <c r="B2464" s="398" t="s">
        <v>6954</v>
      </c>
      <c r="C2464" s="398" t="s">
        <v>76</v>
      </c>
      <c r="D2464" s="400" t="s">
        <v>11975</v>
      </c>
    </row>
    <row r="2465" spans="1:4" ht="13.5">
      <c r="A2465" s="399">
        <v>92888</v>
      </c>
      <c r="B2465" s="398" t="s">
        <v>6955</v>
      </c>
      <c r="C2465" s="398" t="s">
        <v>76</v>
      </c>
      <c r="D2465" s="400" t="s">
        <v>11253</v>
      </c>
    </row>
    <row r="2466" spans="1:4" ht="13.5">
      <c r="A2466" s="399">
        <v>92915</v>
      </c>
      <c r="B2466" s="398" t="s">
        <v>6956</v>
      </c>
      <c r="C2466" s="398" t="s">
        <v>76</v>
      </c>
      <c r="D2466" s="400" t="s">
        <v>12108</v>
      </c>
    </row>
    <row r="2467" spans="1:4" ht="13.5">
      <c r="A2467" s="399">
        <v>92916</v>
      </c>
      <c r="B2467" s="398" t="s">
        <v>6957</v>
      </c>
      <c r="C2467" s="398" t="s">
        <v>76</v>
      </c>
      <c r="D2467" s="400" t="s">
        <v>13621</v>
      </c>
    </row>
    <row r="2468" spans="1:4" ht="13.5">
      <c r="A2468" s="399">
        <v>92917</v>
      </c>
      <c r="B2468" s="398" t="s">
        <v>6959</v>
      </c>
      <c r="C2468" s="398" t="s">
        <v>76</v>
      </c>
      <c r="D2468" s="400" t="s">
        <v>14558</v>
      </c>
    </row>
    <row r="2469" spans="1:4" ht="13.5">
      <c r="A2469" s="399">
        <v>92919</v>
      </c>
      <c r="B2469" s="398" t="s">
        <v>6960</v>
      </c>
      <c r="C2469" s="398" t="s">
        <v>76</v>
      </c>
      <c r="D2469" s="400" t="s">
        <v>6499</v>
      </c>
    </row>
    <row r="2470" spans="1:4" ht="13.5">
      <c r="A2470" s="399">
        <v>92921</v>
      </c>
      <c r="B2470" s="398" t="s">
        <v>6962</v>
      </c>
      <c r="C2470" s="398" t="s">
        <v>76</v>
      </c>
      <c r="D2470" s="400" t="s">
        <v>6930</v>
      </c>
    </row>
    <row r="2471" spans="1:4" ht="13.5">
      <c r="A2471" s="399">
        <v>92922</v>
      </c>
      <c r="B2471" s="398" t="s">
        <v>6964</v>
      </c>
      <c r="C2471" s="398" t="s">
        <v>76</v>
      </c>
      <c r="D2471" s="400" t="s">
        <v>14559</v>
      </c>
    </row>
    <row r="2472" spans="1:4" ht="13.5">
      <c r="A2472" s="399">
        <v>92923</v>
      </c>
      <c r="B2472" s="398" t="s">
        <v>6965</v>
      </c>
      <c r="C2472" s="398" t="s">
        <v>76</v>
      </c>
      <c r="D2472" s="400" t="s">
        <v>10376</v>
      </c>
    </row>
    <row r="2473" spans="1:4" ht="13.5">
      <c r="A2473" s="399">
        <v>92924</v>
      </c>
      <c r="B2473" s="398" t="s">
        <v>6967</v>
      </c>
      <c r="C2473" s="398" t="s">
        <v>76</v>
      </c>
      <c r="D2473" s="400" t="s">
        <v>7772</v>
      </c>
    </row>
    <row r="2474" spans="1:4" ht="13.5">
      <c r="A2474" s="399">
        <v>95445</v>
      </c>
      <c r="B2474" s="398" t="s">
        <v>6968</v>
      </c>
      <c r="C2474" s="398" t="s">
        <v>76</v>
      </c>
      <c r="D2474" s="400" t="s">
        <v>7496</v>
      </c>
    </row>
    <row r="2475" spans="1:4" ht="13.5">
      <c r="A2475" s="399">
        <v>95446</v>
      </c>
      <c r="B2475" s="398" t="s">
        <v>6970</v>
      </c>
      <c r="C2475" s="398" t="s">
        <v>76</v>
      </c>
      <c r="D2475" s="400" t="s">
        <v>6928</v>
      </c>
    </row>
    <row r="2476" spans="1:4" ht="13.5">
      <c r="A2476" s="399">
        <v>95448</v>
      </c>
      <c r="B2476" s="398" t="s">
        <v>6972</v>
      </c>
      <c r="C2476" s="398" t="s">
        <v>76</v>
      </c>
      <c r="D2476" s="400" t="s">
        <v>8388</v>
      </c>
    </row>
    <row r="2477" spans="1:4" ht="13.5">
      <c r="A2477" s="399">
        <v>95576</v>
      </c>
      <c r="B2477" s="398" t="s">
        <v>6974</v>
      </c>
      <c r="C2477" s="398" t="s">
        <v>76</v>
      </c>
      <c r="D2477" s="400" t="s">
        <v>10324</v>
      </c>
    </row>
    <row r="2478" spans="1:4" ht="13.5">
      <c r="A2478" s="399">
        <v>95577</v>
      </c>
      <c r="B2478" s="398" t="s">
        <v>6975</v>
      </c>
      <c r="C2478" s="398" t="s">
        <v>76</v>
      </c>
      <c r="D2478" s="400" t="s">
        <v>7006</v>
      </c>
    </row>
    <row r="2479" spans="1:4" ht="13.5">
      <c r="A2479" s="399">
        <v>95578</v>
      </c>
      <c r="B2479" s="398" t="s">
        <v>6976</v>
      </c>
      <c r="C2479" s="398" t="s">
        <v>76</v>
      </c>
      <c r="D2479" s="400" t="s">
        <v>7496</v>
      </c>
    </row>
    <row r="2480" spans="1:4" ht="13.5">
      <c r="A2480" s="399">
        <v>95579</v>
      </c>
      <c r="B2480" s="398" t="s">
        <v>6977</v>
      </c>
      <c r="C2480" s="398" t="s">
        <v>76</v>
      </c>
      <c r="D2480" s="400" t="s">
        <v>7245</v>
      </c>
    </row>
    <row r="2481" spans="1:4" ht="13.5">
      <c r="A2481" s="399">
        <v>95580</v>
      </c>
      <c r="B2481" s="398" t="s">
        <v>6979</v>
      </c>
      <c r="C2481" s="398" t="s">
        <v>76</v>
      </c>
      <c r="D2481" s="400" t="s">
        <v>7258</v>
      </c>
    </row>
    <row r="2482" spans="1:4" ht="13.5">
      <c r="A2482" s="399">
        <v>95581</v>
      </c>
      <c r="B2482" s="398" t="s">
        <v>6981</v>
      </c>
      <c r="C2482" s="398" t="s">
        <v>76</v>
      </c>
      <c r="D2482" s="400" t="s">
        <v>6973</v>
      </c>
    </row>
    <row r="2483" spans="1:4" ht="13.5">
      <c r="A2483" s="399">
        <v>95582</v>
      </c>
      <c r="B2483" s="398" t="s">
        <v>6982</v>
      </c>
      <c r="C2483" s="398" t="s">
        <v>76</v>
      </c>
      <c r="D2483" s="400" t="s">
        <v>14560</v>
      </c>
    </row>
    <row r="2484" spans="1:4" ht="13.5">
      <c r="A2484" s="399">
        <v>95583</v>
      </c>
      <c r="B2484" s="398" t="s">
        <v>6984</v>
      </c>
      <c r="C2484" s="398" t="s">
        <v>76</v>
      </c>
      <c r="D2484" s="400" t="s">
        <v>14561</v>
      </c>
    </row>
    <row r="2485" spans="1:4" ht="13.5">
      <c r="A2485" s="399">
        <v>95584</v>
      </c>
      <c r="B2485" s="398" t="s">
        <v>6985</v>
      </c>
      <c r="C2485" s="398" t="s">
        <v>76</v>
      </c>
      <c r="D2485" s="400" t="s">
        <v>9325</v>
      </c>
    </row>
    <row r="2486" spans="1:4" ht="13.5">
      <c r="A2486" s="399">
        <v>95592</v>
      </c>
      <c r="B2486" s="398" t="s">
        <v>6986</v>
      </c>
      <c r="C2486" s="398" t="s">
        <v>76</v>
      </c>
      <c r="D2486" s="400" t="s">
        <v>4444</v>
      </c>
    </row>
    <row r="2487" spans="1:4" ht="13.5">
      <c r="A2487" s="399">
        <v>95593</v>
      </c>
      <c r="B2487" s="398" t="s">
        <v>6988</v>
      </c>
      <c r="C2487" s="398" t="s">
        <v>76</v>
      </c>
      <c r="D2487" s="400" t="s">
        <v>12392</v>
      </c>
    </row>
    <row r="2488" spans="1:4" ht="13.5">
      <c r="A2488" s="399">
        <v>95943</v>
      </c>
      <c r="B2488" s="398" t="s">
        <v>6990</v>
      </c>
      <c r="C2488" s="398" t="s">
        <v>76</v>
      </c>
      <c r="D2488" s="400" t="s">
        <v>5534</v>
      </c>
    </row>
    <row r="2489" spans="1:4" ht="13.5">
      <c r="A2489" s="399">
        <v>95944</v>
      </c>
      <c r="B2489" s="398" t="s">
        <v>6991</v>
      </c>
      <c r="C2489" s="398" t="s">
        <v>76</v>
      </c>
      <c r="D2489" s="400" t="s">
        <v>11259</v>
      </c>
    </row>
    <row r="2490" spans="1:4" ht="13.5">
      <c r="A2490" s="399">
        <v>95945</v>
      </c>
      <c r="B2490" s="398" t="s">
        <v>6993</v>
      </c>
      <c r="C2490" s="398" t="s">
        <v>76</v>
      </c>
      <c r="D2490" s="400" t="s">
        <v>14562</v>
      </c>
    </row>
    <row r="2491" spans="1:4" ht="13.5">
      <c r="A2491" s="399">
        <v>95946</v>
      </c>
      <c r="B2491" s="398" t="s">
        <v>6995</v>
      </c>
      <c r="C2491" s="398" t="s">
        <v>76</v>
      </c>
      <c r="D2491" s="400" t="s">
        <v>4522</v>
      </c>
    </row>
    <row r="2492" spans="1:4" ht="13.5">
      <c r="A2492" s="399">
        <v>95947</v>
      </c>
      <c r="B2492" s="398" t="s">
        <v>6997</v>
      </c>
      <c r="C2492" s="398" t="s">
        <v>76</v>
      </c>
      <c r="D2492" s="400" t="s">
        <v>8734</v>
      </c>
    </row>
    <row r="2493" spans="1:4" ht="13.5">
      <c r="A2493" s="399">
        <v>95948</v>
      </c>
      <c r="B2493" s="398" t="s">
        <v>6998</v>
      </c>
      <c r="C2493" s="398" t="s">
        <v>76</v>
      </c>
      <c r="D2493" s="400" t="s">
        <v>4263</v>
      </c>
    </row>
    <row r="2494" spans="1:4" ht="13.5">
      <c r="A2494" s="399">
        <v>96544</v>
      </c>
      <c r="B2494" s="398" t="s">
        <v>7000</v>
      </c>
      <c r="C2494" s="398" t="s">
        <v>76</v>
      </c>
      <c r="D2494" s="400" t="s">
        <v>14563</v>
      </c>
    </row>
    <row r="2495" spans="1:4" ht="13.5">
      <c r="A2495" s="399">
        <v>96545</v>
      </c>
      <c r="B2495" s="398" t="s">
        <v>7001</v>
      </c>
      <c r="C2495" s="398" t="s">
        <v>76</v>
      </c>
      <c r="D2495" s="400" t="s">
        <v>14106</v>
      </c>
    </row>
    <row r="2496" spans="1:4" ht="13.5">
      <c r="A2496" s="399">
        <v>96546</v>
      </c>
      <c r="B2496" s="398" t="s">
        <v>7002</v>
      </c>
      <c r="C2496" s="398" t="s">
        <v>76</v>
      </c>
      <c r="D2496" s="400" t="s">
        <v>14564</v>
      </c>
    </row>
    <row r="2497" spans="1:4" ht="13.5">
      <c r="A2497" s="399">
        <v>96547</v>
      </c>
      <c r="B2497" s="398" t="s">
        <v>7003</v>
      </c>
      <c r="C2497" s="398" t="s">
        <v>76</v>
      </c>
      <c r="D2497" s="400" t="s">
        <v>10973</v>
      </c>
    </row>
    <row r="2498" spans="1:4" ht="13.5">
      <c r="A2498" s="399">
        <v>96548</v>
      </c>
      <c r="B2498" s="398" t="s">
        <v>7004</v>
      </c>
      <c r="C2498" s="398" t="s">
        <v>76</v>
      </c>
      <c r="D2498" s="400" t="s">
        <v>7424</v>
      </c>
    </row>
    <row r="2499" spans="1:4" ht="13.5">
      <c r="A2499" s="399">
        <v>96549</v>
      </c>
      <c r="B2499" s="398" t="s">
        <v>7005</v>
      </c>
      <c r="C2499" s="398" t="s">
        <v>76</v>
      </c>
      <c r="D2499" s="400" t="s">
        <v>4914</v>
      </c>
    </row>
    <row r="2500" spans="1:4" ht="13.5">
      <c r="A2500" s="399">
        <v>96550</v>
      </c>
      <c r="B2500" s="398" t="s">
        <v>7007</v>
      </c>
      <c r="C2500" s="398" t="s">
        <v>76</v>
      </c>
      <c r="D2500" s="400" t="s">
        <v>14565</v>
      </c>
    </row>
    <row r="2501" spans="1:4" ht="13.5">
      <c r="A2501" s="399">
        <v>100064</v>
      </c>
      <c r="B2501" s="398" t="s">
        <v>7008</v>
      </c>
      <c r="C2501" s="398" t="s">
        <v>76</v>
      </c>
      <c r="D2501" s="400" t="s">
        <v>7010</v>
      </c>
    </row>
    <row r="2502" spans="1:4" ht="13.5">
      <c r="A2502" s="399">
        <v>100066</v>
      </c>
      <c r="B2502" s="398" t="s">
        <v>7009</v>
      </c>
      <c r="C2502" s="398" t="s">
        <v>76</v>
      </c>
      <c r="D2502" s="400" t="s">
        <v>5248</v>
      </c>
    </row>
    <row r="2503" spans="1:4" ht="13.5">
      <c r="A2503" s="399">
        <v>100067</v>
      </c>
      <c r="B2503" s="398" t="s">
        <v>7011</v>
      </c>
      <c r="C2503" s="398" t="s">
        <v>76</v>
      </c>
      <c r="D2503" s="400" t="s">
        <v>14557</v>
      </c>
    </row>
    <row r="2504" spans="1:4" ht="13.5">
      <c r="A2504" s="399">
        <v>100068</v>
      </c>
      <c r="B2504" s="398" t="s">
        <v>7012</v>
      </c>
      <c r="C2504" s="398" t="s">
        <v>76</v>
      </c>
      <c r="D2504" s="400" t="s">
        <v>9459</v>
      </c>
    </row>
    <row r="2505" spans="1:4" ht="13.5">
      <c r="A2505" s="399">
        <v>102920</v>
      </c>
      <c r="B2505" s="398" t="s">
        <v>7013</v>
      </c>
      <c r="C2505" s="398" t="s">
        <v>76</v>
      </c>
      <c r="D2505" s="400" t="s">
        <v>8448</v>
      </c>
    </row>
    <row r="2506" spans="1:4" ht="13.5">
      <c r="A2506" s="399">
        <v>102921</v>
      </c>
      <c r="B2506" s="398" t="s">
        <v>7014</v>
      </c>
      <c r="C2506" s="398" t="s">
        <v>76</v>
      </c>
      <c r="D2506" s="400" t="s">
        <v>14566</v>
      </c>
    </row>
    <row r="2507" spans="1:4" ht="13.5">
      <c r="A2507" s="399">
        <v>102922</v>
      </c>
      <c r="B2507" s="398" t="s">
        <v>7015</v>
      </c>
      <c r="C2507" s="398" t="s">
        <v>76</v>
      </c>
      <c r="D2507" s="400" t="s">
        <v>14567</v>
      </c>
    </row>
    <row r="2508" spans="1:4" ht="13.5">
      <c r="A2508" s="399">
        <v>102923</v>
      </c>
      <c r="B2508" s="398" t="s">
        <v>7016</v>
      </c>
      <c r="C2508" s="398" t="s">
        <v>76</v>
      </c>
      <c r="D2508" s="400" t="s">
        <v>8199</v>
      </c>
    </row>
    <row r="2509" spans="1:4" ht="13.5">
      <c r="A2509" s="399">
        <v>103088</v>
      </c>
      <c r="B2509" s="398" t="s">
        <v>7018</v>
      </c>
      <c r="C2509" s="398" t="s">
        <v>76</v>
      </c>
      <c r="D2509" s="400" t="s">
        <v>14568</v>
      </c>
    </row>
    <row r="2510" spans="1:4" ht="13.5">
      <c r="A2510" s="399">
        <v>89993</v>
      </c>
      <c r="B2510" s="398" t="s">
        <v>7020</v>
      </c>
      <c r="C2510" s="398" t="s">
        <v>75</v>
      </c>
      <c r="D2510" s="400" t="s">
        <v>14569</v>
      </c>
    </row>
    <row r="2511" spans="1:4" ht="13.5">
      <c r="A2511" s="399">
        <v>89994</v>
      </c>
      <c r="B2511" s="398" t="s">
        <v>7021</v>
      </c>
      <c r="C2511" s="398" t="s">
        <v>75</v>
      </c>
      <c r="D2511" s="400" t="s">
        <v>14570</v>
      </c>
    </row>
    <row r="2512" spans="1:4" ht="13.5">
      <c r="A2512" s="399">
        <v>89995</v>
      </c>
      <c r="B2512" s="398" t="s">
        <v>7022</v>
      </c>
      <c r="C2512" s="398" t="s">
        <v>75</v>
      </c>
      <c r="D2512" s="400" t="s">
        <v>14571</v>
      </c>
    </row>
    <row r="2513" spans="1:4" ht="13.5">
      <c r="A2513" s="399">
        <v>90278</v>
      </c>
      <c r="B2513" s="398" t="s">
        <v>7023</v>
      </c>
      <c r="C2513" s="398" t="s">
        <v>75</v>
      </c>
      <c r="D2513" s="400" t="s">
        <v>14572</v>
      </c>
    </row>
    <row r="2514" spans="1:4" ht="13.5">
      <c r="A2514" s="399">
        <v>90279</v>
      </c>
      <c r="B2514" s="398" t="s">
        <v>7024</v>
      </c>
      <c r="C2514" s="398" t="s">
        <v>75</v>
      </c>
      <c r="D2514" s="400" t="s">
        <v>14573</v>
      </c>
    </row>
    <row r="2515" spans="1:4" ht="13.5">
      <c r="A2515" s="399">
        <v>90280</v>
      </c>
      <c r="B2515" s="398" t="s">
        <v>7025</v>
      </c>
      <c r="C2515" s="398" t="s">
        <v>75</v>
      </c>
      <c r="D2515" s="400" t="s">
        <v>14574</v>
      </c>
    </row>
    <row r="2516" spans="1:4" ht="13.5">
      <c r="A2516" s="399">
        <v>90281</v>
      </c>
      <c r="B2516" s="398" t="s">
        <v>7026</v>
      </c>
      <c r="C2516" s="398" t="s">
        <v>75</v>
      </c>
      <c r="D2516" s="400" t="s">
        <v>14575</v>
      </c>
    </row>
    <row r="2517" spans="1:4" ht="13.5">
      <c r="A2517" s="399">
        <v>90282</v>
      </c>
      <c r="B2517" s="398" t="s">
        <v>7027</v>
      </c>
      <c r="C2517" s="398" t="s">
        <v>75</v>
      </c>
      <c r="D2517" s="400" t="s">
        <v>14576</v>
      </c>
    </row>
    <row r="2518" spans="1:4" ht="13.5">
      <c r="A2518" s="399">
        <v>90283</v>
      </c>
      <c r="B2518" s="398" t="s">
        <v>7028</v>
      </c>
      <c r="C2518" s="398" t="s">
        <v>75</v>
      </c>
      <c r="D2518" s="400" t="s">
        <v>14577</v>
      </c>
    </row>
    <row r="2519" spans="1:4" ht="13.5">
      <c r="A2519" s="399">
        <v>90284</v>
      </c>
      <c r="B2519" s="398" t="s">
        <v>7029</v>
      </c>
      <c r="C2519" s="398" t="s">
        <v>75</v>
      </c>
      <c r="D2519" s="400" t="s">
        <v>14578</v>
      </c>
    </row>
    <row r="2520" spans="1:4" ht="13.5">
      <c r="A2520" s="399">
        <v>90285</v>
      </c>
      <c r="B2520" s="398" t="s">
        <v>7030</v>
      </c>
      <c r="C2520" s="398" t="s">
        <v>75</v>
      </c>
      <c r="D2520" s="400" t="s">
        <v>14579</v>
      </c>
    </row>
    <row r="2521" spans="1:4" ht="13.5">
      <c r="A2521" s="399">
        <v>92718</v>
      </c>
      <c r="B2521" s="398" t="s">
        <v>7031</v>
      </c>
      <c r="C2521" s="398" t="s">
        <v>75</v>
      </c>
      <c r="D2521" s="400" t="s">
        <v>14580</v>
      </c>
    </row>
    <row r="2522" spans="1:4" ht="13.5">
      <c r="A2522" s="399">
        <v>92719</v>
      </c>
      <c r="B2522" s="398" t="s">
        <v>7032</v>
      </c>
      <c r="C2522" s="398" t="s">
        <v>75</v>
      </c>
      <c r="D2522" s="400" t="s">
        <v>14581</v>
      </c>
    </row>
    <row r="2523" spans="1:4" ht="13.5">
      <c r="A2523" s="399">
        <v>92720</v>
      </c>
      <c r="B2523" s="398" t="s">
        <v>7033</v>
      </c>
      <c r="C2523" s="398" t="s">
        <v>75</v>
      </c>
      <c r="D2523" s="400" t="s">
        <v>14582</v>
      </c>
    </row>
    <row r="2524" spans="1:4" ht="13.5">
      <c r="A2524" s="399">
        <v>92721</v>
      </c>
      <c r="B2524" s="398" t="s">
        <v>7034</v>
      </c>
      <c r="C2524" s="398" t="s">
        <v>75</v>
      </c>
      <c r="D2524" s="400" t="s">
        <v>14583</v>
      </c>
    </row>
    <row r="2525" spans="1:4" ht="13.5">
      <c r="A2525" s="399">
        <v>92722</v>
      </c>
      <c r="B2525" s="398" t="s">
        <v>7035</v>
      </c>
      <c r="C2525" s="398" t="s">
        <v>75</v>
      </c>
      <c r="D2525" s="400" t="s">
        <v>14584</v>
      </c>
    </row>
    <row r="2526" spans="1:4" ht="13.5">
      <c r="A2526" s="399">
        <v>92723</v>
      </c>
      <c r="B2526" s="398" t="s">
        <v>7036</v>
      </c>
      <c r="C2526" s="398" t="s">
        <v>75</v>
      </c>
      <c r="D2526" s="400" t="s">
        <v>14585</v>
      </c>
    </row>
    <row r="2527" spans="1:4" ht="13.5">
      <c r="A2527" s="399">
        <v>92724</v>
      </c>
      <c r="B2527" s="398" t="s">
        <v>7037</v>
      </c>
      <c r="C2527" s="398" t="s">
        <v>75</v>
      </c>
      <c r="D2527" s="400" t="s">
        <v>14586</v>
      </c>
    </row>
    <row r="2528" spans="1:4" ht="13.5">
      <c r="A2528" s="399">
        <v>92725</v>
      </c>
      <c r="B2528" s="398" t="s">
        <v>7038</v>
      </c>
      <c r="C2528" s="398" t="s">
        <v>75</v>
      </c>
      <c r="D2528" s="400" t="s">
        <v>14587</v>
      </c>
    </row>
    <row r="2529" spans="1:4" ht="13.5">
      <c r="A2529" s="399">
        <v>92726</v>
      </c>
      <c r="B2529" s="398" t="s">
        <v>7039</v>
      </c>
      <c r="C2529" s="398" t="s">
        <v>75</v>
      </c>
      <c r="D2529" s="400" t="s">
        <v>14588</v>
      </c>
    </row>
    <row r="2530" spans="1:4" ht="13.5">
      <c r="A2530" s="399">
        <v>92727</v>
      </c>
      <c r="B2530" s="398" t="s">
        <v>7040</v>
      </c>
      <c r="C2530" s="398" t="s">
        <v>75</v>
      </c>
      <c r="D2530" s="400" t="s">
        <v>14589</v>
      </c>
    </row>
    <row r="2531" spans="1:4" ht="13.5">
      <c r="A2531" s="399">
        <v>92728</v>
      </c>
      <c r="B2531" s="398" t="s">
        <v>7041</v>
      </c>
      <c r="C2531" s="398" t="s">
        <v>75</v>
      </c>
      <c r="D2531" s="400" t="s">
        <v>14590</v>
      </c>
    </row>
    <row r="2532" spans="1:4" ht="13.5">
      <c r="A2532" s="399">
        <v>92729</v>
      </c>
      <c r="B2532" s="398" t="s">
        <v>7042</v>
      </c>
      <c r="C2532" s="398" t="s">
        <v>75</v>
      </c>
      <c r="D2532" s="400" t="s">
        <v>14591</v>
      </c>
    </row>
    <row r="2533" spans="1:4" ht="13.5">
      <c r="A2533" s="399">
        <v>92730</v>
      </c>
      <c r="B2533" s="398" t="s">
        <v>7043</v>
      </c>
      <c r="C2533" s="398" t="s">
        <v>75</v>
      </c>
      <c r="D2533" s="400" t="s">
        <v>14592</v>
      </c>
    </row>
    <row r="2534" spans="1:4" ht="13.5">
      <c r="A2534" s="399">
        <v>92731</v>
      </c>
      <c r="B2534" s="398" t="s">
        <v>7044</v>
      </c>
      <c r="C2534" s="398" t="s">
        <v>75</v>
      </c>
      <c r="D2534" s="400" t="s">
        <v>14593</v>
      </c>
    </row>
    <row r="2535" spans="1:4" ht="13.5">
      <c r="A2535" s="399">
        <v>92732</v>
      </c>
      <c r="B2535" s="398" t="s">
        <v>7045</v>
      </c>
      <c r="C2535" s="398" t="s">
        <v>75</v>
      </c>
      <c r="D2535" s="400" t="s">
        <v>14594</v>
      </c>
    </row>
    <row r="2536" spans="1:4" ht="13.5">
      <c r="A2536" s="399">
        <v>92733</v>
      </c>
      <c r="B2536" s="398" t="s">
        <v>7046</v>
      </c>
      <c r="C2536" s="398" t="s">
        <v>75</v>
      </c>
      <c r="D2536" s="400" t="s">
        <v>14595</v>
      </c>
    </row>
    <row r="2537" spans="1:4" ht="13.5">
      <c r="A2537" s="399">
        <v>92734</v>
      </c>
      <c r="B2537" s="398" t="s">
        <v>7047</v>
      </c>
      <c r="C2537" s="398" t="s">
        <v>75</v>
      </c>
      <c r="D2537" s="400" t="s">
        <v>14596</v>
      </c>
    </row>
    <row r="2538" spans="1:4" ht="13.5">
      <c r="A2538" s="399">
        <v>92735</v>
      </c>
      <c r="B2538" s="398" t="s">
        <v>7048</v>
      </c>
      <c r="C2538" s="398" t="s">
        <v>75</v>
      </c>
      <c r="D2538" s="400" t="s">
        <v>13805</v>
      </c>
    </row>
    <row r="2539" spans="1:4" ht="13.5">
      <c r="A2539" s="399">
        <v>92736</v>
      </c>
      <c r="B2539" s="398" t="s">
        <v>7049</v>
      </c>
      <c r="C2539" s="398" t="s">
        <v>75</v>
      </c>
      <c r="D2539" s="400" t="s">
        <v>14597</v>
      </c>
    </row>
    <row r="2540" spans="1:4" ht="13.5">
      <c r="A2540" s="399">
        <v>92739</v>
      </c>
      <c r="B2540" s="398" t="s">
        <v>7050</v>
      </c>
      <c r="C2540" s="398" t="s">
        <v>75</v>
      </c>
      <c r="D2540" s="400" t="s">
        <v>14598</v>
      </c>
    </row>
    <row r="2541" spans="1:4" ht="13.5">
      <c r="A2541" s="399">
        <v>92740</v>
      </c>
      <c r="B2541" s="398" t="s">
        <v>7051</v>
      </c>
      <c r="C2541" s="398" t="s">
        <v>75</v>
      </c>
      <c r="D2541" s="400" t="s">
        <v>14599</v>
      </c>
    </row>
    <row r="2542" spans="1:4" ht="13.5">
      <c r="A2542" s="399">
        <v>92741</v>
      </c>
      <c r="B2542" s="398" t="s">
        <v>7052</v>
      </c>
      <c r="C2542" s="398" t="s">
        <v>75</v>
      </c>
      <c r="D2542" s="400" t="s">
        <v>14600</v>
      </c>
    </row>
    <row r="2543" spans="1:4" ht="13.5">
      <c r="A2543" s="399">
        <v>92742</v>
      </c>
      <c r="B2543" s="398" t="s">
        <v>7053</v>
      </c>
      <c r="C2543" s="398" t="s">
        <v>75</v>
      </c>
      <c r="D2543" s="400" t="s">
        <v>14601</v>
      </c>
    </row>
    <row r="2544" spans="1:4" ht="13.5">
      <c r="A2544" s="399">
        <v>92873</v>
      </c>
      <c r="B2544" s="398" t="s">
        <v>7054</v>
      </c>
      <c r="C2544" s="398" t="s">
        <v>75</v>
      </c>
      <c r="D2544" s="400" t="s">
        <v>14602</v>
      </c>
    </row>
    <row r="2545" spans="1:4" ht="13.5">
      <c r="A2545" s="399">
        <v>92874</v>
      </c>
      <c r="B2545" s="398" t="s">
        <v>7055</v>
      </c>
      <c r="C2545" s="398" t="s">
        <v>75</v>
      </c>
      <c r="D2545" s="400" t="s">
        <v>4750</v>
      </c>
    </row>
    <row r="2546" spans="1:4" ht="13.5">
      <c r="A2546" s="399">
        <v>94962</v>
      </c>
      <c r="B2546" s="398" t="s">
        <v>7056</v>
      </c>
      <c r="C2546" s="398" t="s">
        <v>75</v>
      </c>
      <c r="D2546" s="400" t="s">
        <v>14603</v>
      </c>
    </row>
    <row r="2547" spans="1:4" ht="13.5">
      <c r="A2547" s="399">
        <v>94963</v>
      </c>
      <c r="B2547" s="398" t="s">
        <v>7057</v>
      </c>
      <c r="C2547" s="398" t="s">
        <v>75</v>
      </c>
      <c r="D2547" s="400" t="s">
        <v>14604</v>
      </c>
    </row>
    <row r="2548" spans="1:4" ht="13.5">
      <c r="A2548" s="399">
        <v>94964</v>
      </c>
      <c r="B2548" s="398" t="s">
        <v>7058</v>
      </c>
      <c r="C2548" s="398" t="s">
        <v>75</v>
      </c>
      <c r="D2548" s="400" t="s">
        <v>14605</v>
      </c>
    </row>
    <row r="2549" spans="1:4" ht="13.5">
      <c r="A2549" s="399">
        <v>94965</v>
      </c>
      <c r="B2549" s="398" t="s">
        <v>7059</v>
      </c>
      <c r="C2549" s="398" t="s">
        <v>75</v>
      </c>
      <c r="D2549" s="400" t="s">
        <v>14606</v>
      </c>
    </row>
    <row r="2550" spans="1:4" ht="13.5">
      <c r="A2550" s="399">
        <v>94966</v>
      </c>
      <c r="B2550" s="398" t="s">
        <v>7060</v>
      </c>
      <c r="C2550" s="398" t="s">
        <v>75</v>
      </c>
      <c r="D2550" s="400" t="s">
        <v>14607</v>
      </c>
    </row>
    <row r="2551" spans="1:4" ht="13.5">
      <c r="A2551" s="399">
        <v>94967</v>
      </c>
      <c r="B2551" s="398" t="s">
        <v>7061</v>
      </c>
      <c r="C2551" s="398" t="s">
        <v>75</v>
      </c>
      <c r="D2551" s="400" t="s">
        <v>14608</v>
      </c>
    </row>
    <row r="2552" spans="1:4" ht="13.5">
      <c r="A2552" s="399">
        <v>94968</v>
      </c>
      <c r="B2552" s="398" t="s">
        <v>7062</v>
      </c>
      <c r="C2552" s="398" t="s">
        <v>75</v>
      </c>
      <c r="D2552" s="400" t="s">
        <v>14609</v>
      </c>
    </row>
    <row r="2553" spans="1:4" ht="13.5">
      <c r="A2553" s="399">
        <v>94969</v>
      </c>
      <c r="B2553" s="398" t="s">
        <v>7063</v>
      </c>
      <c r="C2553" s="398" t="s">
        <v>75</v>
      </c>
      <c r="D2553" s="400" t="s">
        <v>14610</v>
      </c>
    </row>
    <row r="2554" spans="1:4" ht="13.5">
      <c r="A2554" s="399">
        <v>94970</v>
      </c>
      <c r="B2554" s="398" t="s">
        <v>7064</v>
      </c>
      <c r="C2554" s="398" t="s">
        <v>75</v>
      </c>
      <c r="D2554" s="400" t="s">
        <v>14611</v>
      </c>
    </row>
    <row r="2555" spans="1:4" ht="13.5">
      <c r="A2555" s="399">
        <v>94971</v>
      </c>
      <c r="B2555" s="398" t="s">
        <v>7065</v>
      </c>
      <c r="C2555" s="398" t="s">
        <v>75</v>
      </c>
      <c r="D2555" s="400" t="s">
        <v>14612</v>
      </c>
    </row>
    <row r="2556" spans="1:4" ht="13.5">
      <c r="A2556" s="399">
        <v>94972</v>
      </c>
      <c r="B2556" s="398" t="s">
        <v>7066</v>
      </c>
      <c r="C2556" s="398" t="s">
        <v>75</v>
      </c>
      <c r="D2556" s="400" t="s">
        <v>14613</v>
      </c>
    </row>
    <row r="2557" spans="1:4" ht="13.5">
      <c r="A2557" s="399">
        <v>94973</v>
      </c>
      <c r="B2557" s="398" t="s">
        <v>7067</v>
      </c>
      <c r="C2557" s="398" t="s">
        <v>75</v>
      </c>
      <c r="D2557" s="400" t="s">
        <v>14614</v>
      </c>
    </row>
    <row r="2558" spans="1:4" ht="13.5">
      <c r="A2558" s="399">
        <v>94974</v>
      </c>
      <c r="B2558" s="398" t="s">
        <v>7068</v>
      </c>
      <c r="C2558" s="398" t="s">
        <v>75</v>
      </c>
      <c r="D2558" s="400" t="s">
        <v>14615</v>
      </c>
    </row>
    <row r="2559" spans="1:4" ht="13.5">
      <c r="A2559" s="399">
        <v>94975</v>
      </c>
      <c r="B2559" s="398" t="s">
        <v>7069</v>
      </c>
      <c r="C2559" s="398" t="s">
        <v>75</v>
      </c>
      <c r="D2559" s="400" t="s">
        <v>14616</v>
      </c>
    </row>
    <row r="2560" spans="1:4" ht="13.5">
      <c r="A2560" s="399">
        <v>96555</v>
      </c>
      <c r="B2560" s="398" t="s">
        <v>7070</v>
      </c>
      <c r="C2560" s="398" t="s">
        <v>75</v>
      </c>
      <c r="D2560" s="400" t="s">
        <v>14617</v>
      </c>
    </row>
    <row r="2561" spans="1:4" ht="13.5">
      <c r="A2561" s="399">
        <v>96556</v>
      </c>
      <c r="B2561" s="398" t="s">
        <v>7071</v>
      </c>
      <c r="C2561" s="398" t="s">
        <v>75</v>
      </c>
      <c r="D2561" s="400" t="s">
        <v>14618</v>
      </c>
    </row>
    <row r="2562" spans="1:4" ht="13.5">
      <c r="A2562" s="399">
        <v>96557</v>
      </c>
      <c r="B2562" s="398" t="s">
        <v>7072</v>
      </c>
      <c r="C2562" s="398" t="s">
        <v>75</v>
      </c>
      <c r="D2562" s="400" t="s">
        <v>14619</v>
      </c>
    </row>
    <row r="2563" spans="1:4" ht="13.5">
      <c r="A2563" s="399">
        <v>96558</v>
      </c>
      <c r="B2563" s="398" t="s">
        <v>7073</v>
      </c>
      <c r="C2563" s="398" t="s">
        <v>75</v>
      </c>
      <c r="D2563" s="400" t="s">
        <v>14620</v>
      </c>
    </row>
    <row r="2564" spans="1:4" ht="13.5">
      <c r="A2564" s="399">
        <v>99235</v>
      </c>
      <c r="B2564" s="398" t="s">
        <v>7074</v>
      </c>
      <c r="C2564" s="398" t="s">
        <v>75</v>
      </c>
      <c r="D2564" s="400" t="s">
        <v>14621</v>
      </c>
    </row>
    <row r="2565" spans="1:4" ht="13.5">
      <c r="A2565" s="399">
        <v>99431</v>
      </c>
      <c r="B2565" s="398" t="s">
        <v>7075</v>
      </c>
      <c r="C2565" s="398" t="s">
        <v>75</v>
      </c>
      <c r="D2565" s="400" t="s">
        <v>14622</v>
      </c>
    </row>
    <row r="2566" spans="1:4" ht="13.5">
      <c r="A2566" s="399">
        <v>99432</v>
      </c>
      <c r="B2566" s="398" t="s">
        <v>7076</v>
      </c>
      <c r="C2566" s="398" t="s">
        <v>75</v>
      </c>
      <c r="D2566" s="400" t="s">
        <v>14623</v>
      </c>
    </row>
    <row r="2567" spans="1:4" ht="13.5">
      <c r="A2567" s="399">
        <v>99433</v>
      </c>
      <c r="B2567" s="398" t="s">
        <v>7077</v>
      </c>
      <c r="C2567" s="398" t="s">
        <v>75</v>
      </c>
      <c r="D2567" s="400" t="s">
        <v>14624</v>
      </c>
    </row>
    <row r="2568" spans="1:4" ht="13.5">
      <c r="A2568" s="399">
        <v>99434</v>
      </c>
      <c r="B2568" s="398" t="s">
        <v>7078</v>
      </c>
      <c r="C2568" s="398" t="s">
        <v>75</v>
      </c>
      <c r="D2568" s="400" t="s">
        <v>14625</v>
      </c>
    </row>
    <row r="2569" spans="1:4" ht="13.5">
      <c r="A2569" s="399">
        <v>99435</v>
      </c>
      <c r="B2569" s="398" t="s">
        <v>7079</v>
      </c>
      <c r="C2569" s="398" t="s">
        <v>75</v>
      </c>
      <c r="D2569" s="400" t="s">
        <v>14626</v>
      </c>
    </row>
    <row r="2570" spans="1:4" ht="13.5">
      <c r="A2570" s="399">
        <v>99436</v>
      </c>
      <c r="B2570" s="398" t="s">
        <v>7080</v>
      </c>
      <c r="C2570" s="398" t="s">
        <v>75</v>
      </c>
      <c r="D2570" s="400" t="s">
        <v>14627</v>
      </c>
    </row>
    <row r="2571" spans="1:4" ht="13.5">
      <c r="A2571" s="399">
        <v>99437</v>
      </c>
      <c r="B2571" s="398" t="s">
        <v>7081</v>
      </c>
      <c r="C2571" s="398" t="s">
        <v>75</v>
      </c>
      <c r="D2571" s="400" t="s">
        <v>14628</v>
      </c>
    </row>
    <row r="2572" spans="1:4" ht="13.5">
      <c r="A2572" s="399">
        <v>99438</v>
      </c>
      <c r="B2572" s="398" t="s">
        <v>7082</v>
      </c>
      <c r="C2572" s="398" t="s">
        <v>75</v>
      </c>
      <c r="D2572" s="400" t="s">
        <v>14629</v>
      </c>
    </row>
    <row r="2573" spans="1:4" ht="13.5">
      <c r="A2573" s="399">
        <v>99439</v>
      </c>
      <c r="B2573" s="398" t="s">
        <v>7083</v>
      </c>
      <c r="C2573" s="398" t="s">
        <v>75</v>
      </c>
      <c r="D2573" s="400" t="s">
        <v>14630</v>
      </c>
    </row>
    <row r="2574" spans="1:4" ht="13.5">
      <c r="A2574" s="399">
        <v>102473</v>
      </c>
      <c r="B2574" s="398" t="s">
        <v>7084</v>
      </c>
      <c r="C2574" s="398" t="s">
        <v>75</v>
      </c>
      <c r="D2574" s="400" t="s">
        <v>14631</v>
      </c>
    </row>
    <row r="2575" spans="1:4" ht="13.5">
      <c r="A2575" s="399">
        <v>102474</v>
      </c>
      <c r="B2575" s="398" t="s">
        <v>7085</v>
      </c>
      <c r="C2575" s="398" t="s">
        <v>75</v>
      </c>
      <c r="D2575" s="400" t="s">
        <v>14632</v>
      </c>
    </row>
    <row r="2576" spans="1:4" ht="13.5">
      <c r="A2576" s="399">
        <v>102475</v>
      </c>
      <c r="B2576" s="398" t="s">
        <v>7086</v>
      </c>
      <c r="C2576" s="398" t="s">
        <v>75</v>
      </c>
      <c r="D2576" s="400" t="s">
        <v>14633</v>
      </c>
    </row>
    <row r="2577" spans="1:4" ht="13.5">
      <c r="A2577" s="399">
        <v>102476</v>
      </c>
      <c r="B2577" s="398" t="s">
        <v>7087</v>
      </c>
      <c r="C2577" s="398" t="s">
        <v>75</v>
      </c>
      <c r="D2577" s="400" t="s">
        <v>14634</v>
      </c>
    </row>
    <row r="2578" spans="1:4" ht="13.5">
      <c r="A2578" s="399">
        <v>102477</v>
      </c>
      <c r="B2578" s="398" t="s">
        <v>7088</v>
      </c>
      <c r="C2578" s="398" t="s">
        <v>75</v>
      </c>
      <c r="D2578" s="400" t="s">
        <v>14635</v>
      </c>
    </row>
    <row r="2579" spans="1:4" ht="13.5">
      <c r="A2579" s="399">
        <v>102478</v>
      </c>
      <c r="B2579" s="398" t="s">
        <v>7089</v>
      </c>
      <c r="C2579" s="398" t="s">
        <v>75</v>
      </c>
      <c r="D2579" s="400" t="s">
        <v>14636</v>
      </c>
    </row>
    <row r="2580" spans="1:4" ht="13.5">
      <c r="A2580" s="399">
        <v>102479</v>
      </c>
      <c r="B2580" s="398" t="s">
        <v>7090</v>
      </c>
      <c r="C2580" s="398" t="s">
        <v>75</v>
      </c>
      <c r="D2580" s="400" t="s">
        <v>14637</v>
      </c>
    </row>
    <row r="2581" spans="1:4" ht="13.5">
      <c r="A2581" s="399">
        <v>102480</v>
      </c>
      <c r="B2581" s="398" t="s">
        <v>7091</v>
      </c>
      <c r="C2581" s="398" t="s">
        <v>75</v>
      </c>
      <c r="D2581" s="400" t="s">
        <v>14638</v>
      </c>
    </row>
    <row r="2582" spans="1:4" ht="13.5">
      <c r="A2582" s="399">
        <v>102481</v>
      </c>
      <c r="B2582" s="398" t="s">
        <v>7092</v>
      </c>
      <c r="C2582" s="398" t="s">
        <v>75</v>
      </c>
      <c r="D2582" s="400" t="s">
        <v>14639</v>
      </c>
    </row>
    <row r="2583" spans="1:4" ht="13.5">
      <c r="A2583" s="399">
        <v>102482</v>
      </c>
      <c r="B2583" s="398" t="s">
        <v>7093</v>
      </c>
      <c r="C2583" s="398" t="s">
        <v>75</v>
      </c>
      <c r="D2583" s="400" t="s">
        <v>14640</v>
      </c>
    </row>
    <row r="2584" spans="1:4" ht="13.5">
      <c r="A2584" s="399">
        <v>102483</v>
      </c>
      <c r="B2584" s="398" t="s">
        <v>7094</v>
      </c>
      <c r="C2584" s="398" t="s">
        <v>75</v>
      </c>
      <c r="D2584" s="400" t="s">
        <v>14641</v>
      </c>
    </row>
    <row r="2585" spans="1:4" ht="13.5">
      <c r="A2585" s="399">
        <v>102484</v>
      </c>
      <c r="B2585" s="398" t="s">
        <v>7095</v>
      </c>
      <c r="C2585" s="398" t="s">
        <v>75</v>
      </c>
      <c r="D2585" s="400" t="s">
        <v>14642</v>
      </c>
    </row>
    <row r="2586" spans="1:4" ht="13.5">
      <c r="A2586" s="399">
        <v>102485</v>
      </c>
      <c r="B2586" s="398" t="s">
        <v>7096</v>
      </c>
      <c r="C2586" s="398" t="s">
        <v>75</v>
      </c>
      <c r="D2586" s="400" t="s">
        <v>14643</v>
      </c>
    </row>
    <row r="2587" spans="1:4" ht="13.5">
      <c r="A2587" s="399">
        <v>102486</v>
      </c>
      <c r="B2587" s="398" t="s">
        <v>7097</v>
      </c>
      <c r="C2587" s="398" t="s">
        <v>75</v>
      </c>
      <c r="D2587" s="400" t="s">
        <v>14644</v>
      </c>
    </row>
    <row r="2588" spans="1:4" ht="13.5">
      <c r="A2588" s="399">
        <v>102487</v>
      </c>
      <c r="B2588" s="398" t="s">
        <v>7098</v>
      </c>
      <c r="C2588" s="398" t="s">
        <v>75</v>
      </c>
      <c r="D2588" s="400" t="s">
        <v>14645</v>
      </c>
    </row>
    <row r="2589" spans="1:4" ht="13.5">
      <c r="A2589" s="399">
        <v>103183</v>
      </c>
      <c r="B2589" s="398" t="s">
        <v>7099</v>
      </c>
      <c r="C2589" s="398" t="s">
        <v>75</v>
      </c>
      <c r="D2589" s="400" t="s">
        <v>14646</v>
      </c>
    </row>
    <row r="2590" spans="1:4" ht="13.5">
      <c r="A2590" s="399">
        <v>103184</v>
      </c>
      <c r="B2590" s="398" t="s">
        <v>7100</v>
      </c>
      <c r="C2590" s="398" t="s">
        <v>75</v>
      </c>
      <c r="D2590" s="400" t="s">
        <v>14647</v>
      </c>
    </row>
    <row r="2591" spans="1:4" ht="13.5">
      <c r="A2591" s="399">
        <v>101963</v>
      </c>
      <c r="B2591" s="398" t="s">
        <v>7101</v>
      </c>
      <c r="C2591" s="398" t="s">
        <v>2498</v>
      </c>
      <c r="D2591" s="400" t="s">
        <v>14648</v>
      </c>
    </row>
    <row r="2592" spans="1:4" ht="13.5">
      <c r="A2592" s="399">
        <v>101964</v>
      </c>
      <c r="B2592" s="398" t="s">
        <v>7102</v>
      </c>
      <c r="C2592" s="398" t="s">
        <v>2498</v>
      </c>
      <c r="D2592" s="400" t="s">
        <v>14649</v>
      </c>
    </row>
    <row r="2593" spans="1:4" ht="13.5">
      <c r="A2593" s="399">
        <v>101165</v>
      </c>
      <c r="B2593" s="398" t="s">
        <v>7103</v>
      </c>
      <c r="C2593" s="398" t="s">
        <v>75</v>
      </c>
      <c r="D2593" s="400" t="s">
        <v>14650</v>
      </c>
    </row>
    <row r="2594" spans="1:4" ht="13.5">
      <c r="A2594" s="399">
        <v>101166</v>
      </c>
      <c r="B2594" s="398" t="s">
        <v>7104</v>
      </c>
      <c r="C2594" s="398" t="s">
        <v>75</v>
      </c>
      <c r="D2594" s="400" t="s">
        <v>14651</v>
      </c>
    </row>
    <row r="2595" spans="1:4" ht="13.5">
      <c r="A2595" s="399">
        <v>98575</v>
      </c>
      <c r="B2595" s="398" t="s">
        <v>7105</v>
      </c>
      <c r="C2595" s="398" t="s">
        <v>81</v>
      </c>
      <c r="D2595" s="400" t="s">
        <v>14652</v>
      </c>
    </row>
    <row r="2596" spans="1:4" ht="13.5">
      <c r="A2596" s="399">
        <v>98576</v>
      </c>
      <c r="B2596" s="398" t="s">
        <v>7106</v>
      </c>
      <c r="C2596" s="398" t="s">
        <v>81</v>
      </c>
      <c r="D2596" s="400" t="s">
        <v>9578</v>
      </c>
    </row>
    <row r="2597" spans="1:4" ht="13.5">
      <c r="A2597" s="399">
        <v>98577</v>
      </c>
      <c r="B2597" s="398" t="s">
        <v>7107</v>
      </c>
      <c r="C2597" s="398" t="s">
        <v>81</v>
      </c>
      <c r="D2597" s="400" t="s">
        <v>13287</v>
      </c>
    </row>
    <row r="2598" spans="1:4" ht="13.5">
      <c r="A2598" s="399">
        <v>93182</v>
      </c>
      <c r="B2598" s="398" t="s">
        <v>7109</v>
      </c>
      <c r="C2598" s="398" t="s">
        <v>81</v>
      </c>
      <c r="D2598" s="400" t="s">
        <v>14427</v>
      </c>
    </row>
    <row r="2599" spans="1:4" ht="13.5">
      <c r="A2599" s="399">
        <v>93183</v>
      </c>
      <c r="B2599" s="398" t="s">
        <v>7111</v>
      </c>
      <c r="C2599" s="398" t="s">
        <v>81</v>
      </c>
      <c r="D2599" s="400" t="s">
        <v>14653</v>
      </c>
    </row>
    <row r="2600" spans="1:4" ht="13.5">
      <c r="A2600" s="399">
        <v>93184</v>
      </c>
      <c r="B2600" s="398" t="s">
        <v>7113</v>
      </c>
      <c r="C2600" s="398" t="s">
        <v>81</v>
      </c>
      <c r="D2600" s="400" t="s">
        <v>8865</v>
      </c>
    </row>
    <row r="2601" spans="1:4" ht="13.5">
      <c r="A2601" s="399">
        <v>93185</v>
      </c>
      <c r="B2601" s="398" t="s">
        <v>7114</v>
      </c>
      <c r="C2601" s="398" t="s">
        <v>81</v>
      </c>
      <c r="D2601" s="400" t="s">
        <v>14654</v>
      </c>
    </row>
    <row r="2602" spans="1:4" ht="13.5">
      <c r="A2602" s="399">
        <v>93186</v>
      </c>
      <c r="B2602" s="398" t="s">
        <v>7115</v>
      </c>
      <c r="C2602" s="398" t="s">
        <v>81</v>
      </c>
      <c r="D2602" s="400" t="s">
        <v>14655</v>
      </c>
    </row>
    <row r="2603" spans="1:4" ht="13.5">
      <c r="A2603" s="399">
        <v>93187</v>
      </c>
      <c r="B2603" s="398" t="s">
        <v>7116</v>
      </c>
      <c r="C2603" s="398" t="s">
        <v>81</v>
      </c>
      <c r="D2603" s="400" t="s">
        <v>14656</v>
      </c>
    </row>
    <row r="2604" spans="1:4" ht="13.5">
      <c r="A2604" s="399">
        <v>93188</v>
      </c>
      <c r="B2604" s="398" t="s">
        <v>7117</v>
      </c>
      <c r="C2604" s="398" t="s">
        <v>81</v>
      </c>
      <c r="D2604" s="400" t="s">
        <v>14657</v>
      </c>
    </row>
    <row r="2605" spans="1:4" ht="13.5">
      <c r="A2605" s="399">
        <v>93189</v>
      </c>
      <c r="B2605" s="398" t="s">
        <v>7118</v>
      </c>
      <c r="C2605" s="398" t="s">
        <v>81</v>
      </c>
      <c r="D2605" s="400" t="s">
        <v>14658</v>
      </c>
    </row>
    <row r="2606" spans="1:4" ht="13.5">
      <c r="A2606" s="399">
        <v>93190</v>
      </c>
      <c r="B2606" s="398" t="s">
        <v>7119</v>
      </c>
      <c r="C2606" s="398" t="s">
        <v>81</v>
      </c>
      <c r="D2606" s="400" t="s">
        <v>13358</v>
      </c>
    </row>
    <row r="2607" spans="1:4" ht="13.5">
      <c r="A2607" s="399">
        <v>93191</v>
      </c>
      <c r="B2607" s="398" t="s">
        <v>7120</v>
      </c>
      <c r="C2607" s="398" t="s">
        <v>81</v>
      </c>
      <c r="D2607" s="400" t="s">
        <v>4870</v>
      </c>
    </row>
    <row r="2608" spans="1:4" ht="13.5">
      <c r="A2608" s="399">
        <v>93192</v>
      </c>
      <c r="B2608" s="398" t="s">
        <v>7121</v>
      </c>
      <c r="C2608" s="398" t="s">
        <v>81</v>
      </c>
      <c r="D2608" s="400" t="s">
        <v>14659</v>
      </c>
    </row>
    <row r="2609" spans="1:4" ht="13.5">
      <c r="A2609" s="399">
        <v>93193</v>
      </c>
      <c r="B2609" s="398" t="s">
        <v>7122</v>
      </c>
      <c r="C2609" s="398" t="s">
        <v>81</v>
      </c>
      <c r="D2609" s="400" t="s">
        <v>14660</v>
      </c>
    </row>
    <row r="2610" spans="1:4" ht="13.5">
      <c r="A2610" s="399">
        <v>93194</v>
      </c>
      <c r="B2610" s="398" t="s">
        <v>7123</v>
      </c>
      <c r="C2610" s="398" t="s">
        <v>81</v>
      </c>
      <c r="D2610" s="400" t="s">
        <v>14661</v>
      </c>
    </row>
    <row r="2611" spans="1:4" ht="13.5">
      <c r="A2611" s="399">
        <v>93195</v>
      </c>
      <c r="B2611" s="398" t="s">
        <v>7124</v>
      </c>
      <c r="C2611" s="398" t="s">
        <v>81</v>
      </c>
      <c r="D2611" s="400" t="s">
        <v>14662</v>
      </c>
    </row>
    <row r="2612" spans="1:4" ht="13.5">
      <c r="A2612" s="399">
        <v>93196</v>
      </c>
      <c r="B2612" s="398" t="s">
        <v>7126</v>
      </c>
      <c r="C2612" s="398" t="s">
        <v>81</v>
      </c>
      <c r="D2612" s="400" t="s">
        <v>10804</v>
      </c>
    </row>
    <row r="2613" spans="1:4" ht="13.5">
      <c r="A2613" s="399">
        <v>93197</v>
      </c>
      <c r="B2613" s="398" t="s">
        <v>7127</v>
      </c>
      <c r="C2613" s="398" t="s">
        <v>81</v>
      </c>
      <c r="D2613" s="400" t="s">
        <v>14663</v>
      </c>
    </row>
    <row r="2614" spans="1:4" ht="13.5">
      <c r="A2614" s="399">
        <v>93198</v>
      </c>
      <c r="B2614" s="398" t="s">
        <v>7128</v>
      </c>
      <c r="C2614" s="398" t="s">
        <v>81</v>
      </c>
      <c r="D2614" s="400" t="s">
        <v>14664</v>
      </c>
    </row>
    <row r="2615" spans="1:4" ht="13.5">
      <c r="A2615" s="399">
        <v>93199</v>
      </c>
      <c r="B2615" s="398" t="s">
        <v>7129</v>
      </c>
      <c r="C2615" s="398" t="s">
        <v>81</v>
      </c>
      <c r="D2615" s="400" t="s">
        <v>10000</v>
      </c>
    </row>
    <row r="2616" spans="1:4" ht="13.5">
      <c r="A2616" s="399">
        <v>93200</v>
      </c>
      <c r="B2616" s="398" t="s">
        <v>7130</v>
      </c>
      <c r="C2616" s="398" t="s">
        <v>81</v>
      </c>
      <c r="D2616" s="400" t="s">
        <v>11664</v>
      </c>
    </row>
    <row r="2617" spans="1:4" ht="13.5">
      <c r="A2617" s="399">
        <v>93201</v>
      </c>
      <c r="B2617" s="398" t="s">
        <v>7131</v>
      </c>
      <c r="C2617" s="398" t="s">
        <v>81</v>
      </c>
      <c r="D2617" s="400" t="s">
        <v>14665</v>
      </c>
    </row>
    <row r="2618" spans="1:4" ht="13.5">
      <c r="A2618" s="399">
        <v>93202</v>
      </c>
      <c r="B2618" s="398" t="s">
        <v>7132</v>
      </c>
      <c r="C2618" s="398" t="s">
        <v>81</v>
      </c>
      <c r="D2618" s="400" t="s">
        <v>14666</v>
      </c>
    </row>
    <row r="2619" spans="1:4" ht="13.5">
      <c r="A2619" s="399">
        <v>93203</v>
      </c>
      <c r="B2619" s="398" t="s">
        <v>7133</v>
      </c>
      <c r="C2619" s="398" t="s">
        <v>81</v>
      </c>
      <c r="D2619" s="400" t="s">
        <v>6318</v>
      </c>
    </row>
    <row r="2620" spans="1:4" ht="13.5">
      <c r="A2620" s="399">
        <v>93204</v>
      </c>
      <c r="B2620" s="398" t="s">
        <v>7134</v>
      </c>
      <c r="C2620" s="398" t="s">
        <v>81</v>
      </c>
      <c r="D2620" s="400" t="s">
        <v>13298</v>
      </c>
    </row>
    <row r="2621" spans="1:4" ht="13.5">
      <c r="A2621" s="399">
        <v>93205</v>
      </c>
      <c r="B2621" s="398" t="s">
        <v>7135</v>
      </c>
      <c r="C2621" s="398" t="s">
        <v>81</v>
      </c>
      <c r="D2621" s="400" t="s">
        <v>14667</v>
      </c>
    </row>
    <row r="2622" spans="1:4" ht="13.5">
      <c r="A2622" s="399">
        <v>95952</v>
      </c>
      <c r="B2622" s="398" t="s">
        <v>7136</v>
      </c>
      <c r="C2622" s="398" t="s">
        <v>75</v>
      </c>
      <c r="D2622" s="400" t="s">
        <v>14668</v>
      </c>
    </row>
    <row r="2623" spans="1:4" ht="13.5">
      <c r="A2623" s="399">
        <v>95953</v>
      </c>
      <c r="B2623" s="398" t="s">
        <v>7137</v>
      </c>
      <c r="C2623" s="398" t="s">
        <v>75</v>
      </c>
      <c r="D2623" s="400" t="s">
        <v>14669</v>
      </c>
    </row>
    <row r="2624" spans="1:4" ht="13.5">
      <c r="A2624" s="399">
        <v>95954</v>
      </c>
      <c r="B2624" s="398" t="s">
        <v>7138</v>
      </c>
      <c r="C2624" s="398" t="s">
        <v>75</v>
      </c>
      <c r="D2624" s="400" t="s">
        <v>14670</v>
      </c>
    </row>
    <row r="2625" spans="1:4" ht="13.5">
      <c r="A2625" s="399">
        <v>95955</v>
      </c>
      <c r="B2625" s="398" t="s">
        <v>7139</v>
      </c>
      <c r="C2625" s="398" t="s">
        <v>75</v>
      </c>
      <c r="D2625" s="400" t="s">
        <v>14671</v>
      </c>
    </row>
    <row r="2626" spans="1:4" ht="13.5">
      <c r="A2626" s="399">
        <v>95956</v>
      </c>
      <c r="B2626" s="398" t="s">
        <v>7140</v>
      </c>
      <c r="C2626" s="398" t="s">
        <v>75</v>
      </c>
      <c r="D2626" s="400" t="s">
        <v>14672</v>
      </c>
    </row>
    <row r="2627" spans="1:4" ht="13.5">
      <c r="A2627" s="399">
        <v>95957</v>
      </c>
      <c r="B2627" s="398" t="s">
        <v>7141</v>
      </c>
      <c r="C2627" s="398" t="s">
        <v>75</v>
      </c>
      <c r="D2627" s="400" t="s">
        <v>14673</v>
      </c>
    </row>
    <row r="2628" spans="1:4" ht="13.5">
      <c r="A2628" s="399">
        <v>95969</v>
      </c>
      <c r="B2628" s="398" t="s">
        <v>7142</v>
      </c>
      <c r="C2628" s="398" t="s">
        <v>75</v>
      </c>
      <c r="D2628" s="400" t="s">
        <v>14674</v>
      </c>
    </row>
    <row r="2629" spans="1:4" ht="13.5">
      <c r="A2629" s="399">
        <v>97733</v>
      </c>
      <c r="B2629" s="398" t="s">
        <v>7143</v>
      </c>
      <c r="C2629" s="398" t="s">
        <v>75</v>
      </c>
      <c r="D2629" s="400" t="s">
        <v>14675</v>
      </c>
    </row>
    <row r="2630" spans="1:4" ht="13.5">
      <c r="A2630" s="399">
        <v>97734</v>
      </c>
      <c r="B2630" s="398" t="s">
        <v>7144</v>
      </c>
      <c r="C2630" s="398" t="s">
        <v>75</v>
      </c>
      <c r="D2630" s="400" t="s">
        <v>14676</v>
      </c>
    </row>
    <row r="2631" spans="1:4" ht="13.5">
      <c r="A2631" s="399">
        <v>97735</v>
      </c>
      <c r="B2631" s="398" t="s">
        <v>7145</v>
      </c>
      <c r="C2631" s="398" t="s">
        <v>75</v>
      </c>
      <c r="D2631" s="400" t="s">
        <v>14677</v>
      </c>
    </row>
    <row r="2632" spans="1:4" ht="13.5">
      <c r="A2632" s="399">
        <v>97736</v>
      </c>
      <c r="B2632" s="398" t="s">
        <v>7146</v>
      </c>
      <c r="C2632" s="398" t="s">
        <v>75</v>
      </c>
      <c r="D2632" s="400" t="s">
        <v>14678</v>
      </c>
    </row>
    <row r="2633" spans="1:4" ht="13.5">
      <c r="A2633" s="399">
        <v>97737</v>
      </c>
      <c r="B2633" s="398" t="s">
        <v>7147</v>
      </c>
      <c r="C2633" s="398" t="s">
        <v>75</v>
      </c>
      <c r="D2633" s="400" t="s">
        <v>14679</v>
      </c>
    </row>
    <row r="2634" spans="1:4" ht="13.5">
      <c r="A2634" s="399">
        <v>97738</v>
      </c>
      <c r="B2634" s="398" t="s">
        <v>7148</v>
      </c>
      <c r="C2634" s="398" t="s">
        <v>75</v>
      </c>
      <c r="D2634" s="400" t="s">
        <v>14680</v>
      </c>
    </row>
    <row r="2635" spans="1:4" ht="13.5">
      <c r="A2635" s="399">
        <v>97739</v>
      </c>
      <c r="B2635" s="398" t="s">
        <v>7149</v>
      </c>
      <c r="C2635" s="398" t="s">
        <v>75</v>
      </c>
      <c r="D2635" s="400" t="s">
        <v>14681</v>
      </c>
    </row>
    <row r="2636" spans="1:4" ht="13.5">
      <c r="A2636" s="399">
        <v>97740</v>
      </c>
      <c r="B2636" s="398" t="s">
        <v>7150</v>
      </c>
      <c r="C2636" s="398" t="s">
        <v>75</v>
      </c>
      <c r="D2636" s="400" t="s">
        <v>14682</v>
      </c>
    </row>
    <row r="2637" spans="1:4" ht="13.5">
      <c r="A2637" s="399">
        <v>98615</v>
      </c>
      <c r="B2637" s="398" t="s">
        <v>7151</v>
      </c>
      <c r="C2637" s="398" t="s">
        <v>2498</v>
      </c>
      <c r="D2637" s="400" t="s">
        <v>14683</v>
      </c>
    </row>
    <row r="2638" spans="1:4" ht="13.5">
      <c r="A2638" s="399">
        <v>98616</v>
      </c>
      <c r="B2638" s="398" t="s">
        <v>7152</v>
      </c>
      <c r="C2638" s="398" t="s">
        <v>2498</v>
      </c>
      <c r="D2638" s="400" t="s">
        <v>14684</v>
      </c>
    </row>
    <row r="2639" spans="1:4" ht="13.5">
      <c r="A2639" s="399">
        <v>98617</v>
      </c>
      <c r="B2639" s="398" t="s">
        <v>7153</v>
      </c>
      <c r="C2639" s="398" t="s">
        <v>2498</v>
      </c>
      <c r="D2639" s="400" t="s">
        <v>14685</v>
      </c>
    </row>
    <row r="2640" spans="1:4" ht="13.5">
      <c r="A2640" s="399">
        <v>98618</v>
      </c>
      <c r="B2640" s="398" t="s">
        <v>7154</v>
      </c>
      <c r="C2640" s="398" t="s">
        <v>2498</v>
      </c>
      <c r="D2640" s="400" t="s">
        <v>14686</v>
      </c>
    </row>
    <row r="2641" spans="1:4" ht="13.5">
      <c r="A2641" s="399">
        <v>98619</v>
      </c>
      <c r="B2641" s="398" t="s">
        <v>7155</v>
      </c>
      <c r="C2641" s="398" t="s">
        <v>2498</v>
      </c>
      <c r="D2641" s="400" t="s">
        <v>14687</v>
      </c>
    </row>
    <row r="2642" spans="1:4" ht="13.5">
      <c r="A2642" s="399">
        <v>98620</v>
      </c>
      <c r="B2642" s="398" t="s">
        <v>7156</v>
      </c>
      <c r="C2642" s="398" t="s">
        <v>2498</v>
      </c>
      <c r="D2642" s="400" t="s">
        <v>14688</v>
      </c>
    </row>
    <row r="2643" spans="1:4" ht="13.5">
      <c r="A2643" s="399">
        <v>98621</v>
      </c>
      <c r="B2643" s="398" t="s">
        <v>7157</v>
      </c>
      <c r="C2643" s="398" t="s">
        <v>2498</v>
      </c>
      <c r="D2643" s="400" t="s">
        <v>14689</v>
      </c>
    </row>
    <row r="2644" spans="1:4" ht="13.5">
      <c r="A2644" s="399">
        <v>98622</v>
      </c>
      <c r="B2644" s="398" t="s">
        <v>7159</v>
      </c>
      <c r="C2644" s="398" t="s">
        <v>2498</v>
      </c>
      <c r="D2644" s="400" t="s">
        <v>14690</v>
      </c>
    </row>
    <row r="2645" spans="1:4" ht="13.5">
      <c r="A2645" s="399">
        <v>98623</v>
      </c>
      <c r="B2645" s="398" t="s">
        <v>7160</v>
      </c>
      <c r="C2645" s="398" t="s">
        <v>2498</v>
      </c>
      <c r="D2645" s="400" t="s">
        <v>14691</v>
      </c>
    </row>
    <row r="2646" spans="1:4" ht="13.5">
      <c r="A2646" s="399">
        <v>98624</v>
      </c>
      <c r="B2646" s="398" t="s">
        <v>7161</v>
      </c>
      <c r="C2646" s="398" t="s">
        <v>2498</v>
      </c>
      <c r="D2646" s="400" t="s">
        <v>14692</v>
      </c>
    </row>
    <row r="2647" spans="1:4" ht="13.5">
      <c r="A2647" s="399">
        <v>98625</v>
      </c>
      <c r="B2647" s="398" t="s">
        <v>7162</v>
      </c>
      <c r="C2647" s="398" t="s">
        <v>2498</v>
      </c>
      <c r="D2647" s="400" t="s">
        <v>14693</v>
      </c>
    </row>
    <row r="2648" spans="1:4" ht="13.5">
      <c r="A2648" s="399">
        <v>98626</v>
      </c>
      <c r="B2648" s="398" t="s">
        <v>7163</v>
      </c>
      <c r="C2648" s="398" t="s">
        <v>2498</v>
      </c>
      <c r="D2648" s="400" t="s">
        <v>14694</v>
      </c>
    </row>
    <row r="2649" spans="1:4" ht="13.5">
      <c r="A2649" s="399">
        <v>98655</v>
      </c>
      <c r="B2649" s="398" t="s">
        <v>7164</v>
      </c>
      <c r="C2649" s="398" t="s">
        <v>81</v>
      </c>
      <c r="D2649" s="400" t="s">
        <v>14695</v>
      </c>
    </row>
    <row r="2650" spans="1:4" ht="13.5">
      <c r="A2650" s="399">
        <v>98656</v>
      </c>
      <c r="B2650" s="398" t="s">
        <v>7165</v>
      </c>
      <c r="C2650" s="398" t="s">
        <v>81</v>
      </c>
      <c r="D2650" s="400" t="s">
        <v>14696</v>
      </c>
    </row>
    <row r="2651" spans="1:4" ht="13.5">
      <c r="A2651" s="399">
        <v>98657</v>
      </c>
      <c r="B2651" s="398" t="s">
        <v>7166</v>
      </c>
      <c r="C2651" s="398" t="s">
        <v>81</v>
      </c>
      <c r="D2651" s="400" t="s">
        <v>14697</v>
      </c>
    </row>
    <row r="2652" spans="1:4" ht="13.5">
      <c r="A2652" s="399">
        <v>98658</v>
      </c>
      <c r="B2652" s="398" t="s">
        <v>7167</v>
      </c>
      <c r="C2652" s="398" t="s">
        <v>81</v>
      </c>
      <c r="D2652" s="400" t="s">
        <v>14698</v>
      </c>
    </row>
    <row r="2653" spans="1:4" ht="13.5">
      <c r="A2653" s="399">
        <v>98659</v>
      </c>
      <c r="B2653" s="398" t="s">
        <v>7168</v>
      </c>
      <c r="C2653" s="398" t="s">
        <v>81</v>
      </c>
      <c r="D2653" s="400" t="s">
        <v>14699</v>
      </c>
    </row>
    <row r="2654" spans="1:4" ht="13.5">
      <c r="A2654" s="399">
        <v>98746</v>
      </c>
      <c r="B2654" s="398" t="s">
        <v>7169</v>
      </c>
      <c r="C2654" s="398" t="s">
        <v>81</v>
      </c>
      <c r="D2654" s="400" t="s">
        <v>14700</v>
      </c>
    </row>
    <row r="2655" spans="1:4" ht="13.5">
      <c r="A2655" s="399">
        <v>98749</v>
      </c>
      <c r="B2655" s="398" t="s">
        <v>7170</v>
      </c>
      <c r="C2655" s="398" t="s">
        <v>81</v>
      </c>
      <c r="D2655" s="400" t="s">
        <v>14701</v>
      </c>
    </row>
    <row r="2656" spans="1:4" ht="13.5">
      <c r="A2656" s="399">
        <v>98750</v>
      </c>
      <c r="B2656" s="398" t="s">
        <v>7171</v>
      </c>
      <c r="C2656" s="398" t="s">
        <v>81</v>
      </c>
      <c r="D2656" s="400" t="s">
        <v>13635</v>
      </c>
    </row>
    <row r="2657" spans="1:4" ht="13.5">
      <c r="A2657" s="399">
        <v>98751</v>
      </c>
      <c r="B2657" s="398" t="s">
        <v>7172</v>
      </c>
      <c r="C2657" s="398" t="s">
        <v>81</v>
      </c>
      <c r="D2657" s="400" t="s">
        <v>14702</v>
      </c>
    </row>
    <row r="2658" spans="1:4" ht="13.5">
      <c r="A2658" s="399">
        <v>98752</v>
      </c>
      <c r="B2658" s="398" t="s">
        <v>7173</v>
      </c>
      <c r="C2658" s="398" t="s">
        <v>81</v>
      </c>
      <c r="D2658" s="400" t="s">
        <v>14703</v>
      </c>
    </row>
    <row r="2659" spans="1:4" ht="13.5">
      <c r="A2659" s="399">
        <v>98753</v>
      </c>
      <c r="B2659" s="398" t="s">
        <v>7174</v>
      </c>
      <c r="C2659" s="398" t="s">
        <v>81</v>
      </c>
      <c r="D2659" s="400" t="s">
        <v>14704</v>
      </c>
    </row>
    <row r="2660" spans="1:4" ht="13.5">
      <c r="A2660" s="399">
        <v>100763</v>
      </c>
      <c r="B2660" s="398" t="s">
        <v>7175</v>
      </c>
      <c r="C2660" s="398" t="s">
        <v>76</v>
      </c>
      <c r="D2660" s="400" t="s">
        <v>14705</v>
      </c>
    </row>
    <row r="2661" spans="1:4" ht="13.5">
      <c r="A2661" s="399">
        <v>100764</v>
      </c>
      <c r="B2661" s="398" t="s">
        <v>7176</v>
      </c>
      <c r="C2661" s="398" t="s">
        <v>76</v>
      </c>
      <c r="D2661" s="400" t="s">
        <v>9388</v>
      </c>
    </row>
    <row r="2662" spans="1:4" ht="13.5">
      <c r="A2662" s="399">
        <v>100765</v>
      </c>
      <c r="B2662" s="398" t="s">
        <v>7177</v>
      </c>
      <c r="C2662" s="398" t="s">
        <v>76</v>
      </c>
      <c r="D2662" s="400" t="s">
        <v>10324</v>
      </c>
    </row>
    <row r="2663" spans="1:4" ht="13.5">
      <c r="A2663" s="399">
        <v>100766</v>
      </c>
      <c r="B2663" s="398" t="s">
        <v>7178</v>
      </c>
      <c r="C2663" s="398" t="s">
        <v>76</v>
      </c>
      <c r="D2663" s="400" t="s">
        <v>14706</v>
      </c>
    </row>
    <row r="2664" spans="1:4" ht="13.5">
      <c r="A2664" s="399">
        <v>100767</v>
      </c>
      <c r="B2664" s="398" t="s">
        <v>7179</v>
      </c>
      <c r="C2664" s="398" t="s">
        <v>76</v>
      </c>
      <c r="D2664" s="400" t="s">
        <v>14707</v>
      </c>
    </row>
    <row r="2665" spans="1:4" ht="13.5">
      <c r="A2665" s="399">
        <v>100768</v>
      </c>
      <c r="B2665" s="398" t="s">
        <v>7181</v>
      </c>
      <c r="C2665" s="398" t="s">
        <v>76</v>
      </c>
      <c r="D2665" s="400" t="s">
        <v>8958</v>
      </c>
    </row>
    <row r="2666" spans="1:4" ht="13.5">
      <c r="A2666" s="399">
        <v>100769</v>
      </c>
      <c r="B2666" s="398" t="s">
        <v>7183</v>
      </c>
      <c r="C2666" s="398" t="s">
        <v>76</v>
      </c>
      <c r="D2666" s="400" t="s">
        <v>12159</v>
      </c>
    </row>
    <row r="2667" spans="1:4" ht="13.5">
      <c r="A2667" s="399">
        <v>100770</v>
      </c>
      <c r="B2667" s="398" t="s">
        <v>7185</v>
      </c>
      <c r="C2667" s="398" t="s">
        <v>76</v>
      </c>
      <c r="D2667" s="400" t="s">
        <v>14708</v>
      </c>
    </row>
    <row r="2668" spans="1:4" ht="13.5">
      <c r="A2668" s="399">
        <v>100771</v>
      </c>
      <c r="B2668" s="398" t="s">
        <v>7186</v>
      </c>
      <c r="C2668" s="398" t="s">
        <v>76</v>
      </c>
      <c r="D2668" s="400" t="s">
        <v>14709</v>
      </c>
    </row>
    <row r="2669" spans="1:4" ht="13.5">
      <c r="A2669" s="399">
        <v>100772</v>
      </c>
      <c r="B2669" s="398" t="s">
        <v>7187</v>
      </c>
      <c r="C2669" s="398" t="s">
        <v>76</v>
      </c>
      <c r="D2669" s="400" t="s">
        <v>6904</v>
      </c>
    </row>
    <row r="2670" spans="1:4" ht="13.5">
      <c r="A2670" s="399">
        <v>100773</v>
      </c>
      <c r="B2670" s="398" t="s">
        <v>7188</v>
      </c>
      <c r="C2670" s="398" t="s">
        <v>76</v>
      </c>
      <c r="D2670" s="400" t="s">
        <v>8404</v>
      </c>
    </row>
    <row r="2671" spans="1:4" ht="13.5">
      <c r="A2671" s="399">
        <v>100774</v>
      </c>
      <c r="B2671" s="398" t="s">
        <v>7189</v>
      </c>
      <c r="C2671" s="398" t="s">
        <v>76</v>
      </c>
      <c r="D2671" s="400" t="s">
        <v>5721</v>
      </c>
    </row>
    <row r="2672" spans="1:4" ht="13.5">
      <c r="A2672" s="399">
        <v>100775</v>
      </c>
      <c r="B2672" s="398" t="s">
        <v>7191</v>
      </c>
      <c r="C2672" s="398" t="s">
        <v>76</v>
      </c>
      <c r="D2672" s="400" t="s">
        <v>9472</v>
      </c>
    </row>
    <row r="2673" spans="1:4" ht="13.5">
      <c r="A2673" s="399">
        <v>100776</v>
      </c>
      <c r="B2673" s="398" t="s">
        <v>7192</v>
      </c>
      <c r="C2673" s="398" t="s">
        <v>76</v>
      </c>
      <c r="D2673" s="400" t="s">
        <v>14710</v>
      </c>
    </row>
    <row r="2674" spans="1:4" ht="13.5">
      <c r="A2674" s="399">
        <v>100777</v>
      </c>
      <c r="B2674" s="398" t="s">
        <v>7194</v>
      </c>
      <c r="C2674" s="398" t="s">
        <v>76</v>
      </c>
      <c r="D2674" s="400" t="s">
        <v>10266</v>
      </c>
    </row>
    <row r="2675" spans="1:4" ht="13.5">
      <c r="A2675" s="399">
        <v>100778</v>
      </c>
      <c r="B2675" s="398" t="s">
        <v>7196</v>
      </c>
      <c r="C2675" s="398" t="s">
        <v>76</v>
      </c>
      <c r="D2675" s="400" t="s">
        <v>5207</v>
      </c>
    </row>
    <row r="2676" spans="1:4" ht="13.5">
      <c r="A2676" s="399">
        <v>98560</v>
      </c>
      <c r="B2676" s="398" t="s">
        <v>7198</v>
      </c>
      <c r="C2676" s="398" t="s">
        <v>2498</v>
      </c>
      <c r="D2676" s="400" t="s">
        <v>4595</v>
      </c>
    </row>
    <row r="2677" spans="1:4" ht="13.5">
      <c r="A2677" s="399">
        <v>98561</v>
      </c>
      <c r="B2677" s="398" t="s">
        <v>7200</v>
      </c>
      <c r="C2677" s="398" t="s">
        <v>2498</v>
      </c>
      <c r="D2677" s="400" t="s">
        <v>14711</v>
      </c>
    </row>
    <row r="2678" spans="1:4" ht="13.5">
      <c r="A2678" s="399">
        <v>98562</v>
      </c>
      <c r="B2678" s="398" t="s">
        <v>7202</v>
      </c>
      <c r="C2678" s="398" t="s">
        <v>2498</v>
      </c>
      <c r="D2678" s="400" t="s">
        <v>14712</v>
      </c>
    </row>
    <row r="2679" spans="1:4" ht="13.5">
      <c r="A2679" s="399">
        <v>98555</v>
      </c>
      <c r="B2679" s="398" t="s">
        <v>7203</v>
      </c>
      <c r="C2679" s="398" t="s">
        <v>2498</v>
      </c>
      <c r="D2679" s="400" t="s">
        <v>14713</v>
      </c>
    </row>
    <row r="2680" spans="1:4" ht="13.5">
      <c r="A2680" s="399">
        <v>98556</v>
      </c>
      <c r="B2680" s="398" t="s">
        <v>7204</v>
      </c>
      <c r="C2680" s="398" t="s">
        <v>2498</v>
      </c>
      <c r="D2680" s="400" t="s">
        <v>14714</v>
      </c>
    </row>
    <row r="2681" spans="1:4" ht="13.5">
      <c r="A2681" s="399">
        <v>98558</v>
      </c>
      <c r="B2681" s="398" t="s">
        <v>7205</v>
      </c>
      <c r="C2681" s="398" t="s">
        <v>82</v>
      </c>
      <c r="D2681" s="400" t="s">
        <v>14715</v>
      </c>
    </row>
    <row r="2682" spans="1:4" ht="13.5">
      <c r="A2682" s="399">
        <v>98559</v>
      </c>
      <c r="B2682" s="398" t="s">
        <v>7206</v>
      </c>
      <c r="C2682" s="398" t="s">
        <v>81</v>
      </c>
      <c r="D2682" s="400" t="s">
        <v>14716</v>
      </c>
    </row>
    <row r="2683" spans="1:4" ht="13.5">
      <c r="A2683" s="399">
        <v>98546</v>
      </c>
      <c r="B2683" s="398" t="s">
        <v>7207</v>
      </c>
      <c r="C2683" s="398" t="s">
        <v>2498</v>
      </c>
      <c r="D2683" s="400" t="s">
        <v>14717</v>
      </c>
    </row>
    <row r="2684" spans="1:4" ht="13.5">
      <c r="A2684" s="399">
        <v>98547</v>
      </c>
      <c r="B2684" s="398" t="s">
        <v>7208</v>
      </c>
      <c r="C2684" s="398" t="s">
        <v>2498</v>
      </c>
      <c r="D2684" s="400" t="s">
        <v>14718</v>
      </c>
    </row>
    <row r="2685" spans="1:4" ht="13.5">
      <c r="A2685" s="399">
        <v>98553</v>
      </c>
      <c r="B2685" s="398" t="s">
        <v>7209</v>
      </c>
      <c r="C2685" s="398" t="s">
        <v>2498</v>
      </c>
      <c r="D2685" s="400" t="s">
        <v>14719</v>
      </c>
    </row>
    <row r="2686" spans="1:4" ht="13.5">
      <c r="A2686" s="399">
        <v>98554</v>
      </c>
      <c r="B2686" s="398" t="s">
        <v>7210</v>
      </c>
      <c r="C2686" s="398" t="s">
        <v>2498</v>
      </c>
      <c r="D2686" s="400" t="s">
        <v>13614</v>
      </c>
    </row>
    <row r="2687" spans="1:4" ht="13.5">
      <c r="A2687" s="399">
        <v>98557</v>
      </c>
      <c r="B2687" s="398" t="s">
        <v>7211</v>
      </c>
      <c r="C2687" s="398" t="s">
        <v>2498</v>
      </c>
      <c r="D2687" s="400" t="s">
        <v>14720</v>
      </c>
    </row>
    <row r="2688" spans="1:4" ht="13.5">
      <c r="A2688" s="399">
        <v>98563</v>
      </c>
      <c r="B2688" s="398" t="s">
        <v>7212</v>
      </c>
      <c r="C2688" s="398" t="s">
        <v>2498</v>
      </c>
      <c r="D2688" s="400" t="s">
        <v>14721</v>
      </c>
    </row>
    <row r="2689" spans="1:4" ht="13.5">
      <c r="A2689" s="399">
        <v>98564</v>
      </c>
      <c r="B2689" s="398" t="s">
        <v>7213</v>
      </c>
      <c r="C2689" s="398" t="s">
        <v>2498</v>
      </c>
      <c r="D2689" s="400" t="s">
        <v>14722</v>
      </c>
    </row>
    <row r="2690" spans="1:4" ht="13.5">
      <c r="A2690" s="399">
        <v>98565</v>
      </c>
      <c r="B2690" s="398" t="s">
        <v>7214</v>
      </c>
      <c r="C2690" s="398" t="s">
        <v>2498</v>
      </c>
      <c r="D2690" s="400" t="s">
        <v>14723</v>
      </c>
    </row>
    <row r="2691" spans="1:4" ht="13.5">
      <c r="A2691" s="399">
        <v>98566</v>
      </c>
      <c r="B2691" s="398" t="s">
        <v>7215</v>
      </c>
      <c r="C2691" s="398" t="s">
        <v>2498</v>
      </c>
      <c r="D2691" s="400" t="s">
        <v>4036</v>
      </c>
    </row>
    <row r="2692" spans="1:4" ht="13.5">
      <c r="A2692" s="399">
        <v>98567</v>
      </c>
      <c r="B2692" s="398" t="s">
        <v>7216</v>
      </c>
      <c r="C2692" s="398" t="s">
        <v>2498</v>
      </c>
      <c r="D2692" s="400" t="s">
        <v>9234</v>
      </c>
    </row>
    <row r="2693" spans="1:4" ht="13.5">
      <c r="A2693" s="399">
        <v>98568</v>
      </c>
      <c r="B2693" s="398" t="s">
        <v>7217</v>
      </c>
      <c r="C2693" s="398" t="s">
        <v>2498</v>
      </c>
      <c r="D2693" s="400" t="s">
        <v>14724</v>
      </c>
    </row>
    <row r="2694" spans="1:4" ht="13.5">
      <c r="A2694" s="399">
        <v>98569</v>
      </c>
      <c r="B2694" s="398" t="s">
        <v>7218</v>
      </c>
      <c r="C2694" s="398" t="s">
        <v>2498</v>
      </c>
      <c r="D2694" s="400" t="s">
        <v>14725</v>
      </c>
    </row>
    <row r="2695" spans="1:4" ht="13.5">
      <c r="A2695" s="399">
        <v>98570</v>
      </c>
      <c r="B2695" s="398" t="s">
        <v>7219</v>
      </c>
      <c r="C2695" s="398" t="s">
        <v>2498</v>
      </c>
      <c r="D2695" s="400" t="s">
        <v>14726</v>
      </c>
    </row>
    <row r="2696" spans="1:4" ht="13.5">
      <c r="A2696" s="399">
        <v>98571</v>
      </c>
      <c r="B2696" s="398" t="s">
        <v>7220</v>
      </c>
      <c r="C2696" s="398" t="s">
        <v>2498</v>
      </c>
      <c r="D2696" s="400" t="s">
        <v>4496</v>
      </c>
    </row>
    <row r="2697" spans="1:4" ht="13.5">
      <c r="A2697" s="399">
        <v>98572</v>
      </c>
      <c r="B2697" s="398" t="s">
        <v>7221</v>
      </c>
      <c r="C2697" s="398" t="s">
        <v>2498</v>
      </c>
      <c r="D2697" s="400" t="s">
        <v>14727</v>
      </c>
    </row>
    <row r="2698" spans="1:4" ht="13.5">
      <c r="A2698" s="399">
        <v>98573</v>
      </c>
      <c r="B2698" s="398" t="s">
        <v>7222</v>
      </c>
      <c r="C2698" s="398" t="s">
        <v>2498</v>
      </c>
      <c r="D2698" s="400" t="s">
        <v>14728</v>
      </c>
    </row>
    <row r="2699" spans="1:4" ht="13.5">
      <c r="A2699" s="399">
        <v>91831</v>
      </c>
      <c r="B2699" s="398" t="s">
        <v>7224</v>
      </c>
      <c r="C2699" s="398" t="s">
        <v>81</v>
      </c>
      <c r="D2699" s="400" t="s">
        <v>14729</v>
      </c>
    </row>
    <row r="2700" spans="1:4" ht="13.5">
      <c r="A2700" s="399">
        <v>91833</v>
      </c>
      <c r="B2700" s="398" t="s">
        <v>7226</v>
      </c>
      <c r="C2700" s="398" t="s">
        <v>81</v>
      </c>
      <c r="D2700" s="400" t="s">
        <v>14730</v>
      </c>
    </row>
    <row r="2701" spans="1:4" ht="13.5">
      <c r="A2701" s="399">
        <v>91834</v>
      </c>
      <c r="B2701" s="398" t="s">
        <v>7227</v>
      </c>
      <c r="C2701" s="398" t="s">
        <v>81</v>
      </c>
      <c r="D2701" s="400" t="s">
        <v>10368</v>
      </c>
    </row>
    <row r="2702" spans="1:4" ht="13.5">
      <c r="A2702" s="399">
        <v>91835</v>
      </c>
      <c r="B2702" s="398" t="s">
        <v>7228</v>
      </c>
      <c r="C2702" s="398" t="s">
        <v>81</v>
      </c>
      <c r="D2702" s="400" t="s">
        <v>8500</v>
      </c>
    </row>
    <row r="2703" spans="1:4" ht="13.5">
      <c r="A2703" s="399">
        <v>91836</v>
      </c>
      <c r="B2703" s="398" t="s">
        <v>7230</v>
      </c>
      <c r="C2703" s="398" t="s">
        <v>81</v>
      </c>
      <c r="D2703" s="400" t="s">
        <v>13245</v>
      </c>
    </row>
    <row r="2704" spans="1:4" ht="13.5">
      <c r="A2704" s="399">
        <v>91837</v>
      </c>
      <c r="B2704" s="398" t="s">
        <v>7231</v>
      </c>
      <c r="C2704" s="398" t="s">
        <v>81</v>
      </c>
      <c r="D2704" s="400" t="s">
        <v>10865</v>
      </c>
    </row>
    <row r="2705" spans="1:4" ht="13.5">
      <c r="A2705" s="399">
        <v>91839</v>
      </c>
      <c r="B2705" s="398" t="s">
        <v>7232</v>
      </c>
      <c r="C2705" s="398" t="s">
        <v>81</v>
      </c>
      <c r="D2705" s="400" t="s">
        <v>7397</v>
      </c>
    </row>
    <row r="2706" spans="1:4" ht="13.5">
      <c r="A2706" s="399">
        <v>91840</v>
      </c>
      <c r="B2706" s="398" t="s">
        <v>7233</v>
      </c>
      <c r="C2706" s="398" t="s">
        <v>81</v>
      </c>
      <c r="D2706" s="400" t="s">
        <v>7496</v>
      </c>
    </row>
    <row r="2707" spans="1:4" ht="13.5">
      <c r="A2707" s="399">
        <v>91841</v>
      </c>
      <c r="B2707" s="398" t="s">
        <v>7234</v>
      </c>
      <c r="C2707" s="398" t="s">
        <v>81</v>
      </c>
      <c r="D2707" s="400" t="s">
        <v>14731</v>
      </c>
    </row>
    <row r="2708" spans="1:4" ht="13.5">
      <c r="A2708" s="399">
        <v>91842</v>
      </c>
      <c r="B2708" s="398" t="s">
        <v>7236</v>
      </c>
      <c r="C2708" s="398" t="s">
        <v>81</v>
      </c>
      <c r="D2708" s="400" t="s">
        <v>4126</v>
      </c>
    </row>
    <row r="2709" spans="1:4" ht="13.5">
      <c r="A2709" s="399">
        <v>91843</v>
      </c>
      <c r="B2709" s="398" t="s">
        <v>7237</v>
      </c>
      <c r="C2709" s="398" t="s">
        <v>81</v>
      </c>
      <c r="D2709" s="400" t="s">
        <v>9792</v>
      </c>
    </row>
    <row r="2710" spans="1:4" ht="13.5">
      <c r="A2710" s="399">
        <v>91844</v>
      </c>
      <c r="B2710" s="398" t="s">
        <v>7239</v>
      </c>
      <c r="C2710" s="398" t="s">
        <v>81</v>
      </c>
      <c r="D2710" s="400" t="s">
        <v>8478</v>
      </c>
    </row>
    <row r="2711" spans="1:4" ht="13.5">
      <c r="A2711" s="399">
        <v>91845</v>
      </c>
      <c r="B2711" s="398" t="s">
        <v>7241</v>
      </c>
      <c r="C2711" s="398" t="s">
        <v>81</v>
      </c>
      <c r="D2711" s="400" t="s">
        <v>10289</v>
      </c>
    </row>
    <row r="2712" spans="1:4" ht="13.5">
      <c r="A2712" s="399">
        <v>91846</v>
      </c>
      <c r="B2712" s="398" t="s">
        <v>7243</v>
      </c>
      <c r="C2712" s="398" t="s">
        <v>81</v>
      </c>
      <c r="D2712" s="400" t="s">
        <v>11024</v>
      </c>
    </row>
    <row r="2713" spans="1:4" ht="13.5">
      <c r="A2713" s="399">
        <v>91847</v>
      </c>
      <c r="B2713" s="398" t="s">
        <v>7244</v>
      </c>
      <c r="C2713" s="398" t="s">
        <v>81</v>
      </c>
      <c r="D2713" s="400" t="s">
        <v>6873</v>
      </c>
    </row>
    <row r="2714" spans="1:4" ht="13.5">
      <c r="A2714" s="399">
        <v>91849</v>
      </c>
      <c r="B2714" s="398" t="s">
        <v>7246</v>
      </c>
      <c r="C2714" s="398" t="s">
        <v>81</v>
      </c>
      <c r="D2714" s="400" t="s">
        <v>8899</v>
      </c>
    </row>
    <row r="2715" spans="1:4" ht="13.5">
      <c r="A2715" s="399">
        <v>91850</v>
      </c>
      <c r="B2715" s="398" t="s">
        <v>7247</v>
      </c>
      <c r="C2715" s="398" t="s">
        <v>81</v>
      </c>
      <c r="D2715" s="400" t="s">
        <v>14732</v>
      </c>
    </row>
    <row r="2716" spans="1:4" ht="13.5">
      <c r="A2716" s="399">
        <v>91851</v>
      </c>
      <c r="B2716" s="398" t="s">
        <v>7248</v>
      </c>
      <c r="C2716" s="398" t="s">
        <v>81</v>
      </c>
      <c r="D2716" s="400" t="s">
        <v>7419</v>
      </c>
    </row>
    <row r="2717" spans="1:4" ht="13.5">
      <c r="A2717" s="399">
        <v>91852</v>
      </c>
      <c r="B2717" s="398" t="s">
        <v>7250</v>
      </c>
      <c r="C2717" s="398" t="s">
        <v>81</v>
      </c>
      <c r="D2717" s="400" t="s">
        <v>14733</v>
      </c>
    </row>
    <row r="2718" spans="1:4" ht="13.5">
      <c r="A2718" s="399">
        <v>91853</v>
      </c>
      <c r="B2718" s="398" t="s">
        <v>7252</v>
      </c>
      <c r="C2718" s="398" t="s">
        <v>81</v>
      </c>
      <c r="D2718" s="400" t="s">
        <v>10287</v>
      </c>
    </row>
    <row r="2719" spans="1:4" ht="13.5">
      <c r="A2719" s="399">
        <v>91854</v>
      </c>
      <c r="B2719" s="398" t="s">
        <v>7253</v>
      </c>
      <c r="C2719" s="398" t="s">
        <v>81</v>
      </c>
      <c r="D2719" s="400" t="s">
        <v>14734</v>
      </c>
    </row>
    <row r="2720" spans="1:4" ht="13.5">
      <c r="A2720" s="399">
        <v>91855</v>
      </c>
      <c r="B2720" s="398" t="s">
        <v>7254</v>
      </c>
      <c r="C2720" s="398" t="s">
        <v>81</v>
      </c>
      <c r="D2720" s="400" t="s">
        <v>14735</v>
      </c>
    </row>
    <row r="2721" spans="1:4" ht="13.5">
      <c r="A2721" s="399">
        <v>91856</v>
      </c>
      <c r="B2721" s="398" t="s">
        <v>7256</v>
      </c>
      <c r="C2721" s="398" t="s">
        <v>81</v>
      </c>
      <c r="D2721" s="400" t="s">
        <v>14736</v>
      </c>
    </row>
    <row r="2722" spans="1:4" ht="13.5">
      <c r="A2722" s="399">
        <v>91857</v>
      </c>
      <c r="B2722" s="398" t="s">
        <v>7257</v>
      </c>
      <c r="C2722" s="398" t="s">
        <v>81</v>
      </c>
      <c r="D2722" s="400" t="s">
        <v>8504</v>
      </c>
    </row>
    <row r="2723" spans="1:4" ht="13.5">
      <c r="A2723" s="399">
        <v>91859</v>
      </c>
      <c r="B2723" s="398" t="s">
        <v>7259</v>
      </c>
      <c r="C2723" s="398" t="s">
        <v>81</v>
      </c>
      <c r="D2723" s="400" t="s">
        <v>4809</v>
      </c>
    </row>
    <row r="2724" spans="1:4" ht="13.5">
      <c r="A2724" s="399">
        <v>91860</v>
      </c>
      <c r="B2724" s="398" t="s">
        <v>7260</v>
      </c>
      <c r="C2724" s="398" t="s">
        <v>81</v>
      </c>
      <c r="D2724" s="400" t="s">
        <v>8902</v>
      </c>
    </row>
    <row r="2725" spans="1:4" ht="13.5">
      <c r="A2725" s="399">
        <v>91861</v>
      </c>
      <c r="B2725" s="398" t="s">
        <v>7261</v>
      </c>
      <c r="C2725" s="398" t="s">
        <v>81</v>
      </c>
      <c r="D2725" s="400" t="s">
        <v>14737</v>
      </c>
    </row>
    <row r="2726" spans="1:4" ht="13.5">
      <c r="A2726" s="399">
        <v>91862</v>
      </c>
      <c r="B2726" s="398" t="s">
        <v>7263</v>
      </c>
      <c r="C2726" s="398" t="s">
        <v>81</v>
      </c>
      <c r="D2726" s="400" t="s">
        <v>7249</v>
      </c>
    </row>
    <row r="2727" spans="1:4" ht="13.5">
      <c r="A2727" s="399">
        <v>91863</v>
      </c>
      <c r="B2727" s="398" t="s">
        <v>7264</v>
      </c>
      <c r="C2727" s="398" t="s">
        <v>81</v>
      </c>
      <c r="D2727" s="400" t="s">
        <v>4050</v>
      </c>
    </row>
    <row r="2728" spans="1:4" ht="13.5">
      <c r="A2728" s="399">
        <v>91864</v>
      </c>
      <c r="B2728" s="398" t="s">
        <v>7266</v>
      </c>
      <c r="C2728" s="398" t="s">
        <v>81</v>
      </c>
      <c r="D2728" s="400" t="s">
        <v>14027</v>
      </c>
    </row>
    <row r="2729" spans="1:4" ht="13.5">
      <c r="A2729" s="399">
        <v>91865</v>
      </c>
      <c r="B2729" s="398" t="s">
        <v>7267</v>
      </c>
      <c r="C2729" s="398" t="s">
        <v>81</v>
      </c>
      <c r="D2729" s="400" t="s">
        <v>5419</v>
      </c>
    </row>
    <row r="2730" spans="1:4" ht="13.5">
      <c r="A2730" s="399">
        <v>91866</v>
      </c>
      <c r="B2730" s="398" t="s">
        <v>7269</v>
      </c>
      <c r="C2730" s="398" t="s">
        <v>81</v>
      </c>
      <c r="D2730" s="400" t="s">
        <v>14738</v>
      </c>
    </row>
    <row r="2731" spans="1:4" ht="13.5">
      <c r="A2731" s="399">
        <v>91867</v>
      </c>
      <c r="B2731" s="398" t="s">
        <v>7270</v>
      </c>
      <c r="C2731" s="398" t="s">
        <v>81</v>
      </c>
      <c r="D2731" s="400" t="s">
        <v>14739</v>
      </c>
    </row>
    <row r="2732" spans="1:4" ht="13.5">
      <c r="A2732" s="399">
        <v>91868</v>
      </c>
      <c r="B2732" s="398" t="s">
        <v>7272</v>
      </c>
      <c r="C2732" s="398" t="s">
        <v>81</v>
      </c>
      <c r="D2732" s="400" t="s">
        <v>7554</v>
      </c>
    </row>
    <row r="2733" spans="1:4" ht="13.5">
      <c r="A2733" s="399">
        <v>91869</v>
      </c>
      <c r="B2733" s="398" t="s">
        <v>7273</v>
      </c>
      <c r="C2733" s="398" t="s">
        <v>81</v>
      </c>
      <c r="D2733" s="400" t="s">
        <v>14740</v>
      </c>
    </row>
    <row r="2734" spans="1:4" ht="13.5">
      <c r="A2734" s="399">
        <v>91870</v>
      </c>
      <c r="B2734" s="398" t="s">
        <v>7275</v>
      </c>
      <c r="C2734" s="398" t="s">
        <v>81</v>
      </c>
      <c r="D2734" s="400" t="s">
        <v>14741</v>
      </c>
    </row>
    <row r="2735" spans="1:4" ht="13.5">
      <c r="A2735" s="399">
        <v>91871</v>
      </c>
      <c r="B2735" s="398" t="s">
        <v>7276</v>
      </c>
      <c r="C2735" s="398" t="s">
        <v>81</v>
      </c>
      <c r="D2735" s="400" t="s">
        <v>9396</v>
      </c>
    </row>
    <row r="2736" spans="1:4" ht="13.5">
      <c r="A2736" s="399">
        <v>91872</v>
      </c>
      <c r="B2736" s="398" t="s">
        <v>7278</v>
      </c>
      <c r="C2736" s="398" t="s">
        <v>81</v>
      </c>
      <c r="D2736" s="400" t="s">
        <v>6859</v>
      </c>
    </row>
    <row r="2737" spans="1:4" ht="13.5">
      <c r="A2737" s="399">
        <v>91873</v>
      </c>
      <c r="B2737" s="398" t="s">
        <v>7279</v>
      </c>
      <c r="C2737" s="398" t="s">
        <v>81</v>
      </c>
      <c r="D2737" s="400" t="s">
        <v>10995</v>
      </c>
    </row>
    <row r="2738" spans="1:4" ht="13.5">
      <c r="A2738" s="399">
        <v>93008</v>
      </c>
      <c r="B2738" s="398" t="s">
        <v>14742</v>
      </c>
      <c r="C2738" s="398" t="s">
        <v>81</v>
      </c>
      <c r="D2738" s="400" t="s">
        <v>7559</v>
      </c>
    </row>
    <row r="2739" spans="1:4" ht="13.5">
      <c r="A2739" s="399">
        <v>93009</v>
      </c>
      <c r="B2739" s="398" t="s">
        <v>14743</v>
      </c>
      <c r="C2739" s="398" t="s">
        <v>81</v>
      </c>
      <c r="D2739" s="400" t="s">
        <v>14744</v>
      </c>
    </row>
    <row r="2740" spans="1:4" ht="13.5">
      <c r="A2740" s="399">
        <v>93010</v>
      </c>
      <c r="B2740" s="398" t="s">
        <v>14745</v>
      </c>
      <c r="C2740" s="398" t="s">
        <v>81</v>
      </c>
      <c r="D2740" s="400" t="s">
        <v>14746</v>
      </c>
    </row>
    <row r="2741" spans="1:4" ht="13.5">
      <c r="A2741" s="399">
        <v>93011</v>
      </c>
      <c r="B2741" s="398" t="s">
        <v>14747</v>
      </c>
      <c r="C2741" s="398" t="s">
        <v>81</v>
      </c>
      <c r="D2741" s="400" t="s">
        <v>14748</v>
      </c>
    </row>
    <row r="2742" spans="1:4" ht="13.5">
      <c r="A2742" s="399">
        <v>93012</v>
      </c>
      <c r="B2742" s="398" t="s">
        <v>14749</v>
      </c>
      <c r="C2742" s="398" t="s">
        <v>81</v>
      </c>
      <c r="D2742" s="400" t="s">
        <v>14750</v>
      </c>
    </row>
    <row r="2743" spans="1:4" ht="13.5">
      <c r="A2743" s="399">
        <v>95726</v>
      </c>
      <c r="B2743" s="398" t="s">
        <v>7280</v>
      </c>
      <c r="C2743" s="398" t="s">
        <v>81</v>
      </c>
      <c r="D2743" s="400" t="s">
        <v>7386</v>
      </c>
    </row>
    <row r="2744" spans="1:4" ht="13.5">
      <c r="A2744" s="399">
        <v>95727</v>
      </c>
      <c r="B2744" s="398" t="s">
        <v>7282</v>
      </c>
      <c r="C2744" s="398" t="s">
        <v>81</v>
      </c>
      <c r="D2744" s="400" t="s">
        <v>6316</v>
      </c>
    </row>
    <row r="2745" spans="1:4" ht="13.5">
      <c r="A2745" s="399">
        <v>95728</v>
      </c>
      <c r="B2745" s="398" t="s">
        <v>7283</v>
      </c>
      <c r="C2745" s="398" t="s">
        <v>81</v>
      </c>
      <c r="D2745" s="400" t="s">
        <v>5366</v>
      </c>
    </row>
    <row r="2746" spans="1:4" ht="13.5">
      <c r="A2746" s="399">
        <v>95729</v>
      </c>
      <c r="B2746" s="398" t="s">
        <v>7284</v>
      </c>
      <c r="C2746" s="398" t="s">
        <v>81</v>
      </c>
      <c r="D2746" s="400" t="s">
        <v>7984</v>
      </c>
    </row>
    <row r="2747" spans="1:4" ht="13.5">
      <c r="A2747" s="399">
        <v>95730</v>
      </c>
      <c r="B2747" s="398" t="s">
        <v>7286</v>
      </c>
      <c r="C2747" s="398" t="s">
        <v>81</v>
      </c>
      <c r="D2747" s="400" t="s">
        <v>11024</v>
      </c>
    </row>
    <row r="2748" spans="1:4" ht="13.5">
      <c r="A2748" s="399">
        <v>95731</v>
      </c>
      <c r="B2748" s="398" t="s">
        <v>7287</v>
      </c>
      <c r="C2748" s="398" t="s">
        <v>81</v>
      </c>
      <c r="D2748" s="400" t="s">
        <v>5023</v>
      </c>
    </row>
    <row r="2749" spans="1:4" ht="13.5">
      <c r="A2749" s="399">
        <v>95732</v>
      </c>
      <c r="B2749" s="398" t="s">
        <v>7289</v>
      </c>
      <c r="C2749" s="398" t="s">
        <v>82</v>
      </c>
      <c r="D2749" s="400" t="s">
        <v>14751</v>
      </c>
    </row>
    <row r="2750" spans="1:4" ht="13.5">
      <c r="A2750" s="399">
        <v>95745</v>
      </c>
      <c r="B2750" s="398" t="s">
        <v>7291</v>
      </c>
      <c r="C2750" s="398" t="s">
        <v>81</v>
      </c>
      <c r="D2750" s="400" t="s">
        <v>4795</v>
      </c>
    </row>
    <row r="2751" spans="1:4" ht="13.5">
      <c r="A2751" s="399">
        <v>95746</v>
      </c>
      <c r="B2751" s="398" t="s">
        <v>7293</v>
      </c>
      <c r="C2751" s="398" t="s">
        <v>81</v>
      </c>
      <c r="D2751" s="400" t="s">
        <v>12205</v>
      </c>
    </row>
    <row r="2752" spans="1:4" ht="13.5">
      <c r="A2752" s="399">
        <v>95747</v>
      </c>
      <c r="B2752" s="398" t="s">
        <v>7294</v>
      </c>
      <c r="C2752" s="398" t="s">
        <v>81</v>
      </c>
      <c r="D2752" s="400" t="s">
        <v>14660</v>
      </c>
    </row>
    <row r="2753" spans="1:4" ht="13.5">
      <c r="A2753" s="399">
        <v>95748</v>
      </c>
      <c r="B2753" s="398" t="s">
        <v>7295</v>
      </c>
      <c r="C2753" s="398" t="s">
        <v>81</v>
      </c>
      <c r="D2753" s="400" t="s">
        <v>14752</v>
      </c>
    </row>
    <row r="2754" spans="1:4" ht="13.5">
      <c r="A2754" s="399">
        <v>95749</v>
      </c>
      <c r="B2754" s="398" t="s">
        <v>7297</v>
      </c>
      <c r="C2754" s="398" t="s">
        <v>81</v>
      </c>
      <c r="D2754" s="400" t="s">
        <v>4906</v>
      </c>
    </row>
    <row r="2755" spans="1:4" ht="13.5">
      <c r="A2755" s="399">
        <v>95750</v>
      </c>
      <c r="B2755" s="398" t="s">
        <v>7298</v>
      </c>
      <c r="C2755" s="398" t="s">
        <v>81</v>
      </c>
      <c r="D2755" s="400" t="s">
        <v>14753</v>
      </c>
    </row>
    <row r="2756" spans="1:4" ht="13.5">
      <c r="A2756" s="399">
        <v>95751</v>
      </c>
      <c r="B2756" s="398" t="s">
        <v>7299</v>
      </c>
      <c r="C2756" s="398" t="s">
        <v>81</v>
      </c>
      <c r="D2756" s="400" t="s">
        <v>14754</v>
      </c>
    </row>
    <row r="2757" spans="1:4" ht="13.5">
      <c r="A2757" s="399">
        <v>95752</v>
      </c>
      <c r="B2757" s="398" t="s">
        <v>7301</v>
      </c>
      <c r="C2757" s="398" t="s">
        <v>81</v>
      </c>
      <c r="D2757" s="400" t="s">
        <v>9672</v>
      </c>
    </row>
    <row r="2758" spans="1:4" ht="13.5">
      <c r="A2758" s="399">
        <v>97667</v>
      </c>
      <c r="B2758" s="398" t="s">
        <v>14755</v>
      </c>
      <c r="C2758" s="398" t="s">
        <v>81</v>
      </c>
      <c r="D2758" s="400" t="s">
        <v>9510</v>
      </c>
    </row>
    <row r="2759" spans="1:4" ht="13.5">
      <c r="A2759" s="399">
        <v>97668</v>
      </c>
      <c r="B2759" s="398" t="s">
        <v>14756</v>
      </c>
      <c r="C2759" s="398" t="s">
        <v>81</v>
      </c>
      <c r="D2759" s="400" t="s">
        <v>10403</v>
      </c>
    </row>
    <row r="2760" spans="1:4" ht="13.5">
      <c r="A2760" s="399">
        <v>97669</v>
      </c>
      <c r="B2760" s="398" t="s">
        <v>14757</v>
      </c>
      <c r="C2760" s="398" t="s">
        <v>81</v>
      </c>
      <c r="D2760" s="400" t="s">
        <v>13327</v>
      </c>
    </row>
    <row r="2761" spans="1:4" ht="13.5">
      <c r="A2761" s="399">
        <v>97670</v>
      </c>
      <c r="B2761" s="398" t="s">
        <v>14758</v>
      </c>
      <c r="C2761" s="398" t="s">
        <v>81</v>
      </c>
      <c r="D2761" s="400" t="s">
        <v>10131</v>
      </c>
    </row>
    <row r="2762" spans="1:4" ht="13.5">
      <c r="A2762" s="399">
        <v>91874</v>
      </c>
      <c r="B2762" s="398" t="s">
        <v>7304</v>
      </c>
      <c r="C2762" s="398" t="s">
        <v>82</v>
      </c>
      <c r="D2762" s="400" t="s">
        <v>4712</v>
      </c>
    </row>
    <row r="2763" spans="1:4" ht="13.5">
      <c r="A2763" s="399">
        <v>91875</v>
      </c>
      <c r="B2763" s="398" t="s">
        <v>7306</v>
      </c>
      <c r="C2763" s="398" t="s">
        <v>82</v>
      </c>
      <c r="D2763" s="400" t="s">
        <v>9790</v>
      </c>
    </row>
    <row r="2764" spans="1:4" ht="13.5">
      <c r="A2764" s="399">
        <v>91876</v>
      </c>
      <c r="B2764" s="398" t="s">
        <v>7307</v>
      </c>
      <c r="C2764" s="398" t="s">
        <v>82</v>
      </c>
      <c r="D2764" s="400" t="s">
        <v>14759</v>
      </c>
    </row>
    <row r="2765" spans="1:4" ht="13.5">
      <c r="A2765" s="399">
        <v>91877</v>
      </c>
      <c r="B2765" s="398" t="s">
        <v>7308</v>
      </c>
      <c r="C2765" s="398" t="s">
        <v>82</v>
      </c>
      <c r="D2765" s="400" t="s">
        <v>13083</v>
      </c>
    </row>
    <row r="2766" spans="1:4" ht="13.5">
      <c r="A2766" s="399">
        <v>91878</v>
      </c>
      <c r="B2766" s="398" t="s">
        <v>7309</v>
      </c>
      <c r="C2766" s="398" t="s">
        <v>82</v>
      </c>
      <c r="D2766" s="400" t="s">
        <v>9792</v>
      </c>
    </row>
    <row r="2767" spans="1:4" ht="13.5">
      <c r="A2767" s="399">
        <v>91879</v>
      </c>
      <c r="B2767" s="398" t="s">
        <v>7311</v>
      </c>
      <c r="C2767" s="398" t="s">
        <v>82</v>
      </c>
      <c r="D2767" s="400" t="s">
        <v>14760</v>
      </c>
    </row>
    <row r="2768" spans="1:4" ht="13.5">
      <c r="A2768" s="399">
        <v>91880</v>
      </c>
      <c r="B2768" s="398" t="s">
        <v>7312</v>
      </c>
      <c r="C2768" s="398" t="s">
        <v>82</v>
      </c>
      <c r="D2768" s="400" t="s">
        <v>7397</v>
      </c>
    </row>
    <row r="2769" spans="1:4" ht="13.5">
      <c r="A2769" s="399">
        <v>91881</v>
      </c>
      <c r="B2769" s="398" t="s">
        <v>7313</v>
      </c>
      <c r="C2769" s="398" t="s">
        <v>82</v>
      </c>
      <c r="D2769" s="400" t="s">
        <v>7554</v>
      </c>
    </row>
    <row r="2770" spans="1:4" ht="13.5">
      <c r="A2770" s="399">
        <v>91882</v>
      </c>
      <c r="B2770" s="398" t="s">
        <v>7314</v>
      </c>
      <c r="C2770" s="398" t="s">
        <v>82</v>
      </c>
      <c r="D2770" s="400" t="s">
        <v>14761</v>
      </c>
    </row>
    <row r="2771" spans="1:4" ht="13.5">
      <c r="A2771" s="399">
        <v>91884</v>
      </c>
      <c r="B2771" s="398" t="s">
        <v>7315</v>
      </c>
      <c r="C2771" s="398" t="s">
        <v>82</v>
      </c>
      <c r="D2771" s="400" t="s">
        <v>7320</v>
      </c>
    </row>
    <row r="2772" spans="1:4" ht="13.5">
      <c r="A2772" s="399">
        <v>91885</v>
      </c>
      <c r="B2772" s="398" t="s">
        <v>7316</v>
      </c>
      <c r="C2772" s="398" t="s">
        <v>82</v>
      </c>
      <c r="D2772" s="400" t="s">
        <v>14741</v>
      </c>
    </row>
    <row r="2773" spans="1:4" ht="13.5">
      <c r="A2773" s="399">
        <v>91886</v>
      </c>
      <c r="B2773" s="398" t="s">
        <v>7318</v>
      </c>
      <c r="C2773" s="398" t="s">
        <v>82</v>
      </c>
      <c r="D2773" s="400" t="s">
        <v>7342</v>
      </c>
    </row>
    <row r="2774" spans="1:4" ht="13.5">
      <c r="A2774" s="399">
        <v>91887</v>
      </c>
      <c r="B2774" s="398" t="s">
        <v>7319</v>
      </c>
      <c r="C2774" s="398" t="s">
        <v>82</v>
      </c>
      <c r="D2774" s="400" t="s">
        <v>5366</v>
      </c>
    </row>
    <row r="2775" spans="1:4" ht="13.5">
      <c r="A2775" s="399">
        <v>91889</v>
      </c>
      <c r="B2775" s="398" t="s">
        <v>7321</v>
      </c>
      <c r="C2775" s="398" t="s">
        <v>82</v>
      </c>
      <c r="D2775" s="400" t="s">
        <v>7363</v>
      </c>
    </row>
    <row r="2776" spans="1:4" ht="13.5">
      <c r="A2776" s="399">
        <v>91890</v>
      </c>
      <c r="B2776" s="398" t="s">
        <v>7322</v>
      </c>
      <c r="C2776" s="398" t="s">
        <v>82</v>
      </c>
      <c r="D2776" s="400" t="s">
        <v>14762</v>
      </c>
    </row>
    <row r="2777" spans="1:4" ht="13.5">
      <c r="A2777" s="399">
        <v>91892</v>
      </c>
      <c r="B2777" s="398" t="s">
        <v>7323</v>
      </c>
      <c r="C2777" s="398" t="s">
        <v>82</v>
      </c>
      <c r="D2777" s="400" t="s">
        <v>10822</v>
      </c>
    </row>
    <row r="2778" spans="1:4" ht="13.5">
      <c r="A2778" s="399">
        <v>91893</v>
      </c>
      <c r="B2778" s="398" t="s">
        <v>7324</v>
      </c>
      <c r="C2778" s="398" t="s">
        <v>82</v>
      </c>
      <c r="D2778" s="400" t="s">
        <v>14763</v>
      </c>
    </row>
    <row r="2779" spans="1:4" ht="13.5">
      <c r="A2779" s="399">
        <v>91895</v>
      </c>
      <c r="B2779" s="398" t="s">
        <v>7326</v>
      </c>
      <c r="C2779" s="398" t="s">
        <v>82</v>
      </c>
      <c r="D2779" s="400" t="s">
        <v>8669</v>
      </c>
    </row>
    <row r="2780" spans="1:4" ht="13.5">
      <c r="A2780" s="399">
        <v>91896</v>
      </c>
      <c r="B2780" s="398" t="s">
        <v>7328</v>
      </c>
      <c r="C2780" s="398" t="s">
        <v>82</v>
      </c>
      <c r="D2780" s="400" t="s">
        <v>14764</v>
      </c>
    </row>
    <row r="2781" spans="1:4" ht="13.5">
      <c r="A2781" s="399">
        <v>91898</v>
      </c>
      <c r="B2781" s="398" t="s">
        <v>7329</v>
      </c>
      <c r="C2781" s="398" t="s">
        <v>82</v>
      </c>
      <c r="D2781" s="400" t="s">
        <v>14765</v>
      </c>
    </row>
    <row r="2782" spans="1:4" ht="13.5">
      <c r="A2782" s="399">
        <v>91899</v>
      </c>
      <c r="B2782" s="398" t="s">
        <v>7331</v>
      </c>
      <c r="C2782" s="398" t="s">
        <v>82</v>
      </c>
      <c r="D2782" s="400" t="s">
        <v>9512</v>
      </c>
    </row>
    <row r="2783" spans="1:4" ht="13.5">
      <c r="A2783" s="399">
        <v>91901</v>
      </c>
      <c r="B2783" s="398" t="s">
        <v>7332</v>
      </c>
      <c r="C2783" s="398" t="s">
        <v>82</v>
      </c>
      <c r="D2783" s="400" t="s">
        <v>10148</v>
      </c>
    </row>
    <row r="2784" spans="1:4" ht="13.5">
      <c r="A2784" s="399">
        <v>91902</v>
      </c>
      <c r="B2784" s="398" t="s">
        <v>7334</v>
      </c>
      <c r="C2784" s="398" t="s">
        <v>82</v>
      </c>
      <c r="D2784" s="400" t="s">
        <v>8550</v>
      </c>
    </row>
    <row r="2785" spans="1:4" ht="13.5">
      <c r="A2785" s="399">
        <v>91904</v>
      </c>
      <c r="B2785" s="398" t="s">
        <v>7335</v>
      </c>
      <c r="C2785" s="398" t="s">
        <v>82</v>
      </c>
      <c r="D2785" s="400" t="s">
        <v>5548</v>
      </c>
    </row>
    <row r="2786" spans="1:4" ht="13.5">
      <c r="A2786" s="399">
        <v>91905</v>
      </c>
      <c r="B2786" s="398" t="s">
        <v>7336</v>
      </c>
      <c r="C2786" s="398" t="s">
        <v>82</v>
      </c>
      <c r="D2786" s="400" t="s">
        <v>14766</v>
      </c>
    </row>
    <row r="2787" spans="1:4" ht="13.5">
      <c r="A2787" s="399">
        <v>91907</v>
      </c>
      <c r="B2787" s="398" t="s">
        <v>7338</v>
      </c>
      <c r="C2787" s="398" t="s">
        <v>82</v>
      </c>
      <c r="D2787" s="400" t="s">
        <v>14767</v>
      </c>
    </row>
    <row r="2788" spans="1:4" ht="13.5">
      <c r="A2788" s="399">
        <v>91908</v>
      </c>
      <c r="B2788" s="398" t="s">
        <v>7339</v>
      </c>
      <c r="C2788" s="398" t="s">
        <v>82</v>
      </c>
      <c r="D2788" s="400" t="s">
        <v>14768</v>
      </c>
    </row>
    <row r="2789" spans="1:4" ht="13.5">
      <c r="A2789" s="399">
        <v>91910</v>
      </c>
      <c r="B2789" s="398" t="s">
        <v>7340</v>
      </c>
      <c r="C2789" s="398" t="s">
        <v>82</v>
      </c>
      <c r="D2789" s="400" t="s">
        <v>14769</v>
      </c>
    </row>
    <row r="2790" spans="1:4" ht="13.5">
      <c r="A2790" s="399">
        <v>91911</v>
      </c>
      <c r="B2790" s="398" t="s">
        <v>7341</v>
      </c>
      <c r="C2790" s="398" t="s">
        <v>82</v>
      </c>
      <c r="D2790" s="400" t="s">
        <v>10163</v>
      </c>
    </row>
    <row r="2791" spans="1:4" ht="13.5">
      <c r="A2791" s="399">
        <v>91913</v>
      </c>
      <c r="B2791" s="398" t="s">
        <v>7343</v>
      </c>
      <c r="C2791" s="398" t="s">
        <v>82</v>
      </c>
      <c r="D2791" s="400" t="s">
        <v>10443</v>
      </c>
    </row>
    <row r="2792" spans="1:4" ht="13.5">
      <c r="A2792" s="399">
        <v>91914</v>
      </c>
      <c r="B2792" s="398" t="s">
        <v>7344</v>
      </c>
      <c r="C2792" s="398" t="s">
        <v>82</v>
      </c>
      <c r="D2792" s="400" t="s">
        <v>8585</v>
      </c>
    </row>
    <row r="2793" spans="1:4" ht="13.5">
      <c r="A2793" s="399">
        <v>91916</v>
      </c>
      <c r="B2793" s="398" t="s">
        <v>7345</v>
      </c>
      <c r="C2793" s="398" t="s">
        <v>82</v>
      </c>
      <c r="D2793" s="400" t="s">
        <v>14770</v>
      </c>
    </row>
    <row r="2794" spans="1:4" ht="13.5">
      <c r="A2794" s="399">
        <v>91917</v>
      </c>
      <c r="B2794" s="398" t="s">
        <v>7347</v>
      </c>
      <c r="C2794" s="398" t="s">
        <v>82</v>
      </c>
      <c r="D2794" s="400" t="s">
        <v>14771</v>
      </c>
    </row>
    <row r="2795" spans="1:4" ht="13.5">
      <c r="A2795" s="399">
        <v>91919</v>
      </c>
      <c r="B2795" s="398" t="s">
        <v>7348</v>
      </c>
      <c r="C2795" s="398" t="s">
        <v>82</v>
      </c>
      <c r="D2795" s="400" t="s">
        <v>10967</v>
      </c>
    </row>
    <row r="2796" spans="1:4" ht="13.5">
      <c r="A2796" s="399">
        <v>91920</v>
      </c>
      <c r="B2796" s="398" t="s">
        <v>7349</v>
      </c>
      <c r="C2796" s="398" t="s">
        <v>82</v>
      </c>
      <c r="D2796" s="400" t="s">
        <v>6889</v>
      </c>
    </row>
    <row r="2797" spans="1:4" ht="13.5">
      <c r="A2797" s="399">
        <v>91922</v>
      </c>
      <c r="B2797" s="398" t="s">
        <v>7351</v>
      </c>
      <c r="C2797" s="398" t="s">
        <v>82</v>
      </c>
      <c r="D2797" s="400" t="s">
        <v>7303</v>
      </c>
    </row>
    <row r="2798" spans="1:4" ht="13.5">
      <c r="A2798" s="399">
        <v>93013</v>
      </c>
      <c r="B2798" s="398" t="s">
        <v>14772</v>
      </c>
      <c r="C2798" s="398" t="s">
        <v>82</v>
      </c>
      <c r="D2798" s="400" t="s">
        <v>6861</v>
      </c>
    </row>
    <row r="2799" spans="1:4" ht="13.5">
      <c r="A2799" s="399">
        <v>93014</v>
      </c>
      <c r="B2799" s="398" t="s">
        <v>14773</v>
      </c>
      <c r="C2799" s="398" t="s">
        <v>82</v>
      </c>
      <c r="D2799" s="400" t="s">
        <v>6987</v>
      </c>
    </row>
    <row r="2800" spans="1:4" ht="13.5">
      <c r="A2800" s="399">
        <v>93015</v>
      </c>
      <c r="B2800" s="398" t="s">
        <v>14774</v>
      </c>
      <c r="C2800" s="398" t="s">
        <v>82</v>
      </c>
      <c r="D2800" s="400" t="s">
        <v>12209</v>
      </c>
    </row>
    <row r="2801" spans="1:4" ht="13.5">
      <c r="A2801" s="399">
        <v>93016</v>
      </c>
      <c r="B2801" s="398" t="s">
        <v>14775</v>
      </c>
      <c r="C2801" s="398" t="s">
        <v>82</v>
      </c>
      <c r="D2801" s="400" t="s">
        <v>11298</v>
      </c>
    </row>
    <row r="2802" spans="1:4" ht="13.5">
      <c r="A2802" s="399">
        <v>93017</v>
      </c>
      <c r="B2802" s="398" t="s">
        <v>14776</v>
      </c>
      <c r="C2802" s="398" t="s">
        <v>82</v>
      </c>
      <c r="D2802" s="400" t="s">
        <v>14777</v>
      </c>
    </row>
    <row r="2803" spans="1:4" ht="13.5">
      <c r="A2803" s="399">
        <v>93018</v>
      </c>
      <c r="B2803" s="398" t="s">
        <v>14778</v>
      </c>
      <c r="C2803" s="398" t="s">
        <v>82</v>
      </c>
      <c r="D2803" s="400" t="s">
        <v>11289</v>
      </c>
    </row>
    <row r="2804" spans="1:4" ht="13.5">
      <c r="A2804" s="399">
        <v>93020</v>
      </c>
      <c r="B2804" s="398" t="s">
        <v>14779</v>
      </c>
      <c r="C2804" s="398" t="s">
        <v>82</v>
      </c>
      <c r="D2804" s="400" t="s">
        <v>4783</v>
      </c>
    </row>
    <row r="2805" spans="1:4" ht="13.5">
      <c r="A2805" s="399">
        <v>93022</v>
      </c>
      <c r="B2805" s="398" t="s">
        <v>14780</v>
      </c>
      <c r="C2805" s="398" t="s">
        <v>82</v>
      </c>
      <c r="D2805" s="400" t="s">
        <v>14781</v>
      </c>
    </row>
    <row r="2806" spans="1:4" ht="13.5">
      <c r="A2806" s="399">
        <v>93024</v>
      </c>
      <c r="B2806" s="398" t="s">
        <v>14782</v>
      </c>
      <c r="C2806" s="398" t="s">
        <v>82</v>
      </c>
      <c r="D2806" s="400" t="s">
        <v>14783</v>
      </c>
    </row>
    <row r="2807" spans="1:4" ht="13.5">
      <c r="A2807" s="399">
        <v>93026</v>
      </c>
      <c r="B2807" s="398" t="s">
        <v>14784</v>
      </c>
      <c r="C2807" s="398" t="s">
        <v>82</v>
      </c>
      <c r="D2807" s="400" t="s">
        <v>14785</v>
      </c>
    </row>
    <row r="2808" spans="1:4" ht="13.5">
      <c r="A2808" s="399">
        <v>95733</v>
      </c>
      <c r="B2808" s="398" t="s">
        <v>7356</v>
      </c>
      <c r="C2808" s="398" t="s">
        <v>82</v>
      </c>
      <c r="D2808" s="400" t="s">
        <v>14786</v>
      </c>
    </row>
    <row r="2809" spans="1:4" ht="13.5">
      <c r="A2809" s="399">
        <v>95734</v>
      </c>
      <c r="B2809" s="398" t="s">
        <v>7358</v>
      </c>
      <c r="C2809" s="398" t="s">
        <v>82</v>
      </c>
      <c r="D2809" s="400" t="s">
        <v>14787</v>
      </c>
    </row>
    <row r="2810" spans="1:4" ht="13.5">
      <c r="A2810" s="399">
        <v>95735</v>
      </c>
      <c r="B2810" s="398" t="s">
        <v>7360</v>
      </c>
      <c r="C2810" s="398" t="s">
        <v>82</v>
      </c>
      <c r="D2810" s="400" t="s">
        <v>4440</v>
      </c>
    </row>
    <row r="2811" spans="1:4" ht="13.5">
      <c r="A2811" s="399">
        <v>95736</v>
      </c>
      <c r="B2811" s="398" t="s">
        <v>7361</v>
      </c>
      <c r="C2811" s="398" t="s">
        <v>82</v>
      </c>
      <c r="D2811" s="400" t="s">
        <v>9499</v>
      </c>
    </row>
    <row r="2812" spans="1:4" ht="13.5">
      <c r="A2812" s="399">
        <v>95738</v>
      </c>
      <c r="B2812" s="398" t="s">
        <v>7362</v>
      </c>
      <c r="C2812" s="398" t="s">
        <v>82</v>
      </c>
      <c r="D2812" s="400" t="s">
        <v>10946</v>
      </c>
    </row>
    <row r="2813" spans="1:4" ht="13.5">
      <c r="A2813" s="399">
        <v>95753</v>
      </c>
      <c r="B2813" s="398" t="s">
        <v>7364</v>
      </c>
      <c r="C2813" s="398" t="s">
        <v>82</v>
      </c>
      <c r="D2813" s="400" t="s">
        <v>14788</v>
      </c>
    </row>
    <row r="2814" spans="1:4" ht="13.5">
      <c r="A2814" s="399">
        <v>95754</v>
      </c>
      <c r="B2814" s="398" t="s">
        <v>7365</v>
      </c>
      <c r="C2814" s="398" t="s">
        <v>82</v>
      </c>
      <c r="D2814" s="400" t="s">
        <v>7366</v>
      </c>
    </row>
    <row r="2815" spans="1:4" ht="13.5">
      <c r="A2815" s="399">
        <v>95755</v>
      </c>
      <c r="B2815" s="398" t="s">
        <v>7367</v>
      </c>
      <c r="C2815" s="398" t="s">
        <v>82</v>
      </c>
      <c r="D2815" s="400" t="s">
        <v>10273</v>
      </c>
    </row>
    <row r="2816" spans="1:4" ht="13.5">
      <c r="A2816" s="399">
        <v>95756</v>
      </c>
      <c r="B2816" s="398" t="s">
        <v>7368</v>
      </c>
      <c r="C2816" s="398" t="s">
        <v>82</v>
      </c>
      <c r="D2816" s="400" t="s">
        <v>6906</v>
      </c>
    </row>
    <row r="2817" spans="1:4" ht="13.5">
      <c r="A2817" s="399">
        <v>95757</v>
      </c>
      <c r="B2817" s="398" t="s">
        <v>7370</v>
      </c>
      <c r="C2817" s="398" t="s">
        <v>82</v>
      </c>
      <c r="D2817" s="400" t="s">
        <v>13240</v>
      </c>
    </row>
    <row r="2818" spans="1:4" ht="13.5">
      <c r="A2818" s="399">
        <v>95758</v>
      </c>
      <c r="B2818" s="398" t="s">
        <v>7371</v>
      </c>
      <c r="C2818" s="398" t="s">
        <v>82</v>
      </c>
      <c r="D2818" s="400" t="s">
        <v>7372</v>
      </c>
    </row>
    <row r="2819" spans="1:4" ht="13.5">
      <c r="A2819" s="399">
        <v>95759</v>
      </c>
      <c r="B2819" s="398" t="s">
        <v>7373</v>
      </c>
      <c r="C2819" s="398" t="s">
        <v>82</v>
      </c>
      <c r="D2819" s="400" t="s">
        <v>10870</v>
      </c>
    </row>
    <row r="2820" spans="1:4" ht="13.5">
      <c r="A2820" s="399">
        <v>95760</v>
      </c>
      <c r="B2820" s="398" t="s">
        <v>7374</v>
      </c>
      <c r="C2820" s="398" t="s">
        <v>82</v>
      </c>
      <c r="D2820" s="400" t="s">
        <v>14546</v>
      </c>
    </row>
    <row r="2821" spans="1:4" ht="13.5">
      <c r="A2821" s="399">
        <v>97559</v>
      </c>
      <c r="B2821" s="398" t="s">
        <v>7375</v>
      </c>
      <c r="C2821" s="398" t="s">
        <v>82</v>
      </c>
      <c r="D2821" s="400" t="s">
        <v>5253</v>
      </c>
    </row>
    <row r="2822" spans="1:4" ht="13.5">
      <c r="A2822" s="399">
        <v>97562</v>
      </c>
      <c r="B2822" s="398" t="s">
        <v>7377</v>
      </c>
      <c r="C2822" s="398" t="s">
        <v>82</v>
      </c>
      <c r="D2822" s="400" t="s">
        <v>6206</v>
      </c>
    </row>
    <row r="2823" spans="1:4" ht="13.5">
      <c r="A2823" s="399">
        <v>97564</v>
      </c>
      <c r="B2823" s="398" t="s">
        <v>7378</v>
      </c>
      <c r="C2823" s="398" t="s">
        <v>82</v>
      </c>
      <c r="D2823" s="400" t="s">
        <v>6966</v>
      </c>
    </row>
    <row r="2824" spans="1:4" ht="13.5">
      <c r="A2824" s="399">
        <v>91924</v>
      </c>
      <c r="B2824" s="398" t="s">
        <v>7380</v>
      </c>
      <c r="C2824" s="398" t="s">
        <v>81</v>
      </c>
      <c r="D2824" s="400" t="s">
        <v>10157</v>
      </c>
    </row>
    <row r="2825" spans="1:4" ht="13.5">
      <c r="A2825" s="399">
        <v>91925</v>
      </c>
      <c r="B2825" s="398" t="s">
        <v>7382</v>
      </c>
      <c r="C2825" s="398" t="s">
        <v>81</v>
      </c>
      <c r="D2825" s="400" t="s">
        <v>4113</v>
      </c>
    </row>
    <row r="2826" spans="1:4" ht="13.5">
      <c r="A2826" s="399">
        <v>91926</v>
      </c>
      <c r="B2826" s="398" t="s">
        <v>7383</v>
      </c>
      <c r="C2826" s="398" t="s">
        <v>81</v>
      </c>
      <c r="D2826" s="400" t="s">
        <v>13478</v>
      </c>
    </row>
    <row r="2827" spans="1:4" ht="13.5">
      <c r="A2827" s="399">
        <v>91927</v>
      </c>
      <c r="B2827" s="398" t="s">
        <v>7384</v>
      </c>
      <c r="C2827" s="398" t="s">
        <v>81</v>
      </c>
      <c r="D2827" s="400" t="s">
        <v>11937</v>
      </c>
    </row>
    <row r="2828" spans="1:4" ht="13.5">
      <c r="A2828" s="399">
        <v>91928</v>
      </c>
      <c r="B2828" s="398" t="s">
        <v>7385</v>
      </c>
      <c r="C2828" s="398" t="s">
        <v>81</v>
      </c>
      <c r="D2828" s="400" t="s">
        <v>14789</v>
      </c>
    </row>
    <row r="2829" spans="1:4" ht="13.5">
      <c r="A2829" s="399">
        <v>91929</v>
      </c>
      <c r="B2829" s="398" t="s">
        <v>7387</v>
      </c>
      <c r="C2829" s="398" t="s">
        <v>81</v>
      </c>
      <c r="D2829" s="400" t="s">
        <v>14790</v>
      </c>
    </row>
    <row r="2830" spans="1:4" ht="13.5">
      <c r="A2830" s="399">
        <v>91930</v>
      </c>
      <c r="B2830" s="398" t="s">
        <v>7389</v>
      </c>
      <c r="C2830" s="398" t="s">
        <v>81</v>
      </c>
      <c r="D2830" s="400" t="s">
        <v>14791</v>
      </c>
    </row>
    <row r="2831" spans="1:4" ht="13.5">
      <c r="A2831" s="399">
        <v>91931</v>
      </c>
      <c r="B2831" s="398" t="s">
        <v>7390</v>
      </c>
      <c r="C2831" s="398" t="s">
        <v>81</v>
      </c>
      <c r="D2831" s="400" t="s">
        <v>4462</v>
      </c>
    </row>
    <row r="2832" spans="1:4" ht="13.5">
      <c r="A2832" s="399">
        <v>91932</v>
      </c>
      <c r="B2832" s="398" t="s">
        <v>7391</v>
      </c>
      <c r="C2832" s="398" t="s">
        <v>81</v>
      </c>
      <c r="D2832" s="400" t="s">
        <v>10193</v>
      </c>
    </row>
    <row r="2833" spans="1:4" ht="13.5">
      <c r="A2833" s="399">
        <v>91933</v>
      </c>
      <c r="B2833" s="398" t="s">
        <v>7392</v>
      </c>
      <c r="C2833" s="398" t="s">
        <v>81</v>
      </c>
      <c r="D2833" s="400" t="s">
        <v>4023</v>
      </c>
    </row>
    <row r="2834" spans="1:4" ht="13.5">
      <c r="A2834" s="399">
        <v>91934</v>
      </c>
      <c r="B2834" s="398" t="s">
        <v>7393</v>
      </c>
      <c r="C2834" s="398" t="s">
        <v>81</v>
      </c>
      <c r="D2834" s="400" t="s">
        <v>14792</v>
      </c>
    </row>
    <row r="2835" spans="1:4" ht="13.5">
      <c r="A2835" s="399">
        <v>91935</v>
      </c>
      <c r="B2835" s="398" t="s">
        <v>7395</v>
      </c>
      <c r="C2835" s="398" t="s">
        <v>81</v>
      </c>
      <c r="D2835" s="400" t="s">
        <v>14793</v>
      </c>
    </row>
    <row r="2836" spans="1:4" ht="13.5">
      <c r="A2836" s="399">
        <v>92979</v>
      </c>
      <c r="B2836" s="398" t="s">
        <v>7396</v>
      </c>
      <c r="C2836" s="398" t="s">
        <v>81</v>
      </c>
      <c r="D2836" s="400" t="s">
        <v>7376</v>
      </c>
    </row>
    <row r="2837" spans="1:4" ht="13.5">
      <c r="A2837" s="399">
        <v>92980</v>
      </c>
      <c r="B2837" s="398" t="s">
        <v>7398</v>
      </c>
      <c r="C2837" s="398" t="s">
        <v>81</v>
      </c>
      <c r="D2837" s="400" t="s">
        <v>14794</v>
      </c>
    </row>
    <row r="2838" spans="1:4" ht="13.5">
      <c r="A2838" s="399">
        <v>92981</v>
      </c>
      <c r="B2838" s="398" t="s">
        <v>7399</v>
      </c>
      <c r="C2838" s="398" t="s">
        <v>81</v>
      </c>
      <c r="D2838" s="400" t="s">
        <v>5437</v>
      </c>
    </row>
    <row r="2839" spans="1:4" ht="13.5">
      <c r="A2839" s="399">
        <v>92982</v>
      </c>
      <c r="B2839" s="398" t="s">
        <v>7401</v>
      </c>
      <c r="C2839" s="398" t="s">
        <v>81</v>
      </c>
      <c r="D2839" s="400" t="s">
        <v>7951</v>
      </c>
    </row>
    <row r="2840" spans="1:4" ht="13.5">
      <c r="A2840" s="399">
        <v>92984</v>
      </c>
      <c r="B2840" s="398" t="s">
        <v>14795</v>
      </c>
      <c r="C2840" s="398" t="s">
        <v>81</v>
      </c>
      <c r="D2840" s="400" t="s">
        <v>14796</v>
      </c>
    </row>
    <row r="2841" spans="1:4" ht="13.5">
      <c r="A2841" s="399">
        <v>92986</v>
      </c>
      <c r="B2841" s="398" t="s">
        <v>14797</v>
      </c>
      <c r="C2841" s="398" t="s">
        <v>81</v>
      </c>
      <c r="D2841" s="400" t="s">
        <v>14798</v>
      </c>
    </row>
    <row r="2842" spans="1:4" ht="13.5">
      <c r="A2842" s="399">
        <v>92988</v>
      </c>
      <c r="B2842" s="398" t="s">
        <v>14799</v>
      </c>
      <c r="C2842" s="398" t="s">
        <v>81</v>
      </c>
      <c r="D2842" s="400" t="s">
        <v>14800</v>
      </c>
    </row>
    <row r="2843" spans="1:4" ht="13.5">
      <c r="A2843" s="399">
        <v>92990</v>
      </c>
      <c r="B2843" s="398" t="s">
        <v>14801</v>
      </c>
      <c r="C2843" s="398" t="s">
        <v>81</v>
      </c>
      <c r="D2843" s="400" t="s">
        <v>14802</v>
      </c>
    </row>
    <row r="2844" spans="1:4" ht="13.5">
      <c r="A2844" s="399">
        <v>92992</v>
      </c>
      <c r="B2844" s="398" t="s">
        <v>14803</v>
      </c>
      <c r="C2844" s="398" t="s">
        <v>81</v>
      </c>
      <c r="D2844" s="400" t="s">
        <v>14804</v>
      </c>
    </row>
    <row r="2845" spans="1:4" ht="13.5">
      <c r="A2845" s="399">
        <v>92994</v>
      </c>
      <c r="B2845" s="398" t="s">
        <v>14805</v>
      </c>
      <c r="C2845" s="398" t="s">
        <v>81</v>
      </c>
      <c r="D2845" s="400" t="s">
        <v>14806</v>
      </c>
    </row>
    <row r="2846" spans="1:4" ht="13.5">
      <c r="A2846" s="399">
        <v>92996</v>
      </c>
      <c r="B2846" s="398" t="s">
        <v>14807</v>
      </c>
      <c r="C2846" s="398" t="s">
        <v>81</v>
      </c>
      <c r="D2846" s="400" t="s">
        <v>14808</v>
      </c>
    </row>
    <row r="2847" spans="1:4" ht="13.5">
      <c r="A2847" s="399">
        <v>92998</v>
      </c>
      <c r="B2847" s="398" t="s">
        <v>14809</v>
      </c>
      <c r="C2847" s="398" t="s">
        <v>81</v>
      </c>
      <c r="D2847" s="400" t="s">
        <v>14810</v>
      </c>
    </row>
    <row r="2848" spans="1:4" ht="13.5">
      <c r="A2848" s="399">
        <v>93000</v>
      </c>
      <c r="B2848" s="398" t="s">
        <v>14811</v>
      </c>
      <c r="C2848" s="398" t="s">
        <v>81</v>
      </c>
      <c r="D2848" s="400" t="s">
        <v>14812</v>
      </c>
    </row>
    <row r="2849" spans="1:4" ht="13.5">
      <c r="A2849" s="399">
        <v>93002</v>
      </c>
      <c r="B2849" s="398" t="s">
        <v>14813</v>
      </c>
      <c r="C2849" s="398" t="s">
        <v>81</v>
      </c>
      <c r="D2849" s="400" t="s">
        <v>14814</v>
      </c>
    </row>
    <row r="2850" spans="1:4" ht="13.5">
      <c r="A2850" s="399">
        <v>101884</v>
      </c>
      <c r="B2850" s="398" t="s">
        <v>7407</v>
      </c>
      <c r="C2850" s="398" t="s">
        <v>81</v>
      </c>
      <c r="D2850" s="400" t="s">
        <v>10425</v>
      </c>
    </row>
    <row r="2851" spans="1:4" ht="13.5">
      <c r="A2851" s="399">
        <v>101885</v>
      </c>
      <c r="B2851" s="398" t="s">
        <v>7408</v>
      </c>
      <c r="C2851" s="398" t="s">
        <v>81</v>
      </c>
      <c r="D2851" s="400" t="s">
        <v>4170</v>
      </c>
    </row>
    <row r="2852" spans="1:4" ht="13.5">
      <c r="A2852" s="399">
        <v>101886</v>
      </c>
      <c r="B2852" s="398" t="s">
        <v>7410</v>
      </c>
      <c r="C2852" s="398" t="s">
        <v>81</v>
      </c>
      <c r="D2852" s="400" t="s">
        <v>14815</v>
      </c>
    </row>
    <row r="2853" spans="1:4" ht="13.5">
      <c r="A2853" s="399">
        <v>101887</v>
      </c>
      <c r="B2853" s="398" t="s">
        <v>7411</v>
      </c>
      <c r="C2853" s="398" t="s">
        <v>81</v>
      </c>
      <c r="D2853" s="400" t="s">
        <v>7190</v>
      </c>
    </row>
    <row r="2854" spans="1:4" ht="13.5">
      <c r="A2854" s="399">
        <v>101888</v>
      </c>
      <c r="B2854" s="398" t="s">
        <v>7412</v>
      </c>
      <c r="C2854" s="398" t="s">
        <v>81</v>
      </c>
      <c r="D2854" s="400" t="s">
        <v>4193</v>
      </c>
    </row>
    <row r="2855" spans="1:4" ht="13.5">
      <c r="A2855" s="399">
        <v>101889</v>
      </c>
      <c r="B2855" s="398" t="s">
        <v>7413</v>
      </c>
      <c r="C2855" s="398" t="s">
        <v>81</v>
      </c>
      <c r="D2855" s="400" t="s">
        <v>14816</v>
      </c>
    </row>
    <row r="2856" spans="1:4" ht="13.5">
      <c r="A2856" s="399">
        <v>91936</v>
      </c>
      <c r="B2856" s="398" t="s">
        <v>7414</v>
      </c>
      <c r="C2856" s="398" t="s">
        <v>82</v>
      </c>
      <c r="D2856" s="400" t="s">
        <v>14817</v>
      </c>
    </row>
    <row r="2857" spans="1:4" ht="13.5">
      <c r="A2857" s="399">
        <v>91937</v>
      </c>
      <c r="B2857" s="398" t="s">
        <v>7415</v>
      </c>
      <c r="C2857" s="398" t="s">
        <v>82</v>
      </c>
      <c r="D2857" s="400" t="s">
        <v>14818</v>
      </c>
    </row>
    <row r="2858" spans="1:4" ht="13.5">
      <c r="A2858" s="399">
        <v>91939</v>
      </c>
      <c r="B2858" s="398" t="s">
        <v>7416</v>
      </c>
      <c r="C2858" s="398" t="s">
        <v>82</v>
      </c>
      <c r="D2858" s="400" t="s">
        <v>14819</v>
      </c>
    </row>
    <row r="2859" spans="1:4" ht="13.5">
      <c r="A2859" s="399">
        <v>91940</v>
      </c>
      <c r="B2859" s="398" t="s">
        <v>7417</v>
      </c>
      <c r="C2859" s="398" t="s">
        <v>82</v>
      </c>
      <c r="D2859" s="400" t="s">
        <v>14820</v>
      </c>
    </row>
    <row r="2860" spans="1:4" ht="13.5">
      <c r="A2860" s="399">
        <v>91941</v>
      </c>
      <c r="B2860" s="398" t="s">
        <v>7418</v>
      </c>
      <c r="C2860" s="398" t="s">
        <v>82</v>
      </c>
      <c r="D2860" s="400" t="s">
        <v>13513</v>
      </c>
    </row>
    <row r="2861" spans="1:4" ht="13.5">
      <c r="A2861" s="399">
        <v>91942</v>
      </c>
      <c r="B2861" s="398" t="s">
        <v>7420</v>
      </c>
      <c r="C2861" s="398" t="s">
        <v>82</v>
      </c>
      <c r="D2861" s="400" t="s">
        <v>14821</v>
      </c>
    </row>
    <row r="2862" spans="1:4" ht="13.5">
      <c r="A2862" s="399">
        <v>91943</v>
      </c>
      <c r="B2862" s="398" t="s">
        <v>7421</v>
      </c>
      <c r="C2862" s="398" t="s">
        <v>82</v>
      </c>
      <c r="D2862" s="400" t="s">
        <v>7195</v>
      </c>
    </row>
    <row r="2863" spans="1:4" ht="13.5">
      <c r="A2863" s="399">
        <v>91944</v>
      </c>
      <c r="B2863" s="398" t="s">
        <v>7423</v>
      </c>
      <c r="C2863" s="398" t="s">
        <v>82</v>
      </c>
      <c r="D2863" s="400" t="s">
        <v>5243</v>
      </c>
    </row>
    <row r="2864" spans="1:4" ht="13.5">
      <c r="A2864" s="399">
        <v>92865</v>
      </c>
      <c r="B2864" s="398" t="s">
        <v>7425</v>
      </c>
      <c r="C2864" s="398" t="s">
        <v>82</v>
      </c>
      <c r="D2864" s="400" t="s">
        <v>13245</v>
      </c>
    </row>
    <row r="2865" spans="1:4" ht="13.5">
      <c r="A2865" s="399">
        <v>92866</v>
      </c>
      <c r="B2865" s="398" t="s">
        <v>7427</v>
      </c>
      <c r="C2865" s="398" t="s">
        <v>82</v>
      </c>
      <c r="D2865" s="400" t="s">
        <v>7971</v>
      </c>
    </row>
    <row r="2866" spans="1:4" ht="13.5">
      <c r="A2866" s="399">
        <v>92867</v>
      </c>
      <c r="B2866" s="398" t="s">
        <v>7428</v>
      </c>
      <c r="C2866" s="398" t="s">
        <v>82</v>
      </c>
      <c r="D2866" s="400" t="s">
        <v>14822</v>
      </c>
    </row>
    <row r="2867" spans="1:4" ht="13.5">
      <c r="A2867" s="399">
        <v>92868</v>
      </c>
      <c r="B2867" s="398" t="s">
        <v>7429</v>
      </c>
      <c r="C2867" s="398" t="s">
        <v>82</v>
      </c>
      <c r="D2867" s="400" t="s">
        <v>8416</v>
      </c>
    </row>
    <row r="2868" spans="1:4" ht="13.5">
      <c r="A2868" s="399">
        <v>92869</v>
      </c>
      <c r="B2868" s="398" t="s">
        <v>7431</v>
      </c>
      <c r="C2868" s="398" t="s">
        <v>82</v>
      </c>
      <c r="D2868" s="400" t="s">
        <v>11024</v>
      </c>
    </row>
    <row r="2869" spans="1:4" ht="13.5">
      <c r="A2869" s="399">
        <v>92870</v>
      </c>
      <c r="B2869" s="398" t="s">
        <v>7432</v>
      </c>
      <c r="C2869" s="398" t="s">
        <v>82</v>
      </c>
      <c r="D2869" s="400" t="s">
        <v>14823</v>
      </c>
    </row>
    <row r="2870" spans="1:4" ht="13.5">
      <c r="A2870" s="399">
        <v>92871</v>
      </c>
      <c r="B2870" s="398" t="s">
        <v>7434</v>
      </c>
      <c r="C2870" s="398" t="s">
        <v>82</v>
      </c>
      <c r="D2870" s="400" t="s">
        <v>5189</v>
      </c>
    </row>
    <row r="2871" spans="1:4" ht="13.5">
      <c r="A2871" s="399">
        <v>92872</v>
      </c>
      <c r="B2871" s="398" t="s">
        <v>7435</v>
      </c>
      <c r="C2871" s="398" t="s">
        <v>82</v>
      </c>
      <c r="D2871" s="400" t="s">
        <v>6909</v>
      </c>
    </row>
    <row r="2872" spans="1:4" ht="13.5">
      <c r="A2872" s="399">
        <v>95777</v>
      </c>
      <c r="B2872" s="398" t="s">
        <v>7436</v>
      </c>
      <c r="C2872" s="398" t="s">
        <v>82</v>
      </c>
      <c r="D2872" s="400" t="s">
        <v>9984</v>
      </c>
    </row>
    <row r="2873" spans="1:4" ht="13.5">
      <c r="A2873" s="399">
        <v>95778</v>
      </c>
      <c r="B2873" s="398" t="s">
        <v>7437</v>
      </c>
      <c r="C2873" s="398" t="s">
        <v>82</v>
      </c>
      <c r="D2873" s="400" t="s">
        <v>14824</v>
      </c>
    </row>
    <row r="2874" spans="1:4" ht="13.5">
      <c r="A2874" s="399">
        <v>95779</v>
      </c>
      <c r="B2874" s="398" t="s">
        <v>7438</v>
      </c>
      <c r="C2874" s="398" t="s">
        <v>82</v>
      </c>
      <c r="D2874" s="400" t="s">
        <v>14825</v>
      </c>
    </row>
    <row r="2875" spans="1:4" ht="13.5">
      <c r="A2875" s="399">
        <v>95780</v>
      </c>
      <c r="B2875" s="398" t="s">
        <v>7439</v>
      </c>
      <c r="C2875" s="398" t="s">
        <v>82</v>
      </c>
      <c r="D2875" s="400" t="s">
        <v>14826</v>
      </c>
    </row>
    <row r="2876" spans="1:4" ht="13.5">
      <c r="A2876" s="399">
        <v>95781</v>
      </c>
      <c r="B2876" s="398" t="s">
        <v>7440</v>
      </c>
      <c r="C2876" s="398" t="s">
        <v>82</v>
      </c>
      <c r="D2876" s="400" t="s">
        <v>13116</v>
      </c>
    </row>
    <row r="2877" spans="1:4" ht="13.5">
      <c r="A2877" s="399">
        <v>95782</v>
      </c>
      <c r="B2877" s="398" t="s">
        <v>7441</v>
      </c>
      <c r="C2877" s="398" t="s">
        <v>82</v>
      </c>
      <c r="D2877" s="400" t="s">
        <v>14827</v>
      </c>
    </row>
    <row r="2878" spans="1:4" ht="13.5">
      <c r="A2878" s="399">
        <v>95785</v>
      </c>
      <c r="B2878" s="398" t="s">
        <v>7442</v>
      </c>
      <c r="C2878" s="398" t="s">
        <v>82</v>
      </c>
      <c r="D2878" s="400" t="s">
        <v>7108</v>
      </c>
    </row>
    <row r="2879" spans="1:4" ht="13.5">
      <c r="A2879" s="399">
        <v>95787</v>
      </c>
      <c r="B2879" s="398" t="s">
        <v>7444</v>
      </c>
      <c r="C2879" s="398" t="s">
        <v>82</v>
      </c>
      <c r="D2879" s="400" t="s">
        <v>14828</v>
      </c>
    </row>
    <row r="2880" spans="1:4" ht="13.5">
      <c r="A2880" s="399">
        <v>95789</v>
      </c>
      <c r="B2880" s="398" t="s">
        <v>7445</v>
      </c>
      <c r="C2880" s="398" t="s">
        <v>82</v>
      </c>
      <c r="D2880" s="400" t="s">
        <v>14829</v>
      </c>
    </row>
    <row r="2881" spans="1:4" ht="13.5">
      <c r="A2881" s="399">
        <v>95791</v>
      </c>
      <c r="B2881" s="398" t="s">
        <v>7446</v>
      </c>
      <c r="C2881" s="398" t="s">
        <v>82</v>
      </c>
      <c r="D2881" s="400" t="s">
        <v>13198</v>
      </c>
    </row>
    <row r="2882" spans="1:4" ht="13.5">
      <c r="A2882" s="399">
        <v>95795</v>
      </c>
      <c r="B2882" s="398" t="s">
        <v>7448</v>
      </c>
      <c r="C2882" s="398" t="s">
        <v>82</v>
      </c>
      <c r="D2882" s="400" t="s">
        <v>13806</v>
      </c>
    </row>
    <row r="2883" spans="1:4" ht="13.5">
      <c r="A2883" s="399">
        <v>95796</v>
      </c>
      <c r="B2883" s="398" t="s">
        <v>7450</v>
      </c>
      <c r="C2883" s="398" t="s">
        <v>82</v>
      </c>
      <c r="D2883" s="400" t="s">
        <v>14830</v>
      </c>
    </row>
    <row r="2884" spans="1:4" ht="13.5">
      <c r="A2884" s="399">
        <v>95797</v>
      </c>
      <c r="B2884" s="398" t="s">
        <v>7452</v>
      </c>
      <c r="C2884" s="398" t="s">
        <v>82</v>
      </c>
      <c r="D2884" s="400" t="s">
        <v>14831</v>
      </c>
    </row>
    <row r="2885" spans="1:4" ht="13.5">
      <c r="A2885" s="399">
        <v>95801</v>
      </c>
      <c r="B2885" s="398" t="s">
        <v>7453</v>
      </c>
      <c r="C2885" s="398" t="s">
        <v>82</v>
      </c>
      <c r="D2885" s="400" t="s">
        <v>14832</v>
      </c>
    </row>
    <row r="2886" spans="1:4" ht="13.5">
      <c r="A2886" s="399">
        <v>95802</v>
      </c>
      <c r="B2886" s="398" t="s">
        <v>7454</v>
      </c>
      <c r="C2886" s="398" t="s">
        <v>82</v>
      </c>
      <c r="D2886" s="400" t="s">
        <v>14833</v>
      </c>
    </row>
    <row r="2887" spans="1:4" ht="13.5">
      <c r="A2887" s="399">
        <v>95803</v>
      </c>
      <c r="B2887" s="398" t="s">
        <v>7455</v>
      </c>
      <c r="C2887" s="398" t="s">
        <v>82</v>
      </c>
      <c r="D2887" s="400" t="s">
        <v>14834</v>
      </c>
    </row>
    <row r="2888" spans="1:4" ht="13.5">
      <c r="A2888" s="399">
        <v>95804</v>
      </c>
      <c r="B2888" s="398" t="s">
        <v>7456</v>
      </c>
      <c r="C2888" s="398" t="s">
        <v>82</v>
      </c>
      <c r="D2888" s="400" t="s">
        <v>14835</v>
      </c>
    </row>
    <row r="2889" spans="1:4" ht="13.5">
      <c r="A2889" s="399">
        <v>95805</v>
      </c>
      <c r="B2889" s="398" t="s">
        <v>7457</v>
      </c>
      <c r="C2889" s="398" t="s">
        <v>82</v>
      </c>
      <c r="D2889" s="400" t="s">
        <v>13487</v>
      </c>
    </row>
    <row r="2890" spans="1:4" ht="13.5">
      <c r="A2890" s="399">
        <v>95806</v>
      </c>
      <c r="B2890" s="398" t="s">
        <v>7459</v>
      </c>
      <c r="C2890" s="398" t="s">
        <v>82</v>
      </c>
      <c r="D2890" s="400" t="s">
        <v>10190</v>
      </c>
    </row>
    <row r="2891" spans="1:4" ht="13.5">
      <c r="A2891" s="399">
        <v>95807</v>
      </c>
      <c r="B2891" s="398" t="s">
        <v>7461</v>
      </c>
      <c r="C2891" s="398" t="s">
        <v>82</v>
      </c>
      <c r="D2891" s="400" t="s">
        <v>14836</v>
      </c>
    </row>
    <row r="2892" spans="1:4" ht="13.5">
      <c r="A2892" s="399">
        <v>95808</v>
      </c>
      <c r="B2892" s="398" t="s">
        <v>7463</v>
      </c>
      <c r="C2892" s="398" t="s">
        <v>82</v>
      </c>
      <c r="D2892" s="400" t="s">
        <v>14837</v>
      </c>
    </row>
    <row r="2893" spans="1:4" ht="13.5">
      <c r="A2893" s="399">
        <v>95809</v>
      </c>
      <c r="B2893" s="398" t="s">
        <v>7464</v>
      </c>
      <c r="C2893" s="398" t="s">
        <v>82</v>
      </c>
      <c r="D2893" s="400" t="s">
        <v>14838</v>
      </c>
    </row>
    <row r="2894" spans="1:4" ht="13.5">
      <c r="A2894" s="399">
        <v>95810</v>
      </c>
      <c r="B2894" s="398" t="s">
        <v>7466</v>
      </c>
      <c r="C2894" s="398" t="s">
        <v>82</v>
      </c>
      <c r="D2894" s="400" t="s">
        <v>11379</v>
      </c>
    </row>
    <row r="2895" spans="1:4" ht="13.5">
      <c r="A2895" s="399">
        <v>95811</v>
      </c>
      <c r="B2895" s="398" t="s">
        <v>7467</v>
      </c>
      <c r="C2895" s="398" t="s">
        <v>82</v>
      </c>
      <c r="D2895" s="400" t="s">
        <v>14839</v>
      </c>
    </row>
    <row r="2896" spans="1:4" ht="13.5">
      <c r="A2896" s="399">
        <v>95812</v>
      </c>
      <c r="B2896" s="398" t="s">
        <v>7468</v>
      </c>
      <c r="C2896" s="398" t="s">
        <v>82</v>
      </c>
      <c r="D2896" s="400" t="s">
        <v>14840</v>
      </c>
    </row>
    <row r="2897" spans="1:4" ht="13.5">
      <c r="A2897" s="399">
        <v>95813</v>
      </c>
      <c r="B2897" s="398" t="s">
        <v>7469</v>
      </c>
      <c r="C2897" s="398" t="s">
        <v>82</v>
      </c>
      <c r="D2897" s="400" t="s">
        <v>9023</v>
      </c>
    </row>
    <row r="2898" spans="1:4" ht="13.5">
      <c r="A2898" s="399">
        <v>95814</v>
      </c>
      <c r="B2898" s="398" t="s">
        <v>7470</v>
      </c>
      <c r="C2898" s="398" t="s">
        <v>82</v>
      </c>
      <c r="D2898" s="400" t="s">
        <v>14841</v>
      </c>
    </row>
    <row r="2899" spans="1:4" ht="13.5">
      <c r="A2899" s="399">
        <v>95815</v>
      </c>
      <c r="B2899" s="398" t="s">
        <v>7472</v>
      </c>
      <c r="C2899" s="398" t="s">
        <v>82</v>
      </c>
      <c r="D2899" s="400" t="s">
        <v>14842</v>
      </c>
    </row>
    <row r="2900" spans="1:4" ht="13.5">
      <c r="A2900" s="399">
        <v>95816</v>
      </c>
      <c r="B2900" s="398" t="s">
        <v>7473</v>
      </c>
      <c r="C2900" s="398" t="s">
        <v>82</v>
      </c>
      <c r="D2900" s="400" t="s">
        <v>14843</v>
      </c>
    </row>
    <row r="2901" spans="1:4" ht="13.5">
      <c r="A2901" s="399">
        <v>95817</v>
      </c>
      <c r="B2901" s="398" t="s">
        <v>7474</v>
      </c>
      <c r="C2901" s="398" t="s">
        <v>82</v>
      </c>
      <c r="D2901" s="400" t="s">
        <v>14844</v>
      </c>
    </row>
    <row r="2902" spans="1:4" ht="13.5">
      <c r="A2902" s="399">
        <v>95818</v>
      </c>
      <c r="B2902" s="398" t="s">
        <v>7475</v>
      </c>
      <c r="C2902" s="398" t="s">
        <v>82</v>
      </c>
      <c r="D2902" s="400" t="s">
        <v>14845</v>
      </c>
    </row>
    <row r="2903" spans="1:4" ht="13.5">
      <c r="A2903" s="399">
        <v>97881</v>
      </c>
      <c r="B2903" s="398" t="s">
        <v>7476</v>
      </c>
      <c r="C2903" s="398" t="s">
        <v>82</v>
      </c>
      <c r="D2903" s="400" t="s">
        <v>14846</v>
      </c>
    </row>
    <row r="2904" spans="1:4" ht="13.5">
      <c r="A2904" s="399">
        <v>97882</v>
      </c>
      <c r="B2904" s="398" t="s">
        <v>7478</v>
      </c>
      <c r="C2904" s="398" t="s">
        <v>82</v>
      </c>
      <c r="D2904" s="400" t="s">
        <v>14363</v>
      </c>
    </row>
    <row r="2905" spans="1:4" ht="13.5">
      <c r="A2905" s="399">
        <v>97883</v>
      </c>
      <c r="B2905" s="398" t="s">
        <v>7479</v>
      </c>
      <c r="C2905" s="398" t="s">
        <v>82</v>
      </c>
      <c r="D2905" s="400" t="s">
        <v>14847</v>
      </c>
    </row>
    <row r="2906" spans="1:4" ht="13.5">
      <c r="A2906" s="399">
        <v>97884</v>
      </c>
      <c r="B2906" s="398" t="s">
        <v>7480</v>
      </c>
      <c r="C2906" s="398" t="s">
        <v>82</v>
      </c>
      <c r="D2906" s="400" t="s">
        <v>14848</v>
      </c>
    </row>
    <row r="2907" spans="1:4" ht="13.5">
      <c r="A2907" s="399">
        <v>97885</v>
      </c>
      <c r="B2907" s="398" t="s">
        <v>7481</v>
      </c>
      <c r="C2907" s="398" t="s">
        <v>82</v>
      </c>
      <c r="D2907" s="400" t="s">
        <v>14849</v>
      </c>
    </row>
    <row r="2908" spans="1:4" ht="13.5">
      <c r="A2908" s="399">
        <v>97886</v>
      </c>
      <c r="B2908" s="398" t="s">
        <v>7482</v>
      </c>
      <c r="C2908" s="398" t="s">
        <v>82</v>
      </c>
      <c r="D2908" s="400" t="s">
        <v>14850</v>
      </c>
    </row>
    <row r="2909" spans="1:4" ht="13.5">
      <c r="A2909" s="399">
        <v>97887</v>
      </c>
      <c r="B2909" s="398" t="s">
        <v>7483</v>
      </c>
      <c r="C2909" s="398" t="s">
        <v>82</v>
      </c>
      <c r="D2909" s="400" t="s">
        <v>14851</v>
      </c>
    </row>
    <row r="2910" spans="1:4" ht="13.5">
      <c r="A2910" s="399">
        <v>97888</v>
      </c>
      <c r="B2910" s="398" t="s">
        <v>7484</v>
      </c>
      <c r="C2910" s="398" t="s">
        <v>82</v>
      </c>
      <c r="D2910" s="400" t="s">
        <v>14852</v>
      </c>
    </row>
    <row r="2911" spans="1:4" ht="13.5">
      <c r="A2911" s="399">
        <v>97889</v>
      </c>
      <c r="B2911" s="398" t="s">
        <v>7485</v>
      </c>
      <c r="C2911" s="398" t="s">
        <v>82</v>
      </c>
      <c r="D2911" s="400" t="s">
        <v>14853</v>
      </c>
    </row>
    <row r="2912" spans="1:4" ht="13.5">
      <c r="A2912" s="399">
        <v>97890</v>
      </c>
      <c r="B2912" s="398" t="s">
        <v>7486</v>
      </c>
      <c r="C2912" s="398" t="s">
        <v>82</v>
      </c>
      <c r="D2912" s="400" t="s">
        <v>14854</v>
      </c>
    </row>
    <row r="2913" spans="1:4" ht="13.5">
      <c r="A2913" s="399">
        <v>97891</v>
      </c>
      <c r="B2913" s="398" t="s">
        <v>7487</v>
      </c>
      <c r="C2913" s="398" t="s">
        <v>82</v>
      </c>
      <c r="D2913" s="400" t="s">
        <v>14855</v>
      </c>
    </row>
    <row r="2914" spans="1:4" ht="13.5">
      <c r="A2914" s="399">
        <v>97892</v>
      </c>
      <c r="B2914" s="398" t="s">
        <v>7488</v>
      </c>
      <c r="C2914" s="398" t="s">
        <v>82</v>
      </c>
      <c r="D2914" s="400" t="s">
        <v>14856</v>
      </c>
    </row>
    <row r="2915" spans="1:4" ht="13.5">
      <c r="A2915" s="399">
        <v>97893</v>
      </c>
      <c r="B2915" s="398" t="s">
        <v>7489</v>
      </c>
      <c r="C2915" s="398" t="s">
        <v>82</v>
      </c>
      <c r="D2915" s="400" t="s">
        <v>14857</v>
      </c>
    </row>
    <row r="2916" spans="1:4" ht="13.5">
      <c r="A2916" s="399">
        <v>97894</v>
      </c>
      <c r="B2916" s="398" t="s">
        <v>7490</v>
      </c>
      <c r="C2916" s="398" t="s">
        <v>82</v>
      </c>
      <c r="D2916" s="400" t="s">
        <v>14858</v>
      </c>
    </row>
    <row r="2917" spans="1:4" ht="13.5">
      <c r="A2917" s="399">
        <v>93653</v>
      </c>
      <c r="B2917" s="398" t="s">
        <v>7491</v>
      </c>
      <c r="C2917" s="398" t="s">
        <v>82</v>
      </c>
      <c r="D2917" s="400" t="s">
        <v>4492</v>
      </c>
    </row>
    <row r="2918" spans="1:4" ht="13.5">
      <c r="A2918" s="399">
        <v>93654</v>
      </c>
      <c r="B2918" s="398" t="s">
        <v>7493</v>
      </c>
      <c r="C2918" s="398" t="s">
        <v>82</v>
      </c>
      <c r="D2918" s="400" t="s">
        <v>7265</v>
      </c>
    </row>
    <row r="2919" spans="1:4" ht="13.5">
      <c r="A2919" s="399">
        <v>93655</v>
      </c>
      <c r="B2919" s="398" t="s">
        <v>7495</v>
      </c>
      <c r="C2919" s="398" t="s">
        <v>82</v>
      </c>
      <c r="D2919" s="400" t="s">
        <v>14859</v>
      </c>
    </row>
    <row r="2920" spans="1:4" ht="13.5">
      <c r="A2920" s="399">
        <v>93656</v>
      </c>
      <c r="B2920" s="398" t="s">
        <v>7497</v>
      </c>
      <c r="C2920" s="398" t="s">
        <v>82</v>
      </c>
      <c r="D2920" s="400" t="s">
        <v>14859</v>
      </c>
    </row>
    <row r="2921" spans="1:4" ht="13.5">
      <c r="A2921" s="399">
        <v>93657</v>
      </c>
      <c r="B2921" s="398" t="s">
        <v>7498</v>
      </c>
      <c r="C2921" s="398" t="s">
        <v>82</v>
      </c>
      <c r="D2921" s="400" t="s">
        <v>14553</v>
      </c>
    </row>
    <row r="2922" spans="1:4" ht="13.5">
      <c r="A2922" s="399">
        <v>93658</v>
      </c>
      <c r="B2922" s="398" t="s">
        <v>7499</v>
      </c>
      <c r="C2922" s="398" t="s">
        <v>82</v>
      </c>
      <c r="D2922" s="400" t="s">
        <v>12541</v>
      </c>
    </row>
    <row r="2923" spans="1:4" ht="13.5">
      <c r="A2923" s="399">
        <v>93659</v>
      </c>
      <c r="B2923" s="398" t="s">
        <v>7500</v>
      </c>
      <c r="C2923" s="398" t="s">
        <v>82</v>
      </c>
      <c r="D2923" s="400" t="s">
        <v>10383</v>
      </c>
    </row>
    <row r="2924" spans="1:4" ht="13.5">
      <c r="A2924" s="399">
        <v>93660</v>
      </c>
      <c r="B2924" s="398" t="s">
        <v>7501</v>
      </c>
      <c r="C2924" s="398" t="s">
        <v>82</v>
      </c>
      <c r="D2924" s="400" t="s">
        <v>14860</v>
      </c>
    </row>
    <row r="2925" spans="1:4" ht="13.5">
      <c r="A2925" s="399">
        <v>93661</v>
      </c>
      <c r="B2925" s="398" t="s">
        <v>7502</v>
      </c>
      <c r="C2925" s="398" t="s">
        <v>82</v>
      </c>
      <c r="D2925" s="400" t="s">
        <v>11697</v>
      </c>
    </row>
    <row r="2926" spans="1:4" ht="13.5">
      <c r="A2926" s="399">
        <v>93662</v>
      </c>
      <c r="B2926" s="398" t="s">
        <v>7503</v>
      </c>
      <c r="C2926" s="398" t="s">
        <v>82</v>
      </c>
      <c r="D2926" s="400" t="s">
        <v>13387</v>
      </c>
    </row>
    <row r="2927" spans="1:4" ht="13.5">
      <c r="A2927" s="399">
        <v>93663</v>
      </c>
      <c r="B2927" s="398" t="s">
        <v>7505</v>
      </c>
      <c r="C2927" s="398" t="s">
        <v>82</v>
      </c>
      <c r="D2927" s="400" t="s">
        <v>13387</v>
      </c>
    </row>
    <row r="2928" spans="1:4" ht="13.5">
      <c r="A2928" s="399">
        <v>93664</v>
      </c>
      <c r="B2928" s="398" t="s">
        <v>7506</v>
      </c>
      <c r="C2928" s="398" t="s">
        <v>82</v>
      </c>
      <c r="D2928" s="400" t="s">
        <v>14861</v>
      </c>
    </row>
    <row r="2929" spans="1:4" ht="13.5">
      <c r="A2929" s="399">
        <v>93665</v>
      </c>
      <c r="B2929" s="398" t="s">
        <v>7507</v>
      </c>
      <c r="C2929" s="398" t="s">
        <v>82</v>
      </c>
      <c r="D2929" s="400" t="s">
        <v>4590</v>
      </c>
    </row>
    <row r="2930" spans="1:4" ht="13.5">
      <c r="A2930" s="399">
        <v>93666</v>
      </c>
      <c r="B2930" s="398" t="s">
        <v>7508</v>
      </c>
      <c r="C2930" s="398" t="s">
        <v>82</v>
      </c>
      <c r="D2930" s="400" t="s">
        <v>14862</v>
      </c>
    </row>
    <row r="2931" spans="1:4" ht="13.5">
      <c r="A2931" s="399">
        <v>93667</v>
      </c>
      <c r="B2931" s="398" t="s">
        <v>7509</v>
      </c>
      <c r="C2931" s="398" t="s">
        <v>82</v>
      </c>
      <c r="D2931" s="400" t="s">
        <v>14863</v>
      </c>
    </row>
    <row r="2932" spans="1:4" ht="13.5">
      <c r="A2932" s="399">
        <v>93668</v>
      </c>
      <c r="B2932" s="398" t="s">
        <v>7510</v>
      </c>
      <c r="C2932" s="398" t="s">
        <v>82</v>
      </c>
      <c r="D2932" s="400" t="s">
        <v>14864</v>
      </c>
    </row>
    <row r="2933" spans="1:4" ht="13.5">
      <c r="A2933" s="399">
        <v>93669</v>
      </c>
      <c r="B2933" s="398" t="s">
        <v>7511</v>
      </c>
      <c r="C2933" s="398" t="s">
        <v>82</v>
      </c>
      <c r="D2933" s="400" t="s">
        <v>14865</v>
      </c>
    </row>
    <row r="2934" spans="1:4" ht="13.5">
      <c r="A2934" s="399">
        <v>93670</v>
      </c>
      <c r="B2934" s="398" t="s">
        <v>7512</v>
      </c>
      <c r="C2934" s="398" t="s">
        <v>82</v>
      </c>
      <c r="D2934" s="400" t="s">
        <v>14865</v>
      </c>
    </row>
    <row r="2935" spans="1:4" ht="13.5">
      <c r="A2935" s="399">
        <v>93671</v>
      </c>
      <c r="B2935" s="398" t="s">
        <v>7513</v>
      </c>
      <c r="C2935" s="398" t="s">
        <v>82</v>
      </c>
      <c r="D2935" s="400" t="s">
        <v>14866</v>
      </c>
    </row>
    <row r="2936" spans="1:4" ht="13.5">
      <c r="A2936" s="399">
        <v>93672</v>
      </c>
      <c r="B2936" s="398" t="s">
        <v>7514</v>
      </c>
      <c r="C2936" s="398" t="s">
        <v>82</v>
      </c>
      <c r="D2936" s="400" t="s">
        <v>8120</v>
      </c>
    </row>
    <row r="2937" spans="1:4" ht="13.5">
      <c r="A2937" s="399">
        <v>93673</v>
      </c>
      <c r="B2937" s="398" t="s">
        <v>7515</v>
      </c>
      <c r="C2937" s="398" t="s">
        <v>82</v>
      </c>
      <c r="D2937" s="400" t="s">
        <v>14867</v>
      </c>
    </row>
    <row r="2938" spans="1:4" ht="13.5">
      <c r="A2938" s="399">
        <v>97359</v>
      </c>
      <c r="B2938" s="398" t="s">
        <v>7516</v>
      </c>
      <c r="C2938" s="398" t="s">
        <v>82</v>
      </c>
      <c r="D2938" s="400" t="s">
        <v>14868</v>
      </c>
    </row>
    <row r="2939" spans="1:4" ht="13.5">
      <c r="A2939" s="399">
        <v>97360</v>
      </c>
      <c r="B2939" s="398" t="s">
        <v>7517</v>
      </c>
      <c r="C2939" s="398" t="s">
        <v>82</v>
      </c>
      <c r="D2939" s="400" t="s">
        <v>14869</v>
      </c>
    </row>
    <row r="2940" spans="1:4" ht="13.5">
      <c r="A2940" s="399">
        <v>97361</v>
      </c>
      <c r="B2940" s="398" t="s">
        <v>7518</v>
      </c>
      <c r="C2940" s="398" t="s">
        <v>82</v>
      </c>
      <c r="D2940" s="400" t="s">
        <v>14870</v>
      </c>
    </row>
    <row r="2941" spans="1:4" ht="13.5">
      <c r="A2941" s="399">
        <v>97362</v>
      </c>
      <c r="B2941" s="398" t="s">
        <v>7519</v>
      </c>
      <c r="C2941" s="398" t="s">
        <v>82</v>
      </c>
      <c r="D2941" s="400" t="s">
        <v>14871</v>
      </c>
    </row>
    <row r="2942" spans="1:4" ht="13.5">
      <c r="A2942" s="399">
        <v>101875</v>
      </c>
      <c r="B2942" s="398" t="s">
        <v>7520</v>
      </c>
      <c r="C2942" s="398" t="s">
        <v>82</v>
      </c>
      <c r="D2942" s="400" t="s">
        <v>14872</v>
      </c>
    </row>
    <row r="2943" spans="1:4" ht="13.5">
      <c r="A2943" s="399">
        <v>101876</v>
      </c>
      <c r="B2943" s="398" t="s">
        <v>7521</v>
      </c>
      <c r="C2943" s="398" t="s">
        <v>82</v>
      </c>
      <c r="D2943" s="400" t="s">
        <v>8926</v>
      </c>
    </row>
    <row r="2944" spans="1:4" ht="13.5">
      <c r="A2944" s="399">
        <v>101877</v>
      </c>
      <c r="B2944" s="398" t="s">
        <v>7523</v>
      </c>
      <c r="C2944" s="398" t="s">
        <v>82</v>
      </c>
      <c r="D2944" s="400" t="s">
        <v>6557</v>
      </c>
    </row>
    <row r="2945" spans="1:4" ht="13.5">
      <c r="A2945" s="399">
        <v>101878</v>
      </c>
      <c r="B2945" s="398" t="s">
        <v>7524</v>
      </c>
      <c r="C2945" s="398" t="s">
        <v>82</v>
      </c>
      <c r="D2945" s="400" t="s">
        <v>14873</v>
      </c>
    </row>
    <row r="2946" spans="1:4" ht="13.5">
      <c r="A2946" s="399">
        <v>101879</v>
      </c>
      <c r="B2946" s="398" t="s">
        <v>7526</v>
      </c>
      <c r="C2946" s="398" t="s">
        <v>82</v>
      </c>
      <c r="D2946" s="400" t="s">
        <v>14874</v>
      </c>
    </row>
    <row r="2947" spans="1:4" ht="13.5">
      <c r="A2947" s="399">
        <v>101880</v>
      </c>
      <c r="B2947" s="398" t="s">
        <v>7527</v>
      </c>
      <c r="C2947" s="398" t="s">
        <v>82</v>
      </c>
      <c r="D2947" s="400" t="s">
        <v>14875</v>
      </c>
    </row>
    <row r="2948" spans="1:4" ht="13.5">
      <c r="A2948" s="399">
        <v>101881</v>
      </c>
      <c r="B2948" s="398" t="s">
        <v>7528</v>
      </c>
      <c r="C2948" s="398" t="s">
        <v>82</v>
      </c>
      <c r="D2948" s="400" t="s">
        <v>14876</v>
      </c>
    </row>
    <row r="2949" spans="1:4" ht="13.5">
      <c r="A2949" s="399">
        <v>101882</v>
      </c>
      <c r="B2949" s="398" t="s">
        <v>7529</v>
      </c>
      <c r="C2949" s="398" t="s">
        <v>82</v>
      </c>
      <c r="D2949" s="400" t="s">
        <v>14877</v>
      </c>
    </row>
    <row r="2950" spans="1:4" ht="13.5">
      <c r="A2950" s="399">
        <v>101883</v>
      </c>
      <c r="B2950" s="398" t="s">
        <v>7530</v>
      </c>
      <c r="C2950" s="398" t="s">
        <v>82</v>
      </c>
      <c r="D2950" s="400" t="s">
        <v>14878</v>
      </c>
    </row>
    <row r="2951" spans="1:4" ht="13.5">
      <c r="A2951" s="399">
        <v>101890</v>
      </c>
      <c r="B2951" s="398" t="s">
        <v>7531</v>
      </c>
      <c r="C2951" s="398" t="s">
        <v>82</v>
      </c>
      <c r="D2951" s="400" t="s">
        <v>5554</v>
      </c>
    </row>
    <row r="2952" spans="1:4" ht="13.5">
      <c r="A2952" s="399">
        <v>101891</v>
      </c>
      <c r="B2952" s="398" t="s">
        <v>7532</v>
      </c>
      <c r="C2952" s="398" t="s">
        <v>82</v>
      </c>
      <c r="D2952" s="400" t="s">
        <v>13230</v>
      </c>
    </row>
    <row r="2953" spans="1:4" ht="13.5">
      <c r="A2953" s="399">
        <v>101892</v>
      </c>
      <c r="B2953" s="398" t="s">
        <v>7533</v>
      </c>
      <c r="C2953" s="398" t="s">
        <v>82</v>
      </c>
      <c r="D2953" s="400" t="s">
        <v>14879</v>
      </c>
    </row>
    <row r="2954" spans="1:4" ht="13.5">
      <c r="A2954" s="399">
        <v>101893</v>
      </c>
      <c r="B2954" s="398" t="s">
        <v>7534</v>
      </c>
      <c r="C2954" s="398" t="s">
        <v>82</v>
      </c>
      <c r="D2954" s="400" t="s">
        <v>14880</v>
      </c>
    </row>
    <row r="2955" spans="1:4" ht="13.5">
      <c r="A2955" s="399">
        <v>101894</v>
      </c>
      <c r="B2955" s="398" t="s">
        <v>7535</v>
      </c>
      <c r="C2955" s="398" t="s">
        <v>82</v>
      </c>
      <c r="D2955" s="400" t="s">
        <v>14881</v>
      </c>
    </row>
    <row r="2956" spans="1:4" ht="13.5">
      <c r="A2956" s="399">
        <v>101895</v>
      </c>
      <c r="B2956" s="398" t="s">
        <v>7536</v>
      </c>
      <c r="C2956" s="398" t="s">
        <v>82</v>
      </c>
      <c r="D2956" s="400" t="s">
        <v>14882</v>
      </c>
    </row>
    <row r="2957" spans="1:4" ht="13.5">
      <c r="A2957" s="399">
        <v>101896</v>
      </c>
      <c r="B2957" s="398" t="s">
        <v>7537</v>
      </c>
      <c r="C2957" s="398" t="s">
        <v>82</v>
      </c>
      <c r="D2957" s="400" t="s">
        <v>14883</v>
      </c>
    </row>
    <row r="2958" spans="1:4" ht="13.5">
      <c r="A2958" s="399">
        <v>101897</v>
      </c>
      <c r="B2958" s="398" t="s">
        <v>7538</v>
      </c>
      <c r="C2958" s="398" t="s">
        <v>82</v>
      </c>
      <c r="D2958" s="400" t="s">
        <v>14884</v>
      </c>
    </row>
    <row r="2959" spans="1:4" ht="13.5">
      <c r="A2959" s="399">
        <v>101898</v>
      </c>
      <c r="B2959" s="398" t="s">
        <v>7539</v>
      </c>
      <c r="C2959" s="398" t="s">
        <v>82</v>
      </c>
      <c r="D2959" s="400" t="s">
        <v>14885</v>
      </c>
    </row>
    <row r="2960" spans="1:4" ht="13.5">
      <c r="A2960" s="399">
        <v>101899</v>
      </c>
      <c r="B2960" s="398" t="s">
        <v>7540</v>
      </c>
      <c r="C2960" s="398" t="s">
        <v>82</v>
      </c>
      <c r="D2960" s="400" t="s">
        <v>14886</v>
      </c>
    </row>
    <row r="2961" spans="1:4" ht="13.5">
      <c r="A2961" s="399">
        <v>101900</v>
      </c>
      <c r="B2961" s="398" t="s">
        <v>7541</v>
      </c>
      <c r="C2961" s="398" t="s">
        <v>82</v>
      </c>
      <c r="D2961" s="400" t="s">
        <v>14887</v>
      </c>
    </row>
    <row r="2962" spans="1:4" ht="13.5">
      <c r="A2962" s="399">
        <v>101901</v>
      </c>
      <c r="B2962" s="398" t="s">
        <v>7542</v>
      </c>
      <c r="C2962" s="398" t="s">
        <v>82</v>
      </c>
      <c r="D2962" s="400" t="s">
        <v>14888</v>
      </c>
    </row>
    <row r="2963" spans="1:4" ht="13.5">
      <c r="A2963" s="399">
        <v>101902</v>
      </c>
      <c r="B2963" s="398" t="s">
        <v>7543</v>
      </c>
      <c r="C2963" s="398" t="s">
        <v>82</v>
      </c>
      <c r="D2963" s="400" t="s">
        <v>14889</v>
      </c>
    </row>
    <row r="2964" spans="1:4" ht="13.5">
      <c r="A2964" s="399">
        <v>101903</v>
      </c>
      <c r="B2964" s="398" t="s">
        <v>7544</v>
      </c>
      <c r="C2964" s="398" t="s">
        <v>82</v>
      </c>
      <c r="D2964" s="400" t="s">
        <v>14890</v>
      </c>
    </row>
    <row r="2965" spans="1:4" ht="13.5">
      <c r="A2965" s="399">
        <v>101904</v>
      </c>
      <c r="B2965" s="398" t="s">
        <v>7545</v>
      </c>
      <c r="C2965" s="398" t="s">
        <v>82</v>
      </c>
      <c r="D2965" s="400" t="s">
        <v>14891</v>
      </c>
    </row>
    <row r="2966" spans="1:4" ht="13.5">
      <c r="A2966" s="399">
        <v>101938</v>
      </c>
      <c r="B2966" s="398" t="s">
        <v>7546</v>
      </c>
      <c r="C2966" s="398" t="s">
        <v>82</v>
      </c>
      <c r="D2966" s="400" t="s">
        <v>14892</v>
      </c>
    </row>
    <row r="2967" spans="1:4" ht="13.5">
      <c r="A2967" s="399">
        <v>101946</v>
      </c>
      <c r="B2967" s="398" t="s">
        <v>7547</v>
      </c>
      <c r="C2967" s="398" t="s">
        <v>82</v>
      </c>
      <c r="D2967" s="400" t="s">
        <v>14893</v>
      </c>
    </row>
    <row r="2968" spans="1:4" ht="13.5">
      <c r="A2968" s="399">
        <v>91945</v>
      </c>
      <c r="B2968" s="398" t="s">
        <v>7548</v>
      </c>
      <c r="C2968" s="398" t="s">
        <v>82</v>
      </c>
      <c r="D2968" s="400" t="s">
        <v>10368</v>
      </c>
    </row>
    <row r="2969" spans="1:4" ht="13.5">
      <c r="A2969" s="399">
        <v>91946</v>
      </c>
      <c r="B2969" s="398" t="s">
        <v>7549</v>
      </c>
      <c r="C2969" s="398" t="s">
        <v>82</v>
      </c>
      <c r="D2969" s="400" t="s">
        <v>13443</v>
      </c>
    </row>
    <row r="2970" spans="1:4" ht="13.5">
      <c r="A2970" s="399">
        <v>91947</v>
      </c>
      <c r="B2970" s="398" t="s">
        <v>7551</v>
      </c>
      <c r="C2970" s="398" t="s">
        <v>82</v>
      </c>
      <c r="D2970" s="400" t="s">
        <v>5560</v>
      </c>
    </row>
    <row r="2971" spans="1:4" ht="13.5">
      <c r="A2971" s="399">
        <v>91949</v>
      </c>
      <c r="B2971" s="398" t="s">
        <v>7553</v>
      </c>
      <c r="C2971" s="398" t="s">
        <v>82</v>
      </c>
      <c r="D2971" s="400" t="s">
        <v>14894</v>
      </c>
    </row>
    <row r="2972" spans="1:4" ht="13.5">
      <c r="A2972" s="399">
        <v>91950</v>
      </c>
      <c r="B2972" s="398" t="s">
        <v>7555</v>
      </c>
      <c r="C2972" s="398" t="s">
        <v>82</v>
      </c>
      <c r="D2972" s="400" t="s">
        <v>10421</v>
      </c>
    </row>
    <row r="2973" spans="1:4" ht="13.5">
      <c r="A2973" s="399">
        <v>91951</v>
      </c>
      <c r="B2973" s="398" t="s">
        <v>7557</v>
      </c>
      <c r="C2973" s="398" t="s">
        <v>82</v>
      </c>
      <c r="D2973" s="400" t="s">
        <v>14895</v>
      </c>
    </row>
    <row r="2974" spans="1:4" ht="13.5">
      <c r="A2974" s="399">
        <v>91952</v>
      </c>
      <c r="B2974" s="398" t="s">
        <v>7558</v>
      </c>
      <c r="C2974" s="398" t="s">
        <v>82</v>
      </c>
      <c r="D2974" s="400" t="s">
        <v>14896</v>
      </c>
    </row>
    <row r="2975" spans="1:4" ht="13.5">
      <c r="A2975" s="399">
        <v>91953</v>
      </c>
      <c r="B2975" s="398" t="s">
        <v>7560</v>
      </c>
      <c r="C2975" s="398" t="s">
        <v>82</v>
      </c>
      <c r="D2975" s="400" t="s">
        <v>5050</v>
      </c>
    </row>
    <row r="2976" spans="1:4" ht="13.5">
      <c r="A2976" s="399">
        <v>91954</v>
      </c>
      <c r="B2976" s="398" t="s">
        <v>7561</v>
      </c>
      <c r="C2976" s="398" t="s">
        <v>82</v>
      </c>
      <c r="D2976" s="400" t="s">
        <v>14897</v>
      </c>
    </row>
    <row r="2977" spans="1:4" ht="13.5">
      <c r="A2977" s="399">
        <v>91955</v>
      </c>
      <c r="B2977" s="398" t="s">
        <v>7563</v>
      </c>
      <c r="C2977" s="398" t="s">
        <v>82</v>
      </c>
      <c r="D2977" s="400" t="s">
        <v>12973</v>
      </c>
    </row>
    <row r="2978" spans="1:4" ht="13.5">
      <c r="A2978" s="399">
        <v>91956</v>
      </c>
      <c r="B2978" s="398" t="s">
        <v>7564</v>
      </c>
      <c r="C2978" s="398" t="s">
        <v>82</v>
      </c>
      <c r="D2978" s="400" t="s">
        <v>14898</v>
      </c>
    </row>
    <row r="2979" spans="1:4" ht="13.5">
      <c r="A2979" s="399">
        <v>91957</v>
      </c>
      <c r="B2979" s="398" t="s">
        <v>7565</v>
      </c>
      <c r="C2979" s="398" t="s">
        <v>82</v>
      </c>
      <c r="D2979" s="400" t="s">
        <v>6189</v>
      </c>
    </row>
    <row r="2980" spans="1:4" ht="13.5">
      <c r="A2980" s="399">
        <v>91958</v>
      </c>
      <c r="B2980" s="398" t="s">
        <v>7566</v>
      </c>
      <c r="C2980" s="398" t="s">
        <v>82</v>
      </c>
      <c r="D2980" s="400" t="s">
        <v>14899</v>
      </c>
    </row>
    <row r="2981" spans="1:4" ht="13.5">
      <c r="A2981" s="399">
        <v>91959</v>
      </c>
      <c r="B2981" s="398" t="s">
        <v>7568</v>
      </c>
      <c r="C2981" s="398" t="s">
        <v>82</v>
      </c>
      <c r="D2981" s="400" t="s">
        <v>14711</v>
      </c>
    </row>
    <row r="2982" spans="1:4" ht="13.5">
      <c r="A2982" s="399">
        <v>91960</v>
      </c>
      <c r="B2982" s="398" t="s">
        <v>7570</v>
      </c>
      <c r="C2982" s="398" t="s">
        <v>82</v>
      </c>
      <c r="D2982" s="400" t="s">
        <v>8356</v>
      </c>
    </row>
    <row r="2983" spans="1:4" ht="13.5">
      <c r="A2983" s="399">
        <v>91961</v>
      </c>
      <c r="B2983" s="398" t="s">
        <v>7572</v>
      </c>
      <c r="C2983" s="398" t="s">
        <v>82</v>
      </c>
      <c r="D2983" s="400" t="s">
        <v>14900</v>
      </c>
    </row>
    <row r="2984" spans="1:4" ht="13.5">
      <c r="A2984" s="399">
        <v>91962</v>
      </c>
      <c r="B2984" s="398" t="s">
        <v>7573</v>
      </c>
      <c r="C2984" s="398" t="s">
        <v>82</v>
      </c>
      <c r="D2984" s="400" t="s">
        <v>14901</v>
      </c>
    </row>
    <row r="2985" spans="1:4" ht="13.5">
      <c r="A2985" s="399">
        <v>91963</v>
      </c>
      <c r="B2985" s="398" t="s">
        <v>7574</v>
      </c>
      <c r="C2985" s="398" t="s">
        <v>82</v>
      </c>
      <c r="D2985" s="400" t="s">
        <v>7645</v>
      </c>
    </row>
    <row r="2986" spans="1:4" ht="13.5">
      <c r="A2986" s="399">
        <v>91964</v>
      </c>
      <c r="B2986" s="398" t="s">
        <v>7576</v>
      </c>
      <c r="C2986" s="398" t="s">
        <v>82</v>
      </c>
      <c r="D2986" s="400" t="s">
        <v>12009</v>
      </c>
    </row>
    <row r="2987" spans="1:4" ht="13.5">
      <c r="A2987" s="399">
        <v>91965</v>
      </c>
      <c r="B2987" s="398" t="s">
        <v>7578</v>
      </c>
      <c r="C2987" s="398" t="s">
        <v>82</v>
      </c>
      <c r="D2987" s="400" t="s">
        <v>14902</v>
      </c>
    </row>
    <row r="2988" spans="1:4" ht="13.5">
      <c r="A2988" s="399">
        <v>91966</v>
      </c>
      <c r="B2988" s="398" t="s">
        <v>7579</v>
      </c>
      <c r="C2988" s="398" t="s">
        <v>82</v>
      </c>
      <c r="D2988" s="400" t="s">
        <v>14903</v>
      </c>
    </row>
    <row r="2989" spans="1:4" ht="13.5">
      <c r="A2989" s="399">
        <v>91967</v>
      </c>
      <c r="B2989" s="398" t="s">
        <v>7581</v>
      </c>
      <c r="C2989" s="398" t="s">
        <v>82</v>
      </c>
      <c r="D2989" s="400" t="s">
        <v>14904</v>
      </c>
    </row>
    <row r="2990" spans="1:4" ht="13.5">
      <c r="A2990" s="399">
        <v>91968</v>
      </c>
      <c r="B2990" s="398" t="s">
        <v>7582</v>
      </c>
      <c r="C2990" s="398" t="s">
        <v>82</v>
      </c>
      <c r="D2990" s="400" t="s">
        <v>14905</v>
      </c>
    </row>
    <row r="2991" spans="1:4" ht="13.5">
      <c r="A2991" s="399">
        <v>91969</v>
      </c>
      <c r="B2991" s="398" t="s">
        <v>7583</v>
      </c>
      <c r="C2991" s="398" t="s">
        <v>82</v>
      </c>
      <c r="D2991" s="400" t="s">
        <v>14906</v>
      </c>
    </row>
    <row r="2992" spans="1:4" ht="13.5">
      <c r="A2992" s="399">
        <v>91970</v>
      </c>
      <c r="B2992" s="398" t="s">
        <v>7584</v>
      </c>
      <c r="C2992" s="398" t="s">
        <v>82</v>
      </c>
      <c r="D2992" s="400" t="s">
        <v>14907</v>
      </c>
    </row>
    <row r="2993" spans="1:4" ht="13.5">
      <c r="A2993" s="399">
        <v>91971</v>
      </c>
      <c r="B2993" s="398" t="s">
        <v>7585</v>
      </c>
      <c r="C2993" s="398" t="s">
        <v>82</v>
      </c>
      <c r="D2993" s="400" t="s">
        <v>14908</v>
      </c>
    </row>
    <row r="2994" spans="1:4" ht="13.5">
      <c r="A2994" s="399">
        <v>91972</v>
      </c>
      <c r="B2994" s="398" t="s">
        <v>7586</v>
      </c>
      <c r="C2994" s="398" t="s">
        <v>82</v>
      </c>
      <c r="D2994" s="400" t="s">
        <v>14909</v>
      </c>
    </row>
    <row r="2995" spans="1:4" ht="13.5">
      <c r="A2995" s="399">
        <v>91973</v>
      </c>
      <c r="B2995" s="398" t="s">
        <v>7587</v>
      </c>
      <c r="C2995" s="398" t="s">
        <v>82</v>
      </c>
      <c r="D2995" s="400" t="s">
        <v>14910</v>
      </c>
    </row>
    <row r="2996" spans="1:4" ht="13.5">
      <c r="A2996" s="399">
        <v>91974</v>
      </c>
      <c r="B2996" s="398" t="s">
        <v>7588</v>
      </c>
      <c r="C2996" s="398" t="s">
        <v>82</v>
      </c>
      <c r="D2996" s="400" t="s">
        <v>10608</v>
      </c>
    </row>
    <row r="2997" spans="1:4" ht="13.5">
      <c r="A2997" s="399">
        <v>91975</v>
      </c>
      <c r="B2997" s="398" t="s">
        <v>7589</v>
      </c>
      <c r="C2997" s="398" t="s">
        <v>82</v>
      </c>
      <c r="D2997" s="400" t="s">
        <v>10567</v>
      </c>
    </row>
    <row r="2998" spans="1:4" ht="13.5">
      <c r="A2998" s="399">
        <v>91976</v>
      </c>
      <c r="B2998" s="398" t="s">
        <v>7591</v>
      </c>
      <c r="C2998" s="398" t="s">
        <v>82</v>
      </c>
      <c r="D2998" s="400" t="s">
        <v>14911</v>
      </c>
    </row>
    <row r="2999" spans="1:4" ht="13.5">
      <c r="A2999" s="399">
        <v>91977</v>
      </c>
      <c r="B2999" s="398" t="s">
        <v>7593</v>
      </c>
      <c r="C2999" s="398" t="s">
        <v>82</v>
      </c>
      <c r="D2999" s="400" t="s">
        <v>14912</v>
      </c>
    </row>
    <row r="3000" spans="1:4" ht="13.5">
      <c r="A3000" s="399">
        <v>91978</v>
      </c>
      <c r="B3000" s="398" t="s">
        <v>7594</v>
      </c>
      <c r="C3000" s="398" t="s">
        <v>82</v>
      </c>
      <c r="D3000" s="400" t="s">
        <v>14913</v>
      </c>
    </row>
    <row r="3001" spans="1:4" ht="13.5">
      <c r="A3001" s="399">
        <v>91979</v>
      </c>
      <c r="B3001" s="398" t="s">
        <v>7596</v>
      </c>
      <c r="C3001" s="398" t="s">
        <v>82</v>
      </c>
      <c r="D3001" s="400" t="s">
        <v>14914</v>
      </c>
    </row>
    <row r="3002" spans="1:4" ht="13.5">
      <c r="A3002" s="399">
        <v>91980</v>
      </c>
      <c r="B3002" s="398" t="s">
        <v>7597</v>
      </c>
      <c r="C3002" s="398" t="s">
        <v>82</v>
      </c>
      <c r="D3002" s="400" t="s">
        <v>12845</v>
      </c>
    </row>
    <row r="3003" spans="1:4" ht="13.5">
      <c r="A3003" s="399">
        <v>91981</v>
      </c>
      <c r="B3003" s="398" t="s">
        <v>7598</v>
      </c>
      <c r="C3003" s="398" t="s">
        <v>82</v>
      </c>
      <c r="D3003" s="400" t="s">
        <v>14915</v>
      </c>
    </row>
    <row r="3004" spans="1:4" ht="13.5">
      <c r="A3004" s="399">
        <v>91982</v>
      </c>
      <c r="B3004" s="398" t="s">
        <v>7599</v>
      </c>
      <c r="C3004" s="398" t="s">
        <v>82</v>
      </c>
      <c r="D3004" s="400" t="s">
        <v>14916</v>
      </c>
    </row>
    <row r="3005" spans="1:4" ht="13.5">
      <c r="A3005" s="399">
        <v>91983</v>
      </c>
      <c r="B3005" s="398" t="s">
        <v>7600</v>
      </c>
      <c r="C3005" s="398" t="s">
        <v>82</v>
      </c>
      <c r="D3005" s="400" t="s">
        <v>14917</v>
      </c>
    </row>
    <row r="3006" spans="1:4" ht="13.5">
      <c r="A3006" s="399">
        <v>91984</v>
      </c>
      <c r="B3006" s="398" t="s">
        <v>7601</v>
      </c>
      <c r="C3006" s="398" t="s">
        <v>82</v>
      </c>
      <c r="D3006" s="400" t="s">
        <v>14918</v>
      </c>
    </row>
    <row r="3007" spans="1:4" ht="13.5">
      <c r="A3007" s="399">
        <v>91985</v>
      </c>
      <c r="B3007" s="398" t="s">
        <v>7603</v>
      </c>
      <c r="C3007" s="398" t="s">
        <v>82</v>
      </c>
      <c r="D3007" s="400" t="s">
        <v>14919</v>
      </c>
    </row>
    <row r="3008" spans="1:4" ht="13.5">
      <c r="A3008" s="399">
        <v>91986</v>
      </c>
      <c r="B3008" s="398" t="s">
        <v>7605</v>
      </c>
      <c r="C3008" s="398" t="s">
        <v>82</v>
      </c>
      <c r="D3008" s="400" t="s">
        <v>14920</v>
      </c>
    </row>
    <row r="3009" spans="1:4" ht="13.5">
      <c r="A3009" s="399">
        <v>91987</v>
      </c>
      <c r="B3009" s="398" t="s">
        <v>7606</v>
      </c>
      <c r="C3009" s="398" t="s">
        <v>82</v>
      </c>
      <c r="D3009" s="400" t="s">
        <v>14921</v>
      </c>
    </row>
    <row r="3010" spans="1:4" ht="13.5">
      <c r="A3010" s="399">
        <v>91988</v>
      </c>
      <c r="B3010" s="398" t="s">
        <v>7607</v>
      </c>
      <c r="C3010" s="398" t="s">
        <v>82</v>
      </c>
      <c r="D3010" s="400" t="s">
        <v>14922</v>
      </c>
    </row>
    <row r="3011" spans="1:4" ht="13.5">
      <c r="A3011" s="399">
        <v>91989</v>
      </c>
      <c r="B3011" s="398" t="s">
        <v>7608</v>
      </c>
      <c r="C3011" s="398" t="s">
        <v>82</v>
      </c>
      <c r="D3011" s="400" t="s">
        <v>12565</v>
      </c>
    </row>
    <row r="3012" spans="1:4" ht="13.5">
      <c r="A3012" s="399">
        <v>91990</v>
      </c>
      <c r="B3012" s="398" t="s">
        <v>7610</v>
      </c>
      <c r="C3012" s="398" t="s">
        <v>82</v>
      </c>
      <c r="D3012" s="400" t="s">
        <v>14923</v>
      </c>
    </row>
    <row r="3013" spans="1:4" ht="13.5">
      <c r="A3013" s="399">
        <v>91991</v>
      </c>
      <c r="B3013" s="398" t="s">
        <v>7612</v>
      </c>
      <c r="C3013" s="398" t="s">
        <v>82</v>
      </c>
      <c r="D3013" s="400" t="s">
        <v>12176</v>
      </c>
    </row>
    <row r="3014" spans="1:4" ht="13.5">
      <c r="A3014" s="399">
        <v>91992</v>
      </c>
      <c r="B3014" s="398" t="s">
        <v>7614</v>
      </c>
      <c r="C3014" s="398" t="s">
        <v>82</v>
      </c>
      <c r="D3014" s="400" t="s">
        <v>14924</v>
      </c>
    </row>
    <row r="3015" spans="1:4" ht="13.5">
      <c r="A3015" s="399">
        <v>91993</v>
      </c>
      <c r="B3015" s="398" t="s">
        <v>7615</v>
      </c>
      <c r="C3015" s="398" t="s">
        <v>82</v>
      </c>
      <c r="D3015" s="400" t="s">
        <v>14925</v>
      </c>
    </row>
    <row r="3016" spans="1:4" ht="13.5">
      <c r="A3016" s="399">
        <v>91994</v>
      </c>
      <c r="B3016" s="398" t="s">
        <v>7617</v>
      </c>
      <c r="C3016" s="398" t="s">
        <v>82</v>
      </c>
      <c r="D3016" s="400" t="s">
        <v>8254</v>
      </c>
    </row>
    <row r="3017" spans="1:4" ht="13.5">
      <c r="A3017" s="399">
        <v>91995</v>
      </c>
      <c r="B3017" s="398" t="s">
        <v>7619</v>
      </c>
      <c r="C3017" s="398" t="s">
        <v>82</v>
      </c>
      <c r="D3017" s="400" t="s">
        <v>14926</v>
      </c>
    </row>
    <row r="3018" spans="1:4" ht="13.5">
      <c r="A3018" s="399">
        <v>91996</v>
      </c>
      <c r="B3018" s="398" t="s">
        <v>7620</v>
      </c>
      <c r="C3018" s="398" t="s">
        <v>82</v>
      </c>
      <c r="D3018" s="400" t="s">
        <v>14927</v>
      </c>
    </row>
    <row r="3019" spans="1:4" ht="13.5">
      <c r="A3019" s="399">
        <v>91997</v>
      </c>
      <c r="B3019" s="398" t="s">
        <v>7621</v>
      </c>
      <c r="C3019" s="398" t="s">
        <v>82</v>
      </c>
      <c r="D3019" s="400" t="s">
        <v>14928</v>
      </c>
    </row>
    <row r="3020" spans="1:4" ht="13.5">
      <c r="A3020" s="399">
        <v>91998</v>
      </c>
      <c r="B3020" s="398" t="s">
        <v>7622</v>
      </c>
      <c r="C3020" s="398" t="s">
        <v>82</v>
      </c>
      <c r="D3020" s="400" t="s">
        <v>8737</v>
      </c>
    </row>
    <row r="3021" spans="1:4" ht="13.5">
      <c r="A3021" s="399">
        <v>91999</v>
      </c>
      <c r="B3021" s="398" t="s">
        <v>7624</v>
      </c>
      <c r="C3021" s="398" t="s">
        <v>82</v>
      </c>
      <c r="D3021" s="400" t="s">
        <v>14929</v>
      </c>
    </row>
    <row r="3022" spans="1:4" ht="13.5">
      <c r="A3022" s="399">
        <v>92000</v>
      </c>
      <c r="B3022" s="398" t="s">
        <v>7625</v>
      </c>
      <c r="C3022" s="398" t="s">
        <v>82</v>
      </c>
      <c r="D3022" s="400" t="s">
        <v>14930</v>
      </c>
    </row>
    <row r="3023" spans="1:4" ht="13.5">
      <c r="A3023" s="399">
        <v>92001</v>
      </c>
      <c r="B3023" s="398" t="s">
        <v>7627</v>
      </c>
      <c r="C3023" s="398" t="s">
        <v>82</v>
      </c>
      <c r="D3023" s="400" t="s">
        <v>7403</v>
      </c>
    </row>
    <row r="3024" spans="1:4" ht="13.5">
      <c r="A3024" s="399">
        <v>92002</v>
      </c>
      <c r="B3024" s="398" t="s">
        <v>7628</v>
      </c>
      <c r="C3024" s="398" t="s">
        <v>82</v>
      </c>
      <c r="D3024" s="400" t="s">
        <v>12521</v>
      </c>
    </row>
    <row r="3025" spans="1:4" ht="13.5">
      <c r="A3025" s="399">
        <v>92003</v>
      </c>
      <c r="B3025" s="398" t="s">
        <v>7629</v>
      </c>
      <c r="C3025" s="398" t="s">
        <v>82</v>
      </c>
      <c r="D3025" s="400" t="s">
        <v>14931</v>
      </c>
    </row>
    <row r="3026" spans="1:4" ht="13.5">
      <c r="A3026" s="399">
        <v>92004</v>
      </c>
      <c r="B3026" s="398" t="s">
        <v>7630</v>
      </c>
      <c r="C3026" s="398" t="s">
        <v>82</v>
      </c>
      <c r="D3026" s="400" t="s">
        <v>14932</v>
      </c>
    </row>
    <row r="3027" spans="1:4" ht="13.5">
      <c r="A3027" s="399">
        <v>92005</v>
      </c>
      <c r="B3027" s="398" t="s">
        <v>7631</v>
      </c>
      <c r="C3027" s="398" t="s">
        <v>82</v>
      </c>
      <c r="D3027" s="400" t="s">
        <v>11304</v>
      </c>
    </row>
    <row r="3028" spans="1:4" ht="13.5">
      <c r="A3028" s="399">
        <v>92006</v>
      </c>
      <c r="B3028" s="398" t="s">
        <v>7632</v>
      </c>
      <c r="C3028" s="398" t="s">
        <v>82</v>
      </c>
      <c r="D3028" s="400" t="s">
        <v>14933</v>
      </c>
    </row>
    <row r="3029" spans="1:4" ht="13.5">
      <c r="A3029" s="399">
        <v>92007</v>
      </c>
      <c r="B3029" s="398" t="s">
        <v>7633</v>
      </c>
      <c r="C3029" s="398" t="s">
        <v>82</v>
      </c>
      <c r="D3029" s="400" t="s">
        <v>14934</v>
      </c>
    </row>
    <row r="3030" spans="1:4" ht="13.5">
      <c r="A3030" s="399">
        <v>92008</v>
      </c>
      <c r="B3030" s="398" t="s">
        <v>7634</v>
      </c>
      <c r="C3030" s="398" t="s">
        <v>82</v>
      </c>
      <c r="D3030" s="400" t="s">
        <v>12169</v>
      </c>
    </row>
    <row r="3031" spans="1:4" ht="13.5">
      <c r="A3031" s="399">
        <v>92009</v>
      </c>
      <c r="B3031" s="398" t="s">
        <v>7635</v>
      </c>
      <c r="C3031" s="398" t="s">
        <v>82</v>
      </c>
      <c r="D3031" s="400" t="s">
        <v>14935</v>
      </c>
    </row>
    <row r="3032" spans="1:4" ht="13.5">
      <c r="A3032" s="399">
        <v>92010</v>
      </c>
      <c r="B3032" s="398" t="s">
        <v>7636</v>
      </c>
      <c r="C3032" s="398" t="s">
        <v>82</v>
      </c>
      <c r="D3032" s="400" t="s">
        <v>13090</v>
      </c>
    </row>
    <row r="3033" spans="1:4" ht="13.5">
      <c r="A3033" s="399">
        <v>92011</v>
      </c>
      <c r="B3033" s="398" t="s">
        <v>7637</v>
      </c>
      <c r="C3033" s="398" t="s">
        <v>82</v>
      </c>
      <c r="D3033" s="400" t="s">
        <v>14936</v>
      </c>
    </row>
    <row r="3034" spans="1:4" ht="13.5">
      <c r="A3034" s="399">
        <v>92012</v>
      </c>
      <c r="B3034" s="398" t="s">
        <v>7638</v>
      </c>
      <c r="C3034" s="398" t="s">
        <v>82</v>
      </c>
      <c r="D3034" s="400" t="s">
        <v>14937</v>
      </c>
    </row>
    <row r="3035" spans="1:4" ht="13.5">
      <c r="A3035" s="399">
        <v>92013</v>
      </c>
      <c r="B3035" s="398" t="s">
        <v>7639</v>
      </c>
      <c r="C3035" s="398" t="s">
        <v>82</v>
      </c>
      <c r="D3035" s="400" t="s">
        <v>14938</v>
      </c>
    </row>
    <row r="3036" spans="1:4" ht="13.5">
      <c r="A3036" s="399">
        <v>92014</v>
      </c>
      <c r="B3036" s="398" t="s">
        <v>7640</v>
      </c>
      <c r="C3036" s="398" t="s">
        <v>82</v>
      </c>
      <c r="D3036" s="400" t="s">
        <v>14939</v>
      </c>
    </row>
    <row r="3037" spans="1:4" ht="13.5">
      <c r="A3037" s="399">
        <v>92015</v>
      </c>
      <c r="B3037" s="398" t="s">
        <v>7641</v>
      </c>
      <c r="C3037" s="398" t="s">
        <v>82</v>
      </c>
      <c r="D3037" s="400" t="s">
        <v>5671</v>
      </c>
    </row>
    <row r="3038" spans="1:4" ht="13.5">
      <c r="A3038" s="399">
        <v>92016</v>
      </c>
      <c r="B3038" s="398" t="s">
        <v>7642</v>
      </c>
      <c r="C3038" s="398" t="s">
        <v>82</v>
      </c>
      <c r="D3038" s="400" t="s">
        <v>14940</v>
      </c>
    </row>
    <row r="3039" spans="1:4" ht="13.5">
      <c r="A3039" s="399">
        <v>92017</v>
      </c>
      <c r="B3039" s="398" t="s">
        <v>7643</v>
      </c>
      <c r="C3039" s="398" t="s">
        <v>82</v>
      </c>
      <c r="D3039" s="400" t="s">
        <v>14941</v>
      </c>
    </row>
    <row r="3040" spans="1:4" ht="13.5">
      <c r="A3040" s="399">
        <v>92018</v>
      </c>
      <c r="B3040" s="398" t="s">
        <v>7644</v>
      </c>
      <c r="C3040" s="398" t="s">
        <v>82</v>
      </c>
      <c r="D3040" s="400" t="s">
        <v>14220</v>
      </c>
    </row>
    <row r="3041" spans="1:4" ht="13.5">
      <c r="A3041" s="399">
        <v>92019</v>
      </c>
      <c r="B3041" s="398" t="s">
        <v>7646</v>
      </c>
      <c r="C3041" s="398" t="s">
        <v>82</v>
      </c>
      <c r="D3041" s="400" t="s">
        <v>14942</v>
      </c>
    </row>
    <row r="3042" spans="1:4" ht="13.5">
      <c r="A3042" s="399">
        <v>92020</v>
      </c>
      <c r="B3042" s="398" t="s">
        <v>7648</v>
      </c>
      <c r="C3042" s="398" t="s">
        <v>82</v>
      </c>
      <c r="D3042" s="400" t="s">
        <v>14943</v>
      </c>
    </row>
    <row r="3043" spans="1:4" ht="13.5">
      <c r="A3043" s="399">
        <v>92021</v>
      </c>
      <c r="B3043" s="398" t="s">
        <v>7649</v>
      </c>
      <c r="C3043" s="398" t="s">
        <v>82</v>
      </c>
      <c r="D3043" s="400" t="s">
        <v>14944</v>
      </c>
    </row>
    <row r="3044" spans="1:4" ht="13.5">
      <c r="A3044" s="399">
        <v>92022</v>
      </c>
      <c r="B3044" s="398" t="s">
        <v>7650</v>
      </c>
      <c r="C3044" s="398" t="s">
        <v>82</v>
      </c>
      <c r="D3044" s="400" t="s">
        <v>13116</v>
      </c>
    </row>
    <row r="3045" spans="1:4" ht="13.5">
      <c r="A3045" s="399">
        <v>92023</v>
      </c>
      <c r="B3045" s="398" t="s">
        <v>7651</v>
      </c>
      <c r="C3045" s="398" t="s">
        <v>82</v>
      </c>
      <c r="D3045" s="400" t="s">
        <v>14945</v>
      </c>
    </row>
    <row r="3046" spans="1:4" ht="13.5">
      <c r="A3046" s="399">
        <v>92024</v>
      </c>
      <c r="B3046" s="398" t="s">
        <v>7652</v>
      </c>
      <c r="C3046" s="398" t="s">
        <v>82</v>
      </c>
      <c r="D3046" s="400" t="s">
        <v>14946</v>
      </c>
    </row>
    <row r="3047" spans="1:4" ht="13.5">
      <c r="A3047" s="399">
        <v>92025</v>
      </c>
      <c r="B3047" s="398" t="s">
        <v>7653</v>
      </c>
      <c r="C3047" s="398" t="s">
        <v>82</v>
      </c>
      <c r="D3047" s="400" t="s">
        <v>14947</v>
      </c>
    </row>
    <row r="3048" spans="1:4" ht="13.5">
      <c r="A3048" s="399">
        <v>92026</v>
      </c>
      <c r="B3048" s="398" t="s">
        <v>7654</v>
      </c>
      <c r="C3048" s="398" t="s">
        <v>82</v>
      </c>
      <c r="D3048" s="400" t="s">
        <v>14948</v>
      </c>
    </row>
    <row r="3049" spans="1:4" ht="13.5">
      <c r="A3049" s="399">
        <v>92027</v>
      </c>
      <c r="B3049" s="398" t="s">
        <v>7655</v>
      </c>
      <c r="C3049" s="398" t="s">
        <v>82</v>
      </c>
      <c r="D3049" s="400" t="s">
        <v>14949</v>
      </c>
    </row>
    <row r="3050" spans="1:4" ht="13.5">
      <c r="A3050" s="399">
        <v>92028</v>
      </c>
      <c r="B3050" s="398" t="s">
        <v>7656</v>
      </c>
      <c r="C3050" s="398" t="s">
        <v>82</v>
      </c>
      <c r="D3050" s="400" t="s">
        <v>14950</v>
      </c>
    </row>
    <row r="3051" spans="1:4" ht="13.5">
      <c r="A3051" s="399">
        <v>92029</v>
      </c>
      <c r="B3051" s="398" t="s">
        <v>7657</v>
      </c>
      <c r="C3051" s="398" t="s">
        <v>82</v>
      </c>
      <c r="D3051" s="400" t="s">
        <v>14951</v>
      </c>
    </row>
    <row r="3052" spans="1:4" ht="13.5">
      <c r="A3052" s="399">
        <v>92030</v>
      </c>
      <c r="B3052" s="398" t="s">
        <v>7658</v>
      </c>
      <c r="C3052" s="398" t="s">
        <v>82</v>
      </c>
      <c r="D3052" s="400" t="s">
        <v>14952</v>
      </c>
    </row>
    <row r="3053" spans="1:4" ht="13.5">
      <c r="A3053" s="399">
        <v>92031</v>
      </c>
      <c r="B3053" s="398" t="s">
        <v>7659</v>
      </c>
      <c r="C3053" s="398" t="s">
        <v>82</v>
      </c>
      <c r="D3053" s="400" t="s">
        <v>14953</v>
      </c>
    </row>
    <row r="3054" spans="1:4" ht="13.5">
      <c r="A3054" s="399">
        <v>92032</v>
      </c>
      <c r="B3054" s="398" t="s">
        <v>7661</v>
      </c>
      <c r="C3054" s="398" t="s">
        <v>82</v>
      </c>
      <c r="D3054" s="400" t="s">
        <v>14954</v>
      </c>
    </row>
    <row r="3055" spans="1:4" ht="13.5">
      <c r="A3055" s="399">
        <v>92033</v>
      </c>
      <c r="B3055" s="398" t="s">
        <v>7662</v>
      </c>
      <c r="C3055" s="398" t="s">
        <v>82</v>
      </c>
      <c r="D3055" s="400" t="s">
        <v>6299</v>
      </c>
    </row>
    <row r="3056" spans="1:4" ht="13.5">
      <c r="A3056" s="399">
        <v>92034</v>
      </c>
      <c r="B3056" s="398" t="s">
        <v>7663</v>
      </c>
      <c r="C3056" s="398" t="s">
        <v>82</v>
      </c>
      <c r="D3056" s="400" t="s">
        <v>11834</v>
      </c>
    </row>
    <row r="3057" spans="1:4" ht="13.5">
      <c r="A3057" s="399">
        <v>92035</v>
      </c>
      <c r="B3057" s="398" t="s">
        <v>7665</v>
      </c>
      <c r="C3057" s="398" t="s">
        <v>82</v>
      </c>
      <c r="D3057" s="400" t="s">
        <v>14955</v>
      </c>
    </row>
    <row r="3058" spans="1:4" ht="13.5">
      <c r="A3058" s="399">
        <v>97583</v>
      </c>
      <c r="B3058" s="398" t="s">
        <v>7666</v>
      </c>
      <c r="C3058" s="398" t="s">
        <v>82</v>
      </c>
      <c r="D3058" s="400" t="s">
        <v>14956</v>
      </c>
    </row>
    <row r="3059" spans="1:4" ht="13.5">
      <c r="A3059" s="399">
        <v>97584</v>
      </c>
      <c r="B3059" s="398" t="s">
        <v>7667</v>
      </c>
      <c r="C3059" s="398" t="s">
        <v>82</v>
      </c>
      <c r="D3059" s="400" t="s">
        <v>14957</v>
      </c>
    </row>
    <row r="3060" spans="1:4" ht="13.5">
      <c r="A3060" s="399">
        <v>97585</v>
      </c>
      <c r="B3060" s="398" t="s">
        <v>7668</v>
      </c>
      <c r="C3060" s="398" t="s">
        <v>82</v>
      </c>
      <c r="D3060" s="400" t="s">
        <v>14958</v>
      </c>
    </row>
    <row r="3061" spans="1:4" ht="13.5">
      <c r="A3061" s="399">
        <v>97586</v>
      </c>
      <c r="B3061" s="398" t="s">
        <v>7669</v>
      </c>
      <c r="C3061" s="398" t="s">
        <v>82</v>
      </c>
      <c r="D3061" s="400" t="s">
        <v>14959</v>
      </c>
    </row>
    <row r="3062" spans="1:4" ht="13.5">
      <c r="A3062" s="399">
        <v>97587</v>
      </c>
      <c r="B3062" s="398" t="s">
        <v>7670</v>
      </c>
      <c r="C3062" s="398" t="s">
        <v>82</v>
      </c>
      <c r="D3062" s="400" t="s">
        <v>14960</v>
      </c>
    </row>
    <row r="3063" spans="1:4" ht="13.5">
      <c r="A3063" s="399">
        <v>97589</v>
      </c>
      <c r="B3063" s="398" t="s">
        <v>7671</v>
      </c>
      <c r="C3063" s="398" t="s">
        <v>82</v>
      </c>
      <c r="D3063" s="400" t="s">
        <v>14961</v>
      </c>
    </row>
    <row r="3064" spans="1:4" ht="13.5">
      <c r="A3064" s="399">
        <v>97590</v>
      </c>
      <c r="B3064" s="398" t="s">
        <v>7673</v>
      </c>
      <c r="C3064" s="398" t="s">
        <v>82</v>
      </c>
      <c r="D3064" s="400" t="s">
        <v>14962</v>
      </c>
    </row>
    <row r="3065" spans="1:4" ht="13.5">
      <c r="A3065" s="399">
        <v>97591</v>
      </c>
      <c r="B3065" s="398" t="s">
        <v>7674</v>
      </c>
      <c r="C3065" s="398" t="s">
        <v>82</v>
      </c>
      <c r="D3065" s="400" t="s">
        <v>14850</v>
      </c>
    </row>
    <row r="3066" spans="1:4" ht="13.5">
      <c r="A3066" s="399">
        <v>97592</v>
      </c>
      <c r="B3066" s="398" t="s">
        <v>7675</v>
      </c>
      <c r="C3066" s="398" t="s">
        <v>82</v>
      </c>
      <c r="D3066" s="400" t="s">
        <v>14963</v>
      </c>
    </row>
    <row r="3067" spans="1:4" ht="13.5">
      <c r="A3067" s="399">
        <v>97593</v>
      </c>
      <c r="B3067" s="398" t="s">
        <v>7676</v>
      </c>
      <c r="C3067" s="398" t="s">
        <v>82</v>
      </c>
      <c r="D3067" s="400" t="s">
        <v>14964</v>
      </c>
    </row>
    <row r="3068" spans="1:4" ht="13.5">
      <c r="A3068" s="399">
        <v>97594</v>
      </c>
      <c r="B3068" s="398" t="s">
        <v>7677</v>
      </c>
      <c r="C3068" s="398" t="s">
        <v>82</v>
      </c>
      <c r="D3068" s="400" t="s">
        <v>14965</v>
      </c>
    </row>
    <row r="3069" spans="1:4" ht="13.5">
      <c r="A3069" s="399">
        <v>97595</v>
      </c>
      <c r="B3069" s="398" t="s">
        <v>7678</v>
      </c>
      <c r="C3069" s="398" t="s">
        <v>82</v>
      </c>
      <c r="D3069" s="400" t="s">
        <v>8111</v>
      </c>
    </row>
    <row r="3070" spans="1:4" ht="13.5">
      <c r="A3070" s="399">
        <v>97596</v>
      </c>
      <c r="B3070" s="398" t="s">
        <v>7679</v>
      </c>
      <c r="C3070" s="398" t="s">
        <v>82</v>
      </c>
      <c r="D3070" s="400" t="s">
        <v>14966</v>
      </c>
    </row>
    <row r="3071" spans="1:4" ht="13.5">
      <c r="A3071" s="399">
        <v>97597</v>
      </c>
      <c r="B3071" s="398" t="s">
        <v>7680</v>
      </c>
      <c r="C3071" s="398" t="s">
        <v>82</v>
      </c>
      <c r="D3071" s="400" t="s">
        <v>14967</v>
      </c>
    </row>
    <row r="3072" spans="1:4" ht="13.5">
      <c r="A3072" s="399">
        <v>97598</v>
      </c>
      <c r="B3072" s="398" t="s">
        <v>7681</v>
      </c>
      <c r="C3072" s="398" t="s">
        <v>82</v>
      </c>
      <c r="D3072" s="400" t="s">
        <v>14968</v>
      </c>
    </row>
    <row r="3073" spans="1:4" ht="13.5">
      <c r="A3073" s="399">
        <v>97599</v>
      </c>
      <c r="B3073" s="398" t="s">
        <v>7682</v>
      </c>
      <c r="C3073" s="398" t="s">
        <v>82</v>
      </c>
      <c r="D3073" s="400" t="s">
        <v>8765</v>
      </c>
    </row>
    <row r="3074" spans="1:4" ht="13.5">
      <c r="A3074" s="399">
        <v>97609</v>
      </c>
      <c r="B3074" s="398" t="s">
        <v>7683</v>
      </c>
      <c r="C3074" s="398" t="s">
        <v>82</v>
      </c>
      <c r="D3074" s="400" t="s">
        <v>8678</v>
      </c>
    </row>
    <row r="3075" spans="1:4" ht="13.5">
      <c r="A3075" s="399">
        <v>97610</v>
      </c>
      <c r="B3075" s="398" t="s">
        <v>7685</v>
      </c>
      <c r="C3075" s="398" t="s">
        <v>82</v>
      </c>
      <c r="D3075" s="400" t="s">
        <v>9829</v>
      </c>
    </row>
    <row r="3076" spans="1:4" ht="13.5">
      <c r="A3076" s="399">
        <v>97611</v>
      </c>
      <c r="B3076" s="398" t="s">
        <v>7686</v>
      </c>
      <c r="C3076" s="398" t="s">
        <v>82</v>
      </c>
      <c r="D3076" s="400" t="s">
        <v>14969</v>
      </c>
    </row>
    <row r="3077" spans="1:4" ht="13.5">
      <c r="A3077" s="399">
        <v>97612</v>
      </c>
      <c r="B3077" s="398" t="s">
        <v>7688</v>
      </c>
      <c r="C3077" s="398" t="s">
        <v>82</v>
      </c>
      <c r="D3077" s="400" t="s">
        <v>14970</v>
      </c>
    </row>
    <row r="3078" spans="1:4" ht="13.5">
      <c r="A3078" s="399">
        <v>97613</v>
      </c>
      <c r="B3078" s="398" t="s">
        <v>7689</v>
      </c>
      <c r="C3078" s="398" t="s">
        <v>82</v>
      </c>
      <c r="D3078" s="400" t="s">
        <v>4496</v>
      </c>
    </row>
    <row r="3079" spans="1:4" ht="13.5">
      <c r="A3079" s="399">
        <v>97614</v>
      </c>
      <c r="B3079" s="398" t="s">
        <v>7690</v>
      </c>
      <c r="C3079" s="398" t="s">
        <v>82</v>
      </c>
      <c r="D3079" s="400" t="s">
        <v>14022</v>
      </c>
    </row>
    <row r="3080" spans="1:4" ht="13.5">
      <c r="A3080" s="399">
        <v>97615</v>
      </c>
      <c r="B3080" s="398" t="s">
        <v>7691</v>
      </c>
      <c r="C3080" s="398" t="s">
        <v>82</v>
      </c>
      <c r="D3080" s="400" t="s">
        <v>14971</v>
      </c>
    </row>
    <row r="3081" spans="1:4" ht="13.5">
      <c r="A3081" s="399">
        <v>97616</v>
      </c>
      <c r="B3081" s="398" t="s">
        <v>7693</v>
      </c>
      <c r="C3081" s="398" t="s">
        <v>82</v>
      </c>
      <c r="D3081" s="400" t="s">
        <v>11433</v>
      </c>
    </row>
    <row r="3082" spans="1:4" ht="13.5">
      <c r="A3082" s="399">
        <v>97617</v>
      </c>
      <c r="B3082" s="398" t="s">
        <v>7694</v>
      </c>
      <c r="C3082" s="398" t="s">
        <v>82</v>
      </c>
      <c r="D3082" s="400" t="s">
        <v>14399</v>
      </c>
    </row>
    <row r="3083" spans="1:4" ht="13.5">
      <c r="A3083" s="399">
        <v>97618</v>
      </c>
      <c r="B3083" s="398" t="s">
        <v>7695</v>
      </c>
      <c r="C3083" s="398" t="s">
        <v>82</v>
      </c>
      <c r="D3083" s="400" t="s">
        <v>14972</v>
      </c>
    </row>
    <row r="3084" spans="1:4" ht="13.5">
      <c r="A3084" s="399">
        <v>100902</v>
      </c>
      <c r="B3084" s="398" t="s">
        <v>7697</v>
      </c>
      <c r="C3084" s="398" t="s">
        <v>82</v>
      </c>
      <c r="D3084" s="400" t="s">
        <v>14973</v>
      </c>
    </row>
    <row r="3085" spans="1:4" ht="13.5">
      <c r="A3085" s="399">
        <v>100903</v>
      </c>
      <c r="B3085" s="398" t="s">
        <v>7699</v>
      </c>
      <c r="C3085" s="398" t="s">
        <v>82</v>
      </c>
      <c r="D3085" s="400" t="s">
        <v>14974</v>
      </c>
    </row>
    <row r="3086" spans="1:4" ht="13.5">
      <c r="A3086" s="399">
        <v>100904</v>
      </c>
      <c r="B3086" s="398" t="s">
        <v>7700</v>
      </c>
      <c r="C3086" s="398" t="s">
        <v>82</v>
      </c>
      <c r="D3086" s="400" t="s">
        <v>14956</v>
      </c>
    </row>
    <row r="3087" spans="1:4" ht="13.5">
      <c r="A3087" s="399">
        <v>100905</v>
      </c>
      <c r="B3087" s="398" t="s">
        <v>7701</v>
      </c>
      <c r="C3087" s="398" t="s">
        <v>82</v>
      </c>
      <c r="D3087" s="400" t="s">
        <v>14975</v>
      </c>
    </row>
    <row r="3088" spans="1:4" ht="13.5">
      <c r="A3088" s="399">
        <v>100906</v>
      </c>
      <c r="B3088" s="398" t="s">
        <v>7702</v>
      </c>
      <c r="C3088" s="398" t="s">
        <v>82</v>
      </c>
      <c r="D3088" s="400" t="s">
        <v>14976</v>
      </c>
    </row>
    <row r="3089" spans="1:4" ht="13.5">
      <c r="A3089" s="399">
        <v>100919</v>
      </c>
      <c r="B3089" s="398" t="s">
        <v>7703</v>
      </c>
      <c r="C3089" s="398" t="s">
        <v>82</v>
      </c>
      <c r="D3089" s="400" t="s">
        <v>14977</v>
      </c>
    </row>
    <row r="3090" spans="1:4" ht="13.5">
      <c r="A3090" s="399">
        <v>100920</v>
      </c>
      <c r="B3090" s="398" t="s">
        <v>7704</v>
      </c>
      <c r="C3090" s="398" t="s">
        <v>82</v>
      </c>
      <c r="D3090" s="400" t="s">
        <v>14978</v>
      </c>
    </row>
    <row r="3091" spans="1:4" ht="13.5">
      <c r="A3091" s="399">
        <v>100921</v>
      </c>
      <c r="B3091" s="398" t="s">
        <v>7705</v>
      </c>
      <c r="C3091" s="398" t="s">
        <v>82</v>
      </c>
      <c r="D3091" s="400" t="s">
        <v>14979</v>
      </c>
    </row>
    <row r="3092" spans="1:4" ht="13.5">
      <c r="A3092" s="399">
        <v>100922</v>
      </c>
      <c r="B3092" s="398" t="s">
        <v>7706</v>
      </c>
      <c r="C3092" s="398" t="s">
        <v>82</v>
      </c>
      <c r="D3092" s="400" t="s">
        <v>14980</v>
      </c>
    </row>
    <row r="3093" spans="1:4" ht="13.5">
      <c r="A3093" s="399">
        <v>100923</v>
      </c>
      <c r="B3093" s="398" t="s">
        <v>7707</v>
      </c>
      <c r="C3093" s="398" t="s">
        <v>82</v>
      </c>
      <c r="D3093" s="400" t="s">
        <v>14981</v>
      </c>
    </row>
    <row r="3094" spans="1:4" ht="13.5">
      <c r="A3094" s="399">
        <v>101489</v>
      </c>
      <c r="B3094" s="398" t="s">
        <v>7709</v>
      </c>
      <c r="C3094" s="398" t="s">
        <v>82</v>
      </c>
      <c r="D3094" s="400" t="s">
        <v>14982</v>
      </c>
    </row>
    <row r="3095" spans="1:4" ht="13.5">
      <c r="A3095" s="399">
        <v>101490</v>
      </c>
      <c r="B3095" s="398" t="s">
        <v>7710</v>
      </c>
      <c r="C3095" s="398" t="s">
        <v>82</v>
      </c>
      <c r="D3095" s="400" t="s">
        <v>14983</v>
      </c>
    </row>
    <row r="3096" spans="1:4" ht="13.5">
      <c r="A3096" s="399">
        <v>101491</v>
      </c>
      <c r="B3096" s="398" t="s">
        <v>7711</v>
      </c>
      <c r="C3096" s="398" t="s">
        <v>82</v>
      </c>
      <c r="D3096" s="400" t="s">
        <v>14984</v>
      </c>
    </row>
    <row r="3097" spans="1:4" ht="13.5">
      <c r="A3097" s="399">
        <v>101492</v>
      </c>
      <c r="B3097" s="398" t="s">
        <v>7712</v>
      </c>
      <c r="C3097" s="398" t="s">
        <v>82</v>
      </c>
      <c r="D3097" s="400" t="s">
        <v>14985</v>
      </c>
    </row>
    <row r="3098" spans="1:4" ht="13.5">
      <c r="A3098" s="399">
        <v>101493</v>
      </c>
      <c r="B3098" s="398" t="s">
        <v>7713</v>
      </c>
      <c r="C3098" s="398" t="s">
        <v>82</v>
      </c>
      <c r="D3098" s="400" t="s">
        <v>14986</v>
      </c>
    </row>
    <row r="3099" spans="1:4" ht="13.5">
      <c r="A3099" s="399">
        <v>101494</v>
      </c>
      <c r="B3099" s="398" t="s">
        <v>7714</v>
      </c>
      <c r="C3099" s="398" t="s">
        <v>82</v>
      </c>
      <c r="D3099" s="400" t="s">
        <v>14987</v>
      </c>
    </row>
    <row r="3100" spans="1:4" ht="13.5">
      <c r="A3100" s="399">
        <v>101495</v>
      </c>
      <c r="B3100" s="398" t="s">
        <v>7715</v>
      </c>
      <c r="C3100" s="398" t="s">
        <v>82</v>
      </c>
      <c r="D3100" s="400" t="s">
        <v>14988</v>
      </c>
    </row>
    <row r="3101" spans="1:4" ht="13.5">
      <c r="A3101" s="399">
        <v>101496</v>
      </c>
      <c r="B3101" s="398" t="s">
        <v>7716</v>
      </c>
      <c r="C3101" s="398" t="s">
        <v>82</v>
      </c>
      <c r="D3101" s="400" t="s">
        <v>14989</v>
      </c>
    </row>
    <row r="3102" spans="1:4" ht="13.5">
      <c r="A3102" s="399">
        <v>101497</v>
      </c>
      <c r="B3102" s="398" t="s">
        <v>7717</v>
      </c>
      <c r="C3102" s="398" t="s">
        <v>82</v>
      </c>
      <c r="D3102" s="400" t="s">
        <v>14990</v>
      </c>
    </row>
    <row r="3103" spans="1:4" ht="13.5">
      <c r="A3103" s="399">
        <v>101498</v>
      </c>
      <c r="B3103" s="398" t="s">
        <v>7718</v>
      </c>
      <c r="C3103" s="398" t="s">
        <v>82</v>
      </c>
      <c r="D3103" s="400" t="s">
        <v>14991</v>
      </c>
    </row>
    <row r="3104" spans="1:4" ht="13.5">
      <c r="A3104" s="399">
        <v>101499</v>
      </c>
      <c r="B3104" s="398" t="s">
        <v>7719</v>
      </c>
      <c r="C3104" s="398" t="s">
        <v>82</v>
      </c>
      <c r="D3104" s="400" t="s">
        <v>14992</v>
      </c>
    </row>
    <row r="3105" spans="1:4" ht="13.5">
      <c r="A3105" s="399">
        <v>101500</v>
      </c>
      <c r="B3105" s="398" t="s">
        <v>7720</v>
      </c>
      <c r="C3105" s="398" t="s">
        <v>82</v>
      </c>
      <c r="D3105" s="400" t="s">
        <v>14993</v>
      </c>
    </row>
    <row r="3106" spans="1:4" ht="13.5">
      <c r="A3106" s="399">
        <v>101501</v>
      </c>
      <c r="B3106" s="398" t="s">
        <v>7721</v>
      </c>
      <c r="C3106" s="398" t="s">
        <v>82</v>
      </c>
      <c r="D3106" s="400" t="s">
        <v>14994</v>
      </c>
    </row>
    <row r="3107" spans="1:4" ht="13.5">
      <c r="A3107" s="399">
        <v>101502</v>
      </c>
      <c r="B3107" s="398" t="s">
        <v>7722</v>
      </c>
      <c r="C3107" s="398" t="s">
        <v>82</v>
      </c>
      <c r="D3107" s="400" t="s">
        <v>14995</v>
      </c>
    </row>
    <row r="3108" spans="1:4" ht="13.5">
      <c r="A3108" s="399">
        <v>101503</v>
      </c>
      <c r="B3108" s="398" t="s">
        <v>7723</v>
      </c>
      <c r="C3108" s="398" t="s">
        <v>82</v>
      </c>
      <c r="D3108" s="400" t="s">
        <v>14996</v>
      </c>
    </row>
    <row r="3109" spans="1:4" ht="13.5">
      <c r="A3109" s="399">
        <v>101504</v>
      </c>
      <c r="B3109" s="398" t="s">
        <v>7724</v>
      </c>
      <c r="C3109" s="398" t="s">
        <v>82</v>
      </c>
      <c r="D3109" s="400" t="s">
        <v>14997</v>
      </c>
    </row>
    <row r="3110" spans="1:4" ht="13.5">
      <c r="A3110" s="399">
        <v>101505</v>
      </c>
      <c r="B3110" s="398" t="s">
        <v>7725</v>
      </c>
      <c r="C3110" s="398" t="s">
        <v>82</v>
      </c>
      <c r="D3110" s="400" t="s">
        <v>14998</v>
      </c>
    </row>
    <row r="3111" spans="1:4" ht="13.5">
      <c r="A3111" s="399">
        <v>101506</v>
      </c>
      <c r="B3111" s="398" t="s">
        <v>7726</v>
      </c>
      <c r="C3111" s="398" t="s">
        <v>82</v>
      </c>
      <c r="D3111" s="400" t="s">
        <v>14999</v>
      </c>
    </row>
    <row r="3112" spans="1:4" ht="13.5">
      <c r="A3112" s="399">
        <v>101507</v>
      </c>
      <c r="B3112" s="398" t="s">
        <v>7727</v>
      </c>
      <c r="C3112" s="398" t="s">
        <v>82</v>
      </c>
      <c r="D3112" s="400" t="s">
        <v>15000</v>
      </c>
    </row>
    <row r="3113" spans="1:4" ht="13.5">
      <c r="A3113" s="399">
        <v>101508</v>
      </c>
      <c r="B3113" s="398" t="s">
        <v>7728</v>
      </c>
      <c r="C3113" s="398" t="s">
        <v>82</v>
      </c>
      <c r="D3113" s="400" t="s">
        <v>15001</v>
      </c>
    </row>
    <row r="3114" spans="1:4" ht="13.5">
      <c r="A3114" s="399">
        <v>101509</v>
      </c>
      <c r="B3114" s="398" t="s">
        <v>7729</v>
      </c>
      <c r="C3114" s="398" t="s">
        <v>82</v>
      </c>
      <c r="D3114" s="400" t="s">
        <v>15002</v>
      </c>
    </row>
    <row r="3115" spans="1:4" ht="13.5">
      <c r="A3115" s="399">
        <v>101510</v>
      </c>
      <c r="B3115" s="398" t="s">
        <v>7730</v>
      </c>
      <c r="C3115" s="398" t="s">
        <v>82</v>
      </c>
      <c r="D3115" s="400" t="s">
        <v>15003</v>
      </c>
    </row>
    <row r="3116" spans="1:4" ht="13.5">
      <c r="A3116" s="399">
        <v>101511</v>
      </c>
      <c r="B3116" s="398" t="s">
        <v>7731</v>
      </c>
      <c r="C3116" s="398" t="s">
        <v>82</v>
      </c>
      <c r="D3116" s="400" t="s">
        <v>15004</v>
      </c>
    </row>
    <row r="3117" spans="1:4" ht="13.5">
      <c r="A3117" s="399">
        <v>101512</v>
      </c>
      <c r="B3117" s="398" t="s">
        <v>7732</v>
      </c>
      <c r="C3117" s="398" t="s">
        <v>82</v>
      </c>
      <c r="D3117" s="400" t="s">
        <v>15005</v>
      </c>
    </row>
    <row r="3118" spans="1:4" ht="13.5">
      <c r="A3118" s="399">
        <v>101513</v>
      </c>
      <c r="B3118" s="398" t="s">
        <v>7733</v>
      </c>
      <c r="C3118" s="398" t="s">
        <v>82</v>
      </c>
      <c r="D3118" s="400" t="s">
        <v>7525</v>
      </c>
    </row>
    <row r="3119" spans="1:4" ht="13.5">
      <c r="A3119" s="399">
        <v>101514</v>
      </c>
      <c r="B3119" s="398" t="s">
        <v>7734</v>
      </c>
      <c r="C3119" s="398" t="s">
        <v>82</v>
      </c>
      <c r="D3119" s="400" t="s">
        <v>15006</v>
      </c>
    </row>
    <row r="3120" spans="1:4" ht="13.5">
      <c r="A3120" s="399">
        <v>101515</v>
      </c>
      <c r="B3120" s="398" t="s">
        <v>7735</v>
      </c>
      <c r="C3120" s="398" t="s">
        <v>82</v>
      </c>
      <c r="D3120" s="400" t="s">
        <v>15007</v>
      </c>
    </row>
    <row r="3121" spans="1:4" ht="13.5">
      <c r="A3121" s="399">
        <v>101516</v>
      </c>
      <c r="B3121" s="398" t="s">
        <v>7736</v>
      </c>
      <c r="C3121" s="398" t="s">
        <v>82</v>
      </c>
      <c r="D3121" s="400" t="s">
        <v>15008</v>
      </c>
    </row>
    <row r="3122" spans="1:4" ht="13.5">
      <c r="A3122" s="399">
        <v>101517</v>
      </c>
      <c r="B3122" s="398" t="s">
        <v>7737</v>
      </c>
      <c r="C3122" s="398" t="s">
        <v>82</v>
      </c>
      <c r="D3122" s="400" t="s">
        <v>15009</v>
      </c>
    </row>
    <row r="3123" spans="1:4" ht="13.5">
      <c r="A3123" s="399">
        <v>101518</v>
      </c>
      <c r="B3123" s="398" t="s">
        <v>7738</v>
      </c>
      <c r="C3123" s="398" t="s">
        <v>82</v>
      </c>
      <c r="D3123" s="400" t="s">
        <v>15010</v>
      </c>
    </row>
    <row r="3124" spans="1:4" ht="13.5">
      <c r="A3124" s="399">
        <v>101519</v>
      </c>
      <c r="B3124" s="398" t="s">
        <v>7739</v>
      </c>
      <c r="C3124" s="398" t="s">
        <v>82</v>
      </c>
      <c r="D3124" s="400" t="s">
        <v>15011</v>
      </c>
    </row>
    <row r="3125" spans="1:4" ht="13.5">
      <c r="A3125" s="399">
        <v>101520</v>
      </c>
      <c r="B3125" s="398" t="s">
        <v>7740</v>
      </c>
      <c r="C3125" s="398" t="s">
        <v>82</v>
      </c>
      <c r="D3125" s="400" t="s">
        <v>15012</v>
      </c>
    </row>
    <row r="3126" spans="1:4" ht="13.5">
      <c r="A3126" s="399">
        <v>101521</v>
      </c>
      <c r="B3126" s="398" t="s">
        <v>7741</v>
      </c>
      <c r="C3126" s="398" t="s">
        <v>82</v>
      </c>
      <c r="D3126" s="400" t="s">
        <v>15013</v>
      </c>
    </row>
    <row r="3127" spans="1:4" ht="13.5">
      <c r="A3127" s="399">
        <v>101522</v>
      </c>
      <c r="B3127" s="398" t="s">
        <v>7742</v>
      </c>
      <c r="C3127" s="398" t="s">
        <v>82</v>
      </c>
      <c r="D3127" s="400" t="s">
        <v>15014</v>
      </c>
    </row>
    <row r="3128" spans="1:4" ht="13.5">
      <c r="A3128" s="399">
        <v>101523</v>
      </c>
      <c r="B3128" s="398" t="s">
        <v>7743</v>
      </c>
      <c r="C3128" s="398" t="s">
        <v>82</v>
      </c>
      <c r="D3128" s="400" t="s">
        <v>15015</v>
      </c>
    </row>
    <row r="3129" spans="1:4" ht="13.5">
      <c r="A3129" s="399">
        <v>101524</v>
      </c>
      <c r="B3129" s="398" t="s">
        <v>7744</v>
      </c>
      <c r="C3129" s="398" t="s">
        <v>82</v>
      </c>
      <c r="D3129" s="400" t="s">
        <v>15016</v>
      </c>
    </row>
    <row r="3130" spans="1:4" ht="13.5">
      <c r="A3130" s="399">
        <v>101525</v>
      </c>
      <c r="B3130" s="398" t="s">
        <v>7745</v>
      </c>
      <c r="C3130" s="398" t="s">
        <v>82</v>
      </c>
      <c r="D3130" s="400" t="s">
        <v>15017</v>
      </c>
    </row>
    <row r="3131" spans="1:4" ht="13.5">
      <c r="A3131" s="399">
        <v>101526</v>
      </c>
      <c r="B3131" s="398" t="s">
        <v>7746</v>
      </c>
      <c r="C3131" s="398" t="s">
        <v>82</v>
      </c>
      <c r="D3131" s="400" t="s">
        <v>15018</v>
      </c>
    </row>
    <row r="3132" spans="1:4" ht="13.5">
      <c r="A3132" s="399">
        <v>101527</v>
      </c>
      <c r="B3132" s="398" t="s">
        <v>7747</v>
      </c>
      <c r="C3132" s="398" t="s">
        <v>82</v>
      </c>
      <c r="D3132" s="400" t="s">
        <v>15019</v>
      </c>
    </row>
    <row r="3133" spans="1:4" ht="13.5">
      <c r="A3133" s="399">
        <v>101528</v>
      </c>
      <c r="B3133" s="398" t="s">
        <v>7748</v>
      </c>
      <c r="C3133" s="398" t="s">
        <v>82</v>
      </c>
      <c r="D3133" s="400" t="s">
        <v>15020</v>
      </c>
    </row>
    <row r="3134" spans="1:4" ht="13.5">
      <c r="A3134" s="399">
        <v>101529</v>
      </c>
      <c r="B3134" s="398" t="s">
        <v>7749</v>
      </c>
      <c r="C3134" s="398" t="s">
        <v>82</v>
      </c>
      <c r="D3134" s="400" t="s">
        <v>15021</v>
      </c>
    </row>
    <row r="3135" spans="1:4" ht="13.5">
      <c r="A3135" s="399">
        <v>101530</v>
      </c>
      <c r="B3135" s="398" t="s">
        <v>7750</v>
      </c>
      <c r="C3135" s="398" t="s">
        <v>82</v>
      </c>
      <c r="D3135" s="400" t="s">
        <v>15022</v>
      </c>
    </row>
    <row r="3136" spans="1:4" ht="13.5">
      <c r="A3136" s="399">
        <v>101531</v>
      </c>
      <c r="B3136" s="398" t="s">
        <v>7751</v>
      </c>
      <c r="C3136" s="398" t="s">
        <v>82</v>
      </c>
      <c r="D3136" s="400" t="s">
        <v>15023</v>
      </c>
    </row>
    <row r="3137" spans="1:4" ht="13.5">
      <c r="A3137" s="399">
        <v>101532</v>
      </c>
      <c r="B3137" s="398" t="s">
        <v>7752</v>
      </c>
      <c r="C3137" s="398" t="s">
        <v>82</v>
      </c>
      <c r="D3137" s="400" t="s">
        <v>15024</v>
      </c>
    </row>
    <row r="3138" spans="1:4" ht="13.5">
      <c r="A3138" s="399">
        <v>101533</v>
      </c>
      <c r="B3138" s="398" t="s">
        <v>7753</v>
      </c>
      <c r="C3138" s="398" t="s">
        <v>82</v>
      </c>
      <c r="D3138" s="400" t="s">
        <v>15025</v>
      </c>
    </row>
    <row r="3139" spans="1:4" ht="13.5">
      <c r="A3139" s="399">
        <v>101534</v>
      </c>
      <c r="B3139" s="398" t="s">
        <v>7754</v>
      </c>
      <c r="C3139" s="398" t="s">
        <v>82</v>
      </c>
      <c r="D3139" s="400" t="s">
        <v>15026</v>
      </c>
    </row>
    <row r="3140" spans="1:4" ht="13.5">
      <c r="A3140" s="399">
        <v>101535</v>
      </c>
      <c r="B3140" s="398" t="s">
        <v>7755</v>
      </c>
      <c r="C3140" s="398" t="s">
        <v>82</v>
      </c>
      <c r="D3140" s="400" t="s">
        <v>15027</v>
      </c>
    </row>
    <row r="3141" spans="1:4" ht="13.5">
      <c r="A3141" s="399">
        <v>101536</v>
      </c>
      <c r="B3141" s="398" t="s">
        <v>7756</v>
      </c>
      <c r="C3141" s="398" t="s">
        <v>82</v>
      </c>
      <c r="D3141" s="400" t="s">
        <v>15028</v>
      </c>
    </row>
    <row r="3142" spans="1:4" ht="13.5">
      <c r="A3142" s="399">
        <v>101537</v>
      </c>
      <c r="B3142" s="398" t="s">
        <v>7757</v>
      </c>
      <c r="C3142" s="398" t="s">
        <v>82</v>
      </c>
      <c r="D3142" s="400" t="s">
        <v>15029</v>
      </c>
    </row>
    <row r="3143" spans="1:4" ht="13.5">
      <c r="A3143" s="399">
        <v>101538</v>
      </c>
      <c r="B3143" s="398" t="s">
        <v>7758</v>
      </c>
      <c r="C3143" s="398" t="s">
        <v>82</v>
      </c>
      <c r="D3143" s="400" t="s">
        <v>10109</v>
      </c>
    </row>
    <row r="3144" spans="1:4" ht="13.5">
      <c r="A3144" s="399">
        <v>101539</v>
      </c>
      <c r="B3144" s="398" t="s">
        <v>7760</v>
      </c>
      <c r="C3144" s="398" t="s">
        <v>82</v>
      </c>
      <c r="D3144" s="400" t="s">
        <v>15030</v>
      </c>
    </row>
    <row r="3145" spans="1:4" ht="13.5">
      <c r="A3145" s="399">
        <v>101540</v>
      </c>
      <c r="B3145" s="398" t="s">
        <v>7761</v>
      </c>
      <c r="C3145" s="398" t="s">
        <v>82</v>
      </c>
      <c r="D3145" s="400" t="s">
        <v>15031</v>
      </c>
    </row>
    <row r="3146" spans="1:4" ht="13.5">
      <c r="A3146" s="399">
        <v>101541</v>
      </c>
      <c r="B3146" s="398" t="s">
        <v>7762</v>
      </c>
      <c r="C3146" s="398" t="s">
        <v>82</v>
      </c>
      <c r="D3146" s="400" t="s">
        <v>15032</v>
      </c>
    </row>
    <row r="3147" spans="1:4" ht="13.5">
      <c r="A3147" s="399">
        <v>101542</v>
      </c>
      <c r="B3147" s="398" t="s">
        <v>7763</v>
      </c>
      <c r="C3147" s="398" t="s">
        <v>82</v>
      </c>
      <c r="D3147" s="400" t="s">
        <v>15033</v>
      </c>
    </row>
    <row r="3148" spans="1:4" ht="13.5">
      <c r="A3148" s="399">
        <v>101543</v>
      </c>
      <c r="B3148" s="398" t="s">
        <v>7764</v>
      </c>
      <c r="C3148" s="398" t="s">
        <v>82</v>
      </c>
      <c r="D3148" s="400" t="s">
        <v>11764</v>
      </c>
    </row>
    <row r="3149" spans="1:4" ht="13.5">
      <c r="A3149" s="399">
        <v>101544</v>
      </c>
      <c r="B3149" s="398" t="s">
        <v>7765</v>
      </c>
      <c r="C3149" s="398" t="s">
        <v>82</v>
      </c>
      <c r="D3149" s="400" t="s">
        <v>15034</v>
      </c>
    </row>
    <row r="3150" spans="1:4" ht="13.5">
      <c r="A3150" s="399">
        <v>101545</v>
      </c>
      <c r="B3150" s="398" t="s">
        <v>7766</v>
      </c>
      <c r="C3150" s="398" t="s">
        <v>82</v>
      </c>
      <c r="D3150" s="400" t="s">
        <v>15035</v>
      </c>
    </row>
    <row r="3151" spans="1:4" ht="13.5">
      <c r="A3151" s="399">
        <v>101546</v>
      </c>
      <c r="B3151" s="398" t="s">
        <v>7767</v>
      </c>
      <c r="C3151" s="398" t="s">
        <v>82</v>
      </c>
      <c r="D3151" s="400" t="s">
        <v>9437</v>
      </c>
    </row>
    <row r="3152" spans="1:4" ht="13.5">
      <c r="A3152" s="399">
        <v>101547</v>
      </c>
      <c r="B3152" s="398" t="s">
        <v>7768</v>
      </c>
      <c r="C3152" s="398" t="s">
        <v>82</v>
      </c>
      <c r="D3152" s="400" t="s">
        <v>15036</v>
      </c>
    </row>
    <row r="3153" spans="1:4" ht="13.5">
      <c r="A3153" s="399">
        <v>101548</v>
      </c>
      <c r="B3153" s="398" t="s">
        <v>7769</v>
      </c>
      <c r="C3153" s="398" t="s">
        <v>82</v>
      </c>
      <c r="D3153" s="400" t="s">
        <v>10449</v>
      </c>
    </row>
    <row r="3154" spans="1:4" ht="13.5">
      <c r="A3154" s="399">
        <v>101549</v>
      </c>
      <c r="B3154" s="398" t="s">
        <v>7770</v>
      </c>
      <c r="C3154" s="398" t="s">
        <v>82</v>
      </c>
      <c r="D3154" s="400" t="s">
        <v>15037</v>
      </c>
    </row>
    <row r="3155" spans="1:4" ht="13.5">
      <c r="A3155" s="399">
        <v>101553</v>
      </c>
      <c r="B3155" s="398" t="s">
        <v>7771</v>
      </c>
      <c r="C3155" s="398" t="s">
        <v>82</v>
      </c>
      <c r="D3155" s="400" t="s">
        <v>6897</v>
      </c>
    </row>
    <row r="3156" spans="1:4" ht="13.5">
      <c r="A3156" s="399">
        <v>101554</v>
      </c>
      <c r="B3156" s="398" t="s">
        <v>7773</v>
      </c>
      <c r="C3156" s="398" t="s">
        <v>82</v>
      </c>
      <c r="D3156" s="400" t="s">
        <v>7774</v>
      </c>
    </row>
    <row r="3157" spans="1:4" ht="13.5">
      <c r="A3157" s="399">
        <v>101555</v>
      </c>
      <c r="B3157" s="398" t="s">
        <v>7775</v>
      </c>
      <c r="C3157" s="398" t="s">
        <v>82</v>
      </c>
      <c r="D3157" s="400" t="s">
        <v>7776</v>
      </c>
    </row>
    <row r="3158" spans="1:4" ht="13.5">
      <c r="A3158" s="399">
        <v>101556</v>
      </c>
      <c r="B3158" s="398" t="s">
        <v>7777</v>
      </c>
      <c r="C3158" s="398" t="s">
        <v>82</v>
      </c>
      <c r="D3158" s="400" t="s">
        <v>7778</v>
      </c>
    </row>
    <row r="3159" spans="1:4" ht="13.5">
      <c r="A3159" s="399">
        <v>101560</v>
      </c>
      <c r="B3159" s="398" t="s">
        <v>7779</v>
      </c>
      <c r="C3159" s="398" t="s">
        <v>81</v>
      </c>
      <c r="D3159" s="400" t="s">
        <v>4170</v>
      </c>
    </row>
    <row r="3160" spans="1:4" ht="13.5">
      <c r="A3160" s="399">
        <v>101561</v>
      </c>
      <c r="B3160" s="398" t="s">
        <v>7780</v>
      </c>
      <c r="C3160" s="398" t="s">
        <v>81</v>
      </c>
      <c r="D3160" s="400" t="s">
        <v>15038</v>
      </c>
    </row>
    <row r="3161" spans="1:4" ht="13.5">
      <c r="A3161" s="399">
        <v>101562</v>
      </c>
      <c r="B3161" s="398" t="s">
        <v>7781</v>
      </c>
      <c r="C3161" s="398" t="s">
        <v>81</v>
      </c>
      <c r="D3161" s="400" t="s">
        <v>9564</v>
      </c>
    </row>
    <row r="3162" spans="1:4" ht="13.5">
      <c r="A3162" s="399">
        <v>101563</v>
      </c>
      <c r="B3162" s="398" t="s">
        <v>7782</v>
      </c>
      <c r="C3162" s="398" t="s">
        <v>81</v>
      </c>
      <c r="D3162" s="400" t="s">
        <v>11132</v>
      </c>
    </row>
    <row r="3163" spans="1:4" ht="13.5">
      <c r="A3163" s="399">
        <v>101564</v>
      </c>
      <c r="B3163" s="398" t="s">
        <v>7783</v>
      </c>
      <c r="C3163" s="398" t="s">
        <v>81</v>
      </c>
      <c r="D3163" s="400" t="s">
        <v>15039</v>
      </c>
    </row>
    <row r="3164" spans="1:4" ht="13.5">
      <c r="A3164" s="399">
        <v>101565</v>
      </c>
      <c r="B3164" s="398" t="s">
        <v>7785</v>
      </c>
      <c r="C3164" s="398" t="s">
        <v>81</v>
      </c>
      <c r="D3164" s="400" t="s">
        <v>15040</v>
      </c>
    </row>
    <row r="3165" spans="1:4" ht="13.5">
      <c r="A3165" s="399">
        <v>101567</v>
      </c>
      <c r="B3165" s="398" t="s">
        <v>7786</v>
      </c>
      <c r="C3165" s="398" t="s">
        <v>81</v>
      </c>
      <c r="D3165" s="400" t="s">
        <v>15041</v>
      </c>
    </row>
    <row r="3166" spans="1:4" ht="13.5">
      <c r="A3166" s="399">
        <v>101568</v>
      </c>
      <c r="B3166" s="398" t="s">
        <v>7787</v>
      </c>
      <c r="C3166" s="398" t="s">
        <v>81</v>
      </c>
      <c r="D3166" s="400" t="s">
        <v>15042</v>
      </c>
    </row>
    <row r="3167" spans="1:4" ht="13.5">
      <c r="A3167" s="399">
        <v>101626</v>
      </c>
      <c r="B3167" s="398" t="s">
        <v>7788</v>
      </c>
      <c r="C3167" s="398" t="s">
        <v>82</v>
      </c>
      <c r="D3167" s="400" t="s">
        <v>15043</v>
      </c>
    </row>
    <row r="3168" spans="1:4" ht="13.5">
      <c r="A3168" s="399">
        <v>101627</v>
      </c>
      <c r="B3168" s="398" t="s">
        <v>7789</v>
      </c>
      <c r="C3168" s="398" t="s">
        <v>82</v>
      </c>
      <c r="D3168" s="400" t="s">
        <v>15044</v>
      </c>
    </row>
    <row r="3169" spans="1:4" ht="13.5">
      <c r="A3169" s="399">
        <v>101628</v>
      </c>
      <c r="B3169" s="398" t="s">
        <v>7790</v>
      </c>
      <c r="C3169" s="398" t="s">
        <v>82</v>
      </c>
      <c r="D3169" s="400" t="s">
        <v>13716</v>
      </c>
    </row>
    <row r="3170" spans="1:4" ht="13.5">
      <c r="A3170" s="399">
        <v>101629</v>
      </c>
      <c r="B3170" s="398" t="s">
        <v>7791</v>
      </c>
      <c r="C3170" s="398" t="s">
        <v>82</v>
      </c>
      <c r="D3170" s="400" t="s">
        <v>15045</v>
      </c>
    </row>
    <row r="3171" spans="1:4" ht="13.5">
      <c r="A3171" s="399">
        <v>101630</v>
      </c>
      <c r="B3171" s="398" t="s">
        <v>7792</v>
      </c>
      <c r="C3171" s="398" t="s">
        <v>82</v>
      </c>
      <c r="D3171" s="400" t="s">
        <v>10792</v>
      </c>
    </row>
    <row r="3172" spans="1:4" ht="13.5">
      <c r="A3172" s="399">
        <v>101631</v>
      </c>
      <c r="B3172" s="398" t="s">
        <v>7793</v>
      </c>
      <c r="C3172" s="398" t="s">
        <v>82</v>
      </c>
      <c r="D3172" s="400" t="s">
        <v>15046</v>
      </c>
    </row>
    <row r="3173" spans="1:4" ht="13.5">
      <c r="A3173" s="399">
        <v>101632</v>
      </c>
      <c r="B3173" s="398" t="s">
        <v>7795</v>
      </c>
      <c r="C3173" s="398" t="s">
        <v>82</v>
      </c>
      <c r="D3173" s="400" t="s">
        <v>13705</v>
      </c>
    </row>
    <row r="3174" spans="1:4" ht="13.5">
      <c r="A3174" s="399">
        <v>101633</v>
      </c>
      <c r="B3174" s="398" t="s">
        <v>7796</v>
      </c>
      <c r="C3174" s="398" t="s">
        <v>82</v>
      </c>
      <c r="D3174" s="400" t="s">
        <v>5824</v>
      </c>
    </row>
    <row r="3175" spans="1:4" ht="13.5">
      <c r="A3175" s="399">
        <v>101636</v>
      </c>
      <c r="B3175" s="398" t="s">
        <v>7797</v>
      </c>
      <c r="C3175" s="398" t="s">
        <v>82</v>
      </c>
      <c r="D3175" s="400" t="s">
        <v>15047</v>
      </c>
    </row>
    <row r="3176" spans="1:4" ht="13.5">
      <c r="A3176" s="399">
        <v>101637</v>
      </c>
      <c r="B3176" s="398" t="s">
        <v>7798</v>
      </c>
      <c r="C3176" s="398" t="s">
        <v>82</v>
      </c>
      <c r="D3176" s="400" t="s">
        <v>15048</v>
      </c>
    </row>
    <row r="3177" spans="1:4" ht="13.5">
      <c r="A3177" s="399">
        <v>101640</v>
      </c>
      <c r="B3177" s="398" t="s">
        <v>7800</v>
      </c>
      <c r="C3177" s="398" t="s">
        <v>82</v>
      </c>
      <c r="D3177" s="400" t="s">
        <v>15049</v>
      </c>
    </row>
    <row r="3178" spans="1:4" ht="13.5">
      <c r="A3178" s="399">
        <v>101641</v>
      </c>
      <c r="B3178" s="398" t="s">
        <v>7801</v>
      </c>
      <c r="C3178" s="398" t="s">
        <v>82</v>
      </c>
      <c r="D3178" s="400" t="s">
        <v>15050</v>
      </c>
    </row>
    <row r="3179" spans="1:4" ht="13.5">
      <c r="A3179" s="399">
        <v>101642</v>
      </c>
      <c r="B3179" s="398" t="s">
        <v>7802</v>
      </c>
      <c r="C3179" s="398" t="s">
        <v>82</v>
      </c>
      <c r="D3179" s="400" t="s">
        <v>14970</v>
      </c>
    </row>
    <row r="3180" spans="1:4" ht="13.5">
      <c r="A3180" s="399">
        <v>101643</v>
      </c>
      <c r="B3180" s="398" t="s">
        <v>7803</v>
      </c>
      <c r="C3180" s="398" t="s">
        <v>82</v>
      </c>
      <c r="D3180" s="400" t="s">
        <v>15051</v>
      </c>
    </row>
    <row r="3181" spans="1:4" ht="13.5">
      <c r="A3181" s="399">
        <v>101644</v>
      </c>
      <c r="B3181" s="398" t="s">
        <v>7805</v>
      </c>
      <c r="C3181" s="398" t="s">
        <v>82</v>
      </c>
      <c r="D3181" s="400" t="s">
        <v>15052</v>
      </c>
    </row>
    <row r="3182" spans="1:4" ht="13.5">
      <c r="A3182" s="399">
        <v>101645</v>
      </c>
      <c r="B3182" s="398" t="s">
        <v>7806</v>
      </c>
      <c r="C3182" s="398" t="s">
        <v>82</v>
      </c>
      <c r="D3182" s="400" t="s">
        <v>13489</v>
      </c>
    </row>
    <row r="3183" spans="1:4" ht="13.5">
      <c r="A3183" s="399">
        <v>101646</v>
      </c>
      <c r="B3183" s="398" t="s">
        <v>7808</v>
      </c>
      <c r="C3183" s="398" t="s">
        <v>82</v>
      </c>
      <c r="D3183" s="400" t="s">
        <v>15053</v>
      </c>
    </row>
    <row r="3184" spans="1:4" ht="13.5">
      <c r="A3184" s="399">
        <v>101647</v>
      </c>
      <c r="B3184" s="398" t="s">
        <v>7809</v>
      </c>
      <c r="C3184" s="398" t="s">
        <v>82</v>
      </c>
      <c r="D3184" s="400" t="s">
        <v>15054</v>
      </c>
    </row>
    <row r="3185" spans="1:4" ht="13.5">
      <c r="A3185" s="399">
        <v>101648</v>
      </c>
      <c r="B3185" s="398" t="s">
        <v>7811</v>
      </c>
      <c r="C3185" s="398" t="s">
        <v>82</v>
      </c>
      <c r="D3185" s="400" t="s">
        <v>15055</v>
      </c>
    </row>
    <row r="3186" spans="1:4" ht="13.5">
      <c r="A3186" s="399">
        <v>101649</v>
      </c>
      <c r="B3186" s="398" t="s">
        <v>7813</v>
      </c>
      <c r="C3186" s="398" t="s">
        <v>82</v>
      </c>
      <c r="D3186" s="400" t="s">
        <v>10579</v>
      </c>
    </row>
    <row r="3187" spans="1:4" ht="13.5">
      <c r="A3187" s="399">
        <v>101650</v>
      </c>
      <c r="B3187" s="398" t="s">
        <v>7814</v>
      </c>
      <c r="C3187" s="398" t="s">
        <v>82</v>
      </c>
      <c r="D3187" s="400" t="s">
        <v>15056</v>
      </c>
    </row>
    <row r="3188" spans="1:4" ht="13.5">
      <c r="A3188" s="399">
        <v>101651</v>
      </c>
      <c r="B3188" s="398" t="s">
        <v>7815</v>
      </c>
      <c r="C3188" s="398" t="s">
        <v>82</v>
      </c>
      <c r="D3188" s="400" t="s">
        <v>15057</v>
      </c>
    </row>
    <row r="3189" spans="1:4" ht="13.5">
      <c r="A3189" s="399">
        <v>101652</v>
      </c>
      <c r="B3189" s="398" t="s">
        <v>7817</v>
      </c>
      <c r="C3189" s="398" t="s">
        <v>82</v>
      </c>
      <c r="D3189" s="400" t="s">
        <v>15058</v>
      </c>
    </row>
    <row r="3190" spans="1:4" ht="13.5">
      <c r="A3190" s="399">
        <v>101653</v>
      </c>
      <c r="B3190" s="398" t="s">
        <v>7818</v>
      </c>
      <c r="C3190" s="398" t="s">
        <v>82</v>
      </c>
      <c r="D3190" s="400" t="s">
        <v>15059</v>
      </c>
    </row>
    <row r="3191" spans="1:4" ht="13.5">
      <c r="A3191" s="399">
        <v>101654</v>
      </c>
      <c r="B3191" s="398" t="s">
        <v>7819</v>
      </c>
      <c r="C3191" s="398" t="s">
        <v>82</v>
      </c>
      <c r="D3191" s="400" t="s">
        <v>15060</v>
      </c>
    </row>
    <row r="3192" spans="1:4" ht="13.5">
      <c r="A3192" s="399">
        <v>101655</v>
      </c>
      <c r="B3192" s="398" t="s">
        <v>7820</v>
      </c>
      <c r="C3192" s="398" t="s">
        <v>82</v>
      </c>
      <c r="D3192" s="400" t="s">
        <v>4219</v>
      </c>
    </row>
    <row r="3193" spans="1:4" ht="13.5">
      <c r="A3193" s="399">
        <v>101656</v>
      </c>
      <c r="B3193" s="398" t="s">
        <v>7821</v>
      </c>
      <c r="C3193" s="398" t="s">
        <v>82</v>
      </c>
      <c r="D3193" s="400" t="s">
        <v>15061</v>
      </c>
    </row>
    <row r="3194" spans="1:4" ht="13.5">
      <c r="A3194" s="399">
        <v>101657</v>
      </c>
      <c r="B3194" s="398" t="s">
        <v>7822</v>
      </c>
      <c r="C3194" s="398" t="s">
        <v>82</v>
      </c>
      <c r="D3194" s="400" t="s">
        <v>15062</v>
      </c>
    </row>
    <row r="3195" spans="1:4" ht="13.5">
      <c r="A3195" s="399">
        <v>101658</v>
      </c>
      <c r="B3195" s="398" t="s">
        <v>7823</v>
      </c>
      <c r="C3195" s="398" t="s">
        <v>82</v>
      </c>
      <c r="D3195" s="400" t="s">
        <v>15063</v>
      </c>
    </row>
    <row r="3196" spans="1:4" ht="13.5">
      <c r="A3196" s="399">
        <v>101659</v>
      </c>
      <c r="B3196" s="398" t="s">
        <v>7824</v>
      </c>
      <c r="C3196" s="398" t="s">
        <v>82</v>
      </c>
      <c r="D3196" s="400" t="s">
        <v>15064</v>
      </c>
    </row>
    <row r="3197" spans="1:4" ht="13.5">
      <c r="A3197" s="399">
        <v>101660</v>
      </c>
      <c r="B3197" s="398" t="s">
        <v>7825</v>
      </c>
      <c r="C3197" s="398" t="s">
        <v>82</v>
      </c>
      <c r="D3197" s="400" t="s">
        <v>15065</v>
      </c>
    </row>
    <row r="3198" spans="1:4" ht="13.5">
      <c r="A3198" s="399">
        <v>101661</v>
      </c>
      <c r="B3198" s="398" t="s">
        <v>7826</v>
      </c>
      <c r="C3198" s="398" t="s">
        <v>82</v>
      </c>
      <c r="D3198" s="400" t="s">
        <v>13386</v>
      </c>
    </row>
    <row r="3199" spans="1:4" ht="13.5">
      <c r="A3199" s="399">
        <v>101662</v>
      </c>
      <c r="B3199" s="398" t="s">
        <v>7827</v>
      </c>
      <c r="C3199" s="398" t="s">
        <v>82</v>
      </c>
      <c r="D3199" s="400" t="s">
        <v>15066</v>
      </c>
    </row>
    <row r="3200" spans="1:4" ht="13.5">
      <c r="A3200" s="399">
        <v>101663</v>
      </c>
      <c r="B3200" s="398" t="s">
        <v>7828</v>
      </c>
      <c r="C3200" s="398" t="s">
        <v>82</v>
      </c>
      <c r="D3200" s="400" t="s">
        <v>15067</v>
      </c>
    </row>
    <row r="3201" spans="1:4" ht="13.5">
      <c r="A3201" s="399">
        <v>101664</v>
      </c>
      <c r="B3201" s="398" t="s">
        <v>7829</v>
      </c>
      <c r="C3201" s="398" t="s">
        <v>82</v>
      </c>
      <c r="D3201" s="400" t="s">
        <v>15068</v>
      </c>
    </row>
    <row r="3202" spans="1:4" ht="13.5">
      <c r="A3202" s="399">
        <v>101665</v>
      </c>
      <c r="B3202" s="398" t="s">
        <v>7830</v>
      </c>
      <c r="C3202" s="398" t="s">
        <v>82</v>
      </c>
      <c r="D3202" s="400" t="s">
        <v>13616</v>
      </c>
    </row>
    <row r="3203" spans="1:4" ht="13.5">
      <c r="A3203" s="399">
        <v>101666</v>
      </c>
      <c r="B3203" s="398" t="s">
        <v>7832</v>
      </c>
      <c r="C3203" s="398" t="s">
        <v>82</v>
      </c>
      <c r="D3203" s="400" t="s">
        <v>15069</v>
      </c>
    </row>
    <row r="3204" spans="1:4" ht="13.5">
      <c r="A3204" s="399">
        <v>102085</v>
      </c>
      <c r="B3204" s="398" t="s">
        <v>7833</v>
      </c>
      <c r="C3204" s="398" t="s">
        <v>82</v>
      </c>
      <c r="D3204" s="400" t="s">
        <v>15070</v>
      </c>
    </row>
    <row r="3205" spans="1:4" ht="13.5">
      <c r="A3205" s="399">
        <v>100578</v>
      </c>
      <c r="B3205" s="398" t="s">
        <v>7834</v>
      </c>
      <c r="C3205" s="398" t="s">
        <v>82</v>
      </c>
      <c r="D3205" s="400" t="s">
        <v>15071</v>
      </c>
    </row>
    <row r="3206" spans="1:4" ht="13.5">
      <c r="A3206" s="399">
        <v>100579</v>
      </c>
      <c r="B3206" s="398" t="s">
        <v>7835</v>
      </c>
      <c r="C3206" s="398" t="s">
        <v>82</v>
      </c>
      <c r="D3206" s="400" t="s">
        <v>15072</v>
      </c>
    </row>
    <row r="3207" spans="1:4" ht="13.5">
      <c r="A3207" s="399">
        <v>100580</v>
      </c>
      <c r="B3207" s="398" t="s">
        <v>7836</v>
      </c>
      <c r="C3207" s="398" t="s">
        <v>82</v>
      </c>
      <c r="D3207" s="400" t="s">
        <v>15073</v>
      </c>
    </row>
    <row r="3208" spans="1:4" ht="13.5">
      <c r="A3208" s="399">
        <v>100581</v>
      </c>
      <c r="B3208" s="398" t="s">
        <v>7837</v>
      </c>
      <c r="C3208" s="398" t="s">
        <v>82</v>
      </c>
      <c r="D3208" s="400" t="s">
        <v>15074</v>
      </c>
    </row>
    <row r="3209" spans="1:4" ht="13.5">
      <c r="A3209" s="399">
        <v>100582</v>
      </c>
      <c r="B3209" s="398" t="s">
        <v>7838</v>
      </c>
      <c r="C3209" s="398" t="s">
        <v>82</v>
      </c>
      <c r="D3209" s="400" t="s">
        <v>15075</v>
      </c>
    </row>
    <row r="3210" spans="1:4" ht="13.5">
      <c r="A3210" s="399">
        <v>100583</v>
      </c>
      <c r="B3210" s="398" t="s">
        <v>7839</v>
      </c>
      <c r="C3210" s="398" t="s">
        <v>82</v>
      </c>
      <c r="D3210" s="400" t="s">
        <v>15076</v>
      </c>
    </row>
    <row r="3211" spans="1:4" ht="13.5">
      <c r="A3211" s="399">
        <v>100584</v>
      </c>
      <c r="B3211" s="398" t="s">
        <v>7840</v>
      </c>
      <c r="C3211" s="398" t="s">
        <v>82</v>
      </c>
      <c r="D3211" s="400" t="s">
        <v>15077</v>
      </c>
    </row>
    <row r="3212" spans="1:4" ht="13.5">
      <c r="A3212" s="399">
        <v>100585</v>
      </c>
      <c r="B3212" s="398" t="s">
        <v>7841</v>
      </c>
      <c r="C3212" s="398" t="s">
        <v>82</v>
      </c>
      <c r="D3212" s="400" t="s">
        <v>15078</v>
      </c>
    </row>
    <row r="3213" spans="1:4" ht="13.5">
      <c r="A3213" s="399">
        <v>100586</v>
      </c>
      <c r="B3213" s="398" t="s">
        <v>7842</v>
      </c>
      <c r="C3213" s="398" t="s">
        <v>82</v>
      </c>
      <c r="D3213" s="400" t="s">
        <v>15079</v>
      </c>
    </row>
    <row r="3214" spans="1:4" ht="13.5">
      <c r="A3214" s="399">
        <v>100587</v>
      </c>
      <c r="B3214" s="398" t="s">
        <v>7843</v>
      </c>
      <c r="C3214" s="398" t="s">
        <v>82</v>
      </c>
      <c r="D3214" s="400" t="s">
        <v>15080</v>
      </c>
    </row>
    <row r="3215" spans="1:4" ht="13.5">
      <c r="A3215" s="399">
        <v>100588</v>
      </c>
      <c r="B3215" s="398" t="s">
        <v>7844</v>
      </c>
      <c r="C3215" s="398" t="s">
        <v>82</v>
      </c>
      <c r="D3215" s="400" t="s">
        <v>15081</v>
      </c>
    </row>
    <row r="3216" spans="1:4" ht="13.5">
      <c r="A3216" s="399">
        <v>100589</v>
      </c>
      <c r="B3216" s="398" t="s">
        <v>7845</v>
      </c>
      <c r="C3216" s="398" t="s">
        <v>82</v>
      </c>
      <c r="D3216" s="400" t="s">
        <v>15082</v>
      </c>
    </row>
    <row r="3217" spans="1:4" ht="13.5">
      <c r="A3217" s="399">
        <v>100590</v>
      </c>
      <c r="B3217" s="398" t="s">
        <v>7846</v>
      </c>
      <c r="C3217" s="398" t="s">
        <v>82</v>
      </c>
      <c r="D3217" s="400" t="s">
        <v>15083</v>
      </c>
    </row>
    <row r="3218" spans="1:4" ht="13.5">
      <c r="A3218" s="399">
        <v>100591</v>
      </c>
      <c r="B3218" s="398" t="s">
        <v>7847</v>
      </c>
      <c r="C3218" s="398" t="s">
        <v>82</v>
      </c>
      <c r="D3218" s="400" t="s">
        <v>15084</v>
      </c>
    </row>
    <row r="3219" spans="1:4" ht="13.5">
      <c r="A3219" s="399">
        <v>100592</v>
      </c>
      <c r="B3219" s="398" t="s">
        <v>7848</v>
      </c>
      <c r="C3219" s="398" t="s">
        <v>82</v>
      </c>
      <c r="D3219" s="400" t="s">
        <v>15085</v>
      </c>
    </row>
    <row r="3220" spans="1:4" ht="13.5">
      <c r="A3220" s="399">
        <v>100593</v>
      </c>
      <c r="B3220" s="398" t="s">
        <v>7849</v>
      </c>
      <c r="C3220" s="398" t="s">
        <v>82</v>
      </c>
      <c r="D3220" s="400" t="s">
        <v>15086</v>
      </c>
    </row>
    <row r="3221" spans="1:4" ht="13.5">
      <c r="A3221" s="399">
        <v>100594</v>
      </c>
      <c r="B3221" s="398" t="s">
        <v>7850</v>
      </c>
      <c r="C3221" s="398" t="s">
        <v>82</v>
      </c>
      <c r="D3221" s="400" t="s">
        <v>15087</v>
      </c>
    </row>
    <row r="3222" spans="1:4" ht="13.5">
      <c r="A3222" s="399">
        <v>100595</v>
      </c>
      <c r="B3222" s="398" t="s">
        <v>7851</v>
      </c>
      <c r="C3222" s="398" t="s">
        <v>82</v>
      </c>
      <c r="D3222" s="400" t="s">
        <v>15088</v>
      </c>
    </row>
    <row r="3223" spans="1:4" ht="13.5">
      <c r="A3223" s="399">
        <v>100596</v>
      </c>
      <c r="B3223" s="398" t="s">
        <v>7852</v>
      </c>
      <c r="C3223" s="398" t="s">
        <v>82</v>
      </c>
      <c r="D3223" s="400" t="s">
        <v>15089</v>
      </c>
    </row>
    <row r="3224" spans="1:4" ht="13.5">
      <c r="A3224" s="399">
        <v>100597</v>
      </c>
      <c r="B3224" s="398" t="s">
        <v>7853</v>
      </c>
      <c r="C3224" s="398" t="s">
        <v>82</v>
      </c>
      <c r="D3224" s="400" t="s">
        <v>15090</v>
      </c>
    </row>
    <row r="3225" spans="1:4" ht="13.5">
      <c r="A3225" s="399">
        <v>100598</v>
      </c>
      <c r="B3225" s="398" t="s">
        <v>7854</v>
      </c>
      <c r="C3225" s="398" t="s">
        <v>82</v>
      </c>
      <c r="D3225" s="400" t="s">
        <v>15091</v>
      </c>
    </row>
    <row r="3226" spans="1:4" ht="13.5">
      <c r="A3226" s="399">
        <v>100599</v>
      </c>
      <c r="B3226" s="398" t="s">
        <v>7855</v>
      </c>
      <c r="C3226" s="398" t="s">
        <v>82</v>
      </c>
      <c r="D3226" s="400" t="s">
        <v>15092</v>
      </c>
    </row>
    <row r="3227" spans="1:4" ht="13.5">
      <c r="A3227" s="399">
        <v>100600</v>
      </c>
      <c r="B3227" s="398" t="s">
        <v>7856</v>
      </c>
      <c r="C3227" s="398" t="s">
        <v>82</v>
      </c>
      <c r="D3227" s="400" t="s">
        <v>15093</v>
      </c>
    </row>
    <row r="3228" spans="1:4" ht="13.5">
      <c r="A3228" s="399">
        <v>100601</v>
      </c>
      <c r="B3228" s="398" t="s">
        <v>7857</v>
      </c>
      <c r="C3228" s="398" t="s">
        <v>82</v>
      </c>
      <c r="D3228" s="400" t="s">
        <v>15094</v>
      </c>
    </row>
    <row r="3229" spans="1:4" ht="13.5">
      <c r="A3229" s="399">
        <v>100602</v>
      </c>
      <c r="B3229" s="398" t="s">
        <v>7858</v>
      </c>
      <c r="C3229" s="398" t="s">
        <v>82</v>
      </c>
      <c r="D3229" s="400" t="s">
        <v>15095</v>
      </c>
    </row>
    <row r="3230" spans="1:4" ht="13.5">
      <c r="A3230" s="399">
        <v>100603</v>
      </c>
      <c r="B3230" s="398" t="s">
        <v>7859</v>
      </c>
      <c r="C3230" s="398" t="s">
        <v>82</v>
      </c>
      <c r="D3230" s="400" t="s">
        <v>15096</v>
      </c>
    </row>
    <row r="3231" spans="1:4" ht="13.5">
      <c r="A3231" s="399">
        <v>100604</v>
      </c>
      <c r="B3231" s="398" t="s">
        <v>7860</v>
      </c>
      <c r="C3231" s="398" t="s">
        <v>82</v>
      </c>
      <c r="D3231" s="400" t="s">
        <v>15097</v>
      </c>
    </row>
    <row r="3232" spans="1:4" ht="13.5">
      <c r="A3232" s="399">
        <v>100605</v>
      </c>
      <c r="B3232" s="398" t="s">
        <v>7861</v>
      </c>
      <c r="C3232" s="398" t="s">
        <v>82</v>
      </c>
      <c r="D3232" s="400" t="s">
        <v>15098</v>
      </c>
    </row>
    <row r="3233" spans="1:4" ht="13.5">
      <c r="A3233" s="399">
        <v>100606</v>
      </c>
      <c r="B3233" s="398" t="s">
        <v>7862</v>
      </c>
      <c r="C3233" s="398" t="s">
        <v>82</v>
      </c>
      <c r="D3233" s="400" t="s">
        <v>15099</v>
      </c>
    </row>
    <row r="3234" spans="1:4" ht="13.5">
      <c r="A3234" s="399">
        <v>100607</v>
      </c>
      <c r="B3234" s="398" t="s">
        <v>7863</v>
      </c>
      <c r="C3234" s="398" t="s">
        <v>82</v>
      </c>
      <c r="D3234" s="400" t="s">
        <v>15100</v>
      </c>
    </row>
    <row r="3235" spans="1:4" ht="13.5">
      <c r="A3235" s="399">
        <v>100608</v>
      </c>
      <c r="B3235" s="398" t="s">
        <v>7864</v>
      </c>
      <c r="C3235" s="398" t="s">
        <v>82</v>
      </c>
      <c r="D3235" s="400" t="s">
        <v>15101</v>
      </c>
    </row>
    <row r="3236" spans="1:4" ht="13.5">
      <c r="A3236" s="399">
        <v>100609</v>
      </c>
      <c r="B3236" s="398" t="s">
        <v>7865</v>
      </c>
      <c r="C3236" s="398" t="s">
        <v>82</v>
      </c>
      <c r="D3236" s="400" t="s">
        <v>15102</v>
      </c>
    </row>
    <row r="3237" spans="1:4" ht="13.5">
      <c r="A3237" s="399">
        <v>100610</v>
      </c>
      <c r="B3237" s="398" t="s">
        <v>7866</v>
      </c>
      <c r="C3237" s="398" t="s">
        <v>82</v>
      </c>
      <c r="D3237" s="400" t="s">
        <v>15103</v>
      </c>
    </row>
    <row r="3238" spans="1:4" ht="13.5">
      <c r="A3238" s="399">
        <v>100611</v>
      </c>
      <c r="B3238" s="398" t="s">
        <v>7867</v>
      </c>
      <c r="C3238" s="398" t="s">
        <v>82</v>
      </c>
      <c r="D3238" s="400" t="s">
        <v>10092</v>
      </c>
    </row>
    <row r="3239" spans="1:4" ht="13.5">
      <c r="A3239" s="399">
        <v>100612</v>
      </c>
      <c r="B3239" s="398" t="s">
        <v>7868</v>
      </c>
      <c r="C3239" s="398" t="s">
        <v>82</v>
      </c>
      <c r="D3239" s="400" t="s">
        <v>15104</v>
      </c>
    </row>
    <row r="3240" spans="1:4" ht="13.5">
      <c r="A3240" s="399">
        <v>100613</v>
      </c>
      <c r="B3240" s="398" t="s">
        <v>7869</v>
      </c>
      <c r="C3240" s="398" t="s">
        <v>82</v>
      </c>
      <c r="D3240" s="400" t="s">
        <v>15105</v>
      </c>
    </row>
    <row r="3241" spans="1:4" ht="13.5">
      <c r="A3241" s="399">
        <v>100614</v>
      </c>
      <c r="B3241" s="398" t="s">
        <v>7870</v>
      </c>
      <c r="C3241" s="398" t="s">
        <v>82</v>
      </c>
      <c r="D3241" s="400" t="s">
        <v>15106</v>
      </c>
    </row>
    <row r="3242" spans="1:4" ht="13.5">
      <c r="A3242" s="399">
        <v>100615</v>
      </c>
      <c r="B3242" s="398" t="s">
        <v>7871</v>
      </c>
      <c r="C3242" s="398" t="s">
        <v>82</v>
      </c>
      <c r="D3242" s="400" t="s">
        <v>15107</v>
      </c>
    </row>
    <row r="3243" spans="1:4" ht="13.5">
      <c r="A3243" s="399">
        <v>100616</v>
      </c>
      <c r="B3243" s="398" t="s">
        <v>7872</v>
      </c>
      <c r="C3243" s="398" t="s">
        <v>82</v>
      </c>
      <c r="D3243" s="400" t="s">
        <v>15108</v>
      </c>
    </row>
    <row r="3244" spans="1:4" ht="13.5">
      <c r="A3244" s="399">
        <v>100617</v>
      </c>
      <c r="B3244" s="398" t="s">
        <v>7873</v>
      </c>
      <c r="C3244" s="398" t="s">
        <v>82</v>
      </c>
      <c r="D3244" s="400" t="s">
        <v>15109</v>
      </c>
    </row>
    <row r="3245" spans="1:4" ht="13.5">
      <c r="A3245" s="399">
        <v>100618</v>
      </c>
      <c r="B3245" s="398" t="s">
        <v>7874</v>
      </c>
      <c r="C3245" s="398" t="s">
        <v>82</v>
      </c>
      <c r="D3245" s="400" t="s">
        <v>15110</v>
      </c>
    </row>
    <row r="3246" spans="1:4" ht="13.5">
      <c r="A3246" s="399">
        <v>100619</v>
      </c>
      <c r="B3246" s="398" t="s">
        <v>7875</v>
      </c>
      <c r="C3246" s="398" t="s">
        <v>82</v>
      </c>
      <c r="D3246" s="400" t="s">
        <v>15111</v>
      </c>
    </row>
    <row r="3247" spans="1:4" ht="13.5">
      <c r="A3247" s="399">
        <v>100620</v>
      </c>
      <c r="B3247" s="398" t="s">
        <v>7876</v>
      </c>
      <c r="C3247" s="398" t="s">
        <v>82</v>
      </c>
      <c r="D3247" s="400" t="s">
        <v>15112</v>
      </c>
    </row>
    <row r="3248" spans="1:4" ht="13.5">
      <c r="A3248" s="399">
        <v>100621</v>
      </c>
      <c r="B3248" s="398" t="s">
        <v>7877</v>
      </c>
      <c r="C3248" s="398" t="s">
        <v>82</v>
      </c>
      <c r="D3248" s="400" t="s">
        <v>15113</v>
      </c>
    </row>
    <row r="3249" spans="1:4" ht="13.5">
      <c r="A3249" s="399">
        <v>100622</v>
      </c>
      <c r="B3249" s="398" t="s">
        <v>7878</v>
      </c>
      <c r="C3249" s="398" t="s">
        <v>82</v>
      </c>
      <c r="D3249" s="400" t="s">
        <v>15114</v>
      </c>
    </row>
    <row r="3250" spans="1:4" ht="13.5">
      <c r="A3250" s="399">
        <v>100623</v>
      </c>
      <c r="B3250" s="398" t="s">
        <v>7879</v>
      </c>
      <c r="C3250" s="398" t="s">
        <v>82</v>
      </c>
      <c r="D3250" s="400" t="s">
        <v>15115</v>
      </c>
    </row>
    <row r="3251" spans="1:4" ht="13.5">
      <c r="A3251" s="399">
        <v>97600</v>
      </c>
      <c r="B3251" s="398" t="s">
        <v>7880</v>
      </c>
      <c r="C3251" s="398" t="s">
        <v>82</v>
      </c>
      <c r="D3251" s="400" t="s">
        <v>15116</v>
      </c>
    </row>
    <row r="3252" spans="1:4" ht="13.5">
      <c r="A3252" s="399">
        <v>97601</v>
      </c>
      <c r="B3252" s="398" t="s">
        <v>7881</v>
      </c>
      <c r="C3252" s="398" t="s">
        <v>82</v>
      </c>
      <c r="D3252" s="400" t="s">
        <v>15117</v>
      </c>
    </row>
    <row r="3253" spans="1:4" ht="13.5">
      <c r="A3253" s="399">
        <v>97605</v>
      </c>
      <c r="B3253" s="398" t="s">
        <v>7882</v>
      </c>
      <c r="C3253" s="398" t="s">
        <v>82</v>
      </c>
      <c r="D3253" s="400" t="s">
        <v>15118</v>
      </c>
    </row>
    <row r="3254" spans="1:4" ht="13.5">
      <c r="A3254" s="399">
        <v>97606</v>
      </c>
      <c r="B3254" s="398" t="s">
        <v>7883</v>
      </c>
      <c r="C3254" s="398" t="s">
        <v>82</v>
      </c>
      <c r="D3254" s="400" t="s">
        <v>15119</v>
      </c>
    </row>
    <row r="3255" spans="1:4" ht="13.5">
      <c r="A3255" s="399">
        <v>97607</v>
      </c>
      <c r="B3255" s="398" t="s">
        <v>7884</v>
      </c>
      <c r="C3255" s="398" t="s">
        <v>82</v>
      </c>
      <c r="D3255" s="400" t="s">
        <v>15120</v>
      </c>
    </row>
    <row r="3256" spans="1:4" ht="13.5">
      <c r="A3256" s="399">
        <v>97608</v>
      </c>
      <c r="B3256" s="398" t="s">
        <v>7885</v>
      </c>
      <c r="C3256" s="398" t="s">
        <v>82</v>
      </c>
      <c r="D3256" s="400" t="s">
        <v>15121</v>
      </c>
    </row>
    <row r="3257" spans="1:4" ht="13.5">
      <c r="A3257" s="399">
        <v>102102</v>
      </c>
      <c r="B3257" s="398" t="s">
        <v>7886</v>
      </c>
      <c r="C3257" s="398" t="s">
        <v>82</v>
      </c>
      <c r="D3257" s="400" t="s">
        <v>15122</v>
      </c>
    </row>
    <row r="3258" spans="1:4" ht="13.5">
      <c r="A3258" s="399">
        <v>102103</v>
      </c>
      <c r="B3258" s="398" t="s">
        <v>7887</v>
      </c>
      <c r="C3258" s="398" t="s">
        <v>82</v>
      </c>
      <c r="D3258" s="400" t="s">
        <v>15123</v>
      </c>
    </row>
    <row r="3259" spans="1:4" ht="13.5">
      <c r="A3259" s="399">
        <v>102104</v>
      </c>
      <c r="B3259" s="398" t="s">
        <v>7888</v>
      </c>
      <c r="C3259" s="398" t="s">
        <v>82</v>
      </c>
      <c r="D3259" s="400" t="s">
        <v>15124</v>
      </c>
    </row>
    <row r="3260" spans="1:4" ht="13.5">
      <c r="A3260" s="399">
        <v>102105</v>
      </c>
      <c r="B3260" s="398" t="s">
        <v>7889</v>
      </c>
      <c r="C3260" s="398" t="s">
        <v>82</v>
      </c>
      <c r="D3260" s="400" t="s">
        <v>15125</v>
      </c>
    </row>
    <row r="3261" spans="1:4" ht="13.5">
      <c r="A3261" s="399">
        <v>102106</v>
      </c>
      <c r="B3261" s="398" t="s">
        <v>7890</v>
      </c>
      <c r="C3261" s="398" t="s">
        <v>82</v>
      </c>
      <c r="D3261" s="400" t="s">
        <v>15126</v>
      </c>
    </row>
    <row r="3262" spans="1:4" ht="13.5">
      <c r="A3262" s="399">
        <v>102107</v>
      </c>
      <c r="B3262" s="398" t="s">
        <v>7891</v>
      </c>
      <c r="C3262" s="398" t="s">
        <v>82</v>
      </c>
      <c r="D3262" s="400" t="s">
        <v>15127</v>
      </c>
    </row>
    <row r="3263" spans="1:4" ht="13.5">
      <c r="A3263" s="399">
        <v>102108</v>
      </c>
      <c r="B3263" s="398" t="s">
        <v>7892</v>
      </c>
      <c r="C3263" s="398" t="s">
        <v>82</v>
      </c>
      <c r="D3263" s="400" t="s">
        <v>15128</v>
      </c>
    </row>
    <row r="3264" spans="1:4" ht="13.5">
      <c r="A3264" s="399">
        <v>102109</v>
      </c>
      <c r="B3264" s="398" t="s">
        <v>7893</v>
      </c>
      <c r="C3264" s="398" t="s">
        <v>82</v>
      </c>
      <c r="D3264" s="400" t="s">
        <v>13543</v>
      </c>
    </row>
    <row r="3265" spans="1:4" ht="13.5">
      <c r="A3265" s="399">
        <v>102110</v>
      </c>
      <c r="B3265" s="398" t="s">
        <v>7894</v>
      </c>
      <c r="C3265" s="398" t="s">
        <v>82</v>
      </c>
      <c r="D3265" s="400" t="s">
        <v>15129</v>
      </c>
    </row>
    <row r="3266" spans="1:4" ht="13.5">
      <c r="A3266" s="399">
        <v>93128</v>
      </c>
      <c r="B3266" s="398" t="s">
        <v>7895</v>
      </c>
      <c r="C3266" s="398" t="s">
        <v>82</v>
      </c>
      <c r="D3266" s="400" t="s">
        <v>15130</v>
      </c>
    </row>
    <row r="3267" spans="1:4" ht="13.5">
      <c r="A3267" s="399">
        <v>93137</v>
      </c>
      <c r="B3267" s="398" t="s">
        <v>7896</v>
      </c>
      <c r="C3267" s="398" t="s">
        <v>82</v>
      </c>
      <c r="D3267" s="400" t="s">
        <v>15131</v>
      </c>
    </row>
    <row r="3268" spans="1:4" ht="13.5">
      <c r="A3268" s="399">
        <v>93138</v>
      </c>
      <c r="B3268" s="398" t="s">
        <v>7897</v>
      </c>
      <c r="C3268" s="398" t="s">
        <v>82</v>
      </c>
      <c r="D3268" s="400" t="s">
        <v>15132</v>
      </c>
    </row>
    <row r="3269" spans="1:4" ht="13.5">
      <c r="A3269" s="399">
        <v>93139</v>
      </c>
      <c r="B3269" s="398" t="s">
        <v>7898</v>
      </c>
      <c r="C3269" s="398" t="s">
        <v>82</v>
      </c>
      <c r="D3269" s="400" t="s">
        <v>15133</v>
      </c>
    </row>
    <row r="3270" spans="1:4" ht="13.5">
      <c r="A3270" s="399">
        <v>93140</v>
      </c>
      <c r="B3270" s="398" t="s">
        <v>7899</v>
      </c>
      <c r="C3270" s="398" t="s">
        <v>82</v>
      </c>
      <c r="D3270" s="400" t="s">
        <v>15134</v>
      </c>
    </row>
    <row r="3271" spans="1:4" ht="13.5">
      <c r="A3271" s="399">
        <v>93141</v>
      </c>
      <c r="B3271" s="398" t="s">
        <v>7900</v>
      </c>
      <c r="C3271" s="398" t="s">
        <v>82</v>
      </c>
      <c r="D3271" s="400" t="s">
        <v>15135</v>
      </c>
    </row>
    <row r="3272" spans="1:4" ht="13.5">
      <c r="A3272" s="399">
        <v>93142</v>
      </c>
      <c r="B3272" s="398" t="s">
        <v>7901</v>
      </c>
      <c r="C3272" s="398" t="s">
        <v>82</v>
      </c>
      <c r="D3272" s="400" t="s">
        <v>15136</v>
      </c>
    </row>
    <row r="3273" spans="1:4" ht="13.5">
      <c r="A3273" s="399">
        <v>93143</v>
      </c>
      <c r="B3273" s="398" t="s">
        <v>7902</v>
      </c>
      <c r="C3273" s="398" t="s">
        <v>82</v>
      </c>
      <c r="D3273" s="400" t="s">
        <v>8294</v>
      </c>
    </row>
    <row r="3274" spans="1:4" ht="13.5">
      <c r="A3274" s="399">
        <v>93144</v>
      </c>
      <c r="B3274" s="398" t="s">
        <v>7903</v>
      </c>
      <c r="C3274" s="398" t="s">
        <v>82</v>
      </c>
      <c r="D3274" s="400" t="s">
        <v>15137</v>
      </c>
    </row>
    <row r="3275" spans="1:4" ht="13.5">
      <c r="A3275" s="399">
        <v>93145</v>
      </c>
      <c r="B3275" s="398" t="s">
        <v>7904</v>
      </c>
      <c r="C3275" s="398" t="s">
        <v>82</v>
      </c>
      <c r="D3275" s="400" t="s">
        <v>15138</v>
      </c>
    </row>
    <row r="3276" spans="1:4" ht="13.5">
      <c r="A3276" s="399">
        <v>93146</v>
      </c>
      <c r="B3276" s="398" t="s">
        <v>7905</v>
      </c>
      <c r="C3276" s="398" t="s">
        <v>82</v>
      </c>
      <c r="D3276" s="400" t="s">
        <v>15139</v>
      </c>
    </row>
    <row r="3277" spans="1:4" ht="13.5">
      <c r="A3277" s="399">
        <v>93147</v>
      </c>
      <c r="B3277" s="398" t="s">
        <v>7907</v>
      </c>
      <c r="C3277" s="398" t="s">
        <v>82</v>
      </c>
      <c r="D3277" s="400" t="s">
        <v>15140</v>
      </c>
    </row>
    <row r="3278" spans="1:4" ht="13.5">
      <c r="A3278" s="399">
        <v>96971</v>
      </c>
      <c r="B3278" s="398" t="s">
        <v>7908</v>
      </c>
      <c r="C3278" s="398" t="s">
        <v>81</v>
      </c>
      <c r="D3278" s="400" t="s">
        <v>13332</v>
      </c>
    </row>
    <row r="3279" spans="1:4" ht="13.5">
      <c r="A3279" s="399">
        <v>96972</v>
      </c>
      <c r="B3279" s="398" t="s">
        <v>7909</v>
      </c>
      <c r="C3279" s="398" t="s">
        <v>81</v>
      </c>
      <c r="D3279" s="400" t="s">
        <v>15141</v>
      </c>
    </row>
    <row r="3280" spans="1:4" ht="13.5">
      <c r="A3280" s="399">
        <v>96973</v>
      </c>
      <c r="B3280" s="398" t="s">
        <v>7910</v>
      </c>
      <c r="C3280" s="398" t="s">
        <v>81</v>
      </c>
      <c r="D3280" s="400" t="s">
        <v>14952</v>
      </c>
    </row>
    <row r="3281" spans="1:4" ht="13.5">
      <c r="A3281" s="399">
        <v>96974</v>
      </c>
      <c r="B3281" s="398" t="s">
        <v>7912</v>
      </c>
      <c r="C3281" s="398" t="s">
        <v>81</v>
      </c>
      <c r="D3281" s="400" t="s">
        <v>11178</v>
      </c>
    </row>
    <row r="3282" spans="1:4" ht="13.5">
      <c r="A3282" s="399">
        <v>96975</v>
      </c>
      <c r="B3282" s="398" t="s">
        <v>7913</v>
      </c>
      <c r="C3282" s="398" t="s">
        <v>81</v>
      </c>
      <c r="D3282" s="400" t="s">
        <v>15142</v>
      </c>
    </row>
    <row r="3283" spans="1:4" ht="13.5">
      <c r="A3283" s="399">
        <v>96976</v>
      </c>
      <c r="B3283" s="398" t="s">
        <v>7914</v>
      </c>
      <c r="C3283" s="398" t="s">
        <v>81</v>
      </c>
      <c r="D3283" s="400" t="s">
        <v>15143</v>
      </c>
    </row>
    <row r="3284" spans="1:4" ht="13.5">
      <c r="A3284" s="399">
        <v>96977</v>
      </c>
      <c r="B3284" s="398" t="s">
        <v>7915</v>
      </c>
      <c r="C3284" s="398" t="s">
        <v>81</v>
      </c>
      <c r="D3284" s="400" t="s">
        <v>15144</v>
      </c>
    </row>
    <row r="3285" spans="1:4" ht="13.5">
      <c r="A3285" s="399">
        <v>96978</v>
      </c>
      <c r="B3285" s="398" t="s">
        <v>7916</v>
      </c>
      <c r="C3285" s="398" t="s">
        <v>81</v>
      </c>
      <c r="D3285" s="400" t="s">
        <v>4804</v>
      </c>
    </row>
    <row r="3286" spans="1:4" ht="13.5">
      <c r="A3286" s="399">
        <v>96979</v>
      </c>
      <c r="B3286" s="398" t="s">
        <v>7918</v>
      </c>
      <c r="C3286" s="398" t="s">
        <v>81</v>
      </c>
      <c r="D3286" s="400" t="s">
        <v>15145</v>
      </c>
    </row>
    <row r="3287" spans="1:4" ht="13.5">
      <c r="A3287" s="399">
        <v>96984</v>
      </c>
      <c r="B3287" s="398" t="s">
        <v>7919</v>
      </c>
      <c r="C3287" s="398" t="s">
        <v>82</v>
      </c>
      <c r="D3287" s="400" t="s">
        <v>15146</v>
      </c>
    </row>
    <row r="3288" spans="1:4" ht="13.5">
      <c r="A3288" s="399">
        <v>96985</v>
      </c>
      <c r="B3288" s="398" t="s">
        <v>7920</v>
      </c>
      <c r="C3288" s="398" t="s">
        <v>82</v>
      </c>
      <c r="D3288" s="400" t="s">
        <v>14007</v>
      </c>
    </row>
    <row r="3289" spans="1:4" ht="13.5">
      <c r="A3289" s="399">
        <v>96986</v>
      </c>
      <c r="B3289" s="398" t="s">
        <v>7921</v>
      </c>
      <c r="C3289" s="398" t="s">
        <v>82</v>
      </c>
      <c r="D3289" s="400" t="s">
        <v>15147</v>
      </c>
    </row>
    <row r="3290" spans="1:4" ht="13.5">
      <c r="A3290" s="399">
        <v>96987</v>
      </c>
      <c r="B3290" s="398" t="s">
        <v>7922</v>
      </c>
      <c r="C3290" s="398" t="s">
        <v>82</v>
      </c>
      <c r="D3290" s="400" t="s">
        <v>15148</v>
      </c>
    </row>
    <row r="3291" spans="1:4" ht="13.5">
      <c r="A3291" s="399">
        <v>96988</v>
      </c>
      <c r="B3291" s="398" t="s">
        <v>7923</v>
      </c>
      <c r="C3291" s="398" t="s">
        <v>82</v>
      </c>
      <c r="D3291" s="400" t="s">
        <v>15149</v>
      </c>
    </row>
    <row r="3292" spans="1:4" ht="13.5">
      <c r="A3292" s="399">
        <v>96989</v>
      </c>
      <c r="B3292" s="398" t="s">
        <v>7924</v>
      </c>
      <c r="C3292" s="398" t="s">
        <v>82</v>
      </c>
      <c r="D3292" s="400" t="s">
        <v>15150</v>
      </c>
    </row>
    <row r="3293" spans="1:4" ht="13.5">
      <c r="A3293" s="399">
        <v>98463</v>
      </c>
      <c r="B3293" s="398" t="s">
        <v>7925</v>
      </c>
      <c r="C3293" s="398" t="s">
        <v>82</v>
      </c>
      <c r="D3293" s="400" t="s">
        <v>15151</v>
      </c>
    </row>
    <row r="3294" spans="1:4" ht="13.5">
      <c r="A3294" s="399">
        <v>103490</v>
      </c>
      <c r="B3294" s="398" t="s">
        <v>15152</v>
      </c>
      <c r="C3294" s="398" t="s">
        <v>75</v>
      </c>
      <c r="D3294" s="400" t="s">
        <v>15153</v>
      </c>
    </row>
    <row r="3295" spans="1:4" ht="13.5">
      <c r="A3295" s="399">
        <v>103491</v>
      </c>
      <c r="B3295" s="398" t="s">
        <v>15154</v>
      </c>
      <c r="C3295" s="398" t="s">
        <v>75</v>
      </c>
      <c r="D3295" s="400" t="s">
        <v>15155</v>
      </c>
    </row>
    <row r="3296" spans="1:4" ht="13.5">
      <c r="A3296" s="399">
        <v>96765</v>
      </c>
      <c r="B3296" s="398" t="s">
        <v>7926</v>
      </c>
      <c r="C3296" s="398" t="s">
        <v>82</v>
      </c>
      <c r="D3296" s="400" t="s">
        <v>15156</v>
      </c>
    </row>
    <row r="3297" spans="1:4" ht="13.5">
      <c r="A3297" s="399">
        <v>101905</v>
      </c>
      <c r="B3297" s="398" t="s">
        <v>7927</v>
      </c>
      <c r="C3297" s="398" t="s">
        <v>82</v>
      </c>
      <c r="D3297" s="400" t="s">
        <v>15157</v>
      </c>
    </row>
    <row r="3298" spans="1:4" ht="13.5">
      <c r="A3298" s="399">
        <v>101906</v>
      </c>
      <c r="B3298" s="398" t="s">
        <v>7928</v>
      </c>
      <c r="C3298" s="398" t="s">
        <v>82</v>
      </c>
      <c r="D3298" s="400" t="s">
        <v>15158</v>
      </c>
    </row>
    <row r="3299" spans="1:4" ht="13.5">
      <c r="A3299" s="399">
        <v>101907</v>
      </c>
      <c r="B3299" s="398" t="s">
        <v>7929</v>
      </c>
      <c r="C3299" s="398" t="s">
        <v>82</v>
      </c>
      <c r="D3299" s="400" t="s">
        <v>15159</v>
      </c>
    </row>
    <row r="3300" spans="1:4" ht="13.5">
      <c r="A3300" s="399">
        <v>101908</v>
      </c>
      <c r="B3300" s="398" t="s">
        <v>7930</v>
      </c>
      <c r="C3300" s="398" t="s">
        <v>82</v>
      </c>
      <c r="D3300" s="400" t="s">
        <v>15160</v>
      </c>
    </row>
    <row r="3301" spans="1:4" ht="13.5">
      <c r="A3301" s="399">
        <v>101909</v>
      </c>
      <c r="B3301" s="398" t="s">
        <v>7931</v>
      </c>
      <c r="C3301" s="398" t="s">
        <v>82</v>
      </c>
      <c r="D3301" s="400" t="s">
        <v>15161</v>
      </c>
    </row>
    <row r="3302" spans="1:4" ht="13.5">
      <c r="A3302" s="399">
        <v>101910</v>
      </c>
      <c r="B3302" s="398" t="s">
        <v>7932</v>
      </c>
      <c r="C3302" s="398" t="s">
        <v>82</v>
      </c>
      <c r="D3302" s="400" t="s">
        <v>15162</v>
      </c>
    </row>
    <row r="3303" spans="1:4" ht="13.5">
      <c r="A3303" s="399">
        <v>101911</v>
      </c>
      <c r="B3303" s="398" t="s">
        <v>7933</v>
      </c>
      <c r="C3303" s="398" t="s">
        <v>82</v>
      </c>
      <c r="D3303" s="400" t="s">
        <v>15163</v>
      </c>
    </row>
    <row r="3304" spans="1:4" ht="13.5">
      <c r="A3304" s="399">
        <v>101912</v>
      </c>
      <c r="B3304" s="398" t="s">
        <v>7934</v>
      </c>
      <c r="C3304" s="398" t="s">
        <v>82</v>
      </c>
      <c r="D3304" s="400" t="s">
        <v>15164</v>
      </c>
    </row>
    <row r="3305" spans="1:4" ht="13.5">
      <c r="A3305" s="399">
        <v>101913</v>
      </c>
      <c r="B3305" s="398" t="s">
        <v>7935</v>
      </c>
      <c r="C3305" s="398" t="s">
        <v>82</v>
      </c>
      <c r="D3305" s="400" t="s">
        <v>9805</v>
      </c>
    </row>
    <row r="3306" spans="1:4" ht="13.5">
      <c r="A3306" s="399">
        <v>101914</v>
      </c>
      <c r="B3306" s="398" t="s">
        <v>7936</v>
      </c>
      <c r="C3306" s="398" t="s">
        <v>82</v>
      </c>
      <c r="D3306" s="400" t="s">
        <v>15165</v>
      </c>
    </row>
    <row r="3307" spans="1:4" ht="13.5">
      <c r="A3307" s="399">
        <v>101915</v>
      </c>
      <c r="B3307" s="398" t="s">
        <v>7937</v>
      </c>
      <c r="C3307" s="398" t="s">
        <v>82</v>
      </c>
      <c r="D3307" s="400" t="s">
        <v>15166</v>
      </c>
    </row>
    <row r="3308" spans="1:4" ht="13.5">
      <c r="A3308" s="399">
        <v>101916</v>
      </c>
      <c r="B3308" s="398" t="s">
        <v>7938</v>
      </c>
      <c r="C3308" s="398" t="s">
        <v>82</v>
      </c>
      <c r="D3308" s="400" t="s">
        <v>15167</v>
      </c>
    </row>
    <row r="3309" spans="1:4" ht="13.5">
      <c r="A3309" s="399">
        <v>101917</v>
      </c>
      <c r="B3309" s="398" t="s">
        <v>7939</v>
      </c>
      <c r="C3309" s="398" t="s">
        <v>82</v>
      </c>
      <c r="D3309" s="400" t="s">
        <v>15168</v>
      </c>
    </row>
    <row r="3310" spans="1:4" ht="13.5">
      <c r="A3310" s="399">
        <v>98261</v>
      </c>
      <c r="B3310" s="398" t="s">
        <v>7940</v>
      </c>
      <c r="C3310" s="398" t="s">
        <v>81</v>
      </c>
      <c r="D3310" s="400" t="s">
        <v>5193</v>
      </c>
    </row>
    <row r="3311" spans="1:4" ht="13.5">
      <c r="A3311" s="399">
        <v>98262</v>
      </c>
      <c r="B3311" s="398" t="s">
        <v>7941</v>
      </c>
      <c r="C3311" s="398" t="s">
        <v>81</v>
      </c>
      <c r="D3311" s="400" t="s">
        <v>5129</v>
      </c>
    </row>
    <row r="3312" spans="1:4" ht="13.5">
      <c r="A3312" s="399">
        <v>98263</v>
      </c>
      <c r="B3312" s="398" t="s">
        <v>7942</v>
      </c>
      <c r="C3312" s="398" t="s">
        <v>81</v>
      </c>
      <c r="D3312" s="400" t="s">
        <v>14751</v>
      </c>
    </row>
    <row r="3313" spans="1:4" ht="13.5">
      <c r="A3313" s="399">
        <v>98264</v>
      </c>
      <c r="B3313" s="398" t="s">
        <v>7944</v>
      </c>
      <c r="C3313" s="398" t="s">
        <v>81</v>
      </c>
      <c r="D3313" s="400" t="s">
        <v>5468</v>
      </c>
    </row>
    <row r="3314" spans="1:4" ht="13.5">
      <c r="A3314" s="399">
        <v>98265</v>
      </c>
      <c r="B3314" s="398" t="s">
        <v>7946</v>
      </c>
      <c r="C3314" s="398" t="s">
        <v>81</v>
      </c>
      <c r="D3314" s="400" t="s">
        <v>11213</v>
      </c>
    </row>
    <row r="3315" spans="1:4" ht="13.5">
      <c r="A3315" s="399">
        <v>98266</v>
      </c>
      <c r="B3315" s="398" t="s">
        <v>7947</v>
      </c>
      <c r="C3315" s="398" t="s">
        <v>81</v>
      </c>
      <c r="D3315" s="400" t="s">
        <v>13401</v>
      </c>
    </row>
    <row r="3316" spans="1:4" ht="13.5">
      <c r="A3316" s="399">
        <v>98267</v>
      </c>
      <c r="B3316" s="398" t="s">
        <v>7948</v>
      </c>
      <c r="C3316" s="398" t="s">
        <v>81</v>
      </c>
      <c r="D3316" s="400" t="s">
        <v>15169</v>
      </c>
    </row>
    <row r="3317" spans="1:4" ht="13.5">
      <c r="A3317" s="399">
        <v>98268</v>
      </c>
      <c r="B3317" s="398" t="s">
        <v>7950</v>
      </c>
      <c r="C3317" s="398" t="s">
        <v>81</v>
      </c>
      <c r="D3317" s="400" t="s">
        <v>9544</v>
      </c>
    </row>
    <row r="3318" spans="1:4" ht="13.5">
      <c r="A3318" s="399">
        <v>98269</v>
      </c>
      <c r="B3318" s="398" t="s">
        <v>7952</v>
      </c>
      <c r="C3318" s="398" t="s">
        <v>81</v>
      </c>
      <c r="D3318" s="400" t="s">
        <v>8404</v>
      </c>
    </row>
    <row r="3319" spans="1:4" ht="13.5">
      <c r="A3319" s="399">
        <v>98270</v>
      </c>
      <c r="B3319" s="398" t="s">
        <v>7954</v>
      </c>
      <c r="C3319" s="398" t="s">
        <v>81</v>
      </c>
      <c r="D3319" s="400" t="s">
        <v>11119</v>
      </c>
    </row>
    <row r="3320" spans="1:4" ht="13.5">
      <c r="A3320" s="399">
        <v>98271</v>
      </c>
      <c r="B3320" s="398" t="s">
        <v>7955</v>
      </c>
      <c r="C3320" s="398" t="s">
        <v>81</v>
      </c>
      <c r="D3320" s="400" t="s">
        <v>15170</v>
      </c>
    </row>
    <row r="3321" spans="1:4" ht="13.5">
      <c r="A3321" s="399">
        <v>98272</v>
      </c>
      <c r="B3321" s="398" t="s">
        <v>7956</v>
      </c>
      <c r="C3321" s="398" t="s">
        <v>81</v>
      </c>
      <c r="D3321" s="400" t="s">
        <v>15171</v>
      </c>
    </row>
    <row r="3322" spans="1:4" ht="13.5">
      <c r="A3322" s="399">
        <v>98273</v>
      </c>
      <c r="B3322" s="398" t="s">
        <v>7957</v>
      </c>
      <c r="C3322" s="398" t="s">
        <v>81</v>
      </c>
      <c r="D3322" s="400" t="s">
        <v>11445</v>
      </c>
    </row>
    <row r="3323" spans="1:4" ht="13.5">
      <c r="A3323" s="399">
        <v>98274</v>
      </c>
      <c r="B3323" s="398" t="s">
        <v>7958</v>
      </c>
      <c r="C3323" s="398" t="s">
        <v>81</v>
      </c>
      <c r="D3323" s="400" t="s">
        <v>15172</v>
      </c>
    </row>
    <row r="3324" spans="1:4" ht="13.5">
      <c r="A3324" s="399">
        <v>98275</v>
      </c>
      <c r="B3324" s="398" t="s">
        <v>7959</v>
      </c>
      <c r="C3324" s="398" t="s">
        <v>81</v>
      </c>
      <c r="D3324" s="400" t="s">
        <v>5180</v>
      </c>
    </row>
    <row r="3325" spans="1:4" ht="13.5">
      <c r="A3325" s="399">
        <v>98276</v>
      </c>
      <c r="B3325" s="398" t="s">
        <v>7960</v>
      </c>
      <c r="C3325" s="398" t="s">
        <v>81</v>
      </c>
      <c r="D3325" s="400" t="s">
        <v>13178</v>
      </c>
    </row>
    <row r="3326" spans="1:4" ht="13.5">
      <c r="A3326" s="399">
        <v>98277</v>
      </c>
      <c r="B3326" s="398" t="s">
        <v>7962</v>
      </c>
      <c r="C3326" s="398" t="s">
        <v>81</v>
      </c>
      <c r="D3326" s="400" t="s">
        <v>14026</v>
      </c>
    </row>
    <row r="3327" spans="1:4" ht="13.5">
      <c r="A3327" s="399">
        <v>98278</v>
      </c>
      <c r="B3327" s="398" t="s">
        <v>7964</v>
      </c>
      <c r="C3327" s="398" t="s">
        <v>81</v>
      </c>
      <c r="D3327" s="400" t="s">
        <v>14028</v>
      </c>
    </row>
    <row r="3328" spans="1:4" ht="13.5">
      <c r="A3328" s="399">
        <v>98279</v>
      </c>
      <c r="B3328" s="398" t="s">
        <v>7965</v>
      </c>
      <c r="C3328" s="398" t="s">
        <v>81</v>
      </c>
      <c r="D3328" s="400" t="s">
        <v>15173</v>
      </c>
    </row>
    <row r="3329" spans="1:4" ht="13.5">
      <c r="A3329" s="399">
        <v>98280</v>
      </c>
      <c r="B3329" s="398" t="s">
        <v>7966</v>
      </c>
      <c r="C3329" s="398" t="s">
        <v>81</v>
      </c>
      <c r="D3329" s="400" t="s">
        <v>13400</v>
      </c>
    </row>
    <row r="3330" spans="1:4" ht="13.5">
      <c r="A3330" s="399">
        <v>98281</v>
      </c>
      <c r="B3330" s="398" t="s">
        <v>7968</v>
      </c>
      <c r="C3330" s="398" t="s">
        <v>81</v>
      </c>
      <c r="D3330" s="400" t="s">
        <v>8495</v>
      </c>
    </row>
    <row r="3331" spans="1:4" ht="13.5">
      <c r="A3331" s="399">
        <v>98282</v>
      </c>
      <c r="B3331" s="398" t="s">
        <v>7969</v>
      </c>
      <c r="C3331" s="398" t="s">
        <v>81</v>
      </c>
      <c r="D3331" s="400" t="s">
        <v>11222</v>
      </c>
    </row>
    <row r="3332" spans="1:4" ht="13.5">
      <c r="A3332" s="399">
        <v>98283</v>
      </c>
      <c r="B3332" s="398" t="s">
        <v>7970</v>
      </c>
      <c r="C3332" s="398" t="s">
        <v>81</v>
      </c>
      <c r="D3332" s="400" t="s">
        <v>10287</v>
      </c>
    </row>
    <row r="3333" spans="1:4" ht="13.5">
      <c r="A3333" s="399">
        <v>98284</v>
      </c>
      <c r="B3333" s="398" t="s">
        <v>7972</v>
      </c>
      <c r="C3333" s="398" t="s">
        <v>81</v>
      </c>
      <c r="D3333" s="400" t="s">
        <v>15174</v>
      </c>
    </row>
    <row r="3334" spans="1:4" ht="13.5">
      <c r="A3334" s="399">
        <v>98285</v>
      </c>
      <c r="B3334" s="398" t="s">
        <v>7973</v>
      </c>
      <c r="C3334" s="398" t="s">
        <v>81</v>
      </c>
      <c r="D3334" s="400" t="s">
        <v>4433</v>
      </c>
    </row>
    <row r="3335" spans="1:4" ht="13.5">
      <c r="A3335" s="399">
        <v>98286</v>
      </c>
      <c r="B3335" s="398" t="s">
        <v>7974</v>
      </c>
      <c r="C3335" s="398" t="s">
        <v>81</v>
      </c>
      <c r="D3335" s="400" t="s">
        <v>8683</v>
      </c>
    </row>
    <row r="3336" spans="1:4" ht="13.5">
      <c r="A3336" s="399">
        <v>98287</v>
      </c>
      <c r="B3336" s="398" t="s">
        <v>7976</v>
      </c>
      <c r="C3336" s="398" t="s">
        <v>81</v>
      </c>
      <c r="D3336" s="400" t="s">
        <v>11864</v>
      </c>
    </row>
    <row r="3337" spans="1:4" ht="13.5">
      <c r="A3337" s="399">
        <v>98288</v>
      </c>
      <c r="B3337" s="398" t="s">
        <v>7977</v>
      </c>
      <c r="C3337" s="398" t="s">
        <v>81</v>
      </c>
      <c r="D3337" s="400" t="s">
        <v>11895</v>
      </c>
    </row>
    <row r="3338" spans="1:4" ht="13.5">
      <c r="A3338" s="399">
        <v>98289</v>
      </c>
      <c r="B3338" s="398" t="s">
        <v>7978</v>
      </c>
      <c r="C3338" s="398" t="s">
        <v>81</v>
      </c>
      <c r="D3338" s="400" t="s">
        <v>11912</v>
      </c>
    </row>
    <row r="3339" spans="1:4" ht="13.5">
      <c r="A3339" s="399">
        <v>98290</v>
      </c>
      <c r="B3339" s="398" t="s">
        <v>7980</v>
      </c>
      <c r="C3339" s="398" t="s">
        <v>81</v>
      </c>
      <c r="D3339" s="400" t="s">
        <v>11733</v>
      </c>
    </row>
    <row r="3340" spans="1:4" ht="13.5">
      <c r="A3340" s="399">
        <v>98291</v>
      </c>
      <c r="B3340" s="398" t="s">
        <v>7981</v>
      </c>
      <c r="C3340" s="398" t="s">
        <v>81</v>
      </c>
      <c r="D3340" s="400" t="s">
        <v>15175</v>
      </c>
    </row>
    <row r="3341" spans="1:4" ht="13.5">
      <c r="A3341" s="399">
        <v>98292</v>
      </c>
      <c r="B3341" s="398" t="s">
        <v>7982</v>
      </c>
      <c r="C3341" s="398" t="s">
        <v>81</v>
      </c>
      <c r="D3341" s="400" t="s">
        <v>13456</v>
      </c>
    </row>
    <row r="3342" spans="1:4" ht="13.5">
      <c r="A3342" s="399">
        <v>98293</v>
      </c>
      <c r="B3342" s="398" t="s">
        <v>7983</v>
      </c>
      <c r="C3342" s="398" t="s">
        <v>81</v>
      </c>
      <c r="D3342" s="400" t="s">
        <v>14760</v>
      </c>
    </row>
    <row r="3343" spans="1:4" ht="13.5">
      <c r="A3343" s="399">
        <v>98400</v>
      </c>
      <c r="B3343" s="398" t="s">
        <v>7985</v>
      </c>
      <c r="C3343" s="398" t="s">
        <v>81</v>
      </c>
      <c r="D3343" s="400" t="s">
        <v>15176</v>
      </c>
    </row>
    <row r="3344" spans="1:4" ht="13.5">
      <c r="A3344" s="399">
        <v>98401</v>
      </c>
      <c r="B3344" s="398" t="s">
        <v>7986</v>
      </c>
      <c r="C3344" s="398" t="s">
        <v>81</v>
      </c>
      <c r="D3344" s="400" t="s">
        <v>9442</v>
      </c>
    </row>
    <row r="3345" spans="1:4" ht="13.5">
      <c r="A3345" s="399">
        <v>98402</v>
      </c>
      <c r="B3345" s="398" t="s">
        <v>7987</v>
      </c>
      <c r="C3345" s="398" t="s">
        <v>81</v>
      </c>
      <c r="D3345" s="400" t="s">
        <v>15177</v>
      </c>
    </row>
    <row r="3346" spans="1:4" ht="13.5">
      <c r="A3346" s="399">
        <v>100556</v>
      </c>
      <c r="B3346" s="398" t="s">
        <v>7988</v>
      </c>
      <c r="C3346" s="398" t="s">
        <v>82</v>
      </c>
      <c r="D3346" s="400" t="s">
        <v>7296</v>
      </c>
    </row>
    <row r="3347" spans="1:4" ht="13.5">
      <c r="A3347" s="399">
        <v>100557</v>
      </c>
      <c r="B3347" s="398" t="s">
        <v>7989</v>
      </c>
      <c r="C3347" s="398" t="s">
        <v>82</v>
      </c>
      <c r="D3347" s="400" t="s">
        <v>15178</v>
      </c>
    </row>
    <row r="3348" spans="1:4" ht="13.5">
      <c r="A3348" s="399">
        <v>100560</v>
      </c>
      <c r="B3348" s="398" t="s">
        <v>7990</v>
      </c>
      <c r="C3348" s="398" t="s">
        <v>82</v>
      </c>
      <c r="D3348" s="400" t="s">
        <v>15179</v>
      </c>
    </row>
    <row r="3349" spans="1:4" ht="13.5">
      <c r="A3349" s="399">
        <v>100561</v>
      </c>
      <c r="B3349" s="398" t="s">
        <v>7991</v>
      </c>
      <c r="C3349" s="398" t="s">
        <v>82</v>
      </c>
      <c r="D3349" s="400" t="s">
        <v>15180</v>
      </c>
    </row>
    <row r="3350" spans="1:4" ht="13.5">
      <c r="A3350" s="399">
        <v>100562</v>
      </c>
      <c r="B3350" s="398" t="s">
        <v>7993</v>
      </c>
      <c r="C3350" s="398" t="s">
        <v>82</v>
      </c>
      <c r="D3350" s="400" t="s">
        <v>15181</v>
      </c>
    </row>
    <row r="3351" spans="1:4" ht="13.5">
      <c r="A3351" s="399">
        <v>100563</v>
      </c>
      <c r="B3351" s="398" t="s">
        <v>7994</v>
      </c>
      <c r="C3351" s="398" t="s">
        <v>82</v>
      </c>
      <c r="D3351" s="400" t="s">
        <v>15182</v>
      </c>
    </row>
    <row r="3352" spans="1:4" ht="13.5">
      <c r="A3352" s="399">
        <v>101795</v>
      </c>
      <c r="B3352" s="398" t="s">
        <v>7995</v>
      </c>
      <c r="C3352" s="398" t="s">
        <v>82</v>
      </c>
      <c r="D3352" s="400" t="s">
        <v>15183</v>
      </c>
    </row>
    <row r="3353" spans="1:4" ht="13.5">
      <c r="A3353" s="399">
        <v>101798</v>
      </c>
      <c r="B3353" s="398" t="s">
        <v>7996</v>
      </c>
      <c r="C3353" s="398" t="s">
        <v>82</v>
      </c>
      <c r="D3353" s="400" t="s">
        <v>15184</v>
      </c>
    </row>
    <row r="3354" spans="1:4" ht="13.5">
      <c r="A3354" s="399">
        <v>101799</v>
      </c>
      <c r="B3354" s="398" t="s">
        <v>7997</v>
      </c>
      <c r="C3354" s="398" t="s">
        <v>82</v>
      </c>
      <c r="D3354" s="400" t="s">
        <v>15185</v>
      </c>
    </row>
    <row r="3355" spans="1:4" ht="13.5">
      <c r="A3355" s="399">
        <v>98397</v>
      </c>
      <c r="B3355" s="398" t="s">
        <v>7998</v>
      </c>
      <c r="C3355" s="398" t="s">
        <v>2498</v>
      </c>
      <c r="D3355" s="400" t="s">
        <v>10258</v>
      </c>
    </row>
    <row r="3356" spans="1:4" ht="13.5">
      <c r="A3356" s="399">
        <v>103244</v>
      </c>
      <c r="B3356" s="398" t="s">
        <v>7999</v>
      </c>
      <c r="C3356" s="398" t="s">
        <v>82</v>
      </c>
      <c r="D3356" s="400" t="s">
        <v>15186</v>
      </c>
    </row>
    <row r="3357" spans="1:4" ht="13.5">
      <c r="A3357" s="399">
        <v>103245</v>
      </c>
      <c r="B3357" s="398" t="s">
        <v>8000</v>
      </c>
      <c r="C3357" s="398" t="s">
        <v>82</v>
      </c>
      <c r="D3357" s="400" t="s">
        <v>15187</v>
      </c>
    </row>
    <row r="3358" spans="1:4" ht="13.5">
      <c r="A3358" s="399">
        <v>103246</v>
      </c>
      <c r="B3358" s="398" t="s">
        <v>8001</v>
      </c>
      <c r="C3358" s="398" t="s">
        <v>82</v>
      </c>
      <c r="D3358" s="400" t="s">
        <v>15188</v>
      </c>
    </row>
    <row r="3359" spans="1:4" ht="13.5">
      <c r="A3359" s="399">
        <v>103247</v>
      </c>
      <c r="B3359" s="398" t="s">
        <v>8002</v>
      </c>
      <c r="C3359" s="398" t="s">
        <v>82</v>
      </c>
      <c r="D3359" s="400" t="s">
        <v>15189</v>
      </c>
    </row>
    <row r="3360" spans="1:4" ht="13.5">
      <c r="A3360" s="399">
        <v>103248</v>
      </c>
      <c r="B3360" s="398" t="s">
        <v>8003</v>
      </c>
      <c r="C3360" s="398" t="s">
        <v>82</v>
      </c>
      <c r="D3360" s="400" t="s">
        <v>15190</v>
      </c>
    </row>
    <row r="3361" spans="1:4" ht="13.5">
      <c r="A3361" s="399">
        <v>103249</v>
      </c>
      <c r="B3361" s="398" t="s">
        <v>8004</v>
      </c>
      <c r="C3361" s="398" t="s">
        <v>82</v>
      </c>
      <c r="D3361" s="400" t="s">
        <v>15191</v>
      </c>
    </row>
    <row r="3362" spans="1:4" ht="13.5">
      <c r="A3362" s="399">
        <v>103250</v>
      </c>
      <c r="B3362" s="398" t="s">
        <v>8005</v>
      </c>
      <c r="C3362" s="398" t="s">
        <v>82</v>
      </c>
      <c r="D3362" s="400" t="s">
        <v>15192</v>
      </c>
    </row>
    <row r="3363" spans="1:4" ht="13.5">
      <c r="A3363" s="399">
        <v>103251</v>
      </c>
      <c r="B3363" s="398" t="s">
        <v>8006</v>
      </c>
      <c r="C3363" s="398" t="s">
        <v>82</v>
      </c>
      <c r="D3363" s="400" t="s">
        <v>15193</v>
      </c>
    </row>
    <row r="3364" spans="1:4" ht="13.5">
      <c r="A3364" s="399">
        <v>103252</v>
      </c>
      <c r="B3364" s="398" t="s">
        <v>8007</v>
      </c>
      <c r="C3364" s="398" t="s">
        <v>82</v>
      </c>
      <c r="D3364" s="400" t="s">
        <v>15194</v>
      </c>
    </row>
    <row r="3365" spans="1:4" ht="13.5">
      <c r="A3365" s="399">
        <v>103253</v>
      </c>
      <c r="B3365" s="398" t="s">
        <v>8008</v>
      </c>
      <c r="C3365" s="398" t="s">
        <v>82</v>
      </c>
      <c r="D3365" s="400" t="s">
        <v>15195</v>
      </c>
    </row>
    <row r="3366" spans="1:4" ht="13.5">
      <c r="A3366" s="399">
        <v>103254</v>
      </c>
      <c r="B3366" s="398" t="s">
        <v>8009</v>
      </c>
      <c r="C3366" s="398" t="s">
        <v>82</v>
      </c>
      <c r="D3366" s="400" t="s">
        <v>15196</v>
      </c>
    </row>
    <row r="3367" spans="1:4" ht="13.5">
      <c r="A3367" s="399">
        <v>103255</v>
      </c>
      <c r="B3367" s="398" t="s">
        <v>8010</v>
      </c>
      <c r="C3367" s="398" t="s">
        <v>82</v>
      </c>
      <c r="D3367" s="400" t="s">
        <v>15197</v>
      </c>
    </row>
    <row r="3368" spans="1:4" ht="13.5">
      <c r="A3368" s="399">
        <v>103256</v>
      </c>
      <c r="B3368" s="398" t="s">
        <v>8011</v>
      </c>
      <c r="C3368" s="398" t="s">
        <v>82</v>
      </c>
      <c r="D3368" s="400" t="s">
        <v>15198</v>
      </c>
    </row>
    <row r="3369" spans="1:4" ht="13.5">
      <c r="A3369" s="399">
        <v>103257</v>
      </c>
      <c r="B3369" s="398" t="s">
        <v>8012</v>
      </c>
      <c r="C3369" s="398" t="s">
        <v>82</v>
      </c>
      <c r="D3369" s="400" t="s">
        <v>15199</v>
      </c>
    </row>
    <row r="3370" spans="1:4" ht="13.5">
      <c r="A3370" s="399">
        <v>103258</v>
      </c>
      <c r="B3370" s="398" t="s">
        <v>8013</v>
      </c>
      <c r="C3370" s="398" t="s">
        <v>82</v>
      </c>
      <c r="D3370" s="400" t="s">
        <v>15200</v>
      </c>
    </row>
    <row r="3371" spans="1:4" ht="13.5">
      <c r="A3371" s="399">
        <v>103259</v>
      </c>
      <c r="B3371" s="398" t="s">
        <v>8014</v>
      </c>
      <c r="C3371" s="398" t="s">
        <v>82</v>
      </c>
      <c r="D3371" s="400" t="s">
        <v>15201</v>
      </c>
    </row>
    <row r="3372" spans="1:4" ht="13.5">
      <c r="A3372" s="399">
        <v>103260</v>
      </c>
      <c r="B3372" s="398" t="s">
        <v>8015</v>
      </c>
      <c r="C3372" s="398" t="s">
        <v>82</v>
      </c>
      <c r="D3372" s="400" t="s">
        <v>15202</v>
      </c>
    </row>
    <row r="3373" spans="1:4" ht="13.5">
      <c r="A3373" s="399">
        <v>103261</v>
      </c>
      <c r="B3373" s="398" t="s">
        <v>8016</v>
      </c>
      <c r="C3373" s="398" t="s">
        <v>82</v>
      </c>
      <c r="D3373" s="400" t="s">
        <v>15203</v>
      </c>
    </row>
    <row r="3374" spans="1:4" ht="13.5">
      <c r="A3374" s="399">
        <v>103262</v>
      </c>
      <c r="B3374" s="398" t="s">
        <v>8017</v>
      </c>
      <c r="C3374" s="398" t="s">
        <v>82</v>
      </c>
      <c r="D3374" s="400" t="s">
        <v>15204</v>
      </c>
    </row>
    <row r="3375" spans="1:4" ht="13.5">
      <c r="A3375" s="399">
        <v>103263</v>
      </c>
      <c r="B3375" s="398" t="s">
        <v>8018</v>
      </c>
      <c r="C3375" s="398" t="s">
        <v>82</v>
      </c>
      <c r="D3375" s="400" t="s">
        <v>15205</v>
      </c>
    </row>
    <row r="3376" spans="1:4" ht="13.5">
      <c r="A3376" s="399">
        <v>103264</v>
      </c>
      <c r="B3376" s="398" t="s">
        <v>8019</v>
      </c>
      <c r="C3376" s="398" t="s">
        <v>82</v>
      </c>
      <c r="D3376" s="400" t="s">
        <v>15206</v>
      </c>
    </row>
    <row r="3377" spans="1:4" ht="13.5">
      <c r="A3377" s="399">
        <v>103265</v>
      </c>
      <c r="B3377" s="398" t="s">
        <v>8020</v>
      </c>
      <c r="C3377" s="398" t="s">
        <v>82</v>
      </c>
      <c r="D3377" s="400" t="s">
        <v>15207</v>
      </c>
    </row>
    <row r="3378" spans="1:4" ht="13.5">
      <c r="A3378" s="399">
        <v>103266</v>
      </c>
      <c r="B3378" s="398" t="s">
        <v>8021</v>
      </c>
      <c r="C3378" s="398" t="s">
        <v>82</v>
      </c>
      <c r="D3378" s="400" t="s">
        <v>15208</v>
      </c>
    </row>
    <row r="3379" spans="1:4" ht="13.5">
      <c r="A3379" s="399">
        <v>103267</v>
      </c>
      <c r="B3379" s="398" t="s">
        <v>8022</v>
      </c>
      <c r="C3379" s="398" t="s">
        <v>82</v>
      </c>
      <c r="D3379" s="400" t="s">
        <v>15209</v>
      </c>
    </row>
    <row r="3380" spans="1:4" ht="13.5">
      <c r="A3380" s="399">
        <v>103268</v>
      </c>
      <c r="B3380" s="398" t="s">
        <v>8023</v>
      </c>
      <c r="C3380" s="398" t="s">
        <v>82</v>
      </c>
      <c r="D3380" s="400" t="s">
        <v>15210</v>
      </c>
    </row>
    <row r="3381" spans="1:4" ht="13.5">
      <c r="A3381" s="399">
        <v>103269</v>
      </c>
      <c r="B3381" s="398" t="s">
        <v>8024</v>
      </c>
      <c r="C3381" s="398" t="s">
        <v>82</v>
      </c>
      <c r="D3381" s="400" t="s">
        <v>15211</v>
      </c>
    </row>
    <row r="3382" spans="1:4" ht="13.5">
      <c r="A3382" s="399">
        <v>103270</v>
      </c>
      <c r="B3382" s="398" t="s">
        <v>8025</v>
      </c>
      <c r="C3382" s="398" t="s">
        <v>82</v>
      </c>
      <c r="D3382" s="400" t="s">
        <v>15212</v>
      </c>
    </row>
    <row r="3383" spans="1:4" ht="13.5">
      <c r="A3383" s="399">
        <v>103271</v>
      </c>
      <c r="B3383" s="398" t="s">
        <v>8026</v>
      </c>
      <c r="C3383" s="398" t="s">
        <v>82</v>
      </c>
      <c r="D3383" s="400" t="s">
        <v>15213</v>
      </c>
    </row>
    <row r="3384" spans="1:4" ht="13.5">
      <c r="A3384" s="399">
        <v>103272</v>
      </c>
      <c r="B3384" s="398" t="s">
        <v>8027</v>
      </c>
      <c r="C3384" s="398" t="s">
        <v>82</v>
      </c>
      <c r="D3384" s="400" t="s">
        <v>15214</v>
      </c>
    </row>
    <row r="3385" spans="1:4" ht="13.5">
      <c r="A3385" s="399">
        <v>103273</v>
      </c>
      <c r="B3385" s="398" t="s">
        <v>8028</v>
      </c>
      <c r="C3385" s="398" t="s">
        <v>82</v>
      </c>
      <c r="D3385" s="400" t="s">
        <v>15215</v>
      </c>
    </row>
    <row r="3386" spans="1:4" ht="13.5">
      <c r="A3386" s="399">
        <v>103274</v>
      </c>
      <c r="B3386" s="398" t="s">
        <v>8029</v>
      </c>
      <c r="C3386" s="398" t="s">
        <v>82</v>
      </c>
      <c r="D3386" s="400" t="s">
        <v>15216</v>
      </c>
    </row>
    <row r="3387" spans="1:4" ht="13.5">
      <c r="A3387" s="399">
        <v>103275</v>
      </c>
      <c r="B3387" s="398" t="s">
        <v>8030</v>
      </c>
      <c r="C3387" s="398" t="s">
        <v>82</v>
      </c>
      <c r="D3387" s="400" t="s">
        <v>15217</v>
      </c>
    </row>
    <row r="3388" spans="1:4" ht="13.5">
      <c r="A3388" s="399">
        <v>103276</v>
      </c>
      <c r="B3388" s="398" t="s">
        <v>8031</v>
      </c>
      <c r="C3388" s="398" t="s">
        <v>82</v>
      </c>
      <c r="D3388" s="400" t="s">
        <v>15218</v>
      </c>
    </row>
    <row r="3389" spans="1:4" ht="13.5">
      <c r="A3389" s="399">
        <v>103277</v>
      </c>
      <c r="B3389" s="398" t="s">
        <v>8032</v>
      </c>
      <c r="C3389" s="398" t="s">
        <v>82</v>
      </c>
      <c r="D3389" s="400" t="s">
        <v>15219</v>
      </c>
    </row>
    <row r="3390" spans="1:4" ht="13.5">
      <c r="A3390" s="399">
        <v>103278</v>
      </c>
      <c r="B3390" s="398" t="s">
        <v>8033</v>
      </c>
      <c r="C3390" s="398" t="s">
        <v>82</v>
      </c>
      <c r="D3390" s="400" t="s">
        <v>15220</v>
      </c>
    </row>
    <row r="3391" spans="1:4" ht="13.5">
      <c r="A3391" s="399">
        <v>103288</v>
      </c>
      <c r="B3391" s="398" t="s">
        <v>8034</v>
      </c>
      <c r="C3391" s="398" t="s">
        <v>82</v>
      </c>
      <c r="D3391" s="400" t="s">
        <v>8035</v>
      </c>
    </row>
    <row r="3392" spans="1:4" ht="13.5">
      <c r="A3392" s="399">
        <v>103289</v>
      </c>
      <c r="B3392" s="398" t="s">
        <v>8036</v>
      </c>
      <c r="C3392" s="398" t="s">
        <v>81</v>
      </c>
      <c r="D3392" s="400" t="s">
        <v>15221</v>
      </c>
    </row>
    <row r="3393" spans="1:4" ht="13.5">
      <c r="A3393" s="399">
        <v>103290</v>
      </c>
      <c r="B3393" s="398" t="s">
        <v>8037</v>
      </c>
      <c r="C3393" s="398" t="s">
        <v>81</v>
      </c>
      <c r="D3393" s="400" t="s">
        <v>15222</v>
      </c>
    </row>
    <row r="3394" spans="1:4" ht="13.5">
      <c r="A3394" s="399">
        <v>103291</v>
      </c>
      <c r="B3394" s="398" t="s">
        <v>8038</v>
      </c>
      <c r="C3394" s="398" t="s">
        <v>81</v>
      </c>
      <c r="D3394" s="400" t="s">
        <v>9363</v>
      </c>
    </row>
    <row r="3395" spans="1:4" ht="13.5">
      <c r="A3395" s="399">
        <v>103292</v>
      </c>
      <c r="B3395" s="398" t="s">
        <v>8039</v>
      </c>
      <c r="C3395" s="398" t="s">
        <v>81</v>
      </c>
      <c r="D3395" s="400" t="s">
        <v>15223</v>
      </c>
    </row>
    <row r="3396" spans="1:4" ht="13.5">
      <c r="A3396" s="399">
        <v>101936</v>
      </c>
      <c r="B3396" s="398" t="s">
        <v>8040</v>
      </c>
      <c r="C3396" s="398" t="s">
        <v>82</v>
      </c>
      <c r="D3396" s="400" t="s">
        <v>15224</v>
      </c>
    </row>
    <row r="3397" spans="1:4" ht="13.5">
      <c r="A3397" s="399">
        <v>101937</v>
      </c>
      <c r="B3397" s="398" t="s">
        <v>8041</v>
      </c>
      <c r="C3397" s="398" t="s">
        <v>82</v>
      </c>
      <c r="D3397" s="400" t="s">
        <v>15225</v>
      </c>
    </row>
    <row r="3398" spans="1:4" ht="13.5">
      <c r="A3398" s="399">
        <v>98294</v>
      </c>
      <c r="B3398" s="398" t="s">
        <v>8042</v>
      </c>
      <c r="C3398" s="398" t="s">
        <v>81</v>
      </c>
      <c r="D3398" s="400" t="s">
        <v>11954</v>
      </c>
    </row>
    <row r="3399" spans="1:4" ht="13.5">
      <c r="A3399" s="399">
        <v>98295</v>
      </c>
      <c r="B3399" s="398" t="s">
        <v>8043</v>
      </c>
      <c r="C3399" s="398" t="s">
        <v>81</v>
      </c>
      <c r="D3399" s="400" t="s">
        <v>15226</v>
      </c>
    </row>
    <row r="3400" spans="1:4" ht="13.5">
      <c r="A3400" s="399">
        <v>98296</v>
      </c>
      <c r="B3400" s="398" t="s">
        <v>8044</v>
      </c>
      <c r="C3400" s="398" t="s">
        <v>81</v>
      </c>
      <c r="D3400" s="400" t="s">
        <v>8741</v>
      </c>
    </row>
    <row r="3401" spans="1:4" ht="13.5">
      <c r="A3401" s="399">
        <v>98297</v>
      </c>
      <c r="B3401" s="398" t="s">
        <v>8045</v>
      </c>
      <c r="C3401" s="398" t="s">
        <v>81</v>
      </c>
      <c r="D3401" s="400" t="s">
        <v>15227</v>
      </c>
    </row>
    <row r="3402" spans="1:4" ht="13.5">
      <c r="A3402" s="399">
        <v>98301</v>
      </c>
      <c r="B3402" s="398" t="s">
        <v>8046</v>
      </c>
      <c r="C3402" s="398" t="s">
        <v>82</v>
      </c>
      <c r="D3402" s="400" t="s">
        <v>15228</v>
      </c>
    </row>
    <row r="3403" spans="1:4" ht="13.5">
      <c r="A3403" s="399">
        <v>98302</v>
      </c>
      <c r="B3403" s="398" t="s">
        <v>8047</v>
      </c>
      <c r="C3403" s="398" t="s">
        <v>82</v>
      </c>
      <c r="D3403" s="400" t="s">
        <v>15229</v>
      </c>
    </row>
    <row r="3404" spans="1:4" ht="13.5">
      <c r="A3404" s="399">
        <v>98304</v>
      </c>
      <c r="B3404" s="398" t="s">
        <v>8048</v>
      </c>
      <c r="C3404" s="398" t="s">
        <v>82</v>
      </c>
      <c r="D3404" s="400" t="s">
        <v>15230</v>
      </c>
    </row>
    <row r="3405" spans="1:4" ht="13.5">
      <c r="A3405" s="399">
        <v>98307</v>
      </c>
      <c r="B3405" s="398" t="s">
        <v>8049</v>
      </c>
      <c r="C3405" s="398" t="s">
        <v>82</v>
      </c>
      <c r="D3405" s="400" t="s">
        <v>15231</v>
      </c>
    </row>
    <row r="3406" spans="1:4" ht="13.5">
      <c r="A3406" s="399">
        <v>98308</v>
      </c>
      <c r="B3406" s="398" t="s">
        <v>8050</v>
      </c>
      <c r="C3406" s="398" t="s">
        <v>82</v>
      </c>
      <c r="D3406" s="400" t="s">
        <v>10911</v>
      </c>
    </row>
    <row r="3407" spans="1:4" ht="13.5">
      <c r="A3407" s="399">
        <v>98593</v>
      </c>
      <c r="B3407" s="398" t="s">
        <v>8051</v>
      </c>
      <c r="C3407" s="398" t="s">
        <v>82</v>
      </c>
      <c r="D3407" s="400" t="s">
        <v>15232</v>
      </c>
    </row>
    <row r="3408" spans="1:4" ht="13.5">
      <c r="A3408" s="399">
        <v>89355</v>
      </c>
      <c r="B3408" s="398" t="s">
        <v>8052</v>
      </c>
      <c r="C3408" s="398" t="s">
        <v>81</v>
      </c>
      <c r="D3408" s="400" t="s">
        <v>15233</v>
      </c>
    </row>
    <row r="3409" spans="1:4" ht="13.5">
      <c r="A3409" s="399">
        <v>89356</v>
      </c>
      <c r="B3409" s="398" t="s">
        <v>8054</v>
      </c>
      <c r="C3409" s="398" t="s">
        <v>81</v>
      </c>
      <c r="D3409" s="400" t="s">
        <v>4190</v>
      </c>
    </row>
    <row r="3410" spans="1:4" ht="13.5">
      <c r="A3410" s="399">
        <v>89357</v>
      </c>
      <c r="B3410" s="398" t="s">
        <v>8055</v>
      </c>
      <c r="C3410" s="398" t="s">
        <v>81</v>
      </c>
      <c r="D3410" s="400" t="s">
        <v>15234</v>
      </c>
    </row>
    <row r="3411" spans="1:4" ht="13.5">
      <c r="A3411" s="399">
        <v>89401</v>
      </c>
      <c r="B3411" s="398" t="s">
        <v>8056</v>
      </c>
      <c r="C3411" s="398" t="s">
        <v>81</v>
      </c>
      <c r="D3411" s="400" t="s">
        <v>15235</v>
      </c>
    </row>
    <row r="3412" spans="1:4" ht="13.5">
      <c r="A3412" s="399">
        <v>89402</v>
      </c>
      <c r="B3412" s="398" t="s">
        <v>8058</v>
      </c>
      <c r="C3412" s="398" t="s">
        <v>81</v>
      </c>
      <c r="D3412" s="400" t="s">
        <v>14741</v>
      </c>
    </row>
    <row r="3413" spans="1:4" ht="13.5">
      <c r="A3413" s="399">
        <v>89403</v>
      </c>
      <c r="B3413" s="398" t="s">
        <v>8059</v>
      </c>
      <c r="C3413" s="398" t="s">
        <v>81</v>
      </c>
      <c r="D3413" s="400" t="s">
        <v>14839</v>
      </c>
    </row>
    <row r="3414" spans="1:4" ht="13.5">
      <c r="A3414" s="399">
        <v>89446</v>
      </c>
      <c r="B3414" s="398" t="s">
        <v>8060</v>
      </c>
      <c r="C3414" s="398" t="s">
        <v>81</v>
      </c>
      <c r="D3414" s="400" t="s">
        <v>8475</v>
      </c>
    </row>
    <row r="3415" spans="1:4" ht="13.5">
      <c r="A3415" s="399">
        <v>89447</v>
      </c>
      <c r="B3415" s="398" t="s">
        <v>8061</v>
      </c>
      <c r="C3415" s="398" t="s">
        <v>81</v>
      </c>
      <c r="D3415" s="400" t="s">
        <v>8388</v>
      </c>
    </row>
    <row r="3416" spans="1:4" ht="13.5">
      <c r="A3416" s="399">
        <v>89448</v>
      </c>
      <c r="B3416" s="398" t="s">
        <v>8062</v>
      </c>
      <c r="C3416" s="398" t="s">
        <v>81</v>
      </c>
      <c r="D3416" s="400" t="s">
        <v>14765</v>
      </c>
    </row>
    <row r="3417" spans="1:4" ht="13.5">
      <c r="A3417" s="399">
        <v>89449</v>
      </c>
      <c r="B3417" s="398" t="s">
        <v>8063</v>
      </c>
      <c r="C3417" s="398" t="s">
        <v>81</v>
      </c>
      <c r="D3417" s="400" t="s">
        <v>15236</v>
      </c>
    </row>
    <row r="3418" spans="1:4" ht="13.5">
      <c r="A3418" s="399">
        <v>89450</v>
      </c>
      <c r="B3418" s="398" t="s">
        <v>8065</v>
      </c>
      <c r="C3418" s="398" t="s">
        <v>81</v>
      </c>
      <c r="D3418" s="400" t="s">
        <v>14722</v>
      </c>
    </row>
    <row r="3419" spans="1:4" ht="13.5">
      <c r="A3419" s="399">
        <v>89451</v>
      </c>
      <c r="B3419" s="398" t="s">
        <v>8066</v>
      </c>
      <c r="C3419" s="398" t="s">
        <v>81</v>
      </c>
      <c r="D3419" s="400" t="s">
        <v>15237</v>
      </c>
    </row>
    <row r="3420" spans="1:4" ht="13.5">
      <c r="A3420" s="399">
        <v>89452</v>
      </c>
      <c r="B3420" s="398" t="s">
        <v>8068</v>
      </c>
      <c r="C3420" s="398" t="s">
        <v>81</v>
      </c>
      <c r="D3420" s="400" t="s">
        <v>8167</v>
      </c>
    </row>
    <row r="3421" spans="1:4" ht="13.5">
      <c r="A3421" s="399">
        <v>89508</v>
      </c>
      <c r="B3421" s="398" t="s">
        <v>8070</v>
      </c>
      <c r="C3421" s="398" t="s">
        <v>81</v>
      </c>
      <c r="D3421" s="400" t="s">
        <v>15238</v>
      </c>
    </row>
    <row r="3422" spans="1:4" ht="13.5">
      <c r="A3422" s="399">
        <v>89509</v>
      </c>
      <c r="B3422" s="398" t="s">
        <v>8071</v>
      </c>
      <c r="C3422" s="398" t="s">
        <v>81</v>
      </c>
      <c r="D3422" s="400" t="s">
        <v>15239</v>
      </c>
    </row>
    <row r="3423" spans="1:4" ht="13.5">
      <c r="A3423" s="399">
        <v>89511</v>
      </c>
      <c r="B3423" s="398" t="s">
        <v>8072</v>
      </c>
      <c r="C3423" s="398" t="s">
        <v>81</v>
      </c>
      <c r="D3423" s="400" t="s">
        <v>15240</v>
      </c>
    </row>
    <row r="3424" spans="1:4" ht="13.5">
      <c r="A3424" s="399">
        <v>89512</v>
      </c>
      <c r="B3424" s="398" t="s">
        <v>8073</v>
      </c>
      <c r="C3424" s="398" t="s">
        <v>81</v>
      </c>
      <c r="D3424" s="400" t="s">
        <v>10030</v>
      </c>
    </row>
    <row r="3425" spans="1:4" ht="13.5">
      <c r="A3425" s="399">
        <v>89576</v>
      </c>
      <c r="B3425" s="398" t="s">
        <v>8074</v>
      </c>
      <c r="C3425" s="398" t="s">
        <v>81</v>
      </c>
      <c r="D3425" s="400" t="s">
        <v>11064</v>
      </c>
    </row>
    <row r="3426" spans="1:4" ht="13.5">
      <c r="A3426" s="399">
        <v>89578</v>
      </c>
      <c r="B3426" s="398" t="s">
        <v>8075</v>
      </c>
      <c r="C3426" s="398" t="s">
        <v>81</v>
      </c>
      <c r="D3426" s="400" t="s">
        <v>15241</v>
      </c>
    </row>
    <row r="3427" spans="1:4" ht="13.5">
      <c r="A3427" s="399">
        <v>89580</v>
      </c>
      <c r="B3427" s="398" t="s">
        <v>8076</v>
      </c>
      <c r="C3427" s="398" t="s">
        <v>81</v>
      </c>
      <c r="D3427" s="400" t="s">
        <v>15242</v>
      </c>
    </row>
    <row r="3428" spans="1:4" ht="13.5">
      <c r="A3428" s="399">
        <v>89633</v>
      </c>
      <c r="B3428" s="398" t="s">
        <v>8077</v>
      </c>
      <c r="C3428" s="398" t="s">
        <v>81</v>
      </c>
      <c r="D3428" s="400" t="s">
        <v>9497</v>
      </c>
    </row>
    <row r="3429" spans="1:4" ht="13.5">
      <c r="A3429" s="399">
        <v>89634</v>
      </c>
      <c r="B3429" s="398" t="s">
        <v>8079</v>
      </c>
      <c r="C3429" s="398" t="s">
        <v>81</v>
      </c>
      <c r="D3429" s="400" t="s">
        <v>15243</v>
      </c>
    </row>
    <row r="3430" spans="1:4" ht="13.5">
      <c r="A3430" s="399">
        <v>89635</v>
      </c>
      <c r="B3430" s="398" t="s">
        <v>8081</v>
      </c>
      <c r="C3430" s="398" t="s">
        <v>81</v>
      </c>
      <c r="D3430" s="400" t="s">
        <v>15244</v>
      </c>
    </row>
    <row r="3431" spans="1:4" ht="13.5">
      <c r="A3431" s="399">
        <v>89636</v>
      </c>
      <c r="B3431" s="398" t="s">
        <v>8082</v>
      </c>
      <c r="C3431" s="398" t="s">
        <v>81</v>
      </c>
      <c r="D3431" s="400" t="s">
        <v>15245</v>
      </c>
    </row>
    <row r="3432" spans="1:4" ht="13.5">
      <c r="A3432" s="399">
        <v>89711</v>
      </c>
      <c r="B3432" s="398" t="s">
        <v>8083</v>
      </c>
      <c r="C3432" s="398" t="s">
        <v>81</v>
      </c>
      <c r="D3432" s="400" t="s">
        <v>8224</v>
      </c>
    </row>
    <row r="3433" spans="1:4" ht="13.5">
      <c r="A3433" s="399">
        <v>89712</v>
      </c>
      <c r="B3433" s="398" t="s">
        <v>8084</v>
      </c>
      <c r="C3433" s="398" t="s">
        <v>81</v>
      </c>
      <c r="D3433" s="400" t="s">
        <v>15246</v>
      </c>
    </row>
    <row r="3434" spans="1:4" ht="13.5">
      <c r="A3434" s="399">
        <v>89713</v>
      </c>
      <c r="B3434" s="398" t="s">
        <v>8086</v>
      </c>
      <c r="C3434" s="398" t="s">
        <v>81</v>
      </c>
      <c r="D3434" s="400" t="s">
        <v>15247</v>
      </c>
    </row>
    <row r="3435" spans="1:4" ht="13.5">
      <c r="A3435" s="399">
        <v>89714</v>
      </c>
      <c r="B3435" s="398" t="s">
        <v>8088</v>
      </c>
      <c r="C3435" s="398" t="s">
        <v>81</v>
      </c>
      <c r="D3435" s="400" t="s">
        <v>15248</v>
      </c>
    </row>
    <row r="3436" spans="1:4" ht="13.5">
      <c r="A3436" s="399">
        <v>89716</v>
      </c>
      <c r="B3436" s="398" t="s">
        <v>8089</v>
      </c>
      <c r="C3436" s="398" t="s">
        <v>81</v>
      </c>
      <c r="D3436" s="400" t="s">
        <v>15249</v>
      </c>
    </row>
    <row r="3437" spans="1:4" ht="13.5">
      <c r="A3437" s="399">
        <v>89717</v>
      </c>
      <c r="B3437" s="398" t="s">
        <v>8090</v>
      </c>
      <c r="C3437" s="398" t="s">
        <v>81</v>
      </c>
      <c r="D3437" s="400" t="s">
        <v>7759</v>
      </c>
    </row>
    <row r="3438" spans="1:4" ht="13.5">
      <c r="A3438" s="399">
        <v>89770</v>
      </c>
      <c r="B3438" s="398" t="s">
        <v>8091</v>
      </c>
      <c r="C3438" s="398" t="s">
        <v>81</v>
      </c>
      <c r="D3438" s="400" t="s">
        <v>15250</v>
      </c>
    </row>
    <row r="3439" spans="1:4" ht="13.5">
      <c r="A3439" s="399">
        <v>89771</v>
      </c>
      <c r="B3439" s="398" t="s">
        <v>8092</v>
      </c>
      <c r="C3439" s="398" t="s">
        <v>81</v>
      </c>
      <c r="D3439" s="400" t="s">
        <v>15251</v>
      </c>
    </row>
    <row r="3440" spans="1:4" ht="13.5">
      <c r="A3440" s="399">
        <v>89773</v>
      </c>
      <c r="B3440" s="398" t="s">
        <v>8093</v>
      </c>
      <c r="C3440" s="398" t="s">
        <v>81</v>
      </c>
      <c r="D3440" s="400" t="s">
        <v>4366</v>
      </c>
    </row>
    <row r="3441" spans="1:4" ht="13.5">
      <c r="A3441" s="399">
        <v>89775</v>
      </c>
      <c r="B3441" s="398" t="s">
        <v>8094</v>
      </c>
      <c r="C3441" s="398" t="s">
        <v>81</v>
      </c>
      <c r="D3441" s="400" t="s">
        <v>15252</v>
      </c>
    </row>
    <row r="3442" spans="1:4" ht="13.5">
      <c r="A3442" s="399">
        <v>89798</v>
      </c>
      <c r="B3442" s="398" t="s">
        <v>8095</v>
      </c>
      <c r="C3442" s="398" t="s">
        <v>81</v>
      </c>
      <c r="D3442" s="400" t="s">
        <v>15253</v>
      </c>
    </row>
    <row r="3443" spans="1:4" ht="13.5">
      <c r="A3443" s="399">
        <v>89799</v>
      </c>
      <c r="B3443" s="398" t="s">
        <v>8097</v>
      </c>
      <c r="C3443" s="398" t="s">
        <v>81</v>
      </c>
      <c r="D3443" s="400" t="s">
        <v>15254</v>
      </c>
    </row>
    <row r="3444" spans="1:4" ht="13.5">
      <c r="A3444" s="399">
        <v>89800</v>
      </c>
      <c r="B3444" s="398" t="s">
        <v>8098</v>
      </c>
      <c r="C3444" s="398" t="s">
        <v>81</v>
      </c>
      <c r="D3444" s="400" t="s">
        <v>15255</v>
      </c>
    </row>
    <row r="3445" spans="1:4" ht="13.5">
      <c r="A3445" s="399">
        <v>89848</v>
      </c>
      <c r="B3445" s="398" t="s">
        <v>8099</v>
      </c>
      <c r="C3445" s="398" t="s">
        <v>81</v>
      </c>
      <c r="D3445" s="400" t="s">
        <v>15256</v>
      </c>
    </row>
    <row r="3446" spans="1:4" ht="13.5">
      <c r="A3446" s="399">
        <v>89849</v>
      </c>
      <c r="B3446" s="398" t="s">
        <v>8100</v>
      </c>
      <c r="C3446" s="398" t="s">
        <v>81</v>
      </c>
      <c r="D3446" s="400" t="s">
        <v>15257</v>
      </c>
    </row>
    <row r="3447" spans="1:4" ht="13.5">
      <c r="A3447" s="399">
        <v>89865</v>
      </c>
      <c r="B3447" s="398" t="s">
        <v>8102</v>
      </c>
      <c r="C3447" s="398" t="s">
        <v>81</v>
      </c>
      <c r="D3447" s="400" t="s">
        <v>10297</v>
      </c>
    </row>
    <row r="3448" spans="1:4" ht="13.5">
      <c r="A3448" s="399">
        <v>91784</v>
      </c>
      <c r="B3448" s="398" t="s">
        <v>8103</v>
      </c>
      <c r="C3448" s="398" t="s">
        <v>81</v>
      </c>
      <c r="D3448" s="400" t="s">
        <v>15258</v>
      </c>
    </row>
    <row r="3449" spans="1:4" ht="13.5">
      <c r="A3449" s="399">
        <v>91785</v>
      </c>
      <c r="B3449" s="398" t="s">
        <v>8104</v>
      </c>
      <c r="C3449" s="398" t="s">
        <v>81</v>
      </c>
      <c r="D3449" s="400" t="s">
        <v>7759</v>
      </c>
    </row>
    <row r="3450" spans="1:4" ht="13.5">
      <c r="A3450" s="399">
        <v>91786</v>
      </c>
      <c r="B3450" s="398" t="s">
        <v>8105</v>
      </c>
      <c r="C3450" s="398" t="s">
        <v>81</v>
      </c>
      <c r="D3450" s="400" t="s">
        <v>15259</v>
      </c>
    </row>
    <row r="3451" spans="1:4" ht="13.5">
      <c r="A3451" s="399">
        <v>91787</v>
      </c>
      <c r="B3451" s="398" t="s">
        <v>8106</v>
      </c>
      <c r="C3451" s="398" t="s">
        <v>81</v>
      </c>
      <c r="D3451" s="400" t="s">
        <v>15260</v>
      </c>
    </row>
    <row r="3452" spans="1:4" ht="13.5">
      <c r="A3452" s="399">
        <v>91788</v>
      </c>
      <c r="B3452" s="398" t="s">
        <v>8107</v>
      </c>
      <c r="C3452" s="398" t="s">
        <v>81</v>
      </c>
      <c r="D3452" s="400" t="s">
        <v>15261</v>
      </c>
    </row>
    <row r="3453" spans="1:4" ht="13.5">
      <c r="A3453" s="399">
        <v>91789</v>
      </c>
      <c r="B3453" s="398" t="s">
        <v>8108</v>
      </c>
      <c r="C3453" s="398" t="s">
        <v>81</v>
      </c>
      <c r="D3453" s="400" t="s">
        <v>5750</v>
      </c>
    </row>
    <row r="3454" spans="1:4" ht="13.5">
      <c r="A3454" s="399">
        <v>91790</v>
      </c>
      <c r="B3454" s="398" t="s">
        <v>8109</v>
      </c>
      <c r="C3454" s="398" t="s">
        <v>81</v>
      </c>
      <c r="D3454" s="400" t="s">
        <v>15262</v>
      </c>
    </row>
    <row r="3455" spans="1:4" ht="13.5">
      <c r="A3455" s="399">
        <v>91791</v>
      </c>
      <c r="B3455" s="398" t="s">
        <v>8110</v>
      </c>
      <c r="C3455" s="398" t="s">
        <v>81</v>
      </c>
      <c r="D3455" s="400" t="s">
        <v>15263</v>
      </c>
    </row>
    <row r="3456" spans="1:4" ht="13.5">
      <c r="A3456" s="399">
        <v>91792</v>
      </c>
      <c r="B3456" s="398" t="s">
        <v>8112</v>
      </c>
      <c r="C3456" s="398" t="s">
        <v>81</v>
      </c>
      <c r="D3456" s="400" t="s">
        <v>9696</v>
      </c>
    </row>
    <row r="3457" spans="1:4" ht="13.5">
      <c r="A3457" s="399">
        <v>91793</v>
      </c>
      <c r="B3457" s="398" t="s">
        <v>8113</v>
      </c>
      <c r="C3457" s="398" t="s">
        <v>81</v>
      </c>
      <c r="D3457" s="400" t="s">
        <v>15264</v>
      </c>
    </row>
    <row r="3458" spans="1:4" ht="13.5">
      <c r="A3458" s="399">
        <v>91794</v>
      </c>
      <c r="B3458" s="398" t="s">
        <v>8114</v>
      </c>
      <c r="C3458" s="398" t="s">
        <v>81</v>
      </c>
      <c r="D3458" s="400" t="s">
        <v>15265</v>
      </c>
    </row>
    <row r="3459" spans="1:4" ht="13.5">
      <c r="A3459" s="399">
        <v>91795</v>
      </c>
      <c r="B3459" s="398" t="s">
        <v>8115</v>
      </c>
      <c r="C3459" s="398" t="s">
        <v>81</v>
      </c>
      <c r="D3459" s="400" t="s">
        <v>14726</v>
      </c>
    </row>
    <row r="3460" spans="1:4" ht="13.5">
      <c r="A3460" s="399">
        <v>91796</v>
      </c>
      <c r="B3460" s="398" t="s">
        <v>8116</v>
      </c>
      <c r="C3460" s="398" t="s">
        <v>81</v>
      </c>
      <c r="D3460" s="400" t="s">
        <v>15266</v>
      </c>
    </row>
    <row r="3461" spans="1:4" ht="13.5">
      <c r="A3461" s="399">
        <v>92275</v>
      </c>
      <c r="B3461" s="398" t="s">
        <v>8117</v>
      </c>
      <c r="C3461" s="398" t="s">
        <v>81</v>
      </c>
      <c r="D3461" s="400" t="s">
        <v>8118</v>
      </c>
    </row>
    <row r="3462" spans="1:4" ht="13.5">
      <c r="A3462" s="399">
        <v>92276</v>
      </c>
      <c r="B3462" s="398" t="s">
        <v>8119</v>
      </c>
      <c r="C3462" s="398" t="s">
        <v>81</v>
      </c>
      <c r="D3462" s="400" t="s">
        <v>8120</v>
      </c>
    </row>
    <row r="3463" spans="1:4" ht="13.5">
      <c r="A3463" s="399">
        <v>92277</v>
      </c>
      <c r="B3463" s="398" t="s">
        <v>8121</v>
      </c>
      <c r="C3463" s="398" t="s">
        <v>81</v>
      </c>
      <c r="D3463" s="400" t="s">
        <v>8122</v>
      </c>
    </row>
    <row r="3464" spans="1:4" ht="13.5">
      <c r="A3464" s="399">
        <v>92278</v>
      </c>
      <c r="B3464" s="398" t="s">
        <v>8123</v>
      </c>
      <c r="C3464" s="398" t="s">
        <v>81</v>
      </c>
      <c r="D3464" s="400" t="s">
        <v>8124</v>
      </c>
    </row>
    <row r="3465" spans="1:4" ht="13.5">
      <c r="A3465" s="399">
        <v>92279</v>
      </c>
      <c r="B3465" s="398" t="s">
        <v>8125</v>
      </c>
      <c r="C3465" s="398" t="s">
        <v>81</v>
      </c>
      <c r="D3465" s="400" t="s">
        <v>8126</v>
      </c>
    </row>
    <row r="3466" spans="1:4" ht="13.5">
      <c r="A3466" s="399">
        <v>92280</v>
      </c>
      <c r="B3466" s="398" t="s">
        <v>8127</v>
      </c>
      <c r="C3466" s="398" t="s">
        <v>81</v>
      </c>
      <c r="D3466" s="400" t="s">
        <v>8128</v>
      </c>
    </row>
    <row r="3467" spans="1:4" ht="13.5">
      <c r="A3467" s="399">
        <v>92281</v>
      </c>
      <c r="B3467" s="398" t="s">
        <v>8129</v>
      </c>
      <c r="C3467" s="398" t="s">
        <v>81</v>
      </c>
      <c r="D3467" s="400" t="s">
        <v>15267</v>
      </c>
    </row>
    <row r="3468" spans="1:4" ht="13.5">
      <c r="A3468" s="399">
        <v>92282</v>
      </c>
      <c r="B3468" s="398" t="s">
        <v>8130</v>
      </c>
      <c r="C3468" s="398" t="s">
        <v>81</v>
      </c>
      <c r="D3468" s="400" t="s">
        <v>15268</v>
      </c>
    </row>
    <row r="3469" spans="1:4" ht="13.5">
      <c r="A3469" s="399">
        <v>92283</v>
      </c>
      <c r="B3469" s="398" t="s">
        <v>8131</v>
      </c>
      <c r="C3469" s="398" t="s">
        <v>81</v>
      </c>
      <c r="D3469" s="400" t="s">
        <v>15269</v>
      </c>
    </row>
    <row r="3470" spans="1:4" ht="13.5">
      <c r="A3470" s="399">
        <v>92284</v>
      </c>
      <c r="B3470" s="398" t="s">
        <v>8132</v>
      </c>
      <c r="C3470" s="398" t="s">
        <v>81</v>
      </c>
      <c r="D3470" s="400" t="s">
        <v>15270</v>
      </c>
    </row>
    <row r="3471" spans="1:4" ht="13.5">
      <c r="A3471" s="399">
        <v>92285</v>
      </c>
      <c r="B3471" s="398" t="s">
        <v>8133</v>
      </c>
      <c r="C3471" s="398" t="s">
        <v>81</v>
      </c>
      <c r="D3471" s="400" t="s">
        <v>15271</v>
      </c>
    </row>
    <row r="3472" spans="1:4" ht="13.5">
      <c r="A3472" s="399">
        <v>92286</v>
      </c>
      <c r="B3472" s="398" t="s">
        <v>8134</v>
      </c>
      <c r="C3472" s="398" t="s">
        <v>81</v>
      </c>
      <c r="D3472" s="400" t="s">
        <v>15272</v>
      </c>
    </row>
    <row r="3473" spans="1:4" ht="13.5">
      <c r="A3473" s="399">
        <v>92305</v>
      </c>
      <c r="B3473" s="398" t="s">
        <v>8135</v>
      </c>
      <c r="C3473" s="398" t="s">
        <v>81</v>
      </c>
      <c r="D3473" s="400" t="s">
        <v>5264</v>
      </c>
    </row>
    <row r="3474" spans="1:4" ht="13.5">
      <c r="A3474" s="399">
        <v>92306</v>
      </c>
      <c r="B3474" s="398" t="s">
        <v>8136</v>
      </c>
      <c r="C3474" s="398" t="s">
        <v>81</v>
      </c>
      <c r="D3474" s="400" t="s">
        <v>8137</v>
      </c>
    </row>
    <row r="3475" spans="1:4" ht="13.5">
      <c r="A3475" s="399">
        <v>92307</v>
      </c>
      <c r="B3475" s="398" t="s">
        <v>8138</v>
      </c>
      <c r="C3475" s="398" t="s">
        <v>81</v>
      </c>
      <c r="D3475" s="400" t="s">
        <v>8139</v>
      </c>
    </row>
    <row r="3476" spans="1:4" ht="13.5">
      <c r="A3476" s="399">
        <v>92308</v>
      </c>
      <c r="B3476" s="398" t="s">
        <v>8140</v>
      </c>
      <c r="C3476" s="398" t="s">
        <v>81</v>
      </c>
      <c r="D3476" s="400" t="s">
        <v>15273</v>
      </c>
    </row>
    <row r="3477" spans="1:4" ht="13.5">
      <c r="A3477" s="399">
        <v>92309</v>
      </c>
      <c r="B3477" s="398" t="s">
        <v>8141</v>
      </c>
      <c r="C3477" s="398" t="s">
        <v>81</v>
      </c>
      <c r="D3477" s="400" t="s">
        <v>15274</v>
      </c>
    </row>
    <row r="3478" spans="1:4" ht="13.5">
      <c r="A3478" s="399">
        <v>92310</v>
      </c>
      <c r="B3478" s="398" t="s">
        <v>8142</v>
      </c>
      <c r="C3478" s="398" t="s">
        <v>81</v>
      </c>
      <c r="D3478" s="400" t="s">
        <v>15275</v>
      </c>
    </row>
    <row r="3479" spans="1:4" ht="13.5">
      <c r="A3479" s="399">
        <v>92320</v>
      </c>
      <c r="B3479" s="398" t="s">
        <v>8143</v>
      </c>
      <c r="C3479" s="398" t="s">
        <v>81</v>
      </c>
      <c r="D3479" s="400" t="s">
        <v>8144</v>
      </c>
    </row>
    <row r="3480" spans="1:4" ht="13.5">
      <c r="A3480" s="399">
        <v>92321</v>
      </c>
      <c r="B3480" s="398" t="s">
        <v>8145</v>
      </c>
      <c r="C3480" s="398" t="s">
        <v>81</v>
      </c>
      <c r="D3480" s="400" t="s">
        <v>8146</v>
      </c>
    </row>
    <row r="3481" spans="1:4" ht="13.5">
      <c r="A3481" s="399">
        <v>92322</v>
      </c>
      <c r="B3481" s="398" t="s">
        <v>8147</v>
      </c>
      <c r="C3481" s="398" t="s">
        <v>81</v>
      </c>
      <c r="D3481" s="400" t="s">
        <v>8148</v>
      </c>
    </row>
    <row r="3482" spans="1:4" ht="13.5">
      <c r="A3482" s="399">
        <v>92323</v>
      </c>
      <c r="B3482" s="398" t="s">
        <v>8149</v>
      </c>
      <c r="C3482" s="398" t="s">
        <v>81</v>
      </c>
      <c r="D3482" s="400" t="s">
        <v>14941</v>
      </c>
    </row>
    <row r="3483" spans="1:4" ht="13.5">
      <c r="A3483" s="399">
        <v>92324</v>
      </c>
      <c r="B3483" s="398" t="s">
        <v>8150</v>
      </c>
      <c r="C3483" s="398" t="s">
        <v>81</v>
      </c>
      <c r="D3483" s="400" t="s">
        <v>15276</v>
      </c>
    </row>
    <row r="3484" spans="1:4" ht="13.5">
      <c r="A3484" s="399">
        <v>92325</v>
      </c>
      <c r="B3484" s="398" t="s">
        <v>8152</v>
      </c>
      <c r="C3484" s="398" t="s">
        <v>81</v>
      </c>
      <c r="D3484" s="400" t="s">
        <v>15277</v>
      </c>
    </row>
    <row r="3485" spans="1:4" ht="13.5">
      <c r="A3485" s="399">
        <v>92335</v>
      </c>
      <c r="B3485" s="398" t="s">
        <v>8153</v>
      </c>
      <c r="C3485" s="398" t="s">
        <v>81</v>
      </c>
      <c r="D3485" s="400" t="s">
        <v>15278</v>
      </c>
    </row>
    <row r="3486" spans="1:4" ht="13.5">
      <c r="A3486" s="399">
        <v>92336</v>
      </c>
      <c r="B3486" s="398" t="s">
        <v>8154</v>
      </c>
      <c r="C3486" s="398" t="s">
        <v>81</v>
      </c>
      <c r="D3486" s="400" t="s">
        <v>15279</v>
      </c>
    </row>
    <row r="3487" spans="1:4" ht="13.5">
      <c r="A3487" s="399">
        <v>92337</v>
      </c>
      <c r="B3487" s="398" t="s">
        <v>8155</v>
      </c>
      <c r="C3487" s="398" t="s">
        <v>81</v>
      </c>
      <c r="D3487" s="400" t="s">
        <v>15280</v>
      </c>
    </row>
    <row r="3488" spans="1:4" ht="13.5">
      <c r="A3488" s="399">
        <v>92338</v>
      </c>
      <c r="B3488" s="398" t="s">
        <v>8156</v>
      </c>
      <c r="C3488" s="398" t="s">
        <v>81</v>
      </c>
      <c r="D3488" s="400" t="s">
        <v>15281</v>
      </c>
    </row>
    <row r="3489" spans="1:4" ht="13.5">
      <c r="A3489" s="399">
        <v>92339</v>
      </c>
      <c r="B3489" s="398" t="s">
        <v>8157</v>
      </c>
      <c r="C3489" s="398" t="s">
        <v>81</v>
      </c>
      <c r="D3489" s="400" t="s">
        <v>15282</v>
      </c>
    </row>
    <row r="3490" spans="1:4" ht="13.5">
      <c r="A3490" s="399">
        <v>92341</v>
      </c>
      <c r="B3490" s="398" t="s">
        <v>8158</v>
      </c>
      <c r="C3490" s="398" t="s">
        <v>81</v>
      </c>
      <c r="D3490" s="400" t="s">
        <v>15283</v>
      </c>
    </row>
    <row r="3491" spans="1:4" ht="13.5">
      <c r="A3491" s="399">
        <v>92342</v>
      </c>
      <c r="B3491" s="398" t="s">
        <v>8159</v>
      </c>
      <c r="C3491" s="398" t="s">
        <v>81</v>
      </c>
      <c r="D3491" s="400" t="s">
        <v>15284</v>
      </c>
    </row>
    <row r="3492" spans="1:4" ht="13.5">
      <c r="A3492" s="399">
        <v>92343</v>
      </c>
      <c r="B3492" s="398" t="s">
        <v>8160</v>
      </c>
      <c r="C3492" s="398" t="s">
        <v>81</v>
      </c>
      <c r="D3492" s="400" t="s">
        <v>15285</v>
      </c>
    </row>
    <row r="3493" spans="1:4" ht="13.5">
      <c r="A3493" s="399">
        <v>92359</v>
      </c>
      <c r="B3493" s="398" t="s">
        <v>8161</v>
      </c>
      <c r="C3493" s="398" t="s">
        <v>81</v>
      </c>
      <c r="D3493" s="400" t="s">
        <v>15286</v>
      </c>
    </row>
    <row r="3494" spans="1:4" ht="13.5">
      <c r="A3494" s="399">
        <v>92360</v>
      </c>
      <c r="B3494" s="398" t="s">
        <v>8162</v>
      </c>
      <c r="C3494" s="398" t="s">
        <v>81</v>
      </c>
      <c r="D3494" s="400" t="s">
        <v>15287</v>
      </c>
    </row>
    <row r="3495" spans="1:4" ht="13.5">
      <c r="A3495" s="399">
        <v>92361</v>
      </c>
      <c r="B3495" s="398" t="s">
        <v>8163</v>
      </c>
      <c r="C3495" s="398" t="s">
        <v>81</v>
      </c>
      <c r="D3495" s="400" t="s">
        <v>15288</v>
      </c>
    </row>
    <row r="3496" spans="1:4" ht="13.5">
      <c r="A3496" s="399">
        <v>92362</v>
      </c>
      <c r="B3496" s="398" t="s">
        <v>8164</v>
      </c>
      <c r="C3496" s="398" t="s">
        <v>81</v>
      </c>
      <c r="D3496" s="400" t="s">
        <v>15289</v>
      </c>
    </row>
    <row r="3497" spans="1:4" ht="13.5">
      <c r="A3497" s="399">
        <v>92364</v>
      </c>
      <c r="B3497" s="398" t="s">
        <v>8165</v>
      </c>
      <c r="C3497" s="398" t="s">
        <v>81</v>
      </c>
      <c r="D3497" s="400" t="s">
        <v>15290</v>
      </c>
    </row>
    <row r="3498" spans="1:4" ht="13.5">
      <c r="A3498" s="399">
        <v>92365</v>
      </c>
      <c r="B3498" s="398" t="s">
        <v>8166</v>
      </c>
      <c r="C3498" s="398" t="s">
        <v>81</v>
      </c>
      <c r="D3498" s="400" t="s">
        <v>15291</v>
      </c>
    </row>
    <row r="3499" spans="1:4" ht="13.5">
      <c r="A3499" s="399">
        <v>92366</v>
      </c>
      <c r="B3499" s="398" t="s">
        <v>8168</v>
      </c>
      <c r="C3499" s="398" t="s">
        <v>81</v>
      </c>
      <c r="D3499" s="400" t="s">
        <v>15292</v>
      </c>
    </row>
    <row r="3500" spans="1:4" ht="13.5">
      <c r="A3500" s="399">
        <v>92367</v>
      </c>
      <c r="B3500" s="398" t="s">
        <v>8169</v>
      </c>
      <c r="C3500" s="398" t="s">
        <v>81</v>
      </c>
      <c r="D3500" s="400" t="s">
        <v>15293</v>
      </c>
    </row>
    <row r="3501" spans="1:4" ht="13.5">
      <c r="A3501" s="399">
        <v>92368</v>
      </c>
      <c r="B3501" s="398" t="s">
        <v>8170</v>
      </c>
      <c r="C3501" s="398" t="s">
        <v>81</v>
      </c>
      <c r="D3501" s="400" t="s">
        <v>15294</v>
      </c>
    </row>
    <row r="3502" spans="1:4" ht="13.5">
      <c r="A3502" s="399">
        <v>92645</v>
      </c>
      <c r="B3502" s="398" t="s">
        <v>8171</v>
      </c>
      <c r="C3502" s="398" t="s">
        <v>81</v>
      </c>
      <c r="D3502" s="400" t="s">
        <v>15295</v>
      </c>
    </row>
    <row r="3503" spans="1:4" ht="13.5">
      <c r="A3503" s="399">
        <v>92646</v>
      </c>
      <c r="B3503" s="398" t="s">
        <v>8172</v>
      </c>
      <c r="C3503" s="398" t="s">
        <v>81</v>
      </c>
      <c r="D3503" s="400" t="s">
        <v>15296</v>
      </c>
    </row>
    <row r="3504" spans="1:4" ht="13.5">
      <c r="A3504" s="399">
        <v>92648</v>
      </c>
      <c r="B3504" s="398" t="s">
        <v>8173</v>
      </c>
      <c r="C3504" s="398" t="s">
        <v>81</v>
      </c>
      <c r="D3504" s="400" t="s">
        <v>15297</v>
      </c>
    </row>
    <row r="3505" spans="1:4" ht="13.5">
      <c r="A3505" s="399">
        <v>92649</v>
      </c>
      <c r="B3505" s="398" t="s">
        <v>8174</v>
      </c>
      <c r="C3505" s="398" t="s">
        <v>81</v>
      </c>
      <c r="D3505" s="400" t="s">
        <v>15298</v>
      </c>
    </row>
    <row r="3506" spans="1:4" ht="13.5">
      <c r="A3506" s="399">
        <v>92650</v>
      </c>
      <c r="B3506" s="398" t="s">
        <v>8175</v>
      </c>
      <c r="C3506" s="398" t="s">
        <v>81</v>
      </c>
      <c r="D3506" s="400" t="s">
        <v>4547</v>
      </c>
    </row>
    <row r="3507" spans="1:4" ht="13.5">
      <c r="A3507" s="399">
        <v>92652</v>
      </c>
      <c r="B3507" s="398" t="s">
        <v>8176</v>
      </c>
      <c r="C3507" s="398" t="s">
        <v>81</v>
      </c>
      <c r="D3507" s="400" t="s">
        <v>15299</v>
      </c>
    </row>
    <row r="3508" spans="1:4" ht="13.5">
      <c r="A3508" s="399">
        <v>92653</v>
      </c>
      <c r="B3508" s="398" t="s">
        <v>8177</v>
      </c>
      <c r="C3508" s="398" t="s">
        <v>81</v>
      </c>
      <c r="D3508" s="400" t="s">
        <v>15300</v>
      </c>
    </row>
    <row r="3509" spans="1:4" ht="13.5">
      <c r="A3509" s="399">
        <v>92654</v>
      </c>
      <c r="B3509" s="398" t="s">
        <v>8178</v>
      </c>
      <c r="C3509" s="398" t="s">
        <v>81</v>
      </c>
      <c r="D3509" s="400" t="s">
        <v>15301</v>
      </c>
    </row>
    <row r="3510" spans="1:4" ht="13.5">
      <c r="A3510" s="399">
        <v>92655</v>
      </c>
      <c r="B3510" s="398" t="s">
        <v>8179</v>
      </c>
      <c r="C3510" s="398" t="s">
        <v>81</v>
      </c>
      <c r="D3510" s="400" t="s">
        <v>15302</v>
      </c>
    </row>
    <row r="3511" spans="1:4" ht="13.5">
      <c r="A3511" s="399">
        <v>92656</v>
      </c>
      <c r="B3511" s="398" t="s">
        <v>8180</v>
      </c>
      <c r="C3511" s="398" t="s">
        <v>81</v>
      </c>
      <c r="D3511" s="400" t="s">
        <v>15303</v>
      </c>
    </row>
    <row r="3512" spans="1:4" ht="13.5">
      <c r="A3512" s="399">
        <v>92687</v>
      </c>
      <c r="B3512" s="398" t="s">
        <v>8181</v>
      </c>
      <c r="C3512" s="398" t="s">
        <v>81</v>
      </c>
      <c r="D3512" s="400" t="s">
        <v>11151</v>
      </c>
    </row>
    <row r="3513" spans="1:4" ht="13.5">
      <c r="A3513" s="399">
        <v>92688</v>
      </c>
      <c r="B3513" s="398" t="s">
        <v>8182</v>
      </c>
      <c r="C3513" s="398" t="s">
        <v>81</v>
      </c>
      <c r="D3513" s="400" t="s">
        <v>15304</v>
      </c>
    </row>
    <row r="3514" spans="1:4" ht="13.5">
      <c r="A3514" s="399">
        <v>92689</v>
      </c>
      <c r="B3514" s="398" t="s">
        <v>8184</v>
      </c>
      <c r="C3514" s="398" t="s">
        <v>81</v>
      </c>
      <c r="D3514" s="400" t="s">
        <v>15305</v>
      </c>
    </row>
    <row r="3515" spans="1:4" ht="13.5">
      <c r="A3515" s="399">
        <v>92690</v>
      </c>
      <c r="B3515" s="398" t="s">
        <v>8185</v>
      </c>
      <c r="C3515" s="398" t="s">
        <v>81</v>
      </c>
      <c r="D3515" s="400" t="s">
        <v>4557</v>
      </c>
    </row>
    <row r="3516" spans="1:4" ht="13.5">
      <c r="A3516" s="399">
        <v>92691</v>
      </c>
      <c r="B3516" s="398" t="s">
        <v>8186</v>
      </c>
      <c r="C3516" s="398" t="s">
        <v>81</v>
      </c>
      <c r="D3516" s="400" t="s">
        <v>15306</v>
      </c>
    </row>
    <row r="3517" spans="1:4" ht="13.5">
      <c r="A3517" s="399">
        <v>94462</v>
      </c>
      <c r="B3517" s="398" t="s">
        <v>8187</v>
      </c>
      <c r="C3517" s="398" t="s">
        <v>81</v>
      </c>
      <c r="D3517" s="400" t="s">
        <v>15307</v>
      </c>
    </row>
    <row r="3518" spans="1:4" ht="13.5">
      <c r="A3518" s="399">
        <v>94463</v>
      </c>
      <c r="B3518" s="398" t="s">
        <v>8188</v>
      </c>
      <c r="C3518" s="398" t="s">
        <v>81</v>
      </c>
      <c r="D3518" s="400" t="s">
        <v>13389</v>
      </c>
    </row>
    <row r="3519" spans="1:4" ht="13.5">
      <c r="A3519" s="399">
        <v>94464</v>
      </c>
      <c r="B3519" s="398" t="s">
        <v>8189</v>
      </c>
      <c r="C3519" s="398" t="s">
        <v>81</v>
      </c>
      <c r="D3519" s="400" t="s">
        <v>15308</v>
      </c>
    </row>
    <row r="3520" spans="1:4" ht="13.5">
      <c r="A3520" s="399">
        <v>94602</v>
      </c>
      <c r="B3520" s="398" t="s">
        <v>8190</v>
      </c>
      <c r="C3520" s="398" t="s">
        <v>81</v>
      </c>
      <c r="D3520" s="400" t="s">
        <v>8191</v>
      </c>
    </row>
    <row r="3521" spans="1:4" ht="13.5">
      <c r="A3521" s="399">
        <v>94603</v>
      </c>
      <c r="B3521" s="398" t="s">
        <v>8192</v>
      </c>
      <c r="C3521" s="398" t="s">
        <v>81</v>
      </c>
      <c r="D3521" s="400" t="s">
        <v>8193</v>
      </c>
    </row>
    <row r="3522" spans="1:4" ht="13.5">
      <c r="A3522" s="399">
        <v>94604</v>
      </c>
      <c r="B3522" s="398" t="s">
        <v>8194</v>
      </c>
      <c r="C3522" s="398" t="s">
        <v>81</v>
      </c>
      <c r="D3522" s="400" t="s">
        <v>8195</v>
      </c>
    </row>
    <row r="3523" spans="1:4" ht="13.5">
      <c r="A3523" s="399">
        <v>94605</v>
      </c>
      <c r="B3523" s="398" t="s">
        <v>8196</v>
      </c>
      <c r="C3523" s="398" t="s">
        <v>81</v>
      </c>
      <c r="D3523" s="400" t="s">
        <v>8197</v>
      </c>
    </row>
    <row r="3524" spans="1:4" ht="13.5">
      <c r="A3524" s="399">
        <v>94648</v>
      </c>
      <c r="B3524" s="398" t="s">
        <v>8198</v>
      </c>
      <c r="C3524" s="398" t="s">
        <v>81</v>
      </c>
      <c r="D3524" s="400" t="s">
        <v>15309</v>
      </c>
    </row>
    <row r="3525" spans="1:4" ht="13.5">
      <c r="A3525" s="399">
        <v>94649</v>
      </c>
      <c r="B3525" s="398" t="s">
        <v>8200</v>
      </c>
      <c r="C3525" s="398" t="s">
        <v>81</v>
      </c>
      <c r="D3525" s="400" t="s">
        <v>14106</v>
      </c>
    </row>
    <row r="3526" spans="1:4" ht="13.5">
      <c r="A3526" s="399">
        <v>94650</v>
      </c>
      <c r="B3526" s="398" t="s">
        <v>8201</v>
      </c>
      <c r="C3526" s="398" t="s">
        <v>81</v>
      </c>
      <c r="D3526" s="400" t="s">
        <v>7698</v>
      </c>
    </row>
    <row r="3527" spans="1:4" ht="13.5">
      <c r="A3527" s="399">
        <v>94651</v>
      </c>
      <c r="B3527" s="398" t="s">
        <v>8203</v>
      </c>
      <c r="C3527" s="398" t="s">
        <v>81</v>
      </c>
      <c r="D3527" s="400" t="s">
        <v>15173</v>
      </c>
    </row>
    <row r="3528" spans="1:4" ht="13.5">
      <c r="A3528" s="399">
        <v>94652</v>
      </c>
      <c r="B3528" s="398" t="s">
        <v>8204</v>
      </c>
      <c r="C3528" s="398" t="s">
        <v>81</v>
      </c>
      <c r="D3528" s="400" t="s">
        <v>15310</v>
      </c>
    </row>
    <row r="3529" spans="1:4" ht="13.5">
      <c r="A3529" s="399">
        <v>94653</v>
      </c>
      <c r="B3529" s="398" t="s">
        <v>8205</v>
      </c>
      <c r="C3529" s="398" t="s">
        <v>81</v>
      </c>
      <c r="D3529" s="400" t="s">
        <v>15311</v>
      </c>
    </row>
    <row r="3530" spans="1:4" ht="13.5">
      <c r="A3530" s="399">
        <v>94654</v>
      </c>
      <c r="B3530" s="398" t="s">
        <v>8206</v>
      </c>
      <c r="C3530" s="398" t="s">
        <v>81</v>
      </c>
      <c r="D3530" s="400" t="s">
        <v>15312</v>
      </c>
    </row>
    <row r="3531" spans="1:4" ht="13.5">
      <c r="A3531" s="399">
        <v>94655</v>
      </c>
      <c r="B3531" s="398" t="s">
        <v>8208</v>
      </c>
      <c r="C3531" s="398" t="s">
        <v>81</v>
      </c>
      <c r="D3531" s="400" t="s">
        <v>9273</v>
      </c>
    </row>
    <row r="3532" spans="1:4" ht="13.5">
      <c r="A3532" s="399">
        <v>94716</v>
      </c>
      <c r="B3532" s="398" t="s">
        <v>8209</v>
      </c>
      <c r="C3532" s="398" t="s">
        <v>81</v>
      </c>
      <c r="D3532" s="400" t="s">
        <v>13592</v>
      </c>
    </row>
    <row r="3533" spans="1:4" ht="13.5">
      <c r="A3533" s="399">
        <v>94717</v>
      </c>
      <c r="B3533" s="398" t="s">
        <v>8211</v>
      </c>
      <c r="C3533" s="398" t="s">
        <v>81</v>
      </c>
      <c r="D3533" s="400" t="s">
        <v>7672</v>
      </c>
    </row>
    <row r="3534" spans="1:4" ht="13.5">
      <c r="A3534" s="399">
        <v>94718</v>
      </c>
      <c r="B3534" s="398" t="s">
        <v>8212</v>
      </c>
      <c r="C3534" s="398" t="s">
        <v>81</v>
      </c>
      <c r="D3534" s="400" t="s">
        <v>13198</v>
      </c>
    </row>
    <row r="3535" spans="1:4" ht="13.5">
      <c r="A3535" s="399">
        <v>94719</v>
      </c>
      <c r="B3535" s="398" t="s">
        <v>8214</v>
      </c>
      <c r="C3535" s="398" t="s">
        <v>81</v>
      </c>
      <c r="D3535" s="400" t="s">
        <v>15313</v>
      </c>
    </row>
    <row r="3536" spans="1:4" ht="13.5">
      <c r="A3536" s="399">
        <v>94720</v>
      </c>
      <c r="B3536" s="398" t="s">
        <v>8215</v>
      </c>
      <c r="C3536" s="398" t="s">
        <v>81</v>
      </c>
      <c r="D3536" s="400" t="s">
        <v>15314</v>
      </c>
    </row>
    <row r="3537" spans="1:4" ht="13.5">
      <c r="A3537" s="399">
        <v>94721</v>
      </c>
      <c r="B3537" s="398" t="s">
        <v>8216</v>
      </c>
      <c r="C3537" s="398" t="s">
        <v>81</v>
      </c>
      <c r="D3537" s="400" t="s">
        <v>15315</v>
      </c>
    </row>
    <row r="3538" spans="1:4" ht="13.5">
      <c r="A3538" s="399">
        <v>94722</v>
      </c>
      <c r="B3538" s="398" t="s">
        <v>8218</v>
      </c>
      <c r="C3538" s="398" t="s">
        <v>81</v>
      </c>
      <c r="D3538" s="400" t="s">
        <v>15316</v>
      </c>
    </row>
    <row r="3539" spans="1:4" ht="13.5">
      <c r="A3539" s="399">
        <v>95697</v>
      </c>
      <c r="B3539" s="398" t="s">
        <v>8219</v>
      </c>
      <c r="C3539" s="398" t="s">
        <v>81</v>
      </c>
      <c r="D3539" s="400" t="s">
        <v>15317</v>
      </c>
    </row>
    <row r="3540" spans="1:4" ht="13.5">
      <c r="A3540" s="399">
        <v>96635</v>
      </c>
      <c r="B3540" s="398" t="s">
        <v>8220</v>
      </c>
      <c r="C3540" s="398" t="s">
        <v>81</v>
      </c>
      <c r="D3540" s="400" t="s">
        <v>15318</v>
      </c>
    </row>
    <row r="3541" spans="1:4" ht="13.5">
      <c r="A3541" s="399">
        <v>96636</v>
      </c>
      <c r="B3541" s="398" t="s">
        <v>8221</v>
      </c>
      <c r="C3541" s="398" t="s">
        <v>81</v>
      </c>
      <c r="D3541" s="400" t="s">
        <v>15319</v>
      </c>
    </row>
    <row r="3542" spans="1:4" ht="13.5">
      <c r="A3542" s="399">
        <v>96644</v>
      </c>
      <c r="B3542" s="398" t="s">
        <v>8223</v>
      </c>
      <c r="C3542" s="398" t="s">
        <v>81</v>
      </c>
      <c r="D3542" s="400" t="s">
        <v>15320</v>
      </c>
    </row>
    <row r="3543" spans="1:4" ht="13.5">
      <c r="A3543" s="399">
        <v>96645</v>
      </c>
      <c r="B3543" s="398" t="s">
        <v>8225</v>
      </c>
      <c r="C3543" s="398" t="s">
        <v>81</v>
      </c>
      <c r="D3543" s="400" t="s">
        <v>15321</v>
      </c>
    </row>
    <row r="3544" spans="1:4" ht="13.5">
      <c r="A3544" s="399">
        <v>96646</v>
      </c>
      <c r="B3544" s="398" t="s">
        <v>8226</v>
      </c>
      <c r="C3544" s="398" t="s">
        <v>81</v>
      </c>
      <c r="D3544" s="400" t="s">
        <v>8621</v>
      </c>
    </row>
    <row r="3545" spans="1:4" ht="13.5">
      <c r="A3545" s="399">
        <v>96647</v>
      </c>
      <c r="B3545" s="398" t="s">
        <v>8227</v>
      </c>
      <c r="C3545" s="398" t="s">
        <v>81</v>
      </c>
      <c r="D3545" s="400" t="s">
        <v>15322</v>
      </c>
    </row>
    <row r="3546" spans="1:4" ht="13.5">
      <c r="A3546" s="399">
        <v>96648</v>
      </c>
      <c r="B3546" s="398" t="s">
        <v>8228</v>
      </c>
      <c r="C3546" s="398" t="s">
        <v>81</v>
      </c>
      <c r="D3546" s="400" t="s">
        <v>15239</v>
      </c>
    </row>
    <row r="3547" spans="1:4" ht="13.5">
      <c r="A3547" s="399">
        <v>96649</v>
      </c>
      <c r="B3547" s="398" t="s">
        <v>8230</v>
      </c>
      <c r="C3547" s="398" t="s">
        <v>81</v>
      </c>
      <c r="D3547" s="400" t="s">
        <v>15323</v>
      </c>
    </row>
    <row r="3548" spans="1:4" ht="13.5">
      <c r="A3548" s="399">
        <v>96668</v>
      </c>
      <c r="B3548" s="398" t="s">
        <v>8231</v>
      </c>
      <c r="C3548" s="398" t="s">
        <v>81</v>
      </c>
      <c r="D3548" s="400" t="s">
        <v>7197</v>
      </c>
    </row>
    <row r="3549" spans="1:4" ht="13.5">
      <c r="A3549" s="399">
        <v>96669</v>
      </c>
      <c r="B3549" s="398" t="s">
        <v>8232</v>
      </c>
      <c r="C3549" s="398" t="s">
        <v>81</v>
      </c>
      <c r="D3549" s="400" t="s">
        <v>11233</v>
      </c>
    </row>
    <row r="3550" spans="1:4" ht="13.5">
      <c r="A3550" s="399">
        <v>96670</v>
      </c>
      <c r="B3550" s="398" t="s">
        <v>8233</v>
      </c>
      <c r="C3550" s="398" t="s">
        <v>81</v>
      </c>
      <c r="D3550" s="400" t="s">
        <v>5097</v>
      </c>
    </row>
    <row r="3551" spans="1:4" ht="13.5">
      <c r="A3551" s="399">
        <v>96671</v>
      </c>
      <c r="B3551" s="398" t="s">
        <v>8234</v>
      </c>
      <c r="C3551" s="398" t="s">
        <v>81</v>
      </c>
      <c r="D3551" s="400" t="s">
        <v>15324</v>
      </c>
    </row>
    <row r="3552" spans="1:4" ht="13.5">
      <c r="A3552" s="399">
        <v>96672</v>
      </c>
      <c r="B3552" s="398" t="s">
        <v>8235</v>
      </c>
      <c r="C3552" s="398" t="s">
        <v>81</v>
      </c>
      <c r="D3552" s="400" t="s">
        <v>15325</v>
      </c>
    </row>
    <row r="3553" spans="1:4" ht="13.5">
      <c r="A3553" s="399">
        <v>96673</v>
      </c>
      <c r="B3553" s="398" t="s">
        <v>8237</v>
      </c>
      <c r="C3553" s="398" t="s">
        <v>81</v>
      </c>
      <c r="D3553" s="400" t="s">
        <v>15326</v>
      </c>
    </row>
    <row r="3554" spans="1:4" ht="13.5">
      <c r="A3554" s="399">
        <v>96674</v>
      </c>
      <c r="B3554" s="398" t="s">
        <v>8238</v>
      </c>
      <c r="C3554" s="398" t="s">
        <v>81</v>
      </c>
      <c r="D3554" s="400" t="s">
        <v>15327</v>
      </c>
    </row>
    <row r="3555" spans="1:4" ht="13.5">
      <c r="A3555" s="399">
        <v>96675</v>
      </c>
      <c r="B3555" s="398" t="s">
        <v>8239</v>
      </c>
      <c r="C3555" s="398" t="s">
        <v>81</v>
      </c>
      <c r="D3555" s="400" t="s">
        <v>15328</v>
      </c>
    </row>
    <row r="3556" spans="1:4" ht="13.5">
      <c r="A3556" s="399">
        <v>96676</v>
      </c>
      <c r="B3556" s="398" t="s">
        <v>8240</v>
      </c>
      <c r="C3556" s="398" t="s">
        <v>81</v>
      </c>
      <c r="D3556" s="400" t="s">
        <v>14763</v>
      </c>
    </row>
    <row r="3557" spans="1:4" ht="13.5">
      <c r="A3557" s="399">
        <v>96677</v>
      </c>
      <c r="B3557" s="398" t="s">
        <v>8241</v>
      </c>
      <c r="C3557" s="398" t="s">
        <v>81</v>
      </c>
      <c r="D3557" s="400" t="s">
        <v>12497</v>
      </c>
    </row>
    <row r="3558" spans="1:4" ht="13.5">
      <c r="A3558" s="399">
        <v>96678</v>
      </c>
      <c r="B3558" s="398" t="s">
        <v>8243</v>
      </c>
      <c r="C3558" s="398" t="s">
        <v>81</v>
      </c>
      <c r="D3558" s="400" t="s">
        <v>15329</v>
      </c>
    </row>
    <row r="3559" spans="1:4" ht="13.5">
      <c r="A3559" s="399">
        <v>96679</v>
      </c>
      <c r="B3559" s="398" t="s">
        <v>8244</v>
      </c>
      <c r="C3559" s="398" t="s">
        <v>81</v>
      </c>
      <c r="D3559" s="400" t="s">
        <v>7300</v>
      </c>
    </row>
    <row r="3560" spans="1:4" ht="13.5">
      <c r="A3560" s="399">
        <v>96680</v>
      </c>
      <c r="B3560" s="398" t="s">
        <v>8245</v>
      </c>
      <c r="C3560" s="398" t="s">
        <v>81</v>
      </c>
      <c r="D3560" s="400" t="s">
        <v>11692</v>
      </c>
    </row>
    <row r="3561" spans="1:4" ht="13.5">
      <c r="A3561" s="399">
        <v>96681</v>
      </c>
      <c r="B3561" s="398" t="s">
        <v>8247</v>
      </c>
      <c r="C3561" s="398" t="s">
        <v>81</v>
      </c>
      <c r="D3561" s="400" t="s">
        <v>15330</v>
      </c>
    </row>
    <row r="3562" spans="1:4" ht="13.5">
      <c r="A3562" s="399">
        <v>96682</v>
      </c>
      <c r="B3562" s="398" t="s">
        <v>8248</v>
      </c>
      <c r="C3562" s="398" t="s">
        <v>81</v>
      </c>
      <c r="D3562" s="400" t="s">
        <v>15331</v>
      </c>
    </row>
    <row r="3563" spans="1:4" ht="13.5">
      <c r="A3563" s="399">
        <v>96683</v>
      </c>
      <c r="B3563" s="398" t="s">
        <v>8249</v>
      </c>
      <c r="C3563" s="398" t="s">
        <v>81</v>
      </c>
      <c r="D3563" s="400" t="s">
        <v>15332</v>
      </c>
    </row>
    <row r="3564" spans="1:4" ht="13.5">
      <c r="A3564" s="399">
        <v>96718</v>
      </c>
      <c r="B3564" s="398" t="s">
        <v>8251</v>
      </c>
      <c r="C3564" s="398" t="s">
        <v>81</v>
      </c>
      <c r="D3564" s="400" t="s">
        <v>7317</v>
      </c>
    </row>
    <row r="3565" spans="1:4" ht="13.5">
      <c r="A3565" s="399">
        <v>96719</v>
      </c>
      <c r="B3565" s="398" t="s">
        <v>8252</v>
      </c>
      <c r="C3565" s="398" t="s">
        <v>81</v>
      </c>
      <c r="D3565" s="400" t="s">
        <v>15333</v>
      </c>
    </row>
    <row r="3566" spans="1:4" ht="13.5">
      <c r="A3566" s="399">
        <v>96720</v>
      </c>
      <c r="B3566" s="398" t="s">
        <v>8253</v>
      </c>
      <c r="C3566" s="398" t="s">
        <v>81</v>
      </c>
      <c r="D3566" s="400" t="s">
        <v>15334</v>
      </c>
    </row>
    <row r="3567" spans="1:4" ht="13.5">
      <c r="A3567" s="399">
        <v>96721</v>
      </c>
      <c r="B3567" s="398" t="s">
        <v>8255</v>
      </c>
      <c r="C3567" s="398" t="s">
        <v>81</v>
      </c>
      <c r="D3567" s="400" t="s">
        <v>15335</v>
      </c>
    </row>
    <row r="3568" spans="1:4" ht="13.5">
      <c r="A3568" s="399">
        <v>96722</v>
      </c>
      <c r="B3568" s="398" t="s">
        <v>8256</v>
      </c>
      <c r="C3568" s="398" t="s">
        <v>81</v>
      </c>
      <c r="D3568" s="400" t="s">
        <v>8863</v>
      </c>
    </row>
    <row r="3569" spans="1:4" ht="13.5">
      <c r="A3569" s="399">
        <v>96723</v>
      </c>
      <c r="B3569" s="398" t="s">
        <v>8257</v>
      </c>
      <c r="C3569" s="398" t="s">
        <v>81</v>
      </c>
      <c r="D3569" s="400" t="s">
        <v>15336</v>
      </c>
    </row>
    <row r="3570" spans="1:4" ht="13.5">
      <c r="A3570" s="399">
        <v>96724</v>
      </c>
      <c r="B3570" s="398" t="s">
        <v>8258</v>
      </c>
      <c r="C3570" s="398" t="s">
        <v>81</v>
      </c>
      <c r="D3570" s="400" t="s">
        <v>15337</v>
      </c>
    </row>
    <row r="3571" spans="1:4" ht="13.5">
      <c r="A3571" s="399">
        <v>96725</v>
      </c>
      <c r="B3571" s="398" t="s">
        <v>8259</v>
      </c>
      <c r="C3571" s="398" t="s">
        <v>81</v>
      </c>
      <c r="D3571" s="400" t="s">
        <v>15338</v>
      </c>
    </row>
    <row r="3572" spans="1:4" ht="13.5">
      <c r="A3572" s="399">
        <v>96726</v>
      </c>
      <c r="B3572" s="398" t="s">
        <v>8260</v>
      </c>
      <c r="C3572" s="398" t="s">
        <v>81</v>
      </c>
      <c r="D3572" s="400" t="s">
        <v>15339</v>
      </c>
    </row>
    <row r="3573" spans="1:4" ht="13.5">
      <c r="A3573" s="399">
        <v>96727</v>
      </c>
      <c r="B3573" s="398" t="s">
        <v>8261</v>
      </c>
      <c r="C3573" s="398" t="s">
        <v>81</v>
      </c>
      <c r="D3573" s="400" t="s">
        <v>15340</v>
      </c>
    </row>
    <row r="3574" spans="1:4" ht="13.5">
      <c r="A3574" s="399">
        <v>96728</v>
      </c>
      <c r="B3574" s="398" t="s">
        <v>8262</v>
      </c>
      <c r="C3574" s="398" t="s">
        <v>81</v>
      </c>
      <c r="D3574" s="400" t="s">
        <v>11233</v>
      </c>
    </row>
    <row r="3575" spans="1:4" ht="13.5">
      <c r="A3575" s="399">
        <v>96729</v>
      </c>
      <c r="B3575" s="398" t="s">
        <v>8263</v>
      </c>
      <c r="C3575" s="398" t="s">
        <v>81</v>
      </c>
      <c r="D3575" s="400" t="s">
        <v>15341</v>
      </c>
    </row>
    <row r="3576" spans="1:4" ht="13.5">
      <c r="A3576" s="399">
        <v>96730</v>
      </c>
      <c r="B3576" s="398" t="s">
        <v>8264</v>
      </c>
      <c r="C3576" s="398" t="s">
        <v>81</v>
      </c>
      <c r="D3576" s="400" t="s">
        <v>15342</v>
      </c>
    </row>
    <row r="3577" spans="1:4" ht="13.5">
      <c r="A3577" s="399">
        <v>96731</v>
      </c>
      <c r="B3577" s="398" t="s">
        <v>8265</v>
      </c>
      <c r="C3577" s="398" t="s">
        <v>81</v>
      </c>
      <c r="D3577" s="400" t="s">
        <v>15343</v>
      </c>
    </row>
    <row r="3578" spans="1:4" ht="13.5">
      <c r="A3578" s="399">
        <v>96732</v>
      </c>
      <c r="B3578" s="398" t="s">
        <v>8266</v>
      </c>
      <c r="C3578" s="398" t="s">
        <v>81</v>
      </c>
      <c r="D3578" s="400" t="s">
        <v>4583</v>
      </c>
    </row>
    <row r="3579" spans="1:4" ht="13.5">
      <c r="A3579" s="399">
        <v>96733</v>
      </c>
      <c r="B3579" s="398" t="s">
        <v>8268</v>
      </c>
      <c r="C3579" s="398" t="s">
        <v>81</v>
      </c>
      <c r="D3579" s="400" t="s">
        <v>15344</v>
      </c>
    </row>
    <row r="3580" spans="1:4" ht="13.5">
      <c r="A3580" s="399">
        <v>96734</v>
      </c>
      <c r="B3580" s="398" t="s">
        <v>8269</v>
      </c>
      <c r="C3580" s="398" t="s">
        <v>81</v>
      </c>
      <c r="D3580" s="400" t="s">
        <v>15345</v>
      </c>
    </row>
    <row r="3581" spans="1:4" ht="13.5">
      <c r="A3581" s="399">
        <v>96735</v>
      </c>
      <c r="B3581" s="398" t="s">
        <v>8270</v>
      </c>
      <c r="C3581" s="398" t="s">
        <v>81</v>
      </c>
      <c r="D3581" s="400" t="s">
        <v>15346</v>
      </c>
    </row>
    <row r="3582" spans="1:4" ht="13.5">
      <c r="A3582" s="399">
        <v>96794</v>
      </c>
      <c r="B3582" s="398" t="s">
        <v>8271</v>
      </c>
      <c r="C3582" s="398" t="s">
        <v>81</v>
      </c>
      <c r="D3582" s="400" t="s">
        <v>10919</v>
      </c>
    </row>
    <row r="3583" spans="1:4" ht="13.5">
      <c r="A3583" s="399">
        <v>96795</v>
      </c>
      <c r="B3583" s="398" t="s">
        <v>8272</v>
      </c>
      <c r="C3583" s="398" t="s">
        <v>81</v>
      </c>
      <c r="D3583" s="400" t="s">
        <v>8484</v>
      </c>
    </row>
    <row r="3584" spans="1:4" ht="13.5">
      <c r="A3584" s="399">
        <v>96796</v>
      </c>
      <c r="B3584" s="398" t="s">
        <v>8273</v>
      </c>
      <c r="C3584" s="398" t="s">
        <v>81</v>
      </c>
      <c r="D3584" s="400" t="s">
        <v>12900</v>
      </c>
    </row>
    <row r="3585" spans="1:4" ht="13.5">
      <c r="A3585" s="399">
        <v>96797</v>
      </c>
      <c r="B3585" s="398" t="s">
        <v>8274</v>
      </c>
      <c r="C3585" s="398" t="s">
        <v>81</v>
      </c>
      <c r="D3585" s="400" t="s">
        <v>15347</v>
      </c>
    </row>
    <row r="3586" spans="1:4" ht="13.5">
      <c r="A3586" s="399">
        <v>96798</v>
      </c>
      <c r="B3586" s="398" t="s">
        <v>8276</v>
      </c>
      <c r="C3586" s="398" t="s">
        <v>81</v>
      </c>
      <c r="D3586" s="400" t="s">
        <v>10413</v>
      </c>
    </row>
    <row r="3587" spans="1:4" ht="13.5">
      <c r="A3587" s="399">
        <v>96799</v>
      </c>
      <c r="B3587" s="398" t="s">
        <v>8277</v>
      </c>
      <c r="C3587" s="398" t="s">
        <v>81</v>
      </c>
      <c r="D3587" s="400" t="s">
        <v>10106</v>
      </c>
    </row>
    <row r="3588" spans="1:4" ht="13.5">
      <c r="A3588" s="399">
        <v>96800</v>
      </c>
      <c r="B3588" s="398" t="s">
        <v>8279</v>
      </c>
      <c r="C3588" s="398" t="s">
        <v>81</v>
      </c>
      <c r="D3588" s="400" t="s">
        <v>9388</v>
      </c>
    </row>
    <row r="3589" spans="1:4" ht="13.5">
      <c r="A3589" s="399">
        <v>96801</v>
      </c>
      <c r="B3589" s="398" t="s">
        <v>8280</v>
      </c>
      <c r="C3589" s="398" t="s">
        <v>81</v>
      </c>
      <c r="D3589" s="400" t="s">
        <v>15348</v>
      </c>
    </row>
    <row r="3590" spans="1:4" ht="13.5">
      <c r="A3590" s="399">
        <v>97327</v>
      </c>
      <c r="B3590" s="398" t="s">
        <v>8282</v>
      </c>
      <c r="C3590" s="398" t="s">
        <v>81</v>
      </c>
      <c r="D3590" s="400" t="s">
        <v>15349</v>
      </c>
    </row>
    <row r="3591" spans="1:4" ht="13.5">
      <c r="A3591" s="399">
        <v>97328</v>
      </c>
      <c r="B3591" s="398" t="s">
        <v>8283</v>
      </c>
      <c r="C3591" s="398" t="s">
        <v>81</v>
      </c>
      <c r="D3591" s="400" t="s">
        <v>15350</v>
      </c>
    </row>
    <row r="3592" spans="1:4" ht="13.5">
      <c r="A3592" s="399">
        <v>97329</v>
      </c>
      <c r="B3592" s="398" t="s">
        <v>8284</v>
      </c>
      <c r="C3592" s="398" t="s">
        <v>81</v>
      </c>
      <c r="D3592" s="400" t="s">
        <v>15351</v>
      </c>
    </row>
    <row r="3593" spans="1:4" ht="13.5">
      <c r="A3593" s="399">
        <v>97330</v>
      </c>
      <c r="B3593" s="398" t="s">
        <v>8285</v>
      </c>
      <c r="C3593" s="398" t="s">
        <v>81</v>
      </c>
      <c r="D3593" s="400" t="s">
        <v>15352</v>
      </c>
    </row>
    <row r="3594" spans="1:4" ht="13.5">
      <c r="A3594" s="399">
        <v>97331</v>
      </c>
      <c r="B3594" s="398" t="s">
        <v>8286</v>
      </c>
      <c r="C3594" s="398" t="s">
        <v>81</v>
      </c>
      <c r="D3594" s="400" t="s">
        <v>15353</v>
      </c>
    </row>
    <row r="3595" spans="1:4" ht="13.5">
      <c r="A3595" s="399">
        <v>97332</v>
      </c>
      <c r="B3595" s="398" t="s">
        <v>8287</v>
      </c>
      <c r="C3595" s="398" t="s">
        <v>81</v>
      </c>
      <c r="D3595" s="400" t="s">
        <v>7447</v>
      </c>
    </row>
    <row r="3596" spans="1:4" ht="13.5">
      <c r="A3596" s="399">
        <v>97333</v>
      </c>
      <c r="B3596" s="398" t="s">
        <v>8288</v>
      </c>
      <c r="C3596" s="398" t="s">
        <v>81</v>
      </c>
      <c r="D3596" s="400" t="s">
        <v>15354</v>
      </c>
    </row>
    <row r="3597" spans="1:4" ht="13.5">
      <c r="A3597" s="399">
        <v>97334</v>
      </c>
      <c r="B3597" s="398" t="s">
        <v>8289</v>
      </c>
      <c r="C3597" s="398" t="s">
        <v>81</v>
      </c>
      <c r="D3597" s="400" t="s">
        <v>15355</v>
      </c>
    </row>
    <row r="3598" spans="1:4" ht="13.5">
      <c r="A3598" s="399">
        <v>97335</v>
      </c>
      <c r="B3598" s="398" t="s">
        <v>8290</v>
      </c>
      <c r="C3598" s="398" t="s">
        <v>81</v>
      </c>
      <c r="D3598" s="400" t="s">
        <v>8291</v>
      </c>
    </row>
    <row r="3599" spans="1:4" ht="13.5">
      <c r="A3599" s="399">
        <v>97336</v>
      </c>
      <c r="B3599" s="398" t="s">
        <v>8292</v>
      </c>
      <c r="C3599" s="398" t="s">
        <v>81</v>
      </c>
      <c r="D3599" s="400" t="s">
        <v>4074</v>
      </c>
    </row>
    <row r="3600" spans="1:4" ht="13.5">
      <c r="A3600" s="399">
        <v>97337</v>
      </c>
      <c r="B3600" s="398" t="s">
        <v>8293</v>
      </c>
      <c r="C3600" s="398" t="s">
        <v>81</v>
      </c>
      <c r="D3600" s="400" t="s">
        <v>8294</v>
      </c>
    </row>
    <row r="3601" spans="1:4" ht="13.5">
      <c r="A3601" s="399">
        <v>97338</v>
      </c>
      <c r="B3601" s="398" t="s">
        <v>8295</v>
      </c>
      <c r="C3601" s="398" t="s">
        <v>81</v>
      </c>
      <c r="D3601" s="400" t="s">
        <v>8296</v>
      </c>
    </row>
    <row r="3602" spans="1:4" ht="13.5">
      <c r="A3602" s="399">
        <v>97339</v>
      </c>
      <c r="B3602" s="398" t="s">
        <v>8297</v>
      </c>
      <c r="C3602" s="398" t="s">
        <v>81</v>
      </c>
      <c r="D3602" s="400" t="s">
        <v>8126</v>
      </c>
    </row>
    <row r="3603" spans="1:4" ht="13.5">
      <c r="A3603" s="399">
        <v>97340</v>
      </c>
      <c r="B3603" s="398" t="s">
        <v>8298</v>
      </c>
      <c r="C3603" s="398" t="s">
        <v>81</v>
      </c>
      <c r="D3603" s="400" t="s">
        <v>8299</v>
      </c>
    </row>
    <row r="3604" spans="1:4" ht="13.5">
      <c r="A3604" s="399">
        <v>97341</v>
      </c>
      <c r="B3604" s="398" t="s">
        <v>8300</v>
      </c>
      <c r="C3604" s="398" t="s">
        <v>81</v>
      </c>
      <c r="D3604" s="400" t="s">
        <v>6619</v>
      </c>
    </row>
    <row r="3605" spans="1:4" ht="13.5">
      <c r="A3605" s="399">
        <v>97342</v>
      </c>
      <c r="B3605" s="398" t="s">
        <v>8301</v>
      </c>
      <c r="C3605" s="398" t="s">
        <v>81</v>
      </c>
      <c r="D3605" s="400" t="s">
        <v>8302</v>
      </c>
    </row>
    <row r="3606" spans="1:4" ht="13.5">
      <c r="A3606" s="399">
        <v>97343</v>
      </c>
      <c r="B3606" s="398" t="s">
        <v>8303</v>
      </c>
      <c r="C3606" s="398" t="s">
        <v>81</v>
      </c>
      <c r="D3606" s="400" t="s">
        <v>8304</v>
      </c>
    </row>
    <row r="3607" spans="1:4" ht="13.5">
      <c r="A3607" s="399">
        <v>97344</v>
      </c>
      <c r="B3607" s="398" t="s">
        <v>8305</v>
      </c>
      <c r="C3607" s="398" t="s">
        <v>81</v>
      </c>
      <c r="D3607" s="400" t="s">
        <v>8306</v>
      </c>
    </row>
    <row r="3608" spans="1:4" ht="13.5">
      <c r="A3608" s="399">
        <v>97345</v>
      </c>
      <c r="B3608" s="398" t="s">
        <v>8307</v>
      </c>
      <c r="C3608" s="398" t="s">
        <v>81</v>
      </c>
      <c r="D3608" s="400" t="s">
        <v>8308</v>
      </c>
    </row>
    <row r="3609" spans="1:4" ht="13.5">
      <c r="A3609" s="399">
        <v>97346</v>
      </c>
      <c r="B3609" s="398" t="s">
        <v>8309</v>
      </c>
      <c r="C3609" s="398" t="s">
        <v>81</v>
      </c>
      <c r="D3609" s="400" t="s">
        <v>8310</v>
      </c>
    </row>
    <row r="3610" spans="1:4" ht="13.5">
      <c r="A3610" s="399">
        <v>97347</v>
      </c>
      <c r="B3610" s="398" t="s">
        <v>8311</v>
      </c>
      <c r="C3610" s="398" t="s">
        <v>81</v>
      </c>
      <c r="D3610" s="400" t="s">
        <v>8312</v>
      </c>
    </row>
    <row r="3611" spans="1:4" ht="13.5">
      <c r="A3611" s="399">
        <v>97348</v>
      </c>
      <c r="B3611" s="398" t="s">
        <v>8313</v>
      </c>
      <c r="C3611" s="398" t="s">
        <v>81</v>
      </c>
      <c r="D3611" s="400" t="s">
        <v>8314</v>
      </c>
    </row>
    <row r="3612" spans="1:4" ht="13.5">
      <c r="A3612" s="399">
        <v>97349</v>
      </c>
      <c r="B3612" s="398" t="s">
        <v>8315</v>
      </c>
      <c r="C3612" s="398" t="s">
        <v>81</v>
      </c>
      <c r="D3612" s="400" t="s">
        <v>8316</v>
      </c>
    </row>
    <row r="3613" spans="1:4" ht="13.5">
      <c r="A3613" s="399">
        <v>97350</v>
      </c>
      <c r="B3613" s="398" t="s">
        <v>8317</v>
      </c>
      <c r="C3613" s="398" t="s">
        <v>81</v>
      </c>
      <c r="D3613" s="400" t="s">
        <v>8318</v>
      </c>
    </row>
    <row r="3614" spans="1:4" ht="13.5">
      <c r="A3614" s="399">
        <v>97351</v>
      </c>
      <c r="B3614" s="398" t="s">
        <v>8319</v>
      </c>
      <c r="C3614" s="398" t="s">
        <v>81</v>
      </c>
      <c r="D3614" s="400" t="s">
        <v>8320</v>
      </c>
    </row>
    <row r="3615" spans="1:4" ht="13.5">
      <c r="A3615" s="399">
        <v>97352</v>
      </c>
      <c r="B3615" s="398" t="s">
        <v>8321</v>
      </c>
      <c r="C3615" s="398" t="s">
        <v>81</v>
      </c>
      <c r="D3615" s="400" t="s">
        <v>8322</v>
      </c>
    </row>
    <row r="3616" spans="1:4" ht="13.5">
      <c r="A3616" s="399">
        <v>97353</v>
      </c>
      <c r="B3616" s="398" t="s">
        <v>8323</v>
      </c>
      <c r="C3616" s="398" t="s">
        <v>81</v>
      </c>
      <c r="D3616" s="400" t="s">
        <v>8324</v>
      </c>
    </row>
    <row r="3617" spans="1:4" ht="13.5">
      <c r="A3617" s="399">
        <v>97354</v>
      </c>
      <c r="B3617" s="398" t="s">
        <v>8325</v>
      </c>
      <c r="C3617" s="398" t="s">
        <v>81</v>
      </c>
      <c r="D3617" s="400" t="s">
        <v>8326</v>
      </c>
    </row>
    <row r="3618" spans="1:4" ht="13.5">
      <c r="A3618" s="399">
        <v>97355</v>
      </c>
      <c r="B3618" s="398" t="s">
        <v>8327</v>
      </c>
      <c r="C3618" s="398" t="s">
        <v>81</v>
      </c>
      <c r="D3618" s="400" t="s">
        <v>8328</v>
      </c>
    </row>
    <row r="3619" spans="1:4" ht="13.5">
      <c r="A3619" s="399">
        <v>97356</v>
      </c>
      <c r="B3619" s="398" t="s">
        <v>8329</v>
      </c>
      <c r="C3619" s="398" t="s">
        <v>81</v>
      </c>
      <c r="D3619" s="400" t="s">
        <v>8330</v>
      </c>
    </row>
    <row r="3620" spans="1:4" ht="13.5">
      <c r="A3620" s="399">
        <v>97357</v>
      </c>
      <c r="B3620" s="398" t="s">
        <v>8331</v>
      </c>
      <c r="C3620" s="398" t="s">
        <v>81</v>
      </c>
      <c r="D3620" s="400" t="s">
        <v>8332</v>
      </c>
    </row>
    <row r="3621" spans="1:4" ht="13.5">
      <c r="A3621" s="399">
        <v>97358</v>
      </c>
      <c r="B3621" s="398" t="s">
        <v>8333</v>
      </c>
      <c r="C3621" s="398" t="s">
        <v>81</v>
      </c>
      <c r="D3621" s="400" t="s">
        <v>8334</v>
      </c>
    </row>
    <row r="3622" spans="1:4" ht="13.5">
      <c r="A3622" s="399">
        <v>97498</v>
      </c>
      <c r="B3622" s="398" t="s">
        <v>8335</v>
      </c>
      <c r="C3622" s="398" t="s">
        <v>81</v>
      </c>
      <c r="D3622" s="400" t="s">
        <v>15356</v>
      </c>
    </row>
    <row r="3623" spans="1:4" ht="13.5">
      <c r="A3623" s="399">
        <v>97535</v>
      </c>
      <c r="B3623" s="398" t="s">
        <v>8336</v>
      </c>
      <c r="C3623" s="398" t="s">
        <v>81</v>
      </c>
      <c r="D3623" s="400" t="s">
        <v>15357</v>
      </c>
    </row>
    <row r="3624" spans="1:4" ht="13.5">
      <c r="A3624" s="399">
        <v>97536</v>
      </c>
      <c r="B3624" s="398" t="s">
        <v>8337</v>
      </c>
      <c r="C3624" s="398" t="s">
        <v>81</v>
      </c>
      <c r="D3624" s="400" t="s">
        <v>5729</v>
      </c>
    </row>
    <row r="3625" spans="1:4" ht="13.5">
      <c r="A3625" s="399">
        <v>100788</v>
      </c>
      <c r="B3625" s="398" t="s">
        <v>8338</v>
      </c>
      <c r="C3625" s="398" t="s">
        <v>82</v>
      </c>
      <c r="D3625" s="400" t="s">
        <v>15358</v>
      </c>
    </row>
    <row r="3626" spans="1:4" ht="13.5">
      <c r="A3626" s="399">
        <v>100791</v>
      </c>
      <c r="B3626" s="398" t="s">
        <v>8339</v>
      </c>
      <c r="C3626" s="398" t="s">
        <v>81</v>
      </c>
      <c r="D3626" s="400" t="s">
        <v>8669</v>
      </c>
    </row>
    <row r="3627" spans="1:4" ht="13.5">
      <c r="A3627" s="399">
        <v>100792</v>
      </c>
      <c r="B3627" s="398" t="s">
        <v>8340</v>
      </c>
      <c r="C3627" s="398" t="s">
        <v>81</v>
      </c>
      <c r="D3627" s="400" t="s">
        <v>15359</v>
      </c>
    </row>
    <row r="3628" spans="1:4" ht="13.5">
      <c r="A3628" s="399">
        <v>100793</v>
      </c>
      <c r="B3628" s="398" t="s">
        <v>8341</v>
      </c>
      <c r="C3628" s="398" t="s">
        <v>81</v>
      </c>
      <c r="D3628" s="400" t="s">
        <v>8960</v>
      </c>
    </row>
    <row r="3629" spans="1:4" ht="13.5">
      <c r="A3629" s="399">
        <v>100794</v>
      </c>
      <c r="B3629" s="398" t="s">
        <v>8342</v>
      </c>
      <c r="C3629" s="398" t="s">
        <v>81</v>
      </c>
      <c r="D3629" s="400" t="s">
        <v>15360</v>
      </c>
    </row>
    <row r="3630" spans="1:4" ht="13.5">
      <c r="A3630" s="399">
        <v>100799</v>
      </c>
      <c r="B3630" s="398" t="s">
        <v>8343</v>
      </c>
      <c r="C3630" s="398" t="s">
        <v>81</v>
      </c>
      <c r="D3630" s="400" t="s">
        <v>15361</v>
      </c>
    </row>
    <row r="3631" spans="1:4" ht="13.5">
      <c r="A3631" s="399">
        <v>100800</v>
      </c>
      <c r="B3631" s="398" t="s">
        <v>8345</v>
      </c>
      <c r="C3631" s="398" t="s">
        <v>81</v>
      </c>
      <c r="D3631" s="400" t="s">
        <v>4142</v>
      </c>
    </row>
    <row r="3632" spans="1:4" ht="13.5">
      <c r="A3632" s="399">
        <v>100801</v>
      </c>
      <c r="B3632" s="398" t="s">
        <v>8346</v>
      </c>
      <c r="C3632" s="398" t="s">
        <v>81</v>
      </c>
      <c r="D3632" s="400" t="s">
        <v>15362</v>
      </c>
    </row>
    <row r="3633" spans="1:4" ht="13.5">
      <c r="A3633" s="399">
        <v>100802</v>
      </c>
      <c r="B3633" s="398" t="s">
        <v>8347</v>
      </c>
      <c r="C3633" s="398" t="s">
        <v>81</v>
      </c>
      <c r="D3633" s="400" t="s">
        <v>15363</v>
      </c>
    </row>
    <row r="3634" spans="1:4" ht="13.5">
      <c r="A3634" s="399">
        <v>100803</v>
      </c>
      <c r="B3634" s="398" t="s">
        <v>8348</v>
      </c>
      <c r="C3634" s="398" t="s">
        <v>81</v>
      </c>
      <c r="D3634" s="400" t="s">
        <v>10969</v>
      </c>
    </row>
    <row r="3635" spans="1:4" ht="13.5">
      <c r="A3635" s="399">
        <v>100804</v>
      </c>
      <c r="B3635" s="398" t="s">
        <v>8350</v>
      </c>
      <c r="C3635" s="398" t="s">
        <v>81</v>
      </c>
      <c r="D3635" s="400" t="s">
        <v>11280</v>
      </c>
    </row>
    <row r="3636" spans="1:4" ht="13.5">
      <c r="A3636" s="399">
        <v>100805</v>
      </c>
      <c r="B3636" s="398" t="s">
        <v>8351</v>
      </c>
      <c r="C3636" s="398" t="s">
        <v>81</v>
      </c>
      <c r="D3636" s="400" t="s">
        <v>11715</v>
      </c>
    </row>
    <row r="3637" spans="1:4" ht="13.5">
      <c r="A3637" s="399">
        <v>100806</v>
      </c>
      <c r="B3637" s="398" t="s">
        <v>8352</v>
      </c>
      <c r="C3637" s="398" t="s">
        <v>81</v>
      </c>
      <c r="D3637" s="400" t="s">
        <v>15364</v>
      </c>
    </row>
    <row r="3638" spans="1:4" ht="13.5">
      <c r="A3638" s="399">
        <v>100807</v>
      </c>
      <c r="B3638" s="398" t="s">
        <v>8353</v>
      </c>
      <c r="C3638" s="398" t="s">
        <v>81</v>
      </c>
      <c r="D3638" s="400" t="s">
        <v>15365</v>
      </c>
    </row>
    <row r="3639" spans="1:4" ht="13.5">
      <c r="A3639" s="399">
        <v>100808</v>
      </c>
      <c r="B3639" s="398" t="s">
        <v>8354</v>
      </c>
      <c r="C3639" s="398" t="s">
        <v>81</v>
      </c>
      <c r="D3639" s="400" t="s">
        <v>15366</v>
      </c>
    </row>
    <row r="3640" spans="1:4" ht="13.5">
      <c r="A3640" s="399">
        <v>100809</v>
      </c>
      <c r="B3640" s="398" t="s">
        <v>8355</v>
      </c>
      <c r="C3640" s="398" t="s">
        <v>81</v>
      </c>
      <c r="D3640" s="400" t="s">
        <v>15367</v>
      </c>
    </row>
    <row r="3641" spans="1:4" ht="13.5">
      <c r="A3641" s="399">
        <v>100810</v>
      </c>
      <c r="B3641" s="398" t="s">
        <v>8357</v>
      </c>
      <c r="C3641" s="398" t="s">
        <v>81</v>
      </c>
      <c r="D3641" s="400" t="s">
        <v>15368</v>
      </c>
    </row>
    <row r="3642" spans="1:4" ht="13.5">
      <c r="A3642" s="399">
        <v>101918</v>
      </c>
      <c r="B3642" s="398" t="s">
        <v>8358</v>
      </c>
      <c r="C3642" s="398" t="s">
        <v>81</v>
      </c>
      <c r="D3642" s="400" t="s">
        <v>15369</v>
      </c>
    </row>
    <row r="3643" spans="1:4" ht="13.5">
      <c r="A3643" s="399">
        <v>101919</v>
      </c>
      <c r="B3643" s="398" t="s">
        <v>8359</v>
      </c>
      <c r="C3643" s="398" t="s">
        <v>82</v>
      </c>
      <c r="D3643" s="400" t="s">
        <v>15370</v>
      </c>
    </row>
    <row r="3644" spans="1:4" ht="13.5">
      <c r="A3644" s="399">
        <v>101920</v>
      </c>
      <c r="B3644" s="398" t="s">
        <v>8360</v>
      </c>
      <c r="C3644" s="398" t="s">
        <v>82</v>
      </c>
      <c r="D3644" s="400" t="s">
        <v>10033</v>
      </c>
    </row>
    <row r="3645" spans="1:4" ht="13.5">
      <c r="A3645" s="399">
        <v>101921</v>
      </c>
      <c r="B3645" s="398" t="s">
        <v>8361</v>
      </c>
      <c r="C3645" s="398" t="s">
        <v>82</v>
      </c>
      <c r="D3645" s="400" t="s">
        <v>15371</v>
      </c>
    </row>
    <row r="3646" spans="1:4" ht="13.5">
      <c r="A3646" s="399">
        <v>101922</v>
      </c>
      <c r="B3646" s="398" t="s">
        <v>8362</v>
      </c>
      <c r="C3646" s="398" t="s">
        <v>82</v>
      </c>
      <c r="D3646" s="400" t="s">
        <v>15371</v>
      </c>
    </row>
    <row r="3647" spans="1:4" ht="13.5">
      <c r="A3647" s="399">
        <v>101923</v>
      </c>
      <c r="B3647" s="398" t="s">
        <v>8363</v>
      </c>
      <c r="C3647" s="398" t="s">
        <v>82</v>
      </c>
      <c r="D3647" s="400" t="s">
        <v>15371</v>
      </c>
    </row>
    <row r="3648" spans="1:4" ht="13.5">
      <c r="A3648" s="399">
        <v>101924</v>
      </c>
      <c r="B3648" s="398" t="s">
        <v>8364</v>
      </c>
      <c r="C3648" s="398" t="s">
        <v>82</v>
      </c>
      <c r="D3648" s="400" t="s">
        <v>15372</v>
      </c>
    </row>
    <row r="3649" spans="1:4" ht="13.5">
      <c r="A3649" s="399">
        <v>101925</v>
      </c>
      <c r="B3649" s="398" t="s">
        <v>8365</v>
      </c>
      <c r="C3649" s="398" t="s">
        <v>82</v>
      </c>
      <c r="D3649" s="400" t="s">
        <v>15373</v>
      </c>
    </row>
    <row r="3650" spans="1:4" ht="13.5">
      <c r="A3650" s="399">
        <v>101926</v>
      </c>
      <c r="B3650" s="398" t="s">
        <v>8366</v>
      </c>
      <c r="C3650" s="398" t="s">
        <v>82</v>
      </c>
      <c r="D3650" s="400" t="s">
        <v>15374</v>
      </c>
    </row>
    <row r="3651" spans="1:4" ht="13.5">
      <c r="A3651" s="399">
        <v>101927</v>
      </c>
      <c r="B3651" s="398" t="s">
        <v>8367</v>
      </c>
      <c r="C3651" s="398" t="s">
        <v>81</v>
      </c>
      <c r="D3651" s="400" t="s">
        <v>15375</v>
      </c>
    </row>
    <row r="3652" spans="1:4" ht="13.5">
      <c r="A3652" s="399">
        <v>101928</v>
      </c>
      <c r="B3652" s="398" t="s">
        <v>8368</v>
      </c>
      <c r="C3652" s="398" t="s">
        <v>82</v>
      </c>
      <c r="D3652" s="400" t="s">
        <v>15376</v>
      </c>
    </row>
    <row r="3653" spans="1:4" ht="13.5">
      <c r="A3653" s="399">
        <v>101929</v>
      </c>
      <c r="B3653" s="398" t="s">
        <v>8369</v>
      </c>
      <c r="C3653" s="398" t="s">
        <v>82</v>
      </c>
      <c r="D3653" s="400" t="s">
        <v>15377</v>
      </c>
    </row>
    <row r="3654" spans="1:4" ht="13.5">
      <c r="A3654" s="399">
        <v>101930</v>
      </c>
      <c r="B3654" s="398" t="s">
        <v>8370</v>
      </c>
      <c r="C3654" s="398" t="s">
        <v>82</v>
      </c>
      <c r="D3654" s="400" t="s">
        <v>15378</v>
      </c>
    </row>
    <row r="3655" spans="1:4" ht="13.5">
      <c r="A3655" s="399">
        <v>101931</v>
      </c>
      <c r="B3655" s="398" t="s">
        <v>8371</v>
      </c>
      <c r="C3655" s="398" t="s">
        <v>82</v>
      </c>
      <c r="D3655" s="400" t="s">
        <v>15378</v>
      </c>
    </row>
    <row r="3656" spans="1:4" ht="13.5">
      <c r="A3656" s="399">
        <v>101932</v>
      </c>
      <c r="B3656" s="398" t="s">
        <v>8372</v>
      </c>
      <c r="C3656" s="398" t="s">
        <v>82</v>
      </c>
      <c r="D3656" s="400" t="s">
        <v>15378</v>
      </c>
    </row>
    <row r="3657" spans="1:4" ht="13.5">
      <c r="A3657" s="399">
        <v>101933</v>
      </c>
      <c r="B3657" s="398" t="s">
        <v>8373</v>
      </c>
      <c r="C3657" s="398" t="s">
        <v>82</v>
      </c>
      <c r="D3657" s="400" t="s">
        <v>15379</v>
      </c>
    </row>
    <row r="3658" spans="1:4" ht="13.5">
      <c r="A3658" s="399">
        <v>101934</v>
      </c>
      <c r="B3658" s="398" t="s">
        <v>8374</v>
      </c>
      <c r="C3658" s="398" t="s">
        <v>82</v>
      </c>
      <c r="D3658" s="400" t="s">
        <v>15380</v>
      </c>
    </row>
    <row r="3659" spans="1:4" ht="13.5">
      <c r="A3659" s="399">
        <v>101935</v>
      </c>
      <c r="B3659" s="398" t="s">
        <v>8375</v>
      </c>
      <c r="C3659" s="398" t="s">
        <v>82</v>
      </c>
      <c r="D3659" s="400" t="s">
        <v>15381</v>
      </c>
    </row>
    <row r="3660" spans="1:4" ht="13.5">
      <c r="A3660" s="399">
        <v>89358</v>
      </c>
      <c r="B3660" s="398" t="s">
        <v>8376</v>
      </c>
      <c r="C3660" s="398" t="s">
        <v>82</v>
      </c>
      <c r="D3660" s="400" t="s">
        <v>4952</v>
      </c>
    </row>
    <row r="3661" spans="1:4" ht="13.5">
      <c r="A3661" s="399">
        <v>89359</v>
      </c>
      <c r="B3661" s="398" t="s">
        <v>8377</v>
      </c>
      <c r="C3661" s="398" t="s">
        <v>82</v>
      </c>
      <c r="D3661" s="400" t="s">
        <v>11679</v>
      </c>
    </row>
    <row r="3662" spans="1:4" ht="13.5">
      <c r="A3662" s="399">
        <v>89360</v>
      </c>
      <c r="B3662" s="398" t="s">
        <v>8378</v>
      </c>
      <c r="C3662" s="398" t="s">
        <v>82</v>
      </c>
      <c r="D3662" s="400" t="s">
        <v>15382</v>
      </c>
    </row>
    <row r="3663" spans="1:4" ht="13.5">
      <c r="A3663" s="399">
        <v>89361</v>
      </c>
      <c r="B3663" s="398" t="s">
        <v>8379</v>
      </c>
      <c r="C3663" s="398" t="s">
        <v>82</v>
      </c>
      <c r="D3663" s="400" t="s">
        <v>10919</v>
      </c>
    </row>
    <row r="3664" spans="1:4" ht="13.5">
      <c r="A3664" s="399">
        <v>89362</v>
      </c>
      <c r="B3664" s="398" t="s">
        <v>8380</v>
      </c>
      <c r="C3664" s="398" t="s">
        <v>82</v>
      </c>
      <c r="D3664" s="400" t="s">
        <v>15383</v>
      </c>
    </row>
    <row r="3665" spans="1:4" ht="13.5">
      <c r="A3665" s="399">
        <v>89363</v>
      </c>
      <c r="B3665" s="398" t="s">
        <v>8381</v>
      </c>
      <c r="C3665" s="398" t="s">
        <v>82</v>
      </c>
      <c r="D3665" s="400" t="s">
        <v>15384</v>
      </c>
    </row>
    <row r="3666" spans="1:4" ht="13.5">
      <c r="A3666" s="399">
        <v>89364</v>
      </c>
      <c r="B3666" s="398" t="s">
        <v>8382</v>
      </c>
      <c r="C3666" s="398" t="s">
        <v>82</v>
      </c>
      <c r="D3666" s="400" t="s">
        <v>7262</v>
      </c>
    </row>
    <row r="3667" spans="1:4" ht="13.5">
      <c r="A3667" s="399">
        <v>89365</v>
      </c>
      <c r="B3667" s="398" t="s">
        <v>8383</v>
      </c>
      <c r="C3667" s="398" t="s">
        <v>82</v>
      </c>
      <c r="D3667" s="400" t="s">
        <v>15385</v>
      </c>
    </row>
    <row r="3668" spans="1:4" ht="13.5">
      <c r="A3668" s="399">
        <v>89366</v>
      </c>
      <c r="B3668" s="398" t="s">
        <v>8385</v>
      </c>
      <c r="C3668" s="398" t="s">
        <v>82</v>
      </c>
      <c r="D3668" s="400" t="s">
        <v>4286</v>
      </c>
    </row>
    <row r="3669" spans="1:4" ht="13.5">
      <c r="A3669" s="399">
        <v>89367</v>
      </c>
      <c r="B3669" s="398" t="s">
        <v>8386</v>
      </c>
      <c r="C3669" s="398" t="s">
        <v>82</v>
      </c>
      <c r="D3669" s="400" t="s">
        <v>6978</v>
      </c>
    </row>
    <row r="3670" spans="1:4" ht="13.5">
      <c r="A3670" s="399">
        <v>89368</v>
      </c>
      <c r="B3670" s="398" t="s">
        <v>8387</v>
      </c>
      <c r="C3670" s="398" t="s">
        <v>82</v>
      </c>
      <c r="D3670" s="400" t="s">
        <v>7400</v>
      </c>
    </row>
    <row r="3671" spans="1:4" ht="13.5">
      <c r="A3671" s="399">
        <v>89369</v>
      </c>
      <c r="B3671" s="398" t="s">
        <v>8389</v>
      </c>
      <c r="C3671" s="398" t="s">
        <v>82</v>
      </c>
      <c r="D3671" s="400" t="s">
        <v>5805</v>
      </c>
    </row>
    <row r="3672" spans="1:4" ht="13.5">
      <c r="A3672" s="399">
        <v>89370</v>
      </c>
      <c r="B3672" s="398" t="s">
        <v>8390</v>
      </c>
      <c r="C3672" s="398" t="s">
        <v>82</v>
      </c>
      <c r="D3672" s="400" t="s">
        <v>7772</v>
      </c>
    </row>
    <row r="3673" spans="1:4" ht="13.5">
      <c r="A3673" s="399">
        <v>89371</v>
      </c>
      <c r="B3673" s="398" t="s">
        <v>8392</v>
      </c>
      <c r="C3673" s="398" t="s">
        <v>82</v>
      </c>
      <c r="D3673" s="400" t="s">
        <v>4117</v>
      </c>
    </row>
    <row r="3674" spans="1:4" ht="13.5">
      <c r="A3674" s="399">
        <v>89372</v>
      </c>
      <c r="B3674" s="398" t="s">
        <v>8393</v>
      </c>
      <c r="C3674" s="398" t="s">
        <v>82</v>
      </c>
      <c r="D3674" s="400" t="s">
        <v>5218</v>
      </c>
    </row>
    <row r="3675" spans="1:4" ht="13.5">
      <c r="A3675" s="399">
        <v>89373</v>
      </c>
      <c r="B3675" s="398" t="s">
        <v>8394</v>
      </c>
      <c r="C3675" s="398" t="s">
        <v>82</v>
      </c>
      <c r="D3675" s="400" t="s">
        <v>10467</v>
      </c>
    </row>
    <row r="3676" spans="1:4" ht="13.5">
      <c r="A3676" s="399">
        <v>89374</v>
      </c>
      <c r="B3676" s="398" t="s">
        <v>8395</v>
      </c>
      <c r="C3676" s="398" t="s">
        <v>82</v>
      </c>
      <c r="D3676" s="400" t="s">
        <v>9307</v>
      </c>
    </row>
    <row r="3677" spans="1:4" ht="13.5">
      <c r="A3677" s="399">
        <v>89375</v>
      </c>
      <c r="B3677" s="398" t="s">
        <v>8396</v>
      </c>
      <c r="C3677" s="398" t="s">
        <v>82</v>
      </c>
      <c r="D3677" s="400" t="s">
        <v>4023</v>
      </c>
    </row>
    <row r="3678" spans="1:4" ht="13.5">
      <c r="A3678" s="399">
        <v>89376</v>
      </c>
      <c r="B3678" s="398" t="s">
        <v>8398</v>
      </c>
      <c r="C3678" s="398" t="s">
        <v>82</v>
      </c>
      <c r="D3678" s="400" t="s">
        <v>15386</v>
      </c>
    </row>
    <row r="3679" spans="1:4" ht="13.5">
      <c r="A3679" s="399">
        <v>89377</v>
      </c>
      <c r="B3679" s="398" t="s">
        <v>8400</v>
      </c>
      <c r="C3679" s="398" t="s">
        <v>82</v>
      </c>
      <c r="D3679" s="400" t="s">
        <v>8575</v>
      </c>
    </row>
    <row r="3680" spans="1:4" ht="13.5">
      <c r="A3680" s="399">
        <v>89378</v>
      </c>
      <c r="B3680" s="398" t="s">
        <v>8401</v>
      </c>
      <c r="C3680" s="398" t="s">
        <v>82</v>
      </c>
      <c r="D3680" s="400" t="s">
        <v>10467</v>
      </c>
    </row>
    <row r="3681" spans="1:4" ht="13.5">
      <c r="A3681" s="399">
        <v>89379</v>
      </c>
      <c r="B3681" s="398" t="s">
        <v>8403</v>
      </c>
      <c r="C3681" s="398" t="s">
        <v>82</v>
      </c>
      <c r="D3681" s="400" t="s">
        <v>15387</v>
      </c>
    </row>
    <row r="3682" spans="1:4" ht="13.5">
      <c r="A3682" s="399">
        <v>89380</v>
      </c>
      <c r="B3682" s="398" t="s">
        <v>8405</v>
      </c>
      <c r="C3682" s="398" t="s">
        <v>82</v>
      </c>
      <c r="D3682" s="400" t="s">
        <v>7492</v>
      </c>
    </row>
    <row r="3683" spans="1:4" ht="13.5">
      <c r="A3683" s="399">
        <v>89381</v>
      </c>
      <c r="B3683" s="398" t="s">
        <v>8407</v>
      </c>
      <c r="C3683" s="398" t="s">
        <v>82</v>
      </c>
      <c r="D3683" s="400" t="s">
        <v>10250</v>
      </c>
    </row>
    <row r="3684" spans="1:4" ht="13.5">
      <c r="A3684" s="399">
        <v>89382</v>
      </c>
      <c r="B3684" s="398" t="s">
        <v>8408</v>
      </c>
      <c r="C3684" s="398" t="s">
        <v>82</v>
      </c>
      <c r="D3684" s="400" t="s">
        <v>15388</v>
      </c>
    </row>
    <row r="3685" spans="1:4" ht="13.5">
      <c r="A3685" s="399">
        <v>89383</v>
      </c>
      <c r="B3685" s="398" t="s">
        <v>8409</v>
      </c>
      <c r="C3685" s="398" t="s">
        <v>82</v>
      </c>
      <c r="D3685" s="400" t="s">
        <v>15389</v>
      </c>
    </row>
    <row r="3686" spans="1:4" ht="13.5">
      <c r="A3686" s="399">
        <v>89384</v>
      </c>
      <c r="B3686" s="398" t="s">
        <v>8410</v>
      </c>
      <c r="C3686" s="398" t="s">
        <v>82</v>
      </c>
      <c r="D3686" s="400" t="s">
        <v>6882</v>
      </c>
    </row>
    <row r="3687" spans="1:4" ht="13.5">
      <c r="A3687" s="399">
        <v>89385</v>
      </c>
      <c r="B3687" s="398" t="s">
        <v>8411</v>
      </c>
      <c r="C3687" s="398" t="s">
        <v>82</v>
      </c>
      <c r="D3687" s="400" t="s">
        <v>15390</v>
      </c>
    </row>
    <row r="3688" spans="1:4" ht="13.5">
      <c r="A3688" s="399">
        <v>89386</v>
      </c>
      <c r="B3688" s="398" t="s">
        <v>8412</v>
      </c>
      <c r="C3688" s="398" t="s">
        <v>82</v>
      </c>
      <c r="D3688" s="400" t="s">
        <v>15391</v>
      </c>
    </row>
    <row r="3689" spans="1:4" ht="13.5">
      <c r="A3689" s="399">
        <v>89387</v>
      </c>
      <c r="B3689" s="398" t="s">
        <v>8413</v>
      </c>
      <c r="C3689" s="398" t="s">
        <v>82</v>
      </c>
      <c r="D3689" s="400" t="s">
        <v>15392</v>
      </c>
    </row>
    <row r="3690" spans="1:4" ht="13.5">
      <c r="A3690" s="399">
        <v>89388</v>
      </c>
      <c r="B3690" s="398" t="s">
        <v>8414</v>
      </c>
      <c r="C3690" s="398" t="s">
        <v>82</v>
      </c>
      <c r="D3690" s="400" t="s">
        <v>6204</v>
      </c>
    </row>
    <row r="3691" spans="1:4" ht="13.5">
      <c r="A3691" s="399">
        <v>89389</v>
      </c>
      <c r="B3691" s="398" t="s">
        <v>8415</v>
      </c>
      <c r="C3691" s="398" t="s">
        <v>82</v>
      </c>
      <c r="D3691" s="400" t="s">
        <v>11621</v>
      </c>
    </row>
    <row r="3692" spans="1:4" ht="13.5">
      <c r="A3692" s="399">
        <v>89390</v>
      </c>
      <c r="B3692" s="398" t="s">
        <v>8417</v>
      </c>
      <c r="C3692" s="398" t="s">
        <v>82</v>
      </c>
      <c r="D3692" s="400" t="s">
        <v>9435</v>
      </c>
    </row>
    <row r="3693" spans="1:4" ht="13.5">
      <c r="A3693" s="399">
        <v>89391</v>
      </c>
      <c r="B3693" s="398" t="s">
        <v>8418</v>
      </c>
      <c r="C3693" s="398" t="s">
        <v>82</v>
      </c>
      <c r="D3693" s="400" t="s">
        <v>15393</v>
      </c>
    </row>
    <row r="3694" spans="1:4" ht="13.5">
      <c r="A3694" s="399">
        <v>89392</v>
      </c>
      <c r="B3694" s="398" t="s">
        <v>8419</v>
      </c>
      <c r="C3694" s="398" t="s">
        <v>82</v>
      </c>
      <c r="D3694" s="400" t="s">
        <v>15394</v>
      </c>
    </row>
    <row r="3695" spans="1:4" ht="13.5">
      <c r="A3695" s="399">
        <v>89393</v>
      </c>
      <c r="B3695" s="398" t="s">
        <v>8420</v>
      </c>
      <c r="C3695" s="398" t="s">
        <v>82</v>
      </c>
      <c r="D3695" s="400" t="s">
        <v>15395</v>
      </c>
    </row>
    <row r="3696" spans="1:4" ht="13.5">
      <c r="A3696" s="399">
        <v>89394</v>
      </c>
      <c r="B3696" s="398" t="s">
        <v>8422</v>
      </c>
      <c r="C3696" s="398" t="s">
        <v>82</v>
      </c>
      <c r="D3696" s="400" t="s">
        <v>15396</v>
      </c>
    </row>
    <row r="3697" spans="1:4" ht="13.5">
      <c r="A3697" s="399">
        <v>89395</v>
      </c>
      <c r="B3697" s="398" t="s">
        <v>8423</v>
      </c>
      <c r="C3697" s="398" t="s">
        <v>82</v>
      </c>
      <c r="D3697" s="400" t="s">
        <v>7235</v>
      </c>
    </row>
    <row r="3698" spans="1:4" ht="13.5">
      <c r="A3698" s="399">
        <v>89396</v>
      </c>
      <c r="B3698" s="398" t="s">
        <v>8424</v>
      </c>
      <c r="C3698" s="398" t="s">
        <v>82</v>
      </c>
      <c r="D3698" s="400" t="s">
        <v>15397</v>
      </c>
    </row>
    <row r="3699" spans="1:4" ht="13.5">
      <c r="A3699" s="399">
        <v>89397</v>
      </c>
      <c r="B3699" s="398" t="s">
        <v>8425</v>
      </c>
      <c r="C3699" s="398" t="s">
        <v>82</v>
      </c>
      <c r="D3699" s="400" t="s">
        <v>15398</v>
      </c>
    </row>
    <row r="3700" spans="1:4" ht="13.5">
      <c r="A3700" s="399">
        <v>89398</v>
      </c>
      <c r="B3700" s="398" t="s">
        <v>8427</v>
      </c>
      <c r="C3700" s="398" t="s">
        <v>82</v>
      </c>
      <c r="D3700" s="400" t="s">
        <v>5693</v>
      </c>
    </row>
    <row r="3701" spans="1:4" ht="13.5">
      <c r="A3701" s="399">
        <v>89399</v>
      </c>
      <c r="B3701" s="398" t="s">
        <v>8429</v>
      </c>
      <c r="C3701" s="398" t="s">
        <v>82</v>
      </c>
      <c r="D3701" s="400" t="s">
        <v>15399</v>
      </c>
    </row>
    <row r="3702" spans="1:4" ht="13.5">
      <c r="A3702" s="399">
        <v>89400</v>
      </c>
      <c r="B3702" s="398" t="s">
        <v>8431</v>
      </c>
      <c r="C3702" s="398" t="s">
        <v>82</v>
      </c>
      <c r="D3702" s="400" t="s">
        <v>12132</v>
      </c>
    </row>
    <row r="3703" spans="1:4" ht="13.5">
      <c r="A3703" s="399">
        <v>89404</v>
      </c>
      <c r="B3703" s="398" t="s">
        <v>8432</v>
      </c>
      <c r="C3703" s="398" t="s">
        <v>82</v>
      </c>
      <c r="D3703" s="400" t="s">
        <v>7943</v>
      </c>
    </row>
    <row r="3704" spans="1:4" ht="13.5">
      <c r="A3704" s="399">
        <v>89405</v>
      </c>
      <c r="B3704" s="398" t="s">
        <v>8434</v>
      </c>
      <c r="C3704" s="398" t="s">
        <v>82</v>
      </c>
      <c r="D3704" s="400" t="s">
        <v>15400</v>
      </c>
    </row>
    <row r="3705" spans="1:4" ht="13.5">
      <c r="A3705" s="399">
        <v>89406</v>
      </c>
      <c r="B3705" s="398" t="s">
        <v>8435</v>
      </c>
      <c r="C3705" s="398" t="s">
        <v>82</v>
      </c>
      <c r="D3705" s="400" t="s">
        <v>7225</v>
      </c>
    </row>
    <row r="3706" spans="1:4" ht="13.5">
      <c r="A3706" s="399">
        <v>89407</v>
      </c>
      <c r="B3706" s="398" t="s">
        <v>8437</v>
      </c>
      <c r="C3706" s="398" t="s">
        <v>82</v>
      </c>
      <c r="D3706" s="400" t="s">
        <v>4952</v>
      </c>
    </row>
    <row r="3707" spans="1:4" ht="13.5">
      <c r="A3707" s="399">
        <v>89408</v>
      </c>
      <c r="B3707" s="398" t="s">
        <v>8438</v>
      </c>
      <c r="C3707" s="398" t="s">
        <v>82</v>
      </c>
      <c r="D3707" s="400" t="s">
        <v>15401</v>
      </c>
    </row>
    <row r="3708" spans="1:4" ht="13.5">
      <c r="A3708" s="399">
        <v>89409</v>
      </c>
      <c r="B3708" s="398" t="s">
        <v>8439</v>
      </c>
      <c r="C3708" s="398" t="s">
        <v>82</v>
      </c>
      <c r="D3708" s="400" t="s">
        <v>15402</v>
      </c>
    </row>
    <row r="3709" spans="1:4" ht="13.5">
      <c r="A3709" s="399">
        <v>89410</v>
      </c>
      <c r="B3709" s="398" t="s">
        <v>8440</v>
      </c>
      <c r="C3709" s="398" t="s">
        <v>82</v>
      </c>
      <c r="D3709" s="400" t="s">
        <v>15403</v>
      </c>
    </row>
    <row r="3710" spans="1:4" ht="13.5">
      <c r="A3710" s="399">
        <v>89411</v>
      </c>
      <c r="B3710" s="398" t="s">
        <v>8441</v>
      </c>
      <c r="C3710" s="398" t="s">
        <v>82</v>
      </c>
      <c r="D3710" s="400" t="s">
        <v>15404</v>
      </c>
    </row>
    <row r="3711" spans="1:4" ht="13.5">
      <c r="A3711" s="399">
        <v>89412</v>
      </c>
      <c r="B3711" s="398" t="s">
        <v>8442</v>
      </c>
      <c r="C3711" s="398" t="s">
        <v>82</v>
      </c>
      <c r="D3711" s="400" t="s">
        <v>10959</v>
      </c>
    </row>
    <row r="3712" spans="1:4" ht="13.5">
      <c r="A3712" s="399">
        <v>89413</v>
      </c>
      <c r="B3712" s="398" t="s">
        <v>8443</v>
      </c>
      <c r="C3712" s="398" t="s">
        <v>82</v>
      </c>
      <c r="D3712" s="400" t="s">
        <v>14791</v>
      </c>
    </row>
    <row r="3713" spans="1:4" ht="13.5">
      <c r="A3713" s="399">
        <v>89414</v>
      </c>
      <c r="B3713" s="398" t="s">
        <v>8445</v>
      </c>
      <c r="C3713" s="398" t="s">
        <v>82</v>
      </c>
      <c r="D3713" s="400" t="s">
        <v>15405</v>
      </c>
    </row>
    <row r="3714" spans="1:4" ht="13.5">
      <c r="A3714" s="399">
        <v>89415</v>
      </c>
      <c r="B3714" s="398" t="s">
        <v>8446</v>
      </c>
      <c r="C3714" s="398" t="s">
        <v>82</v>
      </c>
      <c r="D3714" s="400" t="s">
        <v>15406</v>
      </c>
    </row>
    <row r="3715" spans="1:4" ht="13.5">
      <c r="A3715" s="399">
        <v>89416</v>
      </c>
      <c r="B3715" s="398" t="s">
        <v>8447</v>
      </c>
      <c r="C3715" s="398" t="s">
        <v>82</v>
      </c>
      <c r="D3715" s="400" t="s">
        <v>10106</v>
      </c>
    </row>
    <row r="3716" spans="1:4" ht="13.5">
      <c r="A3716" s="399">
        <v>89417</v>
      </c>
      <c r="B3716" s="398" t="s">
        <v>8449</v>
      </c>
      <c r="C3716" s="398" t="s">
        <v>82</v>
      </c>
      <c r="D3716" s="400" t="s">
        <v>15407</v>
      </c>
    </row>
    <row r="3717" spans="1:4" ht="13.5">
      <c r="A3717" s="399">
        <v>89418</v>
      </c>
      <c r="B3717" s="398" t="s">
        <v>8450</v>
      </c>
      <c r="C3717" s="398" t="s">
        <v>82</v>
      </c>
      <c r="D3717" s="400" t="s">
        <v>10292</v>
      </c>
    </row>
    <row r="3718" spans="1:4" ht="13.5">
      <c r="A3718" s="399">
        <v>89419</v>
      </c>
      <c r="B3718" s="398" t="s">
        <v>8452</v>
      </c>
      <c r="C3718" s="398" t="s">
        <v>82</v>
      </c>
      <c r="D3718" s="400" t="s">
        <v>15408</v>
      </c>
    </row>
    <row r="3719" spans="1:4" ht="13.5">
      <c r="A3719" s="399">
        <v>89420</v>
      </c>
      <c r="B3719" s="398" t="s">
        <v>8453</v>
      </c>
      <c r="C3719" s="398" t="s">
        <v>82</v>
      </c>
      <c r="D3719" s="400" t="s">
        <v>9136</v>
      </c>
    </row>
    <row r="3720" spans="1:4" ht="13.5">
      <c r="A3720" s="399">
        <v>89421</v>
      </c>
      <c r="B3720" s="398" t="s">
        <v>8454</v>
      </c>
      <c r="C3720" s="398" t="s">
        <v>82</v>
      </c>
      <c r="D3720" s="400" t="s">
        <v>15409</v>
      </c>
    </row>
    <row r="3721" spans="1:4" ht="13.5">
      <c r="A3721" s="399">
        <v>89422</v>
      </c>
      <c r="B3721" s="398" t="s">
        <v>8455</v>
      </c>
      <c r="C3721" s="398" t="s">
        <v>82</v>
      </c>
      <c r="D3721" s="400" t="s">
        <v>5155</v>
      </c>
    </row>
    <row r="3722" spans="1:4" ht="13.5">
      <c r="A3722" s="399">
        <v>89423</v>
      </c>
      <c r="B3722" s="398" t="s">
        <v>8456</v>
      </c>
      <c r="C3722" s="398" t="s">
        <v>82</v>
      </c>
      <c r="D3722" s="400" t="s">
        <v>15169</v>
      </c>
    </row>
    <row r="3723" spans="1:4" ht="13.5">
      <c r="A3723" s="399">
        <v>89424</v>
      </c>
      <c r="B3723" s="398" t="s">
        <v>8458</v>
      </c>
      <c r="C3723" s="398" t="s">
        <v>82</v>
      </c>
      <c r="D3723" s="400" t="s">
        <v>11956</v>
      </c>
    </row>
    <row r="3724" spans="1:4" ht="13.5">
      <c r="A3724" s="399">
        <v>89425</v>
      </c>
      <c r="B3724" s="398" t="s">
        <v>8459</v>
      </c>
      <c r="C3724" s="398" t="s">
        <v>82</v>
      </c>
      <c r="D3724" s="400" t="s">
        <v>15410</v>
      </c>
    </row>
    <row r="3725" spans="1:4" ht="13.5">
      <c r="A3725" s="399">
        <v>89426</v>
      </c>
      <c r="B3725" s="398" t="s">
        <v>8460</v>
      </c>
      <c r="C3725" s="398" t="s">
        <v>82</v>
      </c>
      <c r="D3725" s="400" t="s">
        <v>15174</v>
      </c>
    </row>
    <row r="3726" spans="1:4" ht="13.5">
      <c r="A3726" s="399">
        <v>89427</v>
      </c>
      <c r="B3726" s="398" t="s">
        <v>8461</v>
      </c>
      <c r="C3726" s="398" t="s">
        <v>82</v>
      </c>
      <c r="D3726" s="400" t="s">
        <v>4476</v>
      </c>
    </row>
    <row r="3727" spans="1:4" ht="13.5">
      <c r="A3727" s="399">
        <v>89428</v>
      </c>
      <c r="B3727" s="398" t="s">
        <v>8463</v>
      </c>
      <c r="C3727" s="398" t="s">
        <v>82</v>
      </c>
      <c r="D3727" s="400" t="s">
        <v>7623</v>
      </c>
    </row>
    <row r="3728" spans="1:4" ht="13.5">
      <c r="A3728" s="399">
        <v>89429</v>
      </c>
      <c r="B3728" s="398" t="s">
        <v>8464</v>
      </c>
      <c r="C3728" s="398" t="s">
        <v>82</v>
      </c>
      <c r="D3728" s="400" t="s">
        <v>15411</v>
      </c>
    </row>
    <row r="3729" spans="1:4" ht="13.5">
      <c r="A3729" s="399">
        <v>89430</v>
      </c>
      <c r="B3729" s="398" t="s">
        <v>8465</v>
      </c>
      <c r="C3729" s="398" t="s">
        <v>82</v>
      </c>
      <c r="D3729" s="400" t="s">
        <v>5554</v>
      </c>
    </row>
    <row r="3730" spans="1:4" ht="13.5">
      <c r="A3730" s="399">
        <v>89431</v>
      </c>
      <c r="B3730" s="398" t="s">
        <v>8467</v>
      </c>
      <c r="C3730" s="398" t="s">
        <v>82</v>
      </c>
      <c r="D3730" s="400" t="s">
        <v>4394</v>
      </c>
    </row>
    <row r="3731" spans="1:4" ht="13.5">
      <c r="A3731" s="399">
        <v>89432</v>
      </c>
      <c r="B3731" s="398" t="s">
        <v>8469</v>
      </c>
      <c r="C3731" s="398" t="s">
        <v>82</v>
      </c>
      <c r="D3731" s="400" t="s">
        <v>4612</v>
      </c>
    </row>
    <row r="3732" spans="1:4" ht="13.5">
      <c r="A3732" s="399">
        <v>89433</v>
      </c>
      <c r="B3732" s="398" t="s">
        <v>8470</v>
      </c>
      <c r="C3732" s="398" t="s">
        <v>82</v>
      </c>
      <c r="D3732" s="400" t="s">
        <v>5023</v>
      </c>
    </row>
    <row r="3733" spans="1:4" ht="13.5">
      <c r="A3733" s="399">
        <v>89434</v>
      </c>
      <c r="B3733" s="398" t="s">
        <v>8471</v>
      </c>
      <c r="C3733" s="398" t="s">
        <v>82</v>
      </c>
      <c r="D3733" s="400" t="s">
        <v>6532</v>
      </c>
    </row>
    <row r="3734" spans="1:4" ht="13.5">
      <c r="A3734" s="399">
        <v>89435</v>
      </c>
      <c r="B3734" s="398" t="s">
        <v>8472</v>
      </c>
      <c r="C3734" s="398" t="s">
        <v>82</v>
      </c>
      <c r="D3734" s="400" t="s">
        <v>15412</v>
      </c>
    </row>
    <row r="3735" spans="1:4" ht="13.5">
      <c r="A3735" s="399">
        <v>89436</v>
      </c>
      <c r="B3735" s="398" t="s">
        <v>8474</v>
      </c>
      <c r="C3735" s="398" t="s">
        <v>82</v>
      </c>
      <c r="D3735" s="400" t="s">
        <v>11946</v>
      </c>
    </row>
    <row r="3736" spans="1:4" ht="13.5">
      <c r="A3736" s="399">
        <v>89437</v>
      </c>
      <c r="B3736" s="398" t="s">
        <v>8476</v>
      </c>
      <c r="C3736" s="398" t="s">
        <v>82</v>
      </c>
      <c r="D3736" s="400" t="s">
        <v>11275</v>
      </c>
    </row>
    <row r="3737" spans="1:4" ht="13.5">
      <c r="A3737" s="399">
        <v>89438</v>
      </c>
      <c r="B3737" s="398" t="s">
        <v>8477</v>
      </c>
      <c r="C3737" s="398" t="s">
        <v>82</v>
      </c>
      <c r="D3737" s="400" t="s">
        <v>13267</v>
      </c>
    </row>
    <row r="3738" spans="1:4" ht="13.5">
      <c r="A3738" s="399">
        <v>89439</v>
      </c>
      <c r="B3738" s="398" t="s">
        <v>8479</v>
      </c>
      <c r="C3738" s="398" t="s">
        <v>82</v>
      </c>
      <c r="D3738" s="400" t="s">
        <v>4261</v>
      </c>
    </row>
    <row r="3739" spans="1:4" ht="13.5">
      <c r="A3739" s="399">
        <v>89440</v>
      </c>
      <c r="B3739" s="398" t="s">
        <v>8481</v>
      </c>
      <c r="C3739" s="398" t="s">
        <v>82</v>
      </c>
      <c r="D3739" s="400" t="s">
        <v>10532</v>
      </c>
    </row>
    <row r="3740" spans="1:4" ht="13.5">
      <c r="A3740" s="399">
        <v>89441</v>
      </c>
      <c r="B3740" s="398" t="s">
        <v>8482</v>
      </c>
      <c r="C3740" s="398" t="s">
        <v>82</v>
      </c>
      <c r="D3740" s="400" t="s">
        <v>9573</v>
      </c>
    </row>
    <row r="3741" spans="1:4" ht="13.5">
      <c r="A3741" s="399">
        <v>89442</v>
      </c>
      <c r="B3741" s="398" t="s">
        <v>8483</v>
      </c>
      <c r="C3741" s="398" t="s">
        <v>82</v>
      </c>
      <c r="D3741" s="400" t="s">
        <v>5127</v>
      </c>
    </row>
    <row r="3742" spans="1:4" ht="13.5">
      <c r="A3742" s="399">
        <v>89443</v>
      </c>
      <c r="B3742" s="398" t="s">
        <v>8485</v>
      </c>
      <c r="C3742" s="398" t="s">
        <v>82</v>
      </c>
      <c r="D3742" s="400" t="s">
        <v>5554</v>
      </c>
    </row>
    <row r="3743" spans="1:4" ht="13.5">
      <c r="A3743" s="399">
        <v>89444</v>
      </c>
      <c r="B3743" s="398" t="s">
        <v>8486</v>
      </c>
      <c r="C3743" s="398" t="s">
        <v>82</v>
      </c>
      <c r="D3743" s="400" t="s">
        <v>15413</v>
      </c>
    </row>
    <row r="3744" spans="1:4" ht="13.5">
      <c r="A3744" s="399">
        <v>89445</v>
      </c>
      <c r="B3744" s="398" t="s">
        <v>8487</v>
      </c>
      <c r="C3744" s="398" t="s">
        <v>82</v>
      </c>
      <c r="D3744" s="400" t="s">
        <v>9342</v>
      </c>
    </row>
    <row r="3745" spans="1:4" ht="13.5">
      <c r="A3745" s="399">
        <v>89481</v>
      </c>
      <c r="B3745" s="398" t="s">
        <v>8489</v>
      </c>
      <c r="C3745" s="398" t="s">
        <v>82</v>
      </c>
      <c r="D3745" s="400" t="s">
        <v>10399</v>
      </c>
    </row>
    <row r="3746" spans="1:4" ht="13.5">
      <c r="A3746" s="399">
        <v>89485</v>
      </c>
      <c r="B3746" s="398" t="s">
        <v>8490</v>
      </c>
      <c r="C3746" s="398" t="s">
        <v>82</v>
      </c>
      <c r="D3746" s="400" t="s">
        <v>11948</v>
      </c>
    </row>
    <row r="3747" spans="1:4" ht="13.5">
      <c r="A3747" s="399">
        <v>89489</v>
      </c>
      <c r="B3747" s="398" t="s">
        <v>8491</v>
      </c>
      <c r="C3747" s="398" t="s">
        <v>82</v>
      </c>
      <c r="D3747" s="400" t="s">
        <v>4046</v>
      </c>
    </row>
    <row r="3748" spans="1:4" ht="13.5">
      <c r="A3748" s="399">
        <v>89490</v>
      </c>
      <c r="B3748" s="398" t="s">
        <v>8493</v>
      </c>
      <c r="C3748" s="398" t="s">
        <v>82</v>
      </c>
      <c r="D3748" s="400" t="s">
        <v>15414</v>
      </c>
    </row>
    <row r="3749" spans="1:4" ht="13.5">
      <c r="A3749" s="399">
        <v>89492</v>
      </c>
      <c r="B3749" s="398" t="s">
        <v>8494</v>
      </c>
      <c r="C3749" s="398" t="s">
        <v>82</v>
      </c>
      <c r="D3749" s="400" t="s">
        <v>15415</v>
      </c>
    </row>
    <row r="3750" spans="1:4" ht="13.5">
      <c r="A3750" s="399">
        <v>89493</v>
      </c>
      <c r="B3750" s="398" t="s">
        <v>8496</v>
      </c>
      <c r="C3750" s="398" t="s">
        <v>82</v>
      </c>
      <c r="D3750" s="400" t="s">
        <v>15309</v>
      </c>
    </row>
    <row r="3751" spans="1:4" ht="13.5">
      <c r="A3751" s="399">
        <v>89494</v>
      </c>
      <c r="B3751" s="398" t="s">
        <v>8498</v>
      </c>
      <c r="C3751" s="398" t="s">
        <v>82</v>
      </c>
      <c r="D3751" s="400" t="s">
        <v>9386</v>
      </c>
    </row>
    <row r="3752" spans="1:4" ht="13.5">
      <c r="A3752" s="399">
        <v>89496</v>
      </c>
      <c r="B3752" s="398" t="s">
        <v>8499</v>
      </c>
      <c r="C3752" s="398" t="s">
        <v>82</v>
      </c>
      <c r="D3752" s="400" t="s">
        <v>13223</v>
      </c>
    </row>
    <row r="3753" spans="1:4" ht="13.5">
      <c r="A3753" s="399">
        <v>89497</v>
      </c>
      <c r="B3753" s="398" t="s">
        <v>8501</v>
      </c>
      <c r="C3753" s="398" t="s">
        <v>82</v>
      </c>
      <c r="D3753" s="400" t="s">
        <v>15416</v>
      </c>
    </row>
    <row r="3754" spans="1:4" ht="13.5">
      <c r="A3754" s="399">
        <v>89498</v>
      </c>
      <c r="B3754" s="398" t="s">
        <v>8503</v>
      </c>
      <c r="C3754" s="398" t="s">
        <v>82</v>
      </c>
      <c r="D3754" s="400" t="s">
        <v>8634</v>
      </c>
    </row>
    <row r="3755" spans="1:4" ht="13.5">
      <c r="A3755" s="399">
        <v>89499</v>
      </c>
      <c r="B3755" s="398" t="s">
        <v>8505</v>
      </c>
      <c r="C3755" s="398" t="s">
        <v>82</v>
      </c>
      <c r="D3755" s="400" t="s">
        <v>4517</v>
      </c>
    </row>
    <row r="3756" spans="1:4" ht="13.5">
      <c r="A3756" s="399">
        <v>89500</v>
      </c>
      <c r="B3756" s="398" t="s">
        <v>8506</v>
      </c>
      <c r="C3756" s="398" t="s">
        <v>82</v>
      </c>
      <c r="D3756" s="400" t="s">
        <v>9145</v>
      </c>
    </row>
    <row r="3757" spans="1:4" ht="13.5">
      <c r="A3757" s="399">
        <v>89501</v>
      </c>
      <c r="B3757" s="398" t="s">
        <v>8507</v>
      </c>
      <c r="C3757" s="398" t="s">
        <v>82</v>
      </c>
      <c r="D3757" s="400" t="s">
        <v>15417</v>
      </c>
    </row>
    <row r="3758" spans="1:4" ht="13.5">
      <c r="A3758" s="399">
        <v>89502</v>
      </c>
      <c r="B3758" s="398" t="s">
        <v>8508</v>
      </c>
      <c r="C3758" s="398" t="s">
        <v>82</v>
      </c>
      <c r="D3758" s="400" t="s">
        <v>12462</v>
      </c>
    </row>
    <row r="3759" spans="1:4" ht="13.5">
      <c r="A3759" s="399">
        <v>89503</v>
      </c>
      <c r="B3759" s="398" t="s">
        <v>8509</v>
      </c>
      <c r="C3759" s="398" t="s">
        <v>82</v>
      </c>
      <c r="D3759" s="400" t="s">
        <v>15418</v>
      </c>
    </row>
    <row r="3760" spans="1:4" ht="13.5">
      <c r="A3760" s="399">
        <v>89504</v>
      </c>
      <c r="B3760" s="398" t="s">
        <v>8511</v>
      </c>
      <c r="C3760" s="398" t="s">
        <v>82</v>
      </c>
      <c r="D3760" s="400" t="s">
        <v>13592</v>
      </c>
    </row>
    <row r="3761" spans="1:4" ht="13.5">
      <c r="A3761" s="399">
        <v>89505</v>
      </c>
      <c r="B3761" s="398" t="s">
        <v>8513</v>
      </c>
      <c r="C3761" s="398" t="s">
        <v>82</v>
      </c>
      <c r="D3761" s="400" t="s">
        <v>15419</v>
      </c>
    </row>
    <row r="3762" spans="1:4" ht="13.5">
      <c r="A3762" s="399">
        <v>89506</v>
      </c>
      <c r="B3762" s="398" t="s">
        <v>8514</v>
      </c>
      <c r="C3762" s="398" t="s">
        <v>82</v>
      </c>
      <c r="D3762" s="400" t="s">
        <v>15420</v>
      </c>
    </row>
    <row r="3763" spans="1:4" ht="13.5">
      <c r="A3763" s="399">
        <v>89507</v>
      </c>
      <c r="B3763" s="398" t="s">
        <v>8515</v>
      </c>
      <c r="C3763" s="398" t="s">
        <v>82</v>
      </c>
      <c r="D3763" s="400" t="s">
        <v>7590</v>
      </c>
    </row>
    <row r="3764" spans="1:4" ht="13.5">
      <c r="A3764" s="399">
        <v>89510</v>
      </c>
      <c r="B3764" s="398" t="s">
        <v>8516</v>
      </c>
      <c r="C3764" s="398" t="s">
        <v>82</v>
      </c>
      <c r="D3764" s="400" t="s">
        <v>15421</v>
      </c>
    </row>
    <row r="3765" spans="1:4" ht="13.5">
      <c r="A3765" s="399">
        <v>89513</v>
      </c>
      <c r="B3765" s="398" t="s">
        <v>8517</v>
      </c>
      <c r="C3765" s="398" t="s">
        <v>82</v>
      </c>
      <c r="D3765" s="400" t="s">
        <v>15422</v>
      </c>
    </row>
    <row r="3766" spans="1:4" ht="13.5">
      <c r="A3766" s="399">
        <v>89514</v>
      </c>
      <c r="B3766" s="398" t="s">
        <v>8518</v>
      </c>
      <c r="C3766" s="398" t="s">
        <v>82</v>
      </c>
      <c r="D3766" s="400" t="s">
        <v>4052</v>
      </c>
    </row>
    <row r="3767" spans="1:4" ht="13.5">
      <c r="A3767" s="399">
        <v>89515</v>
      </c>
      <c r="B3767" s="398" t="s">
        <v>8520</v>
      </c>
      <c r="C3767" s="398" t="s">
        <v>82</v>
      </c>
      <c r="D3767" s="400" t="s">
        <v>15423</v>
      </c>
    </row>
    <row r="3768" spans="1:4" ht="13.5">
      <c r="A3768" s="399">
        <v>89516</v>
      </c>
      <c r="B3768" s="398" t="s">
        <v>8522</v>
      </c>
      <c r="C3768" s="398" t="s">
        <v>82</v>
      </c>
      <c r="D3768" s="400" t="s">
        <v>15424</v>
      </c>
    </row>
    <row r="3769" spans="1:4" ht="13.5">
      <c r="A3769" s="399">
        <v>89517</v>
      </c>
      <c r="B3769" s="398" t="s">
        <v>8524</v>
      </c>
      <c r="C3769" s="398" t="s">
        <v>82</v>
      </c>
      <c r="D3769" s="400" t="s">
        <v>15425</v>
      </c>
    </row>
    <row r="3770" spans="1:4" ht="13.5">
      <c r="A3770" s="399">
        <v>89518</v>
      </c>
      <c r="B3770" s="398" t="s">
        <v>8525</v>
      </c>
      <c r="C3770" s="398" t="s">
        <v>82</v>
      </c>
      <c r="D3770" s="400" t="s">
        <v>5248</v>
      </c>
    </row>
    <row r="3771" spans="1:4" ht="13.5">
      <c r="A3771" s="399">
        <v>89519</v>
      </c>
      <c r="B3771" s="398" t="s">
        <v>8527</v>
      </c>
      <c r="C3771" s="398" t="s">
        <v>82</v>
      </c>
      <c r="D3771" s="400" t="s">
        <v>15426</v>
      </c>
    </row>
    <row r="3772" spans="1:4" ht="13.5">
      <c r="A3772" s="399">
        <v>89520</v>
      </c>
      <c r="B3772" s="398" t="s">
        <v>8528</v>
      </c>
      <c r="C3772" s="398" t="s">
        <v>82</v>
      </c>
      <c r="D3772" s="400" t="s">
        <v>6950</v>
      </c>
    </row>
    <row r="3773" spans="1:4" ht="13.5">
      <c r="A3773" s="399">
        <v>89521</v>
      </c>
      <c r="B3773" s="398" t="s">
        <v>8530</v>
      </c>
      <c r="C3773" s="398" t="s">
        <v>82</v>
      </c>
      <c r="D3773" s="400" t="s">
        <v>15427</v>
      </c>
    </row>
    <row r="3774" spans="1:4" ht="13.5">
      <c r="A3774" s="399">
        <v>89522</v>
      </c>
      <c r="B3774" s="398" t="s">
        <v>8531</v>
      </c>
      <c r="C3774" s="398" t="s">
        <v>82</v>
      </c>
      <c r="D3774" s="400" t="s">
        <v>15428</v>
      </c>
    </row>
    <row r="3775" spans="1:4" ht="13.5">
      <c r="A3775" s="399">
        <v>89523</v>
      </c>
      <c r="B3775" s="398" t="s">
        <v>8532</v>
      </c>
      <c r="C3775" s="398" t="s">
        <v>82</v>
      </c>
      <c r="D3775" s="400" t="s">
        <v>8702</v>
      </c>
    </row>
    <row r="3776" spans="1:4" ht="13.5">
      <c r="A3776" s="399">
        <v>89524</v>
      </c>
      <c r="B3776" s="398" t="s">
        <v>8533</v>
      </c>
      <c r="C3776" s="398" t="s">
        <v>82</v>
      </c>
      <c r="D3776" s="400" t="s">
        <v>7465</v>
      </c>
    </row>
    <row r="3777" spans="1:4" ht="13.5">
      <c r="A3777" s="399">
        <v>89525</v>
      </c>
      <c r="B3777" s="398" t="s">
        <v>8534</v>
      </c>
      <c r="C3777" s="398" t="s">
        <v>82</v>
      </c>
      <c r="D3777" s="400" t="s">
        <v>6566</v>
      </c>
    </row>
    <row r="3778" spans="1:4" ht="13.5">
      <c r="A3778" s="399">
        <v>89526</v>
      </c>
      <c r="B3778" s="398" t="s">
        <v>8535</v>
      </c>
      <c r="C3778" s="398" t="s">
        <v>82</v>
      </c>
      <c r="D3778" s="400" t="s">
        <v>15429</v>
      </c>
    </row>
    <row r="3779" spans="1:4" ht="13.5">
      <c r="A3779" s="399">
        <v>89527</v>
      </c>
      <c r="B3779" s="398" t="s">
        <v>8536</v>
      </c>
      <c r="C3779" s="398" t="s">
        <v>82</v>
      </c>
      <c r="D3779" s="400" t="s">
        <v>15430</v>
      </c>
    </row>
    <row r="3780" spans="1:4" ht="13.5">
      <c r="A3780" s="399">
        <v>89528</v>
      </c>
      <c r="B3780" s="398" t="s">
        <v>8537</v>
      </c>
      <c r="C3780" s="398" t="s">
        <v>82</v>
      </c>
      <c r="D3780" s="400" t="s">
        <v>5273</v>
      </c>
    </row>
    <row r="3781" spans="1:4" ht="13.5">
      <c r="A3781" s="399">
        <v>89529</v>
      </c>
      <c r="B3781" s="398" t="s">
        <v>8538</v>
      </c>
      <c r="C3781" s="398" t="s">
        <v>82</v>
      </c>
      <c r="D3781" s="400" t="s">
        <v>7504</v>
      </c>
    </row>
    <row r="3782" spans="1:4" ht="13.5">
      <c r="A3782" s="399">
        <v>89530</v>
      </c>
      <c r="B3782" s="398" t="s">
        <v>8539</v>
      </c>
      <c r="C3782" s="398" t="s">
        <v>82</v>
      </c>
      <c r="D3782" s="400" t="s">
        <v>12462</v>
      </c>
    </row>
    <row r="3783" spans="1:4" ht="13.5">
      <c r="A3783" s="399">
        <v>89531</v>
      </c>
      <c r="B3783" s="398" t="s">
        <v>8540</v>
      </c>
      <c r="C3783" s="398" t="s">
        <v>82</v>
      </c>
      <c r="D3783" s="400" t="s">
        <v>15431</v>
      </c>
    </row>
    <row r="3784" spans="1:4" ht="13.5">
      <c r="A3784" s="399">
        <v>89532</v>
      </c>
      <c r="B3784" s="398" t="s">
        <v>8541</v>
      </c>
      <c r="C3784" s="398" t="s">
        <v>82</v>
      </c>
      <c r="D3784" s="400" t="s">
        <v>15432</v>
      </c>
    </row>
    <row r="3785" spans="1:4" ht="13.5">
      <c r="A3785" s="399">
        <v>89533</v>
      </c>
      <c r="B3785" s="398" t="s">
        <v>8543</v>
      </c>
      <c r="C3785" s="398" t="s">
        <v>82</v>
      </c>
      <c r="D3785" s="400" t="s">
        <v>15431</v>
      </c>
    </row>
    <row r="3786" spans="1:4" ht="13.5">
      <c r="A3786" s="399">
        <v>89534</v>
      </c>
      <c r="B3786" s="398" t="s">
        <v>8544</v>
      </c>
      <c r="C3786" s="398" t="s">
        <v>82</v>
      </c>
      <c r="D3786" s="400" t="s">
        <v>4117</v>
      </c>
    </row>
    <row r="3787" spans="1:4" ht="13.5">
      <c r="A3787" s="399">
        <v>89535</v>
      </c>
      <c r="B3787" s="398" t="s">
        <v>8545</v>
      </c>
      <c r="C3787" s="398" t="s">
        <v>82</v>
      </c>
      <c r="D3787" s="400" t="s">
        <v>15433</v>
      </c>
    </row>
    <row r="3788" spans="1:4" ht="13.5">
      <c r="A3788" s="399">
        <v>89536</v>
      </c>
      <c r="B3788" s="398" t="s">
        <v>8546</v>
      </c>
      <c r="C3788" s="398" t="s">
        <v>82</v>
      </c>
      <c r="D3788" s="400" t="s">
        <v>7327</v>
      </c>
    </row>
    <row r="3789" spans="1:4" ht="13.5">
      <c r="A3789" s="399">
        <v>89538</v>
      </c>
      <c r="B3789" s="398" t="s">
        <v>8547</v>
      </c>
      <c r="C3789" s="398" t="s">
        <v>82</v>
      </c>
      <c r="D3789" s="400" t="s">
        <v>15434</v>
      </c>
    </row>
    <row r="3790" spans="1:4" ht="13.5">
      <c r="A3790" s="399">
        <v>89539</v>
      </c>
      <c r="B3790" s="398" t="s">
        <v>8548</v>
      </c>
      <c r="C3790" s="398" t="s">
        <v>82</v>
      </c>
      <c r="D3790" s="400" t="s">
        <v>15435</v>
      </c>
    </row>
    <row r="3791" spans="1:4" ht="13.5">
      <c r="A3791" s="399">
        <v>89540</v>
      </c>
      <c r="B3791" s="398" t="s">
        <v>8549</v>
      </c>
      <c r="C3791" s="398" t="s">
        <v>82</v>
      </c>
      <c r="D3791" s="400" t="s">
        <v>8964</v>
      </c>
    </row>
    <row r="3792" spans="1:4" ht="13.5">
      <c r="A3792" s="399">
        <v>89541</v>
      </c>
      <c r="B3792" s="398" t="s">
        <v>8551</v>
      </c>
      <c r="C3792" s="398" t="s">
        <v>82</v>
      </c>
      <c r="D3792" s="400" t="s">
        <v>13227</v>
      </c>
    </row>
    <row r="3793" spans="1:4" ht="13.5">
      <c r="A3793" s="399">
        <v>89542</v>
      </c>
      <c r="B3793" s="398" t="s">
        <v>8552</v>
      </c>
      <c r="C3793" s="398" t="s">
        <v>82</v>
      </c>
      <c r="D3793" s="400" t="s">
        <v>15436</v>
      </c>
    </row>
    <row r="3794" spans="1:4" ht="13.5">
      <c r="A3794" s="399">
        <v>89544</v>
      </c>
      <c r="B3794" s="398" t="s">
        <v>8553</v>
      </c>
      <c r="C3794" s="398" t="s">
        <v>82</v>
      </c>
      <c r="D3794" s="400" t="s">
        <v>6313</v>
      </c>
    </row>
    <row r="3795" spans="1:4" ht="13.5">
      <c r="A3795" s="399">
        <v>89545</v>
      </c>
      <c r="B3795" s="398" t="s">
        <v>8554</v>
      </c>
      <c r="C3795" s="398" t="s">
        <v>82</v>
      </c>
      <c r="D3795" s="400" t="s">
        <v>10472</v>
      </c>
    </row>
    <row r="3796" spans="1:4" ht="13.5">
      <c r="A3796" s="399">
        <v>89546</v>
      </c>
      <c r="B3796" s="398" t="s">
        <v>8555</v>
      </c>
      <c r="C3796" s="398" t="s">
        <v>82</v>
      </c>
      <c r="D3796" s="400" t="s">
        <v>10310</v>
      </c>
    </row>
    <row r="3797" spans="1:4" ht="13.5">
      <c r="A3797" s="399">
        <v>89547</v>
      </c>
      <c r="B3797" s="398" t="s">
        <v>8556</v>
      </c>
      <c r="C3797" s="398" t="s">
        <v>82</v>
      </c>
      <c r="D3797" s="400" t="s">
        <v>14428</v>
      </c>
    </row>
    <row r="3798" spans="1:4" ht="13.5">
      <c r="A3798" s="399">
        <v>89548</v>
      </c>
      <c r="B3798" s="398" t="s">
        <v>8557</v>
      </c>
      <c r="C3798" s="398" t="s">
        <v>82</v>
      </c>
      <c r="D3798" s="400" t="s">
        <v>14331</v>
      </c>
    </row>
    <row r="3799" spans="1:4" ht="13.5">
      <c r="A3799" s="399">
        <v>89549</v>
      </c>
      <c r="B3799" s="398" t="s">
        <v>8558</v>
      </c>
      <c r="C3799" s="398" t="s">
        <v>82</v>
      </c>
      <c r="D3799" s="400" t="s">
        <v>8920</v>
      </c>
    </row>
    <row r="3800" spans="1:4" ht="13.5">
      <c r="A3800" s="399">
        <v>89550</v>
      </c>
      <c r="B3800" s="398" t="s">
        <v>8559</v>
      </c>
      <c r="C3800" s="398" t="s">
        <v>82</v>
      </c>
      <c r="D3800" s="400" t="s">
        <v>15437</v>
      </c>
    </row>
    <row r="3801" spans="1:4" ht="13.5">
      <c r="A3801" s="399">
        <v>89551</v>
      </c>
      <c r="B3801" s="398" t="s">
        <v>8560</v>
      </c>
      <c r="C3801" s="398" t="s">
        <v>82</v>
      </c>
      <c r="D3801" s="400" t="s">
        <v>8675</v>
      </c>
    </row>
    <row r="3802" spans="1:4" ht="13.5">
      <c r="A3802" s="399">
        <v>89552</v>
      </c>
      <c r="B3802" s="398" t="s">
        <v>8562</v>
      </c>
      <c r="C3802" s="398" t="s">
        <v>82</v>
      </c>
      <c r="D3802" s="400" t="s">
        <v>15438</v>
      </c>
    </row>
    <row r="3803" spans="1:4" ht="13.5">
      <c r="A3803" s="399">
        <v>89553</v>
      </c>
      <c r="B3803" s="398" t="s">
        <v>8563</v>
      </c>
      <c r="C3803" s="398" t="s">
        <v>82</v>
      </c>
      <c r="D3803" s="400" t="s">
        <v>7778</v>
      </c>
    </row>
    <row r="3804" spans="1:4" ht="13.5">
      <c r="A3804" s="399">
        <v>89554</v>
      </c>
      <c r="B3804" s="398" t="s">
        <v>8565</v>
      </c>
      <c r="C3804" s="398" t="s">
        <v>82</v>
      </c>
      <c r="D3804" s="400" t="s">
        <v>15439</v>
      </c>
    </row>
    <row r="3805" spans="1:4" ht="13.5">
      <c r="A3805" s="399">
        <v>89555</v>
      </c>
      <c r="B3805" s="398" t="s">
        <v>8567</v>
      </c>
      <c r="C3805" s="398" t="s">
        <v>82</v>
      </c>
      <c r="D3805" s="400" t="s">
        <v>15440</v>
      </c>
    </row>
    <row r="3806" spans="1:4" ht="13.5">
      <c r="A3806" s="399">
        <v>89556</v>
      </c>
      <c r="B3806" s="398" t="s">
        <v>8568</v>
      </c>
      <c r="C3806" s="398" t="s">
        <v>82</v>
      </c>
      <c r="D3806" s="400" t="s">
        <v>15441</v>
      </c>
    </row>
    <row r="3807" spans="1:4" ht="13.5">
      <c r="A3807" s="399">
        <v>89557</v>
      </c>
      <c r="B3807" s="398" t="s">
        <v>8569</v>
      </c>
      <c r="C3807" s="398" t="s">
        <v>82</v>
      </c>
      <c r="D3807" s="400" t="s">
        <v>15442</v>
      </c>
    </row>
    <row r="3808" spans="1:4" ht="13.5">
      <c r="A3808" s="399">
        <v>89558</v>
      </c>
      <c r="B3808" s="398" t="s">
        <v>8571</v>
      </c>
      <c r="C3808" s="398" t="s">
        <v>82</v>
      </c>
      <c r="D3808" s="400" t="s">
        <v>8406</v>
      </c>
    </row>
    <row r="3809" spans="1:4" ht="13.5">
      <c r="A3809" s="399">
        <v>89559</v>
      </c>
      <c r="B3809" s="398" t="s">
        <v>8572</v>
      </c>
      <c r="C3809" s="398" t="s">
        <v>82</v>
      </c>
      <c r="D3809" s="400" t="s">
        <v>4638</v>
      </c>
    </row>
    <row r="3810" spans="1:4" ht="13.5">
      <c r="A3810" s="399">
        <v>89561</v>
      </c>
      <c r="B3810" s="398" t="s">
        <v>8573</v>
      </c>
      <c r="C3810" s="398" t="s">
        <v>82</v>
      </c>
      <c r="D3810" s="400" t="s">
        <v>12172</v>
      </c>
    </row>
    <row r="3811" spans="1:4" ht="13.5">
      <c r="A3811" s="399">
        <v>89562</v>
      </c>
      <c r="B3811" s="398" t="s">
        <v>8574</v>
      </c>
      <c r="C3811" s="398" t="s">
        <v>82</v>
      </c>
      <c r="D3811" s="400" t="s">
        <v>9512</v>
      </c>
    </row>
    <row r="3812" spans="1:4" ht="13.5">
      <c r="A3812" s="399">
        <v>89563</v>
      </c>
      <c r="B3812" s="398" t="s">
        <v>8576</v>
      </c>
      <c r="C3812" s="398" t="s">
        <v>82</v>
      </c>
      <c r="D3812" s="400" t="s">
        <v>15443</v>
      </c>
    </row>
    <row r="3813" spans="1:4" ht="13.5">
      <c r="A3813" s="399">
        <v>89564</v>
      </c>
      <c r="B3813" s="398" t="s">
        <v>8577</v>
      </c>
      <c r="C3813" s="398" t="s">
        <v>82</v>
      </c>
      <c r="D3813" s="400" t="s">
        <v>15444</v>
      </c>
    </row>
    <row r="3814" spans="1:4" ht="13.5">
      <c r="A3814" s="399">
        <v>89565</v>
      </c>
      <c r="B3814" s="398" t="s">
        <v>8579</v>
      </c>
      <c r="C3814" s="398" t="s">
        <v>82</v>
      </c>
      <c r="D3814" s="400" t="s">
        <v>9350</v>
      </c>
    </row>
    <row r="3815" spans="1:4" ht="13.5">
      <c r="A3815" s="399">
        <v>89566</v>
      </c>
      <c r="B3815" s="398" t="s">
        <v>8580</v>
      </c>
      <c r="C3815" s="398" t="s">
        <v>82</v>
      </c>
      <c r="D3815" s="400" t="s">
        <v>15445</v>
      </c>
    </row>
    <row r="3816" spans="1:4" ht="13.5">
      <c r="A3816" s="399">
        <v>89567</v>
      </c>
      <c r="B3816" s="398" t="s">
        <v>8581</v>
      </c>
      <c r="C3816" s="398" t="s">
        <v>82</v>
      </c>
      <c r="D3816" s="400" t="s">
        <v>15446</v>
      </c>
    </row>
    <row r="3817" spans="1:4" ht="13.5">
      <c r="A3817" s="399">
        <v>89568</v>
      </c>
      <c r="B3817" s="398" t="s">
        <v>8582</v>
      </c>
      <c r="C3817" s="398" t="s">
        <v>82</v>
      </c>
      <c r="D3817" s="400" t="s">
        <v>15447</v>
      </c>
    </row>
    <row r="3818" spans="1:4" ht="13.5">
      <c r="A3818" s="399">
        <v>89569</v>
      </c>
      <c r="B3818" s="398" t="s">
        <v>8583</v>
      </c>
      <c r="C3818" s="398" t="s">
        <v>82</v>
      </c>
      <c r="D3818" s="400" t="s">
        <v>15448</v>
      </c>
    </row>
    <row r="3819" spans="1:4" ht="13.5">
      <c r="A3819" s="399">
        <v>89570</v>
      </c>
      <c r="B3819" s="398" t="s">
        <v>8584</v>
      </c>
      <c r="C3819" s="398" t="s">
        <v>82</v>
      </c>
      <c r="D3819" s="400" t="s">
        <v>5930</v>
      </c>
    </row>
    <row r="3820" spans="1:4" ht="13.5">
      <c r="A3820" s="399">
        <v>89571</v>
      </c>
      <c r="B3820" s="398" t="s">
        <v>8586</v>
      </c>
      <c r="C3820" s="398" t="s">
        <v>82</v>
      </c>
      <c r="D3820" s="400" t="s">
        <v>15449</v>
      </c>
    </row>
    <row r="3821" spans="1:4" ht="13.5">
      <c r="A3821" s="399">
        <v>89572</v>
      </c>
      <c r="B3821" s="398" t="s">
        <v>8587</v>
      </c>
      <c r="C3821" s="398" t="s">
        <v>82</v>
      </c>
      <c r="D3821" s="400" t="s">
        <v>4048</v>
      </c>
    </row>
    <row r="3822" spans="1:4" ht="13.5">
      <c r="A3822" s="399">
        <v>89573</v>
      </c>
      <c r="B3822" s="398" t="s">
        <v>8588</v>
      </c>
      <c r="C3822" s="398" t="s">
        <v>82</v>
      </c>
      <c r="D3822" s="400" t="s">
        <v>15450</v>
      </c>
    </row>
    <row r="3823" spans="1:4" ht="13.5">
      <c r="A3823" s="399">
        <v>89574</v>
      </c>
      <c r="B3823" s="398" t="s">
        <v>8589</v>
      </c>
      <c r="C3823" s="398" t="s">
        <v>82</v>
      </c>
      <c r="D3823" s="400" t="s">
        <v>15451</v>
      </c>
    </row>
    <row r="3824" spans="1:4" ht="13.5">
      <c r="A3824" s="399">
        <v>89575</v>
      </c>
      <c r="B3824" s="398" t="s">
        <v>8590</v>
      </c>
      <c r="C3824" s="398" t="s">
        <v>82</v>
      </c>
      <c r="D3824" s="400" t="s">
        <v>14026</v>
      </c>
    </row>
    <row r="3825" spans="1:4" ht="13.5">
      <c r="A3825" s="399">
        <v>89577</v>
      </c>
      <c r="B3825" s="398" t="s">
        <v>8591</v>
      </c>
      <c r="C3825" s="398" t="s">
        <v>82</v>
      </c>
      <c r="D3825" s="400" t="s">
        <v>12495</v>
      </c>
    </row>
    <row r="3826" spans="1:4" ht="13.5">
      <c r="A3826" s="399">
        <v>89579</v>
      </c>
      <c r="B3826" s="398" t="s">
        <v>8592</v>
      </c>
      <c r="C3826" s="398" t="s">
        <v>82</v>
      </c>
      <c r="D3826" s="400" t="s">
        <v>6538</v>
      </c>
    </row>
    <row r="3827" spans="1:4" ht="13.5">
      <c r="A3827" s="399">
        <v>89581</v>
      </c>
      <c r="B3827" s="398" t="s">
        <v>8593</v>
      </c>
      <c r="C3827" s="398" t="s">
        <v>82</v>
      </c>
      <c r="D3827" s="400" t="s">
        <v>12011</v>
      </c>
    </row>
    <row r="3828" spans="1:4" ht="13.5">
      <c r="A3828" s="399">
        <v>89582</v>
      </c>
      <c r="B3828" s="398" t="s">
        <v>8594</v>
      </c>
      <c r="C3828" s="398" t="s">
        <v>82</v>
      </c>
      <c r="D3828" s="400" t="s">
        <v>15452</v>
      </c>
    </row>
    <row r="3829" spans="1:4" ht="13.5">
      <c r="A3829" s="399">
        <v>89583</v>
      </c>
      <c r="B3829" s="398" t="s">
        <v>8595</v>
      </c>
      <c r="C3829" s="398" t="s">
        <v>82</v>
      </c>
      <c r="D3829" s="400" t="s">
        <v>13318</v>
      </c>
    </row>
    <row r="3830" spans="1:4" ht="13.5">
      <c r="A3830" s="399">
        <v>89584</v>
      </c>
      <c r="B3830" s="398" t="s">
        <v>8596</v>
      </c>
      <c r="C3830" s="398" t="s">
        <v>82</v>
      </c>
      <c r="D3830" s="400" t="s">
        <v>15453</v>
      </c>
    </row>
    <row r="3831" spans="1:4" ht="13.5">
      <c r="A3831" s="399">
        <v>89585</v>
      </c>
      <c r="B3831" s="398" t="s">
        <v>8597</v>
      </c>
      <c r="C3831" s="398" t="s">
        <v>82</v>
      </c>
      <c r="D3831" s="400" t="s">
        <v>10497</v>
      </c>
    </row>
    <row r="3832" spans="1:4" ht="13.5">
      <c r="A3832" s="399">
        <v>89586</v>
      </c>
      <c r="B3832" s="398" t="s">
        <v>8598</v>
      </c>
      <c r="C3832" s="398" t="s">
        <v>82</v>
      </c>
      <c r="D3832" s="400" t="s">
        <v>10497</v>
      </c>
    </row>
    <row r="3833" spans="1:4" ht="13.5">
      <c r="A3833" s="399">
        <v>89587</v>
      </c>
      <c r="B3833" s="398" t="s">
        <v>8599</v>
      </c>
      <c r="C3833" s="398" t="s">
        <v>82</v>
      </c>
      <c r="D3833" s="400" t="s">
        <v>5809</v>
      </c>
    </row>
    <row r="3834" spans="1:4" ht="13.5">
      <c r="A3834" s="399">
        <v>89589</v>
      </c>
      <c r="B3834" s="398" t="s">
        <v>8601</v>
      </c>
      <c r="C3834" s="398" t="s">
        <v>82</v>
      </c>
      <c r="D3834" s="400" t="s">
        <v>15454</v>
      </c>
    </row>
    <row r="3835" spans="1:4" ht="13.5">
      <c r="A3835" s="399">
        <v>89590</v>
      </c>
      <c r="B3835" s="398" t="s">
        <v>8602</v>
      </c>
      <c r="C3835" s="398" t="s">
        <v>82</v>
      </c>
      <c r="D3835" s="400" t="s">
        <v>15455</v>
      </c>
    </row>
    <row r="3836" spans="1:4" ht="13.5">
      <c r="A3836" s="399">
        <v>89591</v>
      </c>
      <c r="B3836" s="398" t="s">
        <v>8603</v>
      </c>
      <c r="C3836" s="398" t="s">
        <v>82</v>
      </c>
      <c r="D3836" s="400" t="s">
        <v>15456</v>
      </c>
    </row>
    <row r="3837" spans="1:4" ht="13.5">
      <c r="A3837" s="399">
        <v>89592</v>
      </c>
      <c r="B3837" s="398" t="s">
        <v>8604</v>
      </c>
      <c r="C3837" s="398" t="s">
        <v>82</v>
      </c>
      <c r="D3837" s="400" t="s">
        <v>15457</v>
      </c>
    </row>
    <row r="3838" spans="1:4" ht="13.5">
      <c r="A3838" s="399">
        <v>89593</v>
      </c>
      <c r="B3838" s="398" t="s">
        <v>8605</v>
      </c>
      <c r="C3838" s="398" t="s">
        <v>82</v>
      </c>
      <c r="D3838" s="400" t="s">
        <v>15458</v>
      </c>
    </row>
    <row r="3839" spans="1:4" ht="13.5">
      <c r="A3839" s="399">
        <v>89594</v>
      </c>
      <c r="B3839" s="398" t="s">
        <v>8606</v>
      </c>
      <c r="C3839" s="398" t="s">
        <v>82</v>
      </c>
      <c r="D3839" s="400" t="s">
        <v>13413</v>
      </c>
    </row>
    <row r="3840" spans="1:4" ht="13.5">
      <c r="A3840" s="399">
        <v>89595</v>
      </c>
      <c r="B3840" s="398" t="s">
        <v>8607</v>
      </c>
      <c r="C3840" s="398" t="s">
        <v>82</v>
      </c>
      <c r="D3840" s="400" t="s">
        <v>6850</v>
      </c>
    </row>
    <row r="3841" spans="1:4" ht="13.5">
      <c r="A3841" s="399">
        <v>89596</v>
      </c>
      <c r="B3841" s="398" t="s">
        <v>8609</v>
      </c>
      <c r="C3841" s="398" t="s">
        <v>82</v>
      </c>
      <c r="D3841" s="400" t="s">
        <v>15459</v>
      </c>
    </row>
    <row r="3842" spans="1:4" ht="13.5">
      <c r="A3842" s="399">
        <v>89597</v>
      </c>
      <c r="B3842" s="398" t="s">
        <v>8610</v>
      </c>
      <c r="C3842" s="398" t="s">
        <v>82</v>
      </c>
      <c r="D3842" s="400" t="s">
        <v>15460</v>
      </c>
    </row>
    <row r="3843" spans="1:4" ht="13.5">
      <c r="A3843" s="399">
        <v>89598</v>
      </c>
      <c r="B3843" s="398" t="s">
        <v>8612</v>
      </c>
      <c r="C3843" s="398" t="s">
        <v>82</v>
      </c>
      <c r="D3843" s="400" t="s">
        <v>15461</v>
      </c>
    </row>
    <row r="3844" spans="1:4" ht="13.5">
      <c r="A3844" s="399">
        <v>89599</v>
      </c>
      <c r="B3844" s="398" t="s">
        <v>8613</v>
      </c>
      <c r="C3844" s="398" t="s">
        <v>82</v>
      </c>
      <c r="D3844" s="400" t="s">
        <v>15462</v>
      </c>
    </row>
    <row r="3845" spans="1:4" ht="13.5">
      <c r="A3845" s="399">
        <v>89600</v>
      </c>
      <c r="B3845" s="398" t="s">
        <v>8614</v>
      </c>
      <c r="C3845" s="398" t="s">
        <v>82</v>
      </c>
      <c r="D3845" s="400" t="s">
        <v>14332</v>
      </c>
    </row>
    <row r="3846" spans="1:4" ht="13.5">
      <c r="A3846" s="399">
        <v>89605</v>
      </c>
      <c r="B3846" s="398" t="s">
        <v>8616</v>
      </c>
      <c r="C3846" s="398" t="s">
        <v>82</v>
      </c>
      <c r="D3846" s="400" t="s">
        <v>9193</v>
      </c>
    </row>
    <row r="3847" spans="1:4" ht="13.5">
      <c r="A3847" s="399">
        <v>89609</v>
      </c>
      <c r="B3847" s="398" t="s">
        <v>8618</v>
      </c>
      <c r="C3847" s="398" t="s">
        <v>82</v>
      </c>
      <c r="D3847" s="400" t="s">
        <v>15463</v>
      </c>
    </row>
    <row r="3848" spans="1:4" ht="13.5">
      <c r="A3848" s="399">
        <v>89610</v>
      </c>
      <c r="B3848" s="398" t="s">
        <v>8619</v>
      </c>
      <c r="C3848" s="398" t="s">
        <v>82</v>
      </c>
      <c r="D3848" s="400" t="s">
        <v>15464</v>
      </c>
    </row>
    <row r="3849" spans="1:4" ht="13.5">
      <c r="A3849" s="399">
        <v>89611</v>
      </c>
      <c r="B3849" s="398" t="s">
        <v>8620</v>
      </c>
      <c r="C3849" s="398" t="s">
        <v>82</v>
      </c>
      <c r="D3849" s="400" t="s">
        <v>15465</v>
      </c>
    </row>
    <row r="3850" spans="1:4" ht="13.5">
      <c r="A3850" s="399">
        <v>89612</v>
      </c>
      <c r="B3850" s="398" t="s">
        <v>8622</v>
      </c>
      <c r="C3850" s="398" t="s">
        <v>82</v>
      </c>
      <c r="D3850" s="400" t="s">
        <v>15466</v>
      </c>
    </row>
    <row r="3851" spans="1:4" ht="13.5">
      <c r="A3851" s="399">
        <v>89613</v>
      </c>
      <c r="B3851" s="398" t="s">
        <v>8623</v>
      </c>
      <c r="C3851" s="398" t="s">
        <v>82</v>
      </c>
      <c r="D3851" s="400" t="s">
        <v>12500</v>
      </c>
    </row>
    <row r="3852" spans="1:4" ht="13.5">
      <c r="A3852" s="399">
        <v>89614</v>
      </c>
      <c r="B3852" s="398" t="s">
        <v>8624</v>
      </c>
      <c r="C3852" s="398" t="s">
        <v>82</v>
      </c>
      <c r="D3852" s="400" t="s">
        <v>15467</v>
      </c>
    </row>
    <row r="3853" spans="1:4" ht="13.5">
      <c r="A3853" s="399">
        <v>89615</v>
      </c>
      <c r="B3853" s="398" t="s">
        <v>8625</v>
      </c>
      <c r="C3853" s="398" t="s">
        <v>82</v>
      </c>
      <c r="D3853" s="400" t="s">
        <v>15468</v>
      </c>
    </row>
    <row r="3854" spans="1:4" ht="13.5">
      <c r="A3854" s="399">
        <v>89616</v>
      </c>
      <c r="B3854" s="398" t="s">
        <v>8626</v>
      </c>
      <c r="C3854" s="398" t="s">
        <v>82</v>
      </c>
      <c r="D3854" s="400" t="s">
        <v>5435</v>
      </c>
    </row>
    <row r="3855" spans="1:4" ht="13.5">
      <c r="A3855" s="399">
        <v>89617</v>
      </c>
      <c r="B3855" s="398" t="s">
        <v>8627</v>
      </c>
      <c r="C3855" s="398" t="s">
        <v>82</v>
      </c>
      <c r="D3855" s="400" t="s">
        <v>9439</v>
      </c>
    </row>
    <row r="3856" spans="1:4" ht="13.5">
      <c r="A3856" s="399">
        <v>89618</v>
      </c>
      <c r="B3856" s="398" t="s">
        <v>8628</v>
      </c>
      <c r="C3856" s="398" t="s">
        <v>82</v>
      </c>
      <c r="D3856" s="400" t="s">
        <v>15469</v>
      </c>
    </row>
    <row r="3857" spans="1:4" ht="13.5">
      <c r="A3857" s="399">
        <v>89619</v>
      </c>
      <c r="B3857" s="398" t="s">
        <v>8630</v>
      </c>
      <c r="C3857" s="398" t="s">
        <v>82</v>
      </c>
      <c r="D3857" s="400" t="s">
        <v>15470</v>
      </c>
    </row>
    <row r="3858" spans="1:4" ht="13.5">
      <c r="A3858" s="399">
        <v>89620</v>
      </c>
      <c r="B3858" s="398" t="s">
        <v>8631</v>
      </c>
      <c r="C3858" s="398" t="s">
        <v>82</v>
      </c>
      <c r="D3858" s="400" t="s">
        <v>9459</v>
      </c>
    </row>
    <row r="3859" spans="1:4" ht="13.5">
      <c r="A3859" s="399">
        <v>89621</v>
      </c>
      <c r="B3859" s="398" t="s">
        <v>8632</v>
      </c>
      <c r="C3859" s="398" t="s">
        <v>82</v>
      </c>
      <c r="D3859" s="400" t="s">
        <v>15471</v>
      </c>
    </row>
    <row r="3860" spans="1:4" ht="13.5">
      <c r="A3860" s="399">
        <v>89622</v>
      </c>
      <c r="B3860" s="398" t="s">
        <v>8633</v>
      </c>
      <c r="C3860" s="398" t="s">
        <v>82</v>
      </c>
      <c r="D3860" s="400" t="s">
        <v>8678</v>
      </c>
    </row>
    <row r="3861" spans="1:4" ht="13.5">
      <c r="A3861" s="399">
        <v>89623</v>
      </c>
      <c r="B3861" s="398" t="s">
        <v>8635</v>
      </c>
      <c r="C3861" s="398" t="s">
        <v>82</v>
      </c>
      <c r="D3861" s="400" t="s">
        <v>15472</v>
      </c>
    </row>
    <row r="3862" spans="1:4" ht="13.5">
      <c r="A3862" s="399">
        <v>89624</v>
      </c>
      <c r="B3862" s="398" t="s">
        <v>8636</v>
      </c>
      <c r="C3862" s="398" t="s">
        <v>82</v>
      </c>
      <c r="D3862" s="400" t="s">
        <v>15473</v>
      </c>
    </row>
    <row r="3863" spans="1:4" ht="13.5">
      <c r="A3863" s="399">
        <v>89625</v>
      </c>
      <c r="B3863" s="398" t="s">
        <v>8637</v>
      </c>
      <c r="C3863" s="398" t="s">
        <v>82</v>
      </c>
      <c r="D3863" s="400" t="s">
        <v>10997</v>
      </c>
    </row>
    <row r="3864" spans="1:4" ht="13.5">
      <c r="A3864" s="399">
        <v>89626</v>
      </c>
      <c r="B3864" s="398" t="s">
        <v>8638</v>
      </c>
      <c r="C3864" s="398" t="s">
        <v>82</v>
      </c>
      <c r="D3864" s="400" t="s">
        <v>15474</v>
      </c>
    </row>
    <row r="3865" spans="1:4" ht="13.5">
      <c r="A3865" s="399">
        <v>89627</v>
      </c>
      <c r="B3865" s="398" t="s">
        <v>8639</v>
      </c>
      <c r="C3865" s="398" t="s">
        <v>82</v>
      </c>
      <c r="D3865" s="400" t="s">
        <v>15475</v>
      </c>
    </row>
    <row r="3866" spans="1:4" ht="13.5">
      <c r="A3866" s="399">
        <v>89628</v>
      </c>
      <c r="B3866" s="398" t="s">
        <v>8640</v>
      </c>
      <c r="C3866" s="398" t="s">
        <v>82</v>
      </c>
      <c r="D3866" s="400" t="s">
        <v>15476</v>
      </c>
    </row>
    <row r="3867" spans="1:4" ht="13.5">
      <c r="A3867" s="399">
        <v>89629</v>
      </c>
      <c r="B3867" s="398" t="s">
        <v>8642</v>
      </c>
      <c r="C3867" s="398" t="s">
        <v>82</v>
      </c>
      <c r="D3867" s="400" t="s">
        <v>15477</v>
      </c>
    </row>
    <row r="3868" spans="1:4" ht="13.5">
      <c r="A3868" s="399">
        <v>89630</v>
      </c>
      <c r="B3868" s="398" t="s">
        <v>8643</v>
      </c>
      <c r="C3868" s="398" t="s">
        <v>82</v>
      </c>
      <c r="D3868" s="400" t="s">
        <v>15478</v>
      </c>
    </row>
    <row r="3869" spans="1:4" ht="13.5">
      <c r="A3869" s="399">
        <v>89631</v>
      </c>
      <c r="B3869" s="398" t="s">
        <v>8644</v>
      </c>
      <c r="C3869" s="398" t="s">
        <v>82</v>
      </c>
      <c r="D3869" s="400" t="s">
        <v>15479</v>
      </c>
    </row>
    <row r="3870" spans="1:4" ht="13.5">
      <c r="A3870" s="399">
        <v>89632</v>
      </c>
      <c r="B3870" s="398" t="s">
        <v>8645</v>
      </c>
      <c r="C3870" s="398" t="s">
        <v>82</v>
      </c>
      <c r="D3870" s="400" t="s">
        <v>15480</v>
      </c>
    </row>
    <row r="3871" spans="1:4" ht="13.5">
      <c r="A3871" s="399">
        <v>89637</v>
      </c>
      <c r="B3871" s="398" t="s">
        <v>8646</v>
      </c>
      <c r="C3871" s="398" t="s">
        <v>82</v>
      </c>
      <c r="D3871" s="400" t="s">
        <v>15481</v>
      </c>
    </row>
    <row r="3872" spans="1:4" ht="13.5">
      <c r="A3872" s="399">
        <v>89638</v>
      </c>
      <c r="B3872" s="398" t="s">
        <v>8647</v>
      </c>
      <c r="C3872" s="398" t="s">
        <v>82</v>
      </c>
      <c r="D3872" s="400" t="s">
        <v>6935</v>
      </c>
    </row>
    <row r="3873" spans="1:4" ht="13.5">
      <c r="A3873" s="399">
        <v>89639</v>
      </c>
      <c r="B3873" s="398" t="s">
        <v>8649</v>
      </c>
      <c r="C3873" s="398" t="s">
        <v>82</v>
      </c>
      <c r="D3873" s="400" t="s">
        <v>15482</v>
      </c>
    </row>
    <row r="3874" spans="1:4" ht="13.5">
      <c r="A3874" s="399">
        <v>89640</v>
      </c>
      <c r="B3874" s="398" t="s">
        <v>8650</v>
      </c>
      <c r="C3874" s="398" t="s">
        <v>82</v>
      </c>
      <c r="D3874" s="400" t="s">
        <v>4565</v>
      </c>
    </row>
    <row r="3875" spans="1:4" ht="13.5">
      <c r="A3875" s="399">
        <v>89641</v>
      </c>
      <c r="B3875" s="398" t="s">
        <v>8651</v>
      </c>
      <c r="C3875" s="398" t="s">
        <v>82</v>
      </c>
      <c r="D3875" s="400" t="s">
        <v>10348</v>
      </c>
    </row>
    <row r="3876" spans="1:4" ht="13.5">
      <c r="A3876" s="399">
        <v>89642</v>
      </c>
      <c r="B3876" s="398" t="s">
        <v>8653</v>
      </c>
      <c r="C3876" s="398" t="s">
        <v>82</v>
      </c>
      <c r="D3876" s="400" t="s">
        <v>9063</v>
      </c>
    </row>
    <row r="3877" spans="1:4" ht="13.5">
      <c r="A3877" s="399">
        <v>89643</v>
      </c>
      <c r="B3877" s="398" t="s">
        <v>8654</v>
      </c>
      <c r="C3877" s="398" t="s">
        <v>82</v>
      </c>
      <c r="D3877" s="400" t="s">
        <v>9325</v>
      </c>
    </row>
    <row r="3878" spans="1:4" ht="13.5">
      <c r="A3878" s="399">
        <v>89644</v>
      </c>
      <c r="B3878" s="398" t="s">
        <v>8656</v>
      </c>
      <c r="C3878" s="398" t="s">
        <v>82</v>
      </c>
      <c r="D3878" s="400" t="s">
        <v>15483</v>
      </c>
    </row>
    <row r="3879" spans="1:4" ht="13.5">
      <c r="A3879" s="399">
        <v>89645</v>
      </c>
      <c r="B3879" s="398" t="s">
        <v>8657</v>
      </c>
      <c r="C3879" s="398" t="s">
        <v>82</v>
      </c>
      <c r="D3879" s="400" t="s">
        <v>15335</v>
      </c>
    </row>
    <row r="3880" spans="1:4" ht="13.5">
      <c r="A3880" s="399">
        <v>89646</v>
      </c>
      <c r="B3880" s="398" t="s">
        <v>8658</v>
      </c>
      <c r="C3880" s="398" t="s">
        <v>82</v>
      </c>
      <c r="D3880" s="400" t="s">
        <v>15484</v>
      </c>
    </row>
    <row r="3881" spans="1:4" ht="13.5">
      <c r="A3881" s="399">
        <v>89647</v>
      </c>
      <c r="B3881" s="398" t="s">
        <v>8660</v>
      </c>
      <c r="C3881" s="398" t="s">
        <v>82</v>
      </c>
      <c r="D3881" s="400" t="s">
        <v>7562</v>
      </c>
    </row>
    <row r="3882" spans="1:4" ht="13.5">
      <c r="A3882" s="399">
        <v>89648</v>
      </c>
      <c r="B3882" s="398" t="s">
        <v>8661</v>
      </c>
      <c r="C3882" s="398" t="s">
        <v>82</v>
      </c>
      <c r="D3882" s="400" t="s">
        <v>12123</v>
      </c>
    </row>
    <row r="3883" spans="1:4" ht="13.5">
      <c r="A3883" s="399">
        <v>89649</v>
      </c>
      <c r="B3883" s="398" t="s">
        <v>8663</v>
      </c>
      <c r="C3883" s="398" t="s">
        <v>82</v>
      </c>
      <c r="D3883" s="400" t="s">
        <v>4198</v>
      </c>
    </row>
    <row r="3884" spans="1:4" ht="13.5">
      <c r="A3884" s="399">
        <v>89650</v>
      </c>
      <c r="B3884" s="398" t="s">
        <v>8665</v>
      </c>
      <c r="C3884" s="398" t="s">
        <v>82</v>
      </c>
      <c r="D3884" s="400" t="s">
        <v>4198</v>
      </c>
    </row>
    <row r="3885" spans="1:4" ht="13.5">
      <c r="A3885" s="399">
        <v>89651</v>
      </c>
      <c r="B3885" s="398" t="s">
        <v>8666</v>
      </c>
      <c r="C3885" s="398" t="s">
        <v>82</v>
      </c>
      <c r="D3885" s="400" t="s">
        <v>11228</v>
      </c>
    </row>
    <row r="3886" spans="1:4" ht="13.5">
      <c r="A3886" s="399">
        <v>89652</v>
      </c>
      <c r="B3886" s="398" t="s">
        <v>8667</v>
      </c>
      <c r="C3886" s="398" t="s">
        <v>82</v>
      </c>
      <c r="D3886" s="400" t="s">
        <v>7277</v>
      </c>
    </row>
    <row r="3887" spans="1:4" ht="13.5">
      <c r="A3887" s="399">
        <v>89653</v>
      </c>
      <c r="B3887" s="398" t="s">
        <v>8668</v>
      </c>
      <c r="C3887" s="398" t="s">
        <v>82</v>
      </c>
      <c r="D3887" s="400" t="s">
        <v>8404</v>
      </c>
    </row>
    <row r="3888" spans="1:4" ht="13.5">
      <c r="A3888" s="399">
        <v>89654</v>
      </c>
      <c r="B3888" s="398" t="s">
        <v>8670</v>
      </c>
      <c r="C3888" s="398" t="s">
        <v>82</v>
      </c>
      <c r="D3888" s="400" t="s">
        <v>7350</v>
      </c>
    </row>
    <row r="3889" spans="1:4" ht="13.5">
      <c r="A3889" s="399">
        <v>89655</v>
      </c>
      <c r="B3889" s="398" t="s">
        <v>8671</v>
      </c>
      <c r="C3889" s="398" t="s">
        <v>82</v>
      </c>
      <c r="D3889" s="400" t="s">
        <v>12130</v>
      </c>
    </row>
    <row r="3890" spans="1:4" ht="13.5">
      <c r="A3890" s="399">
        <v>89656</v>
      </c>
      <c r="B3890" s="398" t="s">
        <v>8673</v>
      </c>
      <c r="C3890" s="398" t="s">
        <v>82</v>
      </c>
      <c r="D3890" s="400" t="s">
        <v>7342</v>
      </c>
    </row>
    <row r="3891" spans="1:4" ht="13.5">
      <c r="A3891" s="399">
        <v>89657</v>
      </c>
      <c r="B3891" s="398" t="s">
        <v>8674</v>
      </c>
      <c r="C3891" s="398" t="s">
        <v>82</v>
      </c>
      <c r="D3891" s="400" t="s">
        <v>15485</v>
      </c>
    </row>
    <row r="3892" spans="1:4" ht="13.5">
      <c r="A3892" s="399">
        <v>89658</v>
      </c>
      <c r="B3892" s="398" t="s">
        <v>8676</v>
      </c>
      <c r="C3892" s="398" t="s">
        <v>82</v>
      </c>
      <c r="D3892" s="400" t="s">
        <v>8480</v>
      </c>
    </row>
    <row r="3893" spans="1:4" ht="13.5">
      <c r="A3893" s="399">
        <v>89659</v>
      </c>
      <c r="B3893" s="398" t="s">
        <v>8677</v>
      </c>
      <c r="C3893" s="398" t="s">
        <v>82</v>
      </c>
      <c r="D3893" s="400" t="s">
        <v>13529</v>
      </c>
    </row>
    <row r="3894" spans="1:4" ht="13.5">
      <c r="A3894" s="399">
        <v>89660</v>
      </c>
      <c r="B3894" s="398" t="s">
        <v>8679</v>
      </c>
      <c r="C3894" s="398" t="s">
        <v>82</v>
      </c>
      <c r="D3894" s="400" t="s">
        <v>10921</v>
      </c>
    </row>
    <row r="3895" spans="1:4" ht="13.5">
      <c r="A3895" s="399">
        <v>89661</v>
      </c>
      <c r="B3895" s="398" t="s">
        <v>8680</v>
      </c>
      <c r="C3895" s="398" t="s">
        <v>82</v>
      </c>
      <c r="D3895" s="400" t="s">
        <v>11168</v>
      </c>
    </row>
    <row r="3896" spans="1:4" ht="13.5">
      <c r="A3896" s="399">
        <v>89662</v>
      </c>
      <c r="B3896" s="398" t="s">
        <v>8681</v>
      </c>
      <c r="C3896" s="398" t="s">
        <v>82</v>
      </c>
      <c r="D3896" s="400" t="s">
        <v>7201</v>
      </c>
    </row>
    <row r="3897" spans="1:4" ht="13.5">
      <c r="A3897" s="399">
        <v>89663</v>
      </c>
      <c r="B3897" s="398" t="s">
        <v>8682</v>
      </c>
      <c r="C3897" s="398" t="s">
        <v>82</v>
      </c>
      <c r="D3897" s="400" t="s">
        <v>15486</v>
      </c>
    </row>
    <row r="3898" spans="1:4" ht="13.5">
      <c r="A3898" s="399">
        <v>89664</v>
      </c>
      <c r="B3898" s="398" t="s">
        <v>8684</v>
      </c>
      <c r="C3898" s="398" t="s">
        <v>82</v>
      </c>
      <c r="D3898" s="400" t="s">
        <v>13529</v>
      </c>
    </row>
    <row r="3899" spans="1:4" ht="13.5">
      <c r="A3899" s="399">
        <v>89665</v>
      </c>
      <c r="B3899" s="398" t="s">
        <v>8685</v>
      </c>
      <c r="C3899" s="398" t="s">
        <v>82</v>
      </c>
      <c r="D3899" s="400" t="s">
        <v>4772</v>
      </c>
    </row>
    <row r="3900" spans="1:4" ht="13.5">
      <c r="A3900" s="399">
        <v>89666</v>
      </c>
      <c r="B3900" s="398" t="s">
        <v>8687</v>
      </c>
      <c r="C3900" s="398" t="s">
        <v>82</v>
      </c>
      <c r="D3900" s="400" t="s">
        <v>5589</v>
      </c>
    </row>
    <row r="3901" spans="1:4" ht="13.5">
      <c r="A3901" s="399">
        <v>89667</v>
      </c>
      <c r="B3901" s="398" t="s">
        <v>8688</v>
      </c>
      <c r="C3901" s="398" t="s">
        <v>82</v>
      </c>
      <c r="D3901" s="400" t="s">
        <v>15487</v>
      </c>
    </row>
    <row r="3902" spans="1:4" ht="13.5">
      <c r="A3902" s="399">
        <v>89668</v>
      </c>
      <c r="B3902" s="398" t="s">
        <v>8689</v>
      </c>
      <c r="C3902" s="398" t="s">
        <v>82</v>
      </c>
      <c r="D3902" s="400" t="s">
        <v>12455</v>
      </c>
    </row>
    <row r="3903" spans="1:4" ht="13.5">
      <c r="A3903" s="399">
        <v>89669</v>
      </c>
      <c r="B3903" s="398" t="s">
        <v>8690</v>
      </c>
      <c r="C3903" s="398" t="s">
        <v>82</v>
      </c>
      <c r="D3903" s="400" t="s">
        <v>15488</v>
      </c>
    </row>
    <row r="3904" spans="1:4" ht="13.5">
      <c r="A3904" s="399">
        <v>89670</v>
      </c>
      <c r="B3904" s="398" t="s">
        <v>8691</v>
      </c>
      <c r="C3904" s="398" t="s">
        <v>82</v>
      </c>
      <c r="D3904" s="400" t="s">
        <v>4265</v>
      </c>
    </row>
    <row r="3905" spans="1:4" ht="13.5">
      <c r="A3905" s="399">
        <v>89671</v>
      </c>
      <c r="B3905" s="398" t="s">
        <v>8692</v>
      </c>
      <c r="C3905" s="398" t="s">
        <v>82</v>
      </c>
      <c r="D3905" s="400" t="s">
        <v>15489</v>
      </c>
    </row>
    <row r="3906" spans="1:4" ht="13.5">
      <c r="A3906" s="399">
        <v>89672</v>
      </c>
      <c r="B3906" s="398" t="s">
        <v>8693</v>
      </c>
      <c r="C3906" s="398" t="s">
        <v>82</v>
      </c>
      <c r="D3906" s="400" t="s">
        <v>15347</v>
      </c>
    </row>
    <row r="3907" spans="1:4" ht="13.5">
      <c r="A3907" s="399">
        <v>89673</v>
      </c>
      <c r="B3907" s="398" t="s">
        <v>8694</v>
      </c>
      <c r="C3907" s="398" t="s">
        <v>82</v>
      </c>
      <c r="D3907" s="400" t="s">
        <v>15490</v>
      </c>
    </row>
    <row r="3908" spans="1:4" ht="13.5">
      <c r="A3908" s="399">
        <v>89674</v>
      </c>
      <c r="B3908" s="398" t="s">
        <v>8695</v>
      </c>
      <c r="C3908" s="398" t="s">
        <v>82</v>
      </c>
      <c r="D3908" s="400" t="s">
        <v>15491</v>
      </c>
    </row>
    <row r="3909" spans="1:4" ht="13.5">
      <c r="A3909" s="399">
        <v>89675</v>
      </c>
      <c r="B3909" s="398" t="s">
        <v>8696</v>
      </c>
      <c r="C3909" s="398" t="s">
        <v>82</v>
      </c>
      <c r="D3909" s="400" t="s">
        <v>15492</v>
      </c>
    </row>
    <row r="3910" spans="1:4" ht="13.5">
      <c r="A3910" s="399">
        <v>89676</v>
      </c>
      <c r="B3910" s="398" t="s">
        <v>8697</v>
      </c>
      <c r="C3910" s="398" t="s">
        <v>82</v>
      </c>
      <c r="D3910" s="400" t="s">
        <v>15493</v>
      </c>
    </row>
    <row r="3911" spans="1:4" ht="13.5">
      <c r="A3911" s="399">
        <v>89677</v>
      </c>
      <c r="B3911" s="398" t="s">
        <v>8698</v>
      </c>
      <c r="C3911" s="398" t="s">
        <v>82</v>
      </c>
      <c r="D3911" s="400" t="s">
        <v>15494</v>
      </c>
    </row>
    <row r="3912" spans="1:4" ht="13.5">
      <c r="A3912" s="399">
        <v>89678</v>
      </c>
      <c r="B3912" s="398" t="s">
        <v>8699</v>
      </c>
      <c r="C3912" s="398" t="s">
        <v>82</v>
      </c>
      <c r="D3912" s="400" t="s">
        <v>10076</v>
      </c>
    </row>
    <row r="3913" spans="1:4" ht="13.5">
      <c r="A3913" s="399">
        <v>89679</v>
      </c>
      <c r="B3913" s="398" t="s">
        <v>8701</v>
      </c>
      <c r="C3913" s="398" t="s">
        <v>82</v>
      </c>
      <c r="D3913" s="400" t="s">
        <v>15495</v>
      </c>
    </row>
    <row r="3914" spans="1:4" ht="13.5">
      <c r="A3914" s="399">
        <v>89680</v>
      </c>
      <c r="B3914" s="398" t="s">
        <v>8703</v>
      </c>
      <c r="C3914" s="398" t="s">
        <v>82</v>
      </c>
      <c r="D3914" s="400" t="s">
        <v>15496</v>
      </c>
    </row>
    <row r="3915" spans="1:4" ht="13.5">
      <c r="A3915" s="399">
        <v>89681</v>
      </c>
      <c r="B3915" s="398" t="s">
        <v>8704</v>
      </c>
      <c r="C3915" s="398" t="s">
        <v>82</v>
      </c>
      <c r="D3915" s="400" t="s">
        <v>15497</v>
      </c>
    </row>
    <row r="3916" spans="1:4" ht="13.5">
      <c r="A3916" s="399">
        <v>89682</v>
      </c>
      <c r="B3916" s="398" t="s">
        <v>8705</v>
      </c>
      <c r="C3916" s="398" t="s">
        <v>82</v>
      </c>
      <c r="D3916" s="400" t="s">
        <v>15498</v>
      </c>
    </row>
    <row r="3917" spans="1:4" ht="13.5">
      <c r="A3917" s="399">
        <v>89683</v>
      </c>
      <c r="B3917" s="398" t="s">
        <v>8706</v>
      </c>
      <c r="C3917" s="398" t="s">
        <v>82</v>
      </c>
      <c r="D3917" s="400" t="s">
        <v>15499</v>
      </c>
    </row>
    <row r="3918" spans="1:4" ht="13.5">
      <c r="A3918" s="399">
        <v>89684</v>
      </c>
      <c r="B3918" s="398" t="s">
        <v>8707</v>
      </c>
      <c r="C3918" s="398" t="s">
        <v>82</v>
      </c>
      <c r="D3918" s="400" t="s">
        <v>15500</v>
      </c>
    </row>
    <row r="3919" spans="1:4" ht="13.5">
      <c r="A3919" s="399">
        <v>89685</v>
      </c>
      <c r="B3919" s="398" t="s">
        <v>8709</v>
      </c>
      <c r="C3919" s="398" t="s">
        <v>82</v>
      </c>
      <c r="D3919" s="400" t="s">
        <v>15501</v>
      </c>
    </row>
    <row r="3920" spans="1:4" ht="13.5">
      <c r="A3920" s="399">
        <v>89686</v>
      </c>
      <c r="B3920" s="398" t="s">
        <v>8710</v>
      </c>
      <c r="C3920" s="398" t="s">
        <v>82</v>
      </c>
      <c r="D3920" s="400" t="s">
        <v>15502</v>
      </c>
    </row>
    <row r="3921" spans="1:4" ht="13.5">
      <c r="A3921" s="399">
        <v>89687</v>
      </c>
      <c r="B3921" s="398" t="s">
        <v>8711</v>
      </c>
      <c r="C3921" s="398" t="s">
        <v>82</v>
      </c>
      <c r="D3921" s="400" t="s">
        <v>15503</v>
      </c>
    </row>
    <row r="3922" spans="1:4" ht="13.5">
      <c r="A3922" s="399">
        <v>89689</v>
      </c>
      <c r="B3922" s="398" t="s">
        <v>8712</v>
      </c>
      <c r="C3922" s="398" t="s">
        <v>82</v>
      </c>
      <c r="D3922" s="400" t="s">
        <v>6648</v>
      </c>
    </row>
    <row r="3923" spans="1:4" ht="13.5">
      <c r="A3923" s="399">
        <v>89690</v>
      </c>
      <c r="B3923" s="398" t="s">
        <v>8713</v>
      </c>
      <c r="C3923" s="398" t="s">
        <v>82</v>
      </c>
      <c r="D3923" s="400" t="s">
        <v>15504</v>
      </c>
    </row>
    <row r="3924" spans="1:4" ht="13.5">
      <c r="A3924" s="399">
        <v>89691</v>
      </c>
      <c r="B3924" s="398" t="s">
        <v>8714</v>
      </c>
      <c r="C3924" s="398" t="s">
        <v>82</v>
      </c>
      <c r="D3924" s="400" t="s">
        <v>15505</v>
      </c>
    </row>
    <row r="3925" spans="1:4" ht="13.5">
      <c r="A3925" s="399">
        <v>89692</v>
      </c>
      <c r="B3925" s="398" t="s">
        <v>8715</v>
      </c>
      <c r="C3925" s="398" t="s">
        <v>82</v>
      </c>
      <c r="D3925" s="400" t="s">
        <v>15506</v>
      </c>
    </row>
    <row r="3926" spans="1:4" ht="13.5">
      <c r="A3926" s="399">
        <v>89693</v>
      </c>
      <c r="B3926" s="398" t="s">
        <v>8716</v>
      </c>
      <c r="C3926" s="398" t="s">
        <v>82</v>
      </c>
      <c r="D3926" s="400" t="s">
        <v>15507</v>
      </c>
    </row>
    <row r="3927" spans="1:4" ht="13.5">
      <c r="A3927" s="399">
        <v>89694</v>
      </c>
      <c r="B3927" s="398" t="s">
        <v>8717</v>
      </c>
      <c r="C3927" s="398" t="s">
        <v>82</v>
      </c>
      <c r="D3927" s="400" t="s">
        <v>4599</v>
      </c>
    </row>
    <row r="3928" spans="1:4" ht="13.5">
      <c r="A3928" s="399">
        <v>89695</v>
      </c>
      <c r="B3928" s="398" t="s">
        <v>8718</v>
      </c>
      <c r="C3928" s="398" t="s">
        <v>82</v>
      </c>
      <c r="D3928" s="400" t="s">
        <v>9575</v>
      </c>
    </row>
    <row r="3929" spans="1:4" ht="13.5">
      <c r="A3929" s="399">
        <v>89696</v>
      </c>
      <c r="B3929" s="398" t="s">
        <v>8719</v>
      </c>
      <c r="C3929" s="398" t="s">
        <v>82</v>
      </c>
      <c r="D3929" s="400" t="s">
        <v>15508</v>
      </c>
    </row>
    <row r="3930" spans="1:4" ht="13.5">
      <c r="A3930" s="399">
        <v>89697</v>
      </c>
      <c r="B3930" s="398" t="s">
        <v>8720</v>
      </c>
      <c r="C3930" s="398" t="s">
        <v>82</v>
      </c>
      <c r="D3930" s="400" t="s">
        <v>5934</v>
      </c>
    </row>
    <row r="3931" spans="1:4" ht="13.5">
      <c r="A3931" s="399">
        <v>89698</v>
      </c>
      <c r="B3931" s="398" t="s">
        <v>8721</v>
      </c>
      <c r="C3931" s="398" t="s">
        <v>82</v>
      </c>
      <c r="D3931" s="400" t="s">
        <v>15509</v>
      </c>
    </row>
    <row r="3932" spans="1:4" ht="13.5">
      <c r="A3932" s="399">
        <v>89699</v>
      </c>
      <c r="B3932" s="398" t="s">
        <v>8722</v>
      </c>
      <c r="C3932" s="398" t="s">
        <v>82</v>
      </c>
      <c r="D3932" s="400" t="s">
        <v>15510</v>
      </c>
    </row>
    <row r="3933" spans="1:4" ht="13.5">
      <c r="A3933" s="399">
        <v>89700</v>
      </c>
      <c r="B3933" s="398" t="s">
        <v>8723</v>
      </c>
      <c r="C3933" s="398" t="s">
        <v>82</v>
      </c>
      <c r="D3933" s="400" t="s">
        <v>15511</v>
      </c>
    </row>
    <row r="3934" spans="1:4" ht="13.5">
      <c r="A3934" s="399">
        <v>89701</v>
      </c>
      <c r="B3934" s="398" t="s">
        <v>8724</v>
      </c>
      <c r="C3934" s="398" t="s">
        <v>82</v>
      </c>
      <c r="D3934" s="400" t="s">
        <v>15512</v>
      </c>
    </row>
    <row r="3935" spans="1:4" ht="13.5">
      <c r="A3935" s="399">
        <v>89702</v>
      </c>
      <c r="B3935" s="398" t="s">
        <v>8725</v>
      </c>
      <c r="C3935" s="398" t="s">
        <v>82</v>
      </c>
      <c r="D3935" s="400" t="s">
        <v>15511</v>
      </c>
    </row>
    <row r="3936" spans="1:4" ht="13.5">
      <c r="A3936" s="399">
        <v>89703</v>
      </c>
      <c r="B3936" s="398" t="s">
        <v>8726</v>
      </c>
      <c r="C3936" s="398" t="s">
        <v>82</v>
      </c>
      <c r="D3936" s="400" t="s">
        <v>15513</v>
      </c>
    </row>
    <row r="3937" spans="1:4" ht="13.5">
      <c r="A3937" s="399">
        <v>89704</v>
      </c>
      <c r="B3937" s="398" t="s">
        <v>8727</v>
      </c>
      <c r="C3937" s="398" t="s">
        <v>82</v>
      </c>
      <c r="D3937" s="400" t="s">
        <v>15514</v>
      </c>
    </row>
    <row r="3938" spans="1:4" ht="13.5">
      <c r="A3938" s="399">
        <v>89705</v>
      </c>
      <c r="B3938" s="398" t="s">
        <v>8728</v>
      </c>
      <c r="C3938" s="398" t="s">
        <v>82</v>
      </c>
      <c r="D3938" s="400" t="s">
        <v>15515</v>
      </c>
    </row>
    <row r="3939" spans="1:4" ht="13.5">
      <c r="A3939" s="399">
        <v>89706</v>
      </c>
      <c r="B3939" s="398" t="s">
        <v>8729</v>
      </c>
      <c r="C3939" s="398" t="s">
        <v>82</v>
      </c>
      <c r="D3939" s="400" t="s">
        <v>15516</v>
      </c>
    </row>
    <row r="3940" spans="1:4" ht="13.5">
      <c r="A3940" s="399">
        <v>89718</v>
      </c>
      <c r="B3940" s="398" t="s">
        <v>8730</v>
      </c>
      <c r="C3940" s="398" t="s">
        <v>81</v>
      </c>
      <c r="D3940" s="400" t="s">
        <v>15517</v>
      </c>
    </row>
    <row r="3941" spans="1:4" ht="13.5">
      <c r="A3941" s="399">
        <v>89719</v>
      </c>
      <c r="B3941" s="398" t="s">
        <v>8731</v>
      </c>
      <c r="C3941" s="398" t="s">
        <v>82</v>
      </c>
      <c r="D3941" s="400" t="s">
        <v>5826</v>
      </c>
    </row>
    <row r="3942" spans="1:4" ht="13.5">
      <c r="A3942" s="399">
        <v>89720</v>
      </c>
      <c r="B3942" s="398" t="s">
        <v>8732</v>
      </c>
      <c r="C3942" s="398" t="s">
        <v>82</v>
      </c>
      <c r="D3942" s="400" t="s">
        <v>8426</v>
      </c>
    </row>
    <row r="3943" spans="1:4" ht="13.5">
      <c r="A3943" s="399">
        <v>89721</v>
      </c>
      <c r="B3943" s="398" t="s">
        <v>8733</v>
      </c>
      <c r="C3943" s="398" t="s">
        <v>82</v>
      </c>
      <c r="D3943" s="400" t="s">
        <v>14565</v>
      </c>
    </row>
    <row r="3944" spans="1:4" ht="13.5">
      <c r="A3944" s="399">
        <v>89722</v>
      </c>
      <c r="B3944" s="398" t="s">
        <v>8735</v>
      </c>
      <c r="C3944" s="398" t="s">
        <v>82</v>
      </c>
      <c r="D3944" s="400" t="s">
        <v>7609</v>
      </c>
    </row>
    <row r="3945" spans="1:4" ht="13.5">
      <c r="A3945" s="399">
        <v>89723</v>
      </c>
      <c r="B3945" s="398" t="s">
        <v>8736</v>
      </c>
      <c r="C3945" s="398" t="s">
        <v>82</v>
      </c>
      <c r="D3945" s="400" t="s">
        <v>9575</v>
      </c>
    </row>
    <row r="3946" spans="1:4" ht="13.5">
      <c r="A3946" s="399">
        <v>89724</v>
      </c>
      <c r="B3946" s="398" t="s">
        <v>8738</v>
      </c>
      <c r="C3946" s="398" t="s">
        <v>82</v>
      </c>
      <c r="D3946" s="400" t="s">
        <v>15309</v>
      </c>
    </row>
    <row r="3947" spans="1:4" ht="13.5">
      <c r="A3947" s="399">
        <v>89725</v>
      </c>
      <c r="B3947" s="398" t="s">
        <v>8739</v>
      </c>
      <c r="C3947" s="398" t="s">
        <v>82</v>
      </c>
      <c r="D3947" s="400" t="s">
        <v>15518</v>
      </c>
    </row>
    <row r="3948" spans="1:4" ht="13.5">
      <c r="A3948" s="399">
        <v>89726</v>
      </c>
      <c r="B3948" s="398" t="s">
        <v>8740</v>
      </c>
      <c r="C3948" s="398" t="s">
        <v>82</v>
      </c>
      <c r="D3948" s="400" t="s">
        <v>11226</v>
      </c>
    </row>
    <row r="3949" spans="1:4" ht="13.5">
      <c r="A3949" s="399">
        <v>89727</v>
      </c>
      <c r="B3949" s="398" t="s">
        <v>8742</v>
      </c>
      <c r="C3949" s="398" t="s">
        <v>82</v>
      </c>
      <c r="D3949" s="400" t="s">
        <v>8662</v>
      </c>
    </row>
    <row r="3950" spans="1:4" ht="13.5">
      <c r="A3950" s="399">
        <v>89728</v>
      </c>
      <c r="B3950" s="398" t="s">
        <v>8743</v>
      </c>
      <c r="C3950" s="398" t="s">
        <v>82</v>
      </c>
      <c r="D3950" s="400" t="s">
        <v>6886</v>
      </c>
    </row>
    <row r="3951" spans="1:4" ht="13.5">
      <c r="A3951" s="399">
        <v>89729</v>
      </c>
      <c r="B3951" s="398" t="s">
        <v>8745</v>
      </c>
      <c r="C3951" s="398" t="s">
        <v>82</v>
      </c>
      <c r="D3951" s="400" t="s">
        <v>15519</v>
      </c>
    </row>
    <row r="3952" spans="1:4" ht="13.5">
      <c r="A3952" s="399">
        <v>89730</v>
      </c>
      <c r="B3952" s="398" t="s">
        <v>8746</v>
      </c>
      <c r="C3952" s="398" t="s">
        <v>82</v>
      </c>
      <c r="D3952" s="400" t="s">
        <v>6855</v>
      </c>
    </row>
    <row r="3953" spans="1:4" ht="13.5">
      <c r="A3953" s="399">
        <v>89731</v>
      </c>
      <c r="B3953" s="398" t="s">
        <v>8747</v>
      </c>
      <c r="C3953" s="398" t="s">
        <v>82</v>
      </c>
      <c r="D3953" s="400" t="s">
        <v>15309</v>
      </c>
    </row>
    <row r="3954" spans="1:4" ht="13.5">
      <c r="A3954" s="399">
        <v>89732</v>
      </c>
      <c r="B3954" s="398" t="s">
        <v>8748</v>
      </c>
      <c r="C3954" s="398" t="s">
        <v>82</v>
      </c>
      <c r="D3954" s="400" t="s">
        <v>15520</v>
      </c>
    </row>
    <row r="3955" spans="1:4" ht="13.5">
      <c r="A3955" s="399">
        <v>89733</v>
      </c>
      <c r="B3955" s="398" t="s">
        <v>8749</v>
      </c>
      <c r="C3955" s="398" t="s">
        <v>82</v>
      </c>
      <c r="D3955" s="400" t="s">
        <v>7953</v>
      </c>
    </row>
    <row r="3956" spans="1:4" ht="13.5">
      <c r="A3956" s="399">
        <v>89734</v>
      </c>
      <c r="B3956" s="398" t="s">
        <v>8750</v>
      </c>
      <c r="C3956" s="398" t="s">
        <v>82</v>
      </c>
      <c r="D3956" s="400" t="s">
        <v>15519</v>
      </c>
    </row>
    <row r="3957" spans="1:4" ht="13.5">
      <c r="A3957" s="399">
        <v>89735</v>
      </c>
      <c r="B3957" s="398" t="s">
        <v>8751</v>
      </c>
      <c r="C3957" s="398" t="s">
        <v>82</v>
      </c>
      <c r="D3957" s="400" t="s">
        <v>14333</v>
      </c>
    </row>
    <row r="3958" spans="1:4" ht="13.5">
      <c r="A3958" s="399">
        <v>89736</v>
      </c>
      <c r="B3958" s="398" t="s">
        <v>8752</v>
      </c>
      <c r="C3958" s="398" t="s">
        <v>82</v>
      </c>
      <c r="D3958" s="400" t="s">
        <v>15521</v>
      </c>
    </row>
    <row r="3959" spans="1:4" ht="13.5">
      <c r="A3959" s="399">
        <v>89737</v>
      </c>
      <c r="B3959" s="398" t="s">
        <v>8753</v>
      </c>
      <c r="C3959" s="398" t="s">
        <v>82</v>
      </c>
      <c r="D3959" s="400" t="s">
        <v>15522</v>
      </c>
    </row>
    <row r="3960" spans="1:4" ht="13.5">
      <c r="A3960" s="399">
        <v>89738</v>
      </c>
      <c r="B3960" s="398" t="s">
        <v>8755</v>
      </c>
      <c r="C3960" s="398" t="s">
        <v>82</v>
      </c>
      <c r="D3960" s="400" t="s">
        <v>6893</v>
      </c>
    </row>
    <row r="3961" spans="1:4" ht="13.5">
      <c r="A3961" s="399">
        <v>89739</v>
      </c>
      <c r="B3961" s="398" t="s">
        <v>8757</v>
      </c>
      <c r="C3961" s="398" t="s">
        <v>82</v>
      </c>
      <c r="D3961" s="400" t="s">
        <v>9023</v>
      </c>
    </row>
    <row r="3962" spans="1:4" ht="13.5">
      <c r="A3962" s="399">
        <v>89740</v>
      </c>
      <c r="B3962" s="398" t="s">
        <v>8759</v>
      </c>
      <c r="C3962" s="398" t="s">
        <v>82</v>
      </c>
      <c r="D3962" s="400" t="s">
        <v>7359</v>
      </c>
    </row>
    <row r="3963" spans="1:4" ht="13.5">
      <c r="A3963" s="399">
        <v>89741</v>
      </c>
      <c r="B3963" s="398" t="s">
        <v>8760</v>
      </c>
      <c r="C3963" s="398" t="s">
        <v>82</v>
      </c>
      <c r="D3963" s="400" t="s">
        <v>14840</v>
      </c>
    </row>
    <row r="3964" spans="1:4" ht="13.5">
      <c r="A3964" s="399">
        <v>89742</v>
      </c>
      <c r="B3964" s="398" t="s">
        <v>8761</v>
      </c>
      <c r="C3964" s="398" t="s">
        <v>82</v>
      </c>
      <c r="D3964" s="400" t="s">
        <v>15523</v>
      </c>
    </row>
    <row r="3965" spans="1:4" ht="13.5">
      <c r="A3965" s="399">
        <v>89743</v>
      </c>
      <c r="B3965" s="398" t="s">
        <v>8763</v>
      </c>
      <c r="C3965" s="398" t="s">
        <v>82</v>
      </c>
      <c r="D3965" s="400" t="s">
        <v>15524</v>
      </c>
    </row>
    <row r="3966" spans="1:4" ht="13.5">
      <c r="A3966" s="399">
        <v>89744</v>
      </c>
      <c r="B3966" s="398" t="s">
        <v>8764</v>
      </c>
      <c r="C3966" s="398" t="s">
        <v>82</v>
      </c>
      <c r="D3966" s="400" t="s">
        <v>12136</v>
      </c>
    </row>
    <row r="3967" spans="1:4" ht="13.5">
      <c r="A3967" s="399">
        <v>89745</v>
      </c>
      <c r="B3967" s="398" t="s">
        <v>8766</v>
      </c>
      <c r="C3967" s="398" t="s">
        <v>82</v>
      </c>
      <c r="D3967" s="400" t="s">
        <v>15525</v>
      </c>
    </row>
    <row r="3968" spans="1:4" ht="13.5">
      <c r="A3968" s="399">
        <v>89746</v>
      </c>
      <c r="B3968" s="398" t="s">
        <v>8768</v>
      </c>
      <c r="C3968" s="398" t="s">
        <v>82</v>
      </c>
      <c r="D3968" s="400" t="s">
        <v>6592</v>
      </c>
    </row>
    <row r="3969" spans="1:4" ht="13.5">
      <c r="A3969" s="399">
        <v>89747</v>
      </c>
      <c r="B3969" s="398" t="s">
        <v>8769</v>
      </c>
      <c r="C3969" s="398" t="s">
        <v>82</v>
      </c>
      <c r="D3969" s="400" t="s">
        <v>5723</v>
      </c>
    </row>
    <row r="3970" spans="1:4" ht="13.5">
      <c r="A3970" s="399">
        <v>89748</v>
      </c>
      <c r="B3970" s="398" t="s">
        <v>8770</v>
      </c>
      <c r="C3970" s="398" t="s">
        <v>82</v>
      </c>
      <c r="D3970" s="400" t="s">
        <v>6642</v>
      </c>
    </row>
    <row r="3971" spans="1:4" ht="13.5">
      <c r="A3971" s="399">
        <v>89749</v>
      </c>
      <c r="B3971" s="398" t="s">
        <v>8771</v>
      </c>
      <c r="C3971" s="398" t="s">
        <v>82</v>
      </c>
      <c r="D3971" s="400" t="s">
        <v>6893</v>
      </c>
    </row>
    <row r="3972" spans="1:4" ht="13.5">
      <c r="A3972" s="399">
        <v>89750</v>
      </c>
      <c r="B3972" s="398" t="s">
        <v>8772</v>
      </c>
      <c r="C3972" s="398" t="s">
        <v>82</v>
      </c>
      <c r="D3972" s="400" t="s">
        <v>15526</v>
      </c>
    </row>
    <row r="3973" spans="1:4" ht="13.5">
      <c r="A3973" s="399">
        <v>89751</v>
      </c>
      <c r="B3973" s="398" t="s">
        <v>8773</v>
      </c>
      <c r="C3973" s="398" t="s">
        <v>82</v>
      </c>
      <c r="D3973" s="400" t="s">
        <v>15527</v>
      </c>
    </row>
    <row r="3974" spans="1:4" ht="13.5">
      <c r="A3974" s="399">
        <v>89752</v>
      </c>
      <c r="B3974" s="398" t="s">
        <v>8774</v>
      </c>
      <c r="C3974" s="398" t="s">
        <v>82</v>
      </c>
      <c r="D3974" s="400" t="s">
        <v>11093</v>
      </c>
    </row>
    <row r="3975" spans="1:4" ht="13.5">
      <c r="A3975" s="399">
        <v>89753</v>
      </c>
      <c r="B3975" s="398" t="s">
        <v>8775</v>
      </c>
      <c r="C3975" s="398" t="s">
        <v>82</v>
      </c>
      <c r="D3975" s="400" t="s">
        <v>10151</v>
      </c>
    </row>
    <row r="3976" spans="1:4" ht="13.5">
      <c r="A3976" s="399">
        <v>89754</v>
      </c>
      <c r="B3976" s="398" t="s">
        <v>8776</v>
      </c>
      <c r="C3976" s="398" t="s">
        <v>82</v>
      </c>
      <c r="D3976" s="400" t="s">
        <v>10967</v>
      </c>
    </row>
    <row r="3977" spans="1:4" ht="13.5">
      <c r="A3977" s="399">
        <v>89755</v>
      </c>
      <c r="B3977" s="398" t="s">
        <v>8777</v>
      </c>
      <c r="C3977" s="398" t="s">
        <v>82</v>
      </c>
      <c r="D3977" s="400" t="s">
        <v>6909</v>
      </c>
    </row>
    <row r="3978" spans="1:4" ht="13.5">
      <c r="A3978" s="399">
        <v>89756</v>
      </c>
      <c r="B3978" s="398" t="s">
        <v>8778</v>
      </c>
      <c r="C3978" s="398" t="s">
        <v>82</v>
      </c>
      <c r="D3978" s="400" t="s">
        <v>7394</v>
      </c>
    </row>
    <row r="3979" spans="1:4" ht="13.5">
      <c r="A3979" s="399">
        <v>89757</v>
      </c>
      <c r="B3979" s="398" t="s">
        <v>8779</v>
      </c>
      <c r="C3979" s="398" t="s">
        <v>82</v>
      </c>
      <c r="D3979" s="400" t="s">
        <v>15528</v>
      </c>
    </row>
    <row r="3980" spans="1:4" ht="13.5">
      <c r="A3980" s="399">
        <v>89758</v>
      </c>
      <c r="B3980" s="398" t="s">
        <v>8780</v>
      </c>
      <c r="C3980" s="398" t="s">
        <v>82</v>
      </c>
      <c r="D3980" s="400" t="s">
        <v>15529</v>
      </c>
    </row>
    <row r="3981" spans="1:4" ht="13.5">
      <c r="A3981" s="399">
        <v>89759</v>
      </c>
      <c r="B3981" s="398" t="s">
        <v>8782</v>
      </c>
      <c r="C3981" s="398" t="s">
        <v>82</v>
      </c>
      <c r="D3981" s="400" t="s">
        <v>4842</v>
      </c>
    </row>
    <row r="3982" spans="1:4" ht="13.5">
      <c r="A3982" s="399">
        <v>89760</v>
      </c>
      <c r="B3982" s="398" t="s">
        <v>8783</v>
      </c>
      <c r="C3982" s="398" t="s">
        <v>82</v>
      </c>
      <c r="D3982" s="400" t="s">
        <v>8758</v>
      </c>
    </row>
    <row r="3983" spans="1:4" ht="13.5">
      <c r="A3983" s="399">
        <v>89761</v>
      </c>
      <c r="B3983" s="398" t="s">
        <v>8785</v>
      </c>
      <c r="C3983" s="398" t="s">
        <v>82</v>
      </c>
      <c r="D3983" s="400" t="s">
        <v>15530</v>
      </c>
    </row>
    <row r="3984" spans="1:4" ht="13.5">
      <c r="A3984" s="399">
        <v>89762</v>
      </c>
      <c r="B3984" s="398" t="s">
        <v>8786</v>
      </c>
      <c r="C3984" s="398" t="s">
        <v>82</v>
      </c>
      <c r="D3984" s="400" t="s">
        <v>15531</v>
      </c>
    </row>
    <row r="3985" spans="1:4" ht="13.5">
      <c r="A3985" s="399">
        <v>89763</v>
      </c>
      <c r="B3985" s="398" t="s">
        <v>8787</v>
      </c>
      <c r="C3985" s="398" t="s">
        <v>82</v>
      </c>
      <c r="D3985" s="400" t="s">
        <v>6549</v>
      </c>
    </row>
    <row r="3986" spans="1:4" ht="13.5">
      <c r="A3986" s="399">
        <v>89764</v>
      </c>
      <c r="B3986" s="398" t="s">
        <v>8788</v>
      </c>
      <c r="C3986" s="398" t="s">
        <v>82</v>
      </c>
      <c r="D3986" s="400" t="s">
        <v>15532</v>
      </c>
    </row>
    <row r="3987" spans="1:4" ht="13.5">
      <c r="A3987" s="399">
        <v>89765</v>
      </c>
      <c r="B3987" s="398" t="s">
        <v>8789</v>
      </c>
      <c r="C3987" s="398" t="s">
        <v>82</v>
      </c>
      <c r="D3987" s="400" t="s">
        <v>15533</v>
      </c>
    </row>
    <row r="3988" spans="1:4" ht="13.5">
      <c r="A3988" s="399">
        <v>89766</v>
      </c>
      <c r="B3988" s="398" t="s">
        <v>8791</v>
      </c>
      <c r="C3988" s="398" t="s">
        <v>82</v>
      </c>
      <c r="D3988" s="400" t="s">
        <v>6573</v>
      </c>
    </row>
    <row r="3989" spans="1:4" ht="13.5">
      <c r="A3989" s="399">
        <v>89767</v>
      </c>
      <c r="B3989" s="398" t="s">
        <v>8793</v>
      </c>
      <c r="C3989" s="398" t="s">
        <v>82</v>
      </c>
      <c r="D3989" s="400" t="s">
        <v>6573</v>
      </c>
    </row>
    <row r="3990" spans="1:4" ht="13.5">
      <c r="A3990" s="399">
        <v>89768</v>
      </c>
      <c r="B3990" s="398" t="s">
        <v>8794</v>
      </c>
      <c r="C3990" s="398" t="s">
        <v>82</v>
      </c>
      <c r="D3990" s="400" t="s">
        <v>8064</v>
      </c>
    </row>
    <row r="3991" spans="1:4" ht="13.5">
      <c r="A3991" s="399">
        <v>89769</v>
      </c>
      <c r="B3991" s="398" t="s">
        <v>8795</v>
      </c>
      <c r="C3991" s="398" t="s">
        <v>82</v>
      </c>
      <c r="D3991" s="400" t="s">
        <v>15534</v>
      </c>
    </row>
    <row r="3992" spans="1:4" ht="13.5">
      <c r="A3992" s="399">
        <v>89772</v>
      </c>
      <c r="B3992" s="398" t="s">
        <v>8796</v>
      </c>
      <c r="C3992" s="398" t="s">
        <v>81</v>
      </c>
      <c r="D3992" s="400" t="s">
        <v>15535</v>
      </c>
    </row>
    <row r="3993" spans="1:4" ht="13.5">
      <c r="A3993" s="399">
        <v>89774</v>
      </c>
      <c r="B3993" s="398" t="s">
        <v>8797</v>
      </c>
      <c r="C3993" s="398" t="s">
        <v>82</v>
      </c>
      <c r="D3993" s="400" t="s">
        <v>6868</v>
      </c>
    </row>
    <row r="3994" spans="1:4" ht="13.5">
      <c r="A3994" s="399">
        <v>89776</v>
      </c>
      <c r="B3994" s="398" t="s">
        <v>8798</v>
      </c>
      <c r="C3994" s="398" t="s">
        <v>82</v>
      </c>
      <c r="D3994" s="400" t="s">
        <v>15536</v>
      </c>
    </row>
    <row r="3995" spans="1:4" ht="13.5">
      <c r="A3995" s="399">
        <v>89777</v>
      </c>
      <c r="B3995" s="398" t="s">
        <v>8799</v>
      </c>
      <c r="C3995" s="398" t="s">
        <v>82</v>
      </c>
      <c r="D3995" s="400" t="s">
        <v>14330</v>
      </c>
    </row>
    <row r="3996" spans="1:4" ht="13.5">
      <c r="A3996" s="399">
        <v>89778</v>
      </c>
      <c r="B3996" s="398" t="s">
        <v>8800</v>
      </c>
      <c r="C3996" s="398" t="s">
        <v>82</v>
      </c>
      <c r="D3996" s="400" t="s">
        <v>11805</v>
      </c>
    </row>
    <row r="3997" spans="1:4" ht="13.5">
      <c r="A3997" s="399">
        <v>89779</v>
      </c>
      <c r="B3997" s="398" t="s">
        <v>8801</v>
      </c>
      <c r="C3997" s="398" t="s">
        <v>82</v>
      </c>
      <c r="D3997" s="400" t="s">
        <v>15537</v>
      </c>
    </row>
    <row r="3998" spans="1:4" ht="13.5">
      <c r="A3998" s="399">
        <v>89780</v>
      </c>
      <c r="B3998" s="398" t="s">
        <v>8802</v>
      </c>
      <c r="C3998" s="398" t="s">
        <v>82</v>
      </c>
      <c r="D3998" s="400" t="s">
        <v>14330</v>
      </c>
    </row>
    <row r="3999" spans="1:4" ht="13.5">
      <c r="A3999" s="399">
        <v>89781</v>
      </c>
      <c r="B3999" s="398" t="s">
        <v>8803</v>
      </c>
      <c r="C3999" s="398" t="s">
        <v>82</v>
      </c>
      <c r="D3999" s="400" t="s">
        <v>6179</v>
      </c>
    </row>
    <row r="4000" spans="1:4" ht="13.5">
      <c r="A4000" s="399">
        <v>89782</v>
      </c>
      <c r="B4000" s="398" t="s">
        <v>8804</v>
      </c>
      <c r="C4000" s="398" t="s">
        <v>82</v>
      </c>
      <c r="D4000" s="400" t="s">
        <v>10453</v>
      </c>
    </row>
    <row r="4001" spans="1:4" ht="13.5">
      <c r="A4001" s="399">
        <v>89783</v>
      </c>
      <c r="B4001" s="398" t="s">
        <v>8805</v>
      </c>
      <c r="C4001" s="398" t="s">
        <v>82</v>
      </c>
      <c r="D4001" s="400" t="s">
        <v>14894</v>
      </c>
    </row>
    <row r="4002" spans="1:4" ht="13.5">
      <c r="A4002" s="399">
        <v>89784</v>
      </c>
      <c r="B4002" s="398" t="s">
        <v>8807</v>
      </c>
      <c r="C4002" s="398" t="s">
        <v>82</v>
      </c>
      <c r="D4002" s="400" t="s">
        <v>7953</v>
      </c>
    </row>
    <row r="4003" spans="1:4" ht="13.5">
      <c r="A4003" s="399">
        <v>89785</v>
      </c>
      <c r="B4003" s="398" t="s">
        <v>8808</v>
      </c>
      <c r="C4003" s="398" t="s">
        <v>82</v>
      </c>
      <c r="D4003" s="400" t="s">
        <v>7626</v>
      </c>
    </row>
    <row r="4004" spans="1:4" ht="13.5">
      <c r="A4004" s="399">
        <v>89786</v>
      </c>
      <c r="B4004" s="398" t="s">
        <v>8809</v>
      </c>
      <c r="C4004" s="398" t="s">
        <v>82</v>
      </c>
      <c r="D4004" s="400" t="s">
        <v>15538</v>
      </c>
    </row>
    <row r="4005" spans="1:4" ht="13.5">
      <c r="A4005" s="399">
        <v>89787</v>
      </c>
      <c r="B4005" s="398" t="s">
        <v>8810</v>
      </c>
      <c r="C4005" s="398" t="s">
        <v>82</v>
      </c>
      <c r="D4005" s="400" t="s">
        <v>6179</v>
      </c>
    </row>
    <row r="4006" spans="1:4" ht="13.5">
      <c r="A4006" s="399">
        <v>89788</v>
      </c>
      <c r="B4006" s="398" t="s">
        <v>8811</v>
      </c>
      <c r="C4006" s="398" t="s">
        <v>82</v>
      </c>
      <c r="D4006" s="400" t="s">
        <v>15539</v>
      </c>
    </row>
    <row r="4007" spans="1:4" ht="13.5">
      <c r="A4007" s="399">
        <v>89789</v>
      </c>
      <c r="B4007" s="398" t="s">
        <v>8812</v>
      </c>
      <c r="C4007" s="398" t="s">
        <v>82</v>
      </c>
      <c r="D4007" s="400" t="s">
        <v>15540</v>
      </c>
    </row>
    <row r="4008" spans="1:4" ht="13.5">
      <c r="A4008" s="399">
        <v>89790</v>
      </c>
      <c r="B4008" s="398" t="s">
        <v>8813</v>
      </c>
      <c r="C4008" s="398" t="s">
        <v>82</v>
      </c>
      <c r="D4008" s="400" t="s">
        <v>15541</v>
      </c>
    </row>
    <row r="4009" spans="1:4" ht="13.5">
      <c r="A4009" s="399">
        <v>89791</v>
      </c>
      <c r="B4009" s="398" t="s">
        <v>8814</v>
      </c>
      <c r="C4009" s="398" t="s">
        <v>82</v>
      </c>
      <c r="D4009" s="400" t="s">
        <v>15542</v>
      </c>
    </row>
    <row r="4010" spans="1:4" ht="13.5">
      <c r="A4010" s="399">
        <v>89792</v>
      </c>
      <c r="B4010" s="398" t="s">
        <v>8816</v>
      </c>
      <c r="C4010" s="398" t="s">
        <v>82</v>
      </c>
      <c r="D4010" s="400" t="s">
        <v>15543</v>
      </c>
    </row>
    <row r="4011" spans="1:4" ht="13.5">
      <c r="A4011" s="399">
        <v>89793</v>
      </c>
      <c r="B4011" s="398" t="s">
        <v>8817</v>
      </c>
      <c r="C4011" s="398" t="s">
        <v>82</v>
      </c>
      <c r="D4011" s="400" t="s">
        <v>15544</v>
      </c>
    </row>
    <row r="4012" spans="1:4" ht="13.5">
      <c r="A4012" s="399">
        <v>89794</v>
      </c>
      <c r="B4012" s="398" t="s">
        <v>8818</v>
      </c>
      <c r="C4012" s="398" t="s">
        <v>82</v>
      </c>
      <c r="D4012" s="400" t="s">
        <v>12092</v>
      </c>
    </row>
    <row r="4013" spans="1:4" ht="13.5">
      <c r="A4013" s="399">
        <v>89795</v>
      </c>
      <c r="B4013" s="398" t="s">
        <v>8820</v>
      </c>
      <c r="C4013" s="398" t="s">
        <v>82</v>
      </c>
      <c r="D4013" s="400" t="s">
        <v>4066</v>
      </c>
    </row>
    <row r="4014" spans="1:4" ht="13.5">
      <c r="A4014" s="399">
        <v>89796</v>
      </c>
      <c r="B4014" s="398" t="s">
        <v>8821</v>
      </c>
      <c r="C4014" s="398" t="s">
        <v>82</v>
      </c>
      <c r="D4014" s="400" t="s">
        <v>15545</v>
      </c>
    </row>
    <row r="4015" spans="1:4" ht="13.5">
      <c r="A4015" s="399">
        <v>89797</v>
      </c>
      <c r="B4015" s="398" t="s">
        <v>8822</v>
      </c>
      <c r="C4015" s="398" t="s">
        <v>82</v>
      </c>
      <c r="D4015" s="400" t="s">
        <v>11834</v>
      </c>
    </row>
    <row r="4016" spans="1:4" ht="13.5">
      <c r="A4016" s="399">
        <v>89801</v>
      </c>
      <c r="B4016" s="398" t="s">
        <v>8824</v>
      </c>
      <c r="C4016" s="398" t="s">
        <v>82</v>
      </c>
      <c r="D4016" s="400" t="s">
        <v>9499</v>
      </c>
    </row>
    <row r="4017" spans="1:4" ht="13.5">
      <c r="A4017" s="399">
        <v>89802</v>
      </c>
      <c r="B4017" s="398" t="s">
        <v>8825</v>
      </c>
      <c r="C4017" s="398" t="s">
        <v>82</v>
      </c>
      <c r="D4017" s="400" t="s">
        <v>10368</v>
      </c>
    </row>
    <row r="4018" spans="1:4" ht="13.5">
      <c r="A4018" s="399">
        <v>89803</v>
      </c>
      <c r="B4018" s="398" t="s">
        <v>8827</v>
      </c>
      <c r="C4018" s="398" t="s">
        <v>82</v>
      </c>
      <c r="D4018" s="400" t="s">
        <v>11797</v>
      </c>
    </row>
    <row r="4019" spans="1:4" ht="13.5">
      <c r="A4019" s="399">
        <v>89804</v>
      </c>
      <c r="B4019" s="398" t="s">
        <v>8828</v>
      </c>
      <c r="C4019" s="398" t="s">
        <v>82</v>
      </c>
      <c r="D4019" s="400" t="s">
        <v>7330</v>
      </c>
    </row>
    <row r="4020" spans="1:4" ht="13.5">
      <c r="A4020" s="399">
        <v>89805</v>
      </c>
      <c r="B4020" s="398" t="s">
        <v>8829</v>
      </c>
      <c r="C4020" s="398" t="s">
        <v>82</v>
      </c>
      <c r="D4020" s="400" t="s">
        <v>7346</v>
      </c>
    </row>
    <row r="4021" spans="1:4" ht="13.5">
      <c r="A4021" s="399">
        <v>89806</v>
      </c>
      <c r="B4021" s="398" t="s">
        <v>8830</v>
      </c>
      <c r="C4021" s="398" t="s">
        <v>82</v>
      </c>
      <c r="D4021" s="400" t="s">
        <v>13529</v>
      </c>
    </row>
    <row r="4022" spans="1:4" ht="13.5">
      <c r="A4022" s="399">
        <v>89807</v>
      </c>
      <c r="B4022" s="398" t="s">
        <v>8832</v>
      </c>
      <c r="C4022" s="398" t="s">
        <v>82</v>
      </c>
      <c r="D4022" s="400" t="s">
        <v>15530</v>
      </c>
    </row>
    <row r="4023" spans="1:4" ht="13.5">
      <c r="A4023" s="399">
        <v>89808</v>
      </c>
      <c r="B4023" s="398" t="s">
        <v>8833</v>
      </c>
      <c r="C4023" s="398" t="s">
        <v>82</v>
      </c>
      <c r="D4023" s="400" t="s">
        <v>15546</v>
      </c>
    </row>
    <row r="4024" spans="1:4" ht="13.5">
      <c r="A4024" s="399">
        <v>89809</v>
      </c>
      <c r="B4024" s="398" t="s">
        <v>8834</v>
      </c>
      <c r="C4024" s="398" t="s">
        <v>82</v>
      </c>
      <c r="D4024" s="400" t="s">
        <v>15547</v>
      </c>
    </row>
    <row r="4025" spans="1:4" ht="13.5">
      <c r="A4025" s="399">
        <v>89810</v>
      </c>
      <c r="B4025" s="398" t="s">
        <v>8835</v>
      </c>
      <c r="C4025" s="398" t="s">
        <v>82</v>
      </c>
      <c r="D4025" s="400" t="s">
        <v>15548</v>
      </c>
    </row>
    <row r="4026" spans="1:4" ht="13.5">
      <c r="A4026" s="399">
        <v>89811</v>
      </c>
      <c r="B4026" s="398" t="s">
        <v>8836</v>
      </c>
      <c r="C4026" s="398" t="s">
        <v>82</v>
      </c>
      <c r="D4026" s="400" t="s">
        <v>15549</v>
      </c>
    </row>
    <row r="4027" spans="1:4" ht="13.5">
      <c r="A4027" s="399">
        <v>89812</v>
      </c>
      <c r="B4027" s="398" t="s">
        <v>8837</v>
      </c>
      <c r="C4027" s="398" t="s">
        <v>82</v>
      </c>
      <c r="D4027" s="400" t="s">
        <v>15550</v>
      </c>
    </row>
    <row r="4028" spans="1:4" ht="13.5">
      <c r="A4028" s="399">
        <v>89813</v>
      </c>
      <c r="B4028" s="398" t="s">
        <v>8838</v>
      </c>
      <c r="C4028" s="398" t="s">
        <v>82</v>
      </c>
      <c r="D4028" s="400" t="s">
        <v>11619</v>
      </c>
    </row>
    <row r="4029" spans="1:4" ht="13.5">
      <c r="A4029" s="399">
        <v>89814</v>
      </c>
      <c r="B4029" s="398" t="s">
        <v>8839</v>
      </c>
      <c r="C4029" s="398" t="s">
        <v>82</v>
      </c>
      <c r="D4029" s="400" t="s">
        <v>15551</v>
      </c>
    </row>
    <row r="4030" spans="1:4" ht="13.5">
      <c r="A4030" s="399">
        <v>89815</v>
      </c>
      <c r="B4030" s="398" t="s">
        <v>8840</v>
      </c>
      <c r="C4030" s="398" t="s">
        <v>82</v>
      </c>
      <c r="D4030" s="400" t="s">
        <v>8570</v>
      </c>
    </row>
    <row r="4031" spans="1:4" ht="13.5">
      <c r="A4031" s="399">
        <v>89816</v>
      </c>
      <c r="B4031" s="398" t="s">
        <v>8842</v>
      </c>
      <c r="C4031" s="398" t="s">
        <v>82</v>
      </c>
      <c r="D4031" s="400" t="s">
        <v>15552</v>
      </c>
    </row>
    <row r="4032" spans="1:4" ht="13.5">
      <c r="A4032" s="399">
        <v>89817</v>
      </c>
      <c r="B4032" s="398" t="s">
        <v>8843</v>
      </c>
      <c r="C4032" s="398" t="s">
        <v>82</v>
      </c>
      <c r="D4032" s="400" t="s">
        <v>6503</v>
      </c>
    </row>
    <row r="4033" spans="1:4" ht="13.5">
      <c r="A4033" s="399">
        <v>89818</v>
      </c>
      <c r="B4033" s="398" t="s">
        <v>8844</v>
      </c>
      <c r="C4033" s="398" t="s">
        <v>82</v>
      </c>
      <c r="D4033" s="400" t="s">
        <v>15553</v>
      </c>
    </row>
    <row r="4034" spans="1:4" ht="13.5">
      <c r="A4034" s="399">
        <v>89819</v>
      </c>
      <c r="B4034" s="398" t="s">
        <v>8845</v>
      </c>
      <c r="C4034" s="398" t="s">
        <v>82</v>
      </c>
      <c r="D4034" s="400" t="s">
        <v>5686</v>
      </c>
    </row>
    <row r="4035" spans="1:4" ht="13.5">
      <c r="A4035" s="399">
        <v>89820</v>
      </c>
      <c r="B4035" s="398" t="s">
        <v>8847</v>
      </c>
      <c r="C4035" s="398" t="s">
        <v>82</v>
      </c>
      <c r="D4035" s="400" t="s">
        <v>15554</v>
      </c>
    </row>
    <row r="4036" spans="1:4" ht="13.5">
      <c r="A4036" s="399">
        <v>89821</v>
      </c>
      <c r="B4036" s="398" t="s">
        <v>8849</v>
      </c>
      <c r="C4036" s="398" t="s">
        <v>82</v>
      </c>
      <c r="D4036" s="400" t="s">
        <v>8831</v>
      </c>
    </row>
    <row r="4037" spans="1:4" ht="13.5">
      <c r="A4037" s="399">
        <v>89822</v>
      </c>
      <c r="B4037" s="398" t="s">
        <v>8850</v>
      </c>
      <c r="C4037" s="398" t="s">
        <v>82</v>
      </c>
      <c r="D4037" s="400" t="s">
        <v>7698</v>
      </c>
    </row>
    <row r="4038" spans="1:4" ht="13.5">
      <c r="A4038" s="399">
        <v>89823</v>
      </c>
      <c r="B4038" s="398" t="s">
        <v>8851</v>
      </c>
      <c r="C4038" s="398" t="s">
        <v>82</v>
      </c>
      <c r="D4038" s="400" t="s">
        <v>15555</v>
      </c>
    </row>
    <row r="4039" spans="1:4" ht="13.5">
      <c r="A4039" s="399">
        <v>89824</v>
      </c>
      <c r="B4039" s="398" t="s">
        <v>8852</v>
      </c>
      <c r="C4039" s="398" t="s">
        <v>82</v>
      </c>
      <c r="D4039" s="400" t="s">
        <v>8183</v>
      </c>
    </row>
    <row r="4040" spans="1:4" ht="13.5">
      <c r="A4040" s="399">
        <v>89825</v>
      </c>
      <c r="B4040" s="398" t="s">
        <v>8853</v>
      </c>
      <c r="C4040" s="398" t="s">
        <v>82</v>
      </c>
      <c r="D4040" s="400" t="s">
        <v>8920</v>
      </c>
    </row>
    <row r="4041" spans="1:4" ht="13.5">
      <c r="A4041" s="399">
        <v>89826</v>
      </c>
      <c r="B4041" s="398" t="s">
        <v>8855</v>
      </c>
      <c r="C4041" s="398" t="s">
        <v>82</v>
      </c>
      <c r="D4041" s="400" t="s">
        <v>14308</v>
      </c>
    </row>
    <row r="4042" spans="1:4" ht="13.5">
      <c r="A4042" s="399">
        <v>89827</v>
      </c>
      <c r="B4042" s="398" t="s">
        <v>8856</v>
      </c>
      <c r="C4042" s="398" t="s">
        <v>82</v>
      </c>
      <c r="D4042" s="400" t="s">
        <v>4190</v>
      </c>
    </row>
    <row r="4043" spans="1:4" ht="13.5">
      <c r="A4043" s="399">
        <v>89828</v>
      </c>
      <c r="B4043" s="398" t="s">
        <v>8858</v>
      </c>
      <c r="C4043" s="398" t="s">
        <v>82</v>
      </c>
      <c r="D4043" s="400" t="s">
        <v>15556</v>
      </c>
    </row>
    <row r="4044" spans="1:4" ht="13.5">
      <c r="A4044" s="399">
        <v>89829</v>
      </c>
      <c r="B4044" s="398" t="s">
        <v>8859</v>
      </c>
      <c r="C4044" s="398" t="s">
        <v>82</v>
      </c>
      <c r="D4044" s="400" t="s">
        <v>15557</v>
      </c>
    </row>
    <row r="4045" spans="1:4" ht="13.5">
      <c r="A4045" s="399">
        <v>89830</v>
      </c>
      <c r="B4045" s="398" t="s">
        <v>8860</v>
      </c>
      <c r="C4045" s="398" t="s">
        <v>82</v>
      </c>
      <c r="D4045" s="400" t="s">
        <v>15558</v>
      </c>
    </row>
    <row r="4046" spans="1:4" ht="13.5">
      <c r="A4046" s="399">
        <v>89831</v>
      </c>
      <c r="B4046" s="398" t="s">
        <v>8861</v>
      </c>
      <c r="C4046" s="398" t="s">
        <v>82</v>
      </c>
      <c r="D4046" s="400" t="s">
        <v>15559</v>
      </c>
    </row>
    <row r="4047" spans="1:4" ht="13.5">
      <c r="A4047" s="399">
        <v>89832</v>
      </c>
      <c r="B4047" s="398" t="s">
        <v>8862</v>
      </c>
      <c r="C4047" s="398" t="s">
        <v>82</v>
      </c>
      <c r="D4047" s="400" t="s">
        <v>7577</v>
      </c>
    </row>
    <row r="4048" spans="1:4" ht="13.5">
      <c r="A4048" s="399">
        <v>89833</v>
      </c>
      <c r="B4048" s="398" t="s">
        <v>8864</v>
      </c>
      <c r="C4048" s="398" t="s">
        <v>82</v>
      </c>
      <c r="D4048" s="400" t="s">
        <v>15560</v>
      </c>
    </row>
    <row r="4049" spans="1:4" ht="13.5">
      <c r="A4049" s="399">
        <v>89834</v>
      </c>
      <c r="B4049" s="398" t="s">
        <v>8866</v>
      </c>
      <c r="C4049" s="398" t="s">
        <v>82</v>
      </c>
      <c r="D4049" s="400" t="s">
        <v>13124</v>
      </c>
    </row>
    <row r="4050" spans="1:4" ht="13.5">
      <c r="A4050" s="399">
        <v>89835</v>
      </c>
      <c r="B4050" s="398" t="s">
        <v>8867</v>
      </c>
      <c r="C4050" s="398" t="s">
        <v>82</v>
      </c>
      <c r="D4050" s="400" t="s">
        <v>7784</v>
      </c>
    </row>
    <row r="4051" spans="1:4" ht="13.5">
      <c r="A4051" s="399">
        <v>89836</v>
      </c>
      <c r="B4051" s="398" t="s">
        <v>8868</v>
      </c>
      <c r="C4051" s="398" t="s">
        <v>82</v>
      </c>
      <c r="D4051" s="400" t="s">
        <v>15561</v>
      </c>
    </row>
    <row r="4052" spans="1:4" ht="13.5">
      <c r="A4052" s="399">
        <v>89837</v>
      </c>
      <c r="B4052" s="398" t="s">
        <v>8869</v>
      </c>
      <c r="C4052" s="398" t="s">
        <v>82</v>
      </c>
      <c r="D4052" s="400" t="s">
        <v>15562</v>
      </c>
    </row>
    <row r="4053" spans="1:4" ht="13.5">
      <c r="A4053" s="399">
        <v>89838</v>
      </c>
      <c r="B4053" s="398" t="s">
        <v>8870</v>
      </c>
      <c r="C4053" s="398" t="s">
        <v>82</v>
      </c>
      <c r="D4053" s="400" t="s">
        <v>15563</v>
      </c>
    </row>
    <row r="4054" spans="1:4" ht="13.5">
      <c r="A4054" s="399">
        <v>89839</v>
      </c>
      <c r="B4054" s="398" t="s">
        <v>8871</v>
      </c>
      <c r="C4054" s="398" t="s">
        <v>82</v>
      </c>
      <c r="D4054" s="400" t="s">
        <v>15564</v>
      </c>
    </row>
    <row r="4055" spans="1:4" ht="13.5">
      <c r="A4055" s="399">
        <v>89840</v>
      </c>
      <c r="B4055" s="398" t="s">
        <v>8872</v>
      </c>
      <c r="C4055" s="398" t="s">
        <v>82</v>
      </c>
      <c r="D4055" s="400" t="s">
        <v>15565</v>
      </c>
    </row>
    <row r="4056" spans="1:4" ht="13.5">
      <c r="A4056" s="399">
        <v>89841</v>
      </c>
      <c r="B4056" s="398" t="s">
        <v>8873</v>
      </c>
      <c r="C4056" s="398" t="s">
        <v>82</v>
      </c>
      <c r="D4056" s="400" t="s">
        <v>15566</v>
      </c>
    </row>
    <row r="4057" spans="1:4" ht="13.5">
      <c r="A4057" s="399">
        <v>89842</v>
      </c>
      <c r="B4057" s="398" t="s">
        <v>8875</v>
      </c>
      <c r="C4057" s="398" t="s">
        <v>82</v>
      </c>
      <c r="D4057" s="400" t="s">
        <v>14425</v>
      </c>
    </row>
    <row r="4058" spans="1:4" ht="13.5">
      <c r="A4058" s="399">
        <v>89844</v>
      </c>
      <c r="B4058" s="398" t="s">
        <v>8876</v>
      </c>
      <c r="C4058" s="398" t="s">
        <v>82</v>
      </c>
      <c r="D4058" s="400" t="s">
        <v>15567</v>
      </c>
    </row>
    <row r="4059" spans="1:4" ht="13.5">
      <c r="A4059" s="399">
        <v>89845</v>
      </c>
      <c r="B4059" s="398" t="s">
        <v>8877</v>
      </c>
      <c r="C4059" s="398" t="s">
        <v>82</v>
      </c>
      <c r="D4059" s="400" t="s">
        <v>15568</v>
      </c>
    </row>
    <row r="4060" spans="1:4" ht="13.5">
      <c r="A4060" s="399">
        <v>89846</v>
      </c>
      <c r="B4060" s="398" t="s">
        <v>8878</v>
      </c>
      <c r="C4060" s="398" t="s">
        <v>82</v>
      </c>
      <c r="D4060" s="400" t="s">
        <v>15569</v>
      </c>
    </row>
    <row r="4061" spans="1:4" ht="13.5">
      <c r="A4061" s="399">
        <v>89847</v>
      </c>
      <c r="B4061" s="398" t="s">
        <v>8879</v>
      </c>
      <c r="C4061" s="398" t="s">
        <v>82</v>
      </c>
      <c r="D4061" s="400" t="s">
        <v>15570</v>
      </c>
    </row>
    <row r="4062" spans="1:4" ht="13.5">
      <c r="A4062" s="399">
        <v>89850</v>
      </c>
      <c r="B4062" s="398" t="s">
        <v>8880</v>
      </c>
      <c r="C4062" s="398" t="s">
        <v>82</v>
      </c>
      <c r="D4062" s="400" t="s">
        <v>8473</v>
      </c>
    </row>
    <row r="4063" spans="1:4" ht="13.5">
      <c r="A4063" s="399">
        <v>89851</v>
      </c>
      <c r="B4063" s="398" t="s">
        <v>8881</v>
      </c>
      <c r="C4063" s="398" t="s">
        <v>82</v>
      </c>
      <c r="D4063" s="400" t="s">
        <v>4160</v>
      </c>
    </row>
    <row r="4064" spans="1:4" ht="13.5">
      <c r="A4064" s="399">
        <v>89852</v>
      </c>
      <c r="B4064" s="398" t="s">
        <v>8882</v>
      </c>
      <c r="C4064" s="398" t="s">
        <v>82</v>
      </c>
      <c r="D4064" s="400" t="s">
        <v>7110</v>
      </c>
    </row>
    <row r="4065" spans="1:4" ht="13.5">
      <c r="A4065" s="399">
        <v>89853</v>
      </c>
      <c r="B4065" s="398" t="s">
        <v>8884</v>
      </c>
      <c r="C4065" s="398" t="s">
        <v>82</v>
      </c>
      <c r="D4065" s="400" t="s">
        <v>15571</v>
      </c>
    </row>
    <row r="4066" spans="1:4" ht="13.5">
      <c r="A4066" s="399">
        <v>89854</v>
      </c>
      <c r="B4066" s="398" t="s">
        <v>8885</v>
      </c>
      <c r="C4066" s="398" t="s">
        <v>82</v>
      </c>
      <c r="D4066" s="400" t="s">
        <v>15572</v>
      </c>
    </row>
    <row r="4067" spans="1:4" ht="13.5">
      <c r="A4067" s="399">
        <v>89855</v>
      </c>
      <c r="B4067" s="398" t="s">
        <v>8886</v>
      </c>
      <c r="C4067" s="398" t="s">
        <v>82</v>
      </c>
      <c r="D4067" s="400" t="s">
        <v>8984</v>
      </c>
    </row>
    <row r="4068" spans="1:4" ht="13.5">
      <c r="A4068" s="399">
        <v>89856</v>
      </c>
      <c r="B4068" s="398" t="s">
        <v>8887</v>
      </c>
      <c r="C4068" s="398" t="s">
        <v>82</v>
      </c>
      <c r="D4068" s="400" t="s">
        <v>15573</v>
      </c>
    </row>
    <row r="4069" spans="1:4" ht="13.5">
      <c r="A4069" s="399">
        <v>89857</v>
      </c>
      <c r="B4069" s="398" t="s">
        <v>8888</v>
      </c>
      <c r="C4069" s="398" t="s">
        <v>82</v>
      </c>
      <c r="D4069" s="400" t="s">
        <v>9391</v>
      </c>
    </row>
    <row r="4070" spans="1:4" ht="13.5">
      <c r="A4070" s="399">
        <v>89859</v>
      </c>
      <c r="B4070" s="398" t="s">
        <v>8889</v>
      </c>
      <c r="C4070" s="398" t="s">
        <v>82</v>
      </c>
      <c r="D4070" s="400" t="s">
        <v>15574</v>
      </c>
    </row>
    <row r="4071" spans="1:4" ht="13.5">
      <c r="A4071" s="399">
        <v>89860</v>
      </c>
      <c r="B4071" s="398" t="s">
        <v>8890</v>
      </c>
      <c r="C4071" s="398" t="s">
        <v>82</v>
      </c>
      <c r="D4071" s="400" t="s">
        <v>11321</v>
      </c>
    </row>
    <row r="4072" spans="1:4" ht="13.5">
      <c r="A4072" s="399">
        <v>89861</v>
      </c>
      <c r="B4072" s="398" t="s">
        <v>8891</v>
      </c>
      <c r="C4072" s="398" t="s">
        <v>82</v>
      </c>
      <c r="D4072" s="400" t="s">
        <v>15575</v>
      </c>
    </row>
    <row r="4073" spans="1:4" ht="13.5">
      <c r="A4073" s="399">
        <v>89862</v>
      </c>
      <c r="B4073" s="398" t="s">
        <v>8893</v>
      </c>
      <c r="C4073" s="398" t="s">
        <v>82</v>
      </c>
      <c r="D4073" s="400" t="s">
        <v>15576</v>
      </c>
    </row>
    <row r="4074" spans="1:4" ht="13.5">
      <c r="A4074" s="399">
        <v>89863</v>
      </c>
      <c r="B4074" s="398" t="s">
        <v>8894</v>
      </c>
      <c r="C4074" s="398" t="s">
        <v>82</v>
      </c>
      <c r="D4074" s="400" t="s">
        <v>15577</v>
      </c>
    </row>
    <row r="4075" spans="1:4" ht="13.5">
      <c r="A4075" s="399">
        <v>89866</v>
      </c>
      <c r="B4075" s="398" t="s">
        <v>8895</v>
      </c>
      <c r="C4075" s="398" t="s">
        <v>82</v>
      </c>
      <c r="D4075" s="400" t="s">
        <v>10416</v>
      </c>
    </row>
    <row r="4076" spans="1:4" ht="13.5">
      <c r="A4076" s="399">
        <v>89867</v>
      </c>
      <c r="B4076" s="398" t="s">
        <v>8896</v>
      </c>
      <c r="C4076" s="398" t="s">
        <v>82</v>
      </c>
      <c r="D4076" s="400" t="s">
        <v>15578</v>
      </c>
    </row>
    <row r="4077" spans="1:4" ht="13.5">
      <c r="A4077" s="399">
        <v>89868</v>
      </c>
      <c r="B4077" s="398" t="s">
        <v>8897</v>
      </c>
      <c r="C4077" s="398" t="s">
        <v>82</v>
      </c>
      <c r="D4077" s="400" t="s">
        <v>15579</v>
      </c>
    </row>
    <row r="4078" spans="1:4" ht="13.5">
      <c r="A4078" s="399">
        <v>89869</v>
      </c>
      <c r="B4078" s="398" t="s">
        <v>8898</v>
      </c>
      <c r="C4078" s="398" t="s">
        <v>82</v>
      </c>
      <c r="D4078" s="400" t="s">
        <v>7285</v>
      </c>
    </row>
    <row r="4079" spans="1:4" ht="13.5">
      <c r="A4079" s="399">
        <v>89979</v>
      </c>
      <c r="B4079" s="398" t="s">
        <v>8900</v>
      </c>
      <c r="C4079" s="398" t="s">
        <v>82</v>
      </c>
      <c r="D4079" s="400" t="s">
        <v>15580</v>
      </c>
    </row>
    <row r="4080" spans="1:4" ht="13.5">
      <c r="A4080" s="399">
        <v>89980</v>
      </c>
      <c r="B4080" s="398" t="s">
        <v>8901</v>
      </c>
      <c r="C4080" s="398" t="s">
        <v>82</v>
      </c>
      <c r="D4080" s="400" t="s">
        <v>13727</v>
      </c>
    </row>
    <row r="4081" spans="1:4" ht="13.5">
      <c r="A4081" s="399">
        <v>89981</v>
      </c>
      <c r="B4081" s="398" t="s">
        <v>8903</v>
      </c>
      <c r="C4081" s="398" t="s">
        <v>82</v>
      </c>
      <c r="D4081" s="400" t="s">
        <v>10385</v>
      </c>
    </row>
    <row r="4082" spans="1:4" ht="13.5">
      <c r="A4082" s="399">
        <v>90373</v>
      </c>
      <c r="B4082" s="398" t="s">
        <v>8904</v>
      </c>
      <c r="C4082" s="398" t="s">
        <v>82</v>
      </c>
      <c r="D4082" s="400" t="s">
        <v>15581</v>
      </c>
    </row>
    <row r="4083" spans="1:4" ht="13.5">
      <c r="A4083" s="399">
        <v>90374</v>
      </c>
      <c r="B4083" s="398" t="s">
        <v>8905</v>
      </c>
      <c r="C4083" s="398" t="s">
        <v>82</v>
      </c>
      <c r="D4083" s="400" t="s">
        <v>4785</v>
      </c>
    </row>
    <row r="4084" spans="1:4" ht="13.5">
      <c r="A4084" s="399">
        <v>90375</v>
      </c>
      <c r="B4084" s="398" t="s">
        <v>8906</v>
      </c>
      <c r="C4084" s="398" t="s">
        <v>82</v>
      </c>
      <c r="D4084" s="400" t="s">
        <v>15582</v>
      </c>
    </row>
    <row r="4085" spans="1:4" ht="13.5">
      <c r="A4085" s="399">
        <v>92287</v>
      </c>
      <c r="B4085" s="398" t="s">
        <v>8908</v>
      </c>
      <c r="C4085" s="398" t="s">
        <v>82</v>
      </c>
      <c r="D4085" s="400" t="s">
        <v>8909</v>
      </c>
    </row>
    <row r="4086" spans="1:4" ht="13.5">
      <c r="A4086" s="399">
        <v>92288</v>
      </c>
      <c r="B4086" s="398" t="s">
        <v>8910</v>
      </c>
      <c r="C4086" s="398" t="s">
        <v>82</v>
      </c>
      <c r="D4086" s="400" t="s">
        <v>8911</v>
      </c>
    </row>
    <row r="4087" spans="1:4" ht="13.5">
      <c r="A4087" s="399">
        <v>92289</v>
      </c>
      <c r="B4087" s="398" t="s">
        <v>8912</v>
      </c>
      <c r="C4087" s="398" t="s">
        <v>82</v>
      </c>
      <c r="D4087" s="400" t="s">
        <v>8913</v>
      </c>
    </row>
    <row r="4088" spans="1:4" ht="13.5">
      <c r="A4088" s="399">
        <v>92290</v>
      </c>
      <c r="B4088" s="398" t="s">
        <v>8914</v>
      </c>
      <c r="C4088" s="398" t="s">
        <v>82</v>
      </c>
      <c r="D4088" s="400" t="s">
        <v>8915</v>
      </c>
    </row>
    <row r="4089" spans="1:4" ht="13.5">
      <c r="A4089" s="399">
        <v>92291</v>
      </c>
      <c r="B4089" s="398" t="s">
        <v>8916</v>
      </c>
      <c r="C4089" s="398" t="s">
        <v>82</v>
      </c>
      <c r="D4089" s="400" t="s">
        <v>15267</v>
      </c>
    </row>
    <row r="4090" spans="1:4" ht="13.5">
      <c r="A4090" s="399">
        <v>92292</v>
      </c>
      <c r="B4090" s="398" t="s">
        <v>8917</v>
      </c>
      <c r="C4090" s="398" t="s">
        <v>82</v>
      </c>
      <c r="D4090" s="400" t="s">
        <v>15583</v>
      </c>
    </row>
    <row r="4091" spans="1:4" ht="13.5">
      <c r="A4091" s="399">
        <v>92293</v>
      </c>
      <c r="B4091" s="398" t="s">
        <v>8918</v>
      </c>
      <c r="C4091" s="398" t="s">
        <v>82</v>
      </c>
      <c r="D4091" s="400" t="s">
        <v>7949</v>
      </c>
    </row>
    <row r="4092" spans="1:4" ht="13.5">
      <c r="A4092" s="399">
        <v>92294</v>
      </c>
      <c r="B4092" s="398" t="s">
        <v>8919</v>
      </c>
      <c r="C4092" s="398" t="s">
        <v>82</v>
      </c>
      <c r="D4092" s="400" t="s">
        <v>8920</v>
      </c>
    </row>
    <row r="4093" spans="1:4" ht="13.5">
      <c r="A4093" s="399">
        <v>92295</v>
      </c>
      <c r="B4093" s="398" t="s">
        <v>8921</v>
      </c>
      <c r="C4093" s="398" t="s">
        <v>82</v>
      </c>
      <c r="D4093" s="400" t="s">
        <v>8922</v>
      </c>
    </row>
    <row r="4094" spans="1:4" ht="13.5">
      <c r="A4094" s="399">
        <v>92296</v>
      </c>
      <c r="B4094" s="398" t="s">
        <v>8923</v>
      </c>
      <c r="C4094" s="398" t="s">
        <v>82</v>
      </c>
      <c r="D4094" s="400" t="s">
        <v>8924</v>
      </c>
    </row>
    <row r="4095" spans="1:4" ht="13.5">
      <c r="A4095" s="399">
        <v>92297</v>
      </c>
      <c r="B4095" s="398" t="s">
        <v>8925</v>
      </c>
      <c r="C4095" s="398" t="s">
        <v>82</v>
      </c>
      <c r="D4095" s="400" t="s">
        <v>12422</v>
      </c>
    </row>
    <row r="4096" spans="1:4" ht="13.5">
      <c r="A4096" s="399">
        <v>92298</v>
      </c>
      <c r="B4096" s="398" t="s">
        <v>8927</v>
      </c>
      <c r="C4096" s="398" t="s">
        <v>82</v>
      </c>
      <c r="D4096" s="400" t="s">
        <v>14383</v>
      </c>
    </row>
    <row r="4097" spans="1:4" ht="13.5">
      <c r="A4097" s="399">
        <v>92299</v>
      </c>
      <c r="B4097" s="398" t="s">
        <v>8928</v>
      </c>
      <c r="C4097" s="398" t="s">
        <v>82</v>
      </c>
      <c r="D4097" s="400" t="s">
        <v>15236</v>
      </c>
    </row>
    <row r="4098" spans="1:4" ht="13.5">
      <c r="A4098" s="399">
        <v>92300</v>
      </c>
      <c r="B4098" s="398" t="s">
        <v>8930</v>
      </c>
      <c r="C4098" s="398" t="s">
        <v>82</v>
      </c>
      <c r="D4098" s="400" t="s">
        <v>8931</v>
      </c>
    </row>
    <row r="4099" spans="1:4" ht="13.5">
      <c r="A4099" s="399">
        <v>92301</v>
      </c>
      <c r="B4099" s="398" t="s">
        <v>8932</v>
      </c>
      <c r="C4099" s="398" t="s">
        <v>82</v>
      </c>
      <c r="D4099" s="400" t="s">
        <v>8933</v>
      </c>
    </row>
    <row r="4100" spans="1:4" ht="13.5">
      <c r="A4100" s="399">
        <v>92302</v>
      </c>
      <c r="B4100" s="398" t="s">
        <v>8934</v>
      </c>
      <c r="C4100" s="398" t="s">
        <v>82</v>
      </c>
      <c r="D4100" s="400" t="s">
        <v>15584</v>
      </c>
    </row>
    <row r="4101" spans="1:4" ht="13.5">
      <c r="A4101" s="399">
        <v>92303</v>
      </c>
      <c r="B4101" s="398" t="s">
        <v>8935</v>
      </c>
      <c r="C4101" s="398" t="s">
        <v>82</v>
      </c>
      <c r="D4101" s="400" t="s">
        <v>8936</v>
      </c>
    </row>
    <row r="4102" spans="1:4" ht="13.5">
      <c r="A4102" s="399">
        <v>92304</v>
      </c>
      <c r="B4102" s="398" t="s">
        <v>8937</v>
      </c>
      <c r="C4102" s="398" t="s">
        <v>82</v>
      </c>
      <c r="D4102" s="400" t="s">
        <v>15585</v>
      </c>
    </row>
    <row r="4103" spans="1:4" ht="13.5">
      <c r="A4103" s="399">
        <v>92311</v>
      </c>
      <c r="B4103" s="398" t="s">
        <v>8938</v>
      </c>
      <c r="C4103" s="398" t="s">
        <v>82</v>
      </c>
      <c r="D4103" s="400" t="s">
        <v>8939</v>
      </c>
    </row>
    <row r="4104" spans="1:4" ht="13.5">
      <c r="A4104" s="399">
        <v>92312</v>
      </c>
      <c r="B4104" s="398" t="s">
        <v>8940</v>
      </c>
      <c r="C4104" s="398" t="s">
        <v>82</v>
      </c>
      <c r="D4104" s="400" t="s">
        <v>8941</v>
      </c>
    </row>
    <row r="4105" spans="1:4" ht="13.5">
      <c r="A4105" s="399">
        <v>92313</v>
      </c>
      <c r="B4105" s="398" t="s">
        <v>8942</v>
      </c>
      <c r="C4105" s="398" t="s">
        <v>82</v>
      </c>
      <c r="D4105" s="400" t="s">
        <v>8943</v>
      </c>
    </row>
    <row r="4106" spans="1:4" ht="13.5">
      <c r="A4106" s="399">
        <v>92314</v>
      </c>
      <c r="B4106" s="398" t="s">
        <v>8944</v>
      </c>
      <c r="C4106" s="398" t="s">
        <v>82</v>
      </c>
      <c r="D4106" s="400" t="s">
        <v>8945</v>
      </c>
    </row>
    <row r="4107" spans="1:4" ht="13.5">
      <c r="A4107" s="399">
        <v>92315</v>
      </c>
      <c r="B4107" s="398" t="s">
        <v>8946</v>
      </c>
      <c r="C4107" s="398" t="s">
        <v>82</v>
      </c>
      <c r="D4107" s="400" t="s">
        <v>8947</v>
      </c>
    </row>
    <row r="4108" spans="1:4" ht="13.5">
      <c r="A4108" s="399">
        <v>92316</v>
      </c>
      <c r="B4108" s="398" t="s">
        <v>8948</v>
      </c>
      <c r="C4108" s="398" t="s">
        <v>82</v>
      </c>
      <c r="D4108" s="400" t="s">
        <v>8949</v>
      </c>
    </row>
    <row r="4109" spans="1:4" ht="13.5">
      <c r="A4109" s="399">
        <v>92317</v>
      </c>
      <c r="B4109" s="398" t="s">
        <v>8950</v>
      </c>
      <c r="C4109" s="398" t="s">
        <v>82</v>
      </c>
      <c r="D4109" s="400" t="s">
        <v>8951</v>
      </c>
    </row>
    <row r="4110" spans="1:4" ht="13.5">
      <c r="A4110" s="399">
        <v>92318</v>
      </c>
      <c r="B4110" s="398" t="s">
        <v>8952</v>
      </c>
      <c r="C4110" s="398" t="s">
        <v>82</v>
      </c>
      <c r="D4110" s="400" t="s">
        <v>8953</v>
      </c>
    </row>
    <row r="4111" spans="1:4" ht="13.5">
      <c r="A4111" s="399">
        <v>92319</v>
      </c>
      <c r="B4111" s="398" t="s">
        <v>8954</v>
      </c>
      <c r="C4111" s="398" t="s">
        <v>82</v>
      </c>
      <c r="D4111" s="400" t="s">
        <v>8955</v>
      </c>
    </row>
    <row r="4112" spans="1:4" ht="13.5">
      <c r="A4112" s="399">
        <v>92326</v>
      </c>
      <c r="B4112" s="398" t="s">
        <v>8956</v>
      </c>
      <c r="C4112" s="398" t="s">
        <v>82</v>
      </c>
      <c r="D4112" s="400" t="s">
        <v>6963</v>
      </c>
    </row>
    <row r="4113" spans="1:4" ht="13.5">
      <c r="A4113" s="399">
        <v>92327</v>
      </c>
      <c r="B4113" s="398" t="s">
        <v>8957</v>
      </c>
      <c r="C4113" s="398" t="s">
        <v>82</v>
      </c>
      <c r="D4113" s="400" t="s">
        <v>8958</v>
      </c>
    </row>
    <row r="4114" spans="1:4" ht="13.5">
      <c r="A4114" s="399">
        <v>92328</v>
      </c>
      <c r="B4114" s="398" t="s">
        <v>8959</v>
      </c>
      <c r="C4114" s="398" t="s">
        <v>82</v>
      </c>
      <c r="D4114" s="400" t="s">
        <v>8960</v>
      </c>
    </row>
    <row r="4115" spans="1:4" ht="13.5">
      <c r="A4115" s="399">
        <v>92329</v>
      </c>
      <c r="B4115" s="398" t="s">
        <v>8961</v>
      </c>
      <c r="C4115" s="398" t="s">
        <v>82</v>
      </c>
      <c r="D4115" s="400" t="s">
        <v>8962</v>
      </c>
    </row>
    <row r="4116" spans="1:4" ht="13.5">
      <c r="A4116" s="399">
        <v>92330</v>
      </c>
      <c r="B4116" s="398" t="s">
        <v>8963</v>
      </c>
      <c r="C4116" s="398" t="s">
        <v>82</v>
      </c>
      <c r="D4116" s="400" t="s">
        <v>8964</v>
      </c>
    </row>
    <row r="4117" spans="1:4" ht="13.5">
      <c r="A4117" s="399">
        <v>92331</v>
      </c>
      <c r="B4117" s="398" t="s">
        <v>8965</v>
      </c>
      <c r="C4117" s="398" t="s">
        <v>82</v>
      </c>
      <c r="D4117" s="400" t="s">
        <v>8966</v>
      </c>
    </row>
    <row r="4118" spans="1:4" ht="13.5">
      <c r="A4118" s="399">
        <v>92332</v>
      </c>
      <c r="B4118" s="398" t="s">
        <v>8967</v>
      </c>
      <c r="C4118" s="398" t="s">
        <v>82</v>
      </c>
      <c r="D4118" s="400" t="s">
        <v>8968</v>
      </c>
    </row>
    <row r="4119" spans="1:4" ht="13.5">
      <c r="A4119" s="399">
        <v>92333</v>
      </c>
      <c r="B4119" s="398" t="s">
        <v>8969</v>
      </c>
      <c r="C4119" s="398" t="s">
        <v>82</v>
      </c>
      <c r="D4119" s="400" t="s">
        <v>8970</v>
      </c>
    </row>
    <row r="4120" spans="1:4" ht="13.5">
      <c r="A4120" s="399">
        <v>92334</v>
      </c>
      <c r="B4120" s="398" t="s">
        <v>8971</v>
      </c>
      <c r="C4120" s="398" t="s">
        <v>82</v>
      </c>
      <c r="D4120" s="400" t="s">
        <v>8708</v>
      </c>
    </row>
    <row r="4121" spans="1:4" ht="13.5">
      <c r="A4121" s="399">
        <v>92344</v>
      </c>
      <c r="B4121" s="398" t="s">
        <v>8972</v>
      </c>
      <c r="C4121" s="398" t="s">
        <v>82</v>
      </c>
      <c r="D4121" s="400" t="s">
        <v>15586</v>
      </c>
    </row>
    <row r="4122" spans="1:4" ht="13.5">
      <c r="A4122" s="399">
        <v>92345</v>
      </c>
      <c r="B4122" s="398" t="s">
        <v>8973</v>
      </c>
      <c r="C4122" s="398" t="s">
        <v>82</v>
      </c>
      <c r="D4122" s="400" t="s">
        <v>15587</v>
      </c>
    </row>
    <row r="4123" spans="1:4" ht="13.5">
      <c r="A4123" s="399">
        <v>92346</v>
      </c>
      <c r="B4123" s="398" t="s">
        <v>8975</v>
      </c>
      <c r="C4123" s="398" t="s">
        <v>82</v>
      </c>
      <c r="D4123" s="400" t="s">
        <v>15588</v>
      </c>
    </row>
    <row r="4124" spans="1:4" ht="13.5">
      <c r="A4124" s="399">
        <v>92347</v>
      </c>
      <c r="B4124" s="398" t="s">
        <v>8976</v>
      </c>
      <c r="C4124" s="398" t="s">
        <v>82</v>
      </c>
      <c r="D4124" s="400" t="s">
        <v>15508</v>
      </c>
    </row>
    <row r="4125" spans="1:4" ht="13.5">
      <c r="A4125" s="399">
        <v>92348</v>
      </c>
      <c r="B4125" s="398" t="s">
        <v>8977</v>
      </c>
      <c r="C4125" s="398" t="s">
        <v>82</v>
      </c>
      <c r="D4125" s="400" t="s">
        <v>15589</v>
      </c>
    </row>
    <row r="4126" spans="1:4" ht="13.5">
      <c r="A4126" s="399">
        <v>92349</v>
      </c>
      <c r="B4126" s="398" t="s">
        <v>8978</v>
      </c>
      <c r="C4126" s="398" t="s">
        <v>82</v>
      </c>
      <c r="D4126" s="400" t="s">
        <v>15590</v>
      </c>
    </row>
    <row r="4127" spans="1:4" ht="13.5">
      <c r="A4127" s="399">
        <v>92350</v>
      </c>
      <c r="B4127" s="398" t="s">
        <v>8979</v>
      </c>
      <c r="C4127" s="398" t="s">
        <v>82</v>
      </c>
      <c r="D4127" s="400" t="s">
        <v>15591</v>
      </c>
    </row>
    <row r="4128" spans="1:4" ht="13.5">
      <c r="A4128" s="399">
        <v>92351</v>
      </c>
      <c r="B4128" s="398" t="s">
        <v>8980</v>
      </c>
      <c r="C4128" s="398" t="s">
        <v>82</v>
      </c>
      <c r="D4128" s="400" t="s">
        <v>8069</v>
      </c>
    </row>
    <row r="4129" spans="1:4" ht="13.5">
      <c r="A4129" s="399">
        <v>92352</v>
      </c>
      <c r="B4129" s="398" t="s">
        <v>8982</v>
      </c>
      <c r="C4129" s="398" t="s">
        <v>82</v>
      </c>
      <c r="D4129" s="400" t="s">
        <v>15592</v>
      </c>
    </row>
    <row r="4130" spans="1:4" ht="13.5">
      <c r="A4130" s="399">
        <v>92353</v>
      </c>
      <c r="B4130" s="398" t="s">
        <v>8983</v>
      </c>
      <c r="C4130" s="398" t="s">
        <v>82</v>
      </c>
      <c r="D4130" s="400" t="s">
        <v>15593</v>
      </c>
    </row>
    <row r="4131" spans="1:4" ht="13.5">
      <c r="A4131" s="399">
        <v>92354</v>
      </c>
      <c r="B4131" s="398" t="s">
        <v>8985</v>
      </c>
      <c r="C4131" s="398" t="s">
        <v>82</v>
      </c>
      <c r="D4131" s="400" t="s">
        <v>15594</v>
      </c>
    </row>
    <row r="4132" spans="1:4" ht="13.5">
      <c r="A4132" s="399">
        <v>92355</v>
      </c>
      <c r="B4132" s="398" t="s">
        <v>8986</v>
      </c>
      <c r="C4132" s="398" t="s">
        <v>82</v>
      </c>
      <c r="D4132" s="400" t="s">
        <v>15595</v>
      </c>
    </row>
    <row r="4133" spans="1:4" ht="13.5">
      <c r="A4133" s="399">
        <v>92356</v>
      </c>
      <c r="B4133" s="398" t="s">
        <v>8987</v>
      </c>
      <c r="C4133" s="398" t="s">
        <v>82</v>
      </c>
      <c r="D4133" s="400" t="s">
        <v>15596</v>
      </c>
    </row>
    <row r="4134" spans="1:4" ht="13.5">
      <c r="A4134" s="399">
        <v>92357</v>
      </c>
      <c r="B4134" s="398" t="s">
        <v>8988</v>
      </c>
      <c r="C4134" s="398" t="s">
        <v>82</v>
      </c>
      <c r="D4134" s="400" t="s">
        <v>15597</v>
      </c>
    </row>
    <row r="4135" spans="1:4" ht="13.5">
      <c r="A4135" s="399">
        <v>92358</v>
      </c>
      <c r="B4135" s="398" t="s">
        <v>8989</v>
      </c>
      <c r="C4135" s="398" t="s">
        <v>82</v>
      </c>
      <c r="D4135" s="400" t="s">
        <v>15598</v>
      </c>
    </row>
    <row r="4136" spans="1:4" ht="13.5">
      <c r="A4136" s="399">
        <v>92369</v>
      </c>
      <c r="B4136" s="398" t="s">
        <v>8990</v>
      </c>
      <c r="C4136" s="398" t="s">
        <v>82</v>
      </c>
      <c r="D4136" s="400" t="s">
        <v>15599</v>
      </c>
    </row>
    <row r="4137" spans="1:4" ht="13.5">
      <c r="A4137" s="399">
        <v>92370</v>
      </c>
      <c r="B4137" s="398" t="s">
        <v>8991</v>
      </c>
      <c r="C4137" s="398" t="s">
        <v>82</v>
      </c>
      <c r="D4137" s="400" t="s">
        <v>15600</v>
      </c>
    </row>
    <row r="4138" spans="1:4" ht="13.5">
      <c r="A4138" s="399">
        <v>92371</v>
      </c>
      <c r="B4138" s="398" t="s">
        <v>8992</v>
      </c>
      <c r="C4138" s="398" t="s">
        <v>82</v>
      </c>
      <c r="D4138" s="400" t="s">
        <v>15601</v>
      </c>
    </row>
    <row r="4139" spans="1:4" ht="13.5">
      <c r="A4139" s="399">
        <v>92372</v>
      </c>
      <c r="B4139" s="398" t="s">
        <v>8994</v>
      </c>
      <c r="C4139" s="398" t="s">
        <v>82</v>
      </c>
      <c r="D4139" s="400" t="s">
        <v>7569</v>
      </c>
    </row>
    <row r="4140" spans="1:4" ht="13.5">
      <c r="A4140" s="399">
        <v>92373</v>
      </c>
      <c r="B4140" s="398" t="s">
        <v>8995</v>
      </c>
      <c r="C4140" s="398" t="s">
        <v>82</v>
      </c>
      <c r="D4140" s="400" t="s">
        <v>15602</v>
      </c>
    </row>
    <row r="4141" spans="1:4" ht="13.5">
      <c r="A4141" s="399">
        <v>92374</v>
      </c>
      <c r="B4141" s="398" t="s">
        <v>8996</v>
      </c>
      <c r="C4141" s="398" t="s">
        <v>82</v>
      </c>
      <c r="D4141" s="400" t="s">
        <v>7804</v>
      </c>
    </row>
    <row r="4142" spans="1:4" ht="13.5">
      <c r="A4142" s="399">
        <v>92375</v>
      </c>
      <c r="B4142" s="398" t="s">
        <v>8997</v>
      </c>
      <c r="C4142" s="398" t="s">
        <v>82</v>
      </c>
      <c r="D4142" s="400" t="s">
        <v>15603</v>
      </c>
    </row>
    <row r="4143" spans="1:4" ht="13.5">
      <c r="A4143" s="399">
        <v>92376</v>
      </c>
      <c r="B4143" s="398" t="s">
        <v>8998</v>
      </c>
      <c r="C4143" s="398" t="s">
        <v>82</v>
      </c>
      <c r="D4143" s="400" t="s">
        <v>10565</v>
      </c>
    </row>
    <row r="4144" spans="1:4" ht="13.5">
      <c r="A4144" s="399">
        <v>92377</v>
      </c>
      <c r="B4144" s="398" t="s">
        <v>8999</v>
      </c>
      <c r="C4144" s="398" t="s">
        <v>82</v>
      </c>
      <c r="D4144" s="400" t="s">
        <v>15604</v>
      </c>
    </row>
    <row r="4145" spans="1:4" ht="13.5">
      <c r="A4145" s="399">
        <v>92378</v>
      </c>
      <c r="B4145" s="398" t="s">
        <v>9000</v>
      </c>
      <c r="C4145" s="398" t="s">
        <v>82</v>
      </c>
      <c r="D4145" s="400" t="s">
        <v>15605</v>
      </c>
    </row>
    <row r="4146" spans="1:4" ht="13.5">
      <c r="A4146" s="399">
        <v>92379</v>
      </c>
      <c r="B4146" s="398" t="s">
        <v>9001</v>
      </c>
      <c r="C4146" s="398" t="s">
        <v>82</v>
      </c>
      <c r="D4146" s="400" t="s">
        <v>15606</v>
      </c>
    </row>
    <row r="4147" spans="1:4" ht="13.5">
      <c r="A4147" s="399">
        <v>92380</v>
      </c>
      <c r="B4147" s="398" t="s">
        <v>9002</v>
      </c>
      <c r="C4147" s="398" t="s">
        <v>82</v>
      </c>
      <c r="D4147" s="400" t="s">
        <v>15607</v>
      </c>
    </row>
    <row r="4148" spans="1:4" ht="13.5">
      <c r="A4148" s="399">
        <v>92381</v>
      </c>
      <c r="B4148" s="398" t="s">
        <v>9003</v>
      </c>
      <c r="C4148" s="398" t="s">
        <v>82</v>
      </c>
      <c r="D4148" s="400" t="s">
        <v>11057</v>
      </c>
    </row>
    <row r="4149" spans="1:4" ht="13.5">
      <c r="A4149" s="399">
        <v>92382</v>
      </c>
      <c r="B4149" s="398" t="s">
        <v>9004</v>
      </c>
      <c r="C4149" s="398" t="s">
        <v>82</v>
      </c>
      <c r="D4149" s="400" t="s">
        <v>15608</v>
      </c>
    </row>
    <row r="4150" spans="1:4" ht="13.5">
      <c r="A4150" s="399">
        <v>92383</v>
      </c>
      <c r="B4150" s="398" t="s">
        <v>9005</v>
      </c>
      <c r="C4150" s="398" t="s">
        <v>82</v>
      </c>
      <c r="D4150" s="400" t="s">
        <v>6646</v>
      </c>
    </row>
    <row r="4151" spans="1:4" ht="13.5">
      <c r="A4151" s="399">
        <v>92384</v>
      </c>
      <c r="B4151" s="398" t="s">
        <v>9006</v>
      </c>
      <c r="C4151" s="398" t="s">
        <v>82</v>
      </c>
      <c r="D4151" s="400" t="s">
        <v>15609</v>
      </c>
    </row>
    <row r="4152" spans="1:4" ht="13.5">
      <c r="A4152" s="399">
        <v>92385</v>
      </c>
      <c r="B4152" s="398" t="s">
        <v>9007</v>
      </c>
      <c r="C4152" s="398" t="s">
        <v>82</v>
      </c>
      <c r="D4152" s="400" t="s">
        <v>15610</v>
      </c>
    </row>
    <row r="4153" spans="1:4" ht="13.5">
      <c r="A4153" s="399">
        <v>92386</v>
      </c>
      <c r="B4153" s="398" t="s">
        <v>9008</v>
      </c>
      <c r="C4153" s="398" t="s">
        <v>82</v>
      </c>
      <c r="D4153" s="400" t="s">
        <v>13528</v>
      </c>
    </row>
    <row r="4154" spans="1:4" ht="13.5">
      <c r="A4154" s="399">
        <v>92387</v>
      </c>
      <c r="B4154" s="398" t="s">
        <v>9009</v>
      </c>
      <c r="C4154" s="398" t="s">
        <v>82</v>
      </c>
      <c r="D4154" s="400" t="s">
        <v>15611</v>
      </c>
    </row>
    <row r="4155" spans="1:4" ht="13.5">
      <c r="A4155" s="399">
        <v>92388</v>
      </c>
      <c r="B4155" s="398" t="s">
        <v>9010</v>
      </c>
      <c r="C4155" s="398" t="s">
        <v>82</v>
      </c>
      <c r="D4155" s="400" t="s">
        <v>15612</v>
      </c>
    </row>
    <row r="4156" spans="1:4" ht="13.5">
      <c r="A4156" s="399">
        <v>92389</v>
      </c>
      <c r="B4156" s="398" t="s">
        <v>9011</v>
      </c>
      <c r="C4156" s="398" t="s">
        <v>82</v>
      </c>
      <c r="D4156" s="400" t="s">
        <v>15613</v>
      </c>
    </row>
    <row r="4157" spans="1:4" ht="13.5">
      <c r="A4157" s="399">
        <v>92390</v>
      </c>
      <c r="B4157" s="398" t="s">
        <v>9012</v>
      </c>
      <c r="C4157" s="398" t="s">
        <v>82</v>
      </c>
      <c r="D4157" s="400" t="s">
        <v>15614</v>
      </c>
    </row>
    <row r="4158" spans="1:4" ht="13.5">
      <c r="A4158" s="399">
        <v>92635</v>
      </c>
      <c r="B4158" s="398" t="s">
        <v>9013</v>
      </c>
      <c r="C4158" s="398" t="s">
        <v>82</v>
      </c>
      <c r="D4158" s="400" t="s">
        <v>15615</v>
      </c>
    </row>
    <row r="4159" spans="1:4" ht="13.5">
      <c r="A4159" s="399">
        <v>92636</v>
      </c>
      <c r="B4159" s="398" t="s">
        <v>9014</v>
      </c>
      <c r="C4159" s="398" t="s">
        <v>82</v>
      </c>
      <c r="D4159" s="400" t="s">
        <v>15616</v>
      </c>
    </row>
    <row r="4160" spans="1:4" ht="13.5">
      <c r="A4160" s="399">
        <v>92637</v>
      </c>
      <c r="B4160" s="398" t="s">
        <v>9015</v>
      </c>
      <c r="C4160" s="398" t="s">
        <v>82</v>
      </c>
      <c r="D4160" s="400" t="s">
        <v>7504</v>
      </c>
    </row>
    <row r="4161" spans="1:4" ht="13.5">
      <c r="A4161" s="399">
        <v>92638</v>
      </c>
      <c r="B4161" s="398" t="s">
        <v>9016</v>
      </c>
      <c r="C4161" s="398" t="s">
        <v>82</v>
      </c>
      <c r="D4161" s="400" t="s">
        <v>15617</v>
      </c>
    </row>
    <row r="4162" spans="1:4" ht="13.5">
      <c r="A4162" s="399">
        <v>92639</v>
      </c>
      <c r="B4162" s="398" t="s">
        <v>9017</v>
      </c>
      <c r="C4162" s="398" t="s">
        <v>82</v>
      </c>
      <c r="D4162" s="400" t="s">
        <v>15618</v>
      </c>
    </row>
    <row r="4163" spans="1:4" ht="13.5">
      <c r="A4163" s="399">
        <v>92640</v>
      </c>
      <c r="B4163" s="398" t="s">
        <v>9018</v>
      </c>
      <c r="C4163" s="398" t="s">
        <v>82</v>
      </c>
      <c r="D4163" s="400" t="s">
        <v>15619</v>
      </c>
    </row>
    <row r="4164" spans="1:4" ht="13.5">
      <c r="A4164" s="399">
        <v>92642</v>
      </c>
      <c r="B4164" s="398" t="s">
        <v>9019</v>
      </c>
      <c r="C4164" s="398" t="s">
        <v>82</v>
      </c>
      <c r="D4164" s="400" t="s">
        <v>15620</v>
      </c>
    </row>
    <row r="4165" spans="1:4" ht="13.5">
      <c r="A4165" s="399">
        <v>92644</v>
      </c>
      <c r="B4165" s="398" t="s">
        <v>9020</v>
      </c>
      <c r="C4165" s="398" t="s">
        <v>82</v>
      </c>
      <c r="D4165" s="400" t="s">
        <v>15621</v>
      </c>
    </row>
    <row r="4166" spans="1:4" ht="13.5">
      <c r="A4166" s="399">
        <v>92657</v>
      </c>
      <c r="B4166" s="398" t="s">
        <v>9021</v>
      </c>
      <c r="C4166" s="398" t="s">
        <v>82</v>
      </c>
      <c r="D4166" s="400" t="s">
        <v>5521</v>
      </c>
    </row>
    <row r="4167" spans="1:4" ht="13.5">
      <c r="A4167" s="399">
        <v>92658</v>
      </c>
      <c r="B4167" s="398" t="s">
        <v>9022</v>
      </c>
      <c r="C4167" s="398" t="s">
        <v>82</v>
      </c>
      <c r="D4167" s="400" t="s">
        <v>7687</v>
      </c>
    </row>
    <row r="4168" spans="1:4" ht="13.5">
      <c r="A4168" s="399">
        <v>92659</v>
      </c>
      <c r="B4168" s="398" t="s">
        <v>9024</v>
      </c>
      <c r="C4168" s="398" t="s">
        <v>82</v>
      </c>
      <c r="D4168" s="400" t="s">
        <v>15622</v>
      </c>
    </row>
    <row r="4169" spans="1:4" ht="13.5">
      <c r="A4169" s="399">
        <v>92660</v>
      </c>
      <c r="B4169" s="398" t="s">
        <v>9025</v>
      </c>
      <c r="C4169" s="398" t="s">
        <v>82</v>
      </c>
      <c r="D4169" s="400" t="s">
        <v>7462</v>
      </c>
    </row>
    <row r="4170" spans="1:4" ht="13.5">
      <c r="A4170" s="399">
        <v>92661</v>
      </c>
      <c r="B4170" s="398" t="s">
        <v>9026</v>
      </c>
      <c r="C4170" s="398" t="s">
        <v>82</v>
      </c>
      <c r="D4170" s="400" t="s">
        <v>15623</v>
      </c>
    </row>
    <row r="4171" spans="1:4" ht="13.5">
      <c r="A4171" s="399">
        <v>92662</v>
      </c>
      <c r="B4171" s="398" t="s">
        <v>9027</v>
      </c>
      <c r="C4171" s="398" t="s">
        <v>82</v>
      </c>
      <c r="D4171" s="400" t="s">
        <v>15624</v>
      </c>
    </row>
    <row r="4172" spans="1:4" ht="13.5">
      <c r="A4172" s="399">
        <v>92663</v>
      </c>
      <c r="B4172" s="398" t="s">
        <v>9028</v>
      </c>
      <c r="C4172" s="398" t="s">
        <v>82</v>
      </c>
      <c r="D4172" s="400" t="s">
        <v>15625</v>
      </c>
    </row>
    <row r="4173" spans="1:4" ht="13.5">
      <c r="A4173" s="399">
        <v>92664</v>
      </c>
      <c r="B4173" s="398" t="s">
        <v>9029</v>
      </c>
      <c r="C4173" s="398" t="s">
        <v>82</v>
      </c>
      <c r="D4173" s="400" t="s">
        <v>15626</v>
      </c>
    </row>
    <row r="4174" spans="1:4" ht="13.5">
      <c r="A4174" s="399">
        <v>92665</v>
      </c>
      <c r="B4174" s="398" t="s">
        <v>9031</v>
      </c>
      <c r="C4174" s="398" t="s">
        <v>82</v>
      </c>
      <c r="D4174" s="400" t="s">
        <v>15627</v>
      </c>
    </row>
    <row r="4175" spans="1:4" ht="13.5">
      <c r="A4175" s="399">
        <v>92666</v>
      </c>
      <c r="B4175" s="398" t="s">
        <v>9033</v>
      </c>
      <c r="C4175" s="398" t="s">
        <v>82</v>
      </c>
      <c r="D4175" s="400" t="s">
        <v>15628</v>
      </c>
    </row>
    <row r="4176" spans="1:4" ht="13.5">
      <c r="A4176" s="399">
        <v>92667</v>
      </c>
      <c r="B4176" s="398" t="s">
        <v>9034</v>
      </c>
      <c r="C4176" s="398" t="s">
        <v>82</v>
      </c>
      <c r="D4176" s="400" t="s">
        <v>15629</v>
      </c>
    </row>
    <row r="4177" spans="1:4" ht="13.5">
      <c r="A4177" s="399">
        <v>92668</v>
      </c>
      <c r="B4177" s="398" t="s">
        <v>9035</v>
      </c>
      <c r="C4177" s="398" t="s">
        <v>82</v>
      </c>
      <c r="D4177" s="400" t="s">
        <v>15630</v>
      </c>
    </row>
    <row r="4178" spans="1:4" ht="13.5">
      <c r="A4178" s="399">
        <v>92669</v>
      </c>
      <c r="B4178" s="398" t="s">
        <v>9036</v>
      </c>
      <c r="C4178" s="398" t="s">
        <v>82</v>
      </c>
      <c r="D4178" s="400" t="s">
        <v>15631</v>
      </c>
    </row>
    <row r="4179" spans="1:4" ht="13.5">
      <c r="A4179" s="399">
        <v>92670</v>
      </c>
      <c r="B4179" s="398" t="s">
        <v>9037</v>
      </c>
      <c r="C4179" s="398" t="s">
        <v>82</v>
      </c>
      <c r="D4179" s="400" t="s">
        <v>15632</v>
      </c>
    </row>
    <row r="4180" spans="1:4" ht="13.5">
      <c r="A4180" s="399">
        <v>92671</v>
      </c>
      <c r="B4180" s="398" t="s">
        <v>9038</v>
      </c>
      <c r="C4180" s="398" t="s">
        <v>82</v>
      </c>
      <c r="D4180" s="400" t="s">
        <v>15633</v>
      </c>
    </row>
    <row r="4181" spans="1:4" ht="13.5">
      <c r="A4181" s="399">
        <v>92672</v>
      </c>
      <c r="B4181" s="398" t="s">
        <v>9039</v>
      </c>
      <c r="C4181" s="398" t="s">
        <v>82</v>
      </c>
      <c r="D4181" s="400" t="s">
        <v>12034</v>
      </c>
    </row>
    <row r="4182" spans="1:4" ht="13.5">
      <c r="A4182" s="399">
        <v>92673</v>
      </c>
      <c r="B4182" s="398" t="s">
        <v>9040</v>
      </c>
      <c r="C4182" s="398" t="s">
        <v>82</v>
      </c>
      <c r="D4182" s="400" t="s">
        <v>15634</v>
      </c>
    </row>
    <row r="4183" spans="1:4" ht="13.5">
      <c r="A4183" s="399">
        <v>92674</v>
      </c>
      <c r="B4183" s="398" t="s">
        <v>9041</v>
      </c>
      <c r="C4183" s="398" t="s">
        <v>82</v>
      </c>
      <c r="D4183" s="400" t="s">
        <v>15635</v>
      </c>
    </row>
    <row r="4184" spans="1:4" ht="13.5">
      <c r="A4184" s="399">
        <v>92675</v>
      </c>
      <c r="B4184" s="398" t="s">
        <v>9042</v>
      </c>
      <c r="C4184" s="398" t="s">
        <v>82</v>
      </c>
      <c r="D4184" s="400" t="s">
        <v>11145</v>
      </c>
    </row>
    <row r="4185" spans="1:4" ht="13.5">
      <c r="A4185" s="399">
        <v>92676</v>
      </c>
      <c r="B4185" s="398" t="s">
        <v>9043</v>
      </c>
      <c r="C4185" s="398" t="s">
        <v>82</v>
      </c>
      <c r="D4185" s="400" t="s">
        <v>15636</v>
      </c>
    </row>
    <row r="4186" spans="1:4" ht="13.5">
      <c r="A4186" s="399">
        <v>92677</v>
      </c>
      <c r="B4186" s="398" t="s">
        <v>9044</v>
      </c>
      <c r="C4186" s="398" t="s">
        <v>82</v>
      </c>
      <c r="D4186" s="400" t="s">
        <v>15637</v>
      </c>
    </row>
    <row r="4187" spans="1:4" ht="13.5">
      <c r="A4187" s="399">
        <v>92678</v>
      </c>
      <c r="B4187" s="398" t="s">
        <v>9045</v>
      </c>
      <c r="C4187" s="398" t="s">
        <v>82</v>
      </c>
      <c r="D4187" s="400" t="s">
        <v>15638</v>
      </c>
    </row>
    <row r="4188" spans="1:4" ht="13.5">
      <c r="A4188" s="399">
        <v>92679</v>
      </c>
      <c r="B4188" s="398" t="s">
        <v>9046</v>
      </c>
      <c r="C4188" s="398" t="s">
        <v>82</v>
      </c>
      <c r="D4188" s="400" t="s">
        <v>15639</v>
      </c>
    </row>
    <row r="4189" spans="1:4" ht="13.5">
      <c r="A4189" s="399">
        <v>92680</v>
      </c>
      <c r="B4189" s="398" t="s">
        <v>9047</v>
      </c>
      <c r="C4189" s="398" t="s">
        <v>82</v>
      </c>
      <c r="D4189" s="400" t="s">
        <v>15640</v>
      </c>
    </row>
    <row r="4190" spans="1:4" ht="13.5">
      <c r="A4190" s="399">
        <v>92681</v>
      </c>
      <c r="B4190" s="398" t="s">
        <v>9048</v>
      </c>
      <c r="C4190" s="398" t="s">
        <v>82</v>
      </c>
      <c r="D4190" s="400" t="s">
        <v>15641</v>
      </c>
    </row>
    <row r="4191" spans="1:4" ht="13.5">
      <c r="A4191" s="399">
        <v>92682</v>
      </c>
      <c r="B4191" s="398" t="s">
        <v>9049</v>
      </c>
      <c r="C4191" s="398" t="s">
        <v>82</v>
      </c>
      <c r="D4191" s="400" t="s">
        <v>15642</v>
      </c>
    </row>
    <row r="4192" spans="1:4" ht="13.5">
      <c r="A4192" s="399">
        <v>92683</v>
      </c>
      <c r="B4192" s="398" t="s">
        <v>9050</v>
      </c>
      <c r="C4192" s="398" t="s">
        <v>82</v>
      </c>
      <c r="D4192" s="400" t="s">
        <v>15643</v>
      </c>
    </row>
    <row r="4193" spans="1:4" ht="13.5">
      <c r="A4193" s="399">
        <v>92684</v>
      </c>
      <c r="B4193" s="398" t="s">
        <v>9051</v>
      </c>
      <c r="C4193" s="398" t="s">
        <v>82</v>
      </c>
      <c r="D4193" s="400" t="s">
        <v>15644</v>
      </c>
    </row>
    <row r="4194" spans="1:4" ht="13.5">
      <c r="A4194" s="399">
        <v>92685</v>
      </c>
      <c r="B4194" s="398" t="s">
        <v>9052</v>
      </c>
      <c r="C4194" s="398" t="s">
        <v>82</v>
      </c>
      <c r="D4194" s="400" t="s">
        <v>15645</v>
      </c>
    </row>
    <row r="4195" spans="1:4" ht="13.5">
      <c r="A4195" s="399">
        <v>92686</v>
      </c>
      <c r="B4195" s="398" t="s">
        <v>9053</v>
      </c>
      <c r="C4195" s="398" t="s">
        <v>82</v>
      </c>
      <c r="D4195" s="400" t="s">
        <v>15646</v>
      </c>
    </row>
    <row r="4196" spans="1:4" ht="13.5">
      <c r="A4196" s="399">
        <v>92692</v>
      </c>
      <c r="B4196" s="398" t="s">
        <v>9054</v>
      </c>
      <c r="C4196" s="398" t="s">
        <v>82</v>
      </c>
      <c r="D4196" s="400" t="s">
        <v>10456</v>
      </c>
    </row>
    <row r="4197" spans="1:4" ht="13.5">
      <c r="A4197" s="399">
        <v>92693</v>
      </c>
      <c r="B4197" s="398" t="s">
        <v>9055</v>
      </c>
      <c r="C4197" s="398" t="s">
        <v>82</v>
      </c>
      <c r="D4197" s="400" t="s">
        <v>8519</v>
      </c>
    </row>
    <row r="4198" spans="1:4" ht="13.5">
      <c r="A4198" s="399">
        <v>92694</v>
      </c>
      <c r="B4198" s="398" t="s">
        <v>9056</v>
      </c>
      <c r="C4198" s="398" t="s">
        <v>82</v>
      </c>
      <c r="D4198" s="400" t="s">
        <v>4025</v>
      </c>
    </row>
    <row r="4199" spans="1:4" ht="13.5">
      <c r="A4199" s="399">
        <v>92695</v>
      </c>
      <c r="B4199" s="398" t="s">
        <v>9057</v>
      </c>
      <c r="C4199" s="398" t="s">
        <v>82</v>
      </c>
      <c r="D4199" s="400" t="s">
        <v>11777</v>
      </c>
    </row>
    <row r="4200" spans="1:4" ht="13.5">
      <c r="A4200" s="399">
        <v>92696</v>
      </c>
      <c r="B4200" s="398" t="s">
        <v>9059</v>
      </c>
      <c r="C4200" s="398" t="s">
        <v>82</v>
      </c>
      <c r="D4200" s="400" t="s">
        <v>15647</v>
      </c>
    </row>
    <row r="4201" spans="1:4" ht="13.5">
      <c r="A4201" s="399">
        <v>92697</v>
      </c>
      <c r="B4201" s="398" t="s">
        <v>9061</v>
      </c>
      <c r="C4201" s="398" t="s">
        <v>82</v>
      </c>
      <c r="D4201" s="400" t="s">
        <v>4783</v>
      </c>
    </row>
    <row r="4202" spans="1:4" ht="13.5">
      <c r="A4202" s="399">
        <v>92698</v>
      </c>
      <c r="B4202" s="398" t="s">
        <v>9062</v>
      </c>
      <c r="C4202" s="398" t="s">
        <v>82</v>
      </c>
      <c r="D4202" s="400" t="s">
        <v>8831</v>
      </c>
    </row>
    <row r="4203" spans="1:4" ht="13.5">
      <c r="A4203" s="399">
        <v>92699</v>
      </c>
      <c r="B4203" s="398" t="s">
        <v>9064</v>
      </c>
      <c r="C4203" s="398" t="s">
        <v>82</v>
      </c>
      <c r="D4203" s="400" t="s">
        <v>15648</v>
      </c>
    </row>
    <row r="4204" spans="1:4" ht="13.5">
      <c r="A4204" s="399">
        <v>92700</v>
      </c>
      <c r="B4204" s="398" t="s">
        <v>9065</v>
      </c>
      <c r="C4204" s="398" t="s">
        <v>82</v>
      </c>
      <c r="D4204" s="400" t="s">
        <v>15649</v>
      </c>
    </row>
    <row r="4205" spans="1:4" ht="13.5">
      <c r="A4205" s="399">
        <v>92701</v>
      </c>
      <c r="B4205" s="398" t="s">
        <v>9066</v>
      </c>
      <c r="C4205" s="398" t="s">
        <v>82</v>
      </c>
      <c r="D4205" s="400" t="s">
        <v>15650</v>
      </c>
    </row>
    <row r="4206" spans="1:4" ht="13.5">
      <c r="A4206" s="399">
        <v>92702</v>
      </c>
      <c r="B4206" s="398" t="s">
        <v>9067</v>
      </c>
      <c r="C4206" s="398" t="s">
        <v>82</v>
      </c>
      <c r="D4206" s="400" t="s">
        <v>14410</v>
      </c>
    </row>
    <row r="4207" spans="1:4" ht="13.5">
      <c r="A4207" s="399">
        <v>92703</v>
      </c>
      <c r="B4207" s="398" t="s">
        <v>9069</v>
      </c>
      <c r="C4207" s="398" t="s">
        <v>82</v>
      </c>
      <c r="D4207" s="400" t="s">
        <v>10062</v>
      </c>
    </row>
    <row r="4208" spans="1:4" ht="13.5">
      <c r="A4208" s="399">
        <v>92704</v>
      </c>
      <c r="B4208" s="398" t="s">
        <v>9070</v>
      </c>
      <c r="C4208" s="398" t="s">
        <v>82</v>
      </c>
      <c r="D4208" s="400" t="s">
        <v>10343</v>
      </c>
    </row>
    <row r="4209" spans="1:4" ht="13.5">
      <c r="A4209" s="399">
        <v>92705</v>
      </c>
      <c r="B4209" s="398" t="s">
        <v>9071</v>
      </c>
      <c r="C4209" s="398" t="s">
        <v>82</v>
      </c>
      <c r="D4209" s="400" t="s">
        <v>12865</v>
      </c>
    </row>
    <row r="4210" spans="1:4" ht="13.5">
      <c r="A4210" s="399">
        <v>92706</v>
      </c>
      <c r="B4210" s="398" t="s">
        <v>9072</v>
      </c>
      <c r="C4210" s="398" t="s">
        <v>82</v>
      </c>
      <c r="D4210" s="400" t="s">
        <v>15651</v>
      </c>
    </row>
    <row r="4211" spans="1:4" ht="13.5">
      <c r="A4211" s="399">
        <v>92889</v>
      </c>
      <c r="B4211" s="398" t="s">
        <v>9073</v>
      </c>
      <c r="C4211" s="398" t="s">
        <v>82</v>
      </c>
      <c r="D4211" s="400" t="s">
        <v>15652</v>
      </c>
    </row>
    <row r="4212" spans="1:4" ht="13.5">
      <c r="A4212" s="399">
        <v>92890</v>
      </c>
      <c r="B4212" s="398" t="s">
        <v>9074</v>
      </c>
      <c r="C4212" s="398" t="s">
        <v>82</v>
      </c>
      <c r="D4212" s="400" t="s">
        <v>15653</v>
      </c>
    </row>
    <row r="4213" spans="1:4" ht="13.5">
      <c r="A4213" s="399">
        <v>92891</v>
      </c>
      <c r="B4213" s="398" t="s">
        <v>9075</v>
      </c>
      <c r="C4213" s="398" t="s">
        <v>82</v>
      </c>
      <c r="D4213" s="400" t="s">
        <v>15654</v>
      </c>
    </row>
    <row r="4214" spans="1:4" ht="13.5">
      <c r="A4214" s="399">
        <v>92892</v>
      </c>
      <c r="B4214" s="398" t="s">
        <v>9076</v>
      </c>
      <c r="C4214" s="398" t="s">
        <v>82</v>
      </c>
      <c r="D4214" s="400" t="s">
        <v>15655</v>
      </c>
    </row>
    <row r="4215" spans="1:4" ht="13.5">
      <c r="A4215" s="399">
        <v>92893</v>
      </c>
      <c r="B4215" s="398" t="s">
        <v>9078</v>
      </c>
      <c r="C4215" s="398" t="s">
        <v>82</v>
      </c>
      <c r="D4215" s="400" t="s">
        <v>15656</v>
      </c>
    </row>
    <row r="4216" spans="1:4" ht="13.5">
      <c r="A4216" s="399">
        <v>92894</v>
      </c>
      <c r="B4216" s="398" t="s">
        <v>9079</v>
      </c>
      <c r="C4216" s="398" t="s">
        <v>82</v>
      </c>
      <c r="D4216" s="400" t="s">
        <v>15657</v>
      </c>
    </row>
    <row r="4217" spans="1:4" ht="13.5">
      <c r="A4217" s="399">
        <v>92895</v>
      </c>
      <c r="B4217" s="398" t="s">
        <v>9080</v>
      </c>
      <c r="C4217" s="398" t="s">
        <v>82</v>
      </c>
      <c r="D4217" s="400" t="s">
        <v>15658</v>
      </c>
    </row>
    <row r="4218" spans="1:4" ht="13.5">
      <c r="A4218" s="399">
        <v>92896</v>
      </c>
      <c r="B4218" s="398" t="s">
        <v>9081</v>
      </c>
      <c r="C4218" s="398" t="s">
        <v>82</v>
      </c>
      <c r="D4218" s="400" t="s">
        <v>15659</v>
      </c>
    </row>
    <row r="4219" spans="1:4" ht="13.5">
      <c r="A4219" s="399">
        <v>92897</v>
      </c>
      <c r="B4219" s="398" t="s">
        <v>9082</v>
      </c>
      <c r="C4219" s="398" t="s">
        <v>82</v>
      </c>
      <c r="D4219" s="400" t="s">
        <v>15660</v>
      </c>
    </row>
    <row r="4220" spans="1:4" ht="13.5">
      <c r="A4220" s="399">
        <v>92898</v>
      </c>
      <c r="B4220" s="398" t="s">
        <v>9083</v>
      </c>
      <c r="C4220" s="398" t="s">
        <v>82</v>
      </c>
      <c r="D4220" s="400" t="s">
        <v>15661</v>
      </c>
    </row>
    <row r="4221" spans="1:4" ht="13.5">
      <c r="A4221" s="399">
        <v>92899</v>
      </c>
      <c r="B4221" s="398" t="s">
        <v>9084</v>
      </c>
      <c r="C4221" s="398" t="s">
        <v>82</v>
      </c>
      <c r="D4221" s="400" t="s">
        <v>15662</v>
      </c>
    </row>
    <row r="4222" spans="1:4" ht="13.5">
      <c r="A4222" s="399">
        <v>92900</v>
      </c>
      <c r="B4222" s="398" t="s">
        <v>9085</v>
      </c>
      <c r="C4222" s="398" t="s">
        <v>82</v>
      </c>
      <c r="D4222" s="400" t="s">
        <v>7647</v>
      </c>
    </row>
    <row r="4223" spans="1:4" ht="13.5">
      <c r="A4223" s="399">
        <v>92901</v>
      </c>
      <c r="B4223" s="398" t="s">
        <v>9086</v>
      </c>
      <c r="C4223" s="398" t="s">
        <v>82</v>
      </c>
      <c r="D4223" s="400" t="s">
        <v>15663</v>
      </c>
    </row>
    <row r="4224" spans="1:4" ht="13.5">
      <c r="A4224" s="399">
        <v>92902</v>
      </c>
      <c r="B4224" s="398" t="s">
        <v>9087</v>
      </c>
      <c r="C4224" s="398" t="s">
        <v>82</v>
      </c>
      <c r="D4224" s="400" t="s">
        <v>15664</v>
      </c>
    </row>
    <row r="4225" spans="1:4" ht="13.5">
      <c r="A4225" s="399">
        <v>92903</v>
      </c>
      <c r="B4225" s="398" t="s">
        <v>9088</v>
      </c>
      <c r="C4225" s="398" t="s">
        <v>82</v>
      </c>
      <c r="D4225" s="400" t="s">
        <v>15665</v>
      </c>
    </row>
    <row r="4226" spans="1:4" ht="13.5">
      <c r="A4226" s="399">
        <v>92904</v>
      </c>
      <c r="B4226" s="398" t="s">
        <v>9089</v>
      </c>
      <c r="C4226" s="398" t="s">
        <v>82</v>
      </c>
      <c r="D4226" s="400" t="s">
        <v>14825</v>
      </c>
    </row>
    <row r="4227" spans="1:4" ht="13.5">
      <c r="A4227" s="399">
        <v>92905</v>
      </c>
      <c r="B4227" s="398" t="s">
        <v>9090</v>
      </c>
      <c r="C4227" s="398" t="s">
        <v>82</v>
      </c>
      <c r="D4227" s="400" t="s">
        <v>12043</v>
      </c>
    </row>
    <row r="4228" spans="1:4" ht="13.5">
      <c r="A4228" s="399">
        <v>92906</v>
      </c>
      <c r="B4228" s="398" t="s">
        <v>9091</v>
      </c>
      <c r="C4228" s="398" t="s">
        <v>82</v>
      </c>
      <c r="D4228" s="400" t="s">
        <v>13453</v>
      </c>
    </row>
    <row r="4229" spans="1:4" ht="13.5">
      <c r="A4229" s="399">
        <v>92907</v>
      </c>
      <c r="B4229" s="398" t="s">
        <v>9092</v>
      </c>
      <c r="C4229" s="398" t="s">
        <v>82</v>
      </c>
      <c r="D4229" s="400" t="s">
        <v>15666</v>
      </c>
    </row>
    <row r="4230" spans="1:4" ht="13.5">
      <c r="A4230" s="399">
        <v>92908</v>
      </c>
      <c r="B4230" s="398" t="s">
        <v>9093</v>
      </c>
      <c r="C4230" s="398" t="s">
        <v>82</v>
      </c>
      <c r="D4230" s="400" t="s">
        <v>15666</v>
      </c>
    </row>
    <row r="4231" spans="1:4" ht="13.5">
      <c r="A4231" s="399">
        <v>92909</v>
      </c>
      <c r="B4231" s="398" t="s">
        <v>9094</v>
      </c>
      <c r="C4231" s="398" t="s">
        <v>82</v>
      </c>
      <c r="D4231" s="400" t="s">
        <v>15666</v>
      </c>
    </row>
    <row r="4232" spans="1:4" ht="13.5">
      <c r="A4232" s="399">
        <v>92910</v>
      </c>
      <c r="B4232" s="398" t="s">
        <v>9095</v>
      </c>
      <c r="C4232" s="398" t="s">
        <v>82</v>
      </c>
      <c r="D4232" s="400" t="s">
        <v>15667</v>
      </c>
    </row>
    <row r="4233" spans="1:4" ht="13.5">
      <c r="A4233" s="399">
        <v>92911</v>
      </c>
      <c r="B4233" s="398" t="s">
        <v>9096</v>
      </c>
      <c r="C4233" s="398" t="s">
        <v>82</v>
      </c>
      <c r="D4233" s="400" t="s">
        <v>15667</v>
      </c>
    </row>
    <row r="4234" spans="1:4" ht="13.5">
      <c r="A4234" s="399">
        <v>92912</v>
      </c>
      <c r="B4234" s="398" t="s">
        <v>9097</v>
      </c>
      <c r="C4234" s="398" t="s">
        <v>82</v>
      </c>
      <c r="D4234" s="400" t="s">
        <v>15668</v>
      </c>
    </row>
    <row r="4235" spans="1:4" ht="13.5">
      <c r="A4235" s="399">
        <v>92913</v>
      </c>
      <c r="B4235" s="398" t="s">
        <v>9098</v>
      </c>
      <c r="C4235" s="398" t="s">
        <v>82</v>
      </c>
      <c r="D4235" s="400" t="s">
        <v>15669</v>
      </c>
    </row>
    <row r="4236" spans="1:4" ht="13.5">
      <c r="A4236" s="399">
        <v>92914</v>
      </c>
      <c r="B4236" s="398" t="s">
        <v>9099</v>
      </c>
      <c r="C4236" s="398" t="s">
        <v>82</v>
      </c>
      <c r="D4236" s="400" t="s">
        <v>15669</v>
      </c>
    </row>
    <row r="4237" spans="1:4" ht="13.5">
      <c r="A4237" s="399">
        <v>92918</v>
      </c>
      <c r="B4237" s="398" t="s">
        <v>9100</v>
      </c>
      <c r="C4237" s="398" t="s">
        <v>82</v>
      </c>
      <c r="D4237" s="400" t="s">
        <v>9591</v>
      </c>
    </row>
    <row r="4238" spans="1:4" ht="13.5">
      <c r="A4238" s="399">
        <v>92920</v>
      </c>
      <c r="B4238" s="398" t="s">
        <v>9101</v>
      </c>
      <c r="C4238" s="398" t="s">
        <v>82</v>
      </c>
      <c r="D4238" s="400" t="s">
        <v>11808</v>
      </c>
    </row>
    <row r="4239" spans="1:4" ht="13.5">
      <c r="A4239" s="399">
        <v>92925</v>
      </c>
      <c r="B4239" s="398" t="s">
        <v>9103</v>
      </c>
      <c r="C4239" s="398" t="s">
        <v>82</v>
      </c>
      <c r="D4239" s="400" t="s">
        <v>15670</v>
      </c>
    </row>
    <row r="4240" spans="1:4" ht="13.5">
      <c r="A4240" s="399">
        <v>92926</v>
      </c>
      <c r="B4240" s="398" t="s">
        <v>9104</v>
      </c>
      <c r="C4240" s="398" t="s">
        <v>82</v>
      </c>
      <c r="D4240" s="400" t="s">
        <v>15671</v>
      </c>
    </row>
    <row r="4241" spans="1:4" ht="13.5">
      <c r="A4241" s="399">
        <v>92927</v>
      </c>
      <c r="B4241" s="398" t="s">
        <v>9105</v>
      </c>
      <c r="C4241" s="398" t="s">
        <v>82</v>
      </c>
      <c r="D4241" s="400" t="s">
        <v>15671</v>
      </c>
    </row>
    <row r="4242" spans="1:4" ht="13.5">
      <c r="A4242" s="399">
        <v>92928</v>
      </c>
      <c r="B4242" s="398" t="s">
        <v>9106</v>
      </c>
      <c r="C4242" s="398" t="s">
        <v>82</v>
      </c>
      <c r="D4242" s="400" t="s">
        <v>9551</v>
      </c>
    </row>
    <row r="4243" spans="1:4" ht="13.5">
      <c r="A4243" s="399">
        <v>92929</v>
      </c>
      <c r="B4243" s="398" t="s">
        <v>9107</v>
      </c>
      <c r="C4243" s="398" t="s">
        <v>82</v>
      </c>
      <c r="D4243" s="400" t="s">
        <v>9551</v>
      </c>
    </row>
    <row r="4244" spans="1:4" ht="13.5">
      <c r="A4244" s="399">
        <v>92930</v>
      </c>
      <c r="B4244" s="398" t="s">
        <v>9108</v>
      </c>
      <c r="C4244" s="398" t="s">
        <v>82</v>
      </c>
      <c r="D4244" s="400" t="s">
        <v>9551</v>
      </c>
    </row>
    <row r="4245" spans="1:4" ht="13.5">
      <c r="A4245" s="399">
        <v>92931</v>
      </c>
      <c r="B4245" s="398" t="s">
        <v>9109</v>
      </c>
      <c r="C4245" s="398" t="s">
        <v>82</v>
      </c>
      <c r="D4245" s="400" t="s">
        <v>12828</v>
      </c>
    </row>
    <row r="4246" spans="1:4" ht="13.5">
      <c r="A4246" s="399">
        <v>92932</v>
      </c>
      <c r="B4246" s="398" t="s">
        <v>9110</v>
      </c>
      <c r="C4246" s="398" t="s">
        <v>82</v>
      </c>
      <c r="D4246" s="400" t="s">
        <v>12828</v>
      </c>
    </row>
    <row r="4247" spans="1:4" ht="13.5">
      <c r="A4247" s="399">
        <v>92933</v>
      </c>
      <c r="B4247" s="398" t="s">
        <v>9111</v>
      </c>
      <c r="C4247" s="398" t="s">
        <v>82</v>
      </c>
      <c r="D4247" s="400" t="s">
        <v>12828</v>
      </c>
    </row>
    <row r="4248" spans="1:4" ht="13.5">
      <c r="A4248" s="399">
        <v>92934</v>
      </c>
      <c r="B4248" s="398" t="s">
        <v>9112</v>
      </c>
      <c r="C4248" s="398" t="s">
        <v>82</v>
      </c>
      <c r="D4248" s="400" t="s">
        <v>15672</v>
      </c>
    </row>
    <row r="4249" spans="1:4" ht="13.5">
      <c r="A4249" s="399">
        <v>92935</v>
      </c>
      <c r="B4249" s="398" t="s">
        <v>9113</v>
      </c>
      <c r="C4249" s="398" t="s">
        <v>82</v>
      </c>
      <c r="D4249" s="400" t="s">
        <v>15672</v>
      </c>
    </row>
    <row r="4250" spans="1:4" ht="13.5">
      <c r="A4250" s="399">
        <v>92936</v>
      </c>
      <c r="B4250" s="398" t="s">
        <v>9114</v>
      </c>
      <c r="C4250" s="398" t="s">
        <v>82</v>
      </c>
      <c r="D4250" s="400" t="s">
        <v>15673</v>
      </c>
    </row>
    <row r="4251" spans="1:4" ht="13.5">
      <c r="A4251" s="399">
        <v>92937</v>
      </c>
      <c r="B4251" s="398" t="s">
        <v>9115</v>
      </c>
      <c r="C4251" s="398" t="s">
        <v>82</v>
      </c>
      <c r="D4251" s="400" t="s">
        <v>15673</v>
      </c>
    </row>
    <row r="4252" spans="1:4" ht="13.5">
      <c r="A4252" s="399">
        <v>92938</v>
      </c>
      <c r="B4252" s="398" t="s">
        <v>9116</v>
      </c>
      <c r="C4252" s="398" t="s">
        <v>82</v>
      </c>
      <c r="D4252" s="400" t="s">
        <v>15674</v>
      </c>
    </row>
    <row r="4253" spans="1:4" ht="13.5">
      <c r="A4253" s="399">
        <v>92939</v>
      </c>
      <c r="B4253" s="398" t="s">
        <v>9117</v>
      </c>
      <c r="C4253" s="398" t="s">
        <v>82</v>
      </c>
      <c r="D4253" s="400" t="s">
        <v>10538</v>
      </c>
    </row>
    <row r="4254" spans="1:4" ht="13.5">
      <c r="A4254" s="399">
        <v>92940</v>
      </c>
      <c r="B4254" s="398" t="s">
        <v>9119</v>
      </c>
      <c r="C4254" s="398" t="s">
        <v>82</v>
      </c>
      <c r="D4254" s="400" t="s">
        <v>8841</v>
      </c>
    </row>
    <row r="4255" spans="1:4" ht="13.5">
      <c r="A4255" s="399">
        <v>92941</v>
      </c>
      <c r="B4255" s="398" t="s">
        <v>9120</v>
      </c>
      <c r="C4255" s="398" t="s">
        <v>82</v>
      </c>
      <c r="D4255" s="400" t="s">
        <v>15675</v>
      </c>
    </row>
    <row r="4256" spans="1:4" ht="13.5">
      <c r="A4256" s="399">
        <v>92942</v>
      </c>
      <c r="B4256" s="398" t="s">
        <v>9121</v>
      </c>
      <c r="C4256" s="398" t="s">
        <v>82</v>
      </c>
      <c r="D4256" s="400" t="s">
        <v>15675</v>
      </c>
    </row>
    <row r="4257" spans="1:4" ht="13.5">
      <c r="A4257" s="399">
        <v>92943</v>
      </c>
      <c r="B4257" s="398" t="s">
        <v>9122</v>
      </c>
      <c r="C4257" s="398" t="s">
        <v>82</v>
      </c>
      <c r="D4257" s="400" t="s">
        <v>7595</v>
      </c>
    </row>
    <row r="4258" spans="1:4" ht="13.5">
      <c r="A4258" s="399">
        <v>92944</v>
      </c>
      <c r="B4258" s="398" t="s">
        <v>9123</v>
      </c>
      <c r="C4258" s="398" t="s">
        <v>82</v>
      </c>
      <c r="D4258" s="400" t="s">
        <v>7595</v>
      </c>
    </row>
    <row r="4259" spans="1:4" ht="13.5">
      <c r="A4259" s="399">
        <v>92945</v>
      </c>
      <c r="B4259" s="398" t="s">
        <v>9124</v>
      </c>
      <c r="C4259" s="398" t="s">
        <v>82</v>
      </c>
      <c r="D4259" s="400" t="s">
        <v>7595</v>
      </c>
    </row>
    <row r="4260" spans="1:4" ht="13.5">
      <c r="A4260" s="399">
        <v>92946</v>
      </c>
      <c r="B4260" s="398" t="s">
        <v>9125</v>
      </c>
      <c r="C4260" s="398" t="s">
        <v>82</v>
      </c>
      <c r="D4260" s="400" t="s">
        <v>13342</v>
      </c>
    </row>
    <row r="4261" spans="1:4" ht="13.5">
      <c r="A4261" s="399">
        <v>92947</v>
      </c>
      <c r="B4261" s="398" t="s">
        <v>9126</v>
      </c>
      <c r="C4261" s="398" t="s">
        <v>82</v>
      </c>
      <c r="D4261" s="400" t="s">
        <v>13342</v>
      </c>
    </row>
    <row r="4262" spans="1:4" ht="13.5">
      <c r="A4262" s="399">
        <v>92948</v>
      </c>
      <c r="B4262" s="398" t="s">
        <v>9127</v>
      </c>
      <c r="C4262" s="398" t="s">
        <v>82</v>
      </c>
      <c r="D4262" s="400" t="s">
        <v>13342</v>
      </c>
    </row>
    <row r="4263" spans="1:4" ht="13.5">
      <c r="A4263" s="399">
        <v>92949</v>
      </c>
      <c r="B4263" s="398" t="s">
        <v>9128</v>
      </c>
      <c r="C4263" s="398" t="s">
        <v>82</v>
      </c>
      <c r="D4263" s="400" t="s">
        <v>7917</v>
      </c>
    </row>
    <row r="4264" spans="1:4" ht="13.5">
      <c r="A4264" s="399">
        <v>92950</v>
      </c>
      <c r="B4264" s="398" t="s">
        <v>9129</v>
      </c>
      <c r="C4264" s="398" t="s">
        <v>82</v>
      </c>
      <c r="D4264" s="400" t="s">
        <v>7917</v>
      </c>
    </row>
    <row r="4265" spans="1:4" ht="13.5">
      <c r="A4265" s="399">
        <v>92951</v>
      </c>
      <c r="B4265" s="398" t="s">
        <v>9130</v>
      </c>
      <c r="C4265" s="398" t="s">
        <v>82</v>
      </c>
      <c r="D4265" s="400" t="s">
        <v>15676</v>
      </c>
    </row>
    <row r="4266" spans="1:4" ht="13.5">
      <c r="A4266" s="399">
        <v>92952</v>
      </c>
      <c r="B4266" s="398" t="s">
        <v>9131</v>
      </c>
      <c r="C4266" s="398" t="s">
        <v>82</v>
      </c>
      <c r="D4266" s="400" t="s">
        <v>15676</v>
      </c>
    </row>
    <row r="4267" spans="1:4" ht="13.5">
      <c r="A4267" s="399">
        <v>92953</v>
      </c>
      <c r="B4267" s="398" t="s">
        <v>9132</v>
      </c>
      <c r="C4267" s="398" t="s">
        <v>82</v>
      </c>
      <c r="D4267" s="400" t="s">
        <v>10314</v>
      </c>
    </row>
    <row r="4268" spans="1:4" ht="13.5">
      <c r="A4268" s="399">
        <v>93050</v>
      </c>
      <c r="B4268" s="398" t="s">
        <v>9133</v>
      </c>
      <c r="C4268" s="398" t="s">
        <v>82</v>
      </c>
      <c r="D4268" s="400" t="s">
        <v>9134</v>
      </c>
    </row>
    <row r="4269" spans="1:4" ht="13.5">
      <c r="A4269" s="399">
        <v>93051</v>
      </c>
      <c r="B4269" s="398" t="s">
        <v>9135</v>
      </c>
      <c r="C4269" s="398" t="s">
        <v>82</v>
      </c>
      <c r="D4269" s="400" t="s">
        <v>9136</v>
      </c>
    </row>
    <row r="4270" spans="1:4" ht="13.5">
      <c r="A4270" s="399">
        <v>93052</v>
      </c>
      <c r="B4270" s="398" t="s">
        <v>9137</v>
      </c>
      <c r="C4270" s="398" t="s">
        <v>82</v>
      </c>
      <c r="D4270" s="400" t="s">
        <v>9138</v>
      </c>
    </row>
    <row r="4271" spans="1:4" ht="13.5">
      <c r="A4271" s="399">
        <v>93054</v>
      </c>
      <c r="B4271" s="398" t="s">
        <v>9139</v>
      </c>
      <c r="C4271" s="398" t="s">
        <v>82</v>
      </c>
      <c r="D4271" s="400" t="s">
        <v>9140</v>
      </c>
    </row>
    <row r="4272" spans="1:4" ht="13.5">
      <c r="A4272" s="399">
        <v>93055</v>
      </c>
      <c r="B4272" s="398" t="s">
        <v>9141</v>
      </c>
      <c r="C4272" s="398" t="s">
        <v>82</v>
      </c>
      <c r="D4272" s="400" t="s">
        <v>9142</v>
      </c>
    </row>
    <row r="4273" spans="1:4" ht="13.5">
      <c r="A4273" s="399">
        <v>93056</v>
      </c>
      <c r="B4273" s="398" t="s">
        <v>9143</v>
      </c>
      <c r="C4273" s="398" t="s">
        <v>82</v>
      </c>
      <c r="D4273" s="400" t="s">
        <v>8920</v>
      </c>
    </row>
    <row r="4274" spans="1:4" ht="13.5">
      <c r="A4274" s="399">
        <v>93057</v>
      </c>
      <c r="B4274" s="398" t="s">
        <v>9144</v>
      </c>
      <c r="C4274" s="398" t="s">
        <v>82</v>
      </c>
      <c r="D4274" s="400" t="s">
        <v>9145</v>
      </c>
    </row>
    <row r="4275" spans="1:4" ht="13.5">
      <c r="A4275" s="399">
        <v>93058</v>
      </c>
      <c r="B4275" s="398" t="s">
        <v>9146</v>
      </c>
      <c r="C4275" s="398" t="s">
        <v>82</v>
      </c>
      <c r="D4275" s="400" t="s">
        <v>9147</v>
      </c>
    </row>
    <row r="4276" spans="1:4" ht="13.5">
      <c r="A4276" s="399">
        <v>93059</v>
      </c>
      <c r="B4276" s="398" t="s">
        <v>9148</v>
      </c>
      <c r="C4276" s="398" t="s">
        <v>82</v>
      </c>
      <c r="D4276" s="400" t="s">
        <v>9149</v>
      </c>
    </row>
    <row r="4277" spans="1:4" ht="13.5">
      <c r="A4277" s="399">
        <v>93060</v>
      </c>
      <c r="B4277" s="398" t="s">
        <v>9150</v>
      </c>
      <c r="C4277" s="398" t="s">
        <v>82</v>
      </c>
      <c r="D4277" s="400" t="s">
        <v>9151</v>
      </c>
    </row>
    <row r="4278" spans="1:4" ht="13.5">
      <c r="A4278" s="399">
        <v>93061</v>
      </c>
      <c r="B4278" s="398" t="s">
        <v>9152</v>
      </c>
      <c r="C4278" s="398" t="s">
        <v>82</v>
      </c>
      <c r="D4278" s="400" t="s">
        <v>9153</v>
      </c>
    </row>
    <row r="4279" spans="1:4" ht="13.5">
      <c r="A4279" s="399">
        <v>93062</v>
      </c>
      <c r="B4279" s="398" t="s">
        <v>9154</v>
      </c>
      <c r="C4279" s="398" t="s">
        <v>82</v>
      </c>
      <c r="D4279" s="400" t="s">
        <v>9155</v>
      </c>
    </row>
    <row r="4280" spans="1:4" ht="13.5">
      <c r="A4280" s="399">
        <v>93063</v>
      </c>
      <c r="B4280" s="398" t="s">
        <v>9156</v>
      </c>
      <c r="C4280" s="398" t="s">
        <v>82</v>
      </c>
      <c r="D4280" s="400" t="s">
        <v>9157</v>
      </c>
    </row>
    <row r="4281" spans="1:4" ht="13.5">
      <c r="A4281" s="399">
        <v>93064</v>
      </c>
      <c r="B4281" s="398" t="s">
        <v>9158</v>
      </c>
      <c r="C4281" s="398" t="s">
        <v>82</v>
      </c>
      <c r="D4281" s="400" t="s">
        <v>9159</v>
      </c>
    </row>
    <row r="4282" spans="1:4" ht="13.5">
      <c r="A4282" s="399">
        <v>93065</v>
      </c>
      <c r="B4282" s="398" t="s">
        <v>9160</v>
      </c>
      <c r="C4282" s="398" t="s">
        <v>82</v>
      </c>
      <c r="D4282" s="400" t="s">
        <v>9161</v>
      </c>
    </row>
    <row r="4283" spans="1:4" ht="13.5">
      <c r="A4283" s="399">
        <v>93066</v>
      </c>
      <c r="B4283" s="398" t="s">
        <v>9162</v>
      </c>
      <c r="C4283" s="398" t="s">
        <v>82</v>
      </c>
      <c r="D4283" s="400" t="s">
        <v>9163</v>
      </c>
    </row>
    <row r="4284" spans="1:4" ht="13.5">
      <c r="A4284" s="399">
        <v>93067</v>
      </c>
      <c r="B4284" s="398" t="s">
        <v>9164</v>
      </c>
      <c r="C4284" s="398" t="s">
        <v>82</v>
      </c>
      <c r="D4284" s="400" t="s">
        <v>15677</v>
      </c>
    </row>
    <row r="4285" spans="1:4" ht="13.5">
      <c r="A4285" s="399">
        <v>93068</v>
      </c>
      <c r="B4285" s="398" t="s">
        <v>9165</v>
      </c>
      <c r="C4285" s="398" t="s">
        <v>82</v>
      </c>
      <c r="D4285" s="400" t="s">
        <v>15678</v>
      </c>
    </row>
    <row r="4286" spans="1:4" ht="13.5">
      <c r="A4286" s="399">
        <v>93069</v>
      </c>
      <c r="B4286" s="398" t="s">
        <v>9166</v>
      </c>
      <c r="C4286" s="398" t="s">
        <v>82</v>
      </c>
      <c r="D4286" s="400" t="s">
        <v>15679</v>
      </c>
    </row>
    <row r="4287" spans="1:4" ht="13.5">
      <c r="A4287" s="399">
        <v>93070</v>
      </c>
      <c r="B4287" s="398" t="s">
        <v>9167</v>
      </c>
      <c r="C4287" s="398" t="s">
        <v>82</v>
      </c>
      <c r="D4287" s="400" t="s">
        <v>14383</v>
      </c>
    </row>
    <row r="4288" spans="1:4" ht="13.5">
      <c r="A4288" s="399">
        <v>93071</v>
      </c>
      <c r="B4288" s="398" t="s">
        <v>9168</v>
      </c>
      <c r="C4288" s="398" t="s">
        <v>82</v>
      </c>
      <c r="D4288" s="400" t="s">
        <v>15680</v>
      </c>
    </row>
    <row r="4289" spans="1:4" ht="13.5">
      <c r="A4289" s="399">
        <v>93072</v>
      </c>
      <c r="B4289" s="398" t="s">
        <v>9169</v>
      </c>
      <c r="C4289" s="398" t="s">
        <v>82</v>
      </c>
      <c r="D4289" s="400" t="s">
        <v>15681</v>
      </c>
    </row>
    <row r="4290" spans="1:4" ht="13.5">
      <c r="A4290" s="399">
        <v>93073</v>
      </c>
      <c r="B4290" s="398" t="s">
        <v>9170</v>
      </c>
      <c r="C4290" s="398" t="s">
        <v>82</v>
      </c>
      <c r="D4290" s="400" t="s">
        <v>15682</v>
      </c>
    </row>
    <row r="4291" spans="1:4" ht="13.5">
      <c r="A4291" s="399">
        <v>93074</v>
      </c>
      <c r="B4291" s="398" t="s">
        <v>9171</v>
      </c>
      <c r="C4291" s="398" t="s">
        <v>82</v>
      </c>
      <c r="D4291" s="400" t="s">
        <v>6969</v>
      </c>
    </row>
    <row r="4292" spans="1:4" ht="13.5">
      <c r="A4292" s="399">
        <v>93075</v>
      </c>
      <c r="B4292" s="398" t="s">
        <v>9172</v>
      </c>
      <c r="C4292" s="398" t="s">
        <v>82</v>
      </c>
      <c r="D4292" s="400" t="s">
        <v>9173</v>
      </c>
    </row>
    <row r="4293" spans="1:4" ht="13.5">
      <c r="A4293" s="399">
        <v>93076</v>
      </c>
      <c r="B4293" s="398" t="s">
        <v>9174</v>
      </c>
      <c r="C4293" s="398" t="s">
        <v>82</v>
      </c>
      <c r="D4293" s="400" t="s">
        <v>8792</v>
      </c>
    </row>
    <row r="4294" spans="1:4" ht="13.5">
      <c r="A4294" s="399">
        <v>93077</v>
      </c>
      <c r="B4294" s="398" t="s">
        <v>9175</v>
      </c>
      <c r="C4294" s="398" t="s">
        <v>82</v>
      </c>
      <c r="D4294" s="400" t="s">
        <v>7613</v>
      </c>
    </row>
    <row r="4295" spans="1:4" ht="13.5">
      <c r="A4295" s="399">
        <v>93078</v>
      </c>
      <c r="B4295" s="398" t="s">
        <v>9176</v>
      </c>
      <c r="C4295" s="398" t="s">
        <v>82</v>
      </c>
      <c r="D4295" s="400" t="s">
        <v>9177</v>
      </c>
    </row>
    <row r="4296" spans="1:4" ht="13.5">
      <c r="A4296" s="399">
        <v>93079</v>
      </c>
      <c r="B4296" s="398" t="s">
        <v>9178</v>
      </c>
      <c r="C4296" s="398" t="s">
        <v>82</v>
      </c>
      <c r="D4296" s="400" t="s">
        <v>9179</v>
      </c>
    </row>
    <row r="4297" spans="1:4" ht="13.5">
      <c r="A4297" s="399">
        <v>93080</v>
      </c>
      <c r="B4297" s="398" t="s">
        <v>9180</v>
      </c>
      <c r="C4297" s="398" t="s">
        <v>82</v>
      </c>
      <c r="D4297" s="400" t="s">
        <v>5399</v>
      </c>
    </row>
    <row r="4298" spans="1:4" ht="13.5">
      <c r="A4298" s="399">
        <v>93081</v>
      </c>
      <c r="B4298" s="398" t="s">
        <v>9181</v>
      </c>
      <c r="C4298" s="398" t="s">
        <v>82</v>
      </c>
      <c r="D4298" s="400" t="s">
        <v>8754</v>
      </c>
    </row>
    <row r="4299" spans="1:4" ht="13.5">
      <c r="A4299" s="399">
        <v>93082</v>
      </c>
      <c r="B4299" s="398" t="s">
        <v>9182</v>
      </c>
      <c r="C4299" s="398" t="s">
        <v>82</v>
      </c>
      <c r="D4299" s="400" t="s">
        <v>9183</v>
      </c>
    </row>
    <row r="4300" spans="1:4" ht="13.5">
      <c r="A4300" s="399">
        <v>93083</v>
      </c>
      <c r="B4300" s="398" t="s">
        <v>9184</v>
      </c>
      <c r="C4300" s="398" t="s">
        <v>82</v>
      </c>
      <c r="D4300" s="400" t="s">
        <v>9185</v>
      </c>
    </row>
    <row r="4301" spans="1:4" ht="13.5">
      <c r="A4301" s="399">
        <v>93084</v>
      </c>
      <c r="B4301" s="398" t="s">
        <v>9186</v>
      </c>
      <c r="C4301" s="398" t="s">
        <v>82</v>
      </c>
      <c r="D4301" s="400" t="s">
        <v>9187</v>
      </c>
    </row>
    <row r="4302" spans="1:4" ht="13.5">
      <c r="A4302" s="399">
        <v>93085</v>
      </c>
      <c r="B4302" s="398" t="s">
        <v>9188</v>
      </c>
      <c r="C4302" s="398" t="s">
        <v>82</v>
      </c>
      <c r="D4302" s="400" t="s">
        <v>8806</v>
      </c>
    </row>
    <row r="4303" spans="1:4" ht="13.5">
      <c r="A4303" s="399">
        <v>93086</v>
      </c>
      <c r="B4303" s="398" t="s">
        <v>9189</v>
      </c>
      <c r="C4303" s="398" t="s">
        <v>82</v>
      </c>
      <c r="D4303" s="400" t="s">
        <v>9190</v>
      </c>
    </row>
    <row r="4304" spans="1:4" ht="13.5">
      <c r="A4304" s="399">
        <v>93087</v>
      </c>
      <c r="B4304" s="398" t="s">
        <v>9191</v>
      </c>
      <c r="C4304" s="398" t="s">
        <v>82</v>
      </c>
      <c r="D4304" s="400" t="s">
        <v>4599</v>
      </c>
    </row>
    <row r="4305" spans="1:4" ht="13.5">
      <c r="A4305" s="399">
        <v>93088</v>
      </c>
      <c r="B4305" s="398" t="s">
        <v>9192</v>
      </c>
      <c r="C4305" s="398" t="s">
        <v>82</v>
      </c>
      <c r="D4305" s="400" t="s">
        <v>9424</v>
      </c>
    </row>
    <row r="4306" spans="1:4" ht="13.5">
      <c r="A4306" s="399">
        <v>93089</v>
      </c>
      <c r="B4306" s="398" t="s">
        <v>9194</v>
      </c>
      <c r="C4306" s="398" t="s">
        <v>82</v>
      </c>
      <c r="D4306" s="400" t="s">
        <v>9195</v>
      </c>
    </row>
    <row r="4307" spans="1:4" ht="13.5">
      <c r="A4307" s="399">
        <v>93090</v>
      </c>
      <c r="B4307" s="398" t="s">
        <v>9196</v>
      </c>
      <c r="C4307" s="398" t="s">
        <v>82</v>
      </c>
      <c r="D4307" s="400" t="s">
        <v>8949</v>
      </c>
    </row>
    <row r="4308" spans="1:4" ht="13.5">
      <c r="A4308" s="399">
        <v>93091</v>
      </c>
      <c r="B4308" s="398" t="s">
        <v>9197</v>
      </c>
      <c r="C4308" s="398" t="s">
        <v>82</v>
      </c>
      <c r="D4308" s="400" t="s">
        <v>5928</v>
      </c>
    </row>
    <row r="4309" spans="1:4" ht="13.5">
      <c r="A4309" s="399">
        <v>93092</v>
      </c>
      <c r="B4309" s="398" t="s">
        <v>9198</v>
      </c>
      <c r="C4309" s="398" t="s">
        <v>82</v>
      </c>
      <c r="D4309" s="400" t="s">
        <v>9199</v>
      </c>
    </row>
    <row r="4310" spans="1:4" ht="13.5">
      <c r="A4310" s="399">
        <v>93093</v>
      </c>
      <c r="B4310" s="398" t="s">
        <v>9200</v>
      </c>
      <c r="C4310" s="398" t="s">
        <v>82</v>
      </c>
      <c r="D4310" s="400" t="s">
        <v>9201</v>
      </c>
    </row>
    <row r="4311" spans="1:4" ht="13.5">
      <c r="A4311" s="399">
        <v>93094</v>
      </c>
      <c r="B4311" s="398" t="s">
        <v>9202</v>
      </c>
      <c r="C4311" s="398" t="s">
        <v>82</v>
      </c>
      <c r="D4311" s="400" t="s">
        <v>9203</v>
      </c>
    </row>
    <row r="4312" spans="1:4" ht="13.5">
      <c r="A4312" s="399">
        <v>93095</v>
      </c>
      <c r="B4312" s="398" t="s">
        <v>9204</v>
      </c>
      <c r="C4312" s="398" t="s">
        <v>82</v>
      </c>
      <c r="D4312" s="400" t="s">
        <v>9205</v>
      </c>
    </row>
    <row r="4313" spans="1:4" ht="13.5">
      <c r="A4313" s="399">
        <v>93096</v>
      </c>
      <c r="B4313" s="398" t="s">
        <v>9206</v>
      </c>
      <c r="C4313" s="398" t="s">
        <v>82</v>
      </c>
      <c r="D4313" s="400" t="s">
        <v>9207</v>
      </c>
    </row>
    <row r="4314" spans="1:4" ht="13.5">
      <c r="A4314" s="399">
        <v>93097</v>
      </c>
      <c r="B4314" s="398" t="s">
        <v>9208</v>
      </c>
      <c r="C4314" s="398" t="s">
        <v>82</v>
      </c>
      <c r="D4314" s="400" t="s">
        <v>9209</v>
      </c>
    </row>
    <row r="4315" spans="1:4" ht="13.5">
      <c r="A4315" s="399">
        <v>93098</v>
      </c>
      <c r="B4315" s="398" t="s">
        <v>9210</v>
      </c>
      <c r="C4315" s="398" t="s">
        <v>82</v>
      </c>
      <c r="D4315" s="400" t="s">
        <v>9023</v>
      </c>
    </row>
    <row r="4316" spans="1:4" ht="13.5">
      <c r="A4316" s="399">
        <v>93099</v>
      </c>
      <c r="B4316" s="398" t="s">
        <v>9211</v>
      </c>
      <c r="C4316" s="398" t="s">
        <v>82</v>
      </c>
      <c r="D4316" s="400" t="s">
        <v>9212</v>
      </c>
    </row>
    <row r="4317" spans="1:4" ht="13.5">
      <c r="A4317" s="399">
        <v>93100</v>
      </c>
      <c r="B4317" s="398" t="s">
        <v>9213</v>
      </c>
      <c r="C4317" s="398" t="s">
        <v>82</v>
      </c>
      <c r="D4317" s="400" t="s">
        <v>9214</v>
      </c>
    </row>
    <row r="4318" spans="1:4" ht="13.5">
      <c r="A4318" s="399">
        <v>93101</v>
      </c>
      <c r="B4318" s="398" t="s">
        <v>9215</v>
      </c>
      <c r="C4318" s="398" t="s">
        <v>82</v>
      </c>
      <c r="D4318" s="400" t="s">
        <v>9216</v>
      </c>
    </row>
    <row r="4319" spans="1:4" ht="13.5">
      <c r="A4319" s="399">
        <v>93102</v>
      </c>
      <c r="B4319" s="398" t="s">
        <v>9217</v>
      </c>
      <c r="C4319" s="398" t="s">
        <v>82</v>
      </c>
      <c r="D4319" s="400" t="s">
        <v>9218</v>
      </c>
    </row>
    <row r="4320" spans="1:4" ht="13.5">
      <c r="A4320" s="399">
        <v>93103</v>
      </c>
      <c r="B4320" s="398" t="s">
        <v>9219</v>
      </c>
      <c r="C4320" s="398" t="s">
        <v>82</v>
      </c>
      <c r="D4320" s="400" t="s">
        <v>7251</v>
      </c>
    </row>
    <row r="4321" spans="1:4" ht="13.5">
      <c r="A4321" s="399">
        <v>93104</v>
      </c>
      <c r="B4321" s="398" t="s">
        <v>9220</v>
      </c>
      <c r="C4321" s="398" t="s">
        <v>82</v>
      </c>
      <c r="D4321" s="400" t="s">
        <v>8659</v>
      </c>
    </row>
    <row r="4322" spans="1:4" ht="13.5">
      <c r="A4322" s="399">
        <v>93105</v>
      </c>
      <c r="B4322" s="398" t="s">
        <v>9221</v>
      </c>
      <c r="C4322" s="398" t="s">
        <v>82</v>
      </c>
      <c r="D4322" s="400" t="s">
        <v>9222</v>
      </c>
    </row>
    <row r="4323" spans="1:4" ht="13.5">
      <c r="A4323" s="399">
        <v>93106</v>
      </c>
      <c r="B4323" s="398" t="s">
        <v>9223</v>
      </c>
      <c r="C4323" s="398" t="s">
        <v>82</v>
      </c>
      <c r="D4323" s="400" t="s">
        <v>9224</v>
      </c>
    </row>
    <row r="4324" spans="1:4" ht="13.5">
      <c r="A4324" s="399">
        <v>93107</v>
      </c>
      <c r="B4324" s="398" t="s">
        <v>9225</v>
      </c>
      <c r="C4324" s="398" t="s">
        <v>82</v>
      </c>
      <c r="D4324" s="400" t="s">
        <v>9226</v>
      </c>
    </row>
    <row r="4325" spans="1:4" ht="13.5">
      <c r="A4325" s="399">
        <v>93108</v>
      </c>
      <c r="B4325" s="398" t="s">
        <v>9227</v>
      </c>
      <c r="C4325" s="398" t="s">
        <v>82</v>
      </c>
      <c r="D4325" s="400" t="s">
        <v>7430</v>
      </c>
    </row>
    <row r="4326" spans="1:4" ht="13.5">
      <c r="A4326" s="399">
        <v>93109</v>
      </c>
      <c r="B4326" s="398" t="s">
        <v>9228</v>
      </c>
      <c r="C4326" s="398" t="s">
        <v>82</v>
      </c>
      <c r="D4326" s="400" t="s">
        <v>9229</v>
      </c>
    </row>
    <row r="4327" spans="1:4" ht="13.5">
      <c r="A4327" s="399">
        <v>93110</v>
      </c>
      <c r="B4327" s="398" t="s">
        <v>9230</v>
      </c>
      <c r="C4327" s="398" t="s">
        <v>82</v>
      </c>
      <c r="D4327" s="400" t="s">
        <v>9231</v>
      </c>
    </row>
    <row r="4328" spans="1:4" ht="13.5">
      <c r="A4328" s="399">
        <v>93111</v>
      </c>
      <c r="B4328" s="398" t="s">
        <v>9232</v>
      </c>
      <c r="C4328" s="398" t="s">
        <v>82</v>
      </c>
      <c r="D4328" s="400" t="s">
        <v>4969</v>
      </c>
    </row>
    <row r="4329" spans="1:4" ht="13.5">
      <c r="A4329" s="399">
        <v>93112</v>
      </c>
      <c r="B4329" s="398" t="s">
        <v>9233</v>
      </c>
      <c r="C4329" s="398" t="s">
        <v>82</v>
      </c>
      <c r="D4329" s="400" t="s">
        <v>9234</v>
      </c>
    </row>
    <row r="4330" spans="1:4" ht="13.5">
      <c r="A4330" s="399">
        <v>93113</v>
      </c>
      <c r="B4330" s="398" t="s">
        <v>9235</v>
      </c>
      <c r="C4330" s="398" t="s">
        <v>82</v>
      </c>
      <c r="D4330" s="400" t="s">
        <v>8966</v>
      </c>
    </row>
    <row r="4331" spans="1:4" ht="13.5">
      <c r="A4331" s="399">
        <v>93114</v>
      </c>
      <c r="B4331" s="398" t="s">
        <v>9236</v>
      </c>
      <c r="C4331" s="398" t="s">
        <v>82</v>
      </c>
      <c r="D4331" s="400" t="s">
        <v>7201</v>
      </c>
    </row>
    <row r="4332" spans="1:4" ht="13.5">
      <c r="A4332" s="399">
        <v>93115</v>
      </c>
      <c r="B4332" s="398" t="s">
        <v>9237</v>
      </c>
      <c r="C4332" s="398" t="s">
        <v>82</v>
      </c>
      <c r="D4332" s="400" t="s">
        <v>9238</v>
      </c>
    </row>
    <row r="4333" spans="1:4" ht="13.5">
      <c r="A4333" s="399">
        <v>93116</v>
      </c>
      <c r="B4333" s="398" t="s">
        <v>9239</v>
      </c>
      <c r="C4333" s="398" t="s">
        <v>82</v>
      </c>
      <c r="D4333" s="400" t="s">
        <v>9240</v>
      </c>
    </row>
    <row r="4334" spans="1:4" ht="13.5">
      <c r="A4334" s="399">
        <v>93117</v>
      </c>
      <c r="B4334" s="398" t="s">
        <v>9241</v>
      </c>
      <c r="C4334" s="398" t="s">
        <v>82</v>
      </c>
      <c r="D4334" s="400" t="s">
        <v>9242</v>
      </c>
    </row>
    <row r="4335" spans="1:4" ht="13.5">
      <c r="A4335" s="399">
        <v>93118</v>
      </c>
      <c r="B4335" s="398" t="s">
        <v>9243</v>
      </c>
      <c r="C4335" s="398" t="s">
        <v>82</v>
      </c>
      <c r="D4335" s="400" t="s">
        <v>9244</v>
      </c>
    </row>
    <row r="4336" spans="1:4" ht="13.5">
      <c r="A4336" s="399">
        <v>93119</v>
      </c>
      <c r="B4336" s="398" t="s">
        <v>9245</v>
      </c>
      <c r="C4336" s="398" t="s">
        <v>82</v>
      </c>
      <c r="D4336" s="400" t="s">
        <v>4535</v>
      </c>
    </row>
    <row r="4337" spans="1:4" ht="13.5">
      <c r="A4337" s="399">
        <v>93120</v>
      </c>
      <c r="B4337" s="398" t="s">
        <v>9246</v>
      </c>
      <c r="C4337" s="398" t="s">
        <v>82</v>
      </c>
      <c r="D4337" s="400" t="s">
        <v>9247</v>
      </c>
    </row>
    <row r="4338" spans="1:4" ht="13.5">
      <c r="A4338" s="399">
        <v>93121</v>
      </c>
      <c r="B4338" s="398" t="s">
        <v>9248</v>
      </c>
      <c r="C4338" s="398" t="s">
        <v>82</v>
      </c>
      <c r="D4338" s="400" t="s">
        <v>9249</v>
      </c>
    </row>
    <row r="4339" spans="1:4" ht="13.5">
      <c r="A4339" s="399">
        <v>93122</v>
      </c>
      <c r="B4339" s="398" t="s">
        <v>9250</v>
      </c>
      <c r="C4339" s="398" t="s">
        <v>82</v>
      </c>
      <c r="D4339" s="400" t="s">
        <v>9251</v>
      </c>
    </row>
    <row r="4340" spans="1:4" ht="13.5">
      <c r="A4340" s="399">
        <v>93123</v>
      </c>
      <c r="B4340" s="398" t="s">
        <v>9252</v>
      </c>
      <c r="C4340" s="398" t="s">
        <v>82</v>
      </c>
      <c r="D4340" s="400" t="s">
        <v>9253</v>
      </c>
    </row>
    <row r="4341" spans="1:4" ht="13.5">
      <c r="A4341" s="399">
        <v>93124</v>
      </c>
      <c r="B4341" s="398" t="s">
        <v>9254</v>
      </c>
      <c r="C4341" s="398" t="s">
        <v>82</v>
      </c>
      <c r="D4341" s="400" t="s">
        <v>9255</v>
      </c>
    </row>
    <row r="4342" spans="1:4" ht="13.5">
      <c r="A4342" s="399">
        <v>93125</v>
      </c>
      <c r="B4342" s="398" t="s">
        <v>9256</v>
      </c>
      <c r="C4342" s="398" t="s">
        <v>82</v>
      </c>
      <c r="D4342" s="400" t="s">
        <v>15683</v>
      </c>
    </row>
    <row r="4343" spans="1:4" ht="13.5">
      <c r="A4343" s="399">
        <v>93126</v>
      </c>
      <c r="B4343" s="398" t="s">
        <v>9257</v>
      </c>
      <c r="C4343" s="398" t="s">
        <v>82</v>
      </c>
      <c r="D4343" s="400" t="s">
        <v>15684</v>
      </c>
    </row>
    <row r="4344" spans="1:4" ht="13.5">
      <c r="A4344" s="399">
        <v>93133</v>
      </c>
      <c r="B4344" s="398" t="s">
        <v>9258</v>
      </c>
      <c r="C4344" s="398" t="s">
        <v>82</v>
      </c>
      <c r="D4344" s="400" t="s">
        <v>9259</v>
      </c>
    </row>
    <row r="4345" spans="1:4" ht="13.5">
      <c r="A4345" s="399">
        <v>94465</v>
      </c>
      <c r="B4345" s="398" t="s">
        <v>9260</v>
      </c>
      <c r="C4345" s="398" t="s">
        <v>82</v>
      </c>
      <c r="D4345" s="400" t="s">
        <v>5803</v>
      </c>
    </row>
    <row r="4346" spans="1:4" ht="13.5">
      <c r="A4346" s="399">
        <v>94466</v>
      </c>
      <c r="B4346" s="398" t="s">
        <v>9261</v>
      </c>
      <c r="C4346" s="398" t="s">
        <v>82</v>
      </c>
      <c r="D4346" s="400" t="s">
        <v>9077</v>
      </c>
    </row>
    <row r="4347" spans="1:4" ht="13.5">
      <c r="A4347" s="399">
        <v>94467</v>
      </c>
      <c r="B4347" s="398" t="s">
        <v>9262</v>
      </c>
      <c r="C4347" s="398" t="s">
        <v>82</v>
      </c>
      <c r="D4347" s="400" t="s">
        <v>4039</v>
      </c>
    </row>
    <row r="4348" spans="1:4" ht="13.5">
      <c r="A4348" s="399">
        <v>94468</v>
      </c>
      <c r="B4348" s="398" t="s">
        <v>9264</v>
      </c>
      <c r="C4348" s="398" t="s">
        <v>82</v>
      </c>
      <c r="D4348" s="400" t="s">
        <v>15685</v>
      </c>
    </row>
    <row r="4349" spans="1:4" ht="13.5">
      <c r="A4349" s="399">
        <v>94469</v>
      </c>
      <c r="B4349" s="398" t="s">
        <v>9265</v>
      </c>
      <c r="C4349" s="398" t="s">
        <v>82</v>
      </c>
      <c r="D4349" s="400" t="s">
        <v>15686</v>
      </c>
    </row>
    <row r="4350" spans="1:4" ht="13.5">
      <c r="A4350" s="399">
        <v>94470</v>
      </c>
      <c r="B4350" s="398" t="s">
        <v>9266</v>
      </c>
      <c r="C4350" s="398" t="s">
        <v>82</v>
      </c>
      <c r="D4350" s="400" t="s">
        <v>15687</v>
      </c>
    </row>
    <row r="4351" spans="1:4" ht="13.5">
      <c r="A4351" s="399">
        <v>94471</v>
      </c>
      <c r="B4351" s="398" t="s">
        <v>9267</v>
      </c>
      <c r="C4351" s="398" t="s">
        <v>82</v>
      </c>
      <c r="D4351" s="400" t="s">
        <v>15688</v>
      </c>
    </row>
    <row r="4352" spans="1:4" ht="13.5">
      <c r="A4352" s="399">
        <v>94472</v>
      </c>
      <c r="B4352" s="398" t="s">
        <v>9268</v>
      </c>
      <c r="C4352" s="398" t="s">
        <v>82</v>
      </c>
      <c r="D4352" s="400" t="s">
        <v>15689</v>
      </c>
    </row>
    <row r="4353" spans="1:4" ht="13.5">
      <c r="A4353" s="399">
        <v>94473</v>
      </c>
      <c r="B4353" s="398" t="s">
        <v>9269</v>
      </c>
      <c r="C4353" s="398" t="s">
        <v>82</v>
      </c>
      <c r="D4353" s="400" t="s">
        <v>15584</v>
      </c>
    </row>
    <row r="4354" spans="1:4" ht="13.5">
      <c r="A4354" s="399">
        <v>94474</v>
      </c>
      <c r="B4354" s="398" t="s">
        <v>9270</v>
      </c>
      <c r="C4354" s="398" t="s">
        <v>82</v>
      </c>
      <c r="D4354" s="400" t="s">
        <v>15690</v>
      </c>
    </row>
    <row r="4355" spans="1:4" ht="13.5">
      <c r="A4355" s="399">
        <v>94475</v>
      </c>
      <c r="B4355" s="398" t="s">
        <v>9271</v>
      </c>
      <c r="C4355" s="398" t="s">
        <v>82</v>
      </c>
      <c r="D4355" s="400" t="s">
        <v>14693</v>
      </c>
    </row>
    <row r="4356" spans="1:4" ht="13.5">
      <c r="A4356" s="399">
        <v>94476</v>
      </c>
      <c r="B4356" s="398" t="s">
        <v>9272</v>
      </c>
      <c r="C4356" s="398" t="s">
        <v>82</v>
      </c>
      <c r="D4356" s="400" t="s">
        <v>15691</v>
      </c>
    </row>
    <row r="4357" spans="1:4" ht="13.5">
      <c r="A4357" s="399">
        <v>94477</v>
      </c>
      <c r="B4357" s="398" t="s">
        <v>9274</v>
      </c>
      <c r="C4357" s="398" t="s">
        <v>82</v>
      </c>
      <c r="D4357" s="400" t="s">
        <v>15692</v>
      </c>
    </row>
    <row r="4358" spans="1:4" ht="13.5">
      <c r="A4358" s="399">
        <v>94478</v>
      </c>
      <c r="B4358" s="398" t="s">
        <v>9276</v>
      </c>
      <c r="C4358" s="398" t="s">
        <v>82</v>
      </c>
      <c r="D4358" s="400" t="s">
        <v>15693</v>
      </c>
    </row>
    <row r="4359" spans="1:4" ht="13.5">
      <c r="A4359" s="399">
        <v>94479</v>
      </c>
      <c r="B4359" s="398" t="s">
        <v>9277</v>
      </c>
      <c r="C4359" s="398" t="s">
        <v>82</v>
      </c>
      <c r="D4359" s="400" t="s">
        <v>15694</v>
      </c>
    </row>
    <row r="4360" spans="1:4" ht="13.5">
      <c r="A4360" s="399">
        <v>94606</v>
      </c>
      <c r="B4360" s="398" t="s">
        <v>9278</v>
      </c>
      <c r="C4360" s="398" t="s">
        <v>82</v>
      </c>
      <c r="D4360" s="400" t="s">
        <v>9279</v>
      </c>
    </row>
    <row r="4361" spans="1:4" ht="13.5">
      <c r="A4361" s="399">
        <v>94608</v>
      </c>
      <c r="B4361" s="398" t="s">
        <v>9280</v>
      </c>
      <c r="C4361" s="398" t="s">
        <v>82</v>
      </c>
      <c r="D4361" s="400" t="s">
        <v>9281</v>
      </c>
    </row>
    <row r="4362" spans="1:4" ht="13.5">
      <c r="A4362" s="399">
        <v>94610</v>
      </c>
      <c r="B4362" s="398" t="s">
        <v>9282</v>
      </c>
      <c r="C4362" s="398" t="s">
        <v>82</v>
      </c>
      <c r="D4362" s="400" t="s">
        <v>15695</v>
      </c>
    </row>
    <row r="4363" spans="1:4" ht="13.5">
      <c r="A4363" s="399">
        <v>94612</v>
      </c>
      <c r="B4363" s="398" t="s">
        <v>9283</v>
      </c>
      <c r="C4363" s="398" t="s">
        <v>82</v>
      </c>
      <c r="D4363" s="400" t="s">
        <v>15696</v>
      </c>
    </row>
    <row r="4364" spans="1:4" ht="13.5">
      <c r="A4364" s="399">
        <v>94614</v>
      </c>
      <c r="B4364" s="398" t="s">
        <v>9284</v>
      </c>
      <c r="C4364" s="398" t="s">
        <v>82</v>
      </c>
      <c r="D4364" s="400" t="s">
        <v>9285</v>
      </c>
    </row>
    <row r="4365" spans="1:4" ht="13.5">
      <c r="A4365" s="399">
        <v>94615</v>
      </c>
      <c r="B4365" s="398" t="s">
        <v>9286</v>
      </c>
      <c r="C4365" s="398" t="s">
        <v>82</v>
      </c>
      <c r="D4365" s="400" t="s">
        <v>9287</v>
      </c>
    </row>
    <row r="4366" spans="1:4" ht="13.5">
      <c r="A4366" s="399">
        <v>94616</v>
      </c>
      <c r="B4366" s="398" t="s">
        <v>9288</v>
      </c>
      <c r="C4366" s="398" t="s">
        <v>82</v>
      </c>
      <c r="D4366" s="400" t="s">
        <v>9289</v>
      </c>
    </row>
    <row r="4367" spans="1:4" ht="13.5">
      <c r="A4367" s="399">
        <v>94617</v>
      </c>
      <c r="B4367" s="398" t="s">
        <v>9290</v>
      </c>
      <c r="C4367" s="398" t="s">
        <v>82</v>
      </c>
      <c r="D4367" s="400" t="s">
        <v>9291</v>
      </c>
    </row>
    <row r="4368" spans="1:4" ht="13.5">
      <c r="A4368" s="399">
        <v>94618</v>
      </c>
      <c r="B4368" s="398" t="s">
        <v>9292</v>
      </c>
      <c r="C4368" s="398" t="s">
        <v>82</v>
      </c>
      <c r="D4368" s="400" t="s">
        <v>9293</v>
      </c>
    </row>
    <row r="4369" spans="1:4" ht="13.5">
      <c r="A4369" s="399">
        <v>94620</v>
      </c>
      <c r="B4369" s="398" t="s">
        <v>9294</v>
      </c>
      <c r="C4369" s="398" t="s">
        <v>82</v>
      </c>
      <c r="D4369" s="400" t="s">
        <v>9295</v>
      </c>
    </row>
    <row r="4370" spans="1:4" ht="13.5">
      <c r="A4370" s="399">
        <v>94622</v>
      </c>
      <c r="B4370" s="398" t="s">
        <v>9296</v>
      </c>
      <c r="C4370" s="398" t="s">
        <v>82</v>
      </c>
      <c r="D4370" s="400" t="s">
        <v>9297</v>
      </c>
    </row>
    <row r="4371" spans="1:4" ht="13.5">
      <c r="A4371" s="399">
        <v>94623</v>
      </c>
      <c r="B4371" s="398" t="s">
        <v>9298</v>
      </c>
      <c r="C4371" s="398" t="s">
        <v>82</v>
      </c>
      <c r="D4371" s="400" t="s">
        <v>9299</v>
      </c>
    </row>
    <row r="4372" spans="1:4" ht="13.5">
      <c r="A4372" s="399">
        <v>94624</v>
      </c>
      <c r="B4372" s="398" t="s">
        <v>9300</v>
      </c>
      <c r="C4372" s="398" t="s">
        <v>82</v>
      </c>
      <c r="D4372" s="400" t="s">
        <v>15697</v>
      </c>
    </row>
    <row r="4373" spans="1:4" ht="13.5">
      <c r="A4373" s="399">
        <v>94625</v>
      </c>
      <c r="B4373" s="398" t="s">
        <v>9301</v>
      </c>
      <c r="C4373" s="398" t="s">
        <v>82</v>
      </c>
      <c r="D4373" s="400" t="s">
        <v>15698</v>
      </c>
    </row>
    <row r="4374" spans="1:4" ht="13.5">
      <c r="A4374" s="399">
        <v>94656</v>
      </c>
      <c r="B4374" s="398" t="s">
        <v>9302</v>
      </c>
      <c r="C4374" s="398" t="s">
        <v>82</v>
      </c>
      <c r="D4374" s="400" t="s">
        <v>7238</v>
      </c>
    </row>
    <row r="4375" spans="1:4" ht="13.5">
      <c r="A4375" s="399">
        <v>94657</v>
      </c>
      <c r="B4375" s="398" t="s">
        <v>9303</v>
      </c>
      <c r="C4375" s="398" t="s">
        <v>82</v>
      </c>
      <c r="D4375" s="400" t="s">
        <v>15227</v>
      </c>
    </row>
    <row r="4376" spans="1:4" ht="13.5">
      <c r="A4376" s="399">
        <v>94658</v>
      </c>
      <c r="B4376" s="398" t="s">
        <v>9304</v>
      </c>
      <c r="C4376" s="398" t="s">
        <v>82</v>
      </c>
      <c r="D4376" s="400" t="s">
        <v>11940</v>
      </c>
    </row>
    <row r="4377" spans="1:4" ht="13.5">
      <c r="A4377" s="399">
        <v>94659</v>
      </c>
      <c r="B4377" s="398" t="s">
        <v>9305</v>
      </c>
      <c r="C4377" s="398" t="s">
        <v>82</v>
      </c>
      <c r="D4377" s="400" t="s">
        <v>7961</v>
      </c>
    </row>
    <row r="4378" spans="1:4" ht="13.5">
      <c r="A4378" s="399">
        <v>94660</v>
      </c>
      <c r="B4378" s="398" t="s">
        <v>9306</v>
      </c>
      <c r="C4378" s="398" t="s">
        <v>82</v>
      </c>
      <c r="D4378" s="400" t="s">
        <v>15699</v>
      </c>
    </row>
    <row r="4379" spans="1:4" ht="13.5">
      <c r="A4379" s="399">
        <v>94661</v>
      </c>
      <c r="B4379" s="398" t="s">
        <v>9308</v>
      </c>
      <c r="C4379" s="398" t="s">
        <v>82</v>
      </c>
      <c r="D4379" s="400" t="s">
        <v>6928</v>
      </c>
    </row>
    <row r="4380" spans="1:4" ht="13.5">
      <c r="A4380" s="399">
        <v>94662</v>
      </c>
      <c r="B4380" s="398" t="s">
        <v>9309</v>
      </c>
      <c r="C4380" s="398" t="s">
        <v>82</v>
      </c>
      <c r="D4380" s="400" t="s">
        <v>7353</v>
      </c>
    </row>
    <row r="4381" spans="1:4" ht="13.5">
      <c r="A4381" s="399">
        <v>94663</v>
      </c>
      <c r="B4381" s="398" t="s">
        <v>9310</v>
      </c>
      <c r="C4381" s="398" t="s">
        <v>82</v>
      </c>
      <c r="D4381" s="400" t="s">
        <v>5185</v>
      </c>
    </row>
    <row r="4382" spans="1:4" ht="13.5">
      <c r="A4382" s="399">
        <v>94664</v>
      </c>
      <c r="B4382" s="398" t="s">
        <v>9311</v>
      </c>
      <c r="C4382" s="398" t="s">
        <v>82</v>
      </c>
      <c r="D4382" s="400" t="s">
        <v>15700</v>
      </c>
    </row>
    <row r="4383" spans="1:4" ht="13.5">
      <c r="A4383" s="399">
        <v>94665</v>
      </c>
      <c r="B4383" s="398" t="s">
        <v>9312</v>
      </c>
      <c r="C4383" s="398" t="s">
        <v>82</v>
      </c>
      <c r="D4383" s="400" t="s">
        <v>15701</v>
      </c>
    </row>
    <row r="4384" spans="1:4" ht="13.5">
      <c r="A4384" s="399">
        <v>94666</v>
      </c>
      <c r="B4384" s="398" t="s">
        <v>9313</v>
      </c>
      <c r="C4384" s="398" t="s">
        <v>82</v>
      </c>
      <c r="D4384" s="400" t="s">
        <v>9068</v>
      </c>
    </row>
    <row r="4385" spans="1:4" ht="13.5">
      <c r="A4385" s="399">
        <v>94667</v>
      </c>
      <c r="B4385" s="398" t="s">
        <v>9314</v>
      </c>
      <c r="C4385" s="398" t="s">
        <v>82</v>
      </c>
      <c r="D4385" s="400" t="s">
        <v>15702</v>
      </c>
    </row>
    <row r="4386" spans="1:4" ht="13.5">
      <c r="A4386" s="399">
        <v>94668</v>
      </c>
      <c r="B4386" s="398" t="s">
        <v>9315</v>
      </c>
      <c r="C4386" s="398" t="s">
        <v>82</v>
      </c>
      <c r="D4386" s="400" t="s">
        <v>15703</v>
      </c>
    </row>
    <row r="4387" spans="1:4" ht="13.5">
      <c r="A4387" s="399">
        <v>94669</v>
      </c>
      <c r="B4387" s="398" t="s">
        <v>9316</v>
      </c>
      <c r="C4387" s="398" t="s">
        <v>82</v>
      </c>
      <c r="D4387" s="400" t="s">
        <v>15704</v>
      </c>
    </row>
    <row r="4388" spans="1:4" ht="13.5">
      <c r="A4388" s="399">
        <v>94670</v>
      </c>
      <c r="B4388" s="398" t="s">
        <v>9317</v>
      </c>
      <c r="C4388" s="398" t="s">
        <v>82</v>
      </c>
      <c r="D4388" s="400" t="s">
        <v>15705</v>
      </c>
    </row>
    <row r="4389" spans="1:4" ht="13.5">
      <c r="A4389" s="399">
        <v>94671</v>
      </c>
      <c r="B4389" s="398" t="s">
        <v>9318</v>
      </c>
      <c r="C4389" s="398" t="s">
        <v>82</v>
      </c>
      <c r="D4389" s="400" t="s">
        <v>15706</v>
      </c>
    </row>
    <row r="4390" spans="1:4" ht="13.5">
      <c r="A4390" s="399">
        <v>94672</v>
      </c>
      <c r="B4390" s="398" t="s">
        <v>9319</v>
      </c>
      <c r="C4390" s="398" t="s">
        <v>82</v>
      </c>
      <c r="D4390" s="400" t="s">
        <v>8278</v>
      </c>
    </row>
    <row r="4391" spans="1:4" ht="13.5">
      <c r="A4391" s="399">
        <v>94673</v>
      </c>
      <c r="B4391" s="398" t="s">
        <v>9320</v>
      </c>
      <c r="C4391" s="398" t="s">
        <v>82</v>
      </c>
      <c r="D4391" s="400" t="s">
        <v>7288</v>
      </c>
    </row>
    <row r="4392" spans="1:4" ht="13.5">
      <c r="A4392" s="399">
        <v>94674</v>
      </c>
      <c r="B4392" s="398" t="s">
        <v>9322</v>
      </c>
      <c r="C4392" s="398" t="s">
        <v>82</v>
      </c>
      <c r="D4392" s="400" t="s">
        <v>12539</v>
      </c>
    </row>
    <row r="4393" spans="1:4" ht="13.5">
      <c r="A4393" s="399">
        <v>94675</v>
      </c>
      <c r="B4393" s="398" t="s">
        <v>9323</v>
      </c>
      <c r="C4393" s="398" t="s">
        <v>82</v>
      </c>
      <c r="D4393" s="400" t="s">
        <v>15707</v>
      </c>
    </row>
    <row r="4394" spans="1:4" ht="13.5">
      <c r="A4394" s="399">
        <v>94676</v>
      </c>
      <c r="B4394" s="398" t="s">
        <v>9324</v>
      </c>
      <c r="C4394" s="398" t="s">
        <v>82</v>
      </c>
      <c r="D4394" s="400" t="s">
        <v>9058</v>
      </c>
    </row>
    <row r="4395" spans="1:4" ht="13.5">
      <c r="A4395" s="399">
        <v>94677</v>
      </c>
      <c r="B4395" s="398" t="s">
        <v>9326</v>
      </c>
      <c r="C4395" s="398" t="s">
        <v>82</v>
      </c>
      <c r="D4395" s="400" t="s">
        <v>15708</v>
      </c>
    </row>
    <row r="4396" spans="1:4" ht="13.5">
      <c r="A4396" s="399">
        <v>94678</v>
      </c>
      <c r="B4396" s="398" t="s">
        <v>9327</v>
      </c>
      <c r="C4396" s="398" t="s">
        <v>82</v>
      </c>
      <c r="D4396" s="400" t="s">
        <v>6958</v>
      </c>
    </row>
    <row r="4397" spans="1:4" ht="13.5">
      <c r="A4397" s="399">
        <v>94679</v>
      </c>
      <c r="B4397" s="398" t="s">
        <v>9328</v>
      </c>
      <c r="C4397" s="398" t="s">
        <v>82</v>
      </c>
      <c r="D4397" s="400" t="s">
        <v>5925</v>
      </c>
    </row>
    <row r="4398" spans="1:4" ht="13.5">
      <c r="A4398" s="399">
        <v>94680</v>
      </c>
      <c r="B4398" s="398" t="s">
        <v>9329</v>
      </c>
      <c r="C4398" s="398" t="s">
        <v>82</v>
      </c>
      <c r="D4398" s="400" t="s">
        <v>15709</v>
      </c>
    </row>
    <row r="4399" spans="1:4" ht="13.5">
      <c r="A4399" s="399">
        <v>94681</v>
      </c>
      <c r="B4399" s="398" t="s">
        <v>9330</v>
      </c>
      <c r="C4399" s="398" t="s">
        <v>82</v>
      </c>
      <c r="D4399" s="400" t="s">
        <v>15710</v>
      </c>
    </row>
    <row r="4400" spans="1:4" ht="13.5">
      <c r="A4400" s="399">
        <v>94682</v>
      </c>
      <c r="B4400" s="398" t="s">
        <v>9331</v>
      </c>
      <c r="C4400" s="398" t="s">
        <v>82</v>
      </c>
      <c r="D4400" s="400" t="s">
        <v>13204</v>
      </c>
    </row>
    <row r="4401" spans="1:4" ht="13.5">
      <c r="A4401" s="399">
        <v>94683</v>
      </c>
      <c r="B4401" s="398" t="s">
        <v>9332</v>
      </c>
      <c r="C4401" s="398" t="s">
        <v>82</v>
      </c>
      <c r="D4401" s="400" t="s">
        <v>15711</v>
      </c>
    </row>
    <row r="4402" spans="1:4" ht="13.5">
      <c r="A4402" s="399">
        <v>94684</v>
      </c>
      <c r="B4402" s="398" t="s">
        <v>9333</v>
      </c>
      <c r="C4402" s="398" t="s">
        <v>82</v>
      </c>
      <c r="D4402" s="400" t="s">
        <v>15712</v>
      </c>
    </row>
    <row r="4403" spans="1:4" ht="13.5">
      <c r="A4403" s="399">
        <v>94685</v>
      </c>
      <c r="B4403" s="398" t="s">
        <v>9334</v>
      </c>
      <c r="C4403" s="398" t="s">
        <v>82</v>
      </c>
      <c r="D4403" s="400" t="s">
        <v>15713</v>
      </c>
    </row>
    <row r="4404" spans="1:4" ht="13.5">
      <c r="A4404" s="399">
        <v>94686</v>
      </c>
      <c r="B4404" s="398" t="s">
        <v>9335</v>
      </c>
      <c r="C4404" s="398" t="s">
        <v>82</v>
      </c>
      <c r="D4404" s="400" t="s">
        <v>15714</v>
      </c>
    </row>
    <row r="4405" spans="1:4" ht="13.5">
      <c r="A4405" s="399">
        <v>94687</v>
      </c>
      <c r="B4405" s="398" t="s">
        <v>9336</v>
      </c>
      <c r="C4405" s="398" t="s">
        <v>82</v>
      </c>
      <c r="D4405" s="400" t="s">
        <v>15715</v>
      </c>
    </row>
    <row r="4406" spans="1:4" ht="13.5">
      <c r="A4406" s="399">
        <v>94688</v>
      </c>
      <c r="B4406" s="398" t="s">
        <v>9337</v>
      </c>
      <c r="C4406" s="398" t="s">
        <v>82</v>
      </c>
      <c r="D4406" s="400" t="s">
        <v>7017</v>
      </c>
    </row>
    <row r="4407" spans="1:4" ht="13.5">
      <c r="A4407" s="399">
        <v>94689</v>
      </c>
      <c r="B4407" s="398" t="s">
        <v>9338</v>
      </c>
      <c r="C4407" s="398" t="s">
        <v>82</v>
      </c>
      <c r="D4407" s="400" t="s">
        <v>15716</v>
      </c>
    </row>
    <row r="4408" spans="1:4" ht="13.5">
      <c r="A4408" s="399">
        <v>94690</v>
      </c>
      <c r="B4408" s="398" t="s">
        <v>9339</v>
      </c>
      <c r="C4408" s="398" t="s">
        <v>82</v>
      </c>
      <c r="D4408" s="400" t="s">
        <v>10266</v>
      </c>
    </row>
    <row r="4409" spans="1:4" ht="13.5">
      <c r="A4409" s="399">
        <v>94691</v>
      </c>
      <c r="B4409" s="398" t="s">
        <v>9341</v>
      </c>
      <c r="C4409" s="398" t="s">
        <v>82</v>
      </c>
      <c r="D4409" s="400" t="s">
        <v>4535</v>
      </c>
    </row>
    <row r="4410" spans="1:4" ht="13.5">
      <c r="A4410" s="399">
        <v>94692</v>
      </c>
      <c r="B4410" s="398" t="s">
        <v>9343</v>
      </c>
      <c r="C4410" s="398" t="s">
        <v>82</v>
      </c>
      <c r="D4410" s="400" t="s">
        <v>5939</v>
      </c>
    </row>
    <row r="4411" spans="1:4" ht="13.5">
      <c r="A4411" s="399">
        <v>94693</v>
      </c>
      <c r="B4411" s="398" t="s">
        <v>9345</v>
      </c>
      <c r="C4411" s="398" t="s">
        <v>82</v>
      </c>
      <c r="D4411" s="400" t="s">
        <v>15717</v>
      </c>
    </row>
    <row r="4412" spans="1:4" ht="13.5">
      <c r="A4412" s="399">
        <v>94694</v>
      </c>
      <c r="B4412" s="398" t="s">
        <v>9346</v>
      </c>
      <c r="C4412" s="398" t="s">
        <v>82</v>
      </c>
      <c r="D4412" s="400" t="s">
        <v>9435</v>
      </c>
    </row>
    <row r="4413" spans="1:4" ht="13.5">
      <c r="A4413" s="399">
        <v>94695</v>
      </c>
      <c r="B4413" s="398" t="s">
        <v>9348</v>
      </c>
      <c r="C4413" s="398" t="s">
        <v>82</v>
      </c>
      <c r="D4413" s="400" t="s">
        <v>15718</v>
      </c>
    </row>
    <row r="4414" spans="1:4" ht="13.5">
      <c r="A4414" s="399">
        <v>94696</v>
      </c>
      <c r="B4414" s="398" t="s">
        <v>9349</v>
      </c>
      <c r="C4414" s="398" t="s">
        <v>82</v>
      </c>
      <c r="D4414" s="400" t="s">
        <v>15719</v>
      </c>
    </row>
    <row r="4415" spans="1:4" ht="13.5">
      <c r="A4415" s="399">
        <v>94697</v>
      </c>
      <c r="B4415" s="398" t="s">
        <v>9351</v>
      </c>
      <c r="C4415" s="398" t="s">
        <v>82</v>
      </c>
      <c r="D4415" s="400" t="s">
        <v>6195</v>
      </c>
    </row>
    <row r="4416" spans="1:4" ht="13.5">
      <c r="A4416" s="399">
        <v>94698</v>
      </c>
      <c r="B4416" s="398" t="s">
        <v>9352</v>
      </c>
      <c r="C4416" s="398" t="s">
        <v>82</v>
      </c>
      <c r="D4416" s="400" t="s">
        <v>15720</v>
      </c>
    </row>
    <row r="4417" spans="1:4" ht="13.5">
      <c r="A4417" s="399">
        <v>94699</v>
      </c>
      <c r="B4417" s="398" t="s">
        <v>9353</v>
      </c>
      <c r="C4417" s="398" t="s">
        <v>82</v>
      </c>
      <c r="D4417" s="400" t="s">
        <v>15721</v>
      </c>
    </row>
    <row r="4418" spans="1:4" ht="13.5">
      <c r="A4418" s="399">
        <v>94700</v>
      </c>
      <c r="B4418" s="398" t="s">
        <v>9354</v>
      </c>
      <c r="C4418" s="398" t="s">
        <v>82</v>
      </c>
      <c r="D4418" s="400" t="s">
        <v>15722</v>
      </c>
    </row>
    <row r="4419" spans="1:4" ht="13.5">
      <c r="A4419" s="399">
        <v>94701</v>
      </c>
      <c r="B4419" s="398" t="s">
        <v>9355</v>
      </c>
      <c r="C4419" s="398" t="s">
        <v>82</v>
      </c>
      <c r="D4419" s="400" t="s">
        <v>15723</v>
      </c>
    </row>
    <row r="4420" spans="1:4" ht="13.5">
      <c r="A4420" s="399">
        <v>94702</v>
      </c>
      <c r="B4420" s="398" t="s">
        <v>9356</v>
      </c>
      <c r="C4420" s="398" t="s">
        <v>82</v>
      </c>
      <c r="D4420" s="400" t="s">
        <v>15724</v>
      </c>
    </row>
    <row r="4421" spans="1:4" ht="13.5">
      <c r="A4421" s="399">
        <v>94703</v>
      </c>
      <c r="B4421" s="398" t="s">
        <v>9357</v>
      </c>
      <c r="C4421" s="398" t="s">
        <v>82</v>
      </c>
      <c r="D4421" s="400" t="s">
        <v>15725</v>
      </c>
    </row>
    <row r="4422" spans="1:4" ht="13.5">
      <c r="A4422" s="399">
        <v>94704</v>
      </c>
      <c r="B4422" s="398" t="s">
        <v>9358</v>
      </c>
      <c r="C4422" s="398" t="s">
        <v>82</v>
      </c>
      <c r="D4422" s="400" t="s">
        <v>15726</v>
      </c>
    </row>
    <row r="4423" spans="1:4" ht="13.5">
      <c r="A4423" s="399">
        <v>94705</v>
      </c>
      <c r="B4423" s="398" t="s">
        <v>9360</v>
      </c>
      <c r="C4423" s="398" t="s">
        <v>82</v>
      </c>
      <c r="D4423" s="400" t="s">
        <v>8762</v>
      </c>
    </row>
    <row r="4424" spans="1:4" ht="13.5">
      <c r="A4424" s="399">
        <v>94706</v>
      </c>
      <c r="B4424" s="398" t="s">
        <v>9361</v>
      </c>
      <c r="C4424" s="398" t="s">
        <v>82</v>
      </c>
      <c r="D4424" s="400" t="s">
        <v>14781</v>
      </c>
    </row>
    <row r="4425" spans="1:4" ht="13.5">
      <c r="A4425" s="399">
        <v>94707</v>
      </c>
      <c r="B4425" s="398" t="s">
        <v>9362</v>
      </c>
      <c r="C4425" s="398" t="s">
        <v>82</v>
      </c>
      <c r="D4425" s="400" t="s">
        <v>15727</v>
      </c>
    </row>
    <row r="4426" spans="1:4" ht="13.5">
      <c r="A4426" s="399">
        <v>94708</v>
      </c>
      <c r="B4426" s="398" t="s">
        <v>9364</v>
      </c>
      <c r="C4426" s="398" t="s">
        <v>82</v>
      </c>
      <c r="D4426" s="400" t="s">
        <v>15728</v>
      </c>
    </row>
    <row r="4427" spans="1:4" ht="13.5">
      <c r="A4427" s="399">
        <v>94709</v>
      </c>
      <c r="B4427" s="398" t="s">
        <v>9365</v>
      </c>
      <c r="C4427" s="398" t="s">
        <v>82</v>
      </c>
      <c r="D4427" s="400" t="s">
        <v>9030</v>
      </c>
    </row>
    <row r="4428" spans="1:4" ht="13.5">
      <c r="A4428" s="399">
        <v>94710</v>
      </c>
      <c r="B4428" s="398" t="s">
        <v>9366</v>
      </c>
      <c r="C4428" s="398" t="s">
        <v>82</v>
      </c>
      <c r="D4428" s="400" t="s">
        <v>15729</v>
      </c>
    </row>
    <row r="4429" spans="1:4" ht="13.5">
      <c r="A4429" s="399">
        <v>94711</v>
      </c>
      <c r="B4429" s="398" t="s">
        <v>9367</v>
      </c>
      <c r="C4429" s="398" t="s">
        <v>82</v>
      </c>
      <c r="D4429" s="400" t="s">
        <v>15730</v>
      </c>
    </row>
    <row r="4430" spans="1:4" ht="13.5">
      <c r="A4430" s="399">
        <v>94712</v>
      </c>
      <c r="B4430" s="398" t="s">
        <v>9368</v>
      </c>
      <c r="C4430" s="398" t="s">
        <v>82</v>
      </c>
      <c r="D4430" s="400" t="s">
        <v>15731</v>
      </c>
    </row>
    <row r="4431" spans="1:4" ht="13.5">
      <c r="A4431" s="399">
        <v>94713</v>
      </c>
      <c r="B4431" s="398" t="s">
        <v>9369</v>
      </c>
      <c r="C4431" s="398" t="s">
        <v>82</v>
      </c>
      <c r="D4431" s="400" t="s">
        <v>15732</v>
      </c>
    </row>
    <row r="4432" spans="1:4" ht="13.5">
      <c r="A4432" s="399">
        <v>94714</v>
      </c>
      <c r="B4432" s="398" t="s">
        <v>9370</v>
      </c>
      <c r="C4432" s="398" t="s">
        <v>82</v>
      </c>
      <c r="D4432" s="400" t="s">
        <v>15733</v>
      </c>
    </row>
    <row r="4433" spans="1:4" ht="13.5">
      <c r="A4433" s="399">
        <v>94715</v>
      </c>
      <c r="B4433" s="398" t="s">
        <v>9371</v>
      </c>
      <c r="C4433" s="398" t="s">
        <v>82</v>
      </c>
      <c r="D4433" s="400" t="s">
        <v>15734</v>
      </c>
    </row>
    <row r="4434" spans="1:4" ht="13.5">
      <c r="A4434" s="399">
        <v>94724</v>
      </c>
      <c r="B4434" s="398" t="s">
        <v>9372</v>
      </c>
      <c r="C4434" s="398" t="s">
        <v>82</v>
      </c>
      <c r="D4434" s="400" t="s">
        <v>15735</v>
      </c>
    </row>
    <row r="4435" spans="1:4" ht="13.5">
      <c r="A4435" s="399">
        <v>94725</v>
      </c>
      <c r="B4435" s="398" t="s">
        <v>9373</v>
      </c>
      <c r="C4435" s="398" t="s">
        <v>82</v>
      </c>
      <c r="D4435" s="400" t="s">
        <v>15736</v>
      </c>
    </row>
    <row r="4436" spans="1:4" ht="13.5">
      <c r="A4436" s="399">
        <v>94726</v>
      </c>
      <c r="B4436" s="398" t="s">
        <v>9374</v>
      </c>
      <c r="C4436" s="398" t="s">
        <v>82</v>
      </c>
      <c r="D4436" s="400" t="s">
        <v>15737</v>
      </c>
    </row>
    <row r="4437" spans="1:4" ht="13.5">
      <c r="A4437" s="399">
        <v>94727</v>
      </c>
      <c r="B4437" s="398" t="s">
        <v>9375</v>
      </c>
      <c r="C4437" s="398" t="s">
        <v>82</v>
      </c>
      <c r="D4437" s="400" t="s">
        <v>15738</v>
      </c>
    </row>
    <row r="4438" spans="1:4" ht="13.5">
      <c r="A4438" s="399">
        <v>94728</v>
      </c>
      <c r="B4438" s="398" t="s">
        <v>9376</v>
      </c>
      <c r="C4438" s="398" t="s">
        <v>82</v>
      </c>
      <c r="D4438" s="400" t="s">
        <v>15739</v>
      </c>
    </row>
    <row r="4439" spans="1:4" ht="13.5">
      <c r="A4439" s="399">
        <v>94729</v>
      </c>
      <c r="B4439" s="398" t="s">
        <v>9377</v>
      </c>
      <c r="C4439" s="398" t="s">
        <v>82</v>
      </c>
      <c r="D4439" s="400" t="s">
        <v>4025</v>
      </c>
    </row>
    <row r="4440" spans="1:4" ht="13.5">
      <c r="A4440" s="399">
        <v>94730</v>
      </c>
      <c r="B4440" s="398" t="s">
        <v>9378</v>
      </c>
      <c r="C4440" s="398" t="s">
        <v>82</v>
      </c>
      <c r="D4440" s="400" t="s">
        <v>15740</v>
      </c>
    </row>
    <row r="4441" spans="1:4" ht="13.5">
      <c r="A4441" s="399">
        <v>94731</v>
      </c>
      <c r="B4441" s="398" t="s">
        <v>9379</v>
      </c>
      <c r="C4441" s="398" t="s">
        <v>82</v>
      </c>
      <c r="D4441" s="400" t="s">
        <v>9451</v>
      </c>
    </row>
    <row r="4442" spans="1:4" ht="13.5">
      <c r="A4442" s="399">
        <v>94733</v>
      </c>
      <c r="B4442" s="398" t="s">
        <v>9380</v>
      </c>
      <c r="C4442" s="398" t="s">
        <v>82</v>
      </c>
      <c r="D4442" s="400" t="s">
        <v>15741</v>
      </c>
    </row>
    <row r="4443" spans="1:4" ht="13.5">
      <c r="A4443" s="399">
        <v>94737</v>
      </c>
      <c r="B4443" s="398" t="s">
        <v>9381</v>
      </c>
      <c r="C4443" s="398" t="s">
        <v>82</v>
      </c>
      <c r="D4443" s="400" t="s">
        <v>15742</v>
      </c>
    </row>
    <row r="4444" spans="1:4" ht="13.5">
      <c r="A4444" s="399">
        <v>94740</v>
      </c>
      <c r="B4444" s="398" t="s">
        <v>9382</v>
      </c>
      <c r="C4444" s="398" t="s">
        <v>82</v>
      </c>
      <c r="D4444" s="400" t="s">
        <v>8497</v>
      </c>
    </row>
    <row r="4445" spans="1:4" ht="13.5">
      <c r="A4445" s="399">
        <v>94741</v>
      </c>
      <c r="B4445" s="398" t="s">
        <v>9384</v>
      </c>
      <c r="C4445" s="398" t="s">
        <v>82</v>
      </c>
      <c r="D4445" s="400" t="s">
        <v>6980</v>
      </c>
    </row>
    <row r="4446" spans="1:4" ht="13.5">
      <c r="A4446" s="399">
        <v>94742</v>
      </c>
      <c r="B4446" s="398" t="s">
        <v>9385</v>
      </c>
      <c r="C4446" s="398" t="s">
        <v>82</v>
      </c>
      <c r="D4446" s="400" t="s">
        <v>4714</v>
      </c>
    </row>
    <row r="4447" spans="1:4" ht="13.5">
      <c r="A4447" s="399">
        <v>94743</v>
      </c>
      <c r="B4447" s="398" t="s">
        <v>9387</v>
      </c>
      <c r="C4447" s="398" t="s">
        <v>82</v>
      </c>
      <c r="D4447" s="400" t="s">
        <v>12972</v>
      </c>
    </row>
    <row r="4448" spans="1:4" ht="13.5">
      <c r="A4448" s="399">
        <v>94744</v>
      </c>
      <c r="B4448" s="398" t="s">
        <v>9389</v>
      </c>
      <c r="C4448" s="398" t="s">
        <v>82</v>
      </c>
      <c r="D4448" s="400" t="s">
        <v>5443</v>
      </c>
    </row>
    <row r="4449" spans="1:4" ht="13.5">
      <c r="A4449" s="399">
        <v>94746</v>
      </c>
      <c r="B4449" s="398" t="s">
        <v>9390</v>
      </c>
      <c r="C4449" s="398" t="s">
        <v>82</v>
      </c>
      <c r="D4449" s="400" t="s">
        <v>7571</v>
      </c>
    </row>
    <row r="4450" spans="1:4" ht="13.5">
      <c r="A4450" s="399">
        <v>94748</v>
      </c>
      <c r="B4450" s="398" t="s">
        <v>9392</v>
      </c>
      <c r="C4450" s="398" t="s">
        <v>82</v>
      </c>
      <c r="D4450" s="400" t="s">
        <v>15743</v>
      </c>
    </row>
    <row r="4451" spans="1:4" ht="13.5">
      <c r="A4451" s="399">
        <v>94750</v>
      </c>
      <c r="B4451" s="398" t="s">
        <v>9393</v>
      </c>
      <c r="C4451" s="398" t="s">
        <v>82</v>
      </c>
      <c r="D4451" s="400" t="s">
        <v>15744</v>
      </c>
    </row>
    <row r="4452" spans="1:4" ht="13.5">
      <c r="A4452" s="399">
        <v>94752</v>
      </c>
      <c r="B4452" s="398" t="s">
        <v>9394</v>
      </c>
      <c r="C4452" s="398" t="s">
        <v>82</v>
      </c>
      <c r="D4452" s="400" t="s">
        <v>15745</v>
      </c>
    </row>
    <row r="4453" spans="1:4" ht="13.5">
      <c r="A4453" s="399">
        <v>94756</v>
      </c>
      <c r="B4453" s="398" t="s">
        <v>9395</v>
      </c>
      <c r="C4453" s="398" t="s">
        <v>82</v>
      </c>
      <c r="D4453" s="400" t="s">
        <v>8734</v>
      </c>
    </row>
    <row r="4454" spans="1:4" ht="13.5">
      <c r="A4454" s="399">
        <v>94757</v>
      </c>
      <c r="B4454" s="398" t="s">
        <v>9397</v>
      </c>
      <c r="C4454" s="398" t="s">
        <v>82</v>
      </c>
      <c r="D4454" s="400" t="s">
        <v>4269</v>
      </c>
    </row>
    <row r="4455" spans="1:4" ht="13.5">
      <c r="A4455" s="399">
        <v>94758</v>
      </c>
      <c r="B4455" s="398" t="s">
        <v>9398</v>
      </c>
      <c r="C4455" s="398" t="s">
        <v>82</v>
      </c>
      <c r="D4455" s="400" t="s">
        <v>7223</v>
      </c>
    </row>
    <row r="4456" spans="1:4" ht="13.5">
      <c r="A4456" s="399">
        <v>94759</v>
      </c>
      <c r="B4456" s="398" t="s">
        <v>9399</v>
      </c>
      <c r="C4456" s="398" t="s">
        <v>82</v>
      </c>
      <c r="D4456" s="400" t="s">
        <v>7660</v>
      </c>
    </row>
    <row r="4457" spans="1:4" ht="13.5">
      <c r="A4457" s="399">
        <v>94760</v>
      </c>
      <c r="B4457" s="398" t="s">
        <v>9400</v>
      </c>
      <c r="C4457" s="398" t="s">
        <v>82</v>
      </c>
      <c r="D4457" s="400" t="s">
        <v>15746</v>
      </c>
    </row>
    <row r="4458" spans="1:4" ht="13.5">
      <c r="A4458" s="399">
        <v>94761</v>
      </c>
      <c r="B4458" s="398" t="s">
        <v>9401</v>
      </c>
      <c r="C4458" s="398" t="s">
        <v>82</v>
      </c>
      <c r="D4458" s="400" t="s">
        <v>15747</v>
      </c>
    </row>
    <row r="4459" spans="1:4" ht="13.5">
      <c r="A4459" s="399">
        <v>94762</v>
      </c>
      <c r="B4459" s="398" t="s">
        <v>9402</v>
      </c>
      <c r="C4459" s="398" t="s">
        <v>82</v>
      </c>
      <c r="D4459" s="400" t="s">
        <v>15748</v>
      </c>
    </row>
    <row r="4460" spans="1:4" ht="13.5">
      <c r="A4460" s="399">
        <v>94783</v>
      </c>
      <c r="B4460" s="398" t="s">
        <v>9403</v>
      </c>
      <c r="C4460" s="398" t="s">
        <v>82</v>
      </c>
      <c r="D4460" s="400" t="s">
        <v>10495</v>
      </c>
    </row>
    <row r="4461" spans="1:4" ht="13.5">
      <c r="A4461" s="399">
        <v>94785</v>
      </c>
      <c r="B4461" s="398" t="s">
        <v>9405</v>
      </c>
      <c r="C4461" s="398" t="s">
        <v>82</v>
      </c>
      <c r="D4461" s="400" t="s">
        <v>15749</v>
      </c>
    </row>
    <row r="4462" spans="1:4" ht="13.5">
      <c r="A4462" s="399">
        <v>94786</v>
      </c>
      <c r="B4462" s="398" t="s">
        <v>9406</v>
      </c>
      <c r="C4462" s="398" t="s">
        <v>82</v>
      </c>
      <c r="D4462" s="400" t="s">
        <v>15750</v>
      </c>
    </row>
    <row r="4463" spans="1:4" ht="13.5">
      <c r="A4463" s="399">
        <v>94787</v>
      </c>
      <c r="B4463" s="398" t="s">
        <v>9407</v>
      </c>
      <c r="C4463" s="398" t="s">
        <v>82</v>
      </c>
      <c r="D4463" s="400" t="s">
        <v>15751</v>
      </c>
    </row>
    <row r="4464" spans="1:4" ht="13.5">
      <c r="A4464" s="399">
        <v>94788</v>
      </c>
      <c r="B4464" s="398" t="s">
        <v>9408</v>
      </c>
      <c r="C4464" s="398" t="s">
        <v>82</v>
      </c>
      <c r="D4464" s="400" t="s">
        <v>15752</v>
      </c>
    </row>
    <row r="4465" spans="1:4" ht="13.5">
      <c r="A4465" s="399">
        <v>94789</v>
      </c>
      <c r="B4465" s="398" t="s">
        <v>9409</v>
      </c>
      <c r="C4465" s="398" t="s">
        <v>82</v>
      </c>
      <c r="D4465" s="400" t="s">
        <v>15753</v>
      </c>
    </row>
    <row r="4466" spans="1:4" ht="13.5">
      <c r="A4466" s="399">
        <v>94790</v>
      </c>
      <c r="B4466" s="398" t="s">
        <v>9410</v>
      </c>
      <c r="C4466" s="398" t="s">
        <v>82</v>
      </c>
      <c r="D4466" s="400" t="s">
        <v>15754</v>
      </c>
    </row>
    <row r="4467" spans="1:4" ht="13.5">
      <c r="A4467" s="399">
        <v>94791</v>
      </c>
      <c r="B4467" s="398" t="s">
        <v>9411</v>
      </c>
      <c r="C4467" s="398" t="s">
        <v>82</v>
      </c>
      <c r="D4467" s="400" t="s">
        <v>15755</v>
      </c>
    </row>
    <row r="4468" spans="1:4" ht="13.5">
      <c r="A4468" s="399">
        <v>94863</v>
      </c>
      <c r="B4468" s="398" t="s">
        <v>9412</v>
      </c>
      <c r="C4468" s="398" t="s">
        <v>82</v>
      </c>
      <c r="D4468" s="400" t="s">
        <v>15756</v>
      </c>
    </row>
    <row r="4469" spans="1:4" ht="13.5">
      <c r="A4469" s="399">
        <v>95141</v>
      </c>
      <c r="B4469" s="398" t="s">
        <v>9413</v>
      </c>
      <c r="C4469" s="398" t="s">
        <v>82</v>
      </c>
      <c r="D4469" s="400" t="s">
        <v>15757</v>
      </c>
    </row>
    <row r="4470" spans="1:4" ht="13.5">
      <c r="A4470" s="399">
        <v>95237</v>
      </c>
      <c r="B4470" s="398" t="s">
        <v>9414</v>
      </c>
      <c r="C4470" s="398" t="s">
        <v>82</v>
      </c>
      <c r="D4470" s="400" t="s">
        <v>15758</v>
      </c>
    </row>
    <row r="4471" spans="1:4" ht="13.5">
      <c r="A4471" s="399">
        <v>95693</v>
      </c>
      <c r="B4471" s="398" t="s">
        <v>9415</v>
      </c>
      <c r="C4471" s="398" t="s">
        <v>82</v>
      </c>
      <c r="D4471" s="400" t="s">
        <v>15759</v>
      </c>
    </row>
    <row r="4472" spans="1:4" ht="13.5">
      <c r="A4472" s="399">
        <v>95694</v>
      </c>
      <c r="B4472" s="398" t="s">
        <v>9416</v>
      </c>
      <c r="C4472" s="398" t="s">
        <v>82</v>
      </c>
      <c r="D4472" s="400" t="s">
        <v>15760</v>
      </c>
    </row>
    <row r="4473" spans="1:4" ht="13.5">
      <c r="A4473" s="399">
        <v>95695</v>
      </c>
      <c r="B4473" s="398" t="s">
        <v>9417</v>
      </c>
      <c r="C4473" s="398" t="s">
        <v>82</v>
      </c>
      <c r="D4473" s="400" t="s">
        <v>15761</v>
      </c>
    </row>
    <row r="4474" spans="1:4" ht="13.5">
      <c r="A4474" s="399">
        <v>95696</v>
      </c>
      <c r="B4474" s="398" t="s">
        <v>9418</v>
      </c>
      <c r="C4474" s="398" t="s">
        <v>82</v>
      </c>
      <c r="D4474" s="400" t="s">
        <v>9419</v>
      </c>
    </row>
    <row r="4475" spans="1:4" ht="13.5">
      <c r="A4475" s="399">
        <v>96637</v>
      </c>
      <c r="B4475" s="398" t="s">
        <v>9420</v>
      </c>
      <c r="C4475" s="398" t="s">
        <v>82</v>
      </c>
      <c r="D4475" s="400" t="s">
        <v>15762</v>
      </c>
    </row>
    <row r="4476" spans="1:4" ht="13.5">
      <c r="A4476" s="399">
        <v>96638</v>
      </c>
      <c r="B4476" s="398" t="s">
        <v>9421</v>
      </c>
      <c r="C4476" s="398" t="s">
        <v>82</v>
      </c>
      <c r="D4476" s="400" t="s">
        <v>10888</v>
      </c>
    </row>
    <row r="4477" spans="1:4" ht="13.5">
      <c r="A4477" s="399">
        <v>96639</v>
      </c>
      <c r="B4477" s="398" t="s">
        <v>9422</v>
      </c>
      <c r="C4477" s="398" t="s">
        <v>82</v>
      </c>
      <c r="D4477" s="400" t="s">
        <v>10316</v>
      </c>
    </row>
    <row r="4478" spans="1:4" ht="13.5">
      <c r="A4478" s="399">
        <v>96640</v>
      </c>
      <c r="B4478" s="398" t="s">
        <v>9423</v>
      </c>
      <c r="C4478" s="398" t="s">
        <v>82</v>
      </c>
      <c r="D4478" s="400" t="s">
        <v>10493</v>
      </c>
    </row>
    <row r="4479" spans="1:4" ht="13.5">
      <c r="A4479" s="399">
        <v>96641</v>
      </c>
      <c r="B4479" s="398" t="s">
        <v>9425</v>
      </c>
      <c r="C4479" s="398" t="s">
        <v>82</v>
      </c>
      <c r="D4479" s="400" t="s">
        <v>7618</v>
      </c>
    </row>
    <row r="4480" spans="1:4" ht="13.5">
      <c r="A4480" s="399">
        <v>96642</v>
      </c>
      <c r="B4480" s="398" t="s">
        <v>9426</v>
      </c>
      <c r="C4480" s="398" t="s">
        <v>82</v>
      </c>
      <c r="D4480" s="400" t="s">
        <v>15763</v>
      </c>
    </row>
    <row r="4481" spans="1:4" ht="13.5">
      <c r="A4481" s="399">
        <v>96643</v>
      </c>
      <c r="B4481" s="398" t="s">
        <v>9428</v>
      </c>
      <c r="C4481" s="398" t="s">
        <v>82</v>
      </c>
      <c r="D4481" s="400" t="s">
        <v>7692</v>
      </c>
    </row>
    <row r="4482" spans="1:4" ht="13.5">
      <c r="A4482" s="399">
        <v>96650</v>
      </c>
      <c r="B4482" s="398" t="s">
        <v>9430</v>
      </c>
      <c r="C4482" s="398" t="s">
        <v>82</v>
      </c>
      <c r="D4482" s="400" t="s">
        <v>4280</v>
      </c>
    </row>
    <row r="4483" spans="1:4" ht="13.5">
      <c r="A4483" s="399">
        <v>96651</v>
      </c>
      <c r="B4483" s="398" t="s">
        <v>9431</v>
      </c>
      <c r="C4483" s="398" t="s">
        <v>82</v>
      </c>
      <c r="D4483" s="400" t="s">
        <v>11022</v>
      </c>
    </row>
    <row r="4484" spans="1:4" ht="13.5">
      <c r="A4484" s="399">
        <v>96652</v>
      </c>
      <c r="B4484" s="398" t="s">
        <v>9432</v>
      </c>
      <c r="C4484" s="398" t="s">
        <v>82</v>
      </c>
      <c r="D4484" s="400" t="s">
        <v>10326</v>
      </c>
    </row>
    <row r="4485" spans="1:4" ht="13.5">
      <c r="A4485" s="399">
        <v>96653</v>
      </c>
      <c r="B4485" s="398" t="s">
        <v>9433</v>
      </c>
      <c r="C4485" s="398" t="s">
        <v>82</v>
      </c>
      <c r="D4485" s="400" t="s">
        <v>8629</v>
      </c>
    </row>
    <row r="4486" spans="1:4" ht="13.5">
      <c r="A4486" s="399">
        <v>96654</v>
      </c>
      <c r="B4486" s="398" t="s">
        <v>9434</v>
      </c>
      <c r="C4486" s="398" t="s">
        <v>82</v>
      </c>
      <c r="D4486" s="400" t="s">
        <v>11273</v>
      </c>
    </row>
    <row r="4487" spans="1:4" ht="13.5">
      <c r="A4487" s="399">
        <v>96655</v>
      </c>
      <c r="B4487" s="398" t="s">
        <v>9436</v>
      </c>
      <c r="C4487" s="398" t="s">
        <v>82</v>
      </c>
      <c r="D4487" s="400" t="s">
        <v>8222</v>
      </c>
    </row>
    <row r="4488" spans="1:4" ht="13.5">
      <c r="A4488" s="399">
        <v>96656</v>
      </c>
      <c r="B4488" s="398" t="s">
        <v>9438</v>
      </c>
      <c r="C4488" s="398" t="s">
        <v>82</v>
      </c>
      <c r="D4488" s="400" t="s">
        <v>15764</v>
      </c>
    </row>
    <row r="4489" spans="1:4" ht="13.5">
      <c r="A4489" s="399">
        <v>96657</v>
      </c>
      <c r="B4489" s="398" t="s">
        <v>9440</v>
      </c>
      <c r="C4489" s="398" t="s">
        <v>82</v>
      </c>
      <c r="D4489" s="400" t="s">
        <v>15765</v>
      </c>
    </row>
    <row r="4490" spans="1:4" ht="13.5">
      <c r="A4490" s="399">
        <v>96658</v>
      </c>
      <c r="B4490" s="398" t="s">
        <v>9441</v>
      </c>
      <c r="C4490" s="398" t="s">
        <v>82</v>
      </c>
      <c r="D4490" s="400" t="s">
        <v>7422</v>
      </c>
    </row>
    <row r="4491" spans="1:4" ht="13.5">
      <c r="A4491" s="399">
        <v>96659</v>
      </c>
      <c r="B4491" s="398" t="s">
        <v>9443</v>
      </c>
      <c r="C4491" s="398" t="s">
        <v>82</v>
      </c>
      <c r="D4491" s="400" t="s">
        <v>10346</v>
      </c>
    </row>
    <row r="4492" spans="1:4" ht="13.5">
      <c r="A4492" s="399">
        <v>96660</v>
      </c>
      <c r="B4492" s="398" t="s">
        <v>9444</v>
      </c>
      <c r="C4492" s="398" t="s">
        <v>82</v>
      </c>
      <c r="D4492" s="400" t="s">
        <v>5191</v>
      </c>
    </row>
    <row r="4493" spans="1:4" ht="13.5">
      <c r="A4493" s="399">
        <v>96661</v>
      </c>
      <c r="B4493" s="398" t="s">
        <v>9445</v>
      </c>
      <c r="C4493" s="398" t="s">
        <v>82</v>
      </c>
      <c r="D4493" s="400" t="s">
        <v>5007</v>
      </c>
    </row>
    <row r="4494" spans="1:4" ht="13.5">
      <c r="A4494" s="399">
        <v>96662</v>
      </c>
      <c r="B4494" s="398" t="s">
        <v>9446</v>
      </c>
      <c r="C4494" s="398" t="s">
        <v>82</v>
      </c>
      <c r="D4494" s="400" t="s">
        <v>15766</v>
      </c>
    </row>
    <row r="4495" spans="1:4" ht="13.5">
      <c r="A4495" s="399">
        <v>96663</v>
      </c>
      <c r="B4495" s="398" t="s">
        <v>9447</v>
      </c>
      <c r="C4495" s="398" t="s">
        <v>82</v>
      </c>
      <c r="D4495" s="400" t="s">
        <v>15767</v>
      </c>
    </row>
    <row r="4496" spans="1:4" ht="13.5">
      <c r="A4496" s="399">
        <v>96664</v>
      </c>
      <c r="B4496" s="398" t="s">
        <v>9448</v>
      </c>
      <c r="C4496" s="398" t="s">
        <v>82</v>
      </c>
      <c r="D4496" s="400" t="s">
        <v>5293</v>
      </c>
    </row>
    <row r="4497" spans="1:4" ht="13.5">
      <c r="A4497" s="399">
        <v>96665</v>
      </c>
      <c r="B4497" s="398" t="s">
        <v>9449</v>
      </c>
      <c r="C4497" s="398" t="s">
        <v>82</v>
      </c>
      <c r="D4497" s="400" t="s">
        <v>6532</v>
      </c>
    </row>
    <row r="4498" spans="1:4" ht="13.5">
      <c r="A4498" s="399">
        <v>96666</v>
      </c>
      <c r="B4498" s="398" t="s">
        <v>9450</v>
      </c>
      <c r="C4498" s="398" t="s">
        <v>82</v>
      </c>
      <c r="D4498" s="400" t="s">
        <v>14744</v>
      </c>
    </row>
    <row r="4499" spans="1:4" ht="13.5">
      <c r="A4499" s="399">
        <v>96667</v>
      </c>
      <c r="B4499" s="398" t="s">
        <v>9452</v>
      </c>
      <c r="C4499" s="398" t="s">
        <v>82</v>
      </c>
      <c r="D4499" s="400" t="s">
        <v>7580</v>
      </c>
    </row>
    <row r="4500" spans="1:4" ht="13.5">
      <c r="A4500" s="399">
        <v>96684</v>
      </c>
      <c r="B4500" s="398" t="s">
        <v>9453</v>
      </c>
      <c r="C4500" s="398" t="s">
        <v>82</v>
      </c>
      <c r="D4500" s="400" t="s">
        <v>11937</v>
      </c>
    </row>
    <row r="4501" spans="1:4" ht="13.5">
      <c r="A4501" s="399">
        <v>96685</v>
      </c>
      <c r="B4501" s="398" t="s">
        <v>9454</v>
      </c>
      <c r="C4501" s="398" t="s">
        <v>82</v>
      </c>
      <c r="D4501" s="400" t="s">
        <v>11956</v>
      </c>
    </row>
    <row r="4502" spans="1:4" ht="13.5">
      <c r="A4502" s="399">
        <v>96686</v>
      </c>
      <c r="B4502" s="398" t="s">
        <v>9455</v>
      </c>
      <c r="C4502" s="398" t="s">
        <v>82</v>
      </c>
      <c r="D4502" s="400" t="s">
        <v>8542</v>
      </c>
    </row>
    <row r="4503" spans="1:4" ht="13.5">
      <c r="A4503" s="399">
        <v>96687</v>
      </c>
      <c r="B4503" s="398" t="s">
        <v>9456</v>
      </c>
      <c r="C4503" s="398" t="s">
        <v>82</v>
      </c>
      <c r="D4503" s="400" t="s">
        <v>7251</v>
      </c>
    </row>
    <row r="4504" spans="1:4" ht="13.5">
      <c r="A4504" s="399">
        <v>96688</v>
      </c>
      <c r="B4504" s="398" t="s">
        <v>9457</v>
      </c>
      <c r="C4504" s="398" t="s">
        <v>82</v>
      </c>
      <c r="D4504" s="400" t="s">
        <v>4471</v>
      </c>
    </row>
    <row r="4505" spans="1:4" ht="13.5">
      <c r="A4505" s="399">
        <v>96689</v>
      </c>
      <c r="B4505" s="398" t="s">
        <v>9458</v>
      </c>
      <c r="C4505" s="398" t="s">
        <v>82</v>
      </c>
      <c r="D4505" s="400" t="s">
        <v>6914</v>
      </c>
    </row>
    <row r="4506" spans="1:4" ht="13.5">
      <c r="A4506" s="399">
        <v>96690</v>
      </c>
      <c r="B4506" s="398" t="s">
        <v>9460</v>
      </c>
      <c r="C4506" s="398" t="s">
        <v>82</v>
      </c>
      <c r="D4506" s="400" t="s">
        <v>15768</v>
      </c>
    </row>
    <row r="4507" spans="1:4" ht="13.5">
      <c r="A4507" s="399">
        <v>96691</v>
      </c>
      <c r="B4507" s="398" t="s">
        <v>9461</v>
      </c>
      <c r="C4507" s="398" t="s">
        <v>82</v>
      </c>
      <c r="D4507" s="400" t="s">
        <v>7831</v>
      </c>
    </row>
    <row r="4508" spans="1:4" ht="13.5">
      <c r="A4508" s="399">
        <v>96692</v>
      </c>
      <c r="B4508" s="398" t="s">
        <v>9462</v>
      </c>
      <c r="C4508" s="398" t="s">
        <v>82</v>
      </c>
      <c r="D4508" s="400" t="s">
        <v>15769</v>
      </c>
    </row>
    <row r="4509" spans="1:4" ht="13.5">
      <c r="A4509" s="399">
        <v>96693</v>
      </c>
      <c r="B4509" s="398" t="s">
        <v>9463</v>
      </c>
      <c r="C4509" s="398" t="s">
        <v>82</v>
      </c>
      <c r="D4509" s="400" t="s">
        <v>15770</v>
      </c>
    </row>
    <row r="4510" spans="1:4" ht="13.5">
      <c r="A4510" s="399">
        <v>96694</v>
      </c>
      <c r="B4510" s="398" t="s">
        <v>9464</v>
      </c>
      <c r="C4510" s="398" t="s">
        <v>82</v>
      </c>
      <c r="D4510" s="400" t="s">
        <v>15771</v>
      </c>
    </row>
    <row r="4511" spans="1:4" ht="13.5">
      <c r="A4511" s="399">
        <v>96695</v>
      </c>
      <c r="B4511" s="398" t="s">
        <v>9465</v>
      </c>
      <c r="C4511" s="398" t="s">
        <v>82</v>
      </c>
      <c r="D4511" s="400" t="s">
        <v>15772</v>
      </c>
    </row>
    <row r="4512" spans="1:4" ht="13.5">
      <c r="A4512" s="399">
        <v>96696</v>
      </c>
      <c r="B4512" s="398" t="s">
        <v>9466</v>
      </c>
      <c r="C4512" s="398" t="s">
        <v>82</v>
      </c>
      <c r="D4512" s="400" t="s">
        <v>8217</v>
      </c>
    </row>
    <row r="4513" spans="1:4" ht="13.5">
      <c r="A4513" s="399">
        <v>96697</v>
      </c>
      <c r="B4513" s="398" t="s">
        <v>9467</v>
      </c>
      <c r="C4513" s="398" t="s">
        <v>82</v>
      </c>
      <c r="D4513" s="400" t="s">
        <v>15773</v>
      </c>
    </row>
    <row r="4514" spans="1:4" ht="13.5">
      <c r="A4514" s="399">
        <v>96698</v>
      </c>
      <c r="B4514" s="398" t="s">
        <v>9468</v>
      </c>
      <c r="C4514" s="398" t="s">
        <v>82</v>
      </c>
      <c r="D4514" s="400" t="s">
        <v>15774</v>
      </c>
    </row>
    <row r="4515" spans="1:4" ht="13.5">
      <c r="A4515" s="399">
        <v>96699</v>
      </c>
      <c r="B4515" s="398" t="s">
        <v>9469</v>
      </c>
      <c r="C4515" s="398" t="s">
        <v>82</v>
      </c>
      <c r="D4515" s="400" t="s">
        <v>9212</v>
      </c>
    </row>
    <row r="4516" spans="1:4" ht="13.5">
      <c r="A4516" s="399">
        <v>96700</v>
      </c>
      <c r="B4516" s="398" t="s">
        <v>9471</v>
      </c>
      <c r="C4516" s="398" t="s">
        <v>82</v>
      </c>
      <c r="D4516" s="400" t="s">
        <v>9427</v>
      </c>
    </row>
    <row r="4517" spans="1:4" ht="13.5">
      <c r="A4517" s="399">
        <v>96701</v>
      </c>
      <c r="B4517" s="398" t="s">
        <v>9473</v>
      </c>
      <c r="C4517" s="398" t="s">
        <v>82</v>
      </c>
      <c r="D4517" s="400" t="s">
        <v>5107</v>
      </c>
    </row>
    <row r="4518" spans="1:4" ht="13.5">
      <c r="A4518" s="399">
        <v>96702</v>
      </c>
      <c r="B4518" s="398" t="s">
        <v>9475</v>
      </c>
      <c r="C4518" s="398" t="s">
        <v>82</v>
      </c>
      <c r="D4518" s="400" t="s">
        <v>8564</v>
      </c>
    </row>
    <row r="4519" spans="1:4" ht="13.5">
      <c r="A4519" s="399">
        <v>96703</v>
      </c>
      <c r="B4519" s="398" t="s">
        <v>9476</v>
      </c>
      <c r="C4519" s="398" t="s">
        <v>82</v>
      </c>
      <c r="D4519" s="400" t="s">
        <v>12965</v>
      </c>
    </row>
    <row r="4520" spans="1:4" ht="13.5">
      <c r="A4520" s="399">
        <v>96704</v>
      </c>
      <c r="B4520" s="398" t="s">
        <v>9477</v>
      </c>
      <c r="C4520" s="398" t="s">
        <v>82</v>
      </c>
      <c r="D4520" s="400" t="s">
        <v>5079</v>
      </c>
    </row>
    <row r="4521" spans="1:4" ht="13.5">
      <c r="A4521" s="399">
        <v>96705</v>
      </c>
      <c r="B4521" s="398" t="s">
        <v>9478</v>
      </c>
      <c r="C4521" s="398" t="s">
        <v>82</v>
      </c>
      <c r="D4521" s="400" t="s">
        <v>15775</v>
      </c>
    </row>
    <row r="4522" spans="1:4" ht="13.5">
      <c r="A4522" s="399">
        <v>96706</v>
      </c>
      <c r="B4522" s="398" t="s">
        <v>9479</v>
      </c>
      <c r="C4522" s="398" t="s">
        <v>82</v>
      </c>
      <c r="D4522" s="400" t="s">
        <v>15776</v>
      </c>
    </row>
    <row r="4523" spans="1:4" ht="13.5">
      <c r="A4523" s="399">
        <v>96707</v>
      </c>
      <c r="B4523" s="398" t="s">
        <v>9480</v>
      </c>
      <c r="C4523" s="398" t="s">
        <v>82</v>
      </c>
      <c r="D4523" s="400" t="s">
        <v>14240</v>
      </c>
    </row>
    <row r="4524" spans="1:4" ht="13.5">
      <c r="A4524" s="399">
        <v>96708</v>
      </c>
      <c r="B4524" s="398" t="s">
        <v>9481</v>
      </c>
      <c r="C4524" s="398" t="s">
        <v>82</v>
      </c>
      <c r="D4524" s="400" t="s">
        <v>11337</v>
      </c>
    </row>
    <row r="4525" spans="1:4" ht="13.5">
      <c r="A4525" s="399">
        <v>96709</v>
      </c>
      <c r="B4525" s="398" t="s">
        <v>9482</v>
      </c>
      <c r="C4525" s="398" t="s">
        <v>82</v>
      </c>
      <c r="D4525" s="400" t="s">
        <v>15777</v>
      </c>
    </row>
    <row r="4526" spans="1:4" ht="13.5">
      <c r="A4526" s="399">
        <v>96710</v>
      </c>
      <c r="B4526" s="398" t="s">
        <v>9483</v>
      </c>
      <c r="C4526" s="398" t="s">
        <v>82</v>
      </c>
      <c r="D4526" s="400" t="s">
        <v>8741</v>
      </c>
    </row>
    <row r="4527" spans="1:4" ht="13.5">
      <c r="A4527" s="399">
        <v>96711</v>
      </c>
      <c r="B4527" s="398" t="s">
        <v>9485</v>
      </c>
      <c r="C4527" s="398" t="s">
        <v>82</v>
      </c>
      <c r="D4527" s="400" t="s">
        <v>6921</v>
      </c>
    </row>
    <row r="4528" spans="1:4" ht="13.5">
      <c r="A4528" s="399">
        <v>96712</v>
      </c>
      <c r="B4528" s="398" t="s">
        <v>9487</v>
      </c>
      <c r="C4528" s="398" t="s">
        <v>82</v>
      </c>
      <c r="D4528" s="400" t="s">
        <v>15511</v>
      </c>
    </row>
    <row r="4529" spans="1:4" ht="13.5">
      <c r="A4529" s="399">
        <v>96713</v>
      </c>
      <c r="B4529" s="398" t="s">
        <v>9488</v>
      </c>
      <c r="C4529" s="398" t="s">
        <v>82</v>
      </c>
      <c r="D4529" s="400" t="s">
        <v>11273</v>
      </c>
    </row>
    <row r="4530" spans="1:4" ht="13.5">
      <c r="A4530" s="399">
        <v>96714</v>
      </c>
      <c r="B4530" s="398" t="s">
        <v>9490</v>
      </c>
      <c r="C4530" s="398" t="s">
        <v>82</v>
      </c>
      <c r="D4530" s="400" t="s">
        <v>8236</v>
      </c>
    </row>
    <row r="4531" spans="1:4" ht="13.5">
      <c r="A4531" s="399">
        <v>96715</v>
      </c>
      <c r="B4531" s="398" t="s">
        <v>9491</v>
      </c>
      <c r="C4531" s="398" t="s">
        <v>82</v>
      </c>
      <c r="D4531" s="400" t="s">
        <v>15778</v>
      </c>
    </row>
    <row r="4532" spans="1:4" ht="13.5">
      <c r="A4532" s="399">
        <v>96716</v>
      </c>
      <c r="B4532" s="398" t="s">
        <v>9492</v>
      </c>
      <c r="C4532" s="398" t="s">
        <v>82</v>
      </c>
      <c r="D4532" s="400" t="s">
        <v>15779</v>
      </c>
    </row>
    <row r="4533" spans="1:4" ht="13.5">
      <c r="A4533" s="399">
        <v>96717</v>
      </c>
      <c r="B4533" s="398" t="s">
        <v>9493</v>
      </c>
      <c r="C4533" s="398" t="s">
        <v>82</v>
      </c>
      <c r="D4533" s="400" t="s">
        <v>15780</v>
      </c>
    </row>
    <row r="4534" spans="1:4" ht="13.5">
      <c r="A4534" s="399">
        <v>96736</v>
      </c>
      <c r="B4534" s="398" t="s">
        <v>9494</v>
      </c>
      <c r="C4534" s="398" t="s">
        <v>82</v>
      </c>
      <c r="D4534" s="400" t="s">
        <v>7945</v>
      </c>
    </row>
    <row r="4535" spans="1:4" ht="13.5">
      <c r="A4535" s="399">
        <v>96737</v>
      </c>
      <c r="B4535" s="398" t="s">
        <v>9495</v>
      </c>
      <c r="C4535" s="398" t="s">
        <v>82</v>
      </c>
      <c r="D4535" s="400" t="s">
        <v>5560</v>
      </c>
    </row>
    <row r="4536" spans="1:4" ht="13.5">
      <c r="A4536" s="399">
        <v>96738</v>
      </c>
      <c r="B4536" s="398" t="s">
        <v>9496</v>
      </c>
      <c r="C4536" s="398" t="s">
        <v>82</v>
      </c>
      <c r="D4536" s="400" t="s">
        <v>4193</v>
      </c>
    </row>
    <row r="4537" spans="1:4" ht="13.5">
      <c r="A4537" s="399">
        <v>96739</v>
      </c>
      <c r="B4537" s="398" t="s">
        <v>9498</v>
      </c>
      <c r="C4537" s="398" t="s">
        <v>82</v>
      </c>
      <c r="D4537" s="400" t="s">
        <v>8542</v>
      </c>
    </row>
    <row r="4538" spans="1:4" ht="13.5">
      <c r="A4538" s="399">
        <v>96740</v>
      </c>
      <c r="B4538" s="398" t="s">
        <v>9500</v>
      </c>
      <c r="C4538" s="398" t="s">
        <v>82</v>
      </c>
      <c r="D4538" s="400" t="s">
        <v>13350</v>
      </c>
    </row>
    <row r="4539" spans="1:4" ht="13.5">
      <c r="A4539" s="399">
        <v>96741</v>
      </c>
      <c r="B4539" s="398" t="s">
        <v>9502</v>
      </c>
      <c r="C4539" s="398" t="s">
        <v>82</v>
      </c>
      <c r="D4539" s="400" t="s">
        <v>15781</v>
      </c>
    </row>
    <row r="4540" spans="1:4" ht="13.5">
      <c r="A4540" s="399">
        <v>96742</v>
      </c>
      <c r="B4540" s="398" t="s">
        <v>9503</v>
      </c>
      <c r="C4540" s="398" t="s">
        <v>82</v>
      </c>
      <c r="D4540" s="400" t="s">
        <v>12458</v>
      </c>
    </row>
    <row r="4541" spans="1:4" ht="13.5">
      <c r="A4541" s="399">
        <v>96743</v>
      </c>
      <c r="B4541" s="398" t="s">
        <v>9504</v>
      </c>
      <c r="C4541" s="398" t="s">
        <v>82</v>
      </c>
      <c r="D4541" s="400" t="s">
        <v>8566</v>
      </c>
    </row>
    <row r="4542" spans="1:4" ht="13.5">
      <c r="A4542" s="399">
        <v>96744</v>
      </c>
      <c r="B4542" s="398" t="s">
        <v>9505</v>
      </c>
      <c r="C4542" s="398" t="s">
        <v>82</v>
      </c>
      <c r="D4542" s="400" t="s">
        <v>15782</v>
      </c>
    </row>
    <row r="4543" spans="1:4" ht="13.5">
      <c r="A4543" s="399">
        <v>96745</v>
      </c>
      <c r="B4543" s="398" t="s">
        <v>9506</v>
      </c>
      <c r="C4543" s="398" t="s">
        <v>82</v>
      </c>
      <c r="D4543" s="400" t="s">
        <v>15783</v>
      </c>
    </row>
    <row r="4544" spans="1:4" ht="13.5">
      <c r="A4544" s="399">
        <v>96746</v>
      </c>
      <c r="B4544" s="398" t="s">
        <v>9507</v>
      </c>
      <c r="C4544" s="398" t="s">
        <v>82</v>
      </c>
      <c r="D4544" s="400" t="s">
        <v>15784</v>
      </c>
    </row>
    <row r="4545" spans="1:4" ht="13.5">
      <c r="A4545" s="399">
        <v>96747</v>
      </c>
      <c r="B4545" s="398" t="s">
        <v>9508</v>
      </c>
      <c r="C4545" s="398" t="s">
        <v>82</v>
      </c>
      <c r="D4545" s="400" t="s">
        <v>11918</v>
      </c>
    </row>
    <row r="4546" spans="1:4" ht="13.5">
      <c r="A4546" s="399">
        <v>96748</v>
      </c>
      <c r="B4546" s="398" t="s">
        <v>9509</v>
      </c>
      <c r="C4546" s="398" t="s">
        <v>82</v>
      </c>
      <c r="D4546" s="400" t="s">
        <v>15785</v>
      </c>
    </row>
    <row r="4547" spans="1:4" ht="13.5">
      <c r="A4547" s="399">
        <v>96749</v>
      </c>
      <c r="B4547" s="398" t="s">
        <v>9511</v>
      </c>
      <c r="C4547" s="398" t="s">
        <v>82</v>
      </c>
      <c r="D4547" s="400" t="s">
        <v>10522</v>
      </c>
    </row>
    <row r="4548" spans="1:4" ht="13.5">
      <c r="A4548" s="399">
        <v>96750</v>
      </c>
      <c r="B4548" s="398" t="s">
        <v>9513</v>
      </c>
      <c r="C4548" s="398" t="s">
        <v>82</v>
      </c>
      <c r="D4548" s="400" t="s">
        <v>8349</v>
      </c>
    </row>
    <row r="4549" spans="1:4" ht="13.5">
      <c r="A4549" s="399">
        <v>96751</v>
      </c>
      <c r="B4549" s="398" t="s">
        <v>9514</v>
      </c>
      <c r="C4549" s="398" t="s">
        <v>82</v>
      </c>
      <c r="D4549" s="400" t="s">
        <v>13718</v>
      </c>
    </row>
    <row r="4550" spans="1:4" ht="13.5">
      <c r="A4550" s="399">
        <v>96752</v>
      </c>
      <c r="B4550" s="398" t="s">
        <v>9516</v>
      </c>
      <c r="C4550" s="398" t="s">
        <v>82</v>
      </c>
      <c r="D4550" s="400" t="s">
        <v>15786</v>
      </c>
    </row>
    <row r="4551" spans="1:4" ht="13.5">
      <c r="A4551" s="399">
        <v>96753</v>
      </c>
      <c r="B4551" s="398" t="s">
        <v>9517</v>
      </c>
      <c r="C4551" s="398" t="s">
        <v>82</v>
      </c>
      <c r="D4551" s="400" t="s">
        <v>15787</v>
      </c>
    </row>
    <row r="4552" spans="1:4" ht="13.5">
      <c r="A4552" s="399">
        <v>96754</v>
      </c>
      <c r="B4552" s="398" t="s">
        <v>9518</v>
      </c>
      <c r="C4552" s="398" t="s">
        <v>82</v>
      </c>
      <c r="D4552" s="400" t="s">
        <v>15788</v>
      </c>
    </row>
    <row r="4553" spans="1:4" ht="13.5">
      <c r="A4553" s="399">
        <v>96755</v>
      </c>
      <c r="B4553" s="398" t="s">
        <v>9519</v>
      </c>
      <c r="C4553" s="398" t="s">
        <v>82</v>
      </c>
      <c r="D4553" s="400" t="s">
        <v>15789</v>
      </c>
    </row>
    <row r="4554" spans="1:4" ht="13.5">
      <c r="A4554" s="399">
        <v>96756</v>
      </c>
      <c r="B4554" s="398" t="s">
        <v>9520</v>
      </c>
      <c r="C4554" s="398" t="s">
        <v>82</v>
      </c>
      <c r="D4554" s="400" t="s">
        <v>8451</v>
      </c>
    </row>
    <row r="4555" spans="1:4" ht="13.5">
      <c r="A4555" s="399">
        <v>96757</v>
      </c>
      <c r="B4555" s="398" t="s">
        <v>9521</v>
      </c>
      <c r="C4555" s="398" t="s">
        <v>82</v>
      </c>
      <c r="D4555" s="400" t="s">
        <v>5267</v>
      </c>
    </row>
    <row r="4556" spans="1:4" ht="13.5">
      <c r="A4556" s="399">
        <v>96758</v>
      </c>
      <c r="B4556" s="398" t="s">
        <v>9522</v>
      </c>
      <c r="C4556" s="398" t="s">
        <v>82</v>
      </c>
      <c r="D4556" s="400" t="s">
        <v>11241</v>
      </c>
    </row>
    <row r="4557" spans="1:4" ht="13.5">
      <c r="A4557" s="399">
        <v>96759</v>
      </c>
      <c r="B4557" s="398" t="s">
        <v>9524</v>
      </c>
      <c r="C4557" s="398" t="s">
        <v>82</v>
      </c>
      <c r="D4557" s="400" t="s">
        <v>5688</v>
      </c>
    </row>
    <row r="4558" spans="1:4" ht="13.5">
      <c r="A4558" s="399">
        <v>96760</v>
      </c>
      <c r="B4558" s="398" t="s">
        <v>9525</v>
      </c>
      <c r="C4558" s="398" t="s">
        <v>82</v>
      </c>
      <c r="D4558" s="400" t="s">
        <v>15790</v>
      </c>
    </row>
    <row r="4559" spans="1:4" ht="13.5">
      <c r="A4559" s="399">
        <v>96761</v>
      </c>
      <c r="B4559" s="398" t="s">
        <v>9526</v>
      </c>
      <c r="C4559" s="398" t="s">
        <v>82</v>
      </c>
      <c r="D4559" s="400" t="s">
        <v>15791</v>
      </c>
    </row>
    <row r="4560" spans="1:4" ht="13.5">
      <c r="A4560" s="399">
        <v>96762</v>
      </c>
      <c r="B4560" s="398" t="s">
        <v>9527</v>
      </c>
      <c r="C4560" s="398" t="s">
        <v>82</v>
      </c>
      <c r="D4560" s="400" t="s">
        <v>15792</v>
      </c>
    </row>
    <row r="4561" spans="1:4" ht="13.5">
      <c r="A4561" s="399">
        <v>96763</v>
      </c>
      <c r="B4561" s="398" t="s">
        <v>9528</v>
      </c>
      <c r="C4561" s="398" t="s">
        <v>82</v>
      </c>
      <c r="D4561" s="400" t="s">
        <v>15793</v>
      </c>
    </row>
    <row r="4562" spans="1:4" ht="13.5">
      <c r="A4562" s="399">
        <v>96764</v>
      </c>
      <c r="B4562" s="398" t="s">
        <v>9529</v>
      </c>
      <c r="C4562" s="398" t="s">
        <v>82</v>
      </c>
      <c r="D4562" s="400" t="s">
        <v>15794</v>
      </c>
    </row>
    <row r="4563" spans="1:4" ht="13.5">
      <c r="A4563" s="399">
        <v>96802</v>
      </c>
      <c r="B4563" s="398" t="s">
        <v>9530</v>
      </c>
      <c r="C4563" s="398" t="s">
        <v>82</v>
      </c>
      <c r="D4563" s="400" t="s">
        <v>15795</v>
      </c>
    </row>
    <row r="4564" spans="1:4" ht="13.5">
      <c r="A4564" s="399">
        <v>96803</v>
      </c>
      <c r="B4564" s="398" t="s">
        <v>9531</v>
      </c>
      <c r="C4564" s="398" t="s">
        <v>82</v>
      </c>
      <c r="D4564" s="400" t="s">
        <v>15796</v>
      </c>
    </row>
    <row r="4565" spans="1:4" ht="13.5">
      <c r="A4565" s="399">
        <v>96804</v>
      </c>
      <c r="B4565" s="398" t="s">
        <v>9532</v>
      </c>
      <c r="C4565" s="398" t="s">
        <v>82</v>
      </c>
      <c r="D4565" s="400" t="s">
        <v>15797</v>
      </c>
    </row>
    <row r="4566" spans="1:4" ht="13.5">
      <c r="A4566" s="399">
        <v>96805</v>
      </c>
      <c r="B4566" s="398" t="s">
        <v>9533</v>
      </c>
      <c r="C4566" s="398" t="s">
        <v>82</v>
      </c>
      <c r="D4566" s="400" t="s">
        <v>15798</v>
      </c>
    </row>
    <row r="4567" spans="1:4" ht="13.5">
      <c r="A4567" s="399">
        <v>96806</v>
      </c>
      <c r="B4567" s="398" t="s">
        <v>9534</v>
      </c>
      <c r="C4567" s="398" t="s">
        <v>82</v>
      </c>
      <c r="D4567" s="400" t="s">
        <v>15799</v>
      </c>
    </row>
    <row r="4568" spans="1:4" ht="13.5">
      <c r="A4568" s="399">
        <v>96807</v>
      </c>
      <c r="B4568" s="398" t="s">
        <v>9535</v>
      </c>
      <c r="C4568" s="398" t="s">
        <v>82</v>
      </c>
      <c r="D4568" s="400" t="s">
        <v>15800</v>
      </c>
    </row>
    <row r="4569" spans="1:4" ht="13.5">
      <c r="A4569" s="399">
        <v>96808</v>
      </c>
      <c r="B4569" s="398" t="s">
        <v>9536</v>
      </c>
      <c r="C4569" s="398" t="s">
        <v>82</v>
      </c>
      <c r="D4569" s="400" t="s">
        <v>15459</v>
      </c>
    </row>
    <row r="4570" spans="1:4" ht="13.5">
      <c r="A4570" s="399">
        <v>96809</v>
      </c>
      <c r="B4570" s="398" t="s">
        <v>9537</v>
      </c>
      <c r="C4570" s="398" t="s">
        <v>82</v>
      </c>
      <c r="D4570" s="400" t="s">
        <v>7006</v>
      </c>
    </row>
    <row r="4571" spans="1:4" ht="13.5">
      <c r="A4571" s="399">
        <v>96810</v>
      </c>
      <c r="B4571" s="398" t="s">
        <v>9538</v>
      </c>
      <c r="C4571" s="398" t="s">
        <v>82</v>
      </c>
      <c r="D4571" s="400" t="s">
        <v>6996</v>
      </c>
    </row>
    <row r="4572" spans="1:4" ht="13.5">
      <c r="A4572" s="399">
        <v>96811</v>
      </c>
      <c r="B4572" s="398" t="s">
        <v>9539</v>
      </c>
      <c r="C4572" s="398" t="s">
        <v>82</v>
      </c>
      <c r="D4572" s="400" t="s">
        <v>5440</v>
      </c>
    </row>
    <row r="4573" spans="1:4" ht="13.5">
      <c r="A4573" s="399">
        <v>96812</v>
      </c>
      <c r="B4573" s="398" t="s">
        <v>9541</v>
      </c>
      <c r="C4573" s="398" t="s">
        <v>82</v>
      </c>
      <c r="D4573" s="400" t="s">
        <v>15801</v>
      </c>
    </row>
    <row r="4574" spans="1:4" ht="13.5">
      <c r="A4574" s="399">
        <v>96813</v>
      </c>
      <c r="B4574" s="398" t="s">
        <v>9542</v>
      </c>
      <c r="C4574" s="398" t="s">
        <v>82</v>
      </c>
      <c r="D4574" s="400" t="s">
        <v>13108</v>
      </c>
    </row>
    <row r="4575" spans="1:4" ht="13.5">
      <c r="A4575" s="399">
        <v>96814</v>
      </c>
      <c r="B4575" s="398" t="s">
        <v>9543</v>
      </c>
      <c r="C4575" s="398" t="s">
        <v>82</v>
      </c>
      <c r="D4575" s="400" t="s">
        <v>8686</v>
      </c>
    </row>
    <row r="4576" spans="1:4" ht="13.5">
      <c r="A4576" s="399">
        <v>96815</v>
      </c>
      <c r="B4576" s="398" t="s">
        <v>9545</v>
      </c>
      <c r="C4576" s="398" t="s">
        <v>82</v>
      </c>
      <c r="D4576" s="400" t="s">
        <v>15802</v>
      </c>
    </row>
    <row r="4577" spans="1:4" ht="13.5">
      <c r="A4577" s="399">
        <v>96816</v>
      </c>
      <c r="B4577" s="398" t="s">
        <v>9546</v>
      </c>
      <c r="C4577" s="398" t="s">
        <v>82</v>
      </c>
      <c r="D4577" s="400" t="s">
        <v>10915</v>
      </c>
    </row>
    <row r="4578" spans="1:4" ht="13.5">
      <c r="A4578" s="399">
        <v>96817</v>
      </c>
      <c r="B4578" s="398" t="s">
        <v>9547</v>
      </c>
      <c r="C4578" s="398" t="s">
        <v>82</v>
      </c>
      <c r="D4578" s="400" t="s">
        <v>15803</v>
      </c>
    </row>
    <row r="4579" spans="1:4" ht="13.5">
      <c r="A4579" s="399">
        <v>96818</v>
      </c>
      <c r="B4579" s="398" t="s">
        <v>9548</v>
      </c>
      <c r="C4579" s="398" t="s">
        <v>82</v>
      </c>
      <c r="D4579" s="400" t="s">
        <v>12416</v>
      </c>
    </row>
    <row r="4580" spans="1:4" ht="13.5">
      <c r="A4580" s="399">
        <v>96819</v>
      </c>
      <c r="B4580" s="398" t="s">
        <v>9549</v>
      </c>
      <c r="C4580" s="398" t="s">
        <v>82</v>
      </c>
      <c r="D4580" s="400" t="s">
        <v>12416</v>
      </c>
    </row>
    <row r="4581" spans="1:4" ht="13.5">
      <c r="A4581" s="399">
        <v>96820</v>
      </c>
      <c r="B4581" s="398" t="s">
        <v>9550</v>
      </c>
      <c r="C4581" s="398" t="s">
        <v>82</v>
      </c>
      <c r="D4581" s="400" t="s">
        <v>10562</v>
      </c>
    </row>
    <row r="4582" spans="1:4" ht="13.5">
      <c r="A4582" s="399">
        <v>96821</v>
      </c>
      <c r="B4582" s="398" t="s">
        <v>9552</v>
      </c>
      <c r="C4582" s="398" t="s">
        <v>82</v>
      </c>
      <c r="D4582" s="400" t="s">
        <v>15804</v>
      </c>
    </row>
    <row r="4583" spans="1:4" ht="13.5">
      <c r="A4583" s="399">
        <v>96822</v>
      </c>
      <c r="B4583" s="398" t="s">
        <v>9553</v>
      </c>
      <c r="C4583" s="398" t="s">
        <v>82</v>
      </c>
      <c r="D4583" s="400" t="s">
        <v>15805</v>
      </c>
    </row>
    <row r="4584" spans="1:4" ht="13.5">
      <c r="A4584" s="399">
        <v>96823</v>
      </c>
      <c r="B4584" s="398" t="s">
        <v>9554</v>
      </c>
      <c r="C4584" s="398" t="s">
        <v>82</v>
      </c>
      <c r="D4584" s="400" t="s">
        <v>15806</v>
      </c>
    </row>
    <row r="4585" spans="1:4" ht="13.5">
      <c r="A4585" s="399">
        <v>96824</v>
      </c>
      <c r="B4585" s="398" t="s">
        <v>9555</v>
      </c>
      <c r="C4585" s="398" t="s">
        <v>82</v>
      </c>
      <c r="D4585" s="400" t="s">
        <v>4542</v>
      </c>
    </row>
    <row r="4586" spans="1:4" ht="13.5">
      <c r="A4586" s="399">
        <v>96825</v>
      </c>
      <c r="B4586" s="398" t="s">
        <v>9557</v>
      </c>
      <c r="C4586" s="398" t="s">
        <v>82</v>
      </c>
      <c r="D4586" s="400" t="s">
        <v>12187</v>
      </c>
    </row>
    <row r="4587" spans="1:4" ht="13.5">
      <c r="A4587" s="399">
        <v>96826</v>
      </c>
      <c r="B4587" s="398" t="s">
        <v>9558</v>
      </c>
      <c r="C4587" s="398" t="s">
        <v>82</v>
      </c>
      <c r="D4587" s="400" t="s">
        <v>15807</v>
      </c>
    </row>
    <row r="4588" spans="1:4" ht="13.5">
      <c r="A4588" s="399">
        <v>96827</v>
      </c>
      <c r="B4588" s="398" t="s">
        <v>9559</v>
      </c>
      <c r="C4588" s="398" t="s">
        <v>82</v>
      </c>
      <c r="D4588" s="400" t="s">
        <v>4820</v>
      </c>
    </row>
    <row r="4589" spans="1:4" ht="13.5">
      <c r="A4589" s="399">
        <v>96828</v>
      </c>
      <c r="B4589" s="398" t="s">
        <v>9560</v>
      </c>
      <c r="C4589" s="398" t="s">
        <v>82</v>
      </c>
      <c r="D4589" s="400" t="s">
        <v>15808</v>
      </c>
    </row>
    <row r="4590" spans="1:4" ht="13.5">
      <c r="A4590" s="399">
        <v>96829</v>
      </c>
      <c r="B4590" s="398" t="s">
        <v>9561</v>
      </c>
      <c r="C4590" s="398" t="s">
        <v>82</v>
      </c>
      <c r="D4590" s="400" t="s">
        <v>8662</v>
      </c>
    </row>
    <row r="4591" spans="1:4" ht="13.5">
      <c r="A4591" s="399">
        <v>96830</v>
      </c>
      <c r="B4591" s="398" t="s">
        <v>9562</v>
      </c>
      <c r="C4591" s="398" t="s">
        <v>82</v>
      </c>
      <c r="D4591" s="400" t="s">
        <v>15809</v>
      </c>
    </row>
    <row r="4592" spans="1:4" ht="13.5">
      <c r="A4592" s="399">
        <v>96831</v>
      </c>
      <c r="B4592" s="398" t="s">
        <v>9563</v>
      </c>
      <c r="C4592" s="398" t="s">
        <v>82</v>
      </c>
      <c r="D4592" s="400" t="s">
        <v>8672</v>
      </c>
    </row>
    <row r="4593" spans="1:4" ht="13.5">
      <c r="A4593" s="399">
        <v>96832</v>
      </c>
      <c r="B4593" s="398" t="s">
        <v>9565</v>
      </c>
      <c r="C4593" s="398" t="s">
        <v>82</v>
      </c>
      <c r="D4593" s="400" t="s">
        <v>15810</v>
      </c>
    </row>
    <row r="4594" spans="1:4" ht="13.5">
      <c r="A4594" s="399">
        <v>96833</v>
      </c>
      <c r="B4594" s="398" t="s">
        <v>9566</v>
      </c>
      <c r="C4594" s="398" t="s">
        <v>82</v>
      </c>
      <c r="D4594" s="400" t="s">
        <v>9489</v>
      </c>
    </row>
    <row r="4595" spans="1:4" ht="13.5">
      <c r="A4595" s="399">
        <v>96834</v>
      </c>
      <c r="B4595" s="398" t="s">
        <v>9567</v>
      </c>
      <c r="C4595" s="398" t="s">
        <v>82</v>
      </c>
      <c r="D4595" s="400" t="s">
        <v>15811</v>
      </c>
    </row>
    <row r="4596" spans="1:4" ht="13.5">
      <c r="A4596" s="399">
        <v>96835</v>
      </c>
      <c r="B4596" s="398" t="s">
        <v>9568</v>
      </c>
      <c r="C4596" s="398" t="s">
        <v>82</v>
      </c>
      <c r="D4596" s="400" t="s">
        <v>15812</v>
      </c>
    </row>
    <row r="4597" spans="1:4" ht="13.5">
      <c r="A4597" s="399">
        <v>96836</v>
      </c>
      <c r="B4597" s="398" t="s">
        <v>9569</v>
      </c>
      <c r="C4597" s="398" t="s">
        <v>82</v>
      </c>
      <c r="D4597" s="400" t="s">
        <v>15813</v>
      </c>
    </row>
    <row r="4598" spans="1:4" ht="13.5">
      <c r="A4598" s="399">
        <v>96837</v>
      </c>
      <c r="B4598" s="398" t="s">
        <v>9570</v>
      </c>
      <c r="C4598" s="398" t="s">
        <v>82</v>
      </c>
      <c r="D4598" s="400" t="s">
        <v>6992</v>
      </c>
    </row>
    <row r="4599" spans="1:4" ht="13.5">
      <c r="A4599" s="399">
        <v>96838</v>
      </c>
      <c r="B4599" s="398" t="s">
        <v>9572</v>
      </c>
      <c r="C4599" s="398" t="s">
        <v>82</v>
      </c>
      <c r="D4599" s="400" t="s">
        <v>6889</v>
      </c>
    </row>
    <row r="4600" spans="1:4" ht="13.5">
      <c r="A4600" s="399">
        <v>96839</v>
      </c>
      <c r="B4600" s="398" t="s">
        <v>9574</v>
      </c>
      <c r="C4600" s="398" t="s">
        <v>82</v>
      </c>
      <c r="D4600" s="400" t="s">
        <v>15814</v>
      </c>
    </row>
    <row r="4601" spans="1:4" ht="13.5">
      <c r="A4601" s="399">
        <v>96840</v>
      </c>
      <c r="B4601" s="398" t="s">
        <v>9576</v>
      </c>
      <c r="C4601" s="398" t="s">
        <v>82</v>
      </c>
      <c r="D4601" s="400" t="s">
        <v>15815</v>
      </c>
    </row>
    <row r="4602" spans="1:4" ht="13.5">
      <c r="A4602" s="399">
        <v>96841</v>
      </c>
      <c r="B4602" s="398" t="s">
        <v>9577</v>
      </c>
      <c r="C4602" s="398" t="s">
        <v>82</v>
      </c>
      <c r="D4602" s="400" t="s">
        <v>15816</v>
      </c>
    </row>
    <row r="4603" spans="1:4" ht="13.5">
      <c r="A4603" s="399">
        <v>96842</v>
      </c>
      <c r="B4603" s="398" t="s">
        <v>9579</v>
      </c>
      <c r="C4603" s="398" t="s">
        <v>82</v>
      </c>
      <c r="D4603" s="400" t="s">
        <v>9179</v>
      </c>
    </row>
    <row r="4604" spans="1:4" ht="13.5">
      <c r="A4604" s="399">
        <v>96843</v>
      </c>
      <c r="B4604" s="398" t="s">
        <v>9580</v>
      </c>
      <c r="C4604" s="398" t="s">
        <v>82</v>
      </c>
      <c r="D4604" s="400" t="s">
        <v>15817</v>
      </c>
    </row>
    <row r="4605" spans="1:4" ht="13.5">
      <c r="A4605" s="399">
        <v>96844</v>
      </c>
      <c r="B4605" s="398" t="s">
        <v>9581</v>
      </c>
      <c r="C4605" s="398" t="s">
        <v>82</v>
      </c>
      <c r="D4605" s="400" t="s">
        <v>15818</v>
      </c>
    </row>
    <row r="4606" spans="1:4" ht="13.5">
      <c r="A4606" s="399">
        <v>96845</v>
      </c>
      <c r="B4606" s="398" t="s">
        <v>9582</v>
      </c>
      <c r="C4606" s="398" t="s">
        <v>82</v>
      </c>
      <c r="D4606" s="400" t="s">
        <v>15819</v>
      </c>
    </row>
    <row r="4607" spans="1:4" ht="13.5">
      <c r="A4607" s="399">
        <v>96846</v>
      </c>
      <c r="B4607" s="398" t="s">
        <v>9584</v>
      </c>
      <c r="C4607" s="398" t="s">
        <v>82</v>
      </c>
      <c r="D4607" s="400" t="s">
        <v>15820</v>
      </c>
    </row>
    <row r="4608" spans="1:4" ht="13.5">
      <c r="A4608" s="399">
        <v>96847</v>
      </c>
      <c r="B4608" s="398" t="s">
        <v>9586</v>
      </c>
      <c r="C4608" s="398" t="s">
        <v>82</v>
      </c>
      <c r="D4608" s="400" t="s">
        <v>15821</v>
      </c>
    </row>
    <row r="4609" spans="1:4" ht="13.5">
      <c r="A4609" s="399">
        <v>96848</v>
      </c>
      <c r="B4609" s="398" t="s">
        <v>9587</v>
      </c>
      <c r="C4609" s="398" t="s">
        <v>82</v>
      </c>
      <c r="D4609" s="400" t="s">
        <v>13653</v>
      </c>
    </row>
    <row r="4610" spans="1:4" ht="13.5">
      <c r="A4610" s="399">
        <v>96849</v>
      </c>
      <c r="B4610" s="398" t="s">
        <v>9588</v>
      </c>
      <c r="C4610" s="398" t="s">
        <v>82</v>
      </c>
      <c r="D4610" s="400" t="s">
        <v>15822</v>
      </c>
    </row>
    <row r="4611" spans="1:4" ht="13.5">
      <c r="A4611" s="399">
        <v>96850</v>
      </c>
      <c r="B4611" s="398" t="s">
        <v>9589</v>
      </c>
      <c r="C4611" s="398" t="s">
        <v>82</v>
      </c>
      <c r="D4611" s="400" t="s">
        <v>15823</v>
      </c>
    </row>
    <row r="4612" spans="1:4" ht="13.5">
      <c r="A4612" s="399">
        <v>96851</v>
      </c>
      <c r="B4612" s="398" t="s">
        <v>9590</v>
      </c>
      <c r="C4612" s="398" t="s">
        <v>82</v>
      </c>
      <c r="D4612" s="400" t="s">
        <v>8767</v>
      </c>
    </row>
    <row r="4613" spans="1:4" ht="13.5">
      <c r="A4613" s="399">
        <v>96852</v>
      </c>
      <c r="B4613" s="398" t="s">
        <v>9592</v>
      </c>
      <c r="C4613" s="398" t="s">
        <v>82</v>
      </c>
      <c r="D4613" s="400" t="s">
        <v>12565</v>
      </c>
    </row>
    <row r="4614" spans="1:4" ht="13.5">
      <c r="A4614" s="399">
        <v>96853</v>
      </c>
      <c r="B4614" s="398" t="s">
        <v>9593</v>
      </c>
      <c r="C4614" s="398" t="s">
        <v>82</v>
      </c>
      <c r="D4614" s="400" t="s">
        <v>8510</v>
      </c>
    </row>
    <row r="4615" spans="1:4" ht="13.5">
      <c r="A4615" s="399">
        <v>96854</v>
      </c>
      <c r="B4615" s="398" t="s">
        <v>9594</v>
      </c>
      <c r="C4615" s="398" t="s">
        <v>82</v>
      </c>
      <c r="D4615" s="400" t="s">
        <v>12011</v>
      </c>
    </row>
    <row r="4616" spans="1:4" ht="13.5">
      <c r="A4616" s="399">
        <v>96855</v>
      </c>
      <c r="B4616" s="398" t="s">
        <v>9595</v>
      </c>
      <c r="C4616" s="398" t="s">
        <v>82</v>
      </c>
      <c r="D4616" s="400" t="s">
        <v>8229</v>
      </c>
    </row>
    <row r="4617" spans="1:4" ht="13.5">
      <c r="A4617" s="399">
        <v>96856</v>
      </c>
      <c r="B4617" s="398" t="s">
        <v>9596</v>
      </c>
      <c r="C4617" s="398" t="s">
        <v>82</v>
      </c>
      <c r="D4617" s="400" t="s">
        <v>15624</v>
      </c>
    </row>
    <row r="4618" spans="1:4" ht="13.5">
      <c r="A4618" s="399">
        <v>96857</v>
      </c>
      <c r="B4618" s="398" t="s">
        <v>9597</v>
      </c>
      <c r="C4618" s="398" t="s">
        <v>82</v>
      </c>
      <c r="D4618" s="400" t="s">
        <v>14310</v>
      </c>
    </row>
    <row r="4619" spans="1:4" ht="13.5">
      <c r="A4619" s="399">
        <v>96858</v>
      </c>
      <c r="B4619" s="398" t="s">
        <v>9598</v>
      </c>
      <c r="C4619" s="398" t="s">
        <v>82</v>
      </c>
      <c r="D4619" s="400" t="s">
        <v>15824</v>
      </c>
    </row>
    <row r="4620" spans="1:4" ht="13.5">
      <c r="A4620" s="399">
        <v>96859</v>
      </c>
      <c r="B4620" s="398" t="s">
        <v>9599</v>
      </c>
      <c r="C4620" s="398" t="s">
        <v>82</v>
      </c>
      <c r="D4620" s="400" t="s">
        <v>15825</v>
      </c>
    </row>
    <row r="4621" spans="1:4" ht="13.5">
      <c r="A4621" s="399">
        <v>96860</v>
      </c>
      <c r="B4621" s="398" t="s">
        <v>9600</v>
      </c>
      <c r="C4621" s="398" t="s">
        <v>82</v>
      </c>
      <c r="D4621" s="400" t="s">
        <v>10729</v>
      </c>
    </row>
    <row r="4622" spans="1:4" ht="13.5">
      <c r="A4622" s="399">
        <v>96861</v>
      </c>
      <c r="B4622" s="398" t="s">
        <v>9602</v>
      </c>
      <c r="C4622" s="398" t="s">
        <v>82</v>
      </c>
      <c r="D4622" s="400" t="s">
        <v>15826</v>
      </c>
    </row>
    <row r="4623" spans="1:4" ht="13.5">
      <c r="A4623" s="399">
        <v>96862</v>
      </c>
      <c r="B4623" s="398" t="s">
        <v>9603</v>
      </c>
      <c r="C4623" s="398" t="s">
        <v>82</v>
      </c>
      <c r="D4623" s="400" t="s">
        <v>13718</v>
      </c>
    </row>
    <row r="4624" spans="1:4" ht="13.5">
      <c r="A4624" s="399">
        <v>96863</v>
      </c>
      <c r="B4624" s="398" t="s">
        <v>9605</v>
      </c>
      <c r="C4624" s="398" t="s">
        <v>82</v>
      </c>
      <c r="D4624" s="400" t="s">
        <v>15827</v>
      </c>
    </row>
    <row r="4625" spans="1:4" ht="13.5">
      <c r="A4625" s="399">
        <v>96864</v>
      </c>
      <c r="B4625" s="398" t="s">
        <v>9606</v>
      </c>
      <c r="C4625" s="398" t="s">
        <v>82</v>
      </c>
      <c r="D4625" s="400" t="s">
        <v>15828</v>
      </c>
    </row>
    <row r="4626" spans="1:4" ht="13.5">
      <c r="A4626" s="399">
        <v>96865</v>
      </c>
      <c r="B4626" s="398" t="s">
        <v>9607</v>
      </c>
      <c r="C4626" s="398" t="s">
        <v>82</v>
      </c>
      <c r="D4626" s="400" t="s">
        <v>13384</v>
      </c>
    </row>
    <row r="4627" spans="1:4" ht="13.5">
      <c r="A4627" s="399">
        <v>96866</v>
      </c>
      <c r="B4627" s="398" t="s">
        <v>9608</v>
      </c>
      <c r="C4627" s="398" t="s">
        <v>82</v>
      </c>
      <c r="D4627" s="400" t="s">
        <v>15829</v>
      </c>
    </row>
    <row r="4628" spans="1:4" ht="13.5">
      <c r="A4628" s="399">
        <v>96867</v>
      </c>
      <c r="B4628" s="398" t="s">
        <v>9609</v>
      </c>
      <c r="C4628" s="398" t="s">
        <v>82</v>
      </c>
      <c r="D4628" s="400" t="s">
        <v>15830</v>
      </c>
    </row>
    <row r="4629" spans="1:4" ht="13.5">
      <c r="A4629" s="399">
        <v>96868</v>
      </c>
      <c r="B4629" s="398" t="s">
        <v>9610</v>
      </c>
      <c r="C4629" s="398" t="s">
        <v>82</v>
      </c>
      <c r="D4629" s="400" t="s">
        <v>15831</v>
      </c>
    </row>
    <row r="4630" spans="1:4" ht="13.5">
      <c r="A4630" s="399">
        <v>96869</v>
      </c>
      <c r="B4630" s="398" t="s">
        <v>9611</v>
      </c>
      <c r="C4630" s="398" t="s">
        <v>82</v>
      </c>
      <c r="D4630" s="400" t="s">
        <v>15832</v>
      </c>
    </row>
    <row r="4631" spans="1:4" ht="13.5">
      <c r="A4631" s="399">
        <v>96870</v>
      </c>
      <c r="B4631" s="398" t="s">
        <v>9612</v>
      </c>
      <c r="C4631" s="398" t="s">
        <v>82</v>
      </c>
      <c r="D4631" s="400" t="s">
        <v>15833</v>
      </c>
    </row>
    <row r="4632" spans="1:4" ht="13.5">
      <c r="A4632" s="399">
        <v>96871</v>
      </c>
      <c r="B4632" s="398" t="s">
        <v>9613</v>
      </c>
      <c r="C4632" s="398" t="s">
        <v>82</v>
      </c>
      <c r="D4632" s="400" t="s">
        <v>9852</v>
      </c>
    </row>
    <row r="4633" spans="1:4" ht="13.5">
      <c r="A4633" s="399">
        <v>96872</v>
      </c>
      <c r="B4633" s="398" t="s">
        <v>9615</v>
      </c>
      <c r="C4633" s="398" t="s">
        <v>82</v>
      </c>
      <c r="D4633" s="400" t="s">
        <v>15834</v>
      </c>
    </row>
    <row r="4634" spans="1:4" ht="13.5">
      <c r="A4634" s="399">
        <v>96873</v>
      </c>
      <c r="B4634" s="398" t="s">
        <v>9616</v>
      </c>
      <c r="C4634" s="398" t="s">
        <v>82</v>
      </c>
      <c r="D4634" s="400" t="s">
        <v>15835</v>
      </c>
    </row>
    <row r="4635" spans="1:4" ht="13.5">
      <c r="A4635" s="399">
        <v>96874</v>
      </c>
      <c r="B4635" s="398" t="s">
        <v>9617</v>
      </c>
      <c r="C4635" s="398" t="s">
        <v>82</v>
      </c>
      <c r="D4635" s="400" t="s">
        <v>15836</v>
      </c>
    </row>
    <row r="4636" spans="1:4" ht="13.5">
      <c r="A4636" s="399">
        <v>96875</v>
      </c>
      <c r="B4636" s="398" t="s">
        <v>9618</v>
      </c>
      <c r="C4636" s="398" t="s">
        <v>82</v>
      </c>
      <c r="D4636" s="400" t="s">
        <v>15837</v>
      </c>
    </row>
    <row r="4637" spans="1:4" ht="13.5">
      <c r="A4637" s="399">
        <v>96876</v>
      </c>
      <c r="B4637" s="398" t="s">
        <v>9619</v>
      </c>
      <c r="C4637" s="398" t="s">
        <v>82</v>
      </c>
      <c r="D4637" s="400" t="s">
        <v>14446</v>
      </c>
    </row>
    <row r="4638" spans="1:4" ht="13.5">
      <c r="A4638" s="399">
        <v>96877</v>
      </c>
      <c r="B4638" s="398" t="s">
        <v>9620</v>
      </c>
      <c r="C4638" s="398" t="s">
        <v>82</v>
      </c>
      <c r="D4638" s="400" t="s">
        <v>15838</v>
      </c>
    </row>
    <row r="4639" spans="1:4" ht="13.5">
      <c r="A4639" s="399">
        <v>96878</v>
      </c>
      <c r="B4639" s="398" t="s">
        <v>9621</v>
      </c>
      <c r="C4639" s="398" t="s">
        <v>82</v>
      </c>
      <c r="D4639" s="400" t="s">
        <v>15839</v>
      </c>
    </row>
    <row r="4640" spans="1:4" ht="13.5">
      <c r="A4640" s="399">
        <v>96879</v>
      </c>
      <c r="B4640" s="398" t="s">
        <v>9622</v>
      </c>
      <c r="C4640" s="398" t="s">
        <v>82</v>
      </c>
      <c r="D4640" s="400" t="s">
        <v>15840</v>
      </c>
    </row>
    <row r="4641" spans="1:4" ht="13.5">
      <c r="A4641" s="399">
        <v>96880</v>
      </c>
      <c r="B4641" s="398" t="s">
        <v>9623</v>
      </c>
      <c r="C4641" s="398" t="s">
        <v>82</v>
      </c>
      <c r="D4641" s="400" t="s">
        <v>15841</v>
      </c>
    </row>
    <row r="4642" spans="1:4" ht="13.5">
      <c r="A4642" s="399">
        <v>96881</v>
      </c>
      <c r="B4642" s="398" t="s">
        <v>9624</v>
      </c>
      <c r="C4642" s="398" t="s">
        <v>82</v>
      </c>
      <c r="D4642" s="400" t="s">
        <v>15842</v>
      </c>
    </row>
    <row r="4643" spans="1:4" ht="13.5">
      <c r="A4643" s="399">
        <v>97425</v>
      </c>
      <c r="B4643" s="398" t="s">
        <v>9625</v>
      </c>
      <c r="C4643" s="398" t="s">
        <v>82</v>
      </c>
      <c r="D4643" s="400" t="s">
        <v>15843</v>
      </c>
    </row>
    <row r="4644" spans="1:4" ht="13.5">
      <c r="A4644" s="399">
        <v>97426</v>
      </c>
      <c r="B4644" s="398" t="s">
        <v>9626</v>
      </c>
      <c r="C4644" s="398" t="s">
        <v>82</v>
      </c>
      <c r="D4644" s="400" t="s">
        <v>9585</v>
      </c>
    </row>
    <row r="4645" spans="1:4" ht="13.5">
      <c r="A4645" s="399">
        <v>97427</v>
      </c>
      <c r="B4645" s="398" t="s">
        <v>9627</v>
      </c>
      <c r="C4645" s="398" t="s">
        <v>82</v>
      </c>
      <c r="D4645" s="400" t="s">
        <v>14357</v>
      </c>
    </row>
    <row r="4646" spans="1:4" ht="13.5">
      <c r="A4646" s="399">
        <v>97428</v>
      </c>
      <c r="B4646" s="398" t="s">
        <v>9628</v>
      </c>
      <c r="C4646" s="398" t="s">
        <v>82</v>
      </c>
      <c r="D4646" s="400" t="s">
        <v>8183</v>
      </c>
    </row>
    <row r="4647" spans="1:4" ht="13.5">
      <c r="A4647" s="399">
        <v>97429</v>
      </c>
      <c r="B4647" s="398" t="s">
        <v>9629</v>
      </c>
      <c r="C4647" s="398" t="s">
        <v>82</v>
      </c>
      <c r="D4647" s="400" t="s">
        <v>6646</v>
      </c>
    </row>
    <row r="4648" spans="1:4" ht="13.5">
      <c r="A4648" s="399">
        <v>97430</v>
      </c>
      <c r="B4648" s="398" t="s">
        <v>9630</v>
      </c>
      <c r="C4648" s="398" t="s">
        <v>82</v>
      </c>
      <c r="D4648" s="400" t="s">
        <v>15465</v>
      </c>
    </row>
    <row r="4649" spans="1:4" ht="13.5">
      <c r="A4649" s="399">
        <v>97431</v>
      </c>
      <c r="B4649" s="398" t="s">
        <v>9631</v>
      </c>
      <c r="C4649" s="398" t="s">
        <v>82</v>
      </c>
      <c r="D4649" s="400" t="s">
        <v>15844</v>
      </c>
    </row>
    <row r="4650" spans="1:4" ht="13.5">
      <c r="A4650" s="399">
        <v>97432</v>
      </c>
      <c r="B4650" s="398" t="s">
        <v>9632</v>
      </c>
      <c r="C4650" s="398" t="s">
        <v>82</v>
      </c>
      <c r="D4650" s="400" t="s">
        <v>15845</v>
      </c>
    </row>
    <row r="4651" spans="1:4" ht="13.5">
      <c r="A4651" s="399">
        <v>97433</v>
      </c>
      <c r="B4651" s="398" t="s">
        <v>9634</v>
      </c>
      <c r="C4651" s="398" t="s">
        <v>82</v>
      </c>
      <c r="D4651" s="400" t="s">
        <v>15846</v>
      </c>
    </row>
    <row r="4652" spans="1:4" ht="13.5">
      <c r="A4652" s="399">
        <v>97434</v>
      </c>
      <c r="B4652" s="398" t="s">
        <v>9635</v>
      </c>
      <c r="C4652" s="398" t="s">
        <v>82</v>
      </c>
      <c r="D4652" s="400" t="s">
        <v>15847</v>
      </c>
    </row>
    <row r="4653" spans="1:4" ht="13.5">
      <c r="A4653" s="399">
        <v>97435</v>
      </c>
      <c r="B4653" s="398" t="s">
        <v>9636</v>
      </c>
      <c r="C4653" s="398" t="s">
        <v>82</v>
      </c>
      <c r="D4653" s="400" t="s">
        <v>15848</v>
      </c>
    </row>
    <row r="4654" spans="1:4" ht="13.5">
      <c r="A4654" s="399">
        <v>97436</v>
      </c>
      <c r="B4654" s="398" t="s">
        <v>9637</v>
      </c>
      <c r="C4654" s="398" t="s">
        <v>82</v>
      </c>
      <c r="D4654" s="400" t="s">
        <v>15849</v>
      </c>
    </row>
    <row r="4655" spans="1:4" ht="13.5">
      <c r="A4655" s="399">
        <v>97437</v>
      </c>
      <c r="B4655" s="398" t="s">
        <v>9638</v>
      </c>
      <c r="C4655" s="398" t="s">
        <v>82</v>
      </c>
      <c r="D4655" s="400" t="s">
        <v>15850</v>
      </c>
    </row>
    <row r="4656" spans="1:4" ht="13.5">
      <c r="A4656" s="399">
        <v>97438</v>
      </c>
      <c r="B4656" s="398" t="s">
        <v>9639</v>
      </c>
      <c r="C4656" s="398" t="s">
        <v>82</v>
      </c>
      <c r="D4656" s="400" t="s">
        <v>15851</v>
      </c>
    </row>
    <row r="4657" spans="1:4" ht="13.5">
      <c r="A4657" s="399">
        <v>97439</v>
      </c>
      <c r="B4657" s="398" t="s">
        <v>9640</v>
      </c>
      <c r="C4657" s="398" t="s">
        <v>82</v>
      </c>
      <c r="D4657" s="400" t="s">
        <v>15852</v>
      </c>
    </row>
    <row r="4658" spans="1:4" ht="13.5">
      <c r="A4658" s="399">
        <v>97440</v>
      </c>
      <c r="B4658" s="398" t="s">
        <v>9641</v>
      </c>
      <c r="C4658" s="398" t="s">
        <v>82</v>
      </c>
      <c r="D4658" s="400" t="s">
        <v>15853</v>
      </c>
    </row>
    <row r="4659" spans="1:4" ht="13.5">
      <c r="A4659" s="399">
        <v>97442</v>
      </c>
      <c r="B4659" s="398" t="s">
        <v>9642</v>
      </c>
      <c r="C4659" s="398" t="s">
        <v>82</v>
      </c>
      <c r="D4659" s="400" t="s">
        <v>15854</v>
      </c>
    </row>
    <row r="4660" spans="1:4" ht="13.5">
      <c r="A4660" s="399">
        <v>97443</v>
      </c>
      <c r="B4660" s="398" t="s">
        <v>9643</v>
      </c>
      <c r="C4660" s="398" t="s">
        <v>82</v>
      </c>
      <c r="D4660" s="400" t="s">
        <v>15855</v>
      </c>
    </row>
    <row r="4661" spans="1:4" ht="13.5">
      <c r="A4661" s="399">
        <v>97444</v>
      </c>
      <c r="B4661" s="398" t="s">
        <v>9644</v>
      </c>
      <c r="C4661" s="398" t="s">
        <v>82</v>
      </c>
      <c r="D4661" s="400" t="s">
        <v>15856</v>
      </c>
    </row>
    <row r="4662" spans="1:4" ht="13.5">
      <c r="A4662" s="399">
        <v>97446</v>
      </c>
      <c r="B4662" s="398" t="s">
        <v>9645</v>
      </c>
      <c r="C4662" s="398" t="s">
        <v>82</v>
      </c>
      <c r="D4662" s="400" t="s">
        <v>15857</v>
      </c>
    </row>
    <row r="4663" spans="1:4" ht="13.5">
      <c r="A4663" s="399">
        <v>97447</v>
      </c>
      <c r="B4663" s="398" t="s">
        <v>9646</v>
      </c>
      <c r="C4663" s="398" t="s">
        <v>82</v>
      </c>
      <c r="D4663" s="400" t="s">
        <v>15857</v>
      </c>
    </row>
    <row r="4664" spans="1:4" ht="13.5">
      <c r="A4664" s="399">
        <v>97449</v>
      </c>
      <c r="B4664" s="398" t="s">
        <v>9647</v>
      </c>
      <c r="C4664" s="398" t="s">
        <v>82</v>
      </c>
      <c r="D4664" s="400" t="s">
        <v>6663</v>
      </c>
    </row>
    <row r="4665" spans="1:4" ht="13.5">
      <c r="A4665" s="399">
        <v>97450</v>
      </c>
      <c r="B4665" s="398" t="s">
        <v>9648</v>
      </c>
      <c r="C4665" s="398" t="s">
        <v>82</v>
      </c>
      <c r="D4665" s="400" t="s">
        <v>15858</v>
      </c>
    </row>
    <row r="4666" spans="1:4" ht="13.5">
      <c r="A4666" s="399">
        <v>97452</v>
      </c>
      <c r="B4666" s="398" t="s">
        <v>9649</v>
      </c>
      <c r="C4666" s="398" t="s">
        <v>82</v>
      </c>
      <c r="D4666" s="400" t="s">
        <v>15859</v>
      </c>
    </row>
    <row r="4667" spans="1:4" ht="13.5">
      <c r="A4667" s="399">
        <v>97453</v>
      </c>
      <c r="B4667" s="398" t="s">
        <v>9650</v>
      </c>
      <c r="C4667" s="398" t="s">
        <v>82</v>
      </c>
      <c r="D4667" s="400" t="s">
        <v>15860</v>
      </c>
    </row>
    <row r="4668" spans="1:4" ht="13.5">
      <c r="A4668" s="399">
        <v>97454</v>
      </c>
      <c r="B4668" s="398" t="s">
        <v>9651</v>
      </c>
      <c r="C4668" s="398" t="s">
        <v>82</v>
      </c>
      <c r="D4668" s="400" t="s">
        <v>15861</v>
      </c>
    </row>
    <row r="4669" spans="1:4" ht="13.5">
      <c r="A4669" s="399">
        <v>97455</v>
      </c>
      <c r="B4669" s="398" t="s">
        <v>9652</v>
      </c>
      <c r="C4669" s="398" t="s">
        <v>82</v>
      </c>
      <c r="D4669" s="400" t="s">
        <v>15862</v>
      </c>
    </row>
    <row r="4670" spans="1:4" ht="13.5">
      <c r="A4670" s="399">
        <v>97456</v>
      </c>
      <c r="B4670" s="398" t="s">
        <v>9653</v>
      </c>
      <c r="C4670" s="398" t="s">
        <v>82</v>
      </c>
      <c r="D4670" s="400" t="s">
        <v>15863</v>
      </c>
    </row>
    <row r="4671" spans="1:4" ht="13.5">
      <c r="A4671" s="399">
        <v>97457</v>
      </c>
      <c r="B4671" s="398" t="s">
        <v>9654</v>
      </c>
      <c r="C4671" s="398" t="s">
        <v>82</v>
      </c>
      <c r="D4671" s="400" t="s">
        <v>15864</v>
      </c>
    </row>
    <row r="4672" spans="1:4" ht="13.5">
      <c r="A4672" s="399">
        <v>97458</v>
      </c>
      <c r="B4672" s="398" t="s">
        <v>9655</v>
      </c>
      <c r="C4672" s="398" t="s">
        <v>82</v>
      </c>
      <c r="D4672" s="400" t="s">
        <v>15865</v>
      </c>
    </row>
    <row r="4673" spans="1:4" ht="13.5">
      <c r="A4673" s="399">
        <v>97459</v>
      </c>
      <c r="B4673" s="398" t="s">
        <v>9656</v>
      </c>
      <c r="C4673" s="398" t="s">
        <v>82</v>
      </c>
      <c r="D4673" s="400" t="s">
        <v>15866</v>
      </c>
    </row>
    <row r="4674" spans="1:4" ht="13.5">
      <c r="A4674" s="399">
        <v>97460</v>
      </c>
      <c r="B4674" s="398" t="s">
        <v>9657</v>
      </c>
      <c r="C4674" s="398" t="s">
        <v>82</v>
      </c>
      <c r="D4674" s="400" t="s">
        <v>15867</v>
      </c>
    </row>
    <row r="4675" spans="1:4" ht="13.5">
      <c r="A4675" s="399">
        <v>97461</v>
      </c>
      <c r="B4675" s="398" t="s">
        <v>9658</v>
      </c>
      <c r="C4675" s="398" t="s">
        <v>82</v>
      </c>
      <c r="D4675" s="400" t="s">
        <v>15868</v>
      </c>
    </row>
    <row r="4676" spans="1:4" ht="13.5">
      <c r="A4676" s="399">
        <v>97462</v>
      </c>
      <c r="B4676" s="398" t="s">
        <v>9659</v>
      </c>
      <c r="C4676" s="398" t="s">
        <v>82</v>
      </c>
      <c r="D4676" s="400" t="s">
        <v>10484</v>
      </c>
    </row>
    <row r="4677" spans="1:4" ht="13.5">
      <c r="A4677" s="399">
        <v>97464</v>
      </c>
      <c r="B4677" s="398" t="s">
        <v>9660</v>
      </c>
      <c r="C4677" s="398" t="s">
        <v>82</v>
      </c>
      <c r="D4677" s="400" t="s">
        <v>7759</v>
      </c>
    </row>
    <row r="4678" spans="1:4" ht="13.5">
      <c r="A4678" s="399">
        <v>97465</v>
      </c>
      <c r="B4678" s="398" t="s">
        <v>9661</v>
      </c>
      <c r="C4678" s="398" t="s">
        <v>82</v>
      </c>
      <c r="D4678" s="400" t="s">
        <v>15869</v>
      </c>
    </row>
    <row r="4679" spans="1:4" ht="13.5">
      <c r="A4679" s="399">
        <v>97467</v>
      </c>
      <c r="B4679" s="398" t="s">
        <v>9663</v>
      </c>
      <c r="C4679" s="398" t="s">
        <v>82</v>
      </c>
      <c r="D4679" s="400" t="s">
        <v>8892</v>
      </c>
    </row>
    <row r="4680" spans="1:4" ht="13.5">
      <c r="A4680" s="399">
        <v>97468</v>
      </c>
      <c r="B4680" s="398" t="s">
        <v>9664</v>
      </c>
      <c r="C4680" s="398" t="s">
        <v>82</v>
      </c>
      <c r="D4680" s="400" t="s">
        <v>15870</v>
      </c>
    </row>
    <row r="4681" spans="1:4" ht="13.5">
      <c r="A4681" s="399">
        <v>97470</v>
      </c>
      <c r="B4681" s="398" t="s">
        <v>9665</v>
      </c>
      <c r="C4681" s="398" t="s">
        <v>82</v>
      </c>
      <c r="D4681" s="400" t="s">
        <v>15871</v>
      </c>
    </row>
    <row r="4682" spans="1:4" ht="13.5">
      <c r="A4682" s="399">
        <v>97471</v>
      </c>
      <c r="B4682" s="398" t="s">
        <v>9666</v>
      </c>
      <c r="C4682" s="398" t="s">
        <v>82</v>
      </c>
      <c r="D4682" s="400" t="s">
        <v>10600</v>
      </c>
    </row>
    <row r="4683" spans="1:4" ht="13.5">
      <c r="A4683" s="399">
        <v>97474</v>
      </c>
      <c r="B4683" s="398" t="s">
        <v>9667</v>
      </c>
      <c r="C4683" s="398" t="s">
        <v>82</v>
      </c>
      <c r="D4683" s="400" t="s">
        <v>15872</v>
      </c>
    </row>
    <row r="4684" spans="1:4" ht="13.5">
      <c r="A4684" s="399">
        <v>97475</v>
      </c>
      <c r="B4684" s="398" t="s">
        <v>9668</v>
      </c>
      <c r="C4684" s="398" t="s">
        <v>82</v>
      </c>
      <c r="D4684" s="400" t="s">
        <v>6676</v>
      </c>
    </row>
    <row r="4685" spans="1:4" ht="13.5">
      <c r="A4685" s="399">
        <v>97477</v>
      </c>
      <c r="B4685" s="398" t="s">
        <v>9669</v>
      </c>
      <c r="C4685" s="398" t="s">
        <v>82</v>
      </c>
      <c r="D4685" s="400" t="s">
        <v>15873</v>
      </c>
    </row>
    <row r="4686" spans="1:4" ht="13.5">
      <c r="A4686" s="399">
        <v>97478</v>
      </c>
      <c r="B4686" s="398" t="s">
        <v>9670</v>
      </c>
      <c r="C4686" s="398" t="s">
        <v>82</v>
      </c>
      <c r="D4686" s="400" t="s">
        <v>15874</v>
      </c>
    </row>
    <row r="4687" spans="1:4" ht="13.5">
      <c r="A4687" s="399">
        <v>97479</v>
      </c>
      <c r="B4687" s="398" t="s">
        <v>9671</v>
      </c>
      <c r="C4687" s="398" t="s">
        <v>82</v>
      </c>
      <c r="D4687" s="400" t="s">
        <v>15875</v>
      </c>
    </row>
    <row r="4688" spans="1:4" ht="13.5">
      <c r="A4688" s="399">
        <v>97480</v>
      </c>
      <c r="B4688" s="398" t="s">
        <v>9673</v>
      </c>
      <c r="C4688" s="398" t="s">
        <v>82</v>
      </c>
      <c r="D4688" s="400" t="s">
        <v>15875</v>
      </c>
    </row>
    <row r="4689" spans="1:4" ht="13.5">
      <c r="A4689" s="399">
        <v>97481</v>
      </c>
      <c r="B4689" s="398" t="s">
        <v>9674</v>
      </c>
      <c r="C4689" s="398" t="s">
        <v>82</v>
      </c>
      <c r="D4689" s="400" t="s">
        <v>11814</v>
      </c>
    </row>
    <row r="4690" spans="1:4" ht="13.5">
      <c r="A4690" s="399">
        <v>97482</v>
      </c>
      <c r="B4690" s="398" t="s">
        <v>9676</v>
      </c>
      <c r="C4690" s="398" t="s">
        <v>82</v>
      </c>
      <c r="D4690" s="400" t="s">
        <v>11814</v>
      </c>
    </row>
    <row r="4691" spans="1:4" ht="13.5">
      <c r="A4691" s="399">
        <v>97483</v>
      </c>
      <c r="B4691" s="398" t="s">
        <v>9677</v>
      </c>
      <c r="C4691" s="398" t="s">
        <v>82</v>
      </c>
      <c r="D4691" s="400" t="s">
        <v>15876</v>
      </c>
    </row>
    <row r="4692" spans="1:4" ht="13.5">
      <c r="A4692" s="399">
        <v>97484</v>
      </c>
      <c r="B4692" s="398" t="s">
        <v>9678</v>
      </c>
      <c r="C4692" s="398" t="s">
        <v>82</v>
      </c>
      <c r="D4692" s="400" t="s">
        <v>15876</v>
      </c>
    </row>
    <row r="4693" spans="1:4" ht="13.5">
      <c r="A4693" s="399">
        <v>97485</v>
      </c>
      <c r="B4693" s="398" t="s">
        <v>9679</v>
      </c>
      <c r="C4693" s="398" t="s">
        <v>82</v>
      </c>
      <c r="D4693" s="400" t="s">
        <v>15877</v>
      </c>
    </row>
    <row r="4694" spans="1:4" ht="13.5">
      <c r="A4694" s="399">
        <v>97486</v>
      </c>
      <c r="B4694" s="398" t="s">
        <v>9680</v>
      </c>
      <c r="C4694" s="398" t="s">
        <v>82</v>
      </c>
      <c r="D4694" s="400" t="s">
        <v>15878</v>
      </c>
    </row>
    <row r="4695" spans="1:4" ht="13.5">
      <c r="A4695" s="399">
        <v>97487</v>
      </c>
      <c r="B4695" s="398" t="s">
        <v>9681</v>
      </c>
      <c r="C4695" s="398" t="s">
        <v>82</v>
      </c>
      <c r="D4695" s="400" t="s">
        <v>15879</v>
      </c>
    </row>
    <row r="4696" spans="1:4" ht="13.5">
      <c r="A4696" s="399">
        <v>97488</v>
      </c>
      <c r="B4696" s="398" t="s">
        <v>9682</v>
      </c>
      <c r="C4696" s="398" t="s">
        <v>82</v>
      </c>
      <c r="D4696" s="400" t="s">
        <v>15880</v>
      </c>
    </row>
    <row r="4697" spans="1:4" ht="13.5">
      <c r="A4697" s="399">
        <v>97489</v>
      </c>
      <c r="B4697" s="398" t="s">
        <v>9683</v>
      </c>
      <c r="C4697" s="398" t="s">
        <v>82</v>
      </c>
      <c r="D4697" s="400" t="s">
        <v>15881</v>
      </c>
    </row>
    <row r="4698" spans="1:4" ht="13.5">
      <c r="A4698" s="399">
        <v>97490</v>
      </c>
      <c r="B4698" s="398" t="s">
        <v>9684</v>
      </c>
      <c r="C4698" s="398" t="s">
        <v>82</v>
      </c>
      <c r="D4698" s="400" t="s">
        <v>15882</v>
      </c>
    </row>
    <row r="4699" spans="1:4" ht="13.5">
      <c r="A4699" s="399">
        <v>97491</v>
      </c>
      <c r="B4699" s="398" t="s">
        <v>9685</v>
      </c>
      <c r="C4699" s="398" t="s">
        <v>82</v>
      </c>
      <c r="D4699" s="400" t="s">
        <v>8926</v>
      </c>
    </row>
    <row r="4700" spans="1:4" ht="13.5">
      <c r="A4700" s="399">
        <v>97492</v>
      </c>
      <c r="B4700" s="398" t="s">
        <v>9686</v>
      </c>
      <c r="C4700" s="398" t="s">
        <v>82</v>
      </c>
      <c r="D4700" s="400" t="s">
        <v>15883</v>
      </c>
    </row>
    <row r="4701" spans="1:4" ht="13.5">
      <c r="A4701" s="399">
        <v>97493</v>
      </c>
      <c r="B4701" s="398" t="s">
        <v>9687</v>
      </c>
      <c r="C4701" s="398" t="s">
        <v>82</v>
      </c>
      <c r="D4701" s="400" t="s">
        <v>15884</v>
      </c>
    </row>
    <row r="4702" spans="1:4" ht="13.5">
      <c r="A4702" s="399">
        <v>97494</v>
      </c>
      <c r="B4702" s="398" t="s">
        <v>9688</v>
      </c>
      <c r="C4702" s="398" t="s">
        <v>82</v>
      </c>
      <c r="D4702" s="400" t="s">
        <v>15885</v>
      </c>
    </row>
    <row r="4703" spans="1:4" ht="13.5">
      <c r="A4703" s="399">
        <v>97495</v>
      </c>
      <c r="B4703" s="398" t="s">
        <v>9689</v>
      </c>
      <c r="C4703" s="398" t="s">
        <v>82</v>
      </c>
      <c r="D4703" s="400" t="s">
        <v>15886</v>
      </c>
    </row>
    <row r="4704" spans="1:4" ht="13.5">
      <c r="A4704" s="399">
        <v>97496</v>
      </c>
      <c r="B4704" s="398" t="s">
        <v>9690</v>
      </c>
      <c r="C4704" s="398" t="s">
        <v>82</v>
      </c>
      <c r="D4704" s="400" t="s">
        <v>15887</v>
      </c>
    </row>
    <row r="4705" spans="1:4" ht="13.5">
      <c r="A4705" s="399">
        <v>97499</v>
      </c>
      <c r="B4705" s="398" t="s">
        <v>9691</v>
      </c>
      <c r="C4705" s="398" t="s">
        <v>82</v>
      </c>
      <c r="D4705" s="400" t="s">
        <v>15888</v>
      </c>
    </row>
    <row r="4706" spans="1:4" ht="13.5">
      <c r="A4706" s="399">
        <v>97500</v>
      </c>
      <c r="B4706" s="398" t="s">
        <v>9692</v>
      </c>
      <c r="C4706" s="398" t="s">
        <v>82</v>
      </c>
      <c r="D4706" s="400" t="s">
        <v>7292</v>
      </c>
    </row>
    <row r="4707" spans="1:4" ht="13.5">
      <c r="A4707" s="399">
        <v>97502</v>
      </c>
      <c r="B4707" s="398" t="s">
        <v>9693</v>
      </c>
      <c r="C4707" s="398" t="s">
        <v>82</v>
      </c>
      <c r="D4707" s="400" t="s">
        <v>8430</v>
      </c>
    </row>
    <row r="4708" spans="1:4" ht="13.5">
      <c r="A4708" s="399">
        <v>97503</v>
      </c>
      <c r="B4708" s="398" t="s">
        <v>9694</v>
      </c>
      <c r="C4708" s="398" t="s">
        <v>82</v>
      </c>
      <c r="D4708" s="400" t="s">
        <v>15889</v>
      </c>
    </row>
    <row r="4709" spans="1:4" ht="13.5">
      <c r="A4709" s="399">
        <v>97505</v>
      </c>
      <c r="B4709" s="398" t="s">
        <v>9695</v>
      </c>
      <c r="C4709" s="398" t="s">
        <v>82</v>
      </c>
      <c r="D4709" s="400" t="s">
        <v>4764</v>
      </c>
    </row>
    <row r="4710" spans="1:4" ht="13.5">
      <c r="A4710" s="399">
        <v>97506</v>
      </c>
      <c r="B4710" s="398" t="s">
        <v>9697</v>
      </c>
      <c r="C4710" s="398" t="s">
        <v>82</v>
      </c>
      <c r="D4710" s="400" t="s">
        <v>15890</v>
      </c>
    </row>
    <row r="4711" spans="1:4" ht="13.5">
      <c r="A4711" s="399">
        <v>97508</v>
      </c>
      <c r="B4711" s="398" t="s">
        <v>9698</v>
      </c>
      <c r="C4711" s="398" t="s">
        <v>82</v>
      </c>
      <c r="D4711" s="400" t="s">
        <v>15891</v>
      </c>
    </row>
    <row r="4712" spans="1:4" ht="13.5">
      <c r="A4712" s="399">
        <v>97509</v>
      </c>
      <c r="B4712" s="398" t="s">
        <v>9699</v>
      </c>
      <c r="C4712" s="398" t="s">
        <v>82</v>
      </c>
      <c r="D4712" s="400" t="s">
        <v>7592</v>
      </c>
    </row>
    <row r="4713" spans="1:4" ht="13.5">
      <c r="A4713" s="399">
        <v>97511</v>
      </c>
      <c r="B4713" s="398" t="s">
        <v>9700</v>
      </c>
      <c r="C4713" s="398" t="s">
        <v>82</v>
      </c>
      <c r="D4713" s="400" t="s">
        <v>15877</v>
      </c>
    </row>
    <row r="4714" spans="1:4" ht="13.5">
      <c r="A4714" s="399">
        <v>97512</v>
      </c>
      <c r="B4714" s="398" t="s">
        <v>9701</v>
      </c>
      <c r="C4714" s="398" t="s">
        <v>82</v>
      </c>
      <c r="D4714" s="400" t="s">
        <v>15892</v>
      </c>
    </row>
    <row r="4715" spans="1:4" ht="13.5">
      <c r="A4715" s="399">
        <v>97514</v>
      </c>
      <c r="B4715" s="398" t="s">
        <v>9702</v>
      </c>
      <c r="C4715" s="398" t="s">
        <v>82</v>
      </c>
      <c r="D4715" s="400" t="s">
        <v>15893</v>
      </c>
    </row>
    <row r="4716" spans="1:4" ht="13.5">
      <c r="A4716" s="399">
        <v>97515</v>
      </c>
      <c r="B4716" s="398" t="s">
        <v>9703</v>
      </c>
      <c r="C4716" s="398" t="s">
        <v>82</v>
      </c>
      <c r="D4716" s="400" t="s">
        <v>15894</v>
      </c>
    </row>
    <row r="4717" spans="1:4" ht="13.5">
      <c r="A4717" s="399">
        <v>97517</v>
      </c>
      <c r="B4717" s="398" t="s">
        <v>9704</v>
      </c>
      <c r="C4717" s="398" t="s">
        <v>82</v>
      </c>
      <c r="D4717" s="400" t="s">
        <v>9900</v>
      </c>
    </row>
    <row r="4718" spans="1:4" ht="13.5">
      <c r="A4718" s="399">
        <v>97518</v>
      </c>
      <c r="B4718" s="398" t="s">
        <v>9705</v>
      </c>
      <c r="C4718" s="398" t="s">
        <v>82</v>
      </c>
      <c r="D4718" s="400" t="s">
        <v>9900</v>
      </c>
    </row>
    <row r="4719" spans="1:4" ht="13.5">
      <c r="A4719" s="399">
        <v>97519</v>
      </c>
      <c r="B4719" s="398" t="s">
        <v>9706</v>
      </c>
      <c r="C4719" s="398" t="s">
        <v>82</v>
      </c>
      <c r="D4719" s="400" t="s">
        <v>15895</v>
      </c>
    </row>
    <row r="4720" spans="1:4" ht="13.5">
      <c r="A4720" s="399">
        <v>97520</v>
      </c>
      <c r="B4720" s="398" t="s">
        <v>9707</v>
      </c>
      <c r="C4720" s="398" t="s">
        <v>82</v>
      </c>
      <c r="D4720" s="400" t="s">
        <v>15895</v>
      </c>
    </row>
    <row r="4721" spans="1:4" ht="13.5">
      <c r="A4721" s="399">
        <v>97521</v>
      </c>
      <c r="B4721" s="398" t="s">
        <v>9708</v>
      </c>
      <c r="C4721" s="398" t="s">
        <v>82</v>
      </c>
      <c r="D4721" s="400" t="s">
        <v>15896</v>
      </c>
    </row>
    <row r="4722" spans="1:4" ht="13.5">
      <c r="A4722" s="399">
        <v>97522</v>
      </c>
      <c r="B4722" s="398" t="s">
        <v>9709</v>
      </c>
      <c r="C4722" s="398" t="s">
        <v>82</v>
      </c>
      <c r="D4722" s="400" t="s">
        <v>15896</v>
      </c>
    </row>
    <row r="4723" spans="1:4" ht="13.5">
      <c r="A4723" s="399">
        <v>97523</v>
      </c>
      <c r="B4723" s="398" t="s">
        <v>9710</v>
      </c>
      <c r="C4723" s="398" t="s">
        <v>82</v>
      </c>
      <c r="D4723" s="400" t="s">
        <v>15897</v>
      </c>
    </row>
    <row r="4724" spans="1:4" ht="13.5">
      <c r="A4724" s="399">
        <v>97524</v>
      </c>
      <c r="B4724" s="398" t="s">
        <v>9711</v>
      </c>
      <c r="C4724" s="398" t="s">
        <v>82</v>
      </c>
      <c r="D4724" s="400" t="s">
        <v>15898</v>
      </c>
    </row>
    <row r="4725" spans="1:4" ht="13.5">
      <c r="A4725" s="399">
        <v>97525</v>
      </c>
      <c r="B4725" s="398" t="s">
        <v>9712</v>
      </c>
      <c r="C4725" s="398" t="s">
        <v>82</v>
      </c>
      <c r="D4725" s="400" t="s">
        <v>15899</v>
      </c>
    </row>
    <row r="4726" spans="1:4" ht="13.5">
      <c r="A4726" s="399">
        <v>97526</v>
      </c>
      <c r="B4726" s="398" t="s">
        <v>9713</v>
      </c>
      <c r="C4726" s="398" t="s">
        <v>82</v>
      </c>
      <c r="D4726" s="400" t="s">
        <v>15900</v>
      </c>
    </row>
    <row r="4727" spans="1:4" ht="13.5">
      <c r="A4727" s="399">
        <v>97527</v>
      </c>
      <c r="B4727" s="398" t="s">
        <v>9714</v>
      </c>
      <c r="C4727" s="398" t="s">
        <v>82</v>
      </c>
      <c r="D4727" s="400" t="s">
        <v>15901</v>
      </c>
    </row>
    <row r="4728" spans="1:4" ht="13.5">
      <c r="A4728" s="399">
        <v>97528</v>
      </c>
      <c r="B4728" s="398" t="s">
        <v>9715</v>
      </c>
      <c r="C4728" s="398" t="s">
        <v>82</v>
      </c>
      <c r="D4728" s="400" t="s">
        <v>15902</v>
      </c>
    </row>
    <row r="4729" spans="1:4" ht="13.5">
      <c r="A4729" s="399">
        <v>97529</v>
      </c>
      <c r="B4729" s="398" t="s">
        <v>9716</v>
      </c>
      <c r="C4729" s="398" t="s">
        <v>82</v>
      </c>
      <c r="D4729" s="400" t="s">
        <v>15903</v>
      </c>
    </row>
    <row r="4730" spans="1:4" ht="13.5">
      <c r="A4730" s="399">
        <v>97530</v>
      </c>
      <c r="B4730" s="398" t="s">
        <v>9718</v>
      </c>
      <c r="C4730" s="398" t="s">
        <v>82</v>
      </c>
      <c r="D4730" s="400" t="s">
        <v>15904</v>
      </c>
    </row>
    <row r="4731" spans="1:4" ht="13.5">
      <c r="A4731" s="399">
        <v>97531</v>
      </c>
      <c r="B4731" s="398" t="s">
        <v>9719</v>
      </c>
      <c r="C4731" s="398" t="s">
        <v>82</v>
      </c>
      <c r="D4731" s="400" t="s">
        <v>15905</v>
      </c>
    </row>
    <row r="4732" spans="1:4" ht="13.5">
      <c r="A4732" s="399">
        <v>97532</v>
      </c>
      <c r="B4732" s="398" t="s">
        <v>9720</v>
      </c>
      <c r="C4732" s="398" t="s">
        <v>82</v>
      </c>
      <c r="D4732" s="400" t="s">
        <v>15906</v>
      </c>
    </row>
    <row r="4733" spans="1:4" ht="13.5">
      <c r="A4733" s="399">
        <v>97533</v>
      </c>
      <c r="B4733" s="398" t="s">
        <v>9721</v>
      </c>
      <c r="C4733" s="398" t="s">
        <v>82</v>
      </c>
      <c r="D4733" s="400" t="s">
        <v>15907</v>
      </c>
    </row>
    <row r="4734" spans="1:4" ht="13.5">
      <c r="A4734" s="399">
        <v>97534</v>
      </c>
      <c r="B4734" s="398" t="s">
        <v>9722</v>
      </c>
      <c r="C4734" s="398" t="s">
        <v>82</v>
      </c>
      <c r="D4734" s="400" t="s">
        <v>15908</v>
      </c>
    </row>
    <row r="4735" spans="1:4" ht="13.5">
      <c r="A4735" s="399">
        <v>97537</v>
      </c>
      <c r="B4735" s="398" t="s">
        <v>9723</v>
      </c>
      <c r="C4735" s="398" t="s">
        <v>82</v>
      </c>
      <c r="D4735" s="400" t="s">
        <v>11010</v>
      </c>
    </row>
    <row r="4736" spans="1:4" ht="13.5">
      <c r="A4736" s="399">
        <v>97540</v>
      </c>
      <c r="B4736" s="398" t="s">
        <v>9725</v>
      </c>
      <c r="C4736" s="398" t="s">
        <v>82</v>
      </c>
      <c r="D4736" s="400" t="s">
        <v>15909</v>
      </c>
    </row>
    <row r="4737" spans="1:4" ht="13.5">
      <c r="A4737" s="399">
        <v>97541</v>
      </c>
      <c r="B4737" s="398" t="s">
        <v>9726</v>
      </c>
      <c r="C4737" s="398" t="s">
        <v>82</v>
      </c>
      <c r="D4737" s="400" t="s">
        <v>15910</v>
      </c>
    </row>
    <row r="4738" spans="1:4" ht="13.5">
      <c r="A4738" s="399">
        <v>97543</v>
      </c>
      <c r="B4738" s="398" t="s">
        <v>9727</v>
      </c>
      <c r="C4738" s="398" t="s">
        <v>82</v>
      </c>
      <c r="D4738" s="400" t="s">
        <v>15911</v>
      </c>
    </row>
    <row r="4739" spans="1:4" ht="13.5">
      <c r="A4739" s="399">
        <v>97544</v>
      </c>
      <c r="B4739" s="398" t="s">
        <v>9728</v>
      </c>
      <c r="C4739" s="398" t="s">
        <v>82</v>
      </c>
      <c r="D4739" s="400" t="s">
        <v>12472</v>
      </c>
    </row>
    <row r="4740" spans="1:4" ht="13.5">
      <c r="A4740" s="399">
        <v>97546</v>
      </c>
      <c r="B4740" s="398" t="s">
        <v>9729</v>
      </c>
      <c r="C4740" s="398" t="s">
        <v>82</v>
      </c>
      <c r="D4740" s="400" t="s">
        <v>12014</v>
      </c>
    </row>
    <row r="4741" spans="1:4" ht="13.5">
      <c r="A4741" s="399">
        <v>97547</v>
      </c>
      <c r="B4741" s="398" t="s">
        <v>9730</v>
      </c>
      <c r="C4741" s="398" t="s">
        <v>82</v>
      </c>
      <c r="D4741" s="400" t="s">
        <v>12014</v>
      </c>
    </row>
    <row r="4742" spans="1:4" ht="13.5">
      <c r="A4742" s="399">
        <v>97548</v>
      </c>
      <c r="B4742" s="398" t="s">
        <v>9731</v>
      </c>
      <c r="C4742" s="398" t="s">
        <v>82</v>
      </c>
      <c r="D4742" s="400" t="s">
        <v>15769</v>
      </c>
    </row>
    <row r="4743" spans="1:4" ht="13.5">
      <c r="A4743" s="399">
        <v>97549</v>
      </c>
      <c r="B4743" s="398" t="s">
        <v>9732</v>
      </c>
      <c r="C4743" s="398" t="s">
        <v>82</v>
      </c>
      <c r="D4743" s="400" t="s">
        <v>15769</v>
      </c>
    </row>
    <row r="4744" spans="1:4" ht="13.5">
      <c r="A4744" s="399">
        <v>97550</v>
      </c>
      <c r="B4744" s="398" t="s">
        <v>9733</v>
      </c>
      <c r="C4744" s="398" t="s">
        <v>82</v>
      </c>
      <c r="D4744" s="400" t="s">
        <v>15912</v>
      </c>
    </row>
    <row r="4745" spans="1:4" ht="13.5">
      <c r="A4745" s="399">
        <v>97551</v>
      </c>
      <c r="B4745" s="398" t="s">
        <v>9734</v>
      </c>
      <c r="C4745" s="398" t="s">
        <v>82</v>
      </c>
      <c r="D4745" s="400" t="s">
        <v>15912</v>
      </c>
    </row>
    <row r="4746" spans="1:4" ht="13.5">
      <c r="A4746" s="399">
        <v>97552</v>
      </c>
      <c r="B4746" s="398" t="s">
        <v>9735</v>
      </c>
      <c r="C4746" s="398" t="s">
        <v>82</v>
      </c>
      <c r="D4746" s="400" t="s">
        <v>15913</v>
      </c>
    </row>
    <row r="4747" spans="1:4" ht="13.5">
      <c r="A4747" s="399">
        <v>97553</v>
      </c>
      <c r="B4747" s="398" t="s">
        <v>9736</v>
      </c>
      <c r="C4747" s="398" t="s">
        <v>82</v>
      </c>
      <c r="D4747" s="400" t="s">
        <v>15914</v>
      </c>
    </row>
    <row r="4748" spans="1:4" ht="13.5">
      <c r="A4748" s="399">
        <v>97554</v>
      </c>
      <c r="B4748" s="398" t="s">
        <v>9737</v>
      </c>
      <c r="C4748" s="398" t="s">
        <v>82</v>
      </c>
      <c r="D4748" s="400" t="s">
        <v>15915</v>
      </c>
    </row>
    <row r="4749" spans="1:4" ht="13.5">
      <c r="A4749" s="399">
        <v>98602</v>
      </c>
      <c r="B4749" s="398" t="s">
        <v>9738</v>
      </c>
      <c r="C4749" s="398" t="s">
        <v>82</v>
      </c>
      <c r="D4749" s="400" t="s">
        <v>9739</v>
      </c>
    </row>
    <row r="4750" spans="1:4" ht="13.5">
      <c r="A4750" s="399">
        <v>97895</v>
      </c>
      <c r="B4750" s="398" t="s">
        <v>9740</v>
      </c>
      <c r="C4750" s="398" t="s">
        <v>82</v>
      </c>
      <c r="D4750" s="400" t="s">
        <v>15916</v>
      </c>
    </row>
    <row r="4751" spans="1:4" ht="13.5">
      <c r="A4751" s="399">
        <v>97896</v>
      </c>
      <c r="B4751" s="398" t="s">
        <v>9741</v>
      </c>
      <c r="C4751" s="398" t="s">
        <v>82</v>
      </c>
      <c r="D4751" s="400" t="s">
        <v>15917</v>
      </c>
    </row>
    <row r="4752" spans="1:4" ht="13.5">
      <c r="A4752" s="399">
        <v>97897</v>
      </c>
      <c r="B4752" s="398" t="s">
        <v>9742</v>
      </c>
      <c r="C4752" s="398" t="s">
        <v>82</v>
      </c>
      <c r="D4752" s="400" t="s">
        <v>15918</v>
      </c>
    </row>
    <row r="4753" spans="1:4" ht="13.5">
      <c r="A4753" s="399">
        <v>97898</v>
      </c>
      <c r="B4753" s="398" t="s">
        <v>9743</v>
      </c>
      <c r="C4753" s="398" t="s">
        <v>82</v>
      </c>
      <c r="D4753" s="400" t="s">
        <v>15919</v>
      </c>
    </row>
    <row r="4754" spans="1:4" ht="13.5">
      <c r="A4754" s="399">
        <v>97900</v>
      </c>
      <c r="B4754" s="398" t="s">
        <v>9744</v>
      </c>
      <c r="C4754" s="398" t="s">
        <v>82</v>
      </c>
      <c r="D4754" s="400" t="s">
        <v>15920</v>
      </c>
    </row>
    <row r="4755" spans="1:4" ht="13.5">
      <c r="A4755" s="399">
        <v>97901</v>
      </c>
      <c r="B4755" s="398" t="s">
        <v>9745</v>
      </c>
      <c r="C4755" s="398" t="s">
        <v>82</v>
      </c>
      <c r="D4755" s="400" t="s">
        <v>15921</v>
      </c>
    </row>
    <row r="4756" spans="1:4" ht="13.5">
      <c r="A4756" s="399">
        <v>97902</v>
      </c>
      <c r="B4756" s="398" t="s">
        <v>9746</v>
      </c>
      <c r="C4756" s="398" t="s">
        <v>82</v>
      </c>
      <c r="D4756" s="400" t="s">
        <v>15922</v>
      </c>
    </row>
    <row r="4757" spans="1:4" ht="13.5">
      <c r="A4757" s="399">
        <v>97903</v>
      </c>
      <c r="B4757" s="398" t="s">
        <v>9747</v>
      </c>
      <c r="C4757" s="398" t="s">
        <v>82</v>
      </c>
      <c r="D4757" s="400" t="s">
        <v>15923</v>
      </c>
    </row>
    <row r="4758" spans="1:4" ht="13.5">
      <c r="A4758" s="399">
        <v>97904</v>
      </c>
      <c r="B4758" s="398" t="s">
        <v>9748</v>
      </c>
      <c r="C4758" s="398" t="s">
        <v>82</v>
      </c>
      <c r="D4758" s="400" t="s">
        <v>15924</v>
      </c>
    </row>
    <row r="4759" spans="1:4" ht="13.5">
      <c r="A4759" s="399">
        <v>97905</v>
      </c>
      <c r="B4759" s="398" t="s">
        <v>9749</v>
      </c>
      <c r="C4759" s="398" t="s">
        <v>82</v>
      </c>
      <c r="D4759" s="400" t="s">
        <v>15925</v>
      </c>
    </row>
    <row r="4760" spans="1:4" ht="13.5">
      <c r="A4760" s="399">
        <v>97906</v>
      </c>
      <c r="B4760" s="398" t="s">
        <v>9750</v>
      </c>
      <c r="C4760" s="398" t="s">
        <v>82</v>
      </c>
      <c r="D4760" s="400" t="s">
        <v>15926</v>
      </c>
    </row>
    <row r="4761" spans="1:4" ht="13.5">
      <c r="A4761" s="399">
        <v>97907</v>
      </c>
      <c r="B4761" s="398" t="s">
        <v>9751</v>
      </c>
      <c r="C4761" s="398" t="s">
        <v>82</v>
      </c>
      <c r="D4761" s="400" t="s">
        <v>15927</v>
      </c>
    </row>
    <row r="4762" spans="1:4" ht="13.5">
      <c r="A4762" s="399">
        <v>97908</v>
      </c>
      <c r="B4762" s="398" t="s">
        <v>9752</v>
      </c>
      <c r="C4762" s="398" t="s">
        <v>82</v>
      </c>
      <c r="D4762" s="400" t="s">
        <v>15928</v>
      </c>
    </row>
    <row r="4763" spans="1:4" ht="13.5">
      <c r="A4763" s="399">
        <v>98102</v>
      </c>
      <c r="B4763" s="398" t="s">
        <v>9753</v>
      </c>
      <c r="C4763" s="398" t="s">
        <v>82</v>
      </c>
      <c r="D4763" s="400" t="s">
        <v>15929</v>
      </c>
    </row>
    <row r="4764" spans="1:4" ht="13.5">
      <c r="A4764" s="399">
        <v>98104</v>
      </c>
      <c r="B4764" s="398" t="s">
        <v>9754</v>
      </c>
      <c r="C4764" s="398" t="s">
        <v>82</v>
      </c>
      <c r="D4764" s="400" t="s">
        <v>15930</v>
      </c>
    </row>
    <row r="4765" spans="1:4" ht="13.5">
      <c r="A4765" s="399">
        <v>98105</v>
      </c>
      <c r="B4765" s="398" t="s">
        <v>9755</v>
      </c>
      <c r="C4765" s="398" t="s">
        <v>82</v>
      </c>
      <c r="D4765" s="400" t="s">
        <v>15931</v>
      </c>
    </row>
    <row r="4766" spans="1:4" ht="13.5">
      <c r="A4766" s="399">
        <v>98106</v>
      </c>
      <c r="B4766" s="398" t="s">
        <v>9756</v>
      </c>
      <c r="C4766" s="398" t="s">
        <v>82</v>
      </c>
      <c r="D4766" s="400" t="s">
        <v>15932</v>
      </c>
    </row>
    <row r="4767" spans="1:4" ht="13.5">
      <c r="A4767" s="399">
        <v>98107</v>
      </c>
      <c r="B4767" s="398" t="s">
        <v>9757</v>
      </c>
      <c r="C4767" s="398" t="s">
        <v>82</v>
      </c>
      <c r="D4767" s="400" t="s">
        <v>15933</v>
      </c>
    </row>
    <row r="4768" spans="1:4" ht="13.5">
      <c r="A4768" s="399">
        <v>98108</v>
      </c>
      <c r="B4768" s="398" t="s">
        <v>9758</v>
      </c>
      <c r="C4768" s="398" t="s">
        <v>82</v>
      </c>
      <c r="D4768" s="400" t="s">
        <v>15934</v>
      </c>
    </row>
    <row r="4769" spans="1:4" ht="13.5">
      <c r="A4769" s="399">
        <v>99250</v>
      </c>
      <c r="B4769" s="398" t="s">
        <v>9759</v>
      </c>
      <c r="C4769" s="398" t="s">
        <v>82</v>
      </c>
      <c r="D4769" s="400" t="s">
        <v>15935</v>
      </c>
    </row>
    <row r="4770" spans="1:4" ht="13.5">
      <c r="A4770" s="399">
        <v>99251</v>
      </c>
      <c r="B4770" s="398" t="s">
        <v>9760</v>
      </c>
      <c r="C4770" s="398" t="s">
        <v>82</v>
      </c>
      <c r="D4770" s="400" t="s">
        <v>15936</v>
      </c>
    </row>
    <row r="4771" spans="1:4" ht="13.5">
      <c r="A4771" s="399">
        <v>99253</v>
      </c>
      <c r="B4771" s="398" t="s">
        <v>9761</v>
      </c>
      <c r="C4771" s="398" t="s">
        <v>82</v>
      </c>
      <c r="D4771" s="400" t="s">
        <v>15937</v>
      </c>
    </row>
    <row r="4772" spans="1:4" ht="13.5">
      <c r="A4772" s="399">
        <v>99255</v>
      </c>
      <c r="B4772" s="398" t="s">
        <v>9762</v>
      </c>
      <c r="C4772" s="398" t="s">
        <v>82</v>
      </c>
      <c r="D4772" s="400" t="s">
        <v>15938</v>
      </c>
    </row>
    <row r="4773" spans="1:4" ht="13.5">
      <c r="A4773" s="399">
        <v>99257</v>
      </c>
      <c r="B4773" s="398" t="s">
        <v>9763</v>
      </c>
      <c r="C4773" s="398" t="s">
        <v>82</v>
      </c>
      <c r="D4773" s="400" t="s">
        <v>15939</v>
      </c>
    </row>
    <row r="4774" spans="1:4" ht="13.5">
      <c r="A4774" s="399">
        <v>99258</v>
      </c>
      <c r="B4774" s="398" t="s">
        <v>9764</v>
      </c>
      <c r="C4774" s="398" t="s">
        <v>82</v>
      </c>
      <c r="D4774" s="400" t="s">
        <v>15940</v>
      </c>
    </row>
    <row r="4775" spans="1:4" ht="13.5">
      <c r="A4775" s="399">
        <v>99260</v>
      </c>
      <c r="B4775" s="398" t="s">
        <v>9765</v>
      </c>
      <c r="C4775" s="398" t="s">
        <v>82</v>
      </c>
      <c r="D4775" s="400" t="s">
        <v>15941</v>
      </c>
    </row>
    <row r="4776" spans="1:4" ht="13.5">
      <c r="A4776" s="399">
        <v>99262</v>
      </c>
      <c r="B4776" s="398" t="s">
        <v>9766</v>
      </c>
      <c r="C4776" s="398" t="s">
        <v>82</v>
      </c>
      <c r="D4776" s="400" t="s">
        <v>15942</v>
      </c>
    </row>
    <row r="4777" spans="1:4" ht="13.5">
      <c r="A4777" s="399">
        <v>99264</v>
      </c>
      <c r="B4777" s="398" t="s">
        <v>9767</v>
      </c>
      <c r="C4777" s="398" t="s">
        <v>82</v>
      </c>
      <c r="D4777" s="400" t="s">
        <v>15943</v>
      </c>
    </row>
    <row r="4778" spans="1:4" ht="13.5">
      <c r="A4778" s="399">
        <v>102587</v>
      </c>
      <c r="B4778" s="398" t="s">
        <v>9768</v>
      </c>
      <c r="C4778" s="398" t="s">
        <v>82</v>
      </c>
      <c r="D4778" s="400" t="s">
        <v>4139</v>
      </c>
    </row>
    <row r="4779" spans="1:4" ht="13.5">
      <c r="A4779" s="399">
        <v>102588</v>
      </c>
      <c r="B4779" s="398" t="s">
        <v>9769</v>
      </c>
      <c r="C4779" s="398" t="s">
        <v>82</v>
      </c>
      <c r="D4779" s="400" t="s">
        <v>9770</v>
      </c>
    </row>
    <row r="4780" spans="1:4" ht="13.5">
      <c r="A4780" s="399">
        <v>102589</v>
      </c>
      <c r="B4780" s="398" t="s">
        <v>9771</v>
      </c>
      <c r="C4780" s="398" t="s">
        <v>82</v>
      </c>
      <c r="D4780" s="400" t="s">
        <v>9772</v>
      </c>
    </row>
    <row r="4781" spans="1:4" ht="13.5">
      <c r="A4781" s="399">
        <v>102590</v>
      </c>
      <c r="B4781" s="398" t="s">
        <v>9773</v>
      </c>
      <c r="C4781" s="398" t="s">
        <v>82</v>
      </c>
      <c r="D4781" s="400" t="s">
        <v>5151</v>
      </c>
    </row>
    <row r="4782" spans="1:4" ht="13.5">
      <c r="A4782" s="399">
        <v>102591</v>
      </c>
      <c r="B4782" s="398" t="s">
        <v>9774</v>
      </c>
      <c r="C4782" s="398" t="s">
        <v>82</v>
      </c>
      <c r="D4782" s="400" t="s">
        <v>9775</v>
      </c>
    </row>
    <row r="4783" spans="1:4" ht="13.5">
      <c r="A4783" s="399">
        <v>102592</v>
      </c>
      <c r="B4783" s="398" t="s">
        <v>9776</v>
      </c>
      <c r="C4783" s="398" t="s">
        <v>82</v>
      </c>
      <c r="D4783" s="400" t="s">
        <v>9777</v>
      </c>
    </row>
    <row r="4784" spans="1:4" ht="13.5">
      <c r="A4784" s="399">
        <v>102593</v>
      </c>
      <c r="B4784" s="398" t="s">
        <v>9778</v>
      </c>
      <c r="C4784" s="398" t="s">
        <v>82</v>
      </c>
      <c r="D4784" s="400" t="s">
        <v>9779</v>
      </c>
    </row>
    <row r="4785" spans="1:4" ht="13.5">
      <c r="A4785" s="399">
        <v>102594</v>
      </c>
      <c r="B4785" s="398" t="s">
        <v>9780</v>
      </c>
      <c r="C4785" s="398" t="s">
        <v>82</v>
      </c>
      <c r="D4785" s="400" t="s">
        <v>9781</v>
      </c>
    </row>
    <row r="4786" spans="1:4" ht="13.5">
      <c r="A4786" s="399">
        <v>102595</v>
      </c>
      <c r="B4786" s="398" t="s">
        <v>9782</v>
      </c>
      <c r="C4786" s="398" t="s">
        <v>82</v>
      </c>
      <c r="D4786" s="400" t="s">
        <v>5151</v>
      </c>
    </row>
    <row r="4787" spans="1:4" ht="13.5">
      <c r="A4787" s="399">
        <v>102596</v>
      </c>
      <c r="B4787" s="398" t="s">
        <v>9783</v>
      </c>
      <c r="C4787" s="398" t="s">
        <v>82</v>
      </c>
      <c r="D4787" s="400" t="s">
        <v>9784</v>
      </c>
    </row>
    <row r="4788" spans="1:4" ht="13.5">
      <c r="A4788" s="399">
        <v>102597</v>
      </c>
      <c r="B4788" s="398" t="s">
        <v>9785</v>
      </c>
      <c r="C4788" s="398" t="s">
        <v>82</v>
      </c>
      <c r="D4788" s="400" t="s">
        <v>7305</v>
      </c>
    </row>
    <row r="4789" spans="1:4" ht="13.5">
      <c r="A4789" s="399">
        <v>102598</v>
      </c>
      <c r="B4789" s="398" t="s">
        <v>9786</v>
      </c>
      <c r="C4789" s="398" t="s">
        <v>82</v>
      </c>
      <c r="D4789" s="400" t="s">
        <v>9787</v>
      </c>
    </row>
    <row r="4790" spans="1:4" ht="13.5">
      <c r="A4790" s="399">
        <v>102599</v>
      </c>
      <c r="B4790" s="398" t="s">
        <v>9788</v>
      </c>
      <c r="C4790" s="398" t="s">
        <v>82</v>
      </c>
      <c r="D4790" s="400" t="s">
        <v>5099</v>
      </c>
    </row>
    <row r="4791" spans="1:4" ht="13.5">
      <c r="A4791" s="399">
        <v>102600</v>
      </c>
      <c r="B4791" s="398" t="s">
        <v>9789</v>
      </c>
      <c r="C4791" s="398" t="s">
        <v>82</v>
      </c>
      <c r="D4791" s="400" t="s">
        <v>9790</v>
      </c>
    </row>
    <row r="4792" spans="1:4" ht="13.5">
      <c r="A4792" s="399">
        <v>102601</v>
      </c>
      <c r="B4792" s="398" t="s">
        <v>9791</v>
      </c>
      <c r="C4792" s="398" t="s">
        <v>82</v>
      </c>
      <c r="D4792" s="400" t="s">
        <v>9792</v>
      </c>
    </row>
    <row r="4793" spans="1:4" ht="13.5">
      <c r="A4793" s="399">
        <v>102602</v>
      </c>
      <c r="B4793" s="398" t="s">
        <v>9793</v>
      </c>
      <c r="C4793" s="398" t="s">
        <v>82</v>
      </c>
      <c r="D4793" s="400" t="s">
        <v>9794</v>
      </c>
    </row>
    <row r="4794" spans="1:4" ht="13.5">
      <c r="A4794" s="399">
        <v>102603</v>
      </c>
      <c r="B4794" s="398" t="s">
        <v>9795</v>
      </c>
      <c r="C4794" s="398" t="s">
        <v>82</v>
      </c>
      <c r="D4794" s="400" t="s">
        <v>9796</v>
      </c>
    </row>
    <row r="4795" spans="1:4" ht="13.5">
      <c r="A4795" s="399">
        <v>102604</v>
      </c>
      <c r="B4795" s="398" t="s">
        <v>9797</v>
      </c>
      <c r="C4795" s="398" t="s">
        <v>82</v>
      </c>
      <c r="D4795" s="400" t="s">
        <v>7320</v>
      </c>
    </row>
    <row r="4796" spans="1:4" ht="13.5">
      <c r="A4796" s="399">
        <v>102605</v>
      </c>
      <c r="B4796" s="398" t="s">
        <v>9798</v>
      </c>
      <c r="C4796" s="398" t="s">
        <v>82</v>
      </c>
      <c r="D4796" s="400" t="s">
        <v>15944</v>
      </c>
    </row>
    <row r="4797" spans="1:4" ht="13.5">
      <c r="A4797" s="399">
        <v>102606</v>
      </c>
      <c r="B4797" s="398" t="s">
        <v>9799</v>
      </c>
      <c r="C4797" s="398" t="s">
        <v>82</v>
      </c>
      <c r="D4797" s="400" t="s">
        <v>15945</v>
      </c>
    </row>
    <row r="4798" spans="1:4" ht="13.5">
      <c r="A4798" s="399">
        <v>102607</v>
      </c>
      <c r="B4798" s="398" t="s">
        <v>9800</v>
      </c>
      <c r="C4798" s="398" t="s">
        <v>82</v>
      </c>
      <c r="D4798" s="400" t="s">
        <v>15946</v>
      </c>
    </row>
    <row r="4799" spans="1:4" ht="13.5">
      <c r="A4799" s="399">
        <v>102608</v>
      </c>
      <c r="B4799" s="398" t="s">
        <v>9801</v>
      </c>
      <c r="C4799" s="398" t="s">
        <v>82</v>
      </c>
      <c r="D4799" s="400" t="s">
        <v>15947</v>
      </c>
    </row>
    <row r="4800" spans="1:4" ht="13.5">
      <c r="A4800" s="399">
        <v>102609</v>
      </c>
      <c r="B4800" s="398" t="s">
        <v>9802</v>
      </c>
      <c r="C4800" s="398" t="s">
        <v>82</v>
      </c>
      <c r="D4800" s="400" t="s">
        <v>15948</v>
      </c>
    </row>
    <row r="4801" spans="1:4" ht="13.5">
      <c r="A4801" s="399">
        <v>102611</v>
      </c>
      <c r="B4801" s="398" t="s">
        <v>9803</v>
      </c>
      <c r="C4801" s="398" t="s">
        <v>82</v>
      </c>
      <c r="D4801" s="400" t="s">
        <v>15949</v>
      </c>
    </row>
    <row r="4802" spans="1:4" ht="13.5">
      <c r="A4802" s="399">
        <v>102613</v>
      </c>
      <c r="B4802" s="398" t="s">
        <v>9804</v>
      </c>
      <c r="C4802" s="398" t="s">
        <v>82</v>
      </c>
      <c r="D4802" s="400" t="s">
        <v>15950</v>
      </c>
    </row>
    <row r="4803" spans="1:4" ht="13.5">
      <c r="A4803" s="399">
        <v>102614</v>
      </c>
      <c r="B4803" s="398" t="s">
        <v>9806</v>
      </c>
      <c r="C4803" s="398" t="s">
        <v>82</v>
      </c>
      <c r="D4803" s="400" t="s">
        <v>15951</v>
      </c>
    </row>
    <row r="4804" spans="1:4" ht="13.5">
      <c r="A4804" s="399">
        <v>102615</v>
      </c>
      <c r="B4804" s="398" t="s">
        <v>9807</v>
      </c>
      <c r="C4804" s="398" t="s">
        <v>82</v>
      </c>
      <c r="D4804" s="400" t="s">
        <v>15952</v>
      </c>
    </row>
    <row r="4805" spans="1:4" ht="13.5">
      <c r="A4805" s="399">
        <v>102617</v>
      </c>
      <c r="B4805" s="398" t="s">
        <v>9808</v>
      </c>
      <c r="C4805" s="398" t="s">
        <v>82</v>
      </c>
      <c r="D4805" s="400" t="s">
        <v>15953</v>
      </c>
    </row>
    <row r="4806" spans="1:4" ht="13.5">
      <c r="A4806" s="399">
        <v>102619</v>
      </c>
      <c r="B4806" s="398" t="s">
        <v>9809</v>
      </c>
      <c r="C4806" s="398" t="s">
        <v>82</v>
      </c>
      <c r="D4806" s="400" t="s">
        <v>15954</v>
      </c>
    </row>
    <row r="4807" spans="1:4" ht="13.5">
      <c r="A4807" s="399">
        <v>102622</v>
      </c>
      <c r="B4807" s="398" t="s">
        <v>9810</v>
      </c>
      <c r="C4807" s="398" t="s">
        <v>82</v>
      </c>
      <c r="D4807" s="400" t="s">
        <v>15955</v>
      </c>
    </row>
    <row r="4808" spans="1:4" ht="13.5">
      <c r="A4808" s="399">
        <v>102623</v>
      </c>
      <c r="B4808" s="398" t="s">
        <v>9811</v>
      </c>
      <c r="C4808" s="398" t="s">
        <v>82</v>
      </c>
      <c r="D4808" s="400" t="s">
        <v>15956</v>
      </c>
    </row>
    <row r="4809" spans="1:4" ht="13.5">
      <c r="A4809" s="399">
        <v>89482</v>
      </c>
      <c r="B4809" s="398" t="s">
        <v>9812</v>
      </c>
      <c r="C4809" s="398" t="s">
        <v>82</v>
      </c>
      <c r="D4809" s="400" t="s">
        <v>7201</v>
      </c>
    </row>
    <row r="4810" spans="1:4" ht="13.5">
      <c r="A4810" s="399">
        <v>89491</v>
      </c>
      <c r="B4810" s="398" t="s">
        <v>9813</v>
      </c>
      <c r="C4810" s="398" t="s">
        <v>82</v>
      </c>
      <c r="D4810" s="400" t="s">
        <v>15957</v>
      </c>
    </row>
    <row r="4811" spans="1:4" ht="13.5">
      <c r="A4811" s="399">
        <v>89495</v>
      </c>
      <c r="B4811" s="398" t="s">
        <v>9814</v>
      </c>
      <c r="C4811" s="398" t="s">
        <v>82</v>
      </c>
      <c r="D4811" s="400" t="s">
        <v>7602</v>
      </c>
    </row>
    <row r="4812" spans="1:4" ht="13.5">
      <c r="A4812" s="399">
        <v>89707</v>
      </c>
      <c r="B4812" s="398" t="s">
        <v>9815</v>
      </c>
      <c r="C4812" s="398" t="s">
        <v>82</v>
      </c>
      <c r="D4812" s="400" t="s">
        <v>15958</v>
      </c>
    </row>
    <row r="4813" spans="1:4" ht="13.5">
      <c r="A4813" s="399">
        <v>89708</v>
      </c>
      <c r="B4813" s="398" t="s">
        <v>9816</v>
      </c>
      <c r="C4813" s="398" t="s">
        <v>82</v>
      </c>
      <c r="D4813" s="400" t="s">
        <v>15959</v>
      </c>
    </row>
    <row r="4814" spans="1:4" ht="13.5">
      <c r="A4814" s="399">
        <v>89709</v>
      </c>
      <c r="B4814" s="398" t="s">
        <v>9817</v>
      </c>
      <c r="C4814" s="398" t="s">
        <v>82</v>
      </c>
      <c r="D4814" s="400" t="s">
        <v>7684</v>
      </c>
    </row>
    <row r="4815" spans="1:4" ht="13.5">
      <c r="A4815" s="399">
        <v>89710</v>
      </c>
      <c r="B4815" s="398" t="s">
        <v>9818</v>
      </c>
      <c r="C4815" s="398" t="s">
        <v>82</v>
      </c>
      <c r="D4815" s="400" t="s">
        <v>6940</v>
      </c>
    </row>
    <row r="4816" spans="1:4" ht="13.5">
      <c r="A4816" s="399">
        <v>86872</v>
      </c>
      <c r="B4816" s="398" t="s">
        <v>9819</v>
      </c>
      <c r="C4816" s="398" t="s">
        <v>82</v>
      </c>
      <c r="D4816" s="400" t="s">
        <v>15960</v>
      </c>
    </row>
    <row r="4817" spans="1:4" ht="13.5">
      <c r="A4817" s="399">
        <v>86874</v>
      </c>
      <c r="B4817" s="398" t="s">
        <v>9820</v>
      </c>
      <c r="C4817" s="398" t="s">
        <v>82</v>
      </c>
      <c r="D4817" s="400" t="s">
        <v>15961</v>
      </c>
    </row>
    <row r="4818" spans="1:4" ht="13.5">
      <c r="A4818" s="399">
        <v>86875</v>
      </c>
      <c r="B4818" s="398" t="s">
        <v>9821</v>
      </c>
      <c r="C4818" s="398" t="s">
        <v>82</v>
      </c>
      <c r="D4818" s="400" t="s">
        <v>15962</v>
      </c>
    </row>
    <row r="4819" spans="1:4" ht="13.5">
      <c r="A4819" s="399">
        <v>86876</v>
      </c>
      <c r="B4819" s="398" t="s">
        <v>9822</v>
      </c>
      <c r="C4819" s="398" t="s">
        <v>82</v>
      </c>
      <c r="D4819" s="400" t="s">
        <v>15963</v>
      </c>
    </row>
    <row r="4820" spans="1:4" ht="13.5">
      <c r="A4820" s="399">
        <v>86877</v>
      </c>
      <c r="B4820" s="398" t="s">
        <v>9823</v>
      </c>
      <c r="C4820" s="398" t="s">
        <v>82</v>
      </c>
      <c r="D4820" s="400" t="s">
        <v>15964</v>
      </c>
    </row>
    <row r="4821" spans="1:4" ht="13.5">
      <c r="A4821" s="399">
        <v>86878</v>
      </c>
      <c r="B4821" s="398" t="s">
        <v>9824</v>
      </c>
      <c r="C4821" s="398" t="s">
        <v>82</v>
      </c>
      <c r="D4821" s="400" t="s">
        <v>15965</v>
      </c>
    </row>
    <row r="4822" spans="1:4" ht="13.5">
      <c r="A4822" s="399">
        <v>86879</v>
      </c>
      <c r="B4822" s="398" t="s">
        <v>9825</v>
      </c>
      <c r="C4822" s="398" t="s">
        <v>82</v>
      </c>
      <c r="D4822" s="400" t="s">
        <v>15966</v>
      </c>
    </row>
    <row r="4823" spans="1:4" ht="13.5">
      <c r="A4823" s="399">
        <v>86880</v>
      </c>
      <c r="B4823" s="398" t="s">
        <v>9826</v>
      </c>
      <c r="C4823" s="398" t="s">
        <v>82</v>
      </c>
      <c r="D4823" s="400" t="s">
        <v>15967</v>
      </c>
    </row>
    <row r="4824" spans="1:4" ht="13.5">
      <c r="A4824" s="399">
        <v>86881</v>
      </c>
      <c r="B4824" s="398" t="s">
        <v>9827</v>
      </c>
      <c r="C4824" s="398" t="s">
        <v>82</v>
      </c>
      <c r="D4824" s="400" t="s">
        <v>15968</v>
      </c>
    </row>
    <row r="4825" spans="1:4" ht="13.5">
      <c r="A4825" s="399">
        <v>86882</v>
      </c>
      <c r="B4825" s="398" t="s">
        <v>9828</v>
      </c>
      <c r="C4825" s="398" t="s">
        <v>82</v>
      </c>
      <c r="D4825" s="400" t="s">
        <v>15969</v>
      </c>
    </row>
    <row r="4826" spans="1:4" ht="13.5">
      <c r="A4826" s="399">
        <v>86883</v>
      </c>
      <c r="B4826" s="398" t="s">
        <v>9830</v>
      </c>
      <c r="C4826" s="398" t="s">
        <v>82</v>
      </c>
      <c r="D4826" s="400" t="s">
        <v>8384</v>
      </c>
    </row>
    <row r="4827" spans="1:4" ht="13.5">
      <c r="A4827" s="399">
        <v>86884</v>
      </c>
      <c r="B4827" s="398" t="s">
        <v>9831</v>
      </c>
      <c r="C4827" s="398" t="s">
        <v>82</v>
      </c>
      <c r="D4827" s="400" t="s">
        <v>5589</v>
      </c>
    </row>
    <row r="4828" spans="1:4" ht="13.5">
      <c r="A4828" s="399">
        <v>86885</v>
      </c>
      <c r="B4828" s="398" t="s">
        <v>9832</v>
      </c>
      <c r="C4828" s="398" t="s">
        <v>82</v>
      </c>
      <c r="D4828" s="400" t="s">
        <v>8199</v>
      </c>
    </row>
    <row r="4829" spans="1:4" ht="13.5">
      <c r="A4829" s="399">
        <v>86886</v>
      </c>
      <c r="B4829" s="398" t="s">
        <v>9833</v>
      </c>
      <c r="C4829" s="398" t="s">
        <v>82</v>
      </c>
      <c r="D4829" s="400" t="s">
        <v>15749</v>
      </c>
    </row>
    <row r="4830" spans="1:4" ht="13.5">
      <c r="A4830" s="399">
        <v>86887</v>
      </c>
      <c r="B4830" s="398" t="s">
        <v>9834</v>
      </c>
      <c r="C4830" s="398" t="s">
        <v>82</v>
      </c>
      <c r="D4830" s="400" t="s">
        <v>15970</v>
      </c>
    </row>
    <row r="4831" spans="1:4" ht="13.5">
      <c r="A4831" s="399">
        <v>86888</v>
      </c>
      <c r="B4831" s="398" t="s">
        <v>9835</v>
      </c>
      <c r="C4831" s="398" t="s">
        <v>82</v>
      </c>
      <c r="D4831" s="400" t="s">
        <v>15971</v>
      </c>
    </row>
    <row r="4832" spans="1:4" ht="13.5">
      <c r="A4832" s="399">
        <v>86889</v>
      </c>
      <c r="B4832" s="398" t="s">
        <v>9836</v>
      </c>
      <c r="C4832" s="398" t="s">
        <v>82</v>
      </c>
      <c r="D4832" s="400" t="s">
        <v>15972</v>
      </c>
    </row>
    <row r="4833" spans="1:4" ht="13.5">
      <c r="A4833" s="399">
        <v>86893</v>
      </c>
      <c r="B4833" s="398" t="s">
        <v>9837</v>
      </c>
      <c r="C4833" s="398" t="s">
        <v>82</v>
      </c>
      <c r="D4833" s="400" t="s">
        <v>15973</v>
      </c>
    </row>
    <row r="4834" spans="1:4" ht="13.5">
      <c r="A4834" s="399">
        <v>86894</v>
      </c>
      <c r="B4834" s="398" t="s">
        <v>9838</v>
      </c>
      <c r="C4834" s="398" t="s">
        <v>82</v>
      </c>
      <c r="D4834" s="400" t="s">
        <v>15974</v>
      </c>
    </row>
    <row r="4835" spans="1:4" ht="13.5">
      <c r="A4835" s="399">
        <v>86895</v>
      </c>
      <c r="B4835" s="398" t="s">
        <v>9839</v>
      </c>
      <c r="C4835" s="398" t="s">
        <v>82</v>
      </c>
      <c r="D4835" s="400" t="s">
        <v>15975</v>
      </c>
    </row>
    <row r="4836" spans="1:4" ht="13.5">
      <c r="A4836" s="399">
        <v>86899</v>
      </c>
      <c r="B4836" s="398" t="s">
        <v>9840</v>
      </c>
      <c r="C4836" s="398" t="s">
        <v>82</v>
      </c>
      <c r="D4836" s="400" t="s">
        <v>15976</v>
      </c>
    </row>
    <row r="4837" spans="1:4" ht="13.5">
      <c r="A4837" s="399">
        <v>86900</v>
      </c>
      <c r="B4837" s="398" t="s">
        <v>9841</v>
      </c>
      <c r="C4837" s="398" t="s">
        <v>82</v>
      </c>
      <c r="D4837" s="400" t="s">
        <v>15977</v>
      </c>
    </row>
    <row r="4838" spans="1:4" ht="13.5">
      <c r="A4838" s="399">
        <v>86901</v>
      </c>
      <c r="B4838" s="398" t="s">
        <v>9842</v>
      </c>
      <c r="C4838" s="398" t="s">
        <v>82</v>
      </c>
      <c r="D4838" s="400" t="s">
        <v>15978</v>
      </c>
    </row>
    <row r="4839" spans="1:4" ht="13.5">
      <c r="A4839" s="399">
        <v>86902</v>
      </c>
      <c r="B4839" s="398" t="s">
        <v>9843</v>
      </c>
      <c r="C4839" s="398" t="s">
        <v>82</v>
      </c>
      <c r="D4839" s="400" t="s">
        <v>14347</v>
      </c>
    </row>
    <row r="4840" spans="1:4" ht="13.5">
      <c r="A4840" s="399">
        <v>86903</v>
      </c>
      <c r="B4840" s="398" t="s">
        <v>9844</v>
      </c>
      <c r="C4840" s="398" t="s">
        <v>82</v>
      </c>
      <c r="D4840" s="400" t="s">
        <v>15979</v>
      </c>
    </row>
    <row r="4841" spans="1:4" ht="13.5">
      <c r="A4841" s="399">
        <v>86904</v>
      </c>
      <c r="B4841" s="398" t="s">
        <v>9845</v>
      </c>
      <c r="C4841" s="398" t="s">
        <v>82</v>
      </c>
      <c r="D4841" s="400" t="s">
        <v>15980</v>
      </c>
    </row>
    <row r="4842" spans="1:4" ht="13.5">
      <c r="A4842" s="399">
        <v>86905</v>
      </c>
      <c r="B4842" s="398" t="s">
        <v>9846</v>
      </c>
      <c r="C4842" s="398" t="s">
        <v>82</v>
      </c>
      <c r="D4842" s="400" t="s">
        <v>15981</v>
      </c>
    </row>
    <row r="4843" spans="1:4" ht="13.5">
      <c r="A4843" s="399">
        <v>86906</v>
      </c>
      <c r="B4843" s="398" t="s">
        <v>9847</v>
      </c>
      <c r="C4843" s="398" t="s">
        <v>82</v>
      </c>
      <c r="D4843" s="400" t="s">
        <v>13629</v>
      </c>
    </row>
    <row r="4844" spans="1:4" ht="13.5">
      <c r="A4844" s="399">
        <v>86908</v>
      </c>
      <c r="B4844" s="398" t="s">
        <v>9849</v>
      </c>
      <c r="C4844" s="398" t="s">
        <v>82</v>
      </c>
      <c r="D4844" s="400" t="s">
        <v>15982</v>
      </c>
    </row>
    <row r="4845" spans="1:4" ht="13.5">
      <c r="A4845" s="399">
        <v>86909</v>
      </c>
      <c r="B4845" s="398" t="s">
        <v>9850</v>
      </c>
      <c r="C4845" s="398" t="s">
        <v>82</v>
      </c>
      <c r="D4845" s="400" t="s">
        <v>15983</v>
      </c>
    </row>
    <row r="4846" spans="1:4" ht="13.5">
      <c r="A4846" s="399">
        <v>86910</v>
      </c>
      <c r="B4846" s="398" t="s">
        <v>9851</v>
      </c>
      <c r="C4846" s="398" t="s">
        <v>82</v>
      </c>
      <c r="D4846" s="400" t="s">
        <v>4255</v>
      </c>
    </row>
    <row r="4847" spans="1:4" ht="13.5">
      <c r="A4847" s="399">
        <v>86911</v>
      </c>
      <c r="B4847" s="398" t="s">
        <v>9853</v>
      </c>
      <c r="C4847" s="398" t="s">
        <v>82</v>
      </c>
      <c r="D4847" s="400" t="s">
        <v>15984</v>
      </c>
    </row>
    <row r="4848" spans="1:4" ht="13.5">
      <c r="A4848" s="399">
        <v>86913</v>
      </c>
      <c r="B4848" s="398" t="s">
        <v>9854</v>
      </c>
      <c r="C4848" s="398" t="s">
        <v>82</v>
      </c>
      <c r="D4848" s="400" t="s">
        <v>15985</v>
      </c>
    </row>
    <row r="4849" spans="1:4" ht="13.5">
      <c r="A4849" s="399">
        <v>86914</v>
      </c>
      <c r="B4849" s="398" t="s">
        <v>9855</v>
      </c>
      <c r="C4849" s="398" t="s">
        <v>82</v>
      </c>
      <c r="D4849" s="400" t="s">
        <v>13638</v>
      </c>
    </row>
    <row r="4850" spans="1:4" ht="13.5">
      <c r="A4850" s="399">
        <v>86915</v>
      </c>
      <c r="B4850" s="398" t="s">
        <v>9856</v>
      </c>
      <c r="C4850" s="398" t="s">
        <v>82</v>
      </c>
      <c r="D4850" s="400" t="s">
        <v>15986</v>
      </c>
    </row>
    <row r="4851" spans="1:4" ht="13.5">
      <c r="A4851" s="399">
        <v>86916</v>
      </c>
      <c r="B4851" s="398" t="s">
        <v>9857</v>
      </c>
      <c r="C4851" s="398" t="s">
        <v>82</v>
      </c>
      <c r="D4851" s="400" t="s">
        <v>15987</v>
      </c>
    </row>
    <row r="4852" spans="1:4" ht="13.5">
      <c r="A4852" s="399">
        <v>86919</v>
      </c>
      <c r="B4852" s="398" t="s">
        <v>9858</v>
      </c>
      <c r="C4852" s="398" t="s">
        <v>82</v>
      </c>
      <c r="D4852" s="400" t="s">
        <v>15988</v>
      </c>
    </row>
    <row r="4853" spans="1:4" ht="13.5">
      <c r="A4853" s="399">
        <v>86920</v>
      </c>
      <c r="B4853" s="398" t="s">
        <v>9859</v>
      </c>
      <c r="C4853" s="398" t="s">
        <v>82</v>
      </c>
      <c r="D4853" s="400" t="s">
        <v>15989</v>
      </c>
    </row>
    <row r="4854" spans="1:4" ht="13.5">
      <c r="A4854" s="399">
        <v>86921</v>
      </c>
      <c r="B4854" s="398" t="s">
        <v>9860</v>
      </c>
      <c r="C4854" s="398" t="s">
        <v>82</v>
      </c>
      <c r="D4854" s="400" t="s">
        <v>15990</v>
      </c>
    </row>
    <row r="4855" spans="1:4" ht="13.5">
      <c r="A4855" s="399">
        <v>86922</v>
      </c>
      <c r="B4855" s="398" t="s">
        <v>9861</v>
      </c>
      <c r="C4855" s="398" t="s">
        <v>82</v>
      </c>
      <c r="D4855" s="400" t="s">
        <v>15991</v>
      </c>
    </row>
    <row r="4856" spans="1:4" ht="13.5">
      <c r="A4856" s="399">
        <v>86923</v>
      </c>
      <c r="B4856" s="398" t="s">
        <v>9862</v>
      </c>
      <c r="C4856" s="398" t="s">
        <v>82</v>
      </c>
      <c r="D4856" s="400" t="s">
        <v>15992</v>
      </c>
    </row>
    <row r="4857" spans="1:4" ht="13.5">
      <c r="A4857" s="399">
        <v>86924</v>
      </c>
      <c r="B4857" s="398" t="s">
        <v>9863</v>
      </c>
      <c r="C4857" s="398" t="s">
        <v>82</v>
      </c>
      <c r="D4857" s="400" t="s">
        <v>15993</v>
      </c>
    </row>
    <row r="4858" spans="1:4" ht="13.5">
      <c r="A4858" s="399">
        <v>86925</v>
      </c>
      <c r="B4858" s="398" t="s">
        <v>9864</v>
      </c>
      <c r="C4858" s="398" t="s">
        <v>82</v>
      </c>
      <c r="D4858" s="400" t="s">
        <v>15994</v>
      </c>
    </row>
    <row r="4859" spans="1:4" ht="13.5">
      <c r="A4859" s="399">
        <v>86926</v>
      </c>
      <c r="B4859" s="398" t="s">
        <v>9865</v>
      </c>
      <c r="C4859" s="398" t="s">
        <v>82</v>
      </c>
      <c r="D4859" s="400" t="s">
        <v>15995</v>
      </c>
    </row>
    <row r="4860" spans="1:4" ht="13.5">
      <c r="A4860" s="399">
        <v>86927</v>
      </c>
      <c r="B4860" s="398" t="s">
        <v>9866</v>
      </c>
      <c r="C4860" s="398" t="s">
        <v>82</v>
      </c>
      <c r="D4860" s="400" t="s">
        <v>15996</v>
      </c>
    </row>
    <row r="4861" spans="1:4" ht="13.5">
      <c r="A4861" s="399">
        <v>86928</v>
      </c>
      <c r="B4861" s="398" t="s">
        <v>9868</v>
      </c>
      <c r="C4861" s="398" t="s">
        <v>82</v>
      </c>
      <c r="D4861" s="400" t="s">
        <v>15997</v>
      </c>
    </row>
    <row r="4862" spans="1:4" ht="13.5">
      <c r="A4862" s="399">
        <v>86929</v>
      </c>
      <c r="B4862" s="398" t="s">
        <v>9869</v>
      </c>
      <c r="C4862" s="398" t="s">
        <v>82</v>
      </c>
      <c r="D4862" s="400" t="s">
        <v>15998</v>
      </c>
    </row>
    <row r="4863" spans="1:4" ht="13.5">
      <c r="A4863" s="399">
        <v>86930</v>
      </c>
      <c r="B4863" s="398" t="s">
        <v>9870</v>
      </c>
      <c r="C4863" s="398" t="s">
        <v>82</v>
      </c>
      <c r="D4863" s="400" t="s">
        <v>15999</v>
      </c>
    </row>
    <row r="4864" spans="1:4" ht="13.5">
      <c r="A4864" s="399">
        <v>86931</v>
      </c>
      <c r="B4864" s="398" t="s">
        <v>9871</v>
      </c>
      <c r="C4864" s="398" t="s">
        <v>82</v>
      </c>
      <c r="D4864" s="400" t="s">
        <v>16000</v>
      </c>
    </row>
    <row r="4865" spans="1:4" ht="13.5">
      <c r="A4865" s="399">
        <v>86932</v>
      </c>
      <c r="B4865" s="398" t="s">
        <v>9872</v>
      </c>
      <c r="C4865" s="398" t="s">
        <v>82</v>
      </c>
      <c r="D4865" s="400" t="s">
        <v>16001</v>
      </c>
    </row>
    <row r="4866" spans="1:4" ht="13.5">
      <c r="A4866" s="399">
        <v>86933</v>
      </c>
      <c r="B4866" s="398" t="s">
        <v>9873</v>
      </c>
      <c r="C4866" s="398" t="s">
        <v>82</v>
      </c>
      <c r="D4866" s="400" t="s">
        <v>16002</v>
      </c>
    </row>
    <row r="4867" spans="1:4" ht="13.5">
      <c r="A4867" s="399">
        <v>86934</v>
      </c>
      <c r="B4867" s="398" t="s">
        <v>9874</v>
      </c>
      <c r="C4867" s="398" t="s">
        <v>82</v>
      </c>
      <c r="D4867" s="400" t="s">
        <v>16003</v>
      </c>
    </row>
    <row r="4868" spans="1:4" ht="13.5">
      <c r="A4868" s="399">
        <v>86935</v>
      </c>
      <c r="B4868" s="398" t="s">
        <v>9875</v>
      </c>
      <c r="C4868" s="398" t="s">
        <v>82</v>
      </c>
      <c r="D4868" s="400" t="s">
        <v>16004</v>
      </c>
    </row>
    <row r="4869" spans="1:4" ht="13.5">
      <c r="A4869" s="399">
        <v>86936</v>
      </c>
      <c r="B4869" s="398" t="s">
        <v>9876</v>
      </c>
      <c r="C4869" s="398" t="s">
        <v>82</v>
      </c>
      <c r="D4869" s="400" t="s">
        <v>16005</v>
      </c>
    </row>
    <row r="4870" spans="1:4" ht="13.5">
      <c r="A4870" s="399">
        <v>86937</v>
      </c>
      <c r="B4870" s="398" t="s">
        <v>9877</v>
      </c>
      <c r="C4870" s="398" t="s">
        <v>82</v>
      </c>
      <c r="D4870" s="400" t="s">
        <v>16006</v>
      </c>
    </row>
    <row r="4871" spans="1:4" ht="13.5">
      <c r="A4871" s="399">
        <v>86938</v>
      </c>
      <c r="B4871" s="398" t="s">
        <v>9878</v>
      </c>
      <c r="C4871" s="398" t="s">
        <v>82</v>
      </c>
      <c r="D4871" s="400" t="s">
        <v>16007</v>
      </c>
    </row>
    <row r="4872" spans="1:4" ht="13.5">
      <c r="A4872" s="399">
        <v>86939</v>
      </c>
      <c r="B4872" s="398" t="s">
        <v>9879</v>
      </c>
      <c r="C4872" s="398" t="s">
        <v>82</v>
      </c>
      <c r="D4872" s="400" t="s">
        <v>16008</v>
      </c>
    </row>
    <row r="4873" spans="1:4" ht="13.5">
      <c r="A4873" s="399">
        <v>86940</v>
      </c>
      <c r="B4873" s="398" t="s">
        <v>9880</v>
      </c>
      <c r="C4873" s="398" t="s">
        <v>82</v>
      </c>
      <c r="D4873" s="400" t="s">
        <v>16009</v>
      </c>
    </row>
    <row r="4874" spans="1:4" ht="13.5">
      <c r="A4874" s="399">
        <v>86941</v>
      </c>
      <c r="B4874" s="398" t="s">
        <v>9881</v>
      </c>
      <c r="C4874" s="398" t="s">
        <v>82</v>
      </c>
      <c r="D4874" s="400" t="s">
        <v>16010</v>
      </c>
    </row>
    <row r="4875" spans="1:4" ht="13.5">
      <c r="A4875" s="399">
        <v>86942</v>
      </c>
      <c r="B4875" s="398" t="s">
        <v>9882</v>
      </c>
      <c r="C4875" s="398" t="s">
        <v>82</v>
      </c>
      <c r="D4875" s="400" t="s">
        <v>16011</v>
      </c>
    </row>
    <row r="4876" spans="1:4" ht="13.5">
      <c r="A4876" s="399">
        <v>86943</v>
      </c>
      <c r="B4876" s="398" t="s">
        <v>9883</v>
      </c>
      <c r="C4876" s="398" t="s">
        <v>82</v>
      </c>
      <c r="D4876" s="400" t="s">
        <v>16012</v>
      </c>
    </row>
    <row r="4877" spans="1:4" ht="13.5">
      <c r="A4877" s="399">
        <v>86947</v>
      </c>
      <c r="B4877" s="398" t="s">
        <v>9884</v>
      </c>
      <c r="C4877" s="398" t="s">
        <v>82</v>
      </c>
      <c r="D4877" s="400" t="s">
        <v>16013</v>
      </c>
    </row>
    <row r="4878" spans="1:4" ht="13.5">
      <c r="A4878" s="399">
        <v>93396</v>
      </c>
      <c r="B4878" s="398" t="s">
        <v>9885</v>
      </c>
      <c r="C4878" s="398" t="s">
        <v>82</v>
      </c>
      <c r="D4878" s="400" t="s">
        <v>16014</v>
      </c>
    </row>
    <row r="4879" spans="1:4" ht="13.5">
      <c r="A4879" s="399">
        <v>93441</v>
      </c>
      <c r="B4879" s="398" t="s">
        <v>9886</v>
      </c>
      <c r="C4879" s="398" t="s">
        <v>82</v>
      </c>
      <c r="D4879" s="400" t="s">
        <v>16015</v>
      </c>
    </row>
    <row r="4880" spans="1:4" ht="13.5">
      <c r="A4880" s="399">
        <v>93442</v>
      </c>
      <c r="B4880" s="398" t="s">
        <v>9887</v>
      </c>
      <c r="C4880" s="398" t="s">
        <v>82</v>
      </c>
      <c r="D4880" s="400" t="s">
        <v>16016</v>
      </c>
    </row>
    <row r="4881" spans="1:4" ht="13.5">
      <c r="A4881" s="399">
        <v>95469</v>
      </c>
      <c r="B4881" s="398" t="s">
        <v>9888</v>
      </c>
      <c r="C4881" s="398" t="s">
        <v>82</v>
      </c>
      <c r="D4881" s="400" t="s">
        <v>16017</v>
      </c>
    </row>
    <row r="4882" spans="1:4" ht="13.5">
      <c r="A4882" s="399">
        <v>95470</v>
      </c>
      <c r="B4882" s="398" t="s">
        <v>9889</v>
      </c>
      <c r="C4882" s="398" t="s">
        <v>82</v>
      </c>
      <c r="D4882" s="400" t="s">
        <v>16018</v>
      </c>
    </row>
    <row r="4883" spans="1:4" ht="13.5">
      <c r="A4883" s="399">
        <v>95471</v>
      </c>
      <c r="B4883" s="398" t="s">
        <v>9890</v>
      </c>
      <c r="C4883" s="398" t="s">
        <v>82</v>
      </c>
      <c r="D4883" s="400" t="s">
        <v>16019</v>
      </c>
    </row>
    <row r="4884" spans="1:4" ht="13.5">
      <c r="A4884" s="399">
        <v>95472</v>
      </c>
      <c r="B4884" s="398" t="s">
        <v>9891</v>
      </c>
      <c r="C4884" s="398" t="s">
        <v>82</v>
      </c>
      <c r="D4884" s="400" t="s">
        <v>16020</v>
      </c>
    </row>
    <row r="4885" spans="1:4" ht="13.5">
      <c r="A4885" s="399">
        <v>95542</v>
      </c>
      <c r="B4885" s="398" t="s">
        <v>9892</v>
      </c>
      <c r="C4885" s="398" t="s">
        <v>82</v>
      </c>
      <c r="D4885" s="400" t="s">
        <v>16021</v>
      </c>
    </row>
    <row r="4886" spans="1:4" ht="13.5">
      <c r="A4886" s="399">
        <v>95543</v>
      </c>
      <c r="B4886" s="398" t="s">
        <v>9893</v>
      </c>
      <c r="C4886" s="398" t="s">
        <v>82</v>
      </c>
      <c r="D4886" s="400" t="s">
        <v>16022</v>
      </c>
    </row>
    <row r="4887" spans="1:4" ht="13.5">
      <c r="A4887" s="399">
        <v>95544</v>
      </c>
      <c r="B4887" s="398" t="s">
        <v>9894</v>
      </c>
      <c r="C4887" s="398" t="s">
        <v>82</v>
      </c>
      <c r="D4887" s="400" t="s">
        <v>6293</v>
      </c>
    </row>
    <row r="4888" spans="1:4" ht="13.5">
      <c r="A4888" s="399">
        <v>95545</v>
      </c>
      <c r="B4888" s="398" t="s">
        <v>9895</v>
      </c>
      <c r="C4888" s="398" t="s">
        <v>82</v>
      </c>
      <c r="D4888" s="400" t="s">
        <v>16023</v>
      </c>
    </row>
    <row r="4889" spans="1:4" ht="13.5">
      <c r="A4889" s="399">
        <v>95546</v>
      </c>
      <c r="B4889" s="398" t="s">
        <v>9896</v>
      </c>
      <c r="C4889" s="398" t="s">
        <v>82</v>
      </c>
      <c r="D4889" s="400" t="s">
        <v>16024</v>
      </c>
    </row>
    <row r="4890" spans="1:4" ht="13.5">
      <c r="A4890" s="399">
        <v>95547</v>
      </c>
      <c r="B4890" s="398" t="s">
        <v>9897</v>
      </c>
      <c r="C4890" s="398" t="s">
        <v>82</v>
      </c>
      <c r="D4890" s="400" t="s">
        <v>8981</v>
      </c>
    </row>
    <row r="4891" spans="1:4" ht="13.5">
      <c r="A4891" s="399">
        <v>100848</v>
      </c>
      <c r="B4891" s="398" t="s">
        <v>9898</v>
      </c>
      <c r="C4891" s="398" t="s">
        <v>82</v>
      </c>
      <c r="D4891" s="400" t="s">
        <v>16025</v>
      </c>
    </row>
    <row r="4892" spans="1:4" ht="13.5">
      <c r="A4892" s="399">
        <v>100849</v>
      </c>
      <c r="B4892" s="398" t="s">
        <v>9899</v>
      </c>
      <c r="C4892" s="398" t="s">
        <v>82</v>
      </c>
      <c r="D4892" s="400" t="s">
        <v>16026</v>
      </c>
    </row>
    <row r="4893" spans="1:4" ht="13.5">
      <c r="A4893" s="399">
        <v>100851</v>
      </c>
      <c r="B4893" s="398" t="s">
        <v>9901</v>
      </c>
      <c r="C4893" s="398" t="s">
        <v>82</v>
      </c>
      <c r="D4893" s="400" t="s">
        <v>16027</v>
      </c>
    </row>
    <row r="4894" spans="1:4" ht="13.5">
      <c r="A4894" s="399">
        <v>100852</v>
      </c>
      <c r="B4894" s="398" t="s">
        <v>9902</v>
      </c>
      <c r="C4894" s="398" t="s">
        <v>82</v>
      </c>
      <c r="D4894" s="400" t="s">
        <v>6830</v>
      </c>
    </row>
    <row r="4895" spans="1:4" ht="13.5">
      <c r="A4895" s="399">
        <v>100853</v>
      </c>
      <c r="B4895" s="398" t="s">
        <v>9903</v>
      </c>
      <c r="C4895" s="398" t="s">
        <v>82</v>
      </c>
      <c r="D4895" s="400" t="s">
        <v>16028</v>
      </c>
    </row>
    <row r="4896" spans="1:4" ht="13.5">
      <c r="A4896" s="399">
        <v>100854</v>
      </c>
      <c r="B4896" s="398" t="s">
        <v>9904</v>
      </c>
      <c r="C4896" s="398" t="s">
        <v>82</v>
      </c>
      <c r="D4896" s="400" t="s">
        <v>16029</v>
      </c>
    </row>
    <row r="4897" spans="1:4" ht="13.5">
      <c r="A4897" s="399">
        <v>100855</v>
      </c>
      <c r="B4897" s="398" t="s">
        <v>9905</v>
      </c>
      <c r="C4897" s="398" t="s">
        <v>82</v>
      </c>
      <c r="D4897" s="400" t="s">
        <v>16023</v>
      </c>
    </row>
    <row r="4898" spans="1:4" ht="13.5">
      <c r="A4898" s="399">
        <v>100856</v>
      </c>
      <c r="B4898" s="398" t="s">
        <v>9906</v>
      </c>
      <c r="C4898" s="398" t="s">
        <v>82</v>
      </c>
      <c r="D4898" s="400" t="s">
        <v>16030</v>
      </c>
    </row>
    <row r="4899" spans="1:4" ht="13.5">
      <c r="A4899" s="399">
        <v>100857</v>
      </c>
      <c r="B4899" s="398" t="s">
        <v>9907</v>
      </c>
      <c r="C4899" s="398" t="s">
        <v>82</v>
      </c>
      <c r="D4899" s="400" t="s">
        <v>16031</v>
      </c>
    </row>
    <row r="4900" spans="1:4" ht="13.5">
      <c r="A4900" s="399">
        <v>100858</v>
      </c>
      <c r="B4900" s="398" t="s">
        <v>9908</v>
      </c>
      <c r="C4900" s="398" t="s">
        <v>82</v>
      </c>
      <c r="D4900" s="400" t="s">
        <v>16032</v>
      </c>
    </row>
    <row r="4901" spans="1:4" ht="13.5">
      <c r="A4901" s="399">
        <v>100859</v>
      </c>
      <c r="B4901" s="398" t="s">
        <v>9909</v>
      </c>
      <c r="C4901" s="398" t="s">
        <v>82</v>
      </c>
      <c r="D4901" s="400" t="s">
        <v>16033</v>
      </c>
    </row>
    <row r="4902" spans="1:4" ht="13.5">
      <c r="A4902" s="399">
        <v>100860</v>
      </c>
      <c r="B4902" s="398" t="s">
        <v>9910</v>
      </c>
      <c r="C4902" s="398" t="s">
        <v>82</v>
      </c>
      <c r="D4902" s="400" t="s">
        <v>16034</v>
      </c>
    </row>
    <row r="4903" spans="1:4" ht="13.5">
      <c r="A4903" s="399">
        <v>100861</v>
      </c>
      <c r="B4903" s="398" t="s">
        <v>9912</v>
      </c>
      <c r="C4903" s="398" t="s">
        <v>82</v>
      </c>
      <c r="D4903" s="400" t="s">
        <v>16035</v>
      </c>
    </row>
    <row r="4904" spans="1:4" ht="13.5">
      <c r="A4904" s="399">
        <v>100862</v>
      </c>
      <c r="B4904" s="398" t="s">
        <v>9913</v>
      </c>
      <c r="C4904" s="398" t="s">
        <v>82</v>
      </c>
      <c r="D4904" s="400" t="s">
        <v>16036</v>
      </c>
    </row>
    <row r="4905" spans="1:4" ht="13.5">
      <c r="A4905" s="399">
        <v>100863</v>
      </c>
      <c r="B4905" s="398" t="s">
        <v>9914</v>
      </c>
      <c r="C4905" s="398" t="s">
        <v>82</v>
      </c>
      <c r="D4905" s="400" t="s">
        <v>16037</v>
      </c>
    </row>
    <row r="4906" spans="1:4" ht="13.5">
      <c r="A4906" s="399">
        <v>100864</v>
      </c>
      <c r="B4906" s="398" t="s">
        <v>9915</v>
      </c>
      <c r="C4906" s="398" t="s">
        <v>82</v>
      </c>
      <c r="D4906" s="400" t="s">
        <v>16038</v>
      </c>
    </row>
    <row r="4907" spans="1:4" ht="13.5">
      <c r="A4907" s="399">
        <v>100865</v>
      </c>
      <c r="B4907" s="398" t="s">
        <v>9916</v>
      </c>
      <c r="C4907" s="398" t="s">
        <v>82</v>
      </c>
      <c r="D4907" s="400" t="s">
        <v>16039</v>
      </c>
    </row>
    <row r="4908" spans="1:4" ht="13.5">
      <c r="A4908" s="399">
        <v>100866</v>
      </c>
      <c r="B4908" s="398" t="s">
        <v>9917</v>
      </c>
      <c r="C4908" s="398" t="s">
        <v>82</v>
      </c>
      <c r="D4908" s="400" t="s">
        <v>16040</v>
      </c>
    </row>
    <row r="4909" spans="1:4" ht="13.5">
      <c r="A4909" s="399">
        <v>100867</v>
      </c>
      <c r="B4909" s="398" t="s">
        <v>9918</v>
      </c>
      <c r="C4909" s="398" t="s">
        <v>82</v>
      </c>
      <c r="D4909" s="400" t="s">
        <v>16041</v>
      </c>
    </row>
    <row r="4910" spans="1:4" ht="13.5">
      <c r="A4910" s="399">
        <v>100868</v>
      </c>
      <c r="B4910" s="398" t="s">
        <v>9919</v>
      </c>
      <c r="C4910" s="398" t="s">
        <v>82</v>
      </c>
      <c r="D4910" s="400" t="s">
        <v>16042</v>
      </c>
    </row>
    <row r="4911" spans="1:4" ht="13.5">
      <c r="A4911" s="399">
        <v>100869</v>
      </c>
      <c r="B4911" s="398" t="s">
        <v>9920</v>
      </c>
      <c r="C4911" s="398" t="s">
        <v>82</v>
      </c>
      <c r="D4911" s="400" t="s">
        <v>16043</v>
      </c>
    </row>
    <row r="4912" spans="1:4" ht="13.5">
      <c r="A4912" s="399">
        <v>100870</v>
      </c>
      <c r="B4912" s="398" t="s">
        <v>9921</v>
      </c>
      <c r="C4912" s="398" t="s">
        <v>82</v>
      </c>
      <c r="D4912" s="400" t="s">
        <v>16044</v>
      </c>
    </row>
    <row r="4913" spans="1:4" ht="13.5">
      <c r="A4913" s="399">
        <v>100871</v>
      </c>
      <c r="B4913" s="398" t="s">
        <v>9922</v>
      </c>
      <c r="C4913" s="398" t="s">
        <v>82</v>
      </c>
      <c r="D4913" s="400" t="s">
        <v>16045</v>
      </c>
    </row>
    <row r="4914" spans="1:4" ht="13.5">
      <c r="A4914" s="399">
        <v>100872</v>
      </c>
      <c r="B4914" s="398" t="s">
        <v>9923</v>
      </c>
      <c r="C4914" s="398" t="s">
        <v>82</v>
      </c>
      <c r="D4914" s="400" t="s">
        <v>16046</v>
      </c>
    </row>
    <row r="4915" spans="1:4" ht="13.5">
      <c r="A4915" s="399">
        <v>100873</v>
      </c>
      <c r="B4915" s="398" t="s">
        <v>9924</v>
      </c>
      <c r="C4915" s="398" t="s">
        <v>82</v>
      </c>
      <c r="D4915" s="400" t="s">
        <v>16047</v>
      </c>
    </row>
    <row r="4916" spans="1:4" ht="13.5">
      <c r="A4916" s="399">
        <v>100874</v>
      </c>
      <c r="B4916" s="398" t="s">
        <v>9925</v>
      </c>
      <c r="C4916" s="398" t="s">
        <v>82</v>
      </c>
      <c r="D4916" s="400" t="s">
        <v>16040</v>
      </c>
    </row>
    <row r="4917" spans="1:4" ht="13.5">
      <c r="A4917" s="399">
        <v>100875</v>
      </c>
      <c r="B4917" s="398" t="s">
        <v>9926</v>
      </c>
      <c r="C4917" s="398" t="s">
        <v>82</v>
      </c>
      <c r="D4917" s="400" t="s">
        <v>16048</v>
      </c>
    </row>
    <row r="4918" spans="1:4" ht="13.5">
      <c r="A4918" s="399">
        <v>100878</v>
      </c>
      <c r="B4918" s="398" t="s">
        <v>9927</v>
      </c>
      <c r="C4918" s="398" t="s">
        <v>82</v>
      </c>
      <c r="D4918" s="400" t="s">
        <v>16049</v>
      </c>
    </row>
    <row r="4919" spans="1:4" ht="13.5">
      <c r="A4919" s="399">
        <v>98052</v>
      </c>
      <c r="B4919" s="398" t="s">
        <v>9928</v>
      </c>
      <c r="C4919" s="398" t="s">
        <v>82</v>
      </c>
      <c r="D4919" s="400" t="s">
        <v>16050</v>
      </c>
    </row>
    <row r="4920" spans="1:4" ht="13.5">
      <c r="A4920" s="399">
        <v>98053</v>
      </c>
      <c r="B4920" s="398" t="s">
        <v>9929</v>
      </c>
      <c r="C4920" s="398" t="s">
        <v>82</v>
      </c>
      <c r="D4920" s="400" t="s">
        <v>16051</v>
      </c>
    </row>
    <row r="4921" spans="1:4" ht="13.5">
      <c r="A4921" s="399">
        <v>98054</v>
      </c>
      <c r="B4921" s="398" t="s">
        <v>9930</v>
      </c>
      <c r="C4921" s="398" t="s">
        <v>82</v>
      </c>
      <c r="D4921" s="400" t="s">
        <v>16052</v>
      </c>
    </row>
    <row r="4922" spans="1:4" ht="13.5">
      <c r="A4922" s="399">
        <v>98055</v>
      </c>
      <c r="B4922" s="398" t="s">
        <v>9931</v>
      </c>
      <c r="C4922" s="398" t="s">
        <v>82</v>
      </c>
      <c r="D4922" s="400" t="s">
        <v>16053</v>
      </c>
    </row>
    <row r="4923" spans="1:4" ht="13.5">
      <c r="A4923" s="399">
        <v>98056</v>
      </c>
      <c r="B4923" s="398" t="s">
        <v>9932</v>
      </c>
      <c r="C4923" s="398" t="s">
        <v>82</v>
      </c>
      <c r="D4923" s="400" t="s">
        <v>16054</v>
      </c>
    </row>
    <row r="4924" spans="1:4" ht="13.5">
      <c r="A4924" s="399">
        <v>98057</v>
      </c>
      <c r="B4924" s="398" t="s">
        <v>9933</v>
      </c>
      <c r="C4924" s="398" t="s">
        <v>82</v>
      </c>
      <c r="D4924" s="400" t="s">
        <v>16055</v>
      </c>
    </row>
    <row r="4925" spans="1:4" ht="13.5">
      <c r="A4925" s="399">
        <v>98058</v>
      </c>
      <c r="B4925" s="398" t="s">
        <v>9934</v>
      </c>
      <c r="C4925" s="398" t="s">
        <v>82</v>
      </c>
      <c r="D4925" s="400" t="s">
        <v>16056</v>
      </c>
    </row>
    <row r="4926" spans="1:4" ht="13.5">
      <c r="A4926" s="399">
        <v>98059</v>
      </c>
      <c r="B4926" s="398" t="s">
        <v>9935</v>
      </c>
      <c r="C4926" s="398" t="s">
        <v>82</v>
      </c>
      <c r="D4926" s="400" t="s">
        <v>16057</v>
      </c>
    </row>
    <row r="4927" spans="1:4" ht="13.5">
      <c r="A4927" s="399">
        <v>98060</v>
      </c>
      <c r="B4927" s="398" t="s">
        <v>9936</v>
      </c>
      <c r="C4927" s="398" t="s">
        <v>82</v>
      </c>
      <c r="D4927" s="400" t="s">
        <v>16058</v>
      </c>
    </row>
    <row r="4928" spans="1:4" ht="13.5">
      <c r="A4928" s="399">
        <v>98061</v>
      </c>
      <c r="B4928" s="398" t="s">
        <v>9937</v>
      </c>
      <c r="C4928" s="398" t="s">
        <v>82</v>
      </c>
      <c r="D4928" s="400" t="s">
        <v>16059</v>
      </c>
    </row>
    <row r="4929" spans="1:4" ht="13.5">
      <c r="A4929" s="399">
        <v>98062</v>
      </c>
      <c r="B4929" s="398" t="s">
        <v>9938</v>
      </c>
      <c r="C4929" s="398" t="s">
        <v>82</v>
      </c>
      <c r="D4929" s="400" t="s">
        <v>16060</v>
      </c>
    </row>
    <row r="4930" spans="1:4" ht="13.5">
      <c r="A4930" s="399">
        <v>98063</v>
      </c>
      <c r="B4930" s="398" t="s">
        <v>9939</v>
      </c>
      <c r="C4930" s="398" t="s">
        <v>82</v>
      </c>
      <c r="D4930" s="400" t="s">
        <v>16061</v>
      </c>
    </row>
    <row r="4931" spans="1:4" ht="13.5">
      <c r="A4931" s="399">
        <v>98064</v>
      </c>
      <c r="B4931" s="398" t="s">
        <v>9940</v>
      </c>
      <c r="C4931" s="398" t="s">
        <v>82</v>
      </c>
      <c r="D4931" s="400" t="s">
        <v>16062</v>
      </c>
    </row>
    <row r="4932" spans="1:4" ht="13.5">
      <c r="A4932" s="399">
        <v>98065</v>
      </c>
      <c r="B4932" s="398" t="s">
        <v>9941</v>
      </c>
      <c r="C4932" s="398" t="s">
        <v>82</v>
      </c>
      <c r="D4932" s="400" t="s">
        <v>16063</v>
      </c>
    </row>
    <row r="4933" spans="1:4" ht="13.5">
      <c r="A4933" s="399">
        <v>98066</v>
      </c>
      <c r="B4933" s="398" t="s">
        <v>9942</v>
      </c>
      <c r="C4933" s="398" t="s">
        <v>82</v>
      </c>
      <c r="D4933" s="400" t="s">
        <v>16064</v>
      </c>
    </row>
    <row r="4934" spans="1:4" ht="13.5">
      <c r="A4934" s="399">
        <v>98067</v>
      </c>
      <c r="B4934" s="398" t="s">
        <v>9943</v>
      </c>
      <c r="C4934" s="398" t="s">
        <v>82</v>
      </c>
      <c r="D4934" s="400" t="s">
        <v>16065</v>
      </c>
    </row>
    <row r="4935" spans="1:4" ht="13.5">
      <c r="A4935" s="399">
        <v>98068</v>
      </c>
      <c r="B4935" s="398" t="s">
        <v>9944</v>
      </c>
      <c r="C4935" s="398" t="s">
        <v>82</v>
      </c>
      <c r="D4935" s="400" t="s">
        <v>16066</v>
      </c>
    </row>
    <row r="4936" spans="1:4" ht="13.5">
      <c r="A4936" s="399">
        <v>98069</v>
      </c>
      <c r="B4936" s="398" t="s">
        <v>9945</v>
      </c>
      <c r="C4936" s="398" t="s">
        <v>82</v>
      </c>
      <c r="D4936" s="400" t="s">
        <v>16067</v>
      </c>
    </row>
    <row r="4937" spans="1:4" ht="13.5">
      <c r="A4937" s="399">
        <v>98070</v>
      </c>
      <c r="B4937" s="398" t="s">
        <v>9946</v>
      </c>
      <c r="C4937" s="398" t="s">
        <v>82</v>
      </c>
      <c r="D4937" s="400" t="s">
        <v>16068</v>
      </c>
    </row>
    <row r="4938" spans="1:4" ht="13.5">
      <c r="A4938" s="399">
        <v>98071</v>
      </c>
      <c r="B4938" s="398" t="s">
        <v>9947</v>
      </c>
      <c r="C4938" s="398" t="s">
        <v>82</v>
      </c>
      <c r="D4938" s="400" t="s">
        <v>16069</v>
      </c>
    </row>
    <row r="4939" spans="1:4" ht="13.5">
      <c r="A4939" s="399">
        <v>98072</v>
      </c>
      <c r="B4939" s="398" t="s">
        <v>9948</v>
      </c>
      <c r="C4939" s="398" t="s">
        <v>82</v>
      </c>
      <c r="D4939" s="400" t="s">
        <v>16070</v>
      </c>
    </row>
    <row r="4940" spans="1:4" ht="13.5">
      <c r="A4940" s="399">
        <v>98073</v>
      </c>
      <c r="B4940" s="398" t="s">
        <v>9949</v>
      </c>
      <c r="C4940" s="398" t="s">
        <v>82</v>
      </c>
      <c r="D4940" s="400" t="s">
        <v>16071</v>
      </c>
    </row>
    <row r="4941" spans="1:4" ht="13.5">
      <c r="A4941" s="399">
        <v>98074</v>
      </c>
      <c r="B4941" s="398" t="s">
        <v>9950</v>
      </c>
      <c r="C4941" s="398" t="s">
        <v>82</v>
      </c>
      <c r="D4941" s="400" t="s">
        <v>16072</v>
      </c>
    </row>
    <row r="4942" spans="1:4" ht="13.5">
      <c r="A4942" s="399">
        <v>98075</v>
      </c>
      <c r="B4942" s="398" t="s">
        <v>9951</v>
      </c>
      <c r="C4942" s="398" t="s">
        <v>82</v>
      </c>
      <c r="D4942" s="400" t="s">
        <v>16073</v>
      </c>
    </row>
    <row r="4943" spans="1:4" ht="13.5">
      <c r="A4943" s="399">
        <v>98076</v>
      </c>
      <c r="B4943" s="398" t="s">
        <v>9952</v>
      </c>
      <c r="C4943" s="398" t="s">
        <v>82</v>
      </c>
      <c r="D4943" s="400" t="s">
        <v>16074</v>
      </c>
    </row>
    <row r="4944" spans="1:4" ht="13.5">
      <c r="A4944" s="399">
        <v>98077</v>
      </c>
      <c r="B4944" s="398" t="s">
        <v>9953</v>
      </c>
      <c r="C4944" s="398" t="s">
        <v>82</v>
      </c>
      <c r="D4944" s="400" t="s">
        <v>16075</v>
      </c>
    </row>
    <row r="4945" spans="1:4" ht="13.5">
      <c r="A4945" s="399">
        <v>98078</v>
      </c>
      <c r="B4945" s="398" t="s">
        <v>9954</v>
      </c>
      <c r="C4945" s="398" t="s">
        <v>82</v>
      </c>
      <c r="D4945" s="400" t="s">
        <v>16076</v>
      </c>
    </row>
    <row r="4946" spans="1:4" ht="13.5">
      <c r="A4946" s="399">
        <v>98079</v>
      </c>
      <c r="B4946" s="398" t="s">
        <v>9955</v>
      </c>
      <c r="C4946" s="398" t="s">
        <v>82</v>
      </c>
      <c r="D4946" s="400" t="s">
        <v>16077</v>
      </c>
    </row>
    <row r="4947" spans="1:4" ht="13.5">
      <c r="A4947" s="399">
        <v>98080</v>
      </c>
      <c r="B4947" s="398" t="s">
        <v>9956</v>
      </c>
      <c r="C4947" s="398" t="s">
        <v>82</v>
      </c>
      <c r="D4947" s="400" t="s">
        <v>16078</v>
      </c>
    </row>
    <row r="4948" spans="1:4" ht="13.5">
      <c r="A4948" s="399">
        <v>98081</v>
      </c>
      <c r="B4948" s="398" t="s">
        <v>9957</v>
      </c>
      <c r="C4948" s="398" t="s">
        <v>82</v>
      </c>
      <c r="D4948" s="400" t="s">
        <v>16079</v>
      </c>
    </row>
    <row r="4949" spans="1:4" ht="13.5">
      <c r="A4949" s="399">
        <v>98082</v>
      </c>
      <c r="B4949" s="398" t="s">
        <v>9958</v>
      </c>
      <c r="C4949" s="398" t="s">
        <v>82</v>
      </c>
      <c r="D4949" s="400" t="s">
        <v>16080</v>
      </c>
    </row>
    <row r="4950" spans="1:4" ht="13.5">
      <c r="A4950" s="399">
        <v>98083</v>
      </c>
      <c r="B4950" s="398" t="s">
        <v>9959</v>
      </c>
      <c r="C4950" s="398" t="s">
        <v>82</v>
      </c>
      <c r="D4950" s="400" t="s">
        <v>16081</v>
      </c>
    </row>
    <row r="4951" spans="1:4" ht="13.5">
      <c r="A4951" s="399">
        <v>98084</v>
      </c>
      <c r="B4951" s="398" t="s">
        <v>9960</v>
      </c>
      <c r="C4951" s="398" t="s">
        <v>82</v>
      </c>
      <c r="D4951" s="400" t="s">
        <v>16082</v>
      </c>
    </row>
    <row r="4952" spans="1:4" ht="13.5">
      <c r="A4952" s="399">
        <v>98085</v>
      </c>
      <c r="B4952" s="398" t="s">
        <v>9961</v>
      </c>
      <c r="C4952" s="398" t="s">
        <v>82</v>
      </c>
      <c r="D4952" s="400" t="s">
        <v>16083</v>
      </c>
    </row>
    <row r="4953" spans="1:4" ht="13.5">
      <c r="A4953" s="399">
        <v>98086</v>
      </c>
      <c r="B4953" s="398" t="s">
        <v>9962</v>
      </c>
      <c r="C4953" s="398" t="s">
        <v>82</v>
      </c>
      <c r="D4953" s="400" t="s">
        <v>16084</v>
      </c>
    </row>
    <row r="4954" spans="1:4" ht="13.5">
      <c r="A4954" s="399">
        <v>98087</v>
      </c>
      <c r="B4954" s="398" t="s">
        <v>9963</v>
      </c>
      <c r="C4954" s="398" t="s">
        <v>82</v>
      </c>
      <c r="D4954" s="400" t="s">
        <v>16085</v>
      </c>
    </row>
    <row r="4955" spans="1:4" ht="13.5">
      <c r="A4955" s="399">
        <v>98088</v>
      </c>
      <c r="B4955" s="398" t="s">
        <v>9964</v>
      </c>
      <c r="C4955" s="398" t="s">
        <v>82</v>
      </c>
      <c r="D4955" s="400" t="s">
        <v>16086</v>
      </c>
    </row>
    <row r="4956" spans="1:4" ht="13.5">
      <c r="A4956" s="399">
        <v>98089</v>
      </c>
      <c r="B4956" s="398" t="s">
        <v>9965</v>
      </c>
      <c r="C4956" s="398" t="s">
        <v>82</v>
      </c>
      <c r="D4956" s="400" t="s">
        <v>16087</v>
      </c>
    </row>
    <row r="4957" spans="1:4" ht="13.5">
      <c r="A4957" s="399">
        <v>98090</v>
      </c>
      <c r="B4957" s="398" t="s">
        <v>9966</v>
      </c>
      <c r="C4957" s="398" t="s">
        <v>82</v>
      </c>
      <c r="D4957" s="400" t="s">
        <v>16088</v>
      </c>
    </row>
    <row r="4958" spans="1:4" ht="13.5">
      <c r="A4958" s="399">
        <v>98091</v>
      </c>
      <c r="B4958" s="398" t="s">
        <v>9967</v>
      </c>
      <c r="C4958" s="398" t="s">
        <v>82</v>
      </c>
      <c r="D4958" s="400" t="s">
        <v>16089</v>
      </c>
    </row>
    <row r="4959" spans="1:4" ht="13.5">
      <c r="A4959" s="399">
        <v>98092</v>
      </c>
      <c r="B4959" s="398" t="s">
        <v>9968</v>
      </c>
      <c r="C4959" s="398" t="s">
        <v>82</v>
      </c>
      <c r="D4959" s="400" t="s">
        <v>16090</v>
      </c>
    </row>
    <row r="4960" spans="1:4" ht="13.5">
      <c r="A4960" s="399">
        <v>98093</v>
      </c>
      <c r="B4960" s="398" t="s">
        <v>9969</v>
      </c>
      <c r="C4960" s="398" t="s">
        <v>82</v>
      </c>
      <c r="D4960" s="400" t="s">
        <v>16091</v>
      </c>
    </row>
    <row r="4961" spans="1:4" ht="13.5">
      <c r="A4961" s="399">
        <v>98094</v>
      </c>
      <c r="B4961" s="398" t="s">
        <v>9970</v>
      </c>
      <c r="C4961" s="398" t="s">
        <v>82</v>
      </c>
      <c r="D4961" s="400" t="s">
        <v>16092</v>
      </c>
    </row>
    <row r="4962" spans="1:4" ht="13.5">
      <c r="A4962" s="399">
        <v>98099</v>
      </c>
      <c r="B4962" s="398" t="s">
        <v>9971</v>
      </c>
      <c r="C4962" s="398" t="s">
        <v>82</v>
      </c>
      <c r="D4962" s="400" t="s">
        <v>16093</v>
      </c>
    </row>
    <row r="4963" spans="1:4" ht="13.5">
      <c r="A4963" s="399">
        <v>98100</v>
      </c>
      <c r="B4963" s="398" t="s">
        <v>9972</v>
      </c>
      <c r="C4963" s="398" t="s">
        <v>82</v>
      </c>
      <c r="D4963" s="400" t="s">
        <v>16094</v>
      </c>
    </row>
    <row r="4964" spans="1:4" ht="13.5">
      <c r="A4964" s="399">
        <v>98101</v>
      </c>
      <c r="B4964" s="398" t="s">
        <v>9973</v>
      </c>
      <c r="C4964" s="398" t="s">
        <v>82</v>
      </c>
      <c r="D4964" s="400" t="s">
        <v>16095</v>
      </c>
    </row>
    <row r="4965" spans="1:4" ht="13.5">
      <c r="A4965" s="399">
        <v>98109</v>
      </c>
      <c r="B4965" s="398" t="s">
        <v>9974</v>
      </c>
      <c r="C4965" s="398" t="s">
        <v>82</v>
      </c>
      <c r="D4965" s="400" t="s">
        <v>16096</v>
      </c>
    </row>
    <row r="4966" spans="1:4" ht="13.5">
      <c r="A4966" s="399">
        <v>98110</v>
      </c>
      <c r="B4966" s="398" t="s">
        <v>9975</v>
      </c>
      <c r="C4966" s="398" t="s">
        <v>82</v>
      </c>
      <c r="D4966" s="400" t="s">
        <v>16097</v>
      </c>
    </row>
    <row r="4967" spans="1:4" ht="13.5">
      <c r="A4967" s="399">
        <v>98111</v>
      </c>
      <c r="B4967" s="398" t="s">
        <v>9976</v>
      </c>
      <c r="C4967" s="398" t="s">
        <v>82</v>
      </c>
      <c r="D4967" s="400" t="s">
        <v>16098</v>
      </c>
    </row>
    <row r="4968" spans="1:4" ht="13.5">
      <c r="A4968" s="399">
        <v>98112</v>
      </c>
      <c r="B4968" s="398" t="s">
        <v>9977</v>
      </c>
      <c r="C4968" s="398" t="s">
        <v>82</v>
      </c>
      <c r="D4968" s="400" t="s">
        <v>16099</v>
      </c>
    </row>
    <row r="4969" spans="1:4" ht="13.5">
      <c r="A4969" s="399">
        <v>98114</v>
      </c>
      <c r="B4969" s="398" t="s">
        <v>9978</v>
      </c>
      <c r="C4969" s="398" t="s">
        <v>82</v>
      </c>
      <c r="D4969" s="400" t="s">
        <v>16100</v>
      </c>
    </row>
    <row r="4970" spans="1:4" ht="13.5">
      <c r="A4970" s="399">
        <v>98115</v>
      </c>
      <c r="B4970" s="398" t="s">
        <v>9979</v>
      </c>
      <c r="C4970" s="398" t="s">
        <v>82</v>
      </c>
      <c r="D4970" s="400" t="s">
        <v>7799</v>
      </c>
    </row>
    <row r="4971" spans="1:4" ht="13.5">
      <c r="A4971" s="399">
        <v>89957</v>
      </c>
      <c r="B4971" s="398" t="s">
        <v>9980</v>
      </c>
      <c r="C4971" s="398" t="s">
        <v>82</v>
      </c>
      <c r="D4971" s="400" t="s">
        <v>16101</v>
      </c>
    </row>
    <row r="4972" spans="1:4" ht="13.5">
      <c r="A4972" s="399">
        <v>89959</v>
      </c>
      <c r="B4972" s="398" t="s">
        <v>9981</v>
      </c>
      <c r="C4972" s="398" t="s">
        <v>82</v>
      </c>
      <c r="D4972" s="400" t="s">
        <v>16102</v>
      </c>
    </row>
    <row r="4973" spans="1:4" ht="13.5">
      <c r="A4973" s="399">
        <v>89349</v>
      </c>
      <c r="B4973" s="398" t="s">
        <v>9982</v>
      </c>
      <c r="C4973" s="398" t="s">
        <v>82</v>
      </c>
      <c r="D4973" s="400" t="s">
        <v>16103</v>
      </c>
    </row>
    <row r="4974" spans="1:4" ht="13.5">
      <c r="A4974" s="399">
        <v>89351</v>
      </c>
      <c r="B4974" s="398" t="s">
        <v>9983</v>
      </c>
      <c r="C4974" s="398" t="s">
        <v>82</v>
      </c>
      <c r="D4974" s="400" t="s">
        <v>10481</v>
      </c>
    </row>
    <row r="4975" spans="1:4" ht="13.5">
      <c r="A4975" s="399">
        <v>89352</v>
      </c>
      <c r="B4975" s="398" t="s">
        <v>9985</v>
      </c>
      <c r="C4975" s="398" t="s">
        <v>82</v>
      </c>
      <c r="D4975" s="400" t="s">
        <v>15537</v>
      </c>
    </row>
    <row r="4976" spans="1:4" ht="13.5">
      <c r="A4976" s="399">
        <v>89353</v>
      </c>
      <c r="B4976" s="398" t="s">
        <v>9986</v>
      </c>
      <c r="C4976" s="398" t="s">
        <v>82</v>
      </c>
      <c r="D4976" s="400" t="s">
        <v>16104</v>
      </c>
    </row>
    <row r="4977" spans="1:4" ht="13.5">
      <c r="A4977" s="399">
        <v>89354</v>
      </c>
      <c r="B4977" s="398" t="s">
        <v>9987</v>
      </c>
      <c r="C4977" s="398" t="s">
        <v>82</v>
      </c>
      <c r="D4977" s="400" t="s">
        <v>16105</v>
      </c>
    </row>
    <row r="4978" spans="1:4" ht="13.5">
      <c r="A4978" s="399">
        <v>89969</v>
      </c>
      <c r="B4978" s="398" t="s">
        <v>9988</v>
      </c>
      <c r="C4978" s="398" t="s">
        <v>82</v>
      </c>
      <c r="D4978" s="400" t="s">
        <v>12826</v>
      </c>
    </row>
    <row r="4979" spans="1:4" ht="13.5">
      <c r="A4979" s="399">
        <v>89970</v>
      </c>
      <c r="B4979" s="398" t="s">
        <v>9989</v>
      </c>
      <c r="C4979" s="398" t="s">
        <v>82</v>
      </c>
      <c r="D4979" s="400" t="s">
        <v>16106</v>
      </c>
    </row>
    <row r="4980" spans="1:4" ht="13.5">
      <c r="A4980" s="399">
        <v>89971</v>
      </c>
      <c r="B4980" s="398" t="s">
        <v>9990</v>
      </c>
      <c r="C4980" s="398" t="s">
        <v>82</v>
      </c>
      <c r="D4980" s="400" t="s">
        <v>13505</v>
      </c>
    </row>
    <row r="4981" spans="1:4" ht="13.5">
      <c r="A4981" s="399">
        <v>89972</v>
      </c>
      <c r="B4981" s="398" t="s">
        <v>9991</v>
      </c>
      <c r="C4981" s="398" t="s">
        <v>82</v>
      </c>
      <c r="D4981" s="400" t="s">
        <v>16107</v>
      </c>
    </row>
    <row r="4982" spans="1:4" ht="13.5">
      <c r="A4982" s="399">
        <v>89973</v>
      </c>
      <c r="B4982" s="398" t="s">
        <v>9992</v>
      </c>
      <c r="C4982" s="398" t="s">
        <v>82</v>
      </c>
      <c r="D4982" s="400" t="s">
        <v>16108</v>
      </c>
    </row>
    <row r="4983" spans="1:4" ht="13.5">
      <c r="A4983" s="399">
        <v>89974</v>
      </c>
      <c r="B4983" s="398" t="s">
        <v>9993</v>
      </c>
      <c r="C4983" s="398" t="s">
        <v>82</v>
      </c>
      <c r="D4983" s="400" t="s">
        <v>16109</v>
      </c>
    </row>
    <row r="4984" spans="1:4" ht="13.5">
      <c r="A4984" s="399">
        <v>89984</v>
      </c>
      <c r="B4984" s="398" t="s">
        <v>9994</v>
      </c>
      <c r="C4984" s="398" t="s">
        <v>82</v>
      </c>
      <c r="D4984" s="400" t="s">
        <v>16110</v>
      </c>
    </row>
    <row r="4985" spans="1:4" ht="13.5">
      <c r="A4985" s="399">
        <v>89985</v>
      </c>
      <c r="B4985" s="398" t="s">
        <v>9995</v>
      </c>
      <c r="C4985" s="398" t="s">
        <v>82</v>
      </c>
      <c r="D4985" s="400" t="s">
        <v>16111</v>
      </c>
    </row>
    <row r="4986" spans="1:4" ht="13.5">
      <c r="A4986" s="399">
        <v>89986</v>
      </c>
      <c r="B4986" s="398" t="s">
        <v>9997</v>
      </c>
      <c r="C4986" s="398" t="s">
        <v>82</v>
      </c>
      <c r="D4986" s="400" t="s">
        <v>16112</v>
      </c>
    </row>
    <row r="4987" spans="1:4" ht="13.5">
      <c r="A4987" s="399">
        <v>89987</v>
      </c>
      <c r="B4987" s="398" t="s">
        <v>9998</v>
      </c>
      <c r="C4987" s="398" t="s">
        <v>82</v>
      </c>
      <c r="D4987" s="400" t="s">
        <v>16113</v>
      </c>
    </row>
    <row r="4988" spans="1:4" ht="13.5">
      <c r="A4988" s="399">
        <v>90371</v>
      </c>
      <c r="B4988" s="398" t="s">
        <v>9999</v>
      </c>
      <c r="C4988" s="398" t="s">
        <v>82</v>
      </c>
      <c r="D4988" s="400" t="s">
        <v>16114</v>
      </c>
    </row>
    <row r="4989" spans="1:4" ht="13.5">
      <c r="A4989" s="399">
        <v>94489</v>
      </c>
      <c r="B4989" s="398" t="s">
        <v>10001</v>
      </c>
      <c r="C4989" s="398" t="s">
        <v>82</v>
      </c>
      <c r="D4989" s="400" t="s">
        <v>15532</v>
      </c>
    </row>
    <row r="4990" spans="1:4" ht="13.5">
      <c r="A4990" s="399">
        <v>94490</v>
      </c>
      <c r="B4990" s="398" t="s">
        <v>10002</v>
      </c>
      <c r="C4990" s="398" t="s">
        <v>82</v>
      </c>
      <c r="D4990" s="400" t="s">
        <v>10608</v>
      </c>
    </row>
    <row r="4991" spans="1:4" ht="13.5">
      <c r="A4991" s="399">
        <v>94491</v>
      </c>
      <c r="B4991" s="398" t="s">
        <v>10003</v>
      </c>
      <c r="C4991" s="398" t="s">
        <v>82</v>
      </c>
      <c r="D4991" s="400" t="s">
        <v>16115</v>
      </c>
    </row>
    <row r="4992" spans="1:4" ht="13.5">
      <c r="A4992" s="399">
        <v>94492</v>
      </c>
      <c r="B4992" s="398" t="s">
        <v>10004</v>
      </c>
      <c r="C4992" s="398" t="s">
        <v>82</v>
      </c>
      <c r="D4992" s="400" t="s">
        <v>16116</v>
      </c>
    </row>
    <row r="4993" spans="1:4" ht="13.5">
      <c r="A4993" s="399">
        <v>94493</v>
      </c>
      <c r="B4993" s="398" t="s">
        <v>10005</v>
      </c>
      <c r="C4993" s="398" t="s">
        <v>82</v>
      </c>
      <c r="D4993" s="400" t="s">
        <v>16117</v>
      </c>
    </row>
    <row r="4994" spans="1:4" ht="13.5">
      <c r="A4994" s="399">
        <v>94495</v>
      </c>
      <c r="B4994" s="398" t="s">
        <v>10006</v>
      </c>
      <c r="C4994" s="398" t="s">
        <v>82</v>
      </c>
      <c r="D4994" s="400" t="s">
        <v>7575</v>
      </c>
    </row>
    <row r="4995" spans="1:4" ht="13.5">
      <c r="A4995" s="399">
        <v>94496</v>
      </c>
      <c r="B4995" s="398" t="s">
        <v>10007</v>
      </c>
      <c r="C4995" s="398" t="s">
        <v>82</v>
      </c>
      <c r="D4995" s="400" t="s">
        <v>16118</v>
      </c>
    </row>
    <row r="4996" spans="1:4" ht="13.5">
      <c r="A4996" s="399">
        <v>94497</v>
      </c>
      <c r="B4996" s="398" t="s">
        <v>10008</v>
      </c>
      <c r="C4996" s="398" t="s">
        <v>82</v>
      </c>
      <c r="D4996" s="400" t="s">
        <v>4248</v>
      </c>
    </row>
    <row r="4997" spans="1:4" ht="13.5">
      <c r="A4997" s="399">
        <v>94498</v>
      </c>
      <c r="B4997" s="398" t="s">
        <v>10009</v>
      </c>
      <c r="C4997" s="398" t="s">
        <v>82</v>
      </c>
      <c r="D4997" s="400" t="s">
        <v>16119</v>
      </c>
    </row>
    <row r="4998" spans="1:4" ht="13.5">
      <c r="A4998" s="399">
        <v>94499</v>
      </c>
      <c r="B4998" s="398" t="s">
        <v>10010</v>
      </c>
      <c r="C4998" s="398" t="s">
        <v>82</v>
      </c>
      <c r="D4998" s="400" t="s">
        <v>16120</v>
      </c>
    </row>
    <row r="4999" spans="1:4" ht="13.5">
      <c r="A4999" s="399">
        <v>94500</v>
      </c>
      <c r="B4999" s="398" t="s">
        <v>10011</v>
      </c>
      <c r="C4999" s="398" t="s">
        <v>82</v>
      </c>
      <c r="D4999" s="400" t="s">
        <v>16121</v>
      </c>
    </row>
    <row r="5000" spans="1:4" ht="13.5">
      <c r="A5000" s="399">
        <v>94501</v>
      </c>
      <c r="B5000" s="398" t="s">
        <v>10012</v>
      </c>
      <c r="C5000" s="398" t="s">
        <v>82</v>
      </c>
      <c r="D5000" s="400" t="s">
        <v>16122</v>
      </c>
    </row>
    <row r="5001" spans="1:4" ht="13.5">
      <c r="A5001" s="399">
        <v>94792</v>
      </c>
      <c r="B5001" s="398" t="s">
        <v>10013</v>
      </c>
      <c r="C5001" s="398" t="s">
        <v>82</v>
      </c>
      <c r="D5001" s="400" t="s">
        <v>16123</v>
      </c>
    </row>
    <row r="5002" spans="1:4" ht="13.5">
      <c r="A5002" s="399">
        <v>94793</v>
      </c>
      <c r="B5002" s="398" t="s">
        <v>10014</v>
      </c>
      <c r="C5002" s="398" t="s">
        <v>82</v>
      </c>
      <c r="D5002" s="400" t="s">
        <v>16124</v>
      </c>
    </row>
    <row r="5003" spans="1:4" ht="13.5">
      <c r="A5003" s="399">
        <v>94794</v>
      </c>
      <c r="B5003" s="398" t="s">
        <v>10015</v>
      </c>
      <c r="C5003" s="398" t="s">
        <v>82</v>
      </c>
      <c r="D5003" s="400" t="s">
        <v>15302</v>
      </c>
    </row>
    <row r="5004" spans="1:4" ht="13.5">
      <c r="A5004" s="399">
        <v>94795</v>
      </c>
      <c r="B5004" s="398" t="s">
        <v>10017</v>
      </c>
      <c r="C5004" s="398" t="s">
        <v>82</v>
      </c>
      <c r="D5004" s="400" t="s">
        <v>16125</v>
      </c>
    </row>
    <row r="5005" spans="1:4" ht="13.5">
      <c r="A5005" s="399">
        <v>94796</v>
      </c>
      <c r="B5005" s="398" t="s">
        <v>10018</v>
      </c>
      <c r="C5005" s="398" t="s">
        <v>82</v>
      </c>
      <c r="D5005" s="400" t="s">
        <v>16126</v>
      </c>
    </row>
    <row r="5006" spans="1:4" ht="13.5">
      <c r="A5006" s="399">
        <v>94797</v>
      </c>
      <c r="B5006" s="398" t="s">
        <v>10019</v>
      </c>
      <c r="C5006" s="398" t="s">
        <v>82</v>
      </c>
      <c r="D5006" s="400" t="s">
        <v>16127</v>
      </c>
    </row>
    <row r="5007" spans="1:4" ht="13.5">
      <c r="A5007" s="399">
        <v>94798</v>
      </c>
      <c r="B5007" s="398" t="s">
        <v>10020</v>
      </c>
      <c r="C5007" s="398" t="s">
        <v>82</v>
      </c>
      <c r="D5007" s="400" t="s">
        <v>16128</v>
      </c>
    </row>
    <row r="5008" spans="1:4" ht="13.5">
      <c r="A5008" s="399">
        <v>94799</v>
      </c>
      <c r="B5008" s="398" t="s">
        <v>10021</v>
      </c>
      <c r="C5008" s="398" t="s">
        <v>82</v>
      </c>
      <c r="D5008" s="400" t="s">
        <v>16129</v>
      </c>
    </row>
    <row r="5009" spans="1:4" ht="13.5">
      <c r="A5009" s="399">
        <v>94800</v>
      </c>
      <c r="B5009" s="398" t="s">
        <v>10022</v>
      </c>
      <c r="C5009" s="398" t="s">
        <v>82</v>
      </c>
      <c r="D5009" s="400" t="s">
        <v>16130</v>
      </c>
    </row>
    <row r="5010" spans="1:4" ht="13.5">
      <c r="A5010" s="399">
        <v>95248</v>
      </c>
      <c r="B5010" s="398" t="s">
        <v>10023</v>
      </c>
      <c r="C5010" s="398" t="s">
        <v>82</v>
      </c>
      <c r="D5010" s="400" t="s">
        <v>16131</v>
      </c>
    </row>
    <row r="5011" spans="1:4" ht="13.5">
      <c r="A5011" s="399">
        <v>95249</v>
      </c>
      <c r="B5011" s="398" t="s">
        <v>10024</v>
      </c>
      <c r="C5011" s="398" t="s">
        <v>82</v>
      </c>
      <c r="D5011" s="400" t="s">
        <v>16132</v>
      </c>
    </row>
    <row r="5012" spans="1:4" ht="13.5">
      <c r="A5012" s="399">
        <v>95250</v>
      </c>
      <c r="B5012" s="398" t="s">
        <v>10025</v>
      </c>
      <c r="C5012" s="398" t="s">
        <v>82</v>
      </c>
      <c r="D5012" s="400" t="s">
        <v>16133</v>
      </c>
    </row>
    <row r="5013" spans="1:4" ht="13.5">
      <c r="A5013" s="399">
        <v>95251</v>
      </c>
      <c r="B5013" s="398" t="s">
        <v>10026</v>
      </c>
      <c r="C5013" s="398" t="s">
        <v>82</v>
      </c>
      <c r="D5013" s="400" t="s">
        <v>16134</v>
      </c>
    </row>
    <row r="5014" spans="1:4" ht="13.5">
      <c r="A5014" s="399">
        <v>95252</v>
      </c>
      <c r="B5014" s="398" t="s">
        <v>10027</v>
      </c>
      <c r="C5014" s="398" t="s">
        <v>82</v>
      </c>
      <c r="D5014" s="400" t="s">
        <v>16135</v>
      </c>
    </row>
    <row r="5015" spans="1:4" ht="13.5">
      <c r="A5015" s="399">
        <v>95253</v>
      </c>
      <c r="B5015" s="398" t="s">
        <v>10028</v>
      </c>
      <c r="C5015" s="398" t="s">
        <v>82</v>
      </c>
      <c r="D5015" s="400" t="s">
        <v>16136</v>
      </c>
    </row>
    <row r="5016" spans="1:4" ht="13.5">
      <c r="A5016" s="399">
        <v>99619</v>
      </c>
      <c r="B5016" s="398" t="s">
        <v>10029</v>
      </c>
      <c r="C5016" s="398" t="s">
        <v>82</v>
      </c>
      <c r="D5016" s="400" t="s">
        <v>16137</v>
      </c>
    </row>
    <row r="5017" spans="1:4" ht="13.5">
      <c r="A5017" s="399">
        <v>99620</v>
      </c>
      <c r="B5017" s="398" t="s">
        <v>10031</v>
      </c>
      <c r="C5017" s="398" t="s">
        <v>82</v>
      </c>
      <c r="D5017" s="400" t="s">
        <v>16138</v>
      </c>
    </row>
    <row r="5018" spans="1:4" ht="13.5">
      <c r="A5018" s="399">
        <v>99621</v>
      </c>
      <c r="B5018" s="398" t="s">
        <v>10032</v>
      </c>
      <c r="C5018" s="398" t="s">
        <v>82</v>
      </c>
      <c r="D5018" s="400" t="s">
        <v>16139</v>
      </c>
    </row>
    <row r="5019" spans="1:4" ht="13.5">
      <c r="A5019" s="399">
        <v>99622</v>
      </c>
      <c r="B5019" s="398" t="s">
        <v>10034</v>
      </c>
      <c r="C5019" s="398" t="s">
        <v>82</v>
      </c>
      <c r="D5019" s="400" t="s">
        <v>16140</v>
      </c>
    </row>
    <row r="5020" spans="1:4" ht="13.5">
      <c r="A5020" s="399">
        <v>99623</v>
      </c>
      <c r="B5020" s="398" t="s">
        <v>10035</v>
      </c>
      <c r="C5020" s="398" t="s">
        <v>82</v>
      </c>
      <c r="D5020" s="400" t="s">
        <v>15332</v>
      </c>
    </row>
    <row r="5021" spans="1:4" ht="13.5">
      <c r="A5021" s="399">
        <v>99624</v>
      </c>
      <c r="B5021" s="398" t="s">
        <v>10036</v>
      </c>
      <c r="C5021" s="398" t="s">
        <v>82</v>
      </c>
      <c r="D5021" s="400" t="s">
        <v>16141</v>
      </c>
    </row>
    <row r="5022" spans="1:4" ht="13.5">
      <c r="A5022" s="399">
        <v>99625</v>
      </c>
      <c r="B5022" s="398" t="s">
        <v>10037</v>
      </c>
      <c r="C5022" s="398" t="s">
        <v>82</v>
      </c>
      <c r="D5022" s="400" t="s">
        <v>16142</v>
      </c>
    </row>
    <row r="5023" spans="1:4" ht="13.5">
      <c r="A5023" s="399">
        <v>99626</v>
      </c>
      <c r="B5023" s="398" t="s">
        <v>10038</v>
      </c>
      <c r="C5023" s="398" t="s">
        <v>82</v>
      </c>
      <c r="D5023" s="400" t="s">
        <v>16143</v>
      </c>
    </row>
    <row r="5024" spans="1:4" ht="13.5">
      <c r="A5024" s="399">
        <v>99627</v>
      </c>
      <c r="B5024" s="398" t="s">
        <v>10039</v>
      </c>
      <c r="C5024" s="398" t="s">
        <v>82</v>
      </c>
      <c r="D5024" s="400" t="s">
        <v>16144</v>
      </c>
    </row>
    <row r="5025" spans="1:4" ht="13.5">
      <c r="A5025" s="399">
        <v>99628</v>
      </c>
      <c r="B5025" s="398" t="s">
        <v>10040</v>
      </c>
      <c r="C5025" s="398" t="s">
        <v>82</v>
      </c>
      <c r="D5025" s="400" t="s">
        <v>16145</v>
      </c>
    </row>
    <row r="5026" spans="1:4" ht="13.5">
      <c r="A5026" s="399">
        <v>99629</v>
      </c>
      <c r="B5026" s="398" t="s">
        <v>10041</v>
      </c>
      <c r="C5026" s="398" t="s">
        <v>82</v>
      </c>
      <c r="D5026" s="400" t="s">
        <v>16146</v>
      </c>
    </row>
    <row r="5027" spans="1:4" ht="13.5">
      <c r="A5027" s="399">
        <v>99630</v>
      </c>
      <c r="B5027" s="398" t="s">
        <v>10042</v>
      </c>
      <c r="C5027" s="398" t="s">
        <v>82</v>
      </c>
      <c r="D5027" s="400" t="s">
        <v>15266</v>
      </c>
    </row>
    <row r="5028" spans="1:4" ht="13.5">
      <c r="A5028" s="399">
        <v>99631</v>
      </c>
      <c r="B5028" s="398" t="s">
        <v>10043</v>
      </c>
      <c r="C5028" s="398" t="s">
        <v>82</v>
      </c>
      <c r="D5028" s="400" t="s">
        <v>14687</v>
      </c>
    </row>
    <row r="5029" spans="1:4" ht="13.5">
      <c r="A5029" s="399">
        <v>99632</v>
      </c>
      <c r="B5029" s="398" t="s">
        <v>10044</v>
      </c>
      <c r="C5029" s="398" t="s">
        <v>82</v>
      </c>
      <c r="D5029" s="400" t="s">
        <v>16147</v>
      </c>
    </row>
    <row r="5030" spans="1:4" ht="13.5">
      <c r="A5030" s="399">
        <v>99633</v>
      </c>
      <c r="B5030" s="398" t="s">
        <v>10045</v>
      </c>
      <c r="C5030" s="398" t="s">
        <v>82</v>
      </c>
      <c r="D5030" s="400" t="s">
        <v>16148</v>
      </c>
    </row>
    <row r="5031" spans="1:4" ht="13.5">
      <c r="A5031" s="399">
        <v>99634</v>
      </c>
      <c r="B5031" s="398" t="s">
        <v>10046</v>
      </c>
      <c r="C5031" s="398" t="s">
        <v>82</v>
      </c>
      <c r="D5031" s="400" t="s">
        <v>16149</v>
      </c>
    </row>
    <row r="5032" spans="1:4" ht="13.5">
      <c r="A5032" s="399">
        <v>99635</v>
      </c>
      <c r="B5032" s="398" t="s">
        <v>10047</v>
      </c>
      <c r="C5032" s="398" t="s">
        <v>82</v>
      </c>
      <c r="D5032" s="400" t="s">
        <v>16150</v>
      </c>
    </row>
    <row r="5033" spans="1:4" ht="13.5">
      <c r="A5033" s="399">
        <v>103008</v>
      </c>
      <c r="B5033" s="398" t="s">
        <v>10048</v>
      </c>
      <c r="C5033" s="398" t="s">
        <v>82</v>
      </c>
      <c r="D5033" s="400" t="s">
        <v>16151</v>
      </c>
    </row>
    <row r="5034" spans="1:4" ht="13.5">
      <c r="A5034" s="399">
        <v>103009</v>
      </c>
      <c r="B5034" s="398" t="s">
        <v>10049</v>
      </c>
      <c r="C5034" s="398" t="s">
        <v>82</v>
      </c>
      <c r="D5034" s="400" t="s">
        <v>16152</v>
      </c>
    </row>
    <row r="5035" spans="1:4" ht="13.5">
      <c r="A5035" s="399">
        <v>103010</v>
      </c>
      <c r="B5035" s="398" t="s">
        <v>10050</v>
      </c>
      <c r="C5035" s="398" t="s">
        <v>82</v>
      </c>
      <c r="D5035" s="400" t="s">
        <v>10051</v>
      </c>
    </row>
    <row r="5036" spans="1:4" ht="13.5">
      <c r="A5036" s="399">
        <v>103011</v>
      </c>
      <c r="B5036" s="398" t="s">
        <v>10052</v>
      </c>
      <c r="C5036" s="398" t="s">
        <v>82</v>
      </c>
      <c r="D5036" s="400" t="s">
        <v>13449</v>
      </c>
    </row>
    <row r="5037" spans="1:4" ht="13.5">
      <c r="A5037" s="399">
        <v>103012</v>
      </c>
      <c r="B5037" s="398" t="s">
        <v>10053</v>
      </c>
      <c r="C5037" s="398" t="s">
        <v>82</v>
      </c>
      <c r="D5037" s="400" t="s">
        <v>16153</v>
      </c>
    </row>
    <row r="5038" spans="1:4" ht="13.5">
      <c r="A5038" s="399">
        <v>103013</v>
      </c>
      <c r="B5038" s="398" t="s">
        <v>10054</v>
      </c>
      <c r="C5038" s="398" t="s">
        <v>82</v>
      </c>
      <c r="D5038" s="400" t="s">
        <v>16154</v>
      </c>
    </row>
    <row r="5039" spans="1:4" ht="13.5">
      <c r="A5039" s="399">
        <v>103014</v>
      </c>
      <c r="B5039" s="398" t="s">
        <v>10055</v>
      </c>
      <c r="C5039" s="398" t="s">
        <v>82</v>
      </c>
      <c r="D5039" s="400" t="s">
        <v>16155</v>
      </c>
    </row>
    <row r="5040" spans="1:4" ht="13.5">
      <c r="A5040" s="399">
        <v>103015</v>
      </c>
      <c r="B5040" s="398" t="s">
        <v>10056</v>
      </c>
      <c r="C5040" s="398" t="s">
        <v>82</v>
      </c>
      <c r="D5040" s="400" t="s">
        <v>16156</v>
      </c>
    </row>
    <row r="5041" spans="1:4" ht="13.5">
      <c r="A5041" s="399">
        <v>103016</v>
      </c>
      <c r="B5041" s="398" t="s">
        <v>10057</v>
      </c>
      <c r="C5041" s="398" t="s">
        <v>82</v>
      </c>
      <c r="D5041" s="400" t="s">
        <v>16157</v>
      </c>
    </row>
    <row r="5042" spans="1:4" ht="13.5">
      <c r="A5042" s="399">
        <v>103017</v>
      </c>
      <c r="B5042" s="398" t="s">
        <v>10058</v>
      </c>
      <c r="C5042" s="398" t="s">
        <v>82</v>
      </c>
      <c r="D5042" s="400" t="s">
        <v>16158</v>
      </c>
    </row>
    <row r="5043" spans="1:4" ht="13.5">
      <c r="A5043" s="399">
        <v>103018</v>
      </c>
      <c r="B5043" s="398" t="s">
        <v>10059</v>
      </c>
      <c r="C5043" s="398" t="s">
        <v>82</v>
      </c>
      <c r="D5043" s="400" t="s">
        <v>16159</v>
      </c>
    </row>
    <row r="5044" spans="1:4" ht="13.5">
      <c r="A5044" s="399">
        <v>103019</v>
      </c>
      <c r="B5044" s="398" t="s">
        <v>10060</v>
      </c>
      <c r="C5044" s="398" t="s">
        <v>82</v>
      </c>
      <c r="D5044" s="400" t="s">
        <v>16160</v>
      </c>
    </row>
    <row r="5045" spans="1:4" ht="13.5">
      <c r="A5045" s="399">
        <v>103029</v>
      </c>
      <c r="B5045" s="398" t="s">
        <v>10061</v>
      </c>
      <c r="C5045" s="398" t="s">
        <v>82</v>
      </c>
      <c r="D5045" s="400" t="s">
        <v>4686</v>
      </c>
    </row>
    <row r="5046" spans="1:4" ht="13.5">
      <c r="A5046" s="399">
        <v>103036</v>
      </c>
      <c r="B5046" s="398" t="s">
        <v>10063</v>
      </c>
      <c r="C5046" s="398" t="s">
        <v>82</v>
      </c>
      <c r="D5046" s="400" t="s">
        <v>16161</v>
      </c>
    </row>
    <row r="5047" spans="1:4" ht="13.5">
      <c r="A5047" s="399">
        <v>103037</v>
      </c>
      <c r="B5047" s="398" t="s">
        <v>10064</v>
      </c>
      <c r="C5047" s="398" t="s">
        <v>82</v>
      </c>
      <c r="D5047" s="400" t="s">
        <v>5750</v>
      </c>
    </row>
    <row r="5048" spans="1:4" ht="13.5">
      <c r="A5048" s="399">
        <v>103038</v>
      </c>
      <c r="B5048" s="398" t="s">
        <v>10065</v>
      </c>
      <c r="C5048" s="398" t="s">
        <v>82</v>
      </c>
      <c r="D5048" s="400" t="s">
        <v>16162</v>
      </c>
    </row>
    <row r="5049" spans="1:4" ht="13.5">
      <c r="A5049" s="399">
        <v>103039</v>
      </c>
      <c r="B5049" s="398" t="s">
        <v>10066</v>
      </c>
      <c r="C5049" s="398" t="s">
        <v>82</v>
      </c>
      <c r="D5049" s="400" t="s">
        <v>16163</v>
      </c>
    </row>
    <row r="5050" spans="1:4" ht="13.5">
      <c r="A5050" s="399">
        <v>103040</v>
      </c>
      <c r="B5050" s="398" t="s">
        <v>10067</v>
      </c>
      <c r="C5050" s="398" t="s">
        <v>82</v>
      </c>
      <c r="D5050" s="400" t="s">
        <v>16164</v>
      </c>
    </row>
    <row r="5051" spans="1:4" ht="13.5">
      <c r="A5051" s="399">
        <v>103041</v>
      </c>
      <c r="B5051" s="398" t="s">
        <v>10068</v>
      </c>
      <c r="C5051" s="398" t="s">
        <v>82</v>
      </c>
      <c r="D5051" s="400" t="s">
        <v>8611</v>
      </c>
    </row>
    <row r="5052" spans="1:4" ht="13.5">
      <c r="A5052" s="399">
        <v>103042</v>
      </c>
      <c r="B5052" s="398" t="s">
        <v>10069</v>
      </c>
      <c r="C5052" s="398" t="s">
        <v>82</v>
      </c>
      <c r="D5052" s="400" t="s">
        <v>16165</v>
      </c>
    </row>
    <row r="5053" spans="1:4" ht="13.5">
      <c r="A5053" s="399">
        <v>103043</v>
      </c>
      <c r="B5053" s="398" t="s">
        <v>10071</v>
      </c>
      <c r="C5053" s="398" t="s">
        <v>82</v>
      </c>
      <c r="D5053" s="400" t="s">
        <v>15717</v>
      </c>
    </row>
    <row r="5054" spans="1:4" ht="13.5">
      <c r="A5054" s="399">
        <v>103044</v>
      </c>
      <c r="B5054" s="398" t="s">
        <v>10073</v>
      </c>
      <c r="C5054" s="398" t="s">
        <v>82</v>
      </c>
      <c r="D5054" s="400" t="s">
        <v>16166</v>
      </c>
    </row>
    <row r="5055" spans="1:4" ht="13.5">
      <c r="A5055" s="399">
        <v>103045</v>
      </c>
      <c r="B5055" s="398" t="s">
        <v>10075</v>
      </c>
      <c r="C5055" s="398" t="s">
        <v>82</v>
      </c>
      <c r="D5055" s="400" t="s">
        <v>13364</v>
      </c>
    </row>
    <row r="5056" spans="1:4" ht="13.5">
      <c r="A5056" s="399">
        <v>103046</v>
      </c>
      <c r="B5056" s="398" t="s">
        <v>10077</v>
      </c>
      <c r="C5056" s="398" t="s">
        <v>82</v>
      </c>
      <c r="D5056" s="400" t="s">
        <v>14424</v>
      </c>
    </row>
    <row r="5057" spans="1:4" ht="13.5">
      <c r="A5057" s="399">
        <v>103047</v>
      </c>
      <c r="B5057" s="398" t="s">
        <v>10078</v>
      </c>
      <c r="C5057" s="398" t="s">
        <v>82</v>
      </c>
      <c r="D5057" s="400" t="s">
        <v>5105</v>
      </c>
    </row>
    <row r="5058" spans="1:4" ht="13.5">
      <c r="A5058" s="399">
        <v>103048</v>
      </c>
      <c r="B5058" s="398" t="s">
        <v>10080</v>
      </c>
      <c r="C5058" s="398" t="s">
        <v>82</v>
      </c>
      <c r="D5058" s="400" t="s">
        <v>9571</v>
      </c>
    </row>
    <row r="5059" spans="1:4" ht="13.5">
      <c r="A5059" s="399">
        <v>103049</v>
      </c>
      <c r="B5059" s="398" t="s">
        <v>10081</v>
      </c>
      <c r="C5059" s="398" t="s">
        <v>82</v>
      </c>
      <c r="D5059" s="400" t="s">
        <v>16167</v>
      </c>
    </row>
    <row r="5060" spans="1:4" ht="13.5">
      <c r="A5060" s="399">
        <v>103050</v>
      </c>
      <c r="B5060" s="398" t="s">
        <v>10082</v>
      </c>
      <c r="C5060" s="398" t="s">
        <v>82</v>
      </c>
      <c r="D5060" s="400" t="s">
        <v>16168</v>
      </c>
    </row>
    <row r="5061" spans="1:4" ht="13.5">
      <c r="A5061" s="399">
        <v>103051</v>
      </c>
      <c r="B5061" s="398" t="s">
        <v>10083</v>
      </c>
      <c r="C5061" s="398" t="s">
        <v>82</v>
      </c>
      <c r="D5061" s="400" t="s">
        <v>16169</v>
      </c>
    </row>
    <row r="5062" spans="1:4" ht="13.5">
      <c r="A5062" s="399">
        <v>103052</v>
      </c>
      <c r="B5062" s="398" t="s">
        <v>10084</v>
      </c>
      <c r="C5062" s="398" t="s">
        <v>82</v>
      </c>
      <c r="D5062" s="400" t="s">
        <v>15805</v>
      </c>
    </row>
    <row r="5063" spans="1:4" ht="13.5">
      <c r="A5063" s="399">
        <v>95634</v>
      </c>
      <c r="B5063" s="398" t="s">
        <v>10085</v>
      </c>
      <c r="C5063" s="398" t="s">
        <v>82</v>
      </c>
      <c r="D5063" s="400" t="s">
        <v>16170</v>
      </c>
    </row>
    <row r="5064" spans="1:4" ht="13.5">
      <c r="A5064" s="399">
        <v>95635</v>
      </c>
      <c r="B5064" s="398" t="s">
        <v>10086</v>
      </c>
      <c r="C5064" s="398" t="s">
        <v>82</v>
      </c>
      <c r="D5064" s="400" t="s">
        <v>16171</v>
      </c>
    </row>
    <row r="5065" spans="1:4" ht="13.5">
      <c r="A5065" s="399">
        <v>95636</v>
      </c>
      <c r="B5065" s="398" t="s">
        <v>10087</v>
      </c>
      <c r="C5065" s="398" t="s">
        <v>82</v>
      </c>
      <c r="D5065" s="400" t="s">
        <v>16172</v>
      </c>
    </row>
    <row r="5066" spans="1:4" ht="13.5">
      <c r="A5066" s="399">
        <v>95637</v>
      </c>
      <c r="B5066" s="398" t="s">
        <v>10089</v>
      </c>
      <c r="C5066" s="398" t="s">
        <v>82</v>
      </c>
      <c r="D5066" s="400" t="s">
        <v>16173</v>
      </c>
    </row>
    <row r="5067" spans="1:4" ht="13.5">
      <c r="A5067" s="399">
        <v>95638</v>
      </c>
      <c r="B5067" s="398" t="s">
        <v>10090</v>
      </c>
      <c r="C5067" s="398" t="s">
        <v>82</v>
      </c>
      <c r="D5067" s="400" t="s">
        <v>16174</v>
      </c>
    </row>
    <row r="5068" spans="1:4" ht="13.5">
      <c r="A5068" s="399">
        <v>95639</v>
      </c>
      <c r="B5068" s="398" t="s">
        <v>10091</v>
      </c>
      <c r="C5068" s="398" t="s">
        <v>82</v>
      </c>
      <c r="D5068" s="400" t="s">
        <v>16175</v>
      </c>
    </row>
    <row r="5069" spans="1:4" ht="13.5">
      <c r="A5069" s="399">
        <v>95641</v>
      </c>
      <c r="B5069" s="398" t="s">
        <v>10093</v>
      </c>
      <c r="C5069" s="398" t="s">
        <v>82</v>
      </c>
      <c r="D5069" s="400" t="s">
        <v>16176</v>
      </c>
    </row>
    <row r="5070" spans="1:4" ht="13.5">
      <c r="A5070" s="399">
        <v>95642</v>
      </c>
      <c r="B5070" s="398" t="s">
        <v>10094</v>
      </c>
      <c r="C5070" s="398" t="s">
        <v>82</v>
      </c>
      <c r="D5070" s="400" t="s">
        <v>16177</v>
      </c>
    </row>
    <row r="5071" spans="1:4" ht="13.5">
      <c r="A5071" s="399">
        <v>95643</v>
      </c>
      <c r="B5071" s="398" t="s">
        <v>10095</v>
      </c>
      <c r="C5071" s="398" t="s">
        <v>82</v>
      </c>
      <c r="D5071" s="400" t="s">
        <v>16178</v>
      </c>
    </row>
    <row r="5072" spans="1:4" ht="13.5">
      <c r="A5072" s="399">
        <v>95644</v>
      </c>
      <c r="B5072" s="398" t="s">
        <v>10096</v>
      </c>
      <c r="C5072" s="398" t="s">
        <v>82</v>
      </c>
      <c r="D5072" s="400" t="s">
        <v>16179</v>
      </c>
    </row>
    <row r="5073" spans="1:4" ht="13.5">
      <c r="A5073" s="399">
        <v>95645</v>
      </c>
      <c r="B5073" s="398" t="s">
        <v>10097</v>
      </c>
      <c r="C5073" s="398" t="s">
        <v>82</v>
      </c>
      <c r="D5073" s="400" t="s">
        <v>16180</v>
      </c>
    </row>
    <row r="5074" spans="1:4" ht="13.5">
      <c r="A5074" s="399">
        <v>95646</v>
      </c>
      <c r="B5074" s="398" t="s">
        <v>10098</v>
      </c>
      <c r="C5074" s="398" t="s">
        <v>82</v>
      </c>
      <c r="D5074" s="400" t="s">
        <v>16181</v>
      </c>
    </row>
    <row r="5075" spans="1:4" ht="13.5">
      <c r="A5075" s="399">
        <v>95647</v>
      </c>
      <c r="B5075" s="398" t="s">
        <v>10099</v>
      </c>
      <c r="C5075" s="398" t="s">
        <v>82</v>
      </c>
      <c r="D5075" s="400" t="s">
        <v>16182</v>
      </c>
    </row>
    <row r="5076" spans="1:4" ht="13.5">
      <c r="A5076" s="399">
        <v>95673</v>
      </c>
      <c r="B5076" s="398" t="s">
        <v>10100</v>
      </c>
      <c r="C5076" s="398" t="s">
        <v>82</v>
      </c>
      <c r="D5076" s="400" t="s">
        <v>16183</v>
      </c>
    </row>
    <row r="5077" spans="1:4" ht="13.5">
      <c r="A5077" s="399">
        <v>95674</v>
      </c>
      <c r="B5077" s="398" t="s">
        <v>10101</v>
      </c>
      <c r="C5077" s="398" t="s">
        <v>82</v>
      </c>
      <c r="D5077" s="400" t="s">
        <v>4822</v>
      </c>
    </row>
    <row r="5078" spans="1:4" ht="13.5">
      <c r="A5078" s="399">
        <v>95675</v>
      </c>
      <c r="B5078" s="398" t="s">
        <v>10102</v>
      </c>
      <c r="C5078" s="398" t="s">
        <v>82</v>
      </c>
      <c r="D5078" s="400" t="s">
        <v>16184</v>
      </c>
    </row>
    <row r="5079" spans="1:4" ht="13.5">
      <c r="A5079" s="399">
        <v>95676</v>
      </c>
      <c r="B5079" s="398" t="s">
        <v>10103</v>
      </c>
      <c r="C5079" s="398" t="s">
        <v>82</v>
      </c>
      <c r="D5079" s="400" t="s">
        <v>16185</v>
      </c>
    </row>
    <row r="5080" spans="1:4" ht="13.5">
      <c r="A5080" s="399">
        <v>97741</v>
      </c>
      <c r="B5080" s="398" t="s">
        <v>10104</v>
      </c>
      <c r="C5080" s="398" t="s">
        <v>82</v>
      </c>
      <c r="D5080" s="400" t="s">
        <v>16186</v>
      </c>
    </row>
    <row r="5081" spans="1:4" ht="13.5">
      <c r="A5081" s="399">
        <v>90436</v>
      </c>
      <c r="B5081" s="398" t="s">
        <v>10105</v>
      </c>
      <c r="C5081" s="398" t="s">
        <v>82</v>
      </c>
      <c r="D5081" s="400" t="s">
        <v>10106</v>
      </c>
    </row>
    <row r="5082" spans="1:4" ht="13.5">
      <c r="A5082" s="399">
        <v>90437</v>
      </c>
      <c r="B5082" s="398" t="s">
        <v>10107</v>
      </c>
      <c r="C5082" s="398" t="s">
        <v>82</v>
      </c>
      <c r="D5082" s="400" t="s">
        <v>5178</v>
      </c>
    </row>
    <row r="5083" spans="1:4" ht="13.5">
      <c r="A5083" s="399">
        <v>90438</v>
      </c>
      <c r="B5083" s="398" t="s">
        <v>10108</v>
      </c>
      <c r="C5083" s="398" t="s">
        <v>82</v>
      </c>
      <c r="D5083" s="400" t="s">
        <v>10109</v>
      </c>
    </row>
    <row r="5084" spans="1:4" ht="13.5">
      <c r="A5084" s="399">
        <v>90439</v>
      </c>
      <c r="B5084" s="398" t="s">
        <v>10110</v>
      </c>
      <c r="C5084" s="398" t="s">
        <v>82</v>
      </c>
      <c r="D5084" s="400" t="s">
        <v>16187</v>
      </c>
    </row>
    <row r="5085" spans="1:4" ht="13.5">
      <c r="A5085" s="399">
        <v>90440</v>
      </c>
      <c r="B5085" s="398" t="s">
        <v>10111</v>
      </c>
      <c r="C5085" s="398" t="s">
        <v>82</v>
      </c>
      <c r="D5085" s="400" t="s">
        <v>16188</v>
      </c>
    </row>
    <row r="5086" spans="1:4" ht="13.5">
      <c r="A5086" s="399">
        <v>90441</v>
      </c>
      <c r="B5086" s="398" t="s">
        <v>10112</v>
      </c>
      <c r="C5086" s="398" t="s">
        <v>82</v>
      </c>
      <c r="D5086" s="400" t="s">
        <v>16189</v>
      </c>
    </row>
    <row r="5087" spans="1:4" ht="13.5">
      <c r="A5087" s="399">
        <v>90443</v>
      </c>
      <c r="B5087" s="398" t="s">
        <v>10113</v>
      </c>
      <c r="C5087" s="398" t="s">
        <v>81</v>
      </c>
      <c r="D5087" s="400" t="s">
        <v>10114</v>
      </c>
    </row>
    <row r="5088" spans="1:4" ht="13.5">
      <c r="A5088" s="399">
        <v>90444</v>
      </c>
      <c r="B5088" s="398" t="s">
        <v>10115</v>
      </c>
      <c r="C5088" s="398" t="s">
        <v>81</v>
      </c>
      <c r="D5088" s="400" t="s">
        <v>10116</v>
      </c>
    </row>
    <row r="5089" spans="1:4" ht="13.5">
      <c r="A5089" s="399">
        <v>90445</v>
      </c>
      <c r="B5089" s="398" t="s">
        <v>10117</v>
      </c>
      <c r="C5089" s="398" t="s">
        <v>81</v>
      </c>
      <c r="D5089" s="400" t="s">
        <v>10118</v>
      </c>
    </row>
    <row r="5090" spans="1:4" ht="13.5">
      <c r="A5090" s="399">
        <v>90446</v>
      </c>
      <c r="B5090" s="398" t="s">
        <v>10119</v>
      </c>
      <c r="C5090" s="398" t="s">
        <v>81</v>
      </c>
      <c r="D5090" s="400" t="s">
        <v>15475</v>
      </c>
    </row>
    <row r="5091" spans="1:4" ht="13.5">
      <c r="A5091" s="399">
        <v>90447</v>
      </c>
      <c r="B5091" s="398" t="s">
        <v>10120</v>
      </c>
      <c r="C5091" s="398" t="s">
        <v>81</v>
      </c>
      <c r="D5091" s="400" t="s">
        <v>10121</v>
      </c>
    </row>
    <row r="5092" spans="1:4" ht="13.5">
      <c r="A5092" s="399">
        <v>90451</v>
      </c>
      <c r="B5092" s="398" t="s">
        <v>10122</v>
      </c>
      <c r="C5092" s="398" t="s">
        <v>82</v>
      </c>
      <c r="D5092" s="400" t="s">
        <v>13058</v>
      </c>
    </row>
    <row r="5093" spans="1:4" ht="13.5">
      <c r="A5093" s="399">
        <v>90452</v>
      </c>
      <c r="B5093" s="398" t="s">
        <v>10123</v>
      </c>
      <c r="C5093" s="398" t="s">
        <v>82</v>
      </c>
      <c r="D5093" s="400" t="s">
        <v>5936</v>
      </c>
    </row>
    <row r="5094" spans="1:4" ht="13.5">
      <c r="A5094" s="399">
        <v>90453</v>
      </c>
      <c r="B5094" s="398" t="s">
        <v>10124</v>
      </c>
      <c r="C5094" s="398" t="s">
        <v>82</v>
      </c>
      <c r="D5094" s="400" t="s">
        <v>5090</v>
      </c>
    </row>
    <row r="5095" spans="1:4" ht="13.5">
      <c r="A5095" s="399">
        <v>90454</v>
      </c>
      <c r="B5095" s="398" t="s">
        <v>10125</v>
      </c>
      <c r="C5095" s="398" t="s">
        <v>82</v>
      </c>
      <c r="D5095" s="400" t="s">
        <v>11658</v>
      </c>
    </row>
    <row r="5096" spans="1:4" ht="13.5">
      <c r="A5096" s="399">
        <v>90455</v>
      </c>
      <c r="B5096" s="398" t="s">
        <v>10126</v>
      </c>
      <c r="C5096" s="398" t="s">
        <v>82</v>
      </c>
      <c r="D5096" s="400" t="s">
        <v>13400</v>
      </c>
    </row>
    <row r="5097" spans="1:4" ht="13.5">
      <c r="A5097" s="399">
        <v>90456</v>
      </c>
      <c r="B5097" s="398" t="s">
        <v>10127</v>
      </c>
      <c r="C5097" s="398" t="s">
        <v>82</v>
      </c>
      <c r="D5097" s="400" t="s">
        <v>10128</v>
      </c>
    </row>
    <row r="5098" spans="1:4" ht="13.5">
      <c r="A5098" s="399">
        <v>90457</v>
      </c>
      <c r="B5098" s="398" t="s">
        <v>10129</v>
      </c>
      <c r="C5098" s="398" t="s">
        <v>82</v>
      </c>
      <c r="D5098" s="400" t="s">
        <v>7242</v>
      </c>
    </row>
    <row r="5099" spans="1:4" ht="13.5">
      <c r="A5099" s="399">
        <v>90458</v>
      </c>
      <c r="B5099" s="398" t="s">
        <v>10130</v>
      </c>
      <c r="C5099" s="398" t="s">
        <v>82</v>
      </c>
      <c r="D5099" s="400" t="s">
        <v>10131</v>
      </c>
    </row>
    <row r="5100" spans="1:4" ht="13.5">
      <c r="A5100" s="399">
        <v>90459</v>
      </c>
      <c r="B5100" s="398" t="s">
        <v>10132</v>
      </c>
      <c r="C5100" s="398" t="s">
        <v>82</v>
      </c>
      <c r="D5100" s="400" t="s">
        <v>5836</v>
      </c>
    </row>
    <row r="5101" spans="1:4" ht="13.5">
      <c r="A5101" s="399">
        <v>90460</v>
      </c>
      <c r="B5101" s="398" t="s">
        <v>10133</v>
      </c>
      <c r="C5101" s="398" t="s">
        <v>81</v>
      </c>
      <c r="D5101" s="400" t="s">
        <v>16190</v>
      </c>
    </row>
    <row r="5102" spans="1:4" ht="13.5">
      <c r="A5102" s="399">
        <v>90461</v>
      </c>
      <c r="B5102" s="398" t="s">
        <v>10134</v>
      </c>
      <c r="C5102" s="398" t="s">
        <v>81</v>
      </c>
      <c r="D5102" s="400" t="s">
        <v>7386</v>
      </c>
    </row>
    <row r="5103" spans="1:4" ht="13.5">
      <c r="A5103" s="399">
        <v>90462</v>
      </c>
      <c r="B5103" s="398" t="s">
        <v>10135</v>
      </c>
      <c r="C5103" s="398" t="s">
        <v>81</v>
      </c>
      <c r="D5103" s="400" t="s">
        <v>5222</v>
      </c>
    </row>
    <row r="5104" spans="1:4" ht="13.5">
      <c r="A5104" s="399">
        <v>90463</v>
      </c>
      <c r="B5104" s="398" t="s">
        <v>10136</v>
      </c>
      <c r="C5104" s="398" t="s">
        <v>81</v>
      </c>
      <c r="D5104" s="400" t="s">
        <v>4690</v>
      </c>
    </row>
    <row r="5105" spans="1:4" ht="13.5">
      <c r="A5105" s="399">
        <v>90466</v>
      </c>
      <c r="B5105" s="398" t="s">
        <v>10137</v>
      </c>
      <c r="C5105" s="398" t="s">
        <v>81</v>
      </c>
      <c r="D5105" s="400" t="s">
        <v>10138</v>
      </c>
    </row>
    <row r="5106" spans="1:4" ht="13.5">
      <c r="A5106" s="399">
        <v>90467</v>
      </c>
      <c r="B5106" s="398" t="s">
        <v>10139</v>
      </c>
      <c r="C5106" s="398" t="s">
        <v>81</v>
      </c>
      <c r="D5106" s="400" t="s">
        <v>5796</v>
      </c>
    </row>
    <row r="5107" spans="1:4" ht="13.5">
      <c r="A5107" s="399">
        <v>90468</v>
      </c>
      <c r="B5107" s="398" t="s">
        <v>10140</v>
      </c>
      <c r="C5107" s="398" t="s">
        <v>81</v>
      </c>
      <c r="D5107" s="400" t="s">
        <v>10141</v>
      </c>
    </row>
    <row r="5108" spans="1:4" ht="13.5">
      <c r="A5108" s="399">
        <v>90469</v>
      </c>
      <c r="B5108" s="398" t="s">
        <v>10142</v>
      </c>
      <c r="C5108" s="398" t="s">
        <v>81</v>
      </c>
      <c r="D5108" s="400" t="s">
        <v>8436</v>
      </c>
    </row>
    <row r="5109" spans="1:4" ht="13.5">
      <c r="A5109" s="399">
        <v>90470</v>
      </c>
      <c r="B5109" s="398" t="s">
        <v>10144</v>
      </c>
      <c r="C5109" s="398" t="s">
        <v>81</v>
      </c>
      <c r="D5109" s="400" t="s">
        <v>16191</v>
      </c>
    </row>
    <row r="5110" spans="1:4" ht="13.5">
      <c r="A5110" s="399">
        <v>91166</v>
      </c>
      <c r="B5110" s="398" t="s">
        <v>10145</v>
      </c>
      <c r="C5110" s="398" t="s">
        <v>81</v>
      </c>
      <c r="D5110" s="400" t="s">
        <v>4153</v>
      </c>
    </row>
    <row r="5111" spans="1:4" ht="13.5">
      <c r="A5111" s="399">
        <v>91167</v>
      </c>
      <c r="B5111" s="398" t="s">
        <v>10147</v>
      </c>
      <c r="C5111" s="398" t="s">
        <v>81</v>
      </c>
      <c r="D5111" s="400" t="s">
        <v>12831</v>
      </c>
    </row>
    <row r="5112" spans="1:4" ht="13.5">
      <c r="A5112" s="399">
        <v>91168</v>
      </c>
      <c r="B5112" s="398" t="s">
        <v>10149</v>
      </c>
      <c r="C5112" s="398" t="s">
        <v>81</v>
      </c>
      <c r="D5112" s="400" t="s">
        <v>16192</v>
      </c>
    </row>
    <row r="5113" spans="1:4" ht="13.5">
      <c r="A5113" s="399">
        <v>91169</v>
      </c>
      <c r="B5113" s="398" t="s">
        <v>10150</v>
      </c>
      <c r="C5113" s="398" t="s">
        <v>81</v>
      </c>
      <c r="D5113" s="400" t="s">
        <v>8523</v>
      </c>
    </row>
    <row r="5114" spans="1:4" ht="13.5">
      <c r="A5114" s="399">
        <v>91170</v>
      </c>
      <c r="B5114" s="398" t="s">
        <v>10152</v>
      </c>
      <c r="C5114" s="398" t="s">
        <v>81</v>
      </c>
      <c r="D5114" s="400" t="s">
        <v>5269</v>
      </c>
    </row>
    <row r="5115" spans="1:4" ht="13.5">
      <c r="A5115" s="399">
        <v>91171</v>
      </c>
      <c r="B5115" s="398" t="s">
        <v>10153</v>
      </c>
      <c r="C5115" s="398" t="s">
        <v>81</v>
      </c>
      <c r="D5115" s="400" t="s">
        <v>9779</v>
      </c>
    </row>
    <row r="5116" spans="1:4" ht="13.5">
      <c r="A5116" s="399">
        <v>91172</v>
      </c>
      <c r="B5116" s="398" t="s">
        <v>10154</v>
      </c>
      <c r="C5116" s="398" t="s">
        <v>81</v>
      </c>
      <c r="D5116" s="400" t="s">
        <v>11937</v>
      </c>
    </row>
    <row r="5117" spans="1:4" ht="13.5">
      <c r="A5117" s="399">
        <v>91173</v>
      </c>
      <c r="B5117" s="398" t="s">
        <v>10155</v>
      </c>
      <c r="C5117" s="398" t="s">
        <v>81</v>
      </c>
      <c r="D5117" s="400" t="s">
        <v>5119</v>
      </c>
    </row>
    <row r="5118" spans="1:4" ht="13.5">
      <c r="A5118" s="399">
        <v>91174</v>
      </c>
      <c r="B5118" s="398" t="s">
        <v>10156</v>
      </c>
      <c r="C5118" s="398" t="s">
        <v>81</v>
      </c>
      <c r="D5118" s="400" t="s">
        <v>5269</v>
      </c>
    </row>
    <row r="5119" spans="1:4" ht="13.5">
      <c r="A5119" s="399">
        <v>91175</v>
      </c>
      <c r="B5119" s="398" t="s">
        <v>10158</v>
      </c>
      <c r="C5119" s="398" t="s">
        <v>81</v>
      </c>
      <c r="D5119" s="400" t="s">
        <v>10861</v>
      </c>
    </row>
    <row r="5120" spans="1:4" ht="13.5">
      <c r="A5120" s="399">
        <v>91176</v>
      </c>
      <c r="B5120" s="398" t="s">
        <v>10159</v>
      </c>
      <c r="C5120" s="398" t="s">
        <v>81</v>
      </c>
      <c r="D5120" s="400" t="s">
        <v>13416</v>
      </c>
    </row>
    <row r="5121" spans="1:4" ht="13.5">
      <c r="A5121" s="399">
        <v>91177</v>
      </c>
      <c r="B5121" s="398" t="s">
        <v>10160</v>
      </c>
      <c r="C5121" s="398" t="s">
        <v>81</v>
      </c>
      <c r="D5121" s="400" t="s">
        <v>10106</v>
      </c>
    </row>
    <row r="5122" spans="1:4" ht="13.5">
      <c r="A5122" s="399">
        <v>91178</v>
      </c>
      <c r="B5122" s="398" t="s">
        <v>10162</v>
      </c>
      <c r="C5122" s="398" t="s">
        <v>81</v>
      </c>
      <c r="D5122" s="400" t="s">
        <v>6917</v>
      </c>
    </row>
    <row r="5123" spans="1:4" ht="13.5">
      <c r="A5123" s="399">
        <v>91179</v>
      </c>
      <c r="B5123" s="398" t="s">
        <v>10164</v>
      </c>
      <c r="C5123" s="398" t="s">
        <v>81</v>
      </c>
      <c r="D5123" s="400" t="s">
        <v>5297</v>
      </c>
    </row>
    <row r="5124" spans="1:4" ht="13.5">
      <c r="A5124" s="399">
        <v>91180</v>
      </c>
      <c r="B5124" s="398" t="s">
        <v>10165</v>
      </c>
      <c r="C5124" s="398" t="s">
        <v>81</v>
      </c>
      <c r="D5124" s="400" t="s">
        <v>4119</v>
      </c>
    </row>
    <row r="5125" spans="1:4" ht="13.5">
      <c r="A5125" s="399">
        <v>91181</v>
      </c>
      <c r="B5125" s="398" t="s">
        <v>10166</v>
      </c>
      <c r="C5125" s="398" t="s">
        <v>81</v>
      </c>
      <c r="D5125" s="400" t="s">
        <v>7386</v>
      </c>
    </row>
    <row r="5126" spans="1:4" ht="13.5">
      <c r="A5126" s="399">
        <v>91182</v>
      </c>
      <c r="B5126" s="398" t="s">
        <v>10167</v>
      </c>
      <c r="C5126" s="398" t="s">
        <v>81</v>
      </c>
      <c r="D5126" s="400" t="s">
        <v>12152</v>
      </c>
    </row>
    <row r="5127" spans="1:4" ht="13.5">
      <c r="A5127" s="399">
        <v>91183</v>
      </c>
      <c r="B5127" s="398" t="s">
        <v>10169</v>
      </c>
      <c r="C5127" s="398" t="s">
        <v>81</v>
      </c>
      <c r="D5127" s="400" t="s">
        <v>10182</v>
      </c>
    </row>
    <row r="5128" spans="1:4" ht="13.5">
      <c r="A5128" s="399">
        <v>91184</v>
      </c>
      <c r="B5128" s="398" t="s">
        <v>10170</v>
      </c>
      <c r="C5128" s="398" t="s">
        <v>81</v>
      </c>
      <c r="D5128" s="400" t="s">
        <v>8497</v>
      </c>
    </row>
    <row r="5129" spans="1:4" ht="13.5">
      <c r="A5129" s="399">
        <v>91185</v>
      </c>
      <c r="B5129" s="398" t="s">
        <v>10171</v>
      </c>
      <c r="C5129" s="398" t="s">
        <v>81</v>
      </c>
      <c r="D5129" s="400" t="s">
        <v>10434</v>
      </c>
    </row>
    <row r="5130" spans="1:4" ht="13.5">
      <c r="A5130" s="399">
        <v>91186</v>
      </c>
      <c r="B5130" s="398" t="s">
        <v>10172</v>
      </c>
      <c r="C5130" s="398" t="s">
        <v>81</v>
      </c>
      <c r="D5130" s="400" t="s">
        <v>4041</v>
      </c>
    </row>
    <row r="5131" spans="1:4" ht="13.5">
      <c r="A5131" s="399">
        <v>91187</v>
      </c>
      <c r="B5131" s="398" t="s">
        <v>10173</v>
      </c>
      <c r="C5131" s="398" t="s">
        <v>81</v>
      </c>
      <c r="D5131" s="400" t="s">
        <v>4631</v>
      </c>
    </row>
    <row r="5132" spans="1:4" ht="13.5">
      <c r="A5132" s="399">
        <v>91188</v>
      </c>
      <c r="B5132" s="398" t="s">
        <v>10174</v>
      </c>
      <c r="C5132" s="398" t="s">
        <v>82</v>
      </c>
      <c r="D5132" s="400" t="s">
        <v>13410</v>
      </c>
    </row>
    <row r="5133" spans="1:4" ht="13.5">
      <c r="A5133" s="399">
        <v>91189</v>
      </c>
      <c r="B5133" s="398" t="s">
        <v>10175</v>
      </c>
      <c r="C5133" s="398" t="s">
        <v>82</v>
      </c>
      <c r="D5133" s="400" t="s">
        <v>16193</v>
      </c>
    </row>
    <row r="5134" spans="1:4" ht="13.5">
      <c r="A5134" s="399">
        <v>91190</v>
      </c>
      <c r="B5134" s="398" t="s">
        <v>10176</v>
      </c>
      <c r="C5134" s="398" t="s">
        <v>82</v>
      </c>
      <c r="D5134" s="400" t="s">
        <v>10177</v>
      </c>
    </row>
    <row r="5135" spans="1:4" ht="13.5">
      <c r="A5135" s="399">
        <v>91191</v>
      </c>
      <c r="B5135" s="398" t="s">
        <v>10178</v>
      </c>
      <c r="C5135" s="398" t="s">
        <v>82</v>
      </c>
      <c r="D5135" s="400" t="s">
        <v>4437</v>
      </c>
    </row>
    <row r="5136" spans="1:4" ht="13.5">
      <c r="A5136" s="399">
        <v>91192</v>
      </c>
      <c r="B5136" s="398" t="s">
        <v>10179</v>
      </c>
      <c r="C5136" s="398" t="s">
        <v>82</v>
      </c>
      <c r="D5136" s="400" t="s">
        <v>10180</v>
      </c>
    </row>
    <row r="5137" spans="1:4" ht="13.5">
      <c r="A5137" s="399">
        <v>91222</v>
      </c>
      <c r="B5137" s="398" t="s">
        <v>10181</v>
      </c>
      <c r="C5137" s="398" t="s">
        <v>81</v>
      </c>
      <c r="D5137" s="400" t="s">
        <v>10182</v>
      </c>
    </row>
    <row r="5138" spans="1:4" ht="13.5">
      <c r="A5138" s="399">
        <v>94480</v>
      </c>
      <c r="B5138" s="398" t="s">
        <v>10183</v>
      </c>
      <c r="C5138" s="398" t="s">
        <v>82</v>
      </c>
      <c r="D5138" s="400" t="s">
        <v>16194</v>
      </c>
    </row>
    <row r="5139" spans="1:4" ht="13.5">
      <c r="A5139" s="399">
        <v>94481</v>
      </c>
      <c r="B5139" s="398" t="s">
        <v>10184</v>
      </c>
      <c r="C5139" s="398" t="s">
        <v>82</v>
      </c>
      <c r="D5139" s="400" t="s">
        <v>16195</v>
      </c>
    </row>
    <row r="5140" spans="1:4" ht="13.5">
      <c r="A5140" s="399">
        <v>94482</v>
      </c>
      <c r="B5140" s="398" t="s">
        <v>10185</v>
      </c>
      <c r="C5140" s="398" t="s">
        <v>82</v>
      </c>
      <c r="D5140" s="400" t="s">
        <v>16196</v>
      </c>
    </row>
    <row r="5141" spans="1:4" ht="13.5">
      <c r="A5141" s="399">
        <v>94483</v>
      </c>
      <c r="B5141" s="398" t="s">
        <v>10186</v>
      </c>
      <c r="C5141" s="398" t="s">
        <v>82</v>
      </c>
      <c r="D5141" s="400" t="s">
        <v>16197</v>
      </c>
    </row>
    <row r="5142" spans="1:4" ht="13.5">
      <c r="A5142" s="399">
        <v>95541</v>
      </c>
      <c r="B5142" s="398" t="s">
        <v>10187</v>
      </c>
      <c r="C5142" s="398" t="s">
        <v>82</v>
      </c>
      <c r="D5142" s="400" t="s">
        <v>10188</v>
      </c>
    </row>
    <row r="5143" spans="1:4" ht="13.5">
      <c r="A5143" s="399">
        <v>96559</v>
      </c>
      <c r="B5143" s="398" t="s">
        <v>10189</v>
      </c>
      <c r="C5143" s="398" t="s">
        <v>2498</v>
      </c>
      <c r="D5143" s="400" t="s">
        <v>10079</v>
      </c>
    </row>
    <row r="5144" spans="1:4" ht="13.5">
      <c r="A5144" s="399">
        <v>96560</v>
      </c>
      <c r="B5144" s="398" t="s">
        <v>10191</v>
      </c>
      <c r="C5144" s="398" t="s">
        <v>2498</v>
      </c>
      <c r="D5144" s="400" t="s">
        <v>14922</v>
      </c>
    </row>
    <row r="5145" spans="1:4" ht="13.5">
      <c r="A5145" s="399">
        <v>96561</v>
      </c>
      <c r="B5145" s="398" t="s">
        <v>10192</v>
      </c>
      <c r="C5145" s="398" t="s">
        <v>2498</v>
      </c>
      <c r="D5145" s="400" t="s">
        <v>16198</v>
      </c>
    </row>
    <row r="5146" spans="1:4" ht="13.5">
      <c r="A5146" s="399">
        <v>96562</v>
      </c>
      <c r="B5146" s="398" t="s">
        <v>10194</v>
      </c>
      <c r="C5146" s="398" t="s">
        <v>81</v>
      </c>
      <c r="D5146" s="400" t="s">
        <v>16199</v>
      </c>
    </row>
    <row r="5147" spans="1:4" ht="13.5">
      <c r="A5147" s="399">
        <v>96563</v>
      </c>
      <c r="B5147" s="398" t="s">
        <v>10195</v>
      </c>
      <c r="C5147" s="398" t="s">
        <v>81</v>
      </c>
      <c r="D5147" s="400" t="s">
        <v>16200</v>
      </c>
    </row>
    <row r="5148" spans="1:4" ht="13.5">
      <c r="A5148" s="399">
        <v>101802</v>
      </c>
      <c r="B5148" s="398" t="s">
        <v>10196</v>
      </c>
      <c r="C5148" s="398" t="s">
        <v>82</v>
      </c>
      <c r="D5148" s="400" t="s">
        <v>16201</v>
      </c>
    </row>
    <row r="5149" spans="1:4" ht="13.5">
      <c r="A5149" s="399">
        <v>101803</v>
      </c>
      <c r="B5149" s="398" t="s">
        <v>10197</v>
      </c>
      <c r="C5149" s="398" t="s">
        <v>82</v>
      </c>
      <c r="D5149" s="400" t="s">
        <v>16202</v>
      </c>
    </row>
    <row r="5150" spans="1:4" ht="13.5">
      <c r="A5150" s="399">
        <v>101804</v>
      </c>
      <c r="B5150" s="398" t="s">
        <v>10198</v>
      </c>
      <c r="C5150" s="398" t="s">
        <v>82</v>
      </c>
      <c r="D5150" s="400" t="s">
        <v>16203</v>
      </c>
    </row>
    <row r="5151" spans="1:4" ht="13.5">
      <c r="A5151" s="399">
        <v>101805</v>
      </c>
      <c r="B5151" s="398" t="s">
        <v>10199</v>
      </c>
      <c r="C5151" s="398" t="s">
        <v>82</v>
      </c>
      <c r="D5151" s="400" t="s">
        <v>16204</v>
      </c>
    </row>
    <row r="5152" spans="1:4" ht="13.5">
      <c r="A5152" s="399">
        <v>102111</v>
      </c>
      <c r="B5152" s="398" t="s">
        <v>10200</v>
      </c>
      <c r="C5152" s="398" t="s">
        <v>82</v>
      </c>
      <c r="D5152" s="400" t="s">
        <v>16205</v>
      </c>
    </row>
    <row r="5153" spans="1:4" ht="13.5">
      <c r="A5153" s="399">
        <v>102112</v>
      </c>
      <c r="B5153" s="398" t="s">
        <v>10201</v>
      </c>
      <c r="C5153" s="398" t="s">
        <v>82</v>
      </c>
      <c r="D5153" s="400" t="s">
        <v>8521</v>
      </c>
    </row>
    <row r="5154" spans="1:4" ht="13.5">
      <c r="A5154" s="399">
        <v>102113</v>
      </c>
      <c r="B5154" s="398" t="s">
        <v>10202</v>
      </c>
      <c r="C5154" s="398" t="s">
        <v>82</v>
      </c>
      <c r="D5154" s="400" t="s">
        <v>16206</v>
      </c>
    </row>
    <row r="5155" spans="1:4" ht="13.5">
      <c r="A5155" s="399">
        <v>102114</v>
      </c>
      <c r="B5155" s="398" t="s">
        <v>10203</v>
      </c>
      <c r="C5155" s="398" t="s">
        <v>82</v>
      </c>
      <c r="D5155" s="400" t="s">
        <v>16207</v>
      </c>
    </row>
    <row r="5156" spans="1:4" ht="13.5">
      <c r="A5156" s="399">
        <v>102115</v>
      </c>
      <c r="B5156" s="398" t="s">
        <v>10204</v>
      </c>
      <c r="C5156" s="398" t="s">
        <v>82</v>
      </c>
      <c r="D5156" s="400" t="s">
        <v>16208</v>
      </c>
    </row>
    <row r="5157" spans="1:4" ht="13.5">
      <c r="A5157" s="399">
        <v>102116</v>
      </c>
      <c r="B5157" s="398" t="s">
        <v>10205</v>
      </c>
      <c r="C5157" s="398" t="s">
        <v>82</v>
      </c>
      <c r="D5157" s="400" t="s">
        <v>16209</v>
      </c>
    </row>
    <row r="5158" spans="1:4" ht="13.5">
      <c r="A5158" s="399">
        <v>102117</v>
      </c>
      <c r="B5158" s="398" t="s">
        <v>10206</v>
      </c>
      <c r="C5158" s="398" t="s">
        <v>82</v>
      </c>
      <c r="D5158" s="400" t="s">
        <v>16210</v>
      </c>
    </row>
    <row r="5159" spans="1:4" ht="13.5">
      <c r="A5159" s="399">
        <v>102118</v>
      </c>
      <c r="B5159" s="398" t="s">
        <v>10207</v>
      </c>
      <c r="C5159" s="398" t="s">
        <v>82</v>
      </c>
      <c r="D5159" s="400" t="s">
        <v>16211</v>
      </c>
    </row>
    <row r="5160" spans="1:4" ht="13.5">
      <c r="A5160" s="399">
        <v>102119</v>
      </c>
      <c r="B5160" s="398" t="s">
        <v>10208</v>
      </c>
      <c r="C5160" s="398" t="s">
        <v>82</v>
      </c>
      <c r="D5160" s="400" t="s">
        <v>16212</v>
      </c>
    </row>
    <row r="5161" spans="1:4" ht="13.5">
      <c r="A5161" s="399">
        <v>102121</v>
      </c>
      <c r="B5161" s="398" t="s">
        <v>10209</v>
      </c>
      <c r="C5161" s="398" t="s">
        <v>82</v>
      </c>
      <c r="D5161" s="400" t="s">
        <v>16213</v>
      </c>
    </row>
    <row r="5162" spans="1:4" ht="13.5">
      <c r="A5162" s="399">
        <v>102122</v>
      </c>
      <c r="B5162" s="398" t="s">
        <v>10210</v>
      </c>
      <c r="C5162" s="398" t="s">
        <v>82</v>
      </c>
      <c r="D5162" s="400" t="s">
        <v>16214</v>
      </c>
    </row>
    <row r="5163" spans="1:4" ht="13.5">
      <c r="A5163" s="399">
        <v>102123</v>
      </c>
      <c r="B5163" s="398" t="s">
        <v>10211</v>
      </c>
      <c r="C5163" s="398" t="s">
        <v>82</v>
      </c>
      <c r="D5163" s="400" t="s">
        <v>16215</v>
      </c>
    </row>
    <row r="5164" spans="1:4" ht="13.5">
      <c r="A5164" s="399">
        <v>102136</v>
      </c>
      <c r="B5164" s="398" t="s">
        <v>10212</v>
      </c>
      <c r="C5164" s="398" t="s">
        <v>82</v>
      </c>
      <c r="D5164" s="400" t="s">
        <v>14862</v>
      </c>
    </row>
    <row r="5165" spans="1:4" ht="13.5">
      <c r="A5165" s="399">
        <v>102137</v>
      </c>
      <c r="B5165" s="398" t="s">
        <v>10213</v>
      </c>
      <c r="C5165" s="398" t="s">
        <v>82</v>
      </c>
      <c r="D5165" s="400" t="s">
        <v>16216</v>
      </c>
    </row>
    <row r="5166" spans="1:4" ht="13.5">
      <c r="A5166" s="399">
        <v>102138</v>
      </c>
      <c r="B5166" s="398" t="s">
        <v>10214</v>
      </c>
      <c r="C5166" s="398" t="s">
        <v>82</v>
      </c>
      <c r="D5166" s="400" t="s">
        <v>16217</v>
      </c>
    </row>
    <row r="5167" spans="1:4" ht="13.5">
      <c r="A5167" s="399">
        <v>103517</v>
      </c>
      <c r="B5167" s="398" t="s">
        <v>16218</v>
      </c>
      <c r="C5167" s="398" t="s">
        <v>82</v>
      </c>
      <c r="D5167" s="400" t="s">
        <v>16219</v>
      </c>
    </row>
    <row r="5168" spans="1:4" ht="13.5">
      <c r="A5168" s="399">
        <v>103519</v>
      </c>
      <c r="B5168" s="398" t="s">
        <v>16220</v>
      </c>
      <c r="C5168" s="398" t="s">
        <v>82</v>
      </c>
      <c r="D5168" s="400" t="s">
        <v>5627</v>
      </c>
    </row>
    <row r="5169" spans="1:4" ht="13.5">
      <c r="A5169" s="399">
        <v>103520</v>
      </c>
      <c r="B5169" s="398" t="s">
        <v>16221</v>
      </c>
      <c r="C5169" s="398" t="s">
        <v>82</v>
      </c>
      <c r="D5169" s="400" t="s">
        <v>16222</v>
      </c>
    </row>
    <row r="5170" spans="1:4" ht="13.5">
      <c r="A5170" s="399">
        <v>103521</v>
      </c>
      <c r="B5170" s="398" t="s">
        <v>16223</v>
      </c>
      <c r="C5170" s="398" t="s">
        <v>82</v>
      </c>
      <c r="D5170" s="400" t="s">
        <v>16224</v>
      </c>
    </row>
    <row r="5171" spans="1:4" ht="13.5">
      <c r="A5171" s="399">
        <v>103522</v>
      </c>
      <c r="B5171" s="398" t="s">
        <v>16225</v>
      </c>
      <c r="C5171" s="398" t="s">
        <v>82</v>
      </c>
      <c r="D5171" s="400" t="s">
        <v>16226</v>
      </c>
    </row>
    <row r="5172" spans="1:4" ht="13.5">
      <c r="A5172" s="399">
        <v>103523</v>
      </c>
      <c r="B5172" s="398" t="s">
        <v>16227</v>
      </c>
      <c r="C5172" s="398" t="s">
        <v>82</v>
      </c>
      <c r="D5172" s="400" t="s">
        <v>16228</v>
      </c>
    </row>
    <row r="5173" spans="1:4" ht="13.5">
      <c r="A5173" s="399">
        <v>93350</v>
      </c>
      <c r="B5173" s="398" t="s">
        <v>10215</v>
      </c>
      <c r="C5173" s="398" t="s">
        <v>82</v>
      </c>
      <c r="D5173" s="400" t="s">
        <v>16229</v>
      </c>
    </row>
    <row r="5174" spans="1:4" ht="13.5">
      <c r="A5174" s="399">
        <v>93351</v>
      </c>
      <c r="B5174" s="398" t="s">
        <v>10216</v>
      </c>
      <c r="C5174" s="398" t="s">
        <v>82</v>
      </c>
      <c r="D5174" s="400" t="s">
        <v>16230</v>
      </c>
    </row>
    <row r="5175" spans="1:4" ht="13.5">
      <c r="A5175" s="399">
        <v>93352</v>
      </c>
      <c r="B5175" s="398" t="s">
        <v>10217</v>
      </c>
      <c r="C5175" s="398" t="s">
        <v>82</v>
      </c>
      <c r="D5175" s="400" t="s">
        <v>16231</v>
      </c>
    </row>
    <row r="5176" spans="1:4" ht="13.5">
      <c r="A5176" s="399">
        <v>93353</v>
      </c>
      <c r="B5176" s="398" t="s">
        <v>10218</v>
      </c>
      <c r="C5176" s="398" t="s">
        <v>82</v>
      </c>
      <c r="D5176" s="400" t="s">
        <v>16232</v>
      </c>
    </row>
    <row r="5177" spans="1:4" ht="13.5">
      <c r="A5177" s="399">
        <v>93354</v>
      </c>
      <c r="B5177" s="398" t="s">
        <v>10219</v>
      </c>
      <c r="C5177" s="398" t="s">
        <v>82</v>
      </c>
      <c r="D5177" s="400" t="s">
        <v>16233</v>
      </c>
    </row>
    <row r="5178" spans="1:4" ht="13.5">
      <c r="A5178" s="399">
        <v>93355</v>
      </c>
      <c r="B5178" s="398" t="s">
        <v>10220</v>
      </c>
      <c r="C5178" s="398" t="s">
        <v>82</v>
      </c>
      <c r="D5178" s="400" t="s">
        <v>16234</v>
      </c>
    </row>
    <row r="5179" spans="1:4" ht="13.5">
      <c r="A5179" s="399">
        <v>93356</v>
      </c>
      <c r="B5179" s="398" t="s">
        <v>10221</v>
      </c>
      <c r="C5179" s="398" t="s">
        <v>82</v>
      </c>
      <c r="D5179" s="400" t="s">
        <v>16235</v>
      </c>
    </row>
    <row r="5180" spans="1:4" ht="13.5">
      <c r="A5180" s="399">
        <v>93357</v>
      </c>
      <c r="B5180" s="398" t="s">
        <v>10222</v>
      </c>
      <c r="C5180" s="398" t="s">
        <v>82</v>
      </c>
      <c r="D5180" s="400" t="s">
        <v>16236</v>
      </c>
    </row>
    <row r="5181" spans="1:4" ht="13.5">
      <c r="A5181" s="399">
        <v>96520</v>
      </c>
      <c r="B5181" s="398" t="s">
        <v>10223</v>
      </c>
      <c r="C5181" s="398" t="s">
        <v>75</v>
      </c>
      <c r="D5181" s="400" t="s">
        <v>16237</v>
      </c>
    </row>
    <row r="5182" spans="1:4" ht="13.5">
      <c r="A5182" s="399">
        <v>96521</v>
      </c>
      <c r="B5182" s="398" t="s">
        <v>10224</v>
      </c>
      <c r="C5182" s="398" t="s">
        <v>75</v>
      </c>
      <c r="D5182" s="400" t="s">
        <v>16238</v>
      </c>
    </row>
    <row r="5183" spans="1:4" ht="13.5">
      <c r="A5183" s="399">
        <v>96522</v>
      </c>
      <c r="B5183" s="398" t="s">
        <v>10225</v>
      </c>
      <c r="C5183" s="398" t="s">
        <v>75</v>
      </c>
      <c r="D5183" s="400" t="s">
        <v>4371</v>
      </c>
    </row>
    <row r="5184" spans="1:4" ht="13.5">
      <c r="A5184" s="399">
        <v>96523</v>
      </c>
      <c r="B5184" s="398" t="s">
        <v>10226</v>
      </c>
      <c r="C5184" s="398" t="s">
        <v>75</v>
      </c>
      <c r="D5184" s="400" t="s">
        <v>16239</v>
      </c>
    </row>
    <row r="5185" spans="1:4" ht="13.5">
      <c r="A5185" s="399">
        <v>96524</v>
      </c>
      <c r="B5185" s="398" t="s">
        <v>10227</v>
      </c>
      <c r="C5185" s="398" t="s">
        <v>75</v>
      </c>
      <c r="D5185" s="400" t="s">
        <v>16240</v>
      </c>
    </row>
    <row r="5186" spans="1:4" ht="13.5">
      <c r="A5186" s="399">
        <v>96525</v>
      </c>
      <c r="B5186" s="398" t="s">
        <v>10228</v>
      </c>
      <c r="C5186" s="398" t="s">
        <v>75</v>
      </c>
      <c r="D5186" s="400" t="s">
        <v>11123</v>
      </c>
    </row>
    <row r="5187" spans="1:4" ht="13.5">
      <c r="A5187" s="399">
        <v>96526</v>
      </c>
      <c r="B5187" s="398" t="s">
        <v>10229</v>
      </c>
      <c r="C5187" s="398" t="s">
        <v>75</v>
      </c>
      <c r="D5187" s="400" t="s">
        <v>16241</v>
      </c>
    </row>
    <row r="5188" spans="1:4" ht="13.5">
      <c r="A5188" s="399">
        <v>96527</v>
      </c>
      <c r="B5188" s="398" t="s">
        <v>10230</v>
      </c>
      <c r="C5188" s="398" t="s">
        <v>75</v>
      </c>
      <c r="D5188" s="400" t="s">
        <v>16242</v>
      </c>
    </row>
    <row r="5189" spans="1:4" ht="13.5">
      <c r="A5189" s="399">
        <v>96528</v>
      </c>
      <c r="B5189" s="398" t="s">
        <v>10231</v>
      </c>
      <c r="C5189" s="398" t="s">
        <v>2498</v>
      </c>
      <c r="D5189" s="400" t="s">
        <v>16243</v>
      </c>
    </row>
    <row r="5190" spans="1:4" ht="13.5">
      <c r="A5190" s="399">
        <v>101114</v>
      </c>
      <c r="B5190" s="398" t="s">
        <v>10232</v>
      </c>
      <c r="C5190" s="398" t="s">
        <v>75</v>
      </c>
      <c r="D5190" s="400" t="s">
        <v>4601</v>
      </c>
    </row>
    <row r="5191" spans="1:4" ht="13.5">
      <c r="A5191" s="399">
        <v>101115</v>
      </c>
      <c r="B5191" s="398" t="s">
        <v>10233</v>
      </c>
      <c r="C5191" s="398" t="s">
        <v>75</v>
      </c>
      <c r="D5191" s="400" t="s">
        <v>16244</v>
      </c>
    </row>
    <row r="5192" spans="1:4" ht="13.5">
      <c r="A5192" s="399">
        <v>101116</v>
      </c>
      <c r="B5192" s="398" t="s">
        <v>10235</v>
      </c>
      <c r="C5192" s="398" t="s">
        <v>75</v>
      </c>
      <c r="D5192" s="400" t="s">
        <v>11850</v>
      </c>
    </row>
    <row r="5193" spans="1:4" ht="13.5">
      <c r="A5193" s="399">
        <v>101117</v>
      </c>
      <c r="B5193" s="398" t="s">
        <v>10236</v>
      </c>
      <c r="C5193" s="398" t="s">
        <v>75</v>
      </c>
      <c r="D5193" s="400" t="s">
        <v>11017</v>
      </c>
    </row>
    <row r="5194" spans="1:4" ht="13.5">
      <c r="A5194" s="399">
        <v>101118</v>
      </c>
      <c r="B5194" s="398" t="s">
        <v>10237</v>
      </c>
      <c r="C5194" s="398" t="s">
        <v>75</v>
      </c>
      <c r="D5194" s="400" t="s">
        <v>5081</v>
      </c>
    </row>
    <row r="5195" spans="1:4" ht="13.5">
      <c r="A5195" s="399">
        <v>101119</v>
      </c>
      <c r="B5195" s="398" t="s">
        <v>10238</v>
      </c>
      <c r="C5195" s="398" t="s">
        <v>75</v>
      </c>
      <c r="D5195" s="400" t="s">
        <v>13267</v>
      </c>
    </row>
    <row r="5196" spans="1:4" ht="13.5">
      <c r="A5196" s="399">
        <v>101120</v>
      </c>
      <c r="B5196" s="398" t="s">
        <v>10240</v>
      </c>
      <c r="C5196" s="398" t="s">
        <v>75</v>
      </c>
      <c r="D5196" s="400" t="s">
        <v>11883</v>
      </c>
    </row>
    <row r="5197" spans="1:4" ht="13.5">
      <c r="A5197" s="399">
        <v>101121</v>
      </c>
      <c r="B5197" s="398" t="s">
        <v>10241</v>
      </c>
      <c r="C5197" s="398" t="s">
        <v>75</v>
      </c>
      <c r="D5197" s="400" t="s">
        <v>16245</v>
      </c>
    </row>
    <row r="5198" spans="1:4" ht="13.5">
      <c r="A5198" s="399">
        <v>101122</v>
      </c>
      <c r="B5198" s="398" t="s">
        <v>10242</v>
      </c>
      <c r="C5198" s="398" t="s">
        <v>75</v>
      </c>
      <c r="D5198" s="400" t="s">
        <v>5355</v>
      </c>
    </row>
    <row r="5199" spans="1:4" ht="13.5">
      <c r="A5199" s="399">
        <v>101123</v>
      </c>
      <c r="B5199" s="398" t="s">
        <v>10243</v>
      </c>
      <c r="C5199" s="398" t="s">
        <v>75</v>
      </c>
      <c r="D5199" s="400" t="s">
        <v>16246</v>
      </c>
    </row>
    <row r="5200" spans="1:4" ht="13.5">
      <c r="A5200" s="399">
        <v>101124</v>
      </c>
      <c r="B5200" s="398" t="s">
        <v>10244</v>
      </c>
      <c r="C5200" s="398" t="s">
        <v>75</v>
      </c>
      <c r="D5200" s="400" t="s">
        <v>16247</v>
      </c>
    </row>
    <row r="5201" spans="1:4" ht="13.5">
      <c r="A5201" s="399">
        <v>101125</v>
      </c>
      <c r="B5201" s="398" t="s">
        <v>10245</v>
      </c>
      <c r="C5201" s="398" t="s">
        <v>75</v>
      </c>
      <c r="D5201" s="400" t="s">
        <v>16248</v>
      </c>
    </row>
    <row r="5202" spans="1:4" ht="13.5">
      <c r="A5202" s="399">
        <v>101126</v>
      </c>
      <c r="B5202" s="398" t="s">
        <v>10246</v>
      </c>
      <c r="C5202" s="398" t="s">
        <v>75</v>
      </c>
      <c r="D5202" s="400" t="s">
        <v>10975</v>
      </c>
    </row>
    <row r="5203" spans="1:4" ht="13.5">
      <c r="A5203" s="399">
        <v>101127</v>
      </c>
      <c r="B5203" s="398" t="s">
        <v>10247</v>
      </c>
      <c r="C5203" s="398" t="s">
        <v>75</v>
      </c>
      <c r="D5203" s="400" t="s">
        <v>16249</v>
      </c>
    </row>
    <row r="5204" spans="1:4" ht="13.5">
      <c r="A5204" s="399">
        <v>101128</v>
      </c>
      <c r="B5204" s="398" t="s">
        <v>10248</v>
      </c>
      <c r="C5204" s="398" t="s">
        <v>75</v>
      </c>
      <c r="D5204" s="400" t="s">
        <v>6935</v>
      </c>
    </row>
    <row r="5205" spans="1:4" ht="13.5">
      <c r="A5205" s="399">
        <v>101129</v>
      </c>
      <c r="B5205" s="398" t="s">
        <v>10249</v>
      </c>
      <c r="C5205" s="398" t="s">
        <v>75</v>
      </c>
      <c r="D5205" s="400" t="s">
        <v>5384</v>
      </c>
    </row>
    <row r="5206" spans="1:4" ht="13.5">
      <c r="A5206" s="399">
        <v>101130</v>
      </c>
      <c r="B5206" s="398" t="s">
        <v>10251</v>
      </c>
      <c r="C5206" s="398" t="s">
        <v>75</v>
      </c>
      <c r="D5206" s="400" t="s">
        <v>6571</v>
      </c>
    </row>
    <row r="5207" spans="1:4" ht="13.5">
      <c r="A5207" s="399">
        <v>101131</v>
      </c>
      <c r="B5207" s="398" t="s">
        <v>10252</v>
      </c>
      <c r="C5207" s="398" t="s">
        <v>75</v>
      </c>
      <c r="D5207" s="400" t="s">
        <v>10106</v>
      </c>
    </row>
    <row r="5208" spans="1:4" ht="13.5">
      <c r="A5208" s="399">
        <v>101132</v>
      </c>
      <c r="B5208" s="398" t="s">
        <v>10253</v>
      </c>
      <c r="C5208" s="398" t="s">
        <v>75</v>
      </c>
      <c r="D5208" s="400" t="s">
        <v>8502</v>
      </c>
    </row>
    <row r="5209" spans="1:4" ht="13.5">
      <c r="A5209" s="399">
        <v>101133</v>
      </c>
      <c r="B5209" s="398" t="s">
        <v>10254</v>
      </c>
      <c r="C5209" s="398" t="s">
        <v>75</v>
      </c>
      <c r="D5209" s="400" t="s">
        <v>16250</v>
      </c>
    </row>
    <row r="5210" spans="1:4" ht="13.5">
      <c r="A5210" s="399">
        <v>101134</v>
      </c>
      <c r="B5210" s="398" t="s">
        <v>10255</v>
      </c>
      <c r="C5210" s="398" t="s">
        <v>75</v>
      </c>
      <c r="D5210" s="400" t="s">
        <v>6999</v>
      </c>
    </row>
    <row r="5211" spans="1:4" ht="13.5">
      <c r="A5211" s="399">
        <v>101135</v>
      </c>
      <c r="B5211" s="398" t="s">
        <v>10257</v>
      </c>
      <c r="C5211" s="398" t="s">
        <v>75</v>
      </c>
      <c r="D5211" s="400" t="s">
        <v>8561</v>
      </c>
    </row>
    <row r="5212" spans="1:4" ht="13.5">
      <c r="A5212" s="399">
        <v>101136</v>
      </c>
      <c r="B5212" s="398" t="s">
        <v>10259</v>
      </c>
      <c r="C5212" s="398" t="s">
        <v>75</v>
      </c>
      <c r="D5212" s="400" t="s">
        <v>10352</v>
      </c>
    </row>
    <row r="5213" spans="1:4" ht="13.5">
      <c r="A5213" s="399">
        <v>101137</v>
      </c>
      <c r="B5213" s="398" t="s">
        <v>10260</v>
      </c>
      <c r="C5213" s="398" t="s">
        <v>75</v>
      </c>
      <c r="D5213" s="400" t="s">
        <v>16251</v>
      </c>
    </row>
    <row r="5214" spans="1:4" ht="13.5">
      <c r="A5214" s="399">
        <v>101138</v>
      </c>
      <c r="B5214" s="398" t="s">
        <v>10262</v>
      </c>
      <c r="C5214" s="398" t="s">
        <v>75</v>
      </c>
      <c r="D5214" s="400" t="s">
        <v>13245</v>
      </c>
    </row>
    <row r="5215" spans="1:4" ht="13.5">
      <c r="A5215" s="399">
        <v>101139</v>
      </c>
      <c r="B5215" s="398" t="s">
        <v>10263</v>
      </c>
      <c r="C5215" s="398" t="s">
        <v>75</v>
      </c>
      <c r="D5215" s="400" t="s">
        <v>5587</v>
      </c>
    </row>
    <row r="5216" spans="1:4" ht="13.5">
      <c r="A5216" s="399">
        <v>101140</v>
      </c>
      <c r="B5216" s="398" t="s">
        <v>10265</v>
      </c>
      <c r="C5216" s="398" t="s">
        <v>75</v>
      </c>
      <c r="D5216" s="400" t="s">
        <v>16252</v>
      </c>
    </row>
    <row r="5217" spans="1:4" ht="13.5">
      <c r="A5217" s="399">
        <v>101141</v>
      </c>
      <c r="B5217" s="398" t="s">
        <v>10267</v>
      </c>
      <c r="C5217" s="398" t="s">
        <v>75</v>
      </c>
      <c r="D5217" s="400" t="s">
        <v>10346</v>
      </c>
    </row>
    <row r="5218" spans="1:4" ht="13.5">
      <c r="A5218" s="399">
        <v>101142</v>
      </c>
      <c r="B5218" s="398" t="s">
        <v>10268</v>
      </c>
      <c r="C5218" s="398" t="s">
        <v>75</v>
      </c>
      <c r="D5218" s="400" t="s">
        <v>14553</v>
      </c>
    </row>
    <row r="5219" spans="1:4" ht="13.5">
      <c r="A5219" s="399">
        <v>101143</v>
      </c>
      <c r="B5219" s="398" t="s">
        <v>10270</v>
      </c>
      <c r="C5219" s="398" t="s">
        <v>75</v>
      </c>
      <c r="D5219" s="400" t="s">
        <v>10865</v>
      </c>
    </row>
    <row r="5220" spans="1:4" ht="13.5">
      <c r="A5220" s="399">
        <v>101144</v>
      </c>
      <c r="B5220" s="398" t="s">
        <v>10272</v>
      </c>
      <c r="C5220" s="398" t="s">
        <v>75</v>
      </c>
      <c r="D5220" s="400" t="s">
        <v>14026</v>
      </c>
    </row>
    <row r="5221" spans="1:4" ht="13.5">
      <c r="A5221" s="399">
        <v>101145</v>
      </c>
      <c r="B5221" s="398" t="s">
        <v>10274</v>
      </c>
      <c r="C5221" s="398" t="s">
        <v>75</v>
      </c>
      <c r="D5221" s="400" t="s">
        <v>6873</v>
      </c>
    </row>
    <row r="5222" spans="1:4" ht="13.5">
      <c r="A5222" s="399">
        <v>101146</v>
      </c>
      <c r="B5222" s="398" t="s">
        <v>10275</v>
      </c>
      <c r="C5222" s="398" t="s">
        <v>75</v>
      </c>
      <c r="D5222" s="400" t="s">
        <v>4020</v>
      </c>
    </row>
    <row r="5223" spans="1:4" ht="13.5">
      <c r="A5223" s="399">
        <v>101147</v>
      </c>
      <c r="B5223" s="398" t="s">
        <v>10276</v>
      </c>
      <c r="C5223" s="398" t="s">
        <v>75</v>
      </c>
      <c r="D5223" s="400" t="s">
        <v>8519</v>
      </c>
    </row>
    <row r="5224" spans="1:4" ht="13.5">
      <c r="A5224" s="399">
        <v>101148</v>
      </c>
      <c r="B5224" s="398" t="s">
        <v>10277</v>
      </c>
      <c r="C5224" s="398" t="s">
        <v>75</v>
      </c>
      <c r="D5224" s="400" t="s">
        <v>15766</v>
      </c>
    </row>
    <row r="5225" spans="1:4" ht="13.5">
      <c r="A5225" s="399">
        <v>101149</v>
      </c>
      <c r="B5225" s="398" t="s">
        <v>10278</v>
      </c>
      <c r="C5225" s="398" t="s">
        <v>75</v>
      </c>
      <c r="D5225" s="400" t="s">
        <v>16253</v>
      </c>
    </row>
    <row r="5226" spans="1:4" ht="13.5">
      <c r="A5226" s="399">
        <v>101150</v>
      </c>
      <c r="B5226" s="398" t="s">
        <v>10279</v>
      </c>
      <c r="C5226" s="398" t="s">
        <v>75</v>
      </c>
      <c r="D5226" s="400" t="s">
        <v>6202</v>
      </c>
    </row>
    <row r="5227" spans="1:4" ht="13.5">
      <c r="A5227" s="399">
        <v>101151</v>
      </c>
      <c r="B5227" s="398" t="s">
        <v>10280</v>
      </c>
      <c r="C5227" s="398" t="s">
        <v>75</v>
      </c>
      <c r="D5227" s="400" t="s">
        <v>10338</v>
      </c>
    </row>
    <row r="5228" spans="1:4" ht="13.5">
      <c r="A5228" s="399">
        <v>101152</v>
      </c>
      <c r="B5228" s="398" t="s">
        <v>10281</v>
      </c>
      <c r="C5228" s="398" t="s">
        <v>75</v>
      </c>
      <c r="D5228" s="400" t="s">
        <v>10360</v>
      </c>
    </row>
    <row r="5229" spans="1:4" ht="13.5">
      <c r="A5229" s="399">
        <v>101153</v>
      </c>
      <c r="B5229" s="398" t="s">
        <v>10283</v>
      </c>
      <c r="C5229" s="398" t="s">
        <v>75</v>
      </c>
      <c r="D5229" s="400" t="s">
        <v>16254</v>
      </c>
    </row>
    <row r="5230" spans="1:4" ht="13.5">
      <c r="A5230" s="399">
        <v>101206</v>
      </c>
      <c r="B5230" s="398" t="s">
        <v>10284</v>
      </c>
      <c r="C5230" s="398" t="s">
        <v>75</v>
      </c>
      <c r="D5230" s="400" t="s">
        <v>16255</v>
      </c>
    </row>
    <row r="5231" spans="1:4" ht="13.5">
      <c r="A5231" s="399">
        <v>101207</v>
      </c>
      <c r="B5231" s="398" t="s">
        <v>10285</v>
      </c>
      <c r="C5231" s="398" t="s">
        <v>75</v>
      </c>
      <c r="D5231" s="400" t="s">
        <v>11723</v>
      </c>
    </row>
    <row r="5232" spans="1:4" ht="13.5">
      <c r="A5232" s="399">
        <v>101208</v>
      </c>
      <c r="B5232" s="398" t="s">
        <v>10286</v>
      </c>
      <c r="C5232" s="398" t="s">
        <v>75</v>
      </c>
      <c r="D5232" s="400" t="s">
        <v>12971</v>
      </c>
    </row>
    <row r="5233" spans="1:4" ht="13.5">
      <c r="A5233" s="399">
        <v>101209</v>
      </c>
      <c r="B5233" s="398" t="s">
        <v>10288</v>
      </c>
      <c r="C5233" s="398" t="s">
        <v>75</v>
      </c>
      <c r="D5233" s="400" t="s">
        <v>12562</v>
      </c>
    </row>
    <row r="5234" spans="1:4" ht="13.5">
      <c r="A5234" s="399">
        <v>101210</v>
      </c>
      <c r="B5234" s="398" t="s">
        <v>10290</v>
      </c>
      <c r="C5234" s="398" t="s">
        <v>75</v>
      </c>
      <c r="D5234" s="400" t="s">
        <v>11973</v>
      </c>
    </row>
    <row r="5235" spans="1:4" ht="13.5">
      <c r="A5235" s="399">
        <v>101211</v>
      </c>
      <c r="B5235" s="398" t="s">
        <v>10291</v>
      </c>
      <c r="C5235" s="398" t="s">
        <v>75</v>
      </c>
      <c r="D5235" s="400" t="s">
        <v>16256</v>
      </c>
    </row>
    <row r="5236" spans="1:4" ht="13.5">
      <c r="A5236" s="399">
        <v>101212</v>
      </c>
      <c r="B5236" s="398" t="s">
        <v>10293</v>
      </c>
      <c r="C5236" s="398" t="s">
        <v>75</v>
      </c>
      <c r="D5236" s="400" t="s">
        <v>5713</v>
      </c>
    </row>
    <row r="5237" spans="1:4" ht="13.5">
      <c r="A5237" s="399">
        <v>101213</v>
      </c>
      <c r="B5237" s="398" t="s">
        <v>10294</v>
      </c>
      <c r="C5237" s="398" t="s">
        <v>75</v>
      </c>
      <c r="D5237" s="400" t="s">
        <v>6555</v>
      </c>
    </row>
    <row r="5238" spans="1:4" ht="13.5">
      <c r="A5238" s="399">
        <v>101214</v>
      </c>
      <c r="B5238" s="398" t="s">
        <v>10295</v>
      </c>
      <c r="C5238" s="398" t="s">
        <v>75</v>
      </c>
      <c r="D5238" s="400" t="s">
        <v>8929</v>
      </c>
    </row>
    <row r="5239" spans="1:4" ht="13.5">
      <c r="A5239" s="399">
        <v>101215</v>
      </c>
      <c r="B5239" s="398" t="s">
        <v>10296</v>
      </c>
      <c r="C5239" s="398" t="s">
        <v>75</v>
      </c>
      <c r="D5239" s="400" t="s">
        <v>16257</v>
      </c>
    </row>
    <row r="5240" spans="1:4" ht="13.5">
      <c r="A5240" s="399">
        <v>101216</v>
      </c>
      <c r="B5240" s="398" t="s">
        <v>10298</v>
      </c>
      <c r="C5240" s="398" t="s">
        <v>75</v>
      </c>
      <c r="D5240" s="400" t="s">
        <v>5185</v>
      </c>
    </row>
    <row r="5241" spans="1:4" ht="13.5">
      <c r="A5241" s="399">
        <v>101217</v>
      </c>
      <c r="B5241" s="398" t="s">
        <v>10299</v>
      </c>
      <c r="C5241" s="398" t="s">
        <v>75</v>
      </c>
      <c r="D5241" s="400" t="s">
        <v>4738</v>
      </c>
    </row>
    <row r="5242" spans="1:4" ht="13.5">
      <c r="A5242" s="399">
        <v>101218</v>
      </c>
      <c r="B5242" s="398" t="s">
        <v>10300</v>
      </c>
      <c r="C5242" s="398" t="s">
        <v>75</v>
      </c>
      <c r="D5242" s="400" t="s">
        <v>7268</v>
      </c>
    </row>
    <row r="5243" spans="1:4" ht="13.5">
      <c r="A5243" s="399">
        <v>101219</v>
      </c>
      <c r="B5243" s="398" t="s">
        <v>10301</v>
      </c>
      <c r="C5243" s="398" t="s">
        <v>75</v>
      </c>
      <c r="D5243" s="400" t="s">
        <v>8578</v>
      </c>
    </row>
    <row r="5244" spans="1:4" ht="13.5">
      <c r="A5244" s="399">
        <v>101220</v>
      </c>
      <c r="B5244" s="398" t="s">
        <v>10302</v>
      </c>
      <c r="C5244" s="398" t="s">
        <v>75</v>
      </c>
      <c r="D5244" s="400" t="s">
        <v>10822</v>
      </c>
    </row>
    <row r="5245" spans="1:4" ht="13.5">
      <c r="A5245" s="399">
        <v>101221</v>
      </c>
      <c r="B5245" s="398" t="s">
        <v>10303</v>
      </c>
      <c r="C5245" s="398" t="s">
        <v>75</v>
      </c>
      <c r="D5245" s="400" t="s">
        <v>8451</v>
      </c>
    </row>
    <row r="5246" spans="1:4" ht="13.5">
      <c r="A5246" s="399">
        <v>101222</v>
      </c>
      <c r="B5246" s="398" t="s">
        <v>10304</v>
      </c>
      <c r="C5246" s="398" t="s">
        <v>75</v>
      </c>
      <c r="D5246" s="400" t="s">
        <v>7190</v>
      </c>
    </row>
    <row r="5247" spans="1:4" ht="13.5">
      <c r="A5247" s="399">
        <v>101223</v>
      </c>
      <c r="B5247" s="398" t="s">
        <v>10305</v>
      </c>
      <c r="C5247" s="398" t="s">
        <v>75</v>
      </c>
      <c r="D5247" s="400" t="s">
        <v>7010</v>
      </c>
    </row>
    <row r="5248" spans="1:4" ht="13.5">
      <c r="A5248" s="399">
        <v>101224</v>
      </c>
      <c r="B5248" s="398" t="s">
        <v>10306</v>
      </c>
      <c r="C5248" s="398" t="s">
        <v>75</v>
      </c>
      <c r="D5248" s="400" t="s">
        <v>16258</v>
      </c>
    </row>
    <row r="5249" spans="1:4" ht="13.5">
      <c r="A5249" s="399">
        <v>101225</v>
      </c>
      <c r="B5249" s="398" t="s">
        <v>10307</v>
      </c>
      <c r="C5249" s="398" t="s">
        <v>75</v>
      </c>
      <c r="D5249" s="400" t="s">
        <v>15505</v>
      </c>
    </row>
    <row r="5250" spans="1:4" ht="13.5">
      <c r="A5250" s="399">
        <v>101226</v>
      </c>
      <c r="B5250" s="398" t="s">
        <v>10308</v>
      </c>
      <c r="C5250" s="398" t="s">
        <v>75</v>
      </c>
      <c r="D5250" s="400" t="s">
        <v>16259</v>
      </c>
    </row>
    <row r="5251" spans="1:4" ht="13.5">
      <c r="A5251" s="399">
        <v>101227</v>
      </c>
      <c r="B5251" s="398" t="s">
        <v>10309</v>
      </c>
      <c r="C5251" s="398" t="s">
        <v>75</v>
      </c>
      <c r="D5251" s="400" t="s">
        <v>9386</v>
      </c>
    </row>
    <row r="5252" spans="1:4" ht="13.5">
      <c r="A5252" s="399">
        <v>101228</v>
      </c>
      <c r="B5252" s="398" t="s">
        <v>10311</v>
      </c>
      <c r="C5252" s="398" t="s">
        <v>75</v>
      </c>
      <c r="D5252" s="400" t="s">
        <v>16260</v>
      </c>
    </row>
    <row r="5253" spans="1:4" ht="13.5">
      <c r="A5253" s="399">
        <v>101229</v>
      </c>
      <c r="B5253" s="398" t="s">
        <v>10313</v>
      </c>
      <c r="C5253" s="398" t="s">
        <v>75</v>
      </c>
      <c r="D5253" s="400" t="s">
        <v>6889</v>
      </c>
    </row>
    <row r="5254" spans="1:4" ht="13.5">
      <c r="A5254" s="399">
        <v>101230</v>
      </c>
      <c r="B5254" s="398" t="s">
        <v>10315</v>
      </c>
      <c r="C5254" s="398" t="s">
        <v>75</v>
      </c>
      <c r="D5254" s="400" t="s">
        <v>14739</v>
      </c>
    </row>
    <row r="5255" spans="1:4" ht="13.5">
      <c r="A5255" s="399">
        <v>101231</v>
      </c>
      <c r="B5255" s="398" t="s">
        <v>10317</v>
      </c>
      <c r="C5255" s="398" t="s">
        <v>75</v>
      </c>
      <c r="D5255" s="400" t="s">
        <v>16261</v>
      </c>
    </row>
    <row r="5256" spans="1:4" ht="13.5">
      <c r="A5256" s="399">
        <v>101232</v>
      </c>
      <c r="B5256" s="398" t="s">
        <v>10318</v>
      </c>
      <c r="C5256" s="398" t="s">
        <v>75</v>
      </c>
      <c r="D5256" s="400" t="s">
        <v>10462</v>
      </c>
    </row>
    <row r="5257" spans="1:4" ht="13.5">
      <c r="A5257" s="399">
        <v>101233</v>
      </c>
      <c r="B5257" s="398" t="s">
        <v>10319</v>
      </c>
      <c r="C5257" s="398" t="s">
        <v>75</v>
      </c>
      <c r="D5257" s="400" t="s">
        <v>16262</v>
      </c>
    </row>
    <row r="5258" spans="1:4" ht="13.5">
      <c r="A5258" s="399">
        <v>101234</v>
      </c>
      <c r="B5258" s="398" t="s">
        <v>10320</v>
      </c>
      <c r="C5258" s="398" t="s">
        <v>75</v>
      </c>
      <c r="D5258" s="400" t="s">
        <v>16263</v>
      </c>
    </row>
    <row r="5259" spans="1:4" ht="13.5">
      <c r="A5259" s="399">
        <v>101235</v>
      </c>
      <c r="B5259" s="398" t="s">
        <v>10321</v>
      </c>
      <c r="C5259" s="398" t="s">
        <v>75</v>
      </c>
      <c r="D5259" s="400" t="s">
        <v>6983</v>
      </c>
    </row>
    <row r="5260" spans="1:4" ht="13.5">
      <c r="A5260" s="399">
        <v>101236</v>
      </c>
      <c r="B5260" s="398" t="s">
        <v>10323</v>
      </c>
      <c r="C5260" s="398" t="s">
        <v>75</v>
      </c>
      <c r="D5260" s="400" t="s">
        <v>6989</v>
      </c>
    </row>
    <row r="5261" spans="1:4" ht="13.5">
      <c r="A5261" s="399">
        <v>101237</v>
      </c>
      <c r="B5261" s="398" t="s">
        <v>10325</v>
      </c>
      <c r="C5261" s="398" t="s">
        <v>75</v>
      </c>
      <c r="D5261" s="400" t="s">
        <v>16264</v>
      </c>
    </row>
    <row r="5262" spans="1:4" ht="13.5">
      <c r="A5262" s="399">
        <v>101238</v>
      </c>
      <c r="B5262" s="398" t="s">
        <v>10327</v>
      </c>
      <c r="C5262" s="398" t="s">
        <v>75</v>
      </c>
      <c r="D5262" s="400" t="s">
        <v>8275</v>
      </c>
    </row>
    <row r="5263" spans="1:4" ht="13.5">
      <c r="A5263" s="399">
        <v>101239</v>
      </c>
      <c r="B5263" s="398" t="s">
        <v>10329</v>
      </c>
      <c r="C5263" s="398" t="s">
        <v>75</v>
      </c>
      <c r="D5263" s="400" t="s">
        <v>15766</v>
      </c>
    </row>
    <row r="5264" spans="1:4" ht="13.5">
      <c r="A5264" s="399">
        <v>101240</v>
      </c>
      <c r="B5264" s="398" t="s">
        <v>10330</v>
      </c>
      <c r="C5264" s="398" t="s">
        <v>75</v>
      </c>
      <c r="D5264" s="400" t="s">
        <v>15485</v>
      </c>
    </row>
    <row r="5265" spans="1:4" ht="13.5">
      <c r="A5265" s="399">
        <v>101241</v>
      </c>
      <c r="B5265" s="398" t="s">
        <v>10332</v>
      </c>
      <c r="C5265" s="398" t="s">
        <v>75</v>
      </c>
      <c r="D5265" s="400" t="s">
        <v>5587</v>
      </c>
    </row>
    <row r="5266" spans="1:4" ht="13.5">
      <c r="A5266" s="399">
        <v>101242</v>
      </c>
      <c r="B5266" s="398" t="s">
        <v>10334</v>
      </c>
      <c r="C5266" s="398" t="s">
        <v>75</v>
      </c>
      <c r="D5266" s="400" t="s">
        <v>8854</v>
      </c>
    </row>
    <row r="5267" spans="1:4" ht="13.5">
      <c r="A5267" s="399">
        <v>101243</v>
      </c>
      <c r="B5267" s="398" t="s">
        <v>10335</v>
      </c>
      <c r="C5267" s="398" t="s">
        <v>75</v>
      </c>
      <c r="D5267" s="400" t="s">
        <v>14545</v>
      </c>
    </row>
    <row r="5268" spans="1:4" ht="13.5">
      <c r="A5268" s="399">
        <v>101244</v>
      </c>
      <c r="B5268" s="398" t="s">
        <v>10336</v>
      </c>
      <c r="C5268" s="398" t="s">
        <v>75</v>
      </c>
      <c r="D5268" s="400" t="s">
        <v>6971</v>
      </c>
    </row>
    <row r="5269" spans="1:4" ht="13.5">
      <c r="A5269" s="399">
        <v>101245</v>
      </c>
      <c r="B5269" s="398" t="s">
        <v>10337</v>
      </c>
      <c r="C5269" s="398" t="s">
        <v>75</v>
      </c>
      <c r="D5269" s="400" t="s">
        <v>7379</v>
      </c>
    </row>
    <row r="5270" spans="1:4" ht="13.5">
      <c r="A5270" s="399">
        <v>101246</v>
      </c>
      <c r="B5270" s="398" t="s">
        <v>10339</v>
      </c>
      <c r="C5270" s="398" t="s">
        <v>75</v>
      </c>
      <c r="D5270" s="400" t="s">
        <v>12822</v>
      </c>
    </row>
    <row r="5271" spans="1:4" ht="13.5">
      <c r="A5271" s="399">
        <v>101247</v>
      </c>
      <c r="B5271" s="398" t="s">
        <v>10341</v>
      </c>
      <c r="C5271" s="398" t="s">
        <v>75</v>
      </c>
      <c r="D5271" s="400" t="s">
        <v>8669</v>
      </c>
    </row>
    <row r="5272" spans="1:4" ht="13.5">
      <c r="A5272" s="399">
        <v>101248</v>
      </c>
      <c r="B5272" s="398" t="s">
        <v>10342</v>
      </c>
      <c r="C5272" s="398" t="s">
        <v>75</v>
      </c>
      <c r="D5272" s="400" t="s">
        <v>7604</v>
      </c>
    </row>
    <row r="5273" spans="1:4" ht="13.5">
      <c r="A5273" s="399">
        <v>101249</v>
      </c>
      <c r="B5273" s="398" t="s">
        <v>10344</v>
      </c>
      <c r="C5273" s="398" t="s">
        <v>75</v>
      </c>
      <c r="D5273" s="400" t="s">
        <v>10161</v>
      </c>
    </row>
    <row r="5274" spans="1:4" ht="13.5">
      <c r="A5274" s="399">
        <v>101250</v>
      </c>
      <c r="B5274" s="398" t="s">
        <v>10345</v>
      </c>
      <c r="C5274" s="398" t="s">
        <v>75</v>
      </c>
      <c r="D5274" s="400" t="s">
        <v>4917</v>
      </c>
    </row>
    <row r="5275" spans="1:4" ht="13.5">
      <c r="A5275" s="399">
        <v>101251</v>
      </c>
      <c r="B5275" s="398" t="s">
        <v>10347</v>
      </c>
      <c r="C5275" s="398" t="s">
        <v>75</v>
      </c>
      <c r="D5275" s="400" t="s">
        <v>9340</v>
      </c>
    </row>
    <row r="5276" spans="1:4" ht="13.5">
      <c r="A5276" s="399">
        <v>101252</v>
      </c>
      <c r="B5276" s="398" t="s">
        <v>10349</v>
      </c>
      <c r="C5276" s="398" t="s">
        <v>75</v>
      </c>
      <c r="D5276" s="400" t="s">
        <v>15806</v>
      </c>
    </row>
    <row r="5277" spans="1:4" ht="13.5">
      <c r="A5277" s="399">
        <v>101253</v>
      </c>
      <c r="B5277" s="398" t="s">
        <v>10350</v>
      </c>
      <c r="C5277" s="398" t="s">
        <v>75</v>
      </c>
      <c r="D5277" s="400" t="s">
        <v>6501</v>
      </c>
    </row>
    <row r="5278" spans="1:4" ht="13.5">
      <c r="A5278" s="399">
        <v>101254</v>
      </c>
      <c r="B5278" s="398" t="s">
        <v>10351</v>
      </c>
      <c r="C5278" s="398" t="s">
        <v>75</v>
      </c>
      <c r="D5278" s="400" t="s">
        <v>15174</v>
      </c>
    </row>
    <row r="5279" spans="1:4" ht="13.5">
      <c r="A5279" s="399">
        <v>101255</v>
      </c>
      <c r="B5279" s="398" t="s">
        <v>10353</v>
      </c>
      <c r="C5279" s="398" t="s">
        <v>75</v>
      </c>
      <c r="D5279" s="400" t="s">
        <v>12562</v>
      </c>
    </row>
    <row r="5280" spans="1:4" ht="13.5">
      <c r="A5280" s="399">
        <v>101256</v>
      </c>
      <c r="B5280" s="398" t="s">
        <v>10354</v>
      </c>
      <c r="C5280" s="398" t="s">
        <v>75</v>
      </c>
      <c r="D5280" s="400" t="s">
        <v>7379</v>
      </c>
    </row>
    <row r="5281" spans="1:4" ht="13.5">
      <c r="A5281" s="399">
        <v>101257</v>
      </c>
      <c r="B5281" s="398" t="s">
        <v>10355</v>
      </c>
      <c r="C5281" s="398" t="s">
        <v>75</v>
      </c>
      <c r="D5281" s="400" t="s">
        <v>11621</v>
      </c>
    </row>
    <row r="5282" spans="1:4" ht="13.5">
      <c r="A5282" s="399">
        <v>101258</v>
      </c>
      <c r="B5282" s="398" t="s">
        <v>10356</v>
      </c>
      <c r="C5282" s="398" t="s">
        <v>75</v>
      </c>
      <c r="D5282" s="400" t="s">
        <v>16265</v>
      </c>
    </row>
    <row r="5283" spans="1:4" ht="13.5">
      <c r="A5283" s="399">
        <v>101259</v>
      </c>
      <c r="B5283" s="398" t="s">
        <v>10357</v>
      </c>
      <c r="C5283" s="398" t="s">
        <v>75</v>
      </c>
      <c r="D5283" s="400" t="s">
        <v>4565</v>
      </c>
    </row>
    <row r="5284" spans="1:4" ht="13.5">
      <c r="A5284" s="399">
        <v>101260</v>
      </c>
      <c r="B5284" s="398" t="s">
        <v>10358</v>
      </c>
      <c r="C5284" s="398" t="s">
        <v>75</v>
      </c>
      <c r="D5284" s="400" t="s">
        <v>10168</v>
      </c>
    </row>
    <row r="5285" spans="1:4" ht="13.5">
      <c r="A5285" s="399">
        <v>101261</v>
      </c>
      <c r="B5285" s="398" t="s">
        <v>10359</v>
      </c>
      <c r="C5285" s="398" t="s">
        <v>75</v>
      </c>
      <c r="D5285" s="400" t="s">
        <v>6838</v>
      </c>
    </row>
    <row r="5286" spans="1:4" ht="13.5">
      <c r="A5286" s="399">
        <v>101262</v>
      </c>
      <c r="B5286" s="398" t="s">
        <v>10361</v>
      </c>
      <c r="C5286" s="398" t="s">
        <v>75</v>
      </c>
      <c r="D5286" s="400" t="s">
        <v>5267</v>
      </c>
    </row>
    <row r="5287" spans="1:4" ht="13.5">
      <c r="A5287" s="399">
        <v>101263</v>
      </c>
      <c r="B5287" s="398" t="s">
        <v>10362</v>
      </c>
      <c r="C5287" s="398" t="s">
        <v>75</v>
      </c>
      <c r="D5287" s="400" t="s">
        <v>16266</v>
      </c>
    </row>
    <row r="5288" spans="1:4" ht="13.5">
      <c r="A5288" s="399">
        <v>101264</v>
      </c>
      <c r="B5288" s="398" t="s">
        <v>10363</v>
      </c>
      <c r="C5288" s="398" t="s">
        <v>75</v>
      </c>
      <c r="D5288" s="400" t="s">
        <v>16267</v>
      </c>
    </row>
    <row r="5289" spans="1:4" ht="13.5">
      <c r="A5289" s="399">
        <v>101265</v>
      </c>
      <c r="B5289" s="398" t="s">
        <v>10364</v>
      </c>
      <c r="C5289" s="398" t="s">
        <v>75</v>
      </c>
      <c r="D5289" s="400" t="s">
        <v>16268</v>
      </c>
    </row>
    <row r="5290" spans="1:4" ht="13.5">
      <c r="A5290" s="399">
        <v>101266</v>
      </c>
      <c r="B5290" s="398" t="s">
        <v>10365</v>
      </c>
      <c r="C5290" s="398" t="s">
        <v>75</v>
      </c>
      <c r="D5290" s="400" t="s">
        <v>13574</v>
      </c>
    </row>
    <row r="5291" spans="1:4" ht="13.5">
      <c r="A5291" s="399">
        <v>101267</v>
      </c>
      <c r="B5291" s="398" t="s">
        <v>10367</v>
      </c>
      <c r="C5291" s="398" t="s">
        <v>75</v>
      </c>
      <c r="D5291" s="400" t="s">
        <v>8899</v>
      </c>
    </row>
    <row r="5292" spans="1:4" ht="13.5">
      <c r="A5292" s="399">
        <v>101268</v>
      </c>
      <c r="B5292" s="398" t="s">
        <v>10369</v>
      </c>
      <c r="C5292" s="398" t="s">
        <v>75</v>
      </c>
      <c r="D5292" s="400" t="s">
        <v>15766</v>
      </c>
    </row>
    <row r="5293" spans="1:4" ht="13.5">
      <c r="A5293" s="399">
        <v>101269</v>
      </c>
      <c r="B5293" s="398" t="s">
        <v>10370</v>
      </c>
      <c r="C5293" s="398" t="s">
        <v>75</v>
      </c>
      <c r="D5293" s="400" t="s">
        <v>6876</v>
      </c>
    </row>
    <row r="5294" spans="1:4" ht="13.5">
      <c r="A5294" s="399">
        <v>101270</v>
      </c>
      <c r="B5294" s="398" t="s">
        <v>10371</v>
      </c>
      <c r="C5294" s="398" t="s">
        <v>75</v>
      </c>
      <c r="D5294" s="400" t="s">
        <v>15648</v>
      </c>
    </row>
    <row r="5295" spans="1:4" ht="13.5">
      <c r="A5295" s="399">
        <v>101271</v>
      </c>
      <c r="B5295" s="398" t="s">
        <v>10372</v>
      </c>
      <c r="C5295" s="398" t="s">
        <v>75</v>
      </c>
      <c r="D5295" s="400" t="s">
        <v>16269</v>
      </c>
    </row>
    <row r="5296" spans="1:4" ht="13.5">
      <c r="A5296" s="399">
        <v>101272</v>
      </c>
      <c r="B5296" s="398" t="s">
        <v>10373</v>
      </c>
      <c r="C5296" s="398" t="s">
        <v>75</v>
      </c>
      <c r="D5296" s="400" t="s">
        <v>9023</v>
      </c>
    </row>
    <row r="5297" spans="1:4" ht="13.5">
      <c r="A5297" s="399">
        <v>101273</v>
      </c>
      <c r="B5297" s="398" t="s">
        <v>10374</v>
      </c>
      <c r="C5297" s="398" t="s">
        <v>75</v>
      </c>
      <c r="D5297" s="400" t="s">
        <v>16270</v>
      </c>
    </row>
    <row r="5298" spans="1:4" ht="13.5">
      <c r="A5298" s="399">
        <v>101274</v>
      </c>
      <c r="B5298" s="398" t="s">
        <v>10375</v>
      </c>
      <c r="C5298" s="398" t="s">
        <v>75</v>
      </c>
      <c r="D5298" s="400" t="s">
        <v>13669</v>
      </c>
    </row>
    <row r="5299" spans="1:4" ht="13.5">
      <c r="A5299" s="399">
        <v>101275</v>
      </c>
      <c r="B5299" s="398" t="s">
        <v>10377</v>
      </c>
      <c r="C5299" s="398" t="s">
        <v>75</v>
      </c>
      <c r="D5299" s="400" t="s">
        <v>16271</v>
      </c>
    </row>
    <row r="5300" spans="1:4" ht="13.5">
      <c r="A5300" s="399">
        <v>101276</v>
      </c>
      <c r="B5300" s="398" t="s">
        <v>10378</v>
      </c>
      <c r="C5300" s="398" t="s">
        <v>75</v>
      </c>
      <c r="D5300" s="400" t="s">
        <v>15406</v>
      </c>
    </row>
    <row r="5301" spans="1:4" ht="13.5">
      <c r="A5301" s="399">
        <v>101277</v>
      </c>
      <c r="B5301" s="398" t="s">
        <v>10379</v>
      </c>
      <c r="C5301" s="398" t="s">
        <v>75</v>
      </c>
      <c r="D5301" s="400" t="s">
        <v>10489</v>
      </c>
    </row>
    <row r="5302" spans="1:4" ht="13.5">
      <c r="A5302" s="399">
        <v>102354</v>
      </c>
      <c r="B5302" s="398" t="s">
        <v>10380</v>
      </c>
      <c r="C5302" s="398" t="s">
        <v>75</v>
      </c>
      <c r="D5302" s="400" t="s">
        <v>16272</v>
      </c>
    </row>
    <row r="5303" spans="1:4" ht="13.5">
      <c r="A5303" s="399">
        <v>102355</v>
      </c>
      <c r="B5303" s="398" t="s">
        <v>10381</v>
      </c>
      <c r="C5303" s="398" t="s">
        <v>75</v>
      </c>
      <c r="D5303" s="400" t="s">
        <v>16273</v>
      </c>
    </row>
    <row r="5304" spans="1:4" ht="13.5">
      <c r="A5304" s="399">
        <v>102360</v>
      </c>
      <c r="B5304" s="398" t="s">
        <v>10382</v>
      </c>
      <c r="C5304" s="398" t="s">
        <v>75</v>
      </c>
      <c r="D5304" s="400" t="s">
        <v>16274</v>
      </c>
    </row>
    <row r="5305" spans="1:4" ht="13.5">
      <c r="A5305" s="399">
        <v>102361</v>
      </c>
      <c r="B5305" s="398" t="s">
        <v>10384</v>
      </c>
      <c r="C5305" s="398" t="s">
        <v>75</v>
      </c>
      <c r="D5305" s="400" t="s">
        <v>15700</v>
      </c>
    </row>
    <row r="5306" spans="1:4" ht="13.5">
      <c r="A5306" s="399">
        <v>90082</v>
      </c>
      <c r="B5306" s="398" t="s">
        <v>10386</v>
      </c>
      <c r="C5306" s="398" t="s">
        <v>75</v>
      </c>
      <c r="D5306" s="400" t="s">
        <v>9486</v>
      </c>
    </row>
    <row r="5307" spans="1:4" ht="13.5">
      <c r="A5307" s="399">
        <v>90084</v>
      </c>
      <c r="B5307" s="398" t="s">
        <v>10387</v>
      </c>
      <c r="C5307" s="398" t="s">
        <v>75</v>
      </c>
      <c r="D5307" s="400" t="s">
        <v>11794</v>
      </c>
    </row>
    <row r="5308" spans="1:4" ht="13.5">
      <c r="A5308" s="399">
        <v>90086</v>
      </c>
      <c r="B5308" s="398" t="s">
        <v>10388</v>
      </c>
      <c r="C5308" s="398" t="s">
        <v>75</v>
      </c>
      <c r="D5308" s="400" t="s">
        <v>16275</v>
      </c>
    </row>
    <row r="5309" spans="1:4" ht="13.5">
      <c r="A5309" s="399">
        <v>90087</v>
      </c>
      <c r="B5309" s="398" t="s">
        <v>10390</v>
      </c>
      <c r="C5309" s="398" t="s">
        <v>75</v>
      </c>
      <c r="D5309" s="400" t="s">
        <v>15235</v>
      </c>
    </row>
    <row r="5310" spans="1:4" ht="13.5">
      <c r="A5310" s="399">
        <v>90090</v>
      </c>
      <c r="B5310" s="398" t="s">
        <v>10391</v>
      </c>
      <c r="C5310" s="398" t="s">
        <v>75</v>
      </c>
      <c r="D5310" s="400" t="s">
        <v>16276</v>
      </c>
    </row>
    <row r="5311" spans="1:4" ht="13.5">
      <c r="A5311" s="399">
        <v>90091</v>
      </c>
      <c r="B5311" s="398" t="s">
        <v>10392</v>
      </c>
      <c r="C5311" s="398" t="s">
        <v>75</v>
      </c>
      <c r="D5311" s="400" t="s">
        <v>16277</v>
      </c>
    </row>
    <row r="5312" spans="1:4" ht="13.5">
      <c r="A5312" s="399">
        <v>90092</v>
      </c>
      <c r="B5312" s="398" t="s">
        <v>10394</v>
      </c>
      <c r="C5312" s="398" t="s">
        <v>75</v>
      </c>
      <c r="D5312" s="400" t="s">
        <v>10393</v>
      </c>
    </row>
    <row r="5313" spans="1:4" ht="13.5">
      <c r="A5313" s="399">
        <v>90094</v>
      </c>
      <c r="B5313" s="398" t="s">
        <v>10396</v>
      </c>
      <c r="C5313" s="398" t="s">
        <v>75</v>
      </c>
      <c r="D5313" s="400" t="s">
        <v>8399</v>
      </c>
    </row>
    <row r="5314" spans="1:4" ht="13.5">
      <c r="A5314" s="399">
        <v>90095</v>
      </c>
      <c r="B5314" s="398" t="s">
        <v>10397</v>
      </c>
      <c r="C5314" s="398" t="s">
        <v>75</v>
      </c>
      <c r="D5314" s="400" t="s">
        <v>4838</v>
      </c>
    </row>
    <row r="5315" spans="1:4" ht="13.5">
      <c r="A5315" s="399">
        <v>90098</v>
      </c>
      <c r="B5315" s="398" t="s">
        <v>10398</v>
      </c>
      <c r="C5315" s="398" t="s">
        <v>75</v>
      </c>
      <c r="D5315" s="400" t="s">
        <v>5342</v>
      </c>
    </row>
    <row r="5316" spans="1:4" ht="13.5">
      <c r="A5316" s="399">
        <v>90099</v>
      </c>
      <c r="B5316" s="398" t="s">
        <v>10400</v>
      </c>
      <c r="C5316" s="398" t="s">
        <v>75</v>
      </c>
      <c r="D5316" s="400" t="s">
        <v>16257</v>
      </c>
    </row>
    <row r="5317" spans="1:4" ht="13.5">
      <c r="A5317" s="399">
        <v>90100</v>
      </c>
      <c r="B5317" s="398" t="s">
        <v>10401</v>
      </c>
      <c r="C5317" s="398" t="s">
        <v>75</v>
      </c>
      <c r="D5317" s="400" t="s">
        <v>10888</v>
      </c>
    </row>
    <row r="5318" spans="1:4" ht="13.5">
      <c r="A5318" s="399">
        <v>90101</v>
      </c>
      <c r="B5318" s="398" t="s">
        <v>10402</v>
      </c>
      <c r="C5318" s="398" t="s">
        <v>75</v>
      </c>
      <c r="D5318" s="400" t="s">
        <v>16278</v>
      </c>
    </row>
    <row r="5319" spans="1:4" ht="13.5">
      <c r="A5319" s="399">
        <v>90102</v>
      </c>
      <c r="B5319" s="398" t="s">
        <v>10404</v>
      </c>
      <c r="C5319" s="398" t="s">
        <v>75</v>
      </c>
      <c r="D5319" s="400" t="s">
        <v>16279</v>
      </c>
    </row>
    <row r="5320" spans="1:4" ht="13.5">
      <c r="A5320" s="399">
        <v>90105</v>
      </c>
      <c r="B5320" s="398" t="s">
        <v>10405</v>
      </c>
      <c r="C5320" s="398" t="s">
        <v>75</v>
      </c>
      <c r="D5320" s="400" t="s">
        <v>16280</v>
      </c>
    </row>
    <row r="5321" spans="1:4" ht="13.5">
      <c r="A5321" s="399">
        <v>90106</v>
      </c>
      <c r="B5321" s="398" t="s">
        <v>10406</v>
      </c>
      <c r="C5321" s="398" t="s">
        <v>75</v>
      </c>
      <c r="D5321" s="400" t="s">
        <v>4440</v>
      </c>
    </row>
    <row r="5322" spans="1:4" ht="13.5">
      <c r="A5322" s="399">
        <v>90107</v>
      </c>
      <c r="B5322" s="398" t="s">
        <v>10407</v>
      </c>
      <c r="C5322" s="398" t="s">
        <v>75</v>
      </c>
      <c r="D5322" s="400" t="s">
        <v>4121</v>
      </c>
    </row>
    <row r="5323" spans="1:4" ht="13.5">
      <c r="A5323" s="399">
        <v>90108</v>
      </c>
      <c r="B5323" s="398" t="s">
        <v>10408</v>
      </c>
      <c r="C5323" s="398" t="s">
        <v>75</v>
      </c>
      <c r="D5323" s="400" t="s">
        <v>5165</v>
      </c>
    </row>
    <row r="5324" spans="1:4" ht="13.5">
      <c r="A5324" s="399">
        <v>93358</v>
      </c>
      <c r="B5324" s="398" t="s">
        <v>10409</v>
      </c>
      <c r="C5324" s="398" t="s">
        <v>75</v>
      </c>
      <c r="D5324" s="400" t="s">
        <v>16281</v>
      </c>
    </row>
    <row r="5325" spans="1:4" ht="13.5">
      <c r="A5325" s="399">
        <v>102276</v>
      </c>
      <c r="B5325" s="398" t="s">
        <v>10410</v>
      </c>
      <c r="C5325" s="398" t="s">
        <v>75</v>
      </c>
      <c r="D5325" s="400" t="s">
        <v>10261</v>
      </c>
    </row>
    <row r="5326" spans="1:4" ht="13.5">
      <c r="A5326" s="399">
        <v>102277</v>
      </c>
      <c r="B5326" s="398" t="s">
        <v>10411</v>
      </c>
      <c r="C5326" s="398" t="s">
        <v>75</v>
      </c>
      <c r="D5326" s="400" t="s">
        <v>11723</v>
      </c>
    </row>
    <row r="5327" spans="1:4" ht="13.5">
      <c r="A5327" s="399">
        <v>102278</v>
      </c>
      <c r="B5327" s="398" t="s">
        <v>10412</v>
      </c>
      <c r="C5327" s="398" t="s">
        <v>75</v>
      </c>
      <c r="D5327" s="400" t="s">
        <v>10921</v>
      </c>
    </row>
    <row r="5328" spans="1:4" ht="13.5">
      <c r="A5328" s="399">
        <v>102279</v>
      </c>
      <c r="B5328" s="398" t="s">
        <v>10414</v>
      </c>
      <c r="C5328" s="398" t="s">
        <v>75</v>
      </c>
      <c r="D5328" s="400" t="s">
        <v>16282</v>
      </c>
    </row>
    <row r="5329" spans="1:4" ht="13.5">
      <c r="A5329" s="399">
        <v>102280</v>
      </c>
      <c r="B5329" s="398" t="s">
        <v>10415</v>
      </c>
      <c r="C5329" s="398" t="s">
        <v>75</v>
      </c>
      <c r="D5329" s="400" t="s">
        <v>5453</v>
      </c>
    </row>
    <row r="5330" spans="1:4" ht="13.5">
      <c r="A5330" s="399">
        <v>102281</v>
      </c>
      <c r="B5330" s="398" t="s">
        <v>10417</v>
      </c>
      <c r="C5330" s="398" t="s">
        <v>75</v>
      </c>
      <c r="D5330" s="400" t="s">
        <v>15408</v>
      </c>
    </row>
    <row r="5331" spans="1:4" ht="13.5">
      <c r="A5331" s="399">
        <v>102282</v>
      </c>
      <c r="B5331" s="398" t="s">
        <v>10418</v>
      </c>
      <c r="C5331" s="398" t="s">
        <v>75</v>
      </c>
      <c r="D5331" s="400" t="s">
        <v>5721</v>
      </c>
    </row>
    <row r="5332" spans="1:4" ht="13.5">
      <c r="A5332" s="399">
        <v>102283</v>
      </c>
      <c r="B5332" s="398" t="s">
        <v>10420</v>
      </c>
      <c r="C5332" s="398" t="s">
        <v>75</v>
      </c>
      <c r="D5332" s="400" t="s">
        <v>15482</v>
      </c>
    </row>
    <row r="5333" spans="1:4" ht="13.5">
      <c r="A5333" s="399">
        <v>102284</v>
      </c>
      <c r="B5333" s="398" t="s">
        <v>10422</v>
      </c>
      <c r="C5333" s="398" t="s">
        <v>75</v>
      </c>
      <c r="D5333" s="400" t="s">
        <v>7556</v>
      </c>
    </row>
    <row r="5334" spans="1:4" ht="13.5">
      <c r="A5334" s="399">
        <v>102285</v>
      </c>
      <c r="B5334" s="398" t="s">
        <v>10423</v>
      </c>
      <c r="C5334" s="398" t="s">
        <v>75</v>
      </c>
      <c r="D5334" s="400" t="s">
        <v>7333</v>
      </c>
    </row>
    <row r="5335" spans="1:4" ht="13.5">
      <c r="A5335" s="399">
        <v>102286</v>
      </c>
      <c r="B5335" s="398" t="s">
        <v>10424</v>
      </c>
      <c r="C5335" s="398" t="s">
        <v>75</v>
      </c>
      <c r="D5335" s="400" t="s">
        <v>4514</v>
      </c>
    </row>
    <row r="5336" spans="1:4" ht="13.5">
      <c r="A5336" s="399">
        <v>102287</v>
      </c>
      <c r="B5336" s="398" t="s">
        <v>10426</v>
      </c>
      <c r="C5336" s="398" t="s">
        <v>75</v>
      </c>
      <c r="D5336" s="400" t="s">
        <v>7397</v>
      </c>
    </row>
    <row r="5337" spans="1:4" ht="13.5">
      <c r="A5337" s="399">
        <v>102288</v>
      </c>
      <c r="B5337" s="398" t="s">
        <v>10427</v>
      </c>
      <c r="C5337" s="398" t="s">
        <v>75</v>
      </c>
      <c r="D5337" s="400" t="s">
        <v>16283</v>
      </c>
    </row>
    <row r="5338" spans="1:4" ht="13.5">
      <c r="A5338" s="399">
        <v>102289</v>
      </c>
      <c r="B5338" s="398" t="s">
        <v>10429</v>
      </c>
      <c r="C5338" s="398" t="s">
        <v>75</v>
      </c>
      <c r="D5338" s="400" t="s">
        <v>13722</v>
      </c>
    </row>
    <row r="5339" spans="1:4" ht="13.5">
      <c r="A5339" s="399">
        <v>102290</v>
      </c>
      <c r="B5339" s="398" t="s">
        <v>10430</v>
      </c>
      <c r="C5339" s="398" t="s">
        <v>75</v>
      </c>
      <c r="D5339" s="400" t="s">
        <v>14788</v>
      </c>
    </row>
    <row r="5340" spans="1:4" ht="13.5">
      <c r="A5340" s="399">
        <v>102291</v>
      </c>
      <c r="B5340" s="398" t="s">
        <v>10431</v>
      </c>
      <c r="C5340" s="398" t="s">
        <v>75</v>
      </c>
      <c r="D5340" s="400" t="s">
        <v>15966</v>
      </c>
    </row>
    <row r="5341" spans="1:4" ht="13.5">
      <c r="A5341" s="399">
        <v>102292</v>
      </c>
      <c r="B5341" s="398" t="s">
        <v>10433</v>
      </c>
      <c r="C5341" s="398" t="s">
        <v>75</v>
      </c>
      <c r="D5341" s="400" t="s">
        <v>7552</v>
      </c>
    </row>
    <row r="5342" spans="1:4" ht="13.5">
      <c r="A5342" s="399">
        <v>102293</v>
      </c>
      <c r="B5342" s="398" t="s">
        <v>10435</v>
      </c>
      <c r="C5342" s="398" t="s">
        <v>75</v>
      </c>
      <c r="D5342" s="400" t="s">
        <v>5021</v>
      </c>
    </row>
    <row r="5343" spans="1:4" ht="13.5">
      <c r="A5343" s="399">
        <v>102294</v>
      </c>
      <c r="B5343" s="398" t="s">
        <v>10436</v>
      </c>
      <c r="C5343" s="398" t="s">
        <v>75</v>
      </c>
      <c r="D5343" s="400" t="s">
        <v>4620</v>
      </c>
    </row>
    <row r="5344" spans="1:4" ht="13.5">
      <c r="A5344" s="399">
        <v>102295</v>
      </c>
      <c r="B5344" s="398" t="s">
        <v>10437</v>
      </c>
      <c r="C5344" s="398" t="s">
        <v>75</v>
      </c>
      <c r="D5344" s="400" t="s">
        <v>4043</v>
      </c>
    </row>
    <row r="5345" spans="1:4" ht="13.5">
      <c r="A5345" s="399">
        <v>102296</v>
      </c>
      <c r="B5345" s="398" t="s">
        <v>10438</v>
      </c>
      <c r="C5345" s="398" t="s">
        <v>75</v>
      </c>
      <c r="D5345" s="400" t="s">
        <v>13535</v>
      </c>
    </row>
    <row r="5346" spans="1:4" ht="13.5">
      <c r="A5346" s="399">
        <v>102297</v>
      </c>
      <c r="B5346" s="398" t="s">
        <v>10439</v>
      </c>
      <c r="C5346" s="398" t="s">
        <v>75</v>
      </c>
      <c r="D5346" s="400" t="s">
        <v>13537</v>
      </c>
    </row>
    <row r="5347" spans="1:4" ht="13.5">
      <c r="A5347" s="399">
        <v>102298</v>
      </c>
      <c r="B5347" s="398" t="s">
        <v>10440</v>
      </c>
      <c r="C5347" s="398" t="s">
        <v>75</v>
      </c>
      <c r="D5347" s="400" t="s">
        <v>6842</v>
      </c>
    </row>
    <row r="5348" spans="1:4" ht="13.5">
      <c r="A5348" s="399">
        <v>102299</v>
      </c>
      <c r="B5348" s="398" t="s">
        <v>10442</v>
      </c>
      <c r="C5348" s="398" t="s">
        <v>75</v>
      </c>
      <c r="D5348" s="400" t="s">
        <v>12898</v>
      </c>
    </row>
    <row r="5349" spans="1:4" ht="13.5">
      <c r="A5349" s="399">
        <v>102300</v>
      </c>
      <c r="B5349" s="398" t="s">
        <v>10444</v>
      </c>
      <c r="C5349" s="398" t="s">
        <v>75</v>
      </c>
      <c r="D5349" s="400" t="s">
        <v>12112</v>
      </c>
    </row>
    <row r="5350" spans="1:4" ht="13.5">
      <c r="A5350" s="399">
        <v>102301</v>
      </c>
      <c r="B5350" s="398" t="s">
        <v>10445</v>
      </c>
      <c r="C5350" s="398" t="s">
        <v>75</v>
      </c>
      <c r="D5350" s="400" t="s">
        <v>6978</v>
      </c>
    </row>
    <row r="5351" spans="1:4" ht="13.5">
      <c r="A5351" s="399">
        <v>102302</v>
      </c>
      <c r="B5351" s="398" t="s">
        <v>10446</v>
      </c>
      <c r="C5351" s="398" t="s">
        <v>75</v>
      </c>
      <c r="D5351" s="400" t="s">
        <v>15235</v>
      </c>
    </row>
    <row r="5352" spans="1:4" ht="13.5">
      <c r="A5352" s="399">
        <v>102303</v>
      </c>
      <c r="B5352" s="398" t="s">
        <v>10447</v>
      </c>
      <c r="C5352" s="398" t="s">
        <v>75</v>
      </c>
      <c r="D5352" s="400" t="s">
        <v>11944</v>
      </c>
    </row>
    <row r="5353" spans="1:4" ht="13.5">
      <c r="A5353" s="399">
        <v>102304</v>
      </c>
      <c r="B5353" s="398" t="s">
        <v>10448</v>
      </c>
      <c r="C5353" s="398" t="s">
        <v>75</v>
      </c>
      <c r="D5353" s="400" t="s">
        <v>11942</v>
      </c>
    </row>
    <row r="5354" spans="1:4" ht="13.5">
      <c r="A5354" s="399">
        <v>102305</v>
      </c>
      <c r="B5354" s="398" t="s">
        <v>10450</v>
      </c>
      <c r="C5354" s="398" t="s">
        <v>75</v>
      </c>
      <c r="D5354" s="400" t="s">
        <v>16284</v>
      </c>
    </row>
    <row r="5355" spans="1:4" ht="13.5">
      <c r="A5355" s="399">
        <v>102306</v>
      </c>
      <c r="B5355" s="398" t="s">
        <v>10451</v>
      </c>
      <c r="C5355" s="398" t="s">
        <v>75</v>
      </c>
      <c r="D5355" s="400" t="s">
        <v>10322</v>
      </c>
    </row>
    <row r="5356" spans="1:4" ht="13.5">
      <c r="A5356" s="399">
        <v>102307</v>
      </c>
      <c r="B5356" s="398" t="s">
        <v>10452</v>
      </c>
      <c r="C5356" s="398" t="s">
        <v>75</v>
      </c>
      <c r="D5356" s="400" t="s">
        <v>8652</v>
      </c>
    </row>
    <row r="5357" spans="1:4" ht="13.5">
      <c r="A5357" s="399">
        <v>102308</v>
      </c>
      <c r="B5357" s="398" t="s">
        <v>10454</v>
      </c>
      <c r="C5357" s="398" t="s">
        <v>75</v>
      </c>
      <c r="D5357" s="400" t="s">
        <v>6873</v>
      </c>
    </row>
    <row r="5358" spans="1:4" ht="13.5">
      <c r="A5358" s="399">
        <v>102309</v>
      </c>
      <c r="B5358" s="398" t="s">
        <v>10455</v>
      </c>
      <c r="C5358" s="398" t="s">
        <v>75</v>
      </c>
      <c r="D5358" s="400" t="s">
        <v>14567</v>
      </c>
    </row>
    <row r="5359" spans="1:4" ht="13.5">
      <c r="A5359" s="399">
        <v>102310</v>
      </c>
      <c r="B5359" s="398" t="s">
        <v>10457</v>
      </c>
      <c r="C5359" s="398" t="s">
        <v>75</v>
      </c>
      <c r="D5359" s="400" t="s">
        <v>4426</v>
      </c>
    </row>
    <row r="5360" spans="1:4" ht="13.5">
      <c r="A5360" s="399">
        <v>102311</v>
      </c>
      <c r="B5360" s="398" t="s">
        <v>10458</v>
      </c>
      <c r="C5360" s="398" t="s">
        <v>75</v>
      </c>
      <c r="D5360" s="400" t="s">
        <v>16285</v>
      </c>
    </row>
    <row r="5361" spans="1:4" ht="13.5">
      <c r="A5361" s="399">
        <v>102312</v>
      </c>
      <c r="B5361" s="398" t="s">
        <v>10459</v>
      </c>
      <c r="C5361" s="398" t="s">
        <v>75</v>
      </c>
      <c r="D5361" s="400" t="s">
        <v>9321</v>
      </c>
    </row>
    <row r="5362" spans="1:4" ht="13.5">
      <c r="A5362" s="399">
        <v>102313</v>
      </c>
      <c r="B5362" s="398" t="s">
        <v>10460</v>
      </c>
      <c r="C5362" s="398" t="s">
        <v>75</v>
      </c>
      <c r="D5362" s="400" t="s">
        <v>14732</v>
      </c>
    </row>
    <row r="5363" spans="1:4" ht="13.5">
      <c r="A5363" s="399">
        <v>102314</v>
      </c>
      <c r="B5363" s="398" t="s">
        <v>10461</v>
      </c>
      <c r="C5363" s="398" t="s">
        <v>75</v>
      </c>
      <c r="D5363" s="400" t="s">
        <v>8962</v>
      </c>
    </row>
    <row r="5364" spans="1:4" ht="13.5">
      <c r="A5364" s="399">
        <v>102315</v>
      </c>
      <c r="B5364" s="398" t="s">
        <v>10463</v>
      </c>
      <c r="C5364" s="398" t="s">
        <v>75</v>
      </c>
      <c r="D5364" s="400" t="s">
        <v>14788</v>
      </c>
    </row>
    <row r="5365" spans="1:4" ht="13.5">
      <c r="A5365" s="399">
        <v>102316</v>
      </c>
      <c r="B5365" s="398" t="s">
        <v>10464</v>
      </c>
      <c r="C5365" s="398" t="s">
        <v>75</v>
      </c>
      <c r="D5365" s="400" t="s">
        <v>16286</v>
      </c>
    </row>
    <row r="5366" spans="1:4" ht="13.5">
      <c r="A5366" s="399">
        <v>102317</v>
      </c>
      <c r="B5366" s="398" t="s">
        <v>10465</v>
      </c>
      <c r="C5366" s="398" t="s">
        <v>75</v>
      </c>
      <c r="D5366" s="400" t="s">
        <v>4667</v>
      </c>
    </row>
    <row r="5367" spans="1:4" ht="13.5">
      <c r="A5367" s="399">
        <v>102318</v>
      </c>
      <c r="B5367" s="398" t="s">
        <v>10466</v>
      </c>
      <c r="C5367" s="398" t="s">
        <v>75</v>
      </c>
      <c r="D5367" s="400" t="s">
        <v>7281</v>
      </c>
    </row>
    <row r="5368" spans="1:4" ht="13.5">
      <c r="A5368" s="399">
        <v>102319</v>
      </c>
      <c r="B5368" s="398" t="s">
        <v>10468</v>
      </c>
      <c r="C5368" s="398" t="s">
        <v>75</v>
      </c>
      <c r="D5368" s="400" t="s">
        <v>13401</v>
      </c>
    </row>
    <row r="5369" spans="1:4" ht="13.5">
      <c r="A5369" s="399">
        <v>102320</v>
      </c>
      <c r="B5369" s="398" t="s">
        <v>10469</v>
      </c>
      <c r="C5369" s="398" t="s">
        <v>75</v>
      </c>
      <c r="D5369" s="400" t="s">
        <v>16287</v>
      </c>
    </row>
    <row r="5370" spans="1:4" ht="13.5">
      <c r="A5370" s="399">
        <v>102321</v>
      </c>
      <c r="B5370" s="398" t="s">
        <v>10470</v>
      </c>
      <c r="C5370" s="398" t="s">
        <v>75</v>
      </c>
      <c r="D5370" s="400" t="s">
        <v>5153</v>
      </c>
    </row>
    <row r="5371" spans="1:4" ht="13.5">
      <c r="A5371" s="399">
        <v>102322</v>
      </c>
      <c r="B5371" s="398" t="s">
        <v>10471</v>
      </c>
      <c r="C5371" s="398" t="s">
        <v>75</v>
      </c>
      <c r="D5371" s="400" t="s">
        <v>14547</v>
      </c>
    </row>
    <row r="5372" spans="1:4" ht="13.5">
      <c r="A5372" s="399">
        <v>102323</v>
      </c>
      <c r="B5372" s="398" t="s">
        <v>10473</v>
      </c>
      <c r="C5372" s="398" t="s">
        <v>75</v>
      </c>
      <c r="D5372" s="400" t="s">
        <v>10933</v>
      </c>
    </row>
    <row r="5373" spans="1:4" ht="13.5">
      <c r="A5373" s="399">
        <v>102324</v>
      </c>
      <c r="B5373" s="398" t="s">
        <v>10474</v>
      </c>
      <c r="C5373" s="398" t="s">
        <v>75</v>
      </c>
      <c r="D5373" s="400" t="s">
        <v>14540</v>
      </c>
    </row>
    <row r="5374" spans="1:4" ht="13.5">
      <c r="A5374" s="399">
        <v>102325</v>
      </c>
      <c r="B5374" s="398" t="s">
        <v>10475</v>
      </c>
      <c r="C5374" s="398" t="s">
        <v>75</v>
      </c>
      <c r="D5374" s="400" t="s">
        <v>8734</v>
      </c>
    </row>
    <row r="5375" spans="1:4" ht="13.5">
      <c r="A5375" s="399">
        <v>102326</v>
      </c>
      <c r="B5375" s="398" t="s">
        <v>10476</v>
      </c>
      <c r="C5375" s="398" t="s">
        <v>75</v>
      </c>
      <c r="D5375" s="400" t="s">
        <v>10524</v>
      </c>
    </row>
    <row r="5376" spans="1:4" ht="13.5">
      <c r="A5376" s="399">
        <v>102327</v>
      </c>
      <c r="B5376" s="398" t="s">
        <v>10477</v>
      </c>
      <c r="C5376" s="398" t="s">
        <v>75</v>
      </c>
      <c r="D5376" s="400" t="s">
        <v>16288</v>
      </c>
    </row>
    <row r="5377" spans="1:4" ht="13.5">
      <c r="A5377" s="399">
        <v>102328</v>
      </c>
      <c r="B5377" s="398" t="s">
        <v>10478</v>
      </c>
      <c r="C5377" s="398" t="s">
        <v>75</v>
      </c>
      <c r="D5377" s="400" t="s">
        <v>8542</v>
      </c>
    </row>
    <row r="5378" spans="1:4" ht="13.5">
      <c r="A5378" s="399">
        <v>102329</v>
      </c>
      <c r="B5378" s="398" t="s">
        <v>10479</v>
      </c>
      <c r="C5378" s="398" t="s">
        <v>75</v>
      </c>
      <c r="D5378" s="400" t="s">
        <v>4277</v>
      </c>
    </row>
    <row r="5379" spans="1:4" ht="13.5">
      <c r="A5379" s="399">
        <v>94304</v>
      </c>
      <c r="B5379" s="398" t="s">
        <v>10480</v>
      </c>
      <c r="C5379" s="398" t="s">
        <v>75</v>
      </c>
      <c r="D5379" s="400" t="s">
        <v>16289</v>
      </c>
    </row>
    <row r="5380" spans="1:4" ht="13.5">
      <c r="A5380" s="399">
        <v>94305</v>
      </c>
      <c r="B5380" s="398" t="s">
        <v>10482</v>
      </c>
      <c r="C5380" s="398" t="s">
        <v>75</v>
      </c>
      <c r="D5380" s="400" t="s">
        <v>16290</v>
      </c>
    </row>
    <row r="5381" spans="1:4" ht="13.5">
      <c r="A5381" s="399">
        <v>94306</v>
      </c>
      <c r="B5381" s="398" t="s">
        <v>10483</v>
      </c>
      <c r="C5381" s="398" t="s">
        <v>75</v>
      </c>
      <c r="D5381" s="400" t="s">
        <v>12440</v>
      </c>
    </row>
    <row r="5382" spans="1:4" ht="13.5">
      <c r="A5382" s="399">
        <v>94307</v>
      </c>
      <c r="B5382" s="398" t="s">
        <v>10485</v>
      </c>
      <c r="C5382" s="398" t="s">
        <v>75</v>
      </c>
      <c r="D5382" s="400" t="s">
        <v>13387</v>
      </c>
    </row>
    <row r="5383" spans="1:4" ht="13.5">
      <c r="A5383" s="399">
        <v>94308</v>
      </c>
      <c r="B5383" s="398" t="s">
        <v>10486</v>
      </c>
      <c r="C5383" s="398" t="s">
        <v>75</v>
      </c>
      <c r="D5383" s="400" t="s">
        <v>14203</v>
      </c>
    </row>
    <row r="5384" spans="1:4" ht="13.5">
      <c r="A5384" s="399">
        <v>94309</v>
      </c>
      <c r="B5384" s="398" t="s">
        <v>10487</v>
      </c>
      <c r="C5384" s="398" t="s">
        <v>75</v>
      </c>
      <c r="D5384" s="400" t="s">
        <v>8974</v>
      </c>
    </row>
    <row r="5385" spans="1:4" ht="13.5">
      <c r="A5385" s="399">
        <v>94310</v>
      </c>
      <c r="B5385" s="398" t="s">
        <v>10488</v>
      </c>
      <c r="C5385" s="398" t="s">
        <v>75</v>
      </c>
      <c r="D5385" s="400" t="s">
        <v>16291</v>
      </c>
    </row>
    <row r="5386" spans="1:4" ht="13.5">
      <c r="A5386" s="399">
        <v>94315</v>
      </c>
      <c r="B5386" s="398" t="s">
        <v>10490</v>
      </c>
      <c r="C5386" s="398" t="s">
        <v>75</v>
      </c>
      <c r="D5386" s="400" t="s">
        <v>7522</v>
      </c>
    </row>
    <row r="5387" spans="1:4" ht="13.5">
      <c r="A5387" s="399">
        <v>94316</v>
      </c>
      <c r="B5387" s="398" t="s">
        <v>10491</v>
      </c>
      <c r="C5387" s="398" t="s">
        <v>75</v>
      </c>
      <c r="D5387" s="400" t="s">
        <v>16292</v>
      </c>
    </row>
    <row r="5388" spans="1:4" ht="13.5">
      <c r="A5388" s="399">
        <v>94317</v>
      </c>
      <c r="B5388" s="398" t="s">
        <v>10492</v>
      </c>
      <c r="C5388" s="398" t="s">
        <v>75</v>
      </c>
      <c r="D5388" s="400" t="s">
        <v>4568</v>
      </c>
    </row>
    <row r="5389" spans="1:4" ht="13.5">
      <c r="A5389" s="399">
        <v>94318</v>
      </c>
      <c r="B5389" s="398" t="s">
        <v>10494</v>
      </c>
      <c r="C5389" s="398" t="s">
        <v>75</v>
      </c>
      <c r="D5389" s="400" t="s">
        <v>16293</v>
      </c>
    </row>
    <row r="5390" spans="1:4" ht="13.5">
      <c r="A5390" s="399">
        <v>94319</v>
      </c>
      <c r="B5390" s="398" t="s">
        <v>10496</v>
      </c>
      <c r="C5390" s="398" t="s">
        <v>75</v>
      </c>
      <c r="D5390" s="400" t="s">
        <v>16294</v>
      </c>
    </row>
    <row r="5391" spans="1:4" ht="13.5">
      <c r="A5391" s="399">
        <v>94327</v>
      </c>
      <c r="B5391" s="398" t="s">
        <v>10498</v>
      </c>
      <c r="C5391" s="398" t="s">
        <v>75</v>
      </c>
      <c r="D5391" s="400" t="s">
        <v>9032</v>
      </c>
    </row>
    <row r="5392" spans="1:4" ht="13.5">
      <c r="A5392" s="399">
        <v>94328</v>
      </c>
      <c r="B5392" s="398" t="s">
        <v>10499</v>
      </c>
      <c r="C5392" s="398" t="s">
        <v>75</v>
      </c>
      <c r="D5392" s="400" t="s">
        <v>16295</v>
      </c>
    </row>
    <row r="5393" spans="1:4" ht="13.5">
      <c r="A5393" s="399">
        <v>94329</v>
      </c>
      <c r="B5393" s="398" t="s">
        <v>10500</v>
      </c>
      <c r="C5393" s="398" t="s">
        <v>75</v>
      </c>
      <c r="D5393" s="400" t="s">
        <v>13628</v>
      </c>
    </row>
    <row r="5394" spans="1:4" ht="13.5">
      <c r="A5394" s="399">
        <v>94330</v>
      </c>
      <c r="B5394" s="398" t="s">
        <v>10501</v>
      </c>
      <c r="C5394" s="398" t="s">
        <v>75</v>
      </c>
      <c r="D5394" s="400" t="s">
        <v>16296</v>
      </c>
    </row>
    <row r="5395" spans="1:4" ht="13.5">
      <c r="A5395" s="399">
        <v>94331</v>
      </c>
      <c r="B5395" s="398" t="s">
        <v>10502</v>
      </c>
      <c r="C5395" s="398" t="s">
        <v>75</v>
      </c>
      <c r="D5395" s="400" t="s">
        <v>13532</v>
      </c>
    </row>
    <row r="5396" spans="1:4" ht="13.5">
      <c r="A5396" s="399">
        <v>94332</v>
      </c>
      <c r="B5396" s="398" t="s">
        <v>10503</v>
      </c>
      <c r="C5396" s="398" t="s">
        <v>75</v>
      </c>
      <c r="D5396" s="400" t="s">
        <v>6172</v>
      </c>
    </row>
    <row r="5397" spans="1:4" ht="13.5">
      <c r="A5397" s="399">
        <v>94333</v>
      </c>
      <c r="B5397" s="398" t="s">
        <v>10504</v>
      </c>
      <c r="C5397" s="398" t="s">
        <v>75</v>
      </c>
      <c r="D5397" s="400" t="s">
        <v>16297</v>
      </c>
    </row>
    <row r="5398" spans="1:4" ht="13.5">
      <c r="A5398" s="399">
        <v>94338</v>
      </c>
      <c r="B5398" s="398" t="s">
        <v>10505</v>
      </c>
      <c r="C5398" s="398" t="s">
        <v>75</v>
      </c>
      <c r="D5398" s="400" t="s">
        <v>8267</v>
      </c>
    </row>
    <row r="5399" spans="1:4" ht="13.5">
      <c r="A5399" s="399">
        <v>94339</v>
      </c>
      <c r="B5399" s="398" t="s">
        <v>10506</v>
      </c>
      <c r="C5399" s="398" t="s">
        <v>75</v>
      </c>
      <c r="D5399" s="400" t="s">
        <v>16298</v>
      </c>
    </row>
    <row r="5400" spans="1:4" ht="13.5">
      <c r="A5400" s="399">
        <v>94340</v>
      </c>
      <c r="B5400" s="398" t="s">
        <v>10508</v>
      </c>
      <c r="C5400" s="398" t="s">
        <v>75</v>
      </c>
      <c r="D5400" s="400" t="s">
        <v>9429</v>
      </c>
    </row>
    <row r="5401" spans="1:4" ht="13.5">
      <c r="A5401" s="399">
        <v>94341</v>
      </c>
      <c r="B5401" s="398" t="s">
        <v>10509</v>
      </c>
      <c r="C5401" s="398" t="s">
        <v>75</v>
      </c>
      <c r="D5401" s="400" t="s">
        <v>16299</v>
      </c>
    </row>
    <row r="5402" spans="1:4" ht="13.5">
      <c r="A5402" s="399">
        <v>94342</v>
      </c>
      <c r="B5402" s="398" t="s">
        <v>10511</v>
      </c>
      <c r="C5402" s="398" t="s">
        <v>75</v>
      </c>
      <c r="D5402" s="400" t="s">
        <v>16300</v>
      </c>
    </row>
    <row r="5403" spans="1:4" ht="13.5">
      <c r="A5403" s="399">
        <v>96385</v>
      </c>
      <c r="B5403" s="398" t="s">
        <v>10512</v>
      </c>
      <c r="C5403" s="398" t="s">
        <v>75</v>
      </c>
      <c r="D5403" s="400" t="s">
        <v>9383</v>
      </c>
    </row>
    <row r="5404" spans="1:4" ht="13.5">
      <c r="A5404" s="399">
        <v>96386</v>
      </c>
      <c r="B5404" s="398" t="s">
        <v>10513</v>
      </c>
      <c r="C5404" s="398" t="s">
        <v>75</v>
      </c>
      <c r="D5404" s="400" t="s">
        <v>11684</v>
      </c>
    </row>
    <row r="5405" spans="1:4" ht="13.5">
      <c r="A5405" s="399">
        <v>93360</v>
      </c>
      <c r="B5405" s="398" t="s">
        <v>10514</v>
      </c>
      <c r="C5405" s="398" t="s">
        <v>75</v>
      </c>
      <c r="D5405" s="400" t="s">
        <v>16301</v>
      </c>
    </row>
    <row r="5406" spans="1:4" ht="13.5">
      <c r="A5406" s="399">
        <v>93361</v>
      </c>
      <c r="B5406" s="398" t="s">
        <v>10516</v>
      </c>
      <c r="C5406" s="398" t="s">
        <v>75</v>
      </c>
      <c r="D5406" s="400" t="s">
        <v>13381</v>
      </c>
    </row>
    <row r="5407" spans="1:4" ht="13.5">
      <c r="A5407" s="399">
        <v>93362</v>
      </c>
      <c r="B5407" s="398" t="s">
        <v>10518</v>
      </c>
      <c r="C5407" s="398" t="s">
        <v>75</v>
      </c>
      <c r="D5407" s="400" t="s">
        <v>10256</v>
      </c>
    </row>
    <row r="5408" spans="1:4" ht="13.5">
      <c r="A5408" s="399">
        <v>93363</v>
      </c>
      <c r="B5408" s="398" t="s">
        <v>10519</v>
      </c>
      <c r="C5408" s="398" t="s">
        <v>75</v>
      </c>
      <c r="D5408" s="400" t="s">
        <v>8466</v>
      </c>
    </row>
    <row r="5409" spans="1:4" ht="13.5">
      <c r="A5409" s="399">
        <v>93364</v>
      </c>
      <c r="B5409" s="398" t="s">
        <v>10520</v>
      </c>
      <c r="C5409" s="398" t="s">
        <v>75</v>
      </c>
      <c r="D5409" s="400" t="s">
        <v>8575</v>
      </c>
    </row>
    <row r="5410" spans="1:4" ht="13.5">
      <c r="A5410" s="399">
        <v>93365</v>
      </c>
      <c r="B5410" s="398" t="s">
        <v>10521</v>
      </c>
      <c r="C5410" s="398" t="s">
        <v>75</v>
      </c>
      <c r="D5410" s="400" t="s">
        <v>9134</v>
      </c>
    </row>
    <row r="5411" spans="1:4" ht="13.5">
      <c r="A5411" s="399">
        <v>93366</v>
      </c>
      <c r="B5411" s="398" t="s">
        <v>10523</v>
      </c>
      <c r="C5411" s="398" t="s">
        <v>75</v>
      </c>
      <c r="D5411" s="400" t="s">
        <v>16302</v>
      </c>
    </row>
    <row r="5412" spans="1:4" ht="13.5">
      <c r="A5412" s="399">
        <v>93367</v>
      </c>
      <c r="B5412" s="398" t="s">
        <v>10525</v>
      </c>
      <c r="C5412" s="398" t="s">
        <v>75</v>
      </c>
      <c r="D5412" s="400" t="s">
        <v>16303</v>
      </c>
    </row>
    <row r="5413" spans="1:4" ht="13.5">
      <c r="A5413" s="399">
        <v>93368</v>
      </c>
      <c r="B5413" s="398" t="s">
        <v>10526</v>
      </c>
      <c r="C5413" s="398" t="s">
        <v>75</v>
      </c>
      <c r="D5413" s="400" t="s">
        <v>6996</v>
      </c>
    </row>
    <row r="5414" spans="1:4" ht="13.5">
      <c r="A5414" s="399">
        <v>93369</v>
      </c>
      <c r="B5414" s="398" t="s">
        <v>10527</v>
      </c>
      <c r="C5414" s="398" t="s">
        <v>75</v>
      </c>
      <c r="D5414" s="400" t="s">
        <v>6313</v>
      </c>
    </row>
    <row r="5415" spans="1:4" ht="13.5">
      <c r="A5415" s="399">
        <v>93370</v>
      </c>
      <c r="B5415" s="398" t="s">
        <v>10528</v>
      </c>
      <c r="C5415" s="398" t="s">
        <v>75</v>
      </c>
      <c r="D5415" s="400" t="s">
        <v>16304</v>
      </c>
    </row>
    <row r="5416" spans="1:4" ht="13.5">
      <c r="A5416" s="399">
        <v>93371</v>
      </c>
      <c r="B5416" s="398" t="s">
        <v>10529</v>
      </c>
      <c r="C5416" s="398" t="s">
        <v>75</v>
      </c>
      <c r="D5416" s="400" t="s">
        <v>10946</v>
      </c>
    </row>
    <row r="5417" spans="1:4" ht="13.5">
      <c r="A5417" s="399">
        <v>93372</v>
      </c>
      <c r="B5417" s="398" t="s">
        <v>10530</v>
      </c>
      <c r="C5417" s="398" t="s">
        <v>75</v>
      </c>
      <c r="D5417" s="400" t="s">
        <v>16305</v>
      </c>
    </row>
    <row r="5418" spans="1:4" ht="13.5">
      <c r="A5418" s="399">
        <v>93373</v>
      </c>
      <c r="B5418" s="398" t="s">
        <v>10531</v>
      </c>
      <c r="C5418" s="398" t="s">
        <v>75</v>
      </c>
      <c r="D5418" s="400" t="s">
        <v>5377</v>
      </c>
    </row>
    <row r="5419" spans="1:4" ht="13.5">
      <c r="A5419" s="399">
        <v>93374</v>
      </c>
      <c r="B5419" s="398" t="s">
        <v>10533</v>
      </c>
      <c r="C5419" s="398" t="s">
        <v>75</v>
      </c>
      <c r="D5419" s="400" t="s">
        <v>16306</v>
      </c>
    </row>
    <row r="5420" spans="1:4" ht="13.5">
      <c r="A5420" s="399">
        <v>93375</v>
      </c>
      <c r="B5420" s="398" t="s">
        <v>10534</v>
      </c>
      <c r="C5420" s="398" t="s">
        <v>75</v>
      </c>
      <c r="D5420" s="400" t="s">
        <v>16307</v>
      </c>
    </row>
    <row r="5421" spans="1:4" ht="13.5">
      <c r="A5421" s="399">
        <v>93376</v>
      </c>
      <c r="B5421" s="398" t="s">
        <v>10535</v>
      </c>
      <c r="C5421" s="398" t="s">
        <v>75</v>
      </c>
      <c r="D5421" s="400" t="s">
        <v>6961</v>
      </c>
    </row>
    <row r="5422" spans="1:4" ht="13.5">
      <c r="A5422" s="399">
        <v>93377</v>
      </c>
      <c r="B5422" s="398" t="s">
        <v>10536</v>
      </c>
      <c r="C5422" s="398" t="s">
        <v>75</v>
      </c>
      <c r="D5422" s="400" t="s">
        <v>4492</v>
      </c>
    </row>
    <row r="5423" spans="1:4" ht="13.5">
      <c r="A5423" s="399">
        <v>93378</v>
      </c>
      <c r="B5423" s="398" t="s">
        <v>10537</v>
      </c>
      <c r="C5423" s="398" t="s">
        <v>75</v>
      </c>
      <c r="D5423" s="400" t="s">
        <v>5050</v>
      </c>
    </row>
    <row r="5424" spans="1:4" ht="13.5">
      <c r="A5424" s="399">
        <v>93379</v>
      </c>
      <c r="B5424" s="398" t="s">
        <v>10539</v>
      </c>
      <c r="C5424" s="398" t="s">
        <v>75</v>
      </c>
      <c r="D5424" s="400" t="s">
        <v>16308</v>
      </c>
    </row>
    <row r="5425" spans="1:4" ht="13.5">
      <c r="A5425" s="399">
        <v>93380</v>
      </c>
      <c r="B5425" s="398" t="s">
        <v>10540</v>
      </c>
      <c r="C5425" s="398" t="s">
        <v>75</v>
      </c>
      <c r="D5425" s="400" t="s">
        <v>10933</v>
      </c>
    </row>
    <row r="5426" spans="1:4" ht="13.5">
      <c r="A5426" s="399">
        <v>93381</v>
      </c>
      <c r="B5426" s="398" t="s">
        <v>10541</v>
      </c>
      <c r="C5426" s="398" t="s">
        <v>75</v>
      </c>
      <c r="D5426" s="400" t="s">
        <v>12539</v>
      </c>
    </row>
    <row r="5427" spans="1:4" ht="13.5">
      <c r="A5427" s="399">
        <v>93382</v>
      </c>
      <c r="B5427" s="398" t="s">
        <v>10542</v>
      </c>
      <c r="C5427" s="398" t="s">
        <v>75</v>
      </c>
      <c r="D5427" s="400" t="s">
        <v>16309</v>
      </c>
    </row>
    <row r="5428" spans="1:4" ht="13.5">
      <c r="A5428" s="399">
        <v>96995</v>
      </c>
      <c r="B5428" s="398" t="s">
        <v>10543</v>
      </c>
      <c r="C5428" s="398" t="s">
        <v>75</v>
      </c>
      <c r="D5428" s="400" t="s">
        <v>15786</v>
      </c>
    </row>
    <row r="5429" spans="1:4" ht="13.5">
      <c r="A5429" s="399">
        <v>97916</v>
      </c>
      <c r="B5429" s="398" t="s">
        <v>10543</v>
      </c>
      <c r="C5429" s="398" t="s">
        <v>10545</v>
      </c>
      <c r="D5429" s="400" t="s">
        <v>16310</v>
      </c>
    </row>
    <row r="5430" spans="1:4" ht="13.5">
      <c r="A5430" s="399">
        <v>97917</v>
      </c>
      <c r="B5430" s="398" t="s">
        <v>10547</v>
      </c>
      <c r="C5430" s="398" t="s">
        <v>10545</v>
      </c>
      <c r="D5430" s="400" t="s">
        <v>11705</v>
      </c>
    </row>
    <row r="5431" spans="1:4" ht="13.5">
      <c r="A5431" s="399">
        <v>97918</v>
      </c>
      <c r="B5431" s="398" t="s">
        <v>10548</v>
      </c>
      <c r="C5431" s="398" t="s">
        <v>10545</v>
      </c>
      <c r="D5431" s="400" t="s">
        <v>11744</v>
      </c>
    </row>
    <row r="5432" spans="1:4" ht="13.5">
      <c r="A5432" s="399">
        <v>97919</v>
      </c>
      <c r="B5432" s="398" t="s">
        <v>10549</v>
      </c>
      <c r="C5432" s="398" t="s">
        <v>10545</v>
      </c>
      <c r="D5432" s="400" t="s">
        <v>5596</v>
      </c>
    </row>
    <row r="5433" spans="1:4" ht="13.5">
      <c r="A5433" s="399">
        <v>101616</v>
      </c>
      <c r="B5433" s="398" t="s">
        <v>10550</v>
      </c>
      <c r="C5433" s="398" t="s">
        <v>2498</v>
      </c>
      <c r="D5433" s="400" t="s">
        <v>5162</v>
      </c>
    </row>
    <row r="5434" spans="1:4" ht="13.5">
      <c r="A5434" s="399">
        <v>101617</v>
      </c>
      <c r="B5434" s="398" t="s">
        <v>10551</v>
      </c>
      <c r="C5434" s="398" t="s">
        <v>2498</v>
      </c>
      <c r="D5434" s="400" t="s">
        <v>4828</v>
      </c>
    </row>
    <row r="5435" spans="1:4" ht="13.5">
      <c r="A5435" s="399">
        <v>101618</v>
      </c>
      <c r="B5435" s="398" t="s">
        <v>10553</v>
      </c>
      <c r="C5435" s="398" t="s">
        <v>75</v>
      </c>
      <c r="D5435" s="400" t="s">
        <v>16311</v>
      </c>
    </row>
    <row r="5436" spans="1:4" ht="13.5">
      <c r="A5436" s="399">
        <v>101619</v>
      </c>
      <c r="B5436" s="398" t="s">
        <v>10554</v>
      </c>
      <c r="C5436" s="398" t="s">
        <v>75</v>
      </c>
      <c r="D5436" s="400" t="s">
        <v>16312</v>
      </c>
    </row>
    <row r="5437" spans="1:4" ht="13.5">
      <c r="A5437" s="399">
        <v>101620</v>
      </c>
      <c r="B5437" s="398" t="s">
        <v>10555</v>
      </c>
      <c r="C5437" s="398" t="s">
        <v>75</v>
      </c>
      <c r="D5437" s="400" t="s">
        <v>16313</v>
      </c>
    </row>
    <row r="5438" spans="1:4" ht="13.5">
      <c r="A5438" s="399">
        <v>101621</v>
      </c>
      <c r="B5438" s="398" t="s">
        <v>10556</v>
      </c>
      <c r="C5438" s="398" t="s">
        <v>75</v>
      </c>
      <c r="D5438" s="400" t="s">
        <v>16314</v>
      </c>
    </row>
    <row r="5439" spans="1:4" ht="13.5">
      <c r="A5439" s="399">
        <v>101622</v>
      </c>
      <c r="B5439" s="398" t="s">
        <v>10557</v>
      </c>
      <c r="C5439" s="398" t="s">
        <v>75</v>
      </c>
      <c r="D5439" s="400" t="s">
        <v>16315</v>
      </c>
    </row>
    <row r="5440" spans="1:4" ht="13.5">
      <c r="A5440" s="399">
        <v>101623</v>
      </c>
      <c r="B5440" s="398" t="s">
        <v>10558</v>
      </c>
      <c r="C5440" s="398" t="s">
        <v>75</v>
      </c>
      <c r="D5440" s="400" t="s">
        <v>16316</v>
      </c>
    </row>
    <row r="5441" spans="1:4" ht="13.5">
      <c r="A5441" s="399">
        <v>101624</v>
      </c>
      <c r="B5441" s="398" t="s">
        <v>10559</v>
      </c>
      <c r="C5441" s="398" t="s">
        <v>75</v>
      </c>
      <c r="D5441" s="400" t="s">
        <v>16317</v>
      </c>
    </row>
    <row r="5442" spans="1:4" ht="13.5">
      <c r="A5442" s="399">
        <v>101625</v>
      </c>
      <c r="B5442" s="398" t="s">
        <v>10560</v>
      </c>
      <c r="C5442" s="398" t="s">
        <v>75</v>
      </c>
      <c r="D5442" s="400" t="s">
        <v>16318</v>
      </c>
    </row>
    <row r="5443" spans="1:4" ht="13.5">
      <c r="A5443" s="399">
        <v>95606</v>
      </c>
      <c r="B5443" s="398" t="s">
        <v>10561</v>
      </c>
      <c r="C5443" s="398" t="s">
        <v>75</v>
      </c>
      <c r="D5443" s="400" t="s">
        <v>4467</v>
      </c>
    </row>
    <row r="5444" spans="1:4" ht="13.5">
      <c r="A5444" s="399">
        <v>101159</v>
      </c>
      <c r="B5444" s="398" t="s">
        <v>10568</v>
      </c>
      <c r="C5444" s="398" t="s">
        <v>2498</v>
      </c>
      <c r="D5444" s="400" t="s">
        <v>16319</v>
      </c>
    </row>
    <row r="5445" spans="1:4" ht="13.5">
      <c r="A5445" s="399">
        <v>103322</v>
      </c>
      <c r="B5445" s="398" t="s">
        <v>16320</v>
      </c>
      <c r="C5445" s="398" t="s">
        <v>2498</v>
      </c>
      <c r="D5445" s="400" t="s">
        <v>16321</v>
      </c>
    </row>
    <row r="5446" spans="1:4" ht="13.5">
      <c r="A5446" s="399">
        <v>103323</v>
      </c>
      <c r="B5446" s="398" t="s">
        <v>16322</v>
      </c>
      <c r="C5446" s="398" t="s">
        <v>2498</v>
      </c>
      <c r="D5446" s="400" t="s">
        <v>16323</v>
      </c>
    </row>
    <row r="5447" spans="1:4" ht="13.5">
      <c r="A5447" s="399">
        <v>103324</v>
      </c>
      <c r="B5447" s="398" t="s">
        <v>16324</v>
      </c>
      <c r="C5447" s="398" t="s">
        <v>2498</v>
      </c>
      <c r="D5447" s="400" t="s">
        <v>16325</v>
      </c>
    </row>
    <row r="5448" spans="1:4" ht="13.5">
      <c r="A5448" s="399">
        <v>103325</v>
      </c>
      <c r="B5448" s="398" t="s">
        <v>16326</v>
      </c>
      <c r="C5448" s="398" t="s">
        <v>2498</v>
      </c>
      <c r="D5448" s="400" t="s">
        <v>6707</v>
      </c>
    </row>
    <row r="5449" spans="1:4" ht="13.5">
      <c r="A5449" s="399">
        <v>103326</v>
      </c>
      <c r="B5449" s="398" t="s">
        <v>16327</v>
      </c>
      <c r="C5449" s="398" t="s">
        <v>2498</v>
      </c>
      <c r="D5449" s="400" t="s">
        <v>16328</v>
      </c>
    </row>
    <row r="5450" spans="1:4" ht="13.5">
      <c r="A5450" s="399">
        <v>103327</v>
      </c>
      <c r="B5450" s="398" t="s">
        <v>16329</v>
      </c>
      <c r="C5450" s="398" t="s">
        <v>2498</v>
      </c>
      <c r="D5450" s="400" t="s">
        <v>16330</v>
      </c>
    </row>
    <row r="5451" spans="1:4" ht="13.5">
      <c r="A5451" s="399">
        <v>103328</v>
      </c>
      <c r="B5451" s="398" t="s">
        <v>16331</v>
      </c>
      <c r="C5451" s="398" t="s">
        <v>2498</v>
      </c>
      <c r="D5451" s="400" t="s">
        <v>8101</v>
      </c>
    </row>
    <row r="5452" spans="1:4" ht="13.5">
      <c r="A5452" s="399">
        <v>103329</v>
      </c>
      <c r="B5452" s="398" t="s">
        <v>16332</v>
      </c>
      <c r="C5452" s="398" t="s">
        <v>2498</v>
      </c>
      <c r="D5452" s="400" t="s">
        <v>16333</v>
      </c>
    </row>
    <row r="5453" spans="1:4" ht="13.5">
      <c r="A5453" s="399">
        <v>103330</v>
      </c>
      <c r="B5453" s="398" t="s">
        <v>16334</v>
      </c>
      <c r="C5453" s="398" t="s">
        <v>2498</v>
      </c>
      <c r="D5453" s="400" t="s">
        <v>16335</v>
      </c>
    </row>
    <row r="5454" spans="1:4" ht="13.5">
      <c r="A5454" s="399">
        <v>103331</v>
      </c>
      <c r="B5454" s="398" t="s">
        <v>16336</v>
      </c>
      <c r="C5454" s="398" t="s">
        <v>2498</v>
      </c>
      <c r="D5454" s="400" t="s">
        <v>16337</v>
      </c>
    </row>
    <row r="5455" spans="1:4" ht="13.5">
      <c r="A5455" s="399">
        <v>103332</v>
      </c>
      <c r="B5455" s="398" t="s">
        <v>16338</v>
      </c>
      <c r="C5455" s="398" t="s">
        <v>2498</v>
      </c>
      <c r="D5455" s="400" t="s">
        <v>16339</v>
      </c>
    </row>
    <row r="5456" spans="1:4" ht="13.5">
      <c r="A5456" s="399">
        <v>103333</v>
      </c>
      <c r="B5456" s="398" t="s">
        <v>16340</v>
      </c>
      <c r="C5456" s="398" t="s">
        <v>2498</v>
      </c>
      <c r="D5456" s="400" t="s">
        <v>16341</v>
      </c>
    </row>
    <row r="5457" spans="1:4" ht="13.5">
      <c r="A5457" s="399">
        <v>103334</v>
      </c>
      <c r="B5457" s="398" t="s">
        <v>16342</v>
      </c>
      <c r="C5457" s="398" t="s">
        <v>2498</v>
      </c>
      <c r="D5457" s="400" t="s">
        <v>16343</v>
      </c>
    </row>
    <row r="5458" spans="1:4" ht="13.5">
      <c r="A5458" s="399">
        <v>103335</v>
      </c>
      <c r="B5458" s="398" t="s">
        <v>16344</v>
      </c>
      <c r="C5458" s="398" t="s">
        <v>2498</v>
      </c>
      <c r="D5458" s="400" t="s">
        <v>16345</v>
      </c>
    </row>
    <row r="5459" spans="1:4" ht="13.5">
      <c r="A5459" s="399">
        <v>103350</v>
      </c>
      <c r="B5459" s="398" t="s">
        <v>16346</v>
      </c>
      <c r="C5459" s="398" t="s">
        <v>2498</v>
      </c>
      <c r="D5459" s="400" t="s">
        <v>16347</v>
      </c>
    </row>
    <row r="5460" spans="1:4" ht="13.5">
      <c r="A5460" s="399">
        <v>103351</v>
      </c>
      <c r="B5460" s="398" t="s">
        <v>16348</v>
      </c>
      <c r="C5460" s="398" t="s">
        <v>2498</v>
      </c>
      <c r="D5460" s="400" t="s">
        <v>16349</v>
      </c>
    </row>
    <row r="5461" spans="1:4" ht="13.5">
      <c r="A5461" s="399">
        <v>103356</v>
      </c>
      <c r="B5461" s="398" t="s">
        <v>16350</v>
      </c>
      <c r="C5461" s="398" t="s">
        <v>2498</v>
      </c>
      <c r="D5461" s="400" t="s">
        <v>16351</v>
      </c>
    </row>
    <row r="5462" spans="1:4" ht="13.5">
      <c r="A5462" s="399">
        <v>103357</v>
      </c>
      <c r="B5462" s="398" t="s">
        <v>16352</v>
      </c>
      <c r="C5462" s="398" t="s">
        <v>2498</v>
      </c>
      <c r="D5462" s="400" t="s">
        <v>16353</v>
      </c>
    </row>
    <row r="5463" spans="1:4" ht="13.5">
      <c r="A5463" s="399">
        <v>89282</v>
      </c>
      <c r="B5463" s="398" t="s">
        <v>10569</v>
      </c>
      <c r="C5463" s="398" t="s">
        <v>2498</v>
      </c>
      <c r="D5463" s="400" t="s">
        <v>16354</v>
      </c>
    </row>
    <row r="5464" spans="1:4" ht="13.5">
      <c r="A5464" s="399">
        <v>89283</v>
      </c>
      <c r="B5464" s="398" t="s">
        <v>10570</v>
      </c>
      <c r="C5464" s="398" t="s">
        <v>2498</v>
      </c>
      <c r="D5464" s="400" t="s">
        <v>13352</v>
      </c>
    </row>
    <row r="5465" spans="1:4" ht="13.5">
      <c r="A5465" s="399">
        <v>89284</v>
      </c>
      <c r="B5465" s="398" t="s">
        <v>10571</v>
      </c>
      <c r="C5465" s="398" t="s">
        <v>2498</v>
      </c>
      <c r="D5465" s="400" t="s">
        <v>14860</v>
      </c>
    </row>
    <row r="5466" spans="1:4" ht="13.5">
      <c r="A5466" s="399">
        <v>89285</v>
      </c>
      <c r="B5466" s="398" t="s">
        <v>10572</v>
      </c>
      <c r="C5466" s="398" t="s">
        <v>2498</v>
      </c>
      <c r="D5466" s="400" t="s">
        <v>14904</v>
      </c>
    </row>
    <row r="5467" spans="1:4" ht="13.5">
      <c r="A5467" s="399">
        <v>89286</v>
      </c>
      <c r="B5467" s="398" t="s">
        <v>10573</v>
      </c>
      <c r="C5467" s="398" t="s">
        <v>2498</v>
      </c>
      <c r="D5467" s="400" t="s">
        <v>16355</v>
      </c>
    </row>
    <row r="5468" spans="1:4" ht="13.5">
      <c r="A5468" s="399">
        <v>89287</v>
      </c>
      <c r="B5468" s="398" t="s">
        <v>10574</v>
      </c>
      <c r="C5468" s="398" t="s">
        <v>2498</v>
      </c>
      <c r="D5468" s="400" t="s">
        <v>8246</v>
      </c>
    </row>
    <row r="5469" spans="1:4" ht="13.5">
      <c r="A5469" s="399">
        <v>89288</v>
      </c>
      <c r="B5469" s="398" t="s">
        <v>10575</v>
      </c>
      <c r="C5469" s="398" t="s">
        <v>2498</v>
      </c>
      <c r="D5469" s="400" t="s">
        <v>16356</v>
      </c>
    </row>
    <row r="5470" spans="1:4" ht="13.5">
      <c r="A5470" s="399">
        <v>89289</v>
      </c>
      <c r="B5470" s="398" t="s">
        <v>10576</v>
      </c>
      <c r="C5470" s="398" t="s">
        <v>2498</v>
      </c>
      <c r="D5470" s="400" t="s">
        <v>15529</v>
      </c>
    </row>
    <row r="5471" spans="1:4" ht="13.5">
      <c r="A5471" s="399">
        <v>89290</v>
      </c>
      <c r="B5471" s="398" t="s">
        <v>10577</v>
      </c>
      <c r="C5471" s="398" t="s">
        <v>2498</v>
      </c>
      <c r="D5471" s="400" t="s">
        <v>16357</v>
      </c>
    </row>
    <row r="5472" spans="1:4" ht="13.5">
      <c r="A5472" s="399">
        <v>89291</v>
      </c>
      <c r="B5472" s="398" t="s">
        <v>10578</v>
      </c>
      <c r="C5472" s="398" t="s">
        <v>2498</v>
      </c>
      <c r="D5472" s="400" t="s">
        <v>16358</v>
      </c>
    </row>
    <row r="5473" spans="1:4" ht="13.5">
      <c r="A5473" s="399">
        <v>89292</v>
      </c>
      <c r="B5473" s="398" t="s">
        <v>10580</v>
      </c>
      <c r="C5473" s="398" t="s">
        <v>2498</v>
      </c>
      <c r="D5473" s="400" t="s">
        <v>16359</v>
      </c>
    </row>
    <row r="5474" spans="1:4" ht="13.5">
      <c r="A5474" s="399">
        <v>89293</v>
      </c>
      <c r="B5474" s="398" t="s">
        <v>10581</v>
      </c>
      <c r="C5474" s="398" t="s">
        <v>2498</v>
      </c>
      <c r="D5474" s="400" t="s">
        <v>16360</v>
      </c>
    </row>
    <row r="5475" spans="1:4" ht="13.5">
      <c r="A5475" s="399">
        <v>89294</v>
      </c>
      <c r="B5475" s="398" t="s">
        <v>10582</v>
      </c>
      <c r="C5475" s="398" t="s">
        <v>2498</v>
      </c>
      <c r="D5475" s="400" t="s">
        <v>16361</v>
      </c>
    </row>
    <row r="5476" spans="1:4" ht="13.5">
      <c r="A5476" s="399">
        <v>89295</v>
      </c>
      <c r="B5476" s="398" t="s">
        <v>10583</v>
      </c>
      <c r="C5476" s="398" t="s">
        <v>2498</v>
      </c>
      <c r="D5476" s="400" t="s">
        <v>5949</v>
      </c>
    </row>
    <row r="5477" spans="1:4" ht="13.5">
      <c r="A5477" s="399">
        <v>89296</v>
      </c>
      <c r="B5477" s="398" t="s">
        <v>10584</v>
      </c>
      <c r="C5477" s="398" t="s">
        <v>2498</v>
      </c>
      <c r="D5477" s="400" t="s">
        <v>14971</v>
      </c>
    </row>
    <row r="5478" spans="1:4" ht="13.5">
      <c r="A5478" s="399">
        <v>89297</v>
      </c>
      <c r="B5478" s="398" t="s">
        <v>10585</v>
      </c>
      <c r="C5478" s="398" t="s">
        <v>2498</v>
      </c>
      <c r="D5478" s="400" t="s">
        <v>16362</v>
      </c>
    </row>
    <row r="5479" spans="1:4" ht="13.5">
      <c r="A5479" s="399">
        <v>89298</v>
      </c>
      <c r="B5479" s="398" t="s">
        <v>10586</v>
      </c>
      <c r="C5479" s="398" t="s">
        <v>2498</v>
      </c>
      <c r="D5479" s="400" t="s">
        <v>16363</v>
      </c>
    </row>
    <row r="5480" spans="1:4" ht="13.5">
      <c r="A5480" s="399">
        <v>89299</v>
      </c>
      <c r="B5480" s="398" t="s">
        <v>10587</v>
      </c>
      <c r="C5480" s="398" t="s">
        <v>2498</v>
      </c>
      <c r="D5480" s="400" t="s">
        <v>16364</v>
      </c>
    </row>
    <row r="5481" spans="1:4" ht="13.5">
      <c r="A5481" s="399">
        <v>89300</v>
      </c>
      <c r="B5481" s="398" t="s">
        <v>10588</v>
      </c>
      <c r="C5481" s="398" t="s">
        <v>2498</v>
      </c>
      <c r="D5481" s="400" t="s">
        <v>16365</v>
      </c>
    </row>
    <row r="5482" spans="1:4" ht="13.5">
      <c r="A5482" s="399">
        <v>89301</v>
      </c>
      <c r="B5482" s="398" t="s">
        <v>10589</v>
      </c>
      <c r="C5482" s="398" t="s">
        <v>2498</v>
      </c>
      <c r="D5482" s="400" t="s">
        <v>14368</v>
      </c>
    </row>
    <row r="5483" spans="1:4" ht="13.5">
      <c r="A5483" s="399">
        <v>89302</v>
      </c>
      <c r="B5483" s="398" t="s">
        <v>10590</v>
      </c>
      <c r="C5483" s="398" t="s">
        <v>2498</v>
      </c>
      <c r="D5483" s="400" t="s">
        <v>16366</v>
      </c>
    </row>
    <row r="5484" spans="1:4" ht="13.5">
      <c r="A5484" s="399">
        <v>89303</v>
      </c>
      <c r="B5484" s="398" t="s">
        <v>10592</v>
      </c>
      <c r="C5484" s="398" t="s">
        <v>2498</v>
      </c>
      <c r="D5484" s="400" t="s">
        <v>16367</v>
      </c>
    </row>
    <row r="5485" spans="1:4" ht="13.5">
      <c r="A5485" s="399">
        <v>89304</v>
      </c>
      <c r="B5485" s="398" t="s">
        <v>10593</v>
      </c>
      <c r="C5485" s="398" t="s">
        <v>2498</v>
      </c>
      <c r="D5485" s="400" t="s">
        <v>7810</v>
      </c>
    </row>
    <row r="5486" spans="1:4" ht="13.5">
      <c r="A5486" s="399">
        <v>89305</v>
      </c>
      <c r="B5486" s="398" t="s">
        <v>10594</v>
      </c>
      <c r="C5486" s="398" t="s">
        <v>2498</v>
      </c>
      <c r="D5486" s="400" t="s">
        <v>16368</v>
      </c>
    </row>
    <row r="5487" spans="1:4" ht="13.5">
      <c r="A5487" s="399">
        <v>89306</v>
      </c>
      <c r="B5487" s="398" t="s">
        <v>10595</v>
      </c>
      <c r="C5487" s="398" t="s">
        <v>2498</v>
      </c>
      <c r="D5487" s="400" t="s">
        <v>13306</v>
      </c>
    </row>
    <row r="5488" spans="1:4" ht="13.5">
      <c r="A5488" s="399">
        <v>89307</v>
      </c>
      <c r="B5488" s="398" t="s">
        <v>10596</v>
      </c>
      <c r="C5488" s="398" t="s">
        <v>2498</v>
      </c>
      <c r="D5488" s="400" t="s">
        <v>16369</v>
      </c>
    </row>
    <row r="5489" spans="1:4" ht="13.5">
      <c r="A5489" s="399">
        <v>89308</v>
      </c>
      <c r="B5489" s="398" t="s">
        <v>10597</v>
      </c>
      <c r="C5489" s="398" t="s">
        <v>2498</v>
      </c>
      <c r="D5489" s="400" t="s">
        <v>16370</v>
      </c>
    </row>
    <row r="5490" spans="1:4" ht="13.5">
      <c r="A5490" s="399">
        <v>89309</v>
      </c>
      <c r="B5490" s="398" t="s">
        <v>10598</v>
      </c>
      <c r="C5490" s="398" t="s">
        <v>2498</v>
      </c>
      <c r="D5490" s="400" t="s">
        <v>16371</v>
      </c>
    </row>
    <row r="5491" spans="1:4" ht="13.5">
      <c r="A5491" s="399">
        <v>89310</v>
      </c>
      <c r="B5491" s="398" t="s">
        <v>10599</v>
      </c>
      <c r="C5491" s="398" t="s">
        <v>2498</v>
      </c>
      <c r="D5491" s="400" t="s">
        <v>16372</v>
      </c>
    </row>
    <row r="5492" spans="1:4" ht="13.5">
      <c r="A5492" s="399">
        <v>89311</v>
      </c>
      <c r="B5492" s="398" t="s">
        <v>10601</v>
      </c>
      <c r="C5492" s="398" t="s">
        <v>2498</v>
      </c>
      <c r="D5492" s="400" t="s">
        <v>16373</v>
      </c>
    </row>
    <row r="5493" spans="1:4" ht="13.5">
      <c r="A5493" s="399">
        <v>89312</v>
      </c>
      <c r="B5493" s="398" t="s">
        <v>10602</v>
      </c>
      <c r="C5493" s="398" t="s">
        <v>2498</v>
      </c>
      <c r="D5493" s="400" t="s">
        <v>14726</v>
      </c>
    </row>
    <row r="5494" spans="1:4" ht="13.5">
      <c r="A5494" s="399">
        <v>89313</v>
      </c>
      <c r="B5494" s="398" t="s">
        <v>10603</v>
      </c>
      <c r="C5494" s="398" t="s">
        <v>2498</v>
      </c>
      <c r="D5494" s="400" t="s">
        <v>15056</v>
      </c>
    </row>
    <row r="5495" spans="1:4" ht="13.5">
      <c r="A5495" s="399">
        <v>101157</v>
      </c>
      <c r="B5495" s="398" t="s">
        <v>10604</v>
      </c>
      <c r="C5495" s="398" t="s">
        <v>2498</v>
      </c>
      <c r="D5495" s="400" t="s">
        <v>16374</v>
      </c>
    </row>
    <row r="5496" spans="1:4" ht="13.5">
      <c r="A5496" s="399">
        <v>101158</v>
      </c>
      <c r="B5496" s="398" t="s">
        <v>10605</v>
      </c>
      <c r="C5496" s="398" t="s">
        <v>2498</v>
      </c>
      <c r="D5496" s="400" t="s">
        <v>16375</v>
      </c>
    </row>
    <row r="5497" spans="1:4" ht="13.5">
      <c r="A5497" s="399">
        <v>101162</v>
      </c>
      <c r="B5497" s="398" t="s">
        <v>10606</v>
      </c>
      <c r="C5497" s="398" t="s">
        <v>2498</v>
      </c>
      <c r="D5497" s="400" t="s">
        <v>16376</v>
      </c>
    </row>
    <row r="5498" spans="1:4" ht="13.5">
      <c r="A5498" s="399">
        <v>103316</v>
      </c>
      <c r="B5498" s="398" t="s">
        <v>16377</v>
      </c>
      <c r="C5498" s="398" t="s">
        <v>2498</v>
      </c>
      <c r="D5498" s="400" t="s">
        <v>16378</v>
      </c>
    </row>
    <row r="5499" spans="1:4" ht="13.5">
      <c r="A5499" s="399">
        <v>103317</v>
      </c>
      <c r="B5499" s="398" t="s">
        <v>16379</v>
      </c>
      <c r="C5499" s="398" t="s">
        <v>2498</v>
      </c>
      <c r="D5499" s="400" t="s">
        <v>16380</v>
      </c>
    </row>
    <row r="5500" spans="1:4" ht="13.5">
      <c r="A5500" s="399">
        <v>103318</v>
      </c>
      <c r="B5500" s="398" t="s">
        <v>16381</v>
      </c>
      <c r="C5500" s="398" t="s">
        <v>2498</v>
      </c>
      <c r="D5500" s="400" t="s">
        <v>13303</v>
      </c>
    </row>
    <row r="5501" spans="1:4" ht="13.5">
      <c r="A5501" s="399">
        <v>103319</v>
      </c>
      <c r="B5501" s="398" t="s">
        <v>16382</v>
      </c>
      <c r="C5501" s="398" t="s">
        <v>2498</v>
      </c>
      <c r="D5501" s="400" t="s">
        <v>16383</v>
      </c>
    </row>
    <row r="5502" spans="1:4" ht="13.5">
      <c r="A5502" s="399">
        <v>103320</v>
      </c>
      <c r="B5502" s="398" t="s">
        <v>16384</v>
      </c>
      <c r="C5502" s="398" t="s">
        <v>2498</v>
      </c>
      <c r="D5502" s="400" t="s">
        <v>16385</v>
      </c>
    </row>
    <row r="5503" spans="1:4" ht="13.5">
      <c r="A5503" s="399">
        <v>103321</v>
      </c>
      <c r="B5503" s="398" t="s">
        <v>16386</v>
      </c>
      <c r="C5503" s="398" t="s">
        <v>2498</v>
      </c>
      <c r="D5503" s="400" t="s">
        <v>16387</v>
      </c>
    </row>
    <row r="5504" spans="1:4" ht="13.5">
      <c r="A5504" s="399">
        <v>103336</v>
      </c>
      <c r="B5504" s="398" t="s">
        <v>16388</v>
      </c>
      <c r="C5504" s="398" t="s">
        <v>2498</v>
      </c>
      <c r="D5504" s="400" t="s">
        <v>16389</v>
      </c>
    </row>
    <row r="5505" spans="1:4" ht="13.5">
      <c r="A5505" s="399">
        <v>103337</v>
      </c>
      <c r="B5505" s="398" t="s">
        <v>16390</v>
      </c>
      <c r="C5505" s="398" t="s">
        <v>2498</v>
      </c>
      <c r="D5505" s="400" t="s">
        <v>16391</v>
      </c>
    </row>
    <row r="5506" spans="1:4" ht="13.5">
      <c r="A5506" s="399">
        <v>103338</v>
      </c>
      <c r="B5506" s="398" t="s">
        <v>16392</v>
      </c>
      <c r="C5506" s="398" t="s">
        <v>2498</v>
      </c>
      <c r="D5506" s="400" t="s">
        <v>16393</v>
      </c>
    </row>
    <row r="5507" spans="1:4" ht="13.5">
      <c r="A5507" s="399">
        <v>103339</v>
      </c>
      <c r="B5507" s="398" t="s">
        <v>16394</v>
      </c>
      <c r="C5507" s="398" t="s">
        <v>2498</v>
      </c>
      <c r="D5507" s="400" t="s">
        <v>16395</v>
      </c>
    </row>
    <row r="5508" spans="1:4" ht="13.5">
      <c r="A5508" s="399">
        <v>103340</v>
      </c>
      <c r="B5508" s="398" t="s">
        <v>16396</v>
      </c>
      <c r="C5508" s="398" t="s">
        <v>2498</v>
      </c>
      <c r="D5508" s="400" t="s">
        <v>16397</v>
      </c>
    </row>
    <row r="5509" spans="1:4" ht="13.5">
      <c r="A5509" s="399">
        <v>103341</v>
      </c>
      <c r="B5509" s="398" t="s">
        <v>16398</v>
      </c>
      <c r="C5509" s="398" t="s">
        <v>2498</v>
      </c>
      <c r="D5509" s="400" t="s">
        <v>16399</v>
      </c>
    </row>
    <row r="5510" spans="1:4" ht="13.5">
      <c r="A5510" s="399">
        <v>103342</v>
      </c>
      <c r="B5510" s="398" t="s">
        <v>16400</v>
      </c>
      <c r="C5510" s="398" t="s">
        <v>2498</v>
      </c>
      <c r="D5510" s="400" t="s">
        <v>16401</v>
      </c>
    </row>
    <row r="5511" spans="1:4" ht="13.5">
      <c r="A5511" s="399">
        <v>103343</v>
      </c>
      <c r="B5511" s="398" t="s">
        <v>16402</v>
      </c>
      <c r="C5511" s="398" t="s">
        <v>2498</v>
      </c>
      <c r="D5511" s="400" t="s">
        <v>16403</v>
      </c>
    </row>
    <row r="5512" spans="1:4" ht="13.5">
      <c r="A5512" s="399">
        <v>89453</v>
      </c>
      <c r="B5512" s="398" t="s">
        <v>10609</v>
      </c>
      <c r="C5512" s="398" t="s">
        <v>2498</v>
      </c>
      <c r="D5512" s="400" t="s">
        <v>16404</v>
      </c>
    </row>
    <row r="5513" spans="1:4" ht="13.5">
      <c r="A5513" s="399">
        <v>89454</v>
      </c>
      <c r="B5513" s="398" t="s">
        <v>10610</v>
      </c>
      <c r="C5513" s="398" t="s">
        <v>2498</v>
      </c>
      <c r="D5513" s="400" t="s">
        <v>16405</v>
      </c>
    </row>
    <row r="5514" spans="1:4" ht="13.5">
      <c r="A5514" s="399">
        <v>89455</v>
      </c>
      <c r="B5514" s="398" t="s">
        <v>10612</v>
      </c>
      <c r="C5514" s="398" t="s">
        <v>2498</v>
      </c>
      <c r="D5514" s="400" t="s">
        <v>15526</v>
      </c>
    </row>
    <row r="5515" spans="1:4" ht="13.5">
      <c r="A5515" s="399">
        <v>89456</v>
      </c>
      <c r="B5515" s="398" t="s">
        <v>10613</v>
      </c>
      <c r="C5515" s="398" t="s">
        <v>2498</v>
      </c>
      <c r="D5515" s="400" t="s">
        <v>16406</v>
      </c>
    </row>
    <row r="5516" spans="1:4" ht="13.5">
      <c r="A5516" s="399">
        <v>89457</v>
      </c>
      <c r="B5516" s="398" t="s">
        <v>10614</v>
      </c>
      <c r="C5516" s="398" t="s">
        <v>2498</v>
      </c>
      <c r="D5516" s="400" t="s">
        <v>16407</v>
      </c>
    </row>
    <row r="5517" spans="1:4" ht="13.5">
      <c r="A5517" s="399">
        <v>89458</v>
      </c>
      <c r="B5517" s="398" t="s">
        <v>10615</v>
      </c>
      <c r="C5517" s="398" t="s">
        <v>2498</v>
      </c>
      <c r="D5517" s="400" t="s">
        <v>16408</v>
      </c>
    </row>
    <row r="5518" spans="1:4" ht="13.5">
      <c r="A5518" s="399">
        <v>89459</v>
      </c>
      <c r="B5518" s="398" t="s">
        <v>10616</v>
      </c>
      <c r="C5518" s="398" t="s">
        <v>2498</v>
      </c>
      <c r="D5518" s="400" t="s">
        <v>16409</v>
      </c>
    </row>
    <row r="5519" spans="1:4" ht="13.5">
      <c r="A5519" s="399">
        <v>89460</v>
      </c>
      <c r="B5519" s="398" t="s">
        <v>10617</v>
      </c>
      <c r="C5519" s="398" t="s">
        <v>2498</v>
      </c>
      <c r="D5519" s="400" t="s">
        <v>16410</v>
      </c>
    </row>
    <row r="5520" spans="1:4" ht="13.5">
      <c r="A5520" s="399">
        <v>89462</v>
      </c>
      <c r="B5520" s="398" t="s">
        <v>10618</v>
      </c>
      <c r="C5520" s="398" t="s">
        <v>2498</v>
      </c>
      <c r="D5520" s="400" t="s">
        <v>16411</v>
      </c>
    </row>
    <row r="5521" spans="1:4" ht="13.5">
      <c r="A5521" s="399">
        <v>89463</v>
      </c>
      <c r="B5521" s="398" t="s">
        <v>10619</v>
      </c>
      <c r="C5521" s="398" t="s">
        <v>2498</v>
      </c>
      <c r="D5521" s="400" t="s">
        <v>16412</v>
      </c>
    </row>
    <row r="5522" spans="1:4" ht="13.5">
      <c r="A5522" s="399">
        <v>89464</v>
      </c>
      <c r="B5522" s="398" t="s">
        <v>10620</v>
      </c>
      <c r="C5522" s="398" t="s">
        <v>2498</v>
      </c>
      <c r="D5522" s="400" t="s">
        <v>16413</v>
      </c>
    </row>
    <row r="5523" spans="1:4" ht="13.5">
      <c r="A5523" s="399">
        <v>89465</v>
      </c>
      <c r="B5523" s="398" t="s">
        <v>10621</v>
      </c>
      <c r="C5523" s="398" t="s">
        <v>2498</v>
      </c>
      <c r="D5523" s="400" t="s">
        <v>9238</v>
      </c>
    </row>
    <row r="5524" spans="1:4" ht="13.5">
      <c r="A5524" s="399">
        <v>89466</v>
      </c>
      <c r="B5524" s="398" t="s">
        <v>10622</v>
      </c>
      <c r="C5524" s="398" t="s">
        <v>2498</v>
      </c>
      <c r="D5524" s="400" t="s">
        <v>16414</v>
      </c>
    </row>
    <row r="5525" spans="1:4" ht="13.5">
      <c r="A5525" s="399">
        <v>89467</v>
      </c>
      <c r="B5525" s="398" t="s">
        <v>10623</v>
      </c>
      <c r="C5525" s="398" t="s">
        <v>2498</v>
      </c>
      <c r="D5525" s="400" t="s">
        <v>8146</v>
      </c>
    </row>
    <row r="5526" spans="1:4" ht="13.5">
      <c r="A5526" s="399">
        <v>89468</v>
      </c>
      <c r="B5526" s="398" t="s">
        <v>10624</v>
      </c>
      <c r="C5526" s="398" t="s">
        <v>2498</v>
      </c>
      <c r="D5526" s="400" t="s">
        <v>16415</v>
      </c>
    </row>
    <row r="5527" spans="1:4" ht="13.5">
      <c r="A5527" s="399">
        <v>89469</v>
      </c>
      <c r="B5527" s="398" t="s">
        <v>10625</v>
      </c>
      <c r="C5527" s="398" t="s">
        <v>2498</v>
      </c>
      <c r="D5527" s="400" t="s">
        <v>16416</v>
      </c>
    </row>
    <row r="5528" spans="1:4" ht="13.5">
      <c r="A5528" s="399">
        <v>89470</v>
      </c>
      <c r="B5528" s="398" t="s">
        <v>10626</v>
      </c>
      <c r="C5528" s="398" t="s">
        <v>2498</v>
      </c>
      <c r="D5528" s="400" t="s">
        <v>16417</v>
      </c>
    </row>
    <row r="5529" spans="1:4" ht="13.5">
      <c r="A5529" s="399">
        <v>89471</v>
      </c>
      <c r="B5529" s="398" t="s">
        <v>10627</v>
      </c>
      <c r="C5529" s="398" t="s">
        <v>2498</v>
      </c>
      <c r="D5529" s="400" t="s">
        <v>15871</v>
      </c>
    </row>
    <row r="5530" spans="1:4" ht="13.5">
      <c r="A5530" s="399">
        <v>89472</v>
      </c>
      <c r="B5530" s="398" t="s">
        <v>10628</v>
      </c>
      <c r="C5530" s="398" t="s">
        <v>2498</v>
      </c>
      <c r="D5530" s="400" t="s">
        <v>16418</v>
      </c>
    </row>
    <row r="5531" spans="1:4" ht="13.5">
      <c r="A5531" s="399">
        <v>89473</v>
      </c>
      <c r="B5531" s="398" t="s">
        <v>10629</v>
      </c>
      <c r="C5531" s="398" t="s">
        <v>2498</v>
      </c>
      <c r="D5531" s="400" t="s">
        <v>16419</v>
      </c>
    </row>
    <row r="5532" spans="1:4" ht="13.5">
      <c r="A5532" s="399">
        <v>89474</v>
      </c>
      <c r="B5532" s="398" t="s">
        <v>10630</v>
      </c>
      <c r="C5532" s="398" t="s">
        <v>2498</v>
      </c>
      <c r="D5532" s="400" t="s">
        <v>16420</v>
      </c>
    </row>
    <row r="5533" spans="1:4" ht="13.5">
      <c r="A5533" s="399">
        <v>89475</v>
      </c>
      <c r="B5533" s="398" t="s">
        <v>10632</v>
      </c>
      <c r="C5533" s="398" t="s">
        <v>2498</v>
      </c>
      <c r="D5533" s="400" t="s">
        <v>16421</v>
      </c>
    </row>
    <row r="5534" spans="1:4" ht="13.5">
      <c r="A5534" s="399">
        <v>89476</v>
      </c>
      <c r="B5534" s="398" t="s">
        <v>10633</v>
      </c>
      <c r="C5534" s="398" t="s">
        <v>2498</v>
      </c>
      <c r="D5534" s="400" t="s">
        <v>13190</v>
      </c>
    </row>
    <row r="5535" spans="1:4" ht="13.5">
      <c r="A5535" s="399">
        <v>89477</v>
      </c>
      <c r="B5535" s="398" t="s">
        <v>10634</v>
      </c>
      <c r="C5535" s="398" t="s">
        <v>2498</v>
      </c>
      <c r="D5535" s="400" t="s">
        <v>16422</v>
      </c>
    </row>
    <row r="5536" spans="1:4" ht="13.5">
      <c r="A5536" s="399">
        <v>89478</v>
      </c>
      <c r="B5536" s="398" t="s">
        <v>10635</v>
      </c>
      <c r="C5536" s="398" t="s">
        <v>2498</v>
      </c>
      <c r="D5536" s="400" t="s">
        <v>15497</v>
      </c>
    </row>
    <row r="5537" spans="1:4" ht="13.5">
      <c r="A5537" s="399">
        <v>89479</v>
      </c>
      <c r="B5537" s="398" t="s">
        <v>10636</v>
      </c>
      <c r="C5537" s="398" t="s">
        <v>2498</v>
      </c>
      <c r="D5537" s="400" t="s">
        <v>16423</v>
      </c>
    </row>
    <row r="5538" spans="1:4" ht="13.5">
      <c r="A5538" s="399">
        <v>89480</v>
      </c>
      <c r="B5538" s="398" t="s">
        <v>10637</v>
      </c>
      <c r="C5538" s="398" t="s">
        <v>2498</v>
      </c>
      <c r="D5538" s="400" t="s">
        <v>16424</v>
      </c>
    </row>
    <row r="5539" spans="1:4" ht="13.5">
      <c r="A5539" s="399">
        <v>89483</v>
      </c>
      <c r="B5539" s="398" t="s">
        <v>10638</v>
      </c>
      <c r="C5539" s="398" t="s">
        <v>2498</v>
      </c>
      <c r="D5539" s="400" t="s">
        <v>16425</v>
      </c>
    </row>
    <row r="5540" spans="1:4" ht="13.5">
      <c r="A5540" s="399">
        <v>89484</v>
      </c>
      <c r="B5540" s="398" t="s">
        <v>10639</v>
      </c>
      <c r="C5540" s="398" t="s">
        <v>2498</v>
      </c>
      <c r="D5540" s="400" t="s">
        <v>16426</v>
      </c>
    </row>
    <row r="5541" spans="1:4" ht="13.5">
      <c r="A5541" s="399">
        <v>89486</v>
      </c>
      <c r="B5541" s="398" t="s">
        <v>10640</v>
      </c>
      <c r="C5541" s="398" t="s">
        <v>2498</v>
      </c>
      <c r="D5541" s="400" t="s">
        <v>16427</v>
      </c>
    </row>
    <row r="5542" spans="1:4" ht="13.5">
      <c r="A5542" s="399">
        <v>89487</v>
      </c>
      <c r="B5542" s="398" t="s">
        <v>10641</v>
      </c>
      <c r="C5542" s="398" t="s">
        <v>2498</v>
      </c>
      <c r="D5542" s="400" t="s">
        <v>16428</v>
      </c>
    </row>
    <row r="5543" spans="1:4" ht="13.5">
      <c r="A5543" s="399">
        <v>89488</v>
      </c>
      <c r="B5543" s="398" t="s">
        <v>10642</v>
      </c>
      <c r="C5543" s="398" t="s">
        <v>2498</v>
      </c>
      <c r="D5543" s="400" t="s">
        <v>16429</v>
      </c>
    </row>
    <row r="5544" spans="1:4" ht="13.5">
      <c r="A5544" s="399">
        <v>91815</v>
      </c>
      <c r="B5544" s="398" t="s">
        <v>10643</v>
      </c>
      <c r="C5544" s="398" t="s">
        <v>2498</v>
      </c>
      <c r="D5544" s="400" t="s">
        <v>16430</v>
      </c>
    </row>
    <row r="5545" spans="1:4" ht="13.5">
      <c r="A5545" s="399">
        <v>91816</v>
      </c>
      <c r="B5545" s="398" t="s">
        <v>10644</v>
      </c>
      <c r="C5545" s="398" t="s">
        <v>2498</v>
      </c>
      <c r="D5545" s="400" t="s">
        <v>8069</v>
      </c>
    </row>
    <row r="5546" spans="1:4" ht="13.5">
      <c r="A5546" s="399">
        <v>101161</v>
      </c>
      <c r="B5546" s="398" t="s">
        <v>10645</v>
      </c>
      <c r="C5546" s="398" t="s">
        <v>2498</v>
      </c>
      <c r="D5546" s="400" t="s">
        <v>16431</v>
      </c>
    </row>
    <row r="5547" spans="1:4" ht="13.5">
      <c r="A5547" s="399">
        <v>101163</v>
      </c>
      <c r="B5547" s="398" t="s">
        <v>10646</v>
      </c>
      <c r="C5547" s="398" t="s">
        <v>2498</v>
      </c>
      <c r="D5547" s="400" t="s">
        <v>16432</v>
      </c>
    </row>
    <row r="5548" spans="1:4" ht="13.5">
      <c r="A5548" s="399">
        <v>101164</v>
      </c>
      <c r="B5548" s="398" t="s">
        <v>10647</v>
      </c>
      <c r="C5548" s="398" t="s">
        <v>2498</v>
      </c>
      <c r="D5548" s="400" t="s">
        <v>16433</v>
      </c>
    </row>
    <row r="5549" spans="1:4" ht="13.5">
      <c r="A5549" s="399">
        <v>96358</v>
      </c>
      <c r="B5549" s="398" t="s">
        <v>10648</v>
      </c>
      <c r="C5549" s="398" t="s">
        <v>2498</v>
      </c>
      <c r="D5549" s="400" t="s">
        <v>16434</v>
      </c>
    </row>
    <row r="5550" spans="1:4" ht="13.5">
      <c r="A5550" s="399">
        <v>96359</v>
      </c>
      <c r="B5550" s="398" t="s">
        <v>10649</v>
      </c>
      <c r="C5550" s="398" t="s">
        <v>2498</v>
      </c>
      <c r="D5550" s="400" t="s">
        <v>16435</v>
      </c>
    </row>
    <row r="5551" spans="1:4" ht="13.5">
      <c r="A5551" s="399">
        <v>96360</v>
      </c>
      <c r="B5551" s="398" t="s">
        <v>10651</v>
      </c>
      <c r="C5551" s="398" t="s">
        <v>2498</v>
      </c>
      <c r="D5551" s="400" t="s">
        <v>16436</v>
      </c>
    </row>
    <row r="5552" spans="1:4" ht="13.5">
      <c r="A5552" s="399">
        <v>96361</v>
      </c>
      <c r="B5552" s="398" t="s">
        <v>10652</v>
      </c>
      <c r="C5552" s="398" t="s">
        <v>2498</v>
      </c>
      <c r="D5552" s="400" t="s">
        <v>16437</v>
      </c>
    </row>
    <row r="5553" spans="1:4" ht="13.5">
      <c r="A5553" s="399">
        <v>96362</v>
      </c>
      <c r="B5553" s="398" t="s">
        <v>10653</v>
      </c>
      <c r="C5553" s="398" t="s">
        <v>2498</v>
      </c>
      <c r="D5553" s="400" t="s">
        <v>16438</v>
      </c>
    </row>
    <row r="5554" spans="1:4" ht="13.5">
      <c r="A5554" s="399">
        <v>96363</v>
      </c>
      <c r="B5554" s="398" t="s">
        <v>10655</v>
      </c>
      <c r="C5554" s="398" t="s">
        <v>2498</v>
      </c>
      <c r="D5554" s="400" t="s">
        <v>16439</v>
      </c>
    </row>
    <row r="5555" spans="1:4" ht="13.5">
      <c r="A5555" s="399">
        <v>96364</v>
      </c>
      <c r="B5555" s="398" t="s">
        <v>10656</v>
      </c>
      <c r="C5555" s="398" t="s">
        <v>2498</v>
      </c>
      <c r="D5555" s="400" t="s">
        <v>16440</v>
      </c>
    </row>
    <row r="5556" spans="1:4" ht="13.5">
      <c r="A5556" s="399">
        <v>96365</v>
      </c>
      <c r="B5556" s="398" t="s">
        <v>10657</v>
      </c>
      <c r="C5556" s="398" t="s">
        <v>2498</v>
      </c>
      <c r="D5556" s="400" t="s">
        <v>16441</v>
      </c>
    </row>
    <row r="5557" spans="1:4" ht="13.5">
      <c r="A5557" s="399">
        <v>96366</v>
      </c>
      <c r="B5557" s="398" t="s">
        <v>10658</v>
      </c>
      <c r="C5557" s="398" t="s">
        <v>2498</v>
      </c>
      <c r="D5557" s="400" t="s">
        <v>11831</v>
      </c>
    </row>
    <row r="5558" spans="1:4" ht="13.5">
      <c r="A5558" s="399">
        <v>96367</v>
      </c>
      <c r="B5558" s="398" t="s">
        <v>10659</v>
      </c>
      <c r="C5558" s="398" t="s">
        <v>2498</v>
      </c>
      <c r="D5558" s="400" t="s">
        <v>16442</v>
      </c>
    </row>
    <row r="5559" spans="1:4" ht="13.5">
      <c r="A5559" s="399">
        <v>96368</v>
      </c>
      <c r="B5559" s="398" t="s">
        <v>10660</v>
      </c>
      <c r="C5559" s="398" t="s">
        <v>2498</v>
      </c>
      <c r="D5559" s="400" t="s">
        <v>16443</v>
      </c>
    </row>
    <row r="5560" spans="1:4" ht="13.5">
      <c r="A5560" s="399">
        <v>96369</v>
      </c>
      <c r="B5560" s="398" t="s">
        <v>10661</v>
      </c>
      <c r="C5560" s="398" t="s">
        <v>2498</v>
      </c>
      <c r="D5560" s="400" t="s">
        <v>11387</v>
      </c>
    </row>
    <row r="5561" spans="1:4" ht="13.5">
      <c r="A5561" s="399">
        <v>96370</v>
      </c>
      <c r="B5561" s="398" t="s">
        <v>10662</v>
      </c>
      <c r="C5561" s="398" t="s">
        <v>2498</v>
      </c>
      <c r="D5561" s="400" t="s">
        <v>16444</v>
      </c>
    </row>
    <row r="5562" spans="1:4" ht="13.5">
      <c r="A5562" s="399">
        <v>96371</v>
      </c>
      <c r="B5562" s="398" t="s">
        <v>10663</v>
      </c>
      <c r="C5562" s="398" t="s">
        <v>2498</v>
      </c>
      <c r="D5562" s="400" t="s">
        <v>16445</v>
      </c>
    </row>
    <row r="5563" spans="1:4" ht="13.5">
      <c r="A5563" s="399">
        <v>96373</v>
      </c>
      <c r="B5563" s="398" t="s">
        <v>10664</v>
      </c>
      <c r="C5563" s="398" t="s">
        <v>81</v>
      </c>
      <c r="D5563" s="400" t="s">
        <v>16446</v>
      </c>
    </row>
    <row r="5564" spans="1:4" ht="13.5">
      <c r="A5564" s="399">
        <v>96374</v>
      </c>
      <c r="B5564" s="398" t="s">
        <v>10665</v>
      </c>
      <c r="C5564" s="398" t="s">
        <v>81</v>
      </c>
      <c r="D5564" s="400" t="s">
        <v>13122</v>
      </c>
    </row>
    <row r="5565" spans="1:4" ht="13.5">
      <c r="A5565" s="399">
        <v>102235</v>
      </c>
      <c r="B5565" s="398" t="s">
        <v>10666</v>
      </c>
      <c r="C5565" s="398" t="s">
        <v>2498</v>
      </c>
      <c r="D5565" s="400" t="s">
        <v>16447</v>
      </c>
    </row>
    <row r="5566" spans="1:4" ht="13.5">
      <c r="A5566" s="399">
        <v>102253</v>
      </c>
      <c r="B5566" s="398" t="s">
        <v>10667</v>
      </c>
      <c r="C5566" s="398" t="s">
        <v>2498</v>
      </c>
      <c r="D5566" s="400" t="s">
        <v>16448</v>
      </c>
    </row>
    <row r="5567" spans="1:4" ht="13.5">
      <c r="A5567" s="399">
        <v>102254</v>
      </c>
      <c r="B5567" s="398" t="s">
        <v>10668</v>
      </c>
      <c r="C5567" s="398" t="s">
        <v>2498</v>
      </c>
      <c r="D5567" s="400" t="s">
        <v>16449</v>
      </c>
    </row>
    <row r="5568" spans="1:4" ht="13.5">
      <c r="A5568" s="399">
        <v>102255</v>
      </c>
      <c r="B5568" s="398" t="s">
        <v>10669</v>
      </c>
      <c r="C5568" s="398" t="s">
        <v>2498</v>
      </c>
      <c r="D5568" s="400" t="s">
        <v>16450</v>
      </c>
    </row>
    <row r="5569" spans="1:4" ht="13.5">
      <c r="A5569" s="399">
        <v>102256</v>
      </c>
      <c r="B5569" s="398" t="s">
        <v>10670</v>
      </c>
      <c r="C5569" s="398" t="s">
        <v>2498</v>
      </c>
      <c r="D5569" s="400" t="s">
        <v>16451</v>
      </c>
    </row>
    <row r="5570" spans="1:4" ht="13.5">
      <c r="A5570" s="399">
        <v>102257</v>
      </c>
      <c r="B5570" s="398" t="s">
        <v>10671</v>
      </c>
      <c r="C5570" s="398" t="s">
        <v>2498</v>
      </c>
      <c r="D5570" s="400" t="s">
        <v>16452</v>
      </c>
    </row>
    <row r="5571" spans="1:4" ht="13.5">
      <c r="A5571" s="399">
        <v>102258</v>
      </c>
      <c r="B5571" s="398" t="s">
        <v>10672</v>
      </c>
      <c r="C5571" s="398" t="s">
        <v>2498</v>
      </c>
      <c r="D5571" s="400" t="s">
        <v>16453</v>
      </c>
    </row>
    <row r="5572" spans="1:4" ht="13.5">
      <c r="A5572" s="399">
        <v>101154</v>
      </c>
      <c r="B5572" s="398" t="s">
        <v>10673</v>
      </c>
      <c r="C5572" s="398" t="s">
        <v>2498</v>
      </c>
      <c r="D5572" s="400" t="s">
        <v>16454</v>
      </c>
    </row>
    <row r="5573" spans="1:4" ht="13.5">
      <c r="A5573" s="399">
        <v>101155</v>
      </c>
      <c r="B5573" s="398" t="s">
        <v>10674</v>
      </c>
      <c r="C5573" s="398" t="s">
        <v>2498</v>
      </c>
      <c r="D5573" s="400" t="s">
        <v>16455</v>
      </c>
    </row>
    <row r="5574" spans="1:4" ht="13.5">
      <c r="A5574" s="399">
        <v>101156</v>
      </c>
      <c r="B5574" s="398" t="s">
        <v>10675</v>
      </c>
      <c r="C5574" s="398" t="s">
        <v>2498</v>
      </c>
      <c r="D5574" s="400" t="s">
        <v>16456</v>
      </c>
    </row>
    <row r="5575" spans="1:4" ht="13.5">
      <c r="A5575" s="399">
        <v>101810</v>
      </c>
      <c r="B5575" s="398" t="s">
        <v>10676</v>
      </c>
      <c r="C5575" s="398" t="s">
        <v>75</v>
      </c>
      <c r="D5575" s="400" t="s">
        <v>16457</v>
      </c>
    </row>
    <row r="5576" spans="1:4" ht="13.5">
      <c r="A5576" s="399">
        <v>101811</v>
      </c>
      <c r="B5576" s="398" t="s">
        <v>10677</v>
      </c>
      <c r="C5576" s="398" t="s">
        <v>75</v>
      </c>
      <c r="D5576" s="400" t="s">
        <v>16458</v>
      </c>
    </row>
    <row r="5577" spans="1:4" ht="13.5">
      <c r="A5577" s="399">
        <v>101812</v>
      </c>
      <c r="B5577" s="398" t="s">
        <v>10678</v>
      </c>
      <c r="C5577" s="398" t="s">
        <v>75</v>
      </c>
      <c r="D5577" s="400" t="s">
        <v>16459</v>
      </c>
    </row>
    <row r="5578" spans="1:4" ht="13.5">
      <c r="A5578" s="399">
        <v>101813</v>
      </c>
      <c r="B5578" s="398" t="s">
        <v>10679</v>
      </c>
      <c r="C5578" s="398" t="s">
        <v>75</v>
      </c>
      <c r="D5578" s="400" t="s">
        <v>16460</v>
      </c>
    </row>
    <row r="5579" spans="1:4" ht="13.5">
      <c r="A5579" s="399">
        <v>101814</v>
      </c>
      <c r="B5579" s="398" t="s">
        <v>10680</v>
      </c>
      <c r="C5579" s="398" t="s">
        <v>2498</v>
      </c>
      <c r="D5579" s="400" t="s">
        <v>13368</v>
      </c>
    </row>
    <row r="5580" spans="1:4" ht="13.5">
      <c r="A5580" s="399">
        <v>101815</v>
      </c>
      <c r="B5580" s="398" t="s">
        <v>10681</v>
      </c>
      <c r="C5580" s="398" t="s">
        <v>2498</v>
      </c>
      <c r="D5580" s="400" t="s">
        <v>16461</v>
      </c>
    </row>
    <row r="5581" spans="1:4" ht="13.5">
      <c r="A5581" s="399">
        <v>101816</v>
      </c>
      <c r="B5581" s="398" t="s">
        <v>10682</v>
      </c>
      <c r="C5581" s="398" t="s">
        <v>2498</v>
      </c>
      <c r="D5581" s="400" t="s">
        <v>16356</v>
      </c>
    </row>
    <row r="5582" spans="1:4" ht="13.5">
      <c r="A5582" s="399">
        <v>101817</v>
      </c>
      <c r="B5582" s="398" t="s">
        <v>10683</v>
      </c>
      <c r="C5582" s="398" t="s">
        <v>2498</v>
      </c>
      <c r="D5582" s="400" t="s">
        <v>16462</v>
      </c>
    </row>
    <row r="5583" spans="1:4" ht="13.5">
      <c r="A5583" s="399">
        <v>101818</v>
      </c>
      <c r="B5583" s="398" t="s">
        <v>10684</v>
      </c>
      <c r="C5583" s="398" t="s">
        <v>2498</v>
      </c>
      <c r="D5583" s="400" t="s">
        <v>16463</v>
      </c>
    </row>
    <row r="5584" spans="1:4" ht="13.5">
      <c r="A5584" s="399">
        <v>101819</v>
      </c>
      <c r="B5584" s="398" t="s">
        <v>10686</v>
      </c>
      <c r="C5584" s="398" t="s">
        <v>2498</v>
      </c>
      <c r="D5584" s="400" t="s">
        <v>16464</v>
      </c>
    </row>
    <row r="5585" spans="1:4" ht="13.5">
      <c r="A5585" s="399">
        <v>101820</v>
      </c>
      <c r="B5585" s="398" t="s">
        <v>10687</v>
      </c>
      <c r="C5585" s="398" t="s">
        <v>2498</v>
      </c>
      <c r="D5585" s="400" t="s">
        <v>14933</v>
      </c>
    </row>
    <row r="5586" spans="1:4" ht="13.5">
      <c r="A5586" s="399">
        <v>101822</v>
      </c>
      <c r="B5586" s="398" t="s">
        <v>10688</v>
      </c>
      <c r="C5586" s="398" t="s">
        <v>75</v>
      </c>
      <c r="D5586" s="400" t="s">
        <v>16465</v>
      </c>
    </row>
    <row r="5587" spans="1:4" ht="13.5">
      <c r="A5587" s="399">
        <v>101823</v>
      </c>
      <c r="B5587" s="398" t="s">
        <v>10689</v>
      </c>
      <c r="C5587" s="398" t="s">
        <v>75</v>
      </c>
      <c r="D5587" s="400" t="s">
        <v>16466</v>
      </c>
    </row>
    <row r="5588" spans="1:4" ht="13.5">
      <c r="A5588" s="399">
        <v>101824</v>
      </c>
      <c r="B5588" s="398" t="s">
        <v>10690</v>
      </c>
      <c r="C5588" s="398" t="s">
        <v>75</v>
      </c>
      <c r="D5588" s="400" t="s">
        <v>16467</v>
      </c>
    </row>
    <row r="5589" spans="1:4" ht="13.5">
      <c r="A5589" s="399">
        <v>101825</v>
      </c>
      <c r="B5589" s="398" t="s">
        <v>10691</v>
      </c>
      <c r="C5589" s="398" t="s">
        <v>75</v>
      </c>
      <c r="D5589" s="400" t="s">
        <v>16468</v>
      </c>
    </row>
    <row r="5590" spans="1:4" ht="13.5">
      <c r="A5590" s="399">
        <v>101826</v>
      </c>
      <c r="B5590" s="398" t="s">
        <v>10692</v>
      </c>
      <c r="C5590" s="398" t="s">
        <v>75</v>
      </c>
      <c r="D5590" s="400" t="s">
        <v>16469</v>
      </c>
    </row>
    <row r="5591" spans="1:4" ht="13.5">
      <c r="A5591" s="399">
        <v>101827</v>
      </c>
      <c r="B5591" s="398" t="s">
        <v>10693</v>
      </c>
      <c r="C5591" s="398" t="s">
        <v>75</v>
      </c>
      <c r="D5591" s="400" t="s">
        <v>16470</v>
      </c>
    </row>
    <row r="5592" spans="1:4" ht="13.5">
      <c r="A5592" s="399">
        <v>101828</v>
      </c>
      <c r="B5592" s="398" t="s">
        <v>10694</v>
      </c>
      <c r="C5592" s="398" t="s">
        <v>75</v>
      </c>
      <c r="D5592" s="400" t="s">
        <v>16471</v>
      </c>
    </row>
    <row r="5593" spans="1:4" ht="13.5">
      <c r="A5593" s="399">
        <v>101829</v>
      </c>
      <c r="B5593" s="398" t="s">
        <v>10695</v>
      </c>
      <c r="C5593" s="398" t="s">
        <v>75</v>
      </c>
      <c r="D5593" s="400" t="s">
        <v>16472</v>
      </c>
    </row>
    <row r="5594" spans="1:4" ht="13.5">
      <c r="A5594" s="399">
        <v>101830</v>
      </c>
      <c r="B5594" s="398" t="s">
        <v>10696</v>
      </c>
      <c r="C5594" s="398" t="s">
        <v>75</v>
      </c>
      <c r="D5594" s="400" t="s">
        <v>16473</v>
      </c>
    </row>
    <row r="5595" spans="1:4" ht="13.5">
      <c r="A5595" s="399">
        <v>101831</v>
      </c>
      <c r="B5595" s="398" t="s">
        <v>10697</v>
      </c>
      <c r="C5595" s="398" t="s">
        <v>75</v>
      </c>
      <c r="D5595" s="400" t="s">
        <v>16474</v>
      </c>
    </row>
    <row r="5596" spans="1:4" ht="13.5">
      <c r="A5596" s="399">
        <v>101832</v>
      </c>
      <c r="B5596" s="398" t="s">
        <v>10698</v>
      </c>
      <c r="C5596" s="398" t="s">
        <v>75</v>
      </c>
      <c r="D5596" s="400" t="s">
        <v>16475</v>
      </c>
    </row>
    <row r="5597" spans="1:4" ht="13.5">
      <c r="A5597" s="399">
        <v>101833</v>
      </c>
      <c r="B5597" s="398" t="s">
        <v>10699</v>
      </c>
      <c r="C5597" s="398" t="s">
        <v>75</v>
      </c>
      <c r="D5597" s="400" t="s">
        <v>16476</v>
      </c>
    </row>
    <row r="5598" spans="1:4" ht="13.5">
      <c r="A5598" s="399">
        <v>101834</v>
      </c>
      <c r="B5598" s="398" t="s">
        <v>10700</v>
      </c>
      <c r="C5598" s="398" t="s">
        <v>75</v>
      </c>
      <c r="D5598" s="400" t="s">
        <v>16477</v>
      </c>
    </row>
    <row r="5599" spans="1:4" ht="13.5">
      <c r="A5599" s="399">
        <v>101835</v>
      </c>
      <c r="B5599" s="398" t="s">
        <v>10701</v>
      </c>
      <c r="C5599" s="398" t="s">
        <v>75</v>
      </c>
      <c r="D5599" s="400" t="s">
        <v>16478</v>
      </c>
    </row>
    <row r="5600" spans="1:4" ht="13.5">
      <c r="A5600" s="399">
        <v>101836</v>
      </c>
      <c r="B5600" s="398" t="s">
        <v>10702</v>
      </c>
      <c r="C5600" s="398" t="s">
        <v>75</v>
      </c>
      <c r="D5600" s="400" t="s">
        <v>14713</v>
      </c>
    </row>
    <row r="5601" spans="1:4" ht="13.5">
      <c r="A5601" s="399">
        <v>101837</v>
      </c>
      <c r="B5601" s="398" t="s">
        <v>10703</v>
      </c>
      <c r="C5601" s="398" t="s">
        <v>75</v>
      </c>
      <c r="D5601" s="400" t="s">
        <v>6288</v>
      </c>
    </row>
    <row r="5602" spans="1:4" ht="13.5">
      <c r="A5602" s="399">
        <v>101838</v>
      </c>
      <c r="B5602" s="398" t="s">
        <v>10704</v>
      </c>
      <c r="C5602" s="398" t="s">
        <v>75</v>
      </c>
      <c r="D5602" s="400" t="s">
        <v>16479</v>
      </c>
    </row>
    <row r="5603" spans="1:4" ht="13.5">
      <c r="A5603" s="399">
        <v>101839</v>
      </c>
      <c r="B5603" s="398" t="s">
        <v>10705</v>
      </c>
      <c r="C5603" s="398" t="s">
        <v>75</v>
      </c>
      <c r="D5603" s="400" t="s">
        <v>16480</v>
      </c>
    </row>
    <row r="5604" spans="1:4" ht="13.5">
      <c r="A5604" s="399">
        <v>101840</v>
      </c>
      <c r="B5604" s="398" t="s">
        <v>10706</v>
      </c>
      <c r="C5604" s="398" t="s">
        <v>75</v>
      </c>
      <c r="D5604" s="400" t="s">
        <v>16481</v>
      </c>
    </row>
    <row r="5605" spans="1:4" ht="13.5">
      <c r="A5605" s="399">
        <v>101841</v>
      </c>
      <c r="B5605" s="398" t="s">
        <v>10707</v>
      </c>
      <c r="C5605" s="398" t="s">
        <v>75</v>
      </c>
      <c r="D5605" s="400" t="s">
        <v>16482</v>
      </c>
    </row>
    <row r="5606" spans="1:4" ht="13.5">
      <c r="A5606" s="399">
        <v>101842</v>
      </c>
      <c r="B5606" s="398" t="s">
        <v>10708</v>
      </c>
      <c r="C5606" s="398" t="s">
        <v>75</v>
      </c>
      <c r="D5606" s="400" t="s">
        <v>8207</v>
      </c>
    </row>
    <row r="5607" spans="1:4" ht="13.5">
      <c r="A5607" s="399">
        <v>101843</v>
      </c>
      <c r="B5607" s="398" t="s">
        <v>10709</v>
      </c>
      <c r="C5607" s="398" t="s">
        <v>75</v>
      </c>
      <c r="D5607" s="400" t="s">
        <v>16483</v>
      </c>
    </row>
    <row r="5608" spans="1:4" ht="13.5">
      <c r="A5608" s="399">
        <v>101844</v>
      </c>
      <c r="B5608" s="398" t="s">
        <v>10710</v>
      </c>
      <c r="C5608" s="398" t="s">
        <v>75</v>
      </c>
      <c r="D5608" s="400" t="s">
        <v>16484</v>
      </c>
    </row>
    <row r="5609" spans="1:4" ht="13.5">
      <c r="A5609" s="399">
        <v>101845</v>
      </c>
      <c r="B5609" s="398" t="s">
        <v>10711</v>
      </c>
      <c r="C5609" s="398" t="s">
        <v>75</v>
      </c>
      <c r="D5609" s="400" t="s">
        <v>16485</v>
      </c>
    </row>
    <row r="5610" spans="1:4" ht="13.5">
      <c r="A5610" s="399">
        <v>101846</v>
      </c>
      <c r="B5610" s="398" t="s">
        <v>10712</v>
      </c>
      <c r="C5610" s="398" t="s">
        <v>75</v>
      </c>
      <c r="D5610" s="400" t="s">
        <v>16486</v>
      </c>
    </row>
    <row r="5611" spans="1:4" ht="13.5">
      <c r="A5611" s="399">
        <v>101847</v>
      </c>
      <c r="B5611" s="398" t="s">
        <v>10713</v>
      </c>
      <c r="C5611" s="398" t="s">
        <v>75</v>
      </c>
      <c r="D5611" s="400" t="s">
        <v>16487</v>
      </c>
    </row>
    <row r="5612" spans="1:4" ht="13.5">
      <c r="A5612" s="399">
        <v>101848</v>
      </c>
      <c r="B5612" s="398" t="s">
        <v>10714</v>
      </c>
      <c r="C5612" s="398" t="s">
        <v>75</v>
      </c>
      <c r="D5612" s="400" t="s">
        <v>16488</v>
      </c>
    </row>
    <row r="5613" spans="1:4" ht="13.5">
      <c r="A5613" s="399">
        <v>101849</v>
      </c>
      <c r="B5613" s="398" t="s">
        <v>10715</v>
      </c>
      <c r="C5613" s="398" t="s">
        <v>75</v>
      </c>
      <c r="D5613" s="400" t="s">
        <v>16489</v>
      </c>
    </row>
    <row r="5614" spans="1:4" ht="13.5">
      <c r="A5614" s="399">
        <v>101850</v>
      </c>
      <c r="B5614" s="398" t="s">
        <v>10716</v>
      </c>
      <c r="C5614" s="398" t="s">
        <v>2498</v>
      </c>
      <c r="D5614" s="400" t="s">
        <v>5068</v>
      </c>
    </row>
    <row r="5615" spans="1:4" ht="13.5">
      <c r="A5615" s="399">
        <v>101851</v>
      </c>
      <c r="B5615" s="398" t="s">
        <v>10717</v>
      </c>
      <c r="C5615" s="398" t="s">
        <v>2498</v>
      </c>
      <c r="D5615" s="400" t="s">
        <v>16490</v>
      </c>
    </row>
    <row r="5616" spans="1:4" ht="13.5">
      <c r="A5616" s="399">
        <v>101852</v>
      </c>
      <c r="B5616" s="398" t="s">
        <v>10718</v>
      </c>
      <c r="C5616" s="398" t="s">
        <v>2498</v>
      </c>
      <c r="D5616" s="400" t="s">
        <v>16491</v>
      </c>
    </row>
    <row r="5617" spans="1:4" ht="13.5">
      <c r="A5617" s="399">
        <v>101853</v>
      </c>
      <c r="B5617" s="398" t="s">
        <v>10720</v>
      </c>
      <c r="C5617" s="398" t="s">
        <v>2498</v>
      </c>
      <c r="D5617" s="400" t="s">
        <v>16492</v>
      </c>
    </row>
    <row r="5618" spans="1:4" ht="13.5">
      <c r="A5618" s="399">
        <v>101854</v>
      </c>
      <c r="B5618" s="398" t="s">
        <v>10721</v>
      </c>
      <c r="C5618" s="398" t="s">
        <v>2498</v>
      </c>
      <c r="D5618" s="400" t="s">
        <v>16493</v>
      </c>
    </row>
    <row r="5619" spans="1:4" ht="13.5">
      <c r="A5619" s="399">
        <v>101855</v>
      </c>
      <c r="B5619" s="398" t="s">
        <v>10722</v>
      </c>
      <c r="C5619" s="398" t="s">
        <v>2498</v>
      </c>
      <c r="D5619" s="400" t="s">
        <v>16494</v>
      </c>
    </row>
    <row r="5620" spans="1:4" ht="13.5">
      <c r="A5620" s="399">
        <v>101856</v>
      </c>
      <c r="B5620" s="398" t="s">
        <v>10724</v>
      </c>
      <c r="C5620" s="398" t="s">
        <v>2498</v>
      </c>
      <c r="D5620" s="400" t="s">
        <v>4179</v>
      </c>
    </row>
    <row r="5621" spans="1:4" ht="13.5">
      <c r="A5621" s="399">
        <v>101857</v>
      </c>
      <c r="B5621" s="398" t="s">
        <v>10725</v>
      </c>
      <c r="C5621" s="398" t="s">
        <v>2498</v>
      </c>
      <c r="D5621" s="400" t="s">
        <v>9424</v>
      </c>
    </row>
    <row r="5622" spans="1:4" ht="13.5">
      <c r="A5622" s="399">
        <v>101858</v>
      </c>
      <c r="B5622" s="398" t="s">
        <v>10726</v>
      </c>
      <c r="C5622" s="398" t="s">
        <v>2498</v>
      </c>
      <c r="D5622" s="400" t="s">
        <v>6889</v>
      </c>
    </row>
    <row r="5623" spans="1:4" ht="13.5">
      <c r="A5623" s="399">
        <v>101859</v>
      </c>
      <c r="B5623" s="398" t="s">
        <v>10727</v>
      </c>
      <c r="C5623" s="398" t="s">
        <v>2498</v>
      </c>
      <c r="D5623" s="400" t="s">
        <v>4028</v>
      </c>
    </row>
    <row r="5624" spans="1:4" ht="13.5">
      <c r="A5624" s="399">
        <v>101860</v>
      </c>
      <c r="B5624" s="398" t="s">
        <v>10728</v>
      </c>
      <c r="C5624" s="398" t="s">
        <v>2498</v>
      </c>
      <c r="D5624" s="400" t="s">
        <v>15515</v>
      </c>
    </row>
    <row r="5625" spans="1:4" ht="13.5">
      <c r="A5625" s="399">
        <v>101861</v>
      </c>
      <c r="B5625" s="398" t="s">
        <v>10730</v>
      </c>
      <c r="C5625" s="398" t="s">
        <v>2498</v>
      </c>
      <c r="D5625" s="400" t="s">
        <v>13554</v>
      </c>
    </row>
    <row r="5626" spans="1:4" ht="13.5">
      <c r="A5626" s="399">
        <v>101862</v>
      </c>
      <c r="B5626" s="398" t="s">
        <v>10731</v>
      </c>
      <c r="C5626" s="398" t="s">
        <v>2498</v>
      </c>
      <c r="D5626" s="400" t="s">
        <v>9251</v>
      </c>
    </row>
    <row r="5627" spans="1:4" ht="13.5">
      <c r="A5627" s="399">
        <v>101863</v>
      </c>
      <c r="B5627" s="398" t="s">
        <v>10732</v>
      </c>
      <c r="C5627" s="398" t="s">
        <v>2498</v>
      </c>
      <c r="D5627" s="400" t="s">
        <v>6857</v>
      </c>
    </row>
    <row r="5628" spans="1:4" ht="13.5">
      <c r="A5628" s="399">
        <v>101864</v>
      </c>
      <c r="B5628" s="398" t="s">
        <v>10734</v>
      </c>
      <c r="C5628" s="398" t="s">
        <v>2498</v>
      </c>
      <c r="D5628" s="400" t="s">
        <v>16495</v>
      </c>
    </row>
    <row r="5629" spans="1:4" ht="13.5">
      <c r="A5629" s="399">
        <v>101865</v>
      </c>
      <c r="B5629" s="398" t="s">
        <v>10735</v>
      </c>
      <c r="C5629" s="398" t="s">
        <v>2498</v>
      </c>
      <c r="D5629" s="400" t="s">
        <v>14721</v>
      </c>
    </row>
    <row r="5630" spans="1:4" ht="13.5">
      <c r="A5630" s="399">
        <v>101866</v>
      </c>
      <c r="B5630" s="398" t="s">
        <v>10736</v>
      </c>
      <c r="C5630" s="398" t="s">
        <v>2498</v>
      </c>
      <c r="D5630" s="400" t="s">
        <v>12475</v>
      </c>
    </row>
    <row r="5631" spans="1:4" ht="13.5">
      <c r="A5631" s="399">
        <v>101867</v>
      </c>
      <c r="B5631" s="398" t="s">
        <v>10737</v>
      </c>
      <c r="C5631" s="398" t="s">
        <v>2498</v>
      </c>
      <c r="D5631" s="400" t="s">
        <v>16496</v>
      </c>
    </row>
    <row r="5632" spans="1:4" ht="13.5">
      <c r="A5632" s="399">
        <v>101868</v>
      </c>
      <c r="B5632" s="398" t="s">
        <v>10738</v>
      </c>
      <c r="C5632" s="398" t="s">
        <v>2498</v>
      </c>
      <c r="D5632" s="400" t="s">
        <v>16497</v>
      </c>
    </row>
    <row r="5633" spans="1:4" ht="13.5">
      <c r="A5633" s="399">
        <v>101869</v>
      </c>
      <c r="B5633" s="398" t="s">
        <v>10739</v>
      </c>
      <c r="C5633" s="398" t="s">
        <v>2498</v>
      </c>
      <c r="D5633" s="400" t="s">
        <v>15843</v>
      </c>
    </row>
    <row r="5634" spans="1:4" ht="13.5">
      <c r="A5634" s="399">
        <v>101870</v>
      </c>
      <c r="B5634" s="398" t="s">
        <v>10740</v>
      </c>
      <c r="C5634" s="398" t="s">
        <v>2498</v>
      </c>
      <c r="D5634" s="400" t="s">
        <v>16498</v>
      </c>
    </row>
    <row r="5635" spans="1:4" ht="13.5">
      <c r="A5635" s="399">
        <v>102096</v>
      </c>
      <c r="B5635" s="398" t="s">
        <v>10741</v>
      </c>
      <c r="C5635" s="398" t="s">
        <v>75</v>
      </c>
      <c r="D5635" s="400" t="s">
        <v>16499</v>
      </c>
    </row>
    <row r="5636" spans="1:4" ht="13.5">
      <c r="A5636" s="399">
        <v>102098</v>
      </c>
      <c r="B5636" s="398" t="s">
        <v>10742</v>
      </c>
      <c r="C5636" s="398" t="s">
        <v>75</v>
      </c>
      <c r="D5636" s="400" t="s">
        <v>16500</v>
      </c>
    </row>
    <row r="5637" spans="1:4" ht="13.5">
      <c r="A5637" s="399">
        <v>102101</v>
      </c>
      <c r="B5637" s="398" t="s">
        <v>10743</v>
      </c>
      <c r="C5637" s="398" t="s">
        <v>2498</v>
      </c>
      <c r="D5637" s="400" t="s">
        <v>12887</v>
      </c>
    </row>
    <row r="5638" spans="1:4" ht="13.5">
      <c r="A5638" s="399">
        <v>102988</v>
      </c>
      <c r="B5638" s="398" t="s">
        <v>10744</v>
      </c>
      <c r="C5638" s="398" t="s">
        <v>2498</v>
      </c>
      <c r="D5638" s="400" t="s">
        <v>16501</v>
      </c>
    </row>
    <row r="5639" spans="1:4" ht="13.5">
      <c r="A5639" s="399">
        <v>100576</v>
      </c>
      <c r="B5639" s="398" t="s">
        <v>10746</v>
      </c>
      <c r="C5639" s="398" t="s">
        <v>2498</v>
      </c>
      <c r="D5639" s="400" t="s">
        <v>5550</v>
      </c>
    </row>
    <row r="5640" spans="1:4" ht="13.5">
      <c r="A5640" s="399">
        <v>100577</v>
      </c>
      <c r="B5640" s="398" t="s">
        <v>10748</v>
      </c>
      <c r="C5640" s="398" t="s">
        <v>2498</v>
      </c>
      <c r="D5640" s="400" t="s">
        <v>5488</v>
      </c>
    </row>
    <row r="5641" spans="1:4" ht="13.5">
      <c r="A5641" s="399">
        <v>96388</v>
      </c>
      <c r="B5641" s="398" t="s">
        <v>10750</v>
      </c>
      <c r="C5641" s="398" t="s">
        <v>75</v>
      </c>
      <c r="D5641" s="400" t="s">
        <v>15738</v>
      </c>
    </row>
    <row r="5642" spans="1:4" ht="13.5">
      <c r="A5642" s="399">
        <v>96389</v>
      </c>
      <c r="B5642" s="398" t="s">
        <v>10751</v>
      </c>
      <c r="C5642" s="398" t="s">
        <v>75</v>
      </c>
      <c r="D5642" s="400" t="s">
        <v>10564</v>
      </c>
    </row>
    <row r="5643" spans="1:4" ht="13.5">
      <c r="A5643" s="399">
        <v>96390</v>
      </c>
      <c r="B5643" s="398" t="s">
        <v>10752</v>
      </c>
      <c r="C5643" s="398" t="s">
        <v>75</v>
      </c>
      <c r="D5643" s="400" t="s">
        <v>16502</v>
      </c>
    </row>
    <row r="5644" spans="1:4" ht="13.5">
      <c r="A5644" s="399">
        <v>96391</v>
      </c>
      <c r="B5644" s="398" t="s">
        <v>10753</v>
      </c>
      <c r="C5644" s="398" t="s">
        <v>75</v>
      </c>
      <c r="D5644" s="400" t="s">
        <v>12980</v>
      </c>
    </row>
    <row r="5645" spans="1:4" ht="13.5">
      <c r="A5645" s="399">
        <v>96392</v>
      </c>
      <c r="B5645" s="398" t="s">
        <v>10754</v>
      </c>
      <c r="C5645" s="398" t="s">
        <v>75</v>
      </c>
      <c r="D5645" s="400" t="s">
        <v>16503</v>
      </c>
    </row>
    <row r="5646" spans="1:4" ht="13.5">
      <c r="A5646" s="399">
        <v>96396</v>
      </c>
      <c r="B5646" s="398" t="s">
        <v>10755</v>
      </c>
      <c r="C5646" s="398" t="s">
        <v>75</v>
      </c>
      <c r="D5646" s="400" t="s">
        <v>16504</v>
      </c>
    </row>
    <row r="5647" spans="1:4" ht="13.5">
      <c r="A5647" s="399">
        <v>96397</v>
      </c>
      <c r="B5647" s="398" t="s">
        <v>10756</v>
      </c>
      <c r="C5647" s="398" t="s">
        <v>75</v>
      </c>
      <c r="D5647" s="400" t="s">
        <v>16505</v>
      </c>
    </row>
    <row r="5648" spans="1:4" ht="13.5">
      <c r="A5648" s="399">
        <v>96398</v>
      </c>
      <c r="B5648" s="398" t="s">
        <v>10757</v>
      </c>
      <c r="C5648" s="398" t="s">
        <v>75</v>
      </c>
      <c r="D5648" s="400" t="s">
        <v>9867</v>
      </c>
    </row>
    <row r="5649" spans="1:4" ht="13.5">
      <c r="A5649" s="399">
        <v>96399</v>
      </c>
      <c r="B5649" s="398" t="s">
        <v>10758</v>
      </c>
      <c r="C5649" s="398" t="s">
        <v>75</v>
      </c>
      <c r="D5649" s="400" t="s">
        <v>16506</v>
      </c>
    </row>
    <row r="5650" spans="1:4" ht="13.5">
      <c r="A5650" s="399">
        <v>96400</v>
      </c>
      <c r="B5650" s="398" t="s">
        <v>10759</v>
      </c>
      <c r="C5650" s="398" t="s">
        <v>75</v>
      </c>
      <c r="D5650" s="400" t="s">
        <v>16507</v>
      </c>
    </row>
    <row r="5651" spans="1:4" ht="13.5">
      <c r="A5651" s="399">
        <v>96402</v>
      </c>
      <c r="B5651" s="398" t="s">
        <v>10761</v>
      </c>
      <c r="C5651" s="398" t="s">
        <v>2498</v>
      </c>
      <c r="D5651" s="400" t="s">
        <v>16508</v>
      </c>
    </row>
    <row r="5652" spans="1:4" ht="13.5">
      <c r="A5652" s="399">
        <v>100564</v>
      </c>
      <c r="B5652" s="398" t="s">
        <v>10762</v>
      </c>
      <c r="C5652" s="398" t="s">
        <v>75</v>
      </c>
      <c r="D5652" s="400" t="s">
        <v>4299</v>
      </c>
    </row>
    <row r="5653" spans="1:4" ht="13.5">
      <c r="A5653" s="399">
        <v>100565</v>
      </c>
      <c r="B5653" s="398" t="s">
        <v>10763</v>
      </c>
      <c r="C5653" s="398" t="s">
        <v>75</v>
      </c>
      <c r="D5653" s="400" t="s">
        <v>16414</v>
      </c>
    </row>
    <row r="5654" spans="1:4" ht="13.5">
      <c r="A5654" s="399">
        <v>100566</v>
      </c>
      <c r="B5654" s="398" t="s">
        <v>10764</v>
      </c>
      <c r="C5654" s="398" t="s">
        <v>75</v>
      </c>
      <c r="D5654" s="400" t="s">
        <v>16509</v>
      </c>
    </row>
    <row r="5655" spans="1:4" ht="13.5">
      <c r="A5655" s="399">
        <v>100567</v>
      </c>
      <c r="B5655" s="398" t="s">
        <v>10765</v>
      </c>
      <c r="C5655" s="398" t="s">
        <v>75</v>
      </c>
      <c r="D5655" s="400" t="s">
        <v>16510</v>
      </c>
    </row>
    <row r="5656" spans="1:4" ht="13.5">
      <c r="A5656" s="399">
        <v>100568</v>
      </c>
      <c r="B5656" s="398" t="s">
        <v>10766</v>
      </c>
      <c r="C5656" s="398" t="s">
        <v>75</v>
      </c>
      <c r="D5656" s="400" t="s">
        <v>16511</v>
      </c>
    </row>
    <row r="5657" spans="1:4" ht="13.5">
      <c r="A5657" s="399">
        <v>100569</v>
      </c>
      <c r="B5657" s="398" t="s">
        <v>10767</v>
      </c>
      <c r="C5657" s="398" t="s">
        <v>75</v>
      </c>
      <c r="D5657" s="400" t="s">
        <v>16512</v>
      </c>
    </row>
    <row r="5658" spans="1:4" ht="13.5">
      <c r="A5658" s="399">
        <v>100570</v>
      </c>
      <c r="B5658" s="398" t="s">
        <v>10768</v>
      </c>
      <c r="C5658" s="398" t="s">
        <v>75</v>
      </c>
      <c r="D5658" s="400" t="s">
        <v>16513</v>
      </c>
    </row>
    <row r="5659" spans="1:4" ht="13.5">
      <c r="A5659" s="399">
        <v>100571</v>
      </c>
      <c r="B5659" s="398" t="s">
        <v>10769</v>
      </c>
      <c r="C5659" s="398" t="s">
        <v>75</v>
      </c>
      <c r="D5659" s="400" t="s">
        <v>16514</v>
      </c>
    </row>
    <row r="5660" spans="1:4" ht="13.5">
      <c r="A5660" s="399">
        <v>100572</v>
      </c>
      <c r="B5660" s="398" t="s">
        <v>10770</v>
      </c>
      <c r="C5660" s="398" t="s">
        <v>75</v>
      </c>
      <c r="D5660" s="400" t="s">
        <v>16515</v>
      </c>
    </row>
    <row r="5661" spans="1:4" ht="13.5">
      <c r="A5661" s="399">
        <v>100573</v>
      </c>
      <c r="B5661" s="398" t="s">
        <v>10771</v>
      </c>
      <c r="C5661" s="398" t="s">
        <v>75</v>
      </c>
      <c r="D5661" s="400" t="s">
        <v>16516</v>
      </c>
    </row>
    <row r="5662" spans="1:4" ht="13.5">
      <c r="A5662" s="399">
        <v>100574</v>
      </c>
      <c r="B5662" s="398" t="s">
        <v>10772</v>
      </c>
      <c r="C5662" s="398" t="s">
        <v>75</v>
      </c>
      <c r="D5662" s="400" t="s">
        <v>10952</v>
      </c>
    </row>
    <row r="5663" spans="1:4" ht="13.5">
      <c r="A5663" s="399">
        <v>100575</v>
      </c>
      <c r="B5663" s="398" t="s">
        <v>10774</v>
      </c>
      <c r="C5663" s="398" t="s">
        <v>2498</v>
      </c>
      <c r="D5663" s="400" t="s">
        <v>4706</v>
      </c>
    </row>
    <row r="5664" spans="1:4" ht="13.5">
      <c r="A5664" s="399">
        <v>101767</v>
      </c>
      <c r="B5664" s="398" t="s">
        <v>10775</v>
      </c>
      <c r="C5664" s="398" t="s">
        <v>75</v>
      </c>
      <c r="D5664" s="400" t="s">
        <v>16517</v>
      </c>
    </row>
    <row r="5665" spans="1:4" ht="13.5">
      <c r="A5665" s="399">
        <v>101768</v>
      </c>
      <c r="B5665" s="398" t="s">
        <v>10777</v>
      </c>
      <c r="C5665" s="398" t="s">
        <v>75</v>
      </c>
      <c r="D5665" s="400" t="s">
        <v>8931</v>
      </c>
    </row>
    <row r="5666" spans="1:4" ht="13.5">
      <c r="A5666" s="399">
        <v>92391</v>
      </c>
      <c r="B5666" s="398" t="s">
        <v>10778</v>
      </c>
      <c r="C5666" s="398" t="s">
        <v>2498</v>
      </c>
      <c r="D5666" s="400" t="s">
        <v>12868</v>
      </c>
    </row>
    <row r="5667" spans="1:4" ht="13.5">
      <c r="A5667" s="399">
        <v>92392</v>
      </c>
      <c r="B5667" s="398" t="s">
        <v>10779</v>
      </c>
      <c r="C5667" s="398" t="s">
        <v>2498</v>
      </c>
      <c r="D5667" s="400" t="s">
        <v>16518</v>
      </c>
    </row>
    <row r="5668" spans="1:4" ht="13.5">
      <c r="A5668" s="399">
        <v>92393</v>
      </c>
      <c r="B5668" s="398" t="s">
        <v>10780</v>
      </c>
      <c r="C5668" s="398" t="s">
        <v>2498</v>
      </c>
      <c r="D5668" s="400" t="s">
        <v>16519</v>
      </c>
    </row>
    <row r="5669" spans="1:4" ht="13.5">
      <c r="A5669" s="399">
        <v>92394</v>
      </c>
      <c r="B5669" s="398" t="s">
        <v>10781</v>
      </c>
      <c r="C5669" s="398" t="s">
        <v>2498</v>
      </c>
      <c r="D5669" s="400" t="s">
        <v>14981</v>
      </c>
    </row>
    <row r="5670" spans="1:4" ht="13.5">
      <c r="A5670" s="399">
        <v>92395</v>
      </c>
      <c r="B5670" s="398" t="s">
        <v>10782</v>
      </c>
      <c r="C5670" s="398" t="s">
        <v>2498</v>
      </c>
      <c r="D5670" s="400" t="s">
        <v>16520</v>
      </c>
    </row>
    <row r="5671" spans="1:4" ht="13.5">
      <c r="A5671" s="399">
        <v>92396</v>
      </c>
      <c r="B5671" s="398" t="s">
        <v>10783</v>
      </c>
      <c r="C5671" s="398" t="s">
        <v>2498</v>
      </c>
      <c r="D5671" s="400" t="s">
        <v>16521</v>
      </c>
    </row>
    <row r="5672" spans="1:4" ht="13.5">
      <c r="A5672" s="399">
        <v>92397</v>
      </c>
      <c r="B5672" s="398" t="s">
        <v>10785</v>
      </c>
      <c r="C5672" s="398" t="s">
        <v>2498</v>
      </c>
      <c r="D5672" s="400" t="s">
        <v>15304</v>
      </c>
    </row>
    <row r="5673" spans="1:4" ht="13.5">
      <c r="A5673" s="399">
        <v>92398</v>
      </c>
      <c r="B5673" s="398" t="s">
        <v>10786</v>
      </c>
      <c r="C5673" s="398" t="s">
        <v>2498</v>
      </c>
      <c r="D5673" s="400" t="s">
        <v>16522</v>
      </c>
    </row>
    <row r="5674" spans="1:4" ht="13.5">
      <c r="A5674" s="399">
        <v>92399</v>
      </c>
      <c r="B5674" s="398" t="s">
        <v>10787</v>
      </c>
      <c r="C5674" s="398" t="s">
        <v>2498</v>
      </c>
      <c r="D5674" s="400" t="s">
        <v>16523</v>
      </c>
    </row>
    <row r="5675" spans="1:4" ht="13.5">
      <c r="A5675" s="399">
        <v>92400</v>
      </c>
      <c r="B5675" s="398" t="s">
        <v>10788</v>
      </c>
      <c r="C5675" s="398" t="s">
        <v>2498</v>
      </c>
      <c r="D5675" s="400" t="s">
        <v>13256</v>
      </c>
    </row>
    <row r="5676" spans="1:4" ht="13.5">
      <c r="A5676" s="399">
        <v>92401</v>
      </c>
      <c r="B5676" s="398" t="s">
        <v>10789</v>
      </c>
      <c r="C5676" s="398" t="s">
        <v>2498</v>
      </c>
      <c r="D5676" s="400" t="s">
        <v>13363</v>
      </c>
    </row>
    <row r="5677" spans="1:4" ht="13.5">
      <c r="A5677" s="399">
        <v>92402</v>
      </c>
      <c r="B5677" s="398" t="s">
        <v>10791</v>
      </c>
      <c r="C5677" s="398" t="s">
        <v>2498</v>
      </c>
      <c r="D5677" s="400" t="s">
        <v>16524</v>
      </c>
    </row>
    <row r="5678" spans="1:4" ht="13.5">
      <c r="A5678" s="399">
        <v>92403</v>
      </c>
      <c r="B5678" s="398" t="s">
        <v>10793</v>
      </c>
      <c r="C5678" s="398" t="s">
        <v>2498</v>
      </c>
      <c r="D5678" s="400" t="s">
        <v>9234</v>
      </c>
    </row>
    <row r="5679" spans="1:4" ht="13.5">
      <c r="A5679" s="399">
        <v>92404</v>
      </c>
      <c r="B5679" s="398" t="s">
        <v>10794</v>
      </c>
      <c r="C5679" s="398" t="s">
        <v>2498</v>
      </c>
      <c r="D5679" s="400" t="s">
        <v>16525</v>
      </c>
    </row>
    <row r="5680" spans="1:4" ht="13.5">
      <c r="A5680" s="399">
        <v>92405</v>
      </c>
      <c r="B5680" s="398" t="s">
        <v>10795</v>
      </c>
      <c r="C5680" s="398" t="s">
        <v>2498</v>
      </c>
      <c r="D5680" s="400" t="s">
        <v>16526</v>
      </c>
    </row>
    <row r="5681" spans="1:4" ht="13.5">
      <c r="A5681" s="399">
        <v>92406</v>
      </c>
      <c r="B5681" s="398" t="s">
        <v>10796</v>
      </c>
      <c r="C5681" s="398" t="s">
        <v>2498</v>
      </c>
      <c r="D5681" s="400" t="s">
        <v>16527</v>
      </c>
    </row>
    <row r="5682" spans="1:4" ht="13.5">
      <c r="A5682" s="399">
        <v>92407</v>
      </c>
      <c r="B5682" s="398" t="s">
        <v>10797</v>
      </c>
      <c r="C5682" s="398" t="s">
        <v>2498</v>
      </c>
      <c r="D5682" s="400" t="s">
        <v>16528</v>
      </c>
    </row>
    <row r="5683" spans="1:4" ht="13.5">
      <c r="A5683" s="399">
        <v>93679</v>
      </c>
      <c r="B5683" s="398" t="s">
        <v>10798</v>
      </c>
      <c r="C5683" s="398" t="s">
        <v>2498</v>
      </c>
      <c r="D5683" s="400" t="s">
        <v>16529</v>
      </c>
    </row>
    <row r="5684" spans="1:4" ht="13.5">
      <c r="A5684" s="399">
        <v>93680</v>
      </c>
      <c r="B5684" s="398" t="s">
        <v>10799</v>
      </c>
      <c r="C5684" s="398" t="s">
        <v>2498</v>
      </c>
      <c r="D5684" s="400" t="s">
        <v>8641</v>
      </c>
    </row>
    <row r="5685" spans="1:4" ht="13.5">
      <c r="A5685" s="399">
        <v>93681</v>
      </c>
      <c r="B5685" s="398" t="s">
        <v>10801</v>
      </c>
      <c r="C5685" s="398" t="s">
        <v>2498</v>
      </c>
      <c r="D5685" s="400" t="s">
        <v>6683</v>
      </c>
    </row>
    <row r="5686" spans="1:4" ht="13.5">
      <c r="A5686" s="399">
        <v>93682</v>
      </c>
      <c r="B5686" s="398" t="s">
        <v>10802</v>
      </c>
      <c r="C5686" s="398" t="s">
        <v>2498</v>
      </c>
      <c r="D5686" s="400" t="s">
        <v>16530</v>
      </c>
    </row>
    <row r="5687" spans="1:4" ht="13.5">
      <c r="A5687" s="399">
        <v>97104</v>
      </c>
      <c r="B5687" s="398" t="s">
        <v>10803</v>
      </c>
      <c r="C5687" s="398" t="s">
        <v>2498</v>
      </c>
      <c r="D5687" s="400" t="s">
        <v>16531</v>
      </c>
    </row>
    <row r="5688" spans="1:4" ht="13.5">
      <c r="A5688" s="399">
        <v>97105</v>
      </c>
      <c r="B5688" s="398" t="s">
        <v>10805</v>
      </c>
      <c r="C5688" s="398" t="s">
        <v>2498</v>
      </c>
      <c r="D5688" s="400" t="s">
        <v>16024</v>
      </c>
    </row>
    <row r="5689" spans="1:4" ht="13.5">
      <c r="A5689" s="399">
        <v>97106</v>
      </c>
      <c r="B5689" s="398" t="s">
        <v>10806</v>
      </c>
      <c r="C5689" s="398" t="s">
        <v>2498</v>
      </c>
      <c r="D5689" s="400" t="s">
        <v>16532</v>
      </c>
    </row>
    <row r="5690" spans="1:4" ht="13.5">
      <c r="A5690" s="399">
        <v>97107</v>
      </c>
      <c r="B5690" s="398" t="s">
        <v>10807</v>
      </c>
      <c r="C5690" s="398" t="s">
        <v>2498</v>
      </c>
      <c r="D5690" s="400" t="s">
        <v>16533</v>
      </c>
    </row>
    <row r="5691" spans="1:4" ht="13.5">
      <c r="A5691" s="399">
        <v>97108</v>
      </c>
      <c r="B5691" s="398" t="s">
        <v>10808</v>
      </c>
      <c r="C5691" s="398" t="s">
        <v>2498</v>
      </c>
      <c r="D5691" s="400" t="s">
        <v>16534</v>
      </c>
    </row>
    <row r="5692" spans="1:4" ht="13.5">
      <c r="A5692" s="399">
        <v>97109</v>
      </c>
      <c r="B5692" s="398" t="s">
        <v>10809</v>
      </c>
      <c r="C5692" s="398" t="s">
        <v>2498</v>
      </c>
      <c r="D5692" s="400" t="s">
        <v>16535</v>
      </c>
    </row>
    <row r="5693" spans="1:4" ht="13.5">
      <c r="A5693" s="399">
        <v>97110</v>
      </c>
      <c r="B5693" s="398" t="s">
        <v>10810</v>
      </c>
      <c r="C5693" s="398" t="s">
        <v>2498</v>
      </c>
      <c r="D5693" s="400" t="s">
        <v>16536</v>
      </c>
    </row>
    <row r="5694" spans="1:4" ht="13.5">
      <c r="A5694" s="399">
        <v>97111</v>
      </c>
      <c r="B5694" s="398" t="s">
        <v>10811</v>
      </c>
      <c r="C5694" s="398" t="s">
        <v>2498</v>
      </c>
      <c r="D5694" s="400" t="s">
        <v>16102</v>
      </c>
    </row>
    <row r="5695" spans="1:4" ht="13.5">
      <c r="A5695" s="399">
        <v>97112</v>
      </c>
      <c r="B5695" s="398" t="s">
        <v>10812</v>
      </c>
      <c r="C5695" s="398" t="s">
        <v>2498</v>
      </c>
      <c r="D5695" s="400" t="s">
        <v>16537</v>
      </c>
    </row>
    <row r="5696" spans="1:4" ht="13.5">
      <c r="A5696" s="399">
        <v>97113</v>
      </c>
      <c r="B5696" s="398" t="s">
        <v>10813</v>
      </c>
      <c r="C5696" s="398" t="s">
        <v>2498</v>
      </c>
      <c r="D5696" s="400" t="s">
        <v>5314</v>
      </c>
    </row>
    <row r="5697" spans="1:4" ht="13.5">
      <c r="A5697" s="399">
        <v>97114</v>
      </c>
      <c r="B5697" s="398" t="s">
        <v>10814</v>
      </c>
      <c r="C5697" s="398" t="s">
        <v>81</v>
      </c>
      <c r="D5697" s="400" t="s">
        <v>4924</v>
      </c>
    </row>
    <row r="5698" spans="1:4" ht="13.5">
      <c r="A5698" s="399">
        <v>97115</v>
      </c>
      <c r="B5698" s="398" t="s">
        <v>10815</v>
      </c>
      <c r="C5698" s="398" t="s">
        <v>76</v>
      </c>
      <c r="D5698" s="400" t="s">
        <v>15360</v>
      </c>
    </row>
    <row r="5699" spans="1:4" ht="13.5">
      <c r="A5699" s="399">
        <v>97116</v>
      </c>
      <c r="B5699" s="398" t="s">
        <v>10817</v>
      </c>
      <c r="C5699" s="398" t="s">
        <v>76</v>
      </c>
      <c r="D5699" s="400" t="s">
        <v>12477</v>
      </c>
    </row>
    <row r="5700" spans="1:4" ht="13.5">
      <c r="A5700" s="399">
        <v>97117</v>
      </c>
      <c r="B5700" s="398" t="s">
        <v>10818</v>
      </c>
      <c r="C5700" s="398" t="s">
        <v>76</v>
      </c>
      <c r="D5700" s="400" t="s">
        <v>5572</v>
      </c>
    </row>
    <row r="5701" spans="1:4" ht="13.5">
      <c r="A5701" s="399">
        <v>97118</v>
      </c>
      <c r="B5701" s="398" t="s">
        <v>10819</v>
      </c>
      <c r="C5701" s="398" t="s">
        <v>76</v>
      </c>
      <c r="D5701" s="400" t="s">
        <v>16303</v>
      </c>
    </row>
    <row r="5702" spans="1:4" ht="13.5">
      <c r="A5702" s="399">
        <v>97119</v>
      </c>
      <c r="B5702" s="398" t="s">
        <v>10820</v>
      </c>
      <c r="C5702" s="398" t="s">
        <v>76</v>
      </c>
      <c r="D5702" s="400" t="s">
        <v>12125</v>
      </c>
    </row>
    <row r="5703" spans="1:4" ht="13.5">
      <c r="A5703" s="399">
        <v>97120</v>
      </c>
      <c r="B5703" s="398" t="s">
        <v>10821</v>
      </c>
      <c r="C5703" s="398" t="s">
        <v>76</v>
      </c>
      <c r="D5703" s="400" t="s">
        <v>6899</v>
      </c>
    </row>
    <row r="5704" spans="1:4" ht="13.5">
      <c r="A5704" s="399">
        <v>97802</v>
      </c>
      <c r="B5704" s="398" t="s">
        <v>10823</v>
      </c>
      <c r="C5704" s="398" t="s">
        <v>2498</v>
      </c>
      <c r="D5704" s="400" t="s">
        <v>11944</v>
      </c>
    </row>
    <row r="5705" spans="1:4" ht="13.5">
      <c r="A5705" s="399">
        <v>97803</v>
      </c>
      <c r="B5705" s="398" t="s">
        <v>10824</v>
      </c>
      <c r="C5705" s="398" t="s">
        <v>2498</v>
      </c>
      <c r="D5705" s="400" t="s">
        <v>4401</v>
      </c>
    </row>
    <row r="5706" spans="1:4" ht="13.5">
      <c r="A5706" s="399">
        <v>97805</v>
      </c>
      <c r="B5706" s="398" t="s">
        <v>10825</v>
      </c>
      <c r="C5706" s="398" t="s">
        <v>2498</v>
      </c>
      <c r="D5706" s="400" t="s">
        <v>13476</v>
      </c>
    </row>
    <row r="5707" spans="1:4" ht="13.5">
      <c r="A5707" s="399">
        <v>97806</v>
      </c>
      <c r="B5707" s="398" t="s">
        <v>10826</v>
      </c>
      <c r="C5707" s="398" t="s">
        <v>2498</v>
      </c>
      <c r="D5707" s="400" t="s">
        <v>16538</v>
      </c>
    </row>
    <row r="5708" spans="1:4" ht="13.5">
      <c r="A5708" s="399">
        <v>97807</v>
      </c>
      <c r="B5708" s="398" t="s">
        <v>10827</v>
      </c>
      <c r="C5708" s="398" t="s">
        <v>2498</v>
      </c>
      <c r="D5708" s="400" t="s">
        <v>16539</v>
      </c>
    </row>
    <row r="5709" spans="1:4" ht="13.5">
      <c r="A5709" s="399">
        <v>97809</v>
      </c>
      <c r="B5709" s="398" t="s">
        <v>10828</v>
      </c>
      <c r="C5709" s="398" t="s">
        <v>2498</v>
      </c>
      <c r="D5709" s="400" t="s">
        <v>16540</v>
      </c>
    </row>
    <row r="5710" spans="1:4" ht="13.5">
      <c r="A5710" s="399">
        <v>97810</v>
      </c>
      <c r="B5710" s="398" t="s">
        <v>10829</v>
      </c>
      <c r="C5710" s="398" t="s">
        <v>2498</v>
      </c>
      <c r="D5710" s="400" t="s">
        <v>14897</v>
      </c>
    </row>
    <row r="5711" spans="1:4" ht="13.5">
      <c r="A5711" s="399">
        <v>97811</v>
      </c>
      <c r="B5711" s="398" t="s">
        <v>10830</v>
      </c>
      <c r="C5711" s="398" t="s">
        <v>2498</v>
      </c>
      <c r="D5711" s="400" t="s">
        <v>16541</v>
      </c>
    </row>
    <row r="5712" spans="1:4" ht="13.5">
      <c r="A5712" s="399">
        <v>101167</v>
      </c>
      <c r="B5712" s="398" t="s">
        <v>10831</v>
      </c>
      <c r="C5712" s="398" t="s">
        <v>2498</v>
      </c>
      <c r="D5712" s="400" t="s">
        <v>16542</v>
      </c>
    </row>
    <row r="5713" spans="1:4" ht="13.5">
      <c r="A5713" s="399">
        <v>101168</v>
      </c>
      <c r="B5713" s="398" t="s">
        <v>10832</v>
      </c>
      <c r="C5713" s="398" t="s">
        <v>2498</v>
      </c>
      <c r="D5713" s="400" t="s">
        <v>16543</v>
      </c>
    </row>
    <row r="5714" spans="1:4" ht="13.5">
      <c r="A5714" s="399">
        <v>101169</v>
      </c>
      <c r="B5714" s="398" t="s">
        <v>10833</v>
      </c>
      <c r="C5714" s="398" t="s">
        <v>2498</v>
      </c>
      <c r="D5714" s="400" t="s">
        <v>16544</v>
      </c>
    </row>
    <row r="5715" spans="1:4" ht="13.5">
      <c r="A5715" s="399">
        <v>101170</v>
      </c>
      <c r="B5715" s="398" t="s">
        <v>10834</v>
      </c>
      <c r="C5715" s="398" t="s">
        <v>2498</v>
      </c>
      <c r="D5715" s="400" t="s">
        <v>16545</v>
      </c>
    </row>
    <row r="5716" spans="1:4" ht="13.5">
      <c r="A5716" s="399">
        <v>101171</v>
      </c>
      <c r="B5716" s="398" t="s">
        <v>10835</v>
      </c>
      <c r="C5716" s="398" t="s">
        <v>2498</v>
      </c>
      <c r="D5716" s="400" t="s">
        <v>16546</v>
      </c>
    </row>
    <row r="5717" spans="1:4" ht="13.5">
      <c r="A5717" s="399">
        <v>101172</v>
      </c>
      <c r="B5717" s="398" t="s">
        <v>10837</v>
      </c>
      <c r="C5717" s="398" t="s">
        <v>2498</v>
      </c>
      <c r="D5717" s="400" t="s">
        <v>11286</v>
      </c>
    </row>
    <row r="5718" spans="1:4" ht="13.5">
      <c r="A5718" s="399">
        <v>95995</v>
      </c>
      <c r="B5718" s="398" t="s">
        <v>10838</v>
      </c>
      <c r="C5718" s="398" t="s">
        <v>75</v>
      </c>
      <c r="D5718" s="400" t="s">
        <v>16547</v>
      </c>
    </row>
    <row r="5719" spans="1:4" ht="13.5">
      <c r="A5719" s="399">
        <v>95996</v>
      </c>
      <c r="B5719" s="398" t="s">
        <v>10839</v>
      </c>
      <c r="C5719" s="398" t="s">
        <v>75</v>
      </c>
      <c r="D5719" s="400" t="s">
        <v>16548</v>
      </c>
    </row>
    <row r="5720" spans="1:4" ht="13.5">
      <c r="A5720" s="399">
        <v>96001</v>
      </c>
      <c r="B5720" s="398" t="s">
        <v>10840</v>
      </c>
      <c r="C5720" s="398" t="s">
        <v>2498</v>
      </c>
      <c r="D5720" s="400" t="s">
        <v>14729</v>
      </c>
    </row>
    <row r="5721" spans="1:4" ht="13.5">
      <c r="A5721" s="399">
        <v>96393</v>
      </c>
      <c r="B5721" s="398" t="s">
        <v>10841</v>
      </c>
      <c r="C5721" s="398" t="s">
        <v>75</v>
      </c>
      <c r="D5721" s="400" t="s">
        <v>16549</v>
      </c>
    </row>
    <row r="5722" spans="1:4" ht="13.5">
      <c r="A5722" s="399">
        <v>96394</v>
      </c>
      <c r="B5722" s="398" t="s">
        <v>10843</v>
      </c>
      <c r="C5722" s="398" t="s">
        <v>75</v>
      </c>
      <c r="D5722" s="400" t="s">
        <v>16550</v>
      </c>
    </row>
    <row r="5723" spans="1:4" ht="13.5">
      <c r="A5723" s="399">
        <v>96395</v>
      </c>
      <c r="B5723" s="398" t="s">
        <v>10844</v>
      </c>
      <c r="C5723" s="398" t="s">
        <v>75</v>
      </c>
      <c r="D5723" s="400" t="s">
        <v>16551</v>
      </c>
    </row>
    <row r="5724" spans="1:4" ht="13.5">
      <c r="A5724" s="399">
        <v>100624</v>
      </c>
      <c r="B5724" s="398" t="s">
        <v>10845</v>
      </c>
      <c r="C5724" s="398" t="s">
        <v>75</v>
      </c>
      <c r="D5724" s="400" t="s">
        <v>16552</v>
      </c>
    </row>
    <row r="5725" spans="1:4" ht="13.5">
      <c r="A5725" s="399">
        <v>100625</v>
      </c>
      <c r="B5725" s="398" t="s">
        <v>10846</v>
      </c>
      <c r="C5725" s="398" t="s">
        <v>75</v>
      </c>
      <c r="D5725" s="400" t="s">
        <v>16553</v>
      </c>
    </row>
    <row r="5726" spans="1:4" ht="13.5">
      <c r="A5726" s="399">
        <v>101020</v>
      </c>
      <c r="B5726" s="398" t="s">
        <v>10847</v>
      </c>
      <c r="C5726" s="398" t="s">
        <v>3078</v>
      </c>
      <c r="D5726" s="400" t="s">
        <v>16554</v>
      </c>
    </row>
    <row r="5727" spans="1:4" ht="13.5">
      <c r="A5727" s="399">
        <v>101021</v>
      </c>
      <c r="B5727" s="398" t="s">
        <v>10848</v>
      </c>
      <c r="C5727" s="398" t="s">
        <v>3078</v>
      </c>
      <c r="D5727" s="400" t="s">
        <v>16555</v>
      </c>
    </row>
    <row r="5728" spans="1:4" ht="13.5">
      <c r="A5728" s="399">
        <v>101022</v>
      </c>
      <c r="B5728" s="398" t="s">
        <v>10849</v>
      </c>
      <c r="C5728" s="398" t="s">
        <v>3078</v>
      </c>
      <c r="D5728" s="400" t="s">
        <v>16556</v>
      </c>
    </row>
    <row r="5729" spans="1:4" ht="13.5">
      <c r="A5729" s="399">
        <v>101023</v>
      </c>
      <c r="B5729" s="398" t="s">
        <v>10850</v>
      </c>
      <c r="C5729" s="398" t="s">
        <v>3078</v>
      </c>
      <c r="D5729" s="400" t="s">
        <v>16557</v>
      </c>
    </row>
    <row r="5730" spans="1:4" ht="13.5">
      <c r="A5730" s="399">
        <v>101024</v>
      </c>
      <c r="B5730" s="398" t="s">
        <v>10851</v>
      </c>
      <c r="C5730" s="398" t="s">
        <v>3078</v>
      </c>
      <c r="D5730" s="400" t="s">
        <v>16558</v>
      </c>
    </row>
    <row r="5731" spans="1:4" ht="13.5">
      <c r="A5731" s="399">
        <v>101025</v>
      </c>
      <c r="B5731" s="398" t="s">
        <v>10853</v>
      </c>
      <c r="C5731" s="398" t="s">
        <v>3078</v>
      </c>
      <c r="D5731" s="400" t="s">
        <v>16559</v>
      </c>
    </row>
    <row r="5732" spans="1:4" ht="13.5">
      <c r="A5732" s="399">
        <v>101026</v>
      </c>
      <c r="B5732" s="398" t="s">
        <v>10854</v>
      </c>
      <c r="C5732" s="398" t="s">
        <v>3078</v>
      </c>
      <c r="D5732" s="400" t="s">
        <v>16560</v>
      </c>
    </row>
    <row r="5733" spans="1:4" ht="13.5">
      <c r="A5733" s="399">
        <v>101027</v>
      </c>
      <c r="B5733" s="398" t="s">
        <v>10855</v>
      </c>
      <c r="C5733" s="398" t="s">
        <v>3078</v>
      </c>
      <c r="D5733" s="400" t="s">
        <v>16561</v>
      </c>
    </row>
    <row r="5734" spans="1:4" ht="13.5">
      <c r="A5734" s="399">
        <v>88411</v>
      </c>
      <c r="B5734" s="398" t="s">
        <v>10856</v>
      </c>
      <c r="C5734" s="398" t="s">
        <v>2498</v>
      </c>
      <c r="D5734" s="400" t="s">
        <v>4539</v>
      </c>
    </row>
    <row r="5735" spans="1:4" ht="13.5">
      <c r="A5735" s="399">
        <v>88412</v>
      </c>
      <c r="B5735" s="398" t="s">
        <v>10858</v>
      </c>
      <c r="C5735" s="398" t="s">
        <v>2498</v>
      </c>
      <c r="D5735" s="400" t="s">
        <v>11746</v>
      </c>
    </row>
    <row r="5736" spans="1:4" ht="13.5">
      <c r="A5736" s="399">
        <v>88413</v>
      </c>
      <c r="B5736" s="398" t="s">
        <v>10859</v>
      </c>
      <c r="C5736" s="398" t="s">
        <v>2498</v>
      </c>
      <c r="D5736" s="400" t="s">
        <v>9777</v>
      </c>
    </row>
    <row r="5737" spans="1:4" ht="13.5">
      <c r="A5737" s="399">
        <v>88414</v>
      </c>
      <c r="B5737" s="398" t="s">
        <v>10860</v>
      </c>
      <c r="C5737" s="398" t="s">
        <v>2498</v>
      </c>
      <c r="D5737" s="400" t="s">
        <v>15411</v>
      </c>
    </row>
    <row r="5738" spans="1:4" ht="13.5">
      <c r="A5738" s="399">
        <v>88415</v>
      </c>
      <c r="B5738" s="398" t="s">
        <v>10862</v>
      </c>
      <c r="C5738" s="398" t="s">
        <v>2498</v>
      </c>
      <c r="D5738" s="400" t="s">
        <v>5333</v>
      </c>
    </row>
    <row r="5739" spans="1:4" ht="13.5">
      <c r="A5739" s="399">
        <v>88416</v>
      </c>
      <c r="B5739" s="398" t="s">
        <v>10864</v>
      </c>
      <c r="C5739" s="398" t="s">
        <v>2498</v>
      </c>
      <c r="D5739" s="400" t="s">
        <v>9340</v>
      </c>
    </row>
    <row r="5740" spans="1:4" ht="13.5">
      <c r="A5740" s="399">
        <v>88417</v>
      </c>
      <c r="B5740" s="398" t="s">
        <v>10866</v>
      </c>
      <c r="C5740" s="398" t="s">
        <v>2498</v>
      </c>
      <c r="D5740" s="400" t="s">
        <v>8947</v>
      </c>
    </row>
    <row r="5741" spans="1:4" ht="13.5">
      <c r="A5741" s="399">
        <v>88420</v>
      </c>
      <c r="B5741" s="398" t="s">
        <v>10867</v>
      </c>
      <c r="C5741" s="398" t="s">
        <v>2498</v>
      </c>
      <c r="D5741" s="400" t="s">
        <v>12125</v>
      </c>
    </row>
    <row r="5742" spans="1:4" ht="13.5">
      <c r="A5742" s="399">
        <v>88421</v>
      </c>
      <c r="B5742" s="398" t="s">
        <v>10868</v>
      </c>
      <c r="C5742" s="398" t="s">
        <v>2498</v>
      </c>
      <c r="D5742" s="400" t="s">
        <v>16562</v>
      </c>
    </row>
    <row r="5743" spans="1:4" ht="13.5">
      <c r="A5743" s="399">
        <v>88423</v>
      </c>
      <c r="B5743" s="398" t="s">
        <v>10869</v>
      </c>
      <c r="C5743" s="398" t="s">
        <v>2498</v>
      </c>
      <c r="D5743" s="400" t="s">
        <v>10271</v>
      </c>
    </row>
    <row r="5744" spans="1:4" ht="13.5">
      <c r="A5744" s="399">
        <v>88424</v>
      </c>
      <c r="B5744" s="398" t="s">
        <v>10871</v>
      </c>
      <c r="C5744" s="398" t="s">
        <v>2498</v>
      </c>
      <c r="D5744" s="400" t="s">
        <v>9058</v>
      </c>
    </row>
    <row r="5745" spans="1:4" ht="13.5">
      <c r="A5745" s="399">
        <v>88426</v>
      </c>
      <c r="B5745" s="398" t="s">
        <v>10872</v>
      </c>
      <c r="C5745" s="398" t="s">
        <v>2498</v>
      </c>
      <c r="D5745" s="400" t="s">
        <v>10822</v>
      </c>
    </row>
    <row r="5746" spans="1:4" ht="13.5">
      <c r="A5746" s="399">
        <v>88428</v>
      </c>
      <c r="B5746" s="398" t="s">
        <v>10873</v>
      </c>
      <c r="C5746" s="398" t="s">
        <v>2498</v>
      </c>
      <c r="D5746" s="400" t="s">
        <v>15254</v>
      </c>
    </row>
    <row r="5747" spans="1:4" ht="13.5">
      <c r="A5747" s="399">
        <v>88429</v>
      </c>
      <c r="B5747" s="398" t="s">
        <v>10874</v>
      </c>
      <c r="C5747" s="398" t="s">
        <v>2498</v>
      </c>
      <c r="D5747" s="400" t="s">
        <v>16563</v>
      </c>
    </row>
    <row r="5748" spans="1:4" ht="13.5">
      <c r="A5748" s="399">
        <v>88431</v>
      </c>
      <c r="B5748" s="398" t="s">
        <v>10875</v>
      </c>
      <c r="C5748" s="398" t="s">
        <v>2498</v>
      </c>
      <c r="D5748" s="400" t="s">
        <v>14922</v>
      </c>
    </row>
    <row r="5749" spans="1:4" ht="13.5">
      <c r="A5749" s="399">
        <v>88432</v>
      </c>
      <c r="B5749" s="398" t="s">
        <v>10876</v>
      </c>
      <c r="C5749" s="398" t="s">
        <v>2498</v>
      </c>
      <c r="D5749" s="400" t="s">
        <v>9523</v>
      </c>
    </row>
    <row r="5750" spans="1:4" ht="13.5">
      <c r="A5750" s="399">
        <v>88484</v>
      </c>
      <c r="B5750" s="398" t="s">
        <v>10877</v>
      </c>
      <c r="C5750" s="398" t="s">
        <v>2498</v>
      </c>
      <c r="D5750" s="400" t="s">
        <v>4861</v>
      </c>
    </row>
    <row r="5751" spans="1:4" ht="13.5">
      <c r="A5751" s="399">
        <v>88485</v>
      </c>
      <c r="B5751" s="398" t="s">
        <v>10878</v>
      </c>
      <c r="C5751" s="398" t="s">
        <v>2498</v>
      </c>
      <c r="D5751" s="400" t="s">
        <v>11892</v>
      </c>
    </row>
    <row r="5752" spans="1:4" ht="13.5">
      <c r="A5752" s="399">
        <v>88488</v>
      </c>
      <c r="B5752" s="398" t="s">
        <v>10880</v>
      </c>
      <c r="C5752" s="398" t="s">
        <v>2498</v>
      </c>
      <c r="D5752" s="400" t="s">
        <v>10881</v>
      </c>
    </row>
    <row r="5753" spans="1:4" ht="13.5">
      <c r="A5753" s="399">
        <v>88489</v>
      </c>
      <c r="B5753" s="398" t="s">
        <v>10882</v>
      </c>
      <c r="C5753" s="398" t="s">
        <v>2498</v>
      </c>
      <c r="D5753" s="400" t="s">
        <v>6971</v>
      </c>
    </row>
    <row r="5754" spans="1:4" ht="13.5">
      <c r="A5754" s="399">
        <v>88494</v>
      </c>
      <c r="B5754" s="398" t="s">
        <v>10883</v>
      </c>
      <c r="C5754" s="398" t="s">
        <v>2498</v>
      </c>
      <c r="D5754" s="400" t="s">
        <v>12910</v>
      </c>
    </row>
    <row r="5755" spans="1:4" ht="13.5">
      <c r="A5755" s="399">
        <v>88495</v>
      </c>
      <c r="B5755" s="398" t="s">
        <v>10884</v>
      </c>
      <c r="C5755" s="398" t="s">
        <v>2498</v>
      </c>
      <c r="D5755" s="400" t="s">
        <v>12003</v>
      </c>
    </row>
    <row r="5756" spans="1:4" ht="13.5">
      <c r="A5756" s="399">
        <v>88496</v>
      </c>
      <c r="B5756" s="398" t="s">
        <v>10885</v>
      </c>
      <c r="C5756" s="398" t="s">
        <v>2498</v>
      </c>
      <c r="D5756" s="400" t="s">
        <v>16564</v>
      </c>
    </row>
    <row r="5757" spans="1:4" ht="13.5">
      <c r="A5757" s="399">
        <v>88497</v>
      </c>
      <c r="B5757" s="398" t="s">
        <v>10886</v>
      </c>
      <c r="C5757" s="398" t="s">
        <v>2498</v>
      </c>
      <c r="D5757" s="400" t="s">
        <v>4522</v>
      </c>
    </row>
    <row r="5758" spans="1:4" ht="13.5">
      <c r="A5758" s="399">
        <v>95305</v>
      </c>
      <c r="B5758" s="398" t="s">
        <v>10887</v>
      </c>
      <c r="C5758" s="398" t="s">
        <v>2498</v>
      </c>
      <c r="D5758" s="400" t="s">
        <v>6999</v>
      </c>
    </row>
    <row r="5759" spans="1:4" ht="13.5">
      <c r="A5759" s="399">
        <v>95306</v>
      </c>
      <c r="B5759" s="398" t="s">
        <v>10889</v>
      </c>
      <c r="C5759" s="398" t="s">
        <v>2498</v>
      </c>
      <c r="D5759" s="400" t="s">
        <v>14544</v>
      </c>
    </row>
    <row r="5760" spans="1:4" ht="13.5">
      <c r="A5760" s="399">
        <v>95622</v>
      </c>
      <c r="B5760" s="398" t="s">
        <v>10890</v>
      </c>
      <c r="C5760" s="398" t="s">
        <v>2498</v>
      </c>
      <c r="D5760" s="400" t="s">
        <v>10891</v>
      </c>
    </row>
    <row r="5761" spans="1:4" ht="13.5">
      <c r="A5761" s="399">
        <v>95623</v>
      </c>
      <c r="B5761" s="398" t="s">
        <v>10892</v>
      </c>
      <c r="C5761" s="398" t="s">
        <v>2498</v>
      </c>
      <c r="D5761" s="400" t="s">
        <v>10893</v>
      </c>
    </row>
    <row r="5762" spans="1:4" ht="13.5">
      <c r="A5762" s="399">
        <v>95624</v>
      </c>
      <c r="B5762" s="398" t="s">
        <v>10894</v>
      </c>
      <c r="C5762" s="398" t="s">
        <v>2498</v>
      </c>
      <c r="D5762" s="400" t="s">
        <v>10895</v>
      </c>
    </row>
    <row r="5763" spans="1:4" ht="13.5">
      <c r="A5763" s="399">
        <v>95625</v>
      </c>
      <c r="B5763" s="398" t="s">
        <v>10896</v>
      </c>
      <c r="C5763" s="398" t="s">
        <v>2498</v>
      </c>
      <c r="D5763" s="400" t="s">
        <v>5676</v>
      </c>
    </row>
    <row r="5764" spans="1:4" ht="13.5">
      <c r="A5764" s="399">
        <v>95626</v>
      </c>
      <c r="B5764" s="398" t="s">
        <v>10897</v>
      </c>
      <c r="C5764" s="398" t="s">
        <v>2498</v>
      </c>
      <c r="D5764" s="400" t="s">
        <v>10898</v>
      </c>
    </row>
    <row r="5765" spans="1:4" ht="13.5">
      <c r="A5765" s="399">
        <v>96126</v>
      </c>
      <c r="B5765" s="398" t="s">
        <v>10899</v>
      </c>
      <c r="C5765" s="398" t="s">
        <v>2498</v>
      </c>
      <c r="D5765" s="400" t="s">
        <v>15322</v>
      </c>
    </row>
    <row r="5766" spans="1:4" ht="13.5">
      <c r="A5766" s="399">
        <v>96127</v>
      </c>
      <c r="B5766" s="398" t="s">
        <v>10900</v>
      </c>
      <c r="C5766" s="398" t="s">
        <v>2498</v>
      </c>
      <c r="D5766" s="400" t="s">
        <v>8655</v>
      </c>
    </row>
    <row r="5767" spans="1:4" ht="13.5">
      <c r="A5767" s="399">
        <v>96128</v>
      </c>
      <c r="B5767" s="398" t="s">
        <v>10901</v>
      </c>
      <c r="C5767" s="398" t="s">
        <v>2498</v>
      </c>
      <c r="D5767" s="400" t="s">
        <v>10070</v>
      </c>
    </row>
    <row r="5768" spans="1:4" ht="13.5">
      <c r="A5768" s="399">
        <v>96129</v>
      </c>
      <c r="B5768" s="398" t="s">
        <v>10902</v>
      </c>
      <c r="C5768" s="398" t="s">
        <v>2498</v>
      </c>
      <c r="D5768" s="400" t="s">
        <v>16565</v>
      </c>
    </row>
    <row r="5769" spans="1:4" ht="13.5">
      <c r="A5769" s="399">
        <v>96130</v>
      </c>
      <c r="B5769" s="398" t="s">
        <v>10904</v>
      </c>
      <c r="C5769" s="398" t="s">
        <v>2498</v>
      </c>
      <c r="D5769" s="400" t="s">
        <v>10116</v>
      </c>
    </row>
    <row r="5770" spans="1:4" ht="13.5">
      <c r="A5770" s="399">
        <v>96131</v>
      </c>
      <c r="B5770" s="398" t="s">
        <v>10906</v>
      </c>
      <c r="C5770" s="398" t="s">
        <v>2498</v>
      </c>
      <c r="D5770" s="400" t="s">
        <v>16566</v>
      </c>
    </row>
    <row r="5771" spans="1:4" ht="13.5">
      <c r="A5771" s="399">
        <v>96132</v>
      </c>
      <c r="B5771" s="398" t="s">
        <v>10907</v>
      </c>
      <c r="C5771" s="398" t="s">
        <v>2498</v>
      </c>
      <c r="D5771" s="400" t="s">
        <v>8662</v>
      </c>
    </row>
    <row r="5772" spans="1:4" ht="13.5">
      <c r="A5772" s="399">
        <v>96133</v>
      </c>
      <c r="B5772" s="398" t="s">
        <v>10908</v>
      </c>
      <c r="C5772" s="398" t="s">
        <v>2498</v>
      </c>
      <c r="D5772" s="400" t="s">
        <v>15805</v>
      </c>
    </row>
    <row r="5773" spans="1:4" ht="13.5">
      <c r="A5773" s="399">
        <v>96134</v>
      </c>
      <c r="B5773" s="398" t="s">
        <v>10909</v>
      </c>
      <c r="C5773" s="398" t="s">
        <v>2498</v>
      </c>
      <c r="D5773" s="400" t="s">
        <v>13555</v>
      </c>
    </row>
    <row r="5774" spans="1:4" ht="13.5">
      <c r="A5774" s="399">
        <v>96135</v>
      </c>
      <c r="B5774" s="398" t="s">
        <v>10910</v>
      </c>
      <c r="C5774" s="398" t="s">
        <v>2498</v>
      </c>
      <c r="D5774" s="400" t="s">
        <v>16567</v>
      </c>
    </row>
    <row r="5775" spans="1:4" ht="13.5">
      <c r="A5775" s="399">
        <v>102193</v>
      </c>
      <c r="B5775" s="398" t="s">
        <v>10912</v>
      </c>
      <c r="C5775" s="398" t="s">
        <v>2498</v>
      </c>
      <c r="D5775" s="400" t="s">
        <v>16568</v>
      </c>
    </row>
    <row r="5776" spans="1:4" ht="13.5">
      <c r="A5776" s="399">
        <v>102194</v>
      </c>
      <c r="B5776" s="398" t="s">
        <v>10913</v>
      </c>
      <c r="C5776" s="398" t="s">
        <v>2498</v>
      </c>
      <c r="D5776" s="400" t="s">
        <v>10143</v>
      </c>
    </row>
    <row r="5777" spans="1:4" ht="13.5">
      <c r="A5777" s="399">
        <v>102197</v>
      </c>
      <c r="B5777" s="398" t="s">
        <v>10914</v>
      </c>
      <c r="C5777" s="398" t="s">
        <v>2498</v>
      </c>
      <c r="D5777" s="400" t="s">
        <v>16569</v>
      </c>
    </row>
    <row r="5778" spans="1:4" ht="13.5">
      <c r="A5778" s="399">
        <v>102200</v>
      </c>
      <c r="B5778" s="398" t="s">
        <v>10916</v>
      </c>
      <c r="C5778" s="398" t="s">
        <v>2498</v>
      </c>
      <c r="D5778" s="400" t="s">
        <v>16570</v>
      </c>
    </row>
    <row r="5779" spans="1:4" ht="13.5">
      <c r="A5779" s="399">
        <v>102201</v>
      </c>
      <c r="B5779" s="398" t="s">
        <v>16571</v>
      </c>
      <c r="C5779" s="398" t="s">
        <v>2498</v>
      </c>
      <c r="D5779" s="400" t="s">
        <v>6850</v>
      </c>
    </row>
    <row r="5780" spans="1:4" ht="13.5">
      <c r="A5780" s="399">
        <v>102202</v>
      </c>
      <c r="B5780" s="398" t="s">
        <v>10917</v>
      </c>
      <c r="C5780" s="398" t="s">
        <v>2498</v>
      </c>
      <c r="D5780" s="400" t="s">
        <v>16572</v>
      </c>
    </row>
    <row r="5781" spans="1:4" ht="13.5">
      <c r="A5781" s="399">
        <v>102203</v>
      </c>
      <c r="B5781" s="398" t="s">
        <v>10918</v>
      </c>
      <c r="C5781" s="398" t="s">
        <v>2498</v>
      </c>
      <c r="D5781" s="400" t="s">
        <v>16573</v>
      </c>
    </row>
    <row r="5782" spans="1:4" ht="13.5">
      <c r="A5782" s="399">
        <v>102204</v>
      </c>
      <c r="B5782" s="398" t="s">
        <v>10920</v>
      </c>
      <c r="C5782" s="398" t="s">
        <v>2498</v>
      </c>
      <c r="D5782" s="400" t="s">
        <v>16574</v>
      </c>
    </row>
    <row r="5783" spans="1:4" ht="13.5">
      <c r="A5783" s="399">
        <v>102205</v>
      </c>
      <c r="B5783" s="398" t="s">
        <v>10922</v>
      </c>
      <c r="C5783" s="398" t="s">
        <v>2498</v>
      </c>
      <c r="D5783" s="400" t="s">
        <v>9510</v>
      </c>
    </row>
    <row r="5784" spans="1:4" ht="13.5">
      <c r="A5784" s="399">
        <v>102207</v>
      </c>
      <c r="B5784" s="398" t="s">
        <v>10924</v>
      </c>
      <c r="C5784" s="398" t="s">
        <v>2498</v>
      </c>
      <c r="D5784" s="400" t="s">
        <v>4996</v>
      </c>
    </row>
    <row r="5785" spans="1:4" ht="13.5">
      <c r="A5785" s="399">
        <v>102208</v>
      </c>
      <c r="B5785" s="398" t="s">
        <v>10925</v>
      </c>
      <c r="C5785" s="398" t="s">
        <v>2498</v>
      </c>
      <c r="D5785" s="400" t="s">
        <v>13178</v>
      </c>
    </row>
    <row r="5786" spans="1:4" ht="13.5">
      <c r="A5786" s="399">
        <v>102209</v>
      </c>
      <c r="B5786" s="398" t="s">
        <v>10926</v>
      </c>
      <c r="C5786" s="398" t="s">
        <v>2498</v>
      </c>
      <c r="D5786" s="400" t="s">
        <v>4277</v>
      </c>
    </row>
    <row r="5787" spans="1:4" ht="13.5">
      <c r="A5787" s="399">
        <v>102210</v>
      </c>
      <c r="B5787" s="398" t="s">
        <v>10927</v>
      </c>
      <c r="C5787" s="398" t="s">
        <v>2498</v>
      </c>
      <c r="D5787" s="400" t="s">
        <v>7550</v>
      </c>
    </row>
    <row r="5788" spans="1:4" ht="13.5">
      <c r="A5788" s="399">
        <v>102213</v>
      </c>
      <c r="B5788" s="398" t="s">
        <v>10929</v>
      </c>
      <c r="C5788" s="398" t="s">
        <v>2498</v>
      </c>
      <c r="D5788" s="400" t="s">
        <v>16575</v>
      </c>
    </row>
    <row r="5789" spans="1:4" ht="13.5">
      <c r="A5789" s="399">
        <v>102214</v>
      </c>
      <c r="B5789" s="398" t="s">
        <v>10930</v>
      </c>
      <c r="C5789" s="398" t="s">
        <v>2498</v>
      </c>
      <c r="D5789" s="400" t="s">
        <v>8344</v>
      </c>
    </row>
    <row r="5790" spans="1:4" ht="13.5">
      <c r="A5790" s="399">
        <v>102215</v>
      </c>
      <c r="B5790" s="398" t="s">
        <v>10931</v>
      </c>
      <c r="C5790" s="398" t="s">
        <v>2498</v>
      </c>
      <c r="D5790" s="400" t="s">
        <v>6211</v>
      </c>
    </row>
    <row r="5791" spans="1:4" ht="13.5">
      <c r="A5791" s="399">
        <v>102217</v>
      </c>
      <c r="B5791" s="398" t="s">
        <v>10932</v>
      </c>
      <c r="C5791" s="398" t="s">
        <v>2498</v>
      </c>
      <c r="D5791" s="400" t="s">
        <v>15486</v>
      </c>
    </row>
    <row r="5792" spans="1:4" ht="13.5">
      <c r="A5792" s="399">
        <v>102218</v>
      </c>
      <c r="B5792" s="398" t="s">
        <v>10934</v>
      </c>
      <c r="C5792" s="398" t="s">
        <v>2498</v>
      </c>
      <c r="D5792" s="400" t="s">
        <v>7963</v>
      </c>
    </row>
    <row r="5793" spans="1:4" ht="13.5">
      <c r="A5793" s="399">
        <v>102219</v>
      </c>
      <c r="B5793" s="398" t="s">
        <v>10935</v>
      </c>
      <c r="C5793" s="398" t="s">
        <v>2498</v>
      </c>
      <c r="D5793" s="400" t="s">
        <v>8388</v>
      </c>
    </row>
    <row r="5794" spans="1:4" ht="13.5">
      <c r="A5794" s="399">
        <v>102220</v>
      </c>
      <c r="B5794" s="398" t="s">
        <v>10936</v>
      </c>
      <c r="C5794" s="398" t="s">
        <v>2498</v>
      </c>
      <c r="D5794" s="400" t="s">
        <v>8391</v>
      </c>
    </row>
    <row r="5795" spans="1:4" ht="13.5">
      <c r="A5795" s="399">
        <v>102223</v>
      </c>
      <c r="B5795" s="398" t="s">
        <v>10937</v>
      </c>
      <c r="C5795" s="398" t="s">
        <v>2498</v>
      </c>
      <c r="D5795" s="400" t="s">
        <v>7402</v>
      </c>
    </row>
    <row r="5796" spans="1:4" ht="13.5">
      <c r="A5796" s="399">
        <v>102224</v>
      </c>
      <c r="B5796" s="398" t="s">
        <v>10938</v>
      </c>
      <c r="C5796" s="398" t="s">
        <v>2498</v>
      </c>
      <c r="D5796" s="400" t="s">
        <v>16576</v>
      </c>
    </row>
    <row r="5797" spans="1:4" ht="13.5">
      <c r="A5797" s="399">
        <v>102225</v>
      </c>
      <c r="B5797" s="398" t="s">
        <v>10939</v>
      </c>
      <c r="C5797" s="398" t="s">
        <v>2498</v>
      </c>
      <c r="D5797" s="400" t="s">
        <v>16577</v>
      </c>
    </row>
    <row r="5798" spans="1:4" ht="13.5">
      <c r="A5798" s="399">
        <v>102227</v>
      </c>
      <c r="B5798" s="398" t="s">
        <v>10940</v>
      </c>
      <c r="C5798" s="398" t="s">
        <v>2498</v>
      </c>
      <c r="D5798" s="400" t="s">
        <v>14840</v>
      </c>
    </row>
    <row r="5799" spans="1:4" ht="13.5">
      <c r="A5799" s="399">
        <v>102228</v>
      </c>
      <c r="B5799" s="398" t="s">
        <v>10941</v>
      </c>
      <c r="C5799" s="398" t="s">
        <v>2498</v>
      </c>
      <c r="D5799" s="400" t="s">
        <v>13526</v>
      </c>
    </row>
    <row r="5800" spans="1:4" ht="13.5">
      <c r="A5800" s="399">
        <v>102229</v>
      </c>
      <c r="B5800" s="398" t="s">
        <v>10942</v>
      </c>
      <c r="C5800" s="398" t="s">
        <v>2498</v>
      </c>
      <c r="D5800" s="400" t="s">
        <v>5035</v>
      </c>
    </row>
    <row r="5801" spans="1:4" ht="13.5">
      <c r="A5801" s="399">
        <v>102230</v>
      </c>
      <c r="B5801" s="398" t="s">
        <v>10943</v>
      </c>
      <c r="C5801" s="398" t="s">
        <v>2498</v>
      </c>
      <c r="D5801" s="400" t="s">
        <v>10515</v>
      </c>
    </row>
    <row r="5802" spans="1:4" ht="13.5">
      <c r="A5802" s="399">
        <v>102233</v>
      </c>
      <c r="B5802" s="398" t="s">
        <v>10945</v>
      </c>
      <c r="C5802" s="398" t="s">
        <v>2498</v>
      </c>
      <c r="D5802" s="400" t="s">
        <v>10425</v>
      </c>
    </row>
    <row r="5803" spans="1:4" ht="13.5">
      <c r="A5803" s="399">
        <v>102234</v>
      </c>
      <c r="B5803" s="398" t="s">
        <v>10947</v>
      </c>
      <c r="C5803" s="398" t="s">
        <v>2498</v>
      </c>
      <c r="D5803" s="400" t="s">
        <v>8754</v>
      </c>
    </row>
    <row r="5804" spans="1:4" ht="13.5">
      <c r="A5804" s="399">
        <v>100716</v>
      </c>
      <c r="B5804" s="398" t="s">
        <v>10948</v>
      </c>
      <c r="C5804" s="398" t="s">
        <v>2498</v>
      </c>
      <c r="D5804" s="400" t="s">
        <v>9222</v>
      </c>
    </row>
    <row r="5805" spans="1:4" ht="13.5">
      <c r="A5805" s="399">
        <v>100717</v>
      </c>
      <c r="B5805" s="398" t="s">
        <v>10949</v>
      </c>
      <c r="C5805" s="398" t="s">
        <v>2498</v>
      </c>
      <c r="D5805" s="400" t="s">
        <v>10950</v>
      </c>
    </row>
    <row r="5806" spans="1:4" ht="13.5">
      <c r="A5806" s="399">
        <v>100718</v>
      </c>
      <c r="B5806" s="398" t="s">
        <v>10951</v>
      </c>
      <c r="C5806" s="398" t="s">
        <v>81</v>
      </c>
      <c r="D5806" s="400" t="s">
        <v>10952</v>
      </c>
    </row>
    <row r="5807" spans="1:4" ht="13.5">
      <c r="A5807" s="399">
        <v>100719</v>
      </c>
      <c r="B5807" s="398" t="s">
        <v>10953</v>
      </c>
      <c r="C5807" s="398" t="s">
        <v>2498</v>
      </c>
      <c r="D5807" s="400" t="s">
        <v>10428</v>
      </c>
    </row>
    <row r="5808" spans="1:4" ht="13.5">
      <c r="A5808" s="399">
        <v>100720</v>
      </c>
      <c r="B5808" s="398" t="s">
        <v>10954</v>
      </c>
      <c r="C5808" s="398" t="s">
        <v>2498</v>
      </c>
      <c r="D5808" s="400" t="s">
        <v>11713</v>
      </c>
    </row>
    <row r="5809" spans="1:4" ht="13.5">
      <c r="A5809" s="399">
        <v>100721</v>
      </c>
      <c r="B5809" s="398" t="s">
        <v>10955</v>
      </c>
      <c r="C5809" s="398" t="s">
        <v>2498</v>
      </c>
      <c r="D5809" s="400" t="s">
        <v>9023</v>
      </c>
    </row>
    <row r="5810" spans="1:4" ht="13.5">
      <c r="A5810" s="399">
        <v>100722</v>
      </c>
      <c r="B5810" s="398" t="s">
        <v>10956</v>
      </c>
      <c r="C5810" s="398" t="s">
        <v>2498</v>
      </c>
      <c r="D5810" s="400" t="s">
        <v>11675</v>
      </c>
    </row>
    <row r="5811" spans="1:4" ht="13.5">
      <c r="A5811" s="399">
        <v>100723</v>
      </c>
      <c r="B5811" s="398" t="s">
        <v>10958</v>
      </c>
      <c r="C5811" s="398" t="s">
        <v>2498</v>
      </c>
      <c r="D5811" s="400" t="s">
        <v>7255</v>
      </c>
    </row>
    <row r="5812" spans="1:4" ht="13.5">
      <c r="A5812" s="399">
        <v>100724</v>
      </c>
      <c r="B5812" s="398" t="s">
        <v>10960</v>
      </c>
      <c r="C5812" s="398" t="s">
        <v>2498</v>
      </c>
      <c r="D5812" s="400" t="s">
        <v>16578</v>
      </c>
    </row>
    <row r="5813" spans="1:4" ht="13.5">
      <c r="A5813" s="399">
        <v>100725</v>
      </c>
      <c r="B5813" s="398" t="s">
        <v>10961</v>
      </c>
      <c r="C5813" s="398" t="s">
        <v>2498</v>
      </c>
      <c r="D5813" s="400" t="s">
        <v>5238</v>
      </c>
    </row>
    <row r="5814" spans="1:4" ht="13.5">
      <c r="A5814" s="399">
        <v>100726</v>
      </c>
      <c r="B5814" s="398" t="s">
        <v>10962</v>
      </c>
      <c r="C5814" s="398" t="s">
        <v>2498</v>
      </c>
      <c r="D5814" s="400" t="s">
        <v>15475</v>
      </c>
    </row>
    <row r="5815" spans="1:4" ht="13.5">
      <c r="A5815" s="399">
        <v>100727</v>
      </c>
      <c r="B5815" s="398" t="s">
        <v>10964</v>
      </c>
      <c r="C5815" s="398" t="s">
        <v>2498</v>
      </c>
      <c r="D5815" s="400" t="s">
        <v>15674</v>
      </c>
    </row>
    <row r="5816" spans="1:4" ht="13.5">
      <c r="A5816" s="399">
        <v>100728</v>
      </c>
      <c r="B5816" s="398" t="s">
        <v>10966</v>
      </c>
      <c r="C5816" s="398" t="s">
        <v>2498</v>
      </c>
      <c r="D5816" s="400" t="s">
        <v>10489</v>
      </c>
    </row>
    <row r="5817" spans="1:4" ht="13.5">
      <c r="A5817" s="399">
        <v>100729</v>
      </c>
      <c r="B5817" s="398" t="s">
        <v>10968</v>
      </c>
      <c r="C5817" s="398" t="s">
        <v>2498</v>
      </c>
      <c r="D5817" s="400" t="s">
        <v>8428</v>
      </c>
    </row>
    <row r="5818" spans="1:4" ht="13.5">
      <c r="A5818" s="399">
        <v>100730</v>
      </c>
      <c r="B5818" s="398" t="s">
        <v>10970</v>
      </c>
      <c r="C5818" s="398" t="s">
        <v>2498</v>
      </c>
      <c r="D5818" s="400" t="s">
        <v>16579</v>
      </c>
    </row>
    <row r="5819" spans="1:4" ht="13.5">
      <c r="A5819" s="399">
        <v>100733</v>
      </c>
      <c r="B5819" s="398" t="s">
        <v>10971</v>
      </c>
      <c r="C5819" s="398" t="s">
        <v>2498</v>
      </c>
      <c r="D5819" s="400" t="s">
        <v>8744</v>
      </c>
    </row>
    <row r="5820" spans="1:4" ht="13.5">
      <c r="A5820" s="399">
        <v>100734</v>
      </c>
      <c r="B5820" s="398" t="s">
        <v>10972</v>
      </c>
      <c r="C5820" s="398" t="s">
        <v>2498</v>
      </c>
      <c r="D5820" s="400" t="s">
        <v>10865</v>
      </c>
    </row>
    <row r="5821" spans="1:4" ht="13.5">
      <c r="A5821" s="399">
        <v>100735</v>
      </c>
      <c r="B5821" s="398" t="s">
        <v>10974</v>
      </c>
      <c r="C5821" s="398" t="s">
        <v>2498</v>
      </c>
      <c r="D5821" s="400" t="s">
        <v>12005</v>
      </c>
    </row>
    <row r="5822" spans="1:4" ht="13.5">
      <c r="A5822" s="399">
        <v>100736</v>
      </c>
      <c r="B5822" s="398" t="s">
        <v>10976</v>
      </c>
      <c r="C5822" s="398" t="s">
        <v>2498</v>
      </c>
      <c r="D5822" s="400" t="s">
        <v>6926</v>
      </c>
    </row>
    <row r="5823" spans="1:4" ht="13.5">
      <c r="A5823" s="399">
        <v>100739</v>
      </c>
      <c r="B5823" s="398" t="s">
        <v>10977</v>
      </c>
      <c r="C5823" s="398" t="s">
        <v>2498</v>
      </c>
      <c r="D5823" s="400" t="s">
        <v>15384</v>
      </c>
    </row>
    <row r="5824" spans="1:4" ht="13.5">
      <c r="A5824" s="399">
        <v>100740</v>
      </c>
      <c r="B5824" s="398" t="s">
        <v>10979</v>
      </c>
      <c r="C5824" s="398" t="s">
        <v>2498</v>
      </c>
      <c r="D5824" s="400" t="s">
        <v>16580</v>
      </c>
    </row>
    <row r="5825" spans="1:4" ht="13.5">
      <c r="A5825" s="399">
        <v>100741</v>
      </c>
      <c r="B5825" s="398" t="s">
        <v>10981</v>
      </c>
      <c r="C5825" s="398" t="s">
        <v>2498</v>
      </c>
      <c r="D5825" s="400" t="s">
        <v>10343</v>
      </c>
    </row>
    <row r="5826" spans="1:4" ht="13.5">
      <c r="A5826" s="399">
        <v>100742</v>
      </c>
      <c r="B5826" s="398" t="s">
        <v>10982</v>
      </c>
      <c r="C5826" s="398" t="s">
        <v>2498</v>
      </c>
      <c r="D5826" s="400" t="s">
        <v>8662</v>
      </c>
    </row>
    <row r="5827" spans="1:4" ht="13.5">
      <c r="A5827" s="399">
        <v>100743</v>
      </c>
      <c r="B5827" s="398" t="s">
        <v>10983</v>
      </c>
      <c r="C5827" s="398" t="s">
        <v>2498</v>
      </c>
      <c r="D5827" s="400" t="s">
        <v>10366</v>
      </c>
    </row>
    <row r="5828" spans="1:4" ht="13.5">
      <c r="A5828" s="399">
        <v>100744</v>
      </c>
      <c r="B5828" s="398" t="s">
        <v>10984</v>
      </c>
      <c r="C5828" s="398" t="s">
        <v>2498</v>
      </c>
      <c r="D5828" s="400" t="s">
        <v>10151</v>
      </c>
    </row>
    <row r="5829" spans="1:4" ht="13.5">
      <c r="A5829" s="399">
        <v>100745</v>
      </c>
      <c r="B5829" s="398" t="s">
        <v>10985</v>
      </c>
      <c r="C5829" s="398" t="s">
        <v>2498</v>
      </c>
      <c r="D5829" s="400" t="s">
        <v>7180</v>
      </c>
    </row>
    <row r="5830" spans="1:4" ht="13.5">
      <c r="A5830" s="399">
        <v>100746</v>
      </c>
      <c r="B5830" s="398" t="s">
        <v>10986</v>
      </c>
      <c r="C5830" s="398" t="s">
        <v>2498</v>
      </c>
      <c r="D5830" s="400" t="s">
        <v>6511</v>
      </c>
    </row>
    <row r="5831" spans="1:4" ht="13.5">
      <c r="A5831" s="399">
        <v>100747</v>
      </c>
      <c r="B5831" s="398" t="s">
        <v>10987</v>
      </c>
      <c r="C5831" s="398" t="s">
        <v>2498</v>
      </c>
      <c r="D5831" s="400" t="s">
        <v>16581</v>
      </c>
    </row>
    <row r="5832" spans="1:4" ht="13.5">
      <c r="A5832" s="399">
        <v>100748</v>
      </c>
      <c r="B5832" s="398" t="s">
        <v>10988</v>
      </c>
      <c r="C5832" s="398" t="s">
        <v>2498</v>
      </c>
      <c r="D5832" s="400" t="s">
        <v>10959</v>
      </c>
    </row>
    <row r="5833" spans="1:4" ht="13.5">
      <c r="A5833" s="399">
        <v>100749</v>
      </c>
      <c r="B5833" s="398" t="s">
        <v>10989</v>
      </c>
      <c r="C5833" s="398" t="s">
        <v>2498</v>
      </c>
      <c r="D5833" s="400" t="s">
        <v>12458</v>
      </c>
    </row>
    <row r="5834" spans="1:4" ht="13.5">
      <c r="A5834" s="399">
        <v>100750</v>
      </c>
      <c r="B5834" s="398" t="s">
        <v>10990</v>
      </c>
      <c r="C5834" s="398" t="s">
        <v>2498</v>
      </c>
      <c r="D5834" s="400" t="s">
        <v>15472</v>
      </c>
    </row>
    <row r="5835" spans="1:4" ht="13.5">
      <c r="A5835" s="399">
        <v>100751</v>
      </c>
      <c r="B5835" s="398" t="s">
        <v>10992</v>
      </c>
      <c r="C5835" s="398" t="s">
        <v>2498</v>
      </c>
      <c r="D5835" s="400" t="s">
        <v>4792</v>
      </c>
    </row>
    <row r="5836" spans="1:4" ht="13.5">
      <c r="A5836" s="399">
        <v>100752</v>
      </c>
      <c r="B5836" s="398" t="s">
        <v>10993</v>
      </c>
      <c r="C5836" s="398" t="s">
        <v>2498</v>
      </c>
      <c r="D5836" s="400" t="s">
        <v>4811</v>
      </c>
    </row>
    <row r="5837" spans="1:4" ht="13.5">
      <c r="A5837" s="399">
        <v>100753</v>
      </c>
      <c r="B5837" s="398" t="s">
        <v>10994</v>
      </c>
      <c r="C5837" s="398" t="s">
        <v>2498</v>
      </c>
      <c r="D5837" s="400" t="s">
        <v>16582</v>
      </c>
    </row>
    <row r="5838" spans="1:4" ht="13.5">
      <c r="A5838" s="399">
        <v>100754</v>
      </c>
      <c r="B5838" s="398" t="s">
        <v>10996</v>
      </c>
      <c r="C5838" s="398" t="s">
        <v>2498</v>
      </c>
      <c r="D5838" s="400" t="s">
        <v>12183</v>
      </c>
    </row>
    <row r="5839" spans="1:4" ht="13.5">
      <c r="A5839" s="399">
        <v>100757</v>
      </c>
      <c r="B5839" s="398" t="s">
        <v>10998</v>
      </c>
      <c r="C5839" s="398" t="s">
        <v>2498</v>
      </c>
      <c r="D5839" s="400" t="s">
        <v>16583</v>
      </c>
    </row>
    <row r="5840" spans="1:4" ht="13.5">
      <c r="A5840" s="399">
        <v>100758</v>
      </c>
      <c r="B5840" s="398" t="s">
        <v>11000</v>
      </c>
      <c r="C5840" s="398" t="s">
        <v>2498</v>
      </c>
      <c r="D5840" s="400" t="s">
        <v>6179</v>
      </c>
    </row>
    <row r="5841" spans="1:4" ht="13.5">
      <c r="A5841" s="399">
        <v>100759</v>
      </c>
      <c r="B5841" s="398" t="s">
        <v>11001</v>
      </c>
      <c r="C5841" s="398" t="s">
        <v>2498</v>
      </c>
      <c r="D5841" s="400" t="s">
        <v>16584</v>
      </c>
    </row>
    <row r="5842" spans="1:4" ht="13.5">
      <c r="A5842" s="399">
        <v>100760</v>
      </c>
      <c r="B5842" s="398" t="s">
        <v>11003</v>
      </c>
      <c r="C5842" s="398" t="s">
        <v>2498</v>
      </c>
      <c r="D5842" s="400" t="s">
        <v>14961</v>
      </c>
    </row>
    <row r="5843" spans="1:4" ht="13.5">
      <c r="A5843" s="399">
        <v>100761</v>
      </c>
      <c r="B5843" s="398" t="s">
        <v>11004</v>
      </c>
      <c r="C5843" s="398" t="s">
        <v>2498</v>
      </c>
      <c r="D5843" s="400" t="s">
        <v>16585</v>
      </c>
    </row>
    <row r="5844" spans="1:4" ht="13.5">
      <c r="A5844" s="399">
        <v>100762</v>
      </c>
      <c r="B5844" s="398" t="s">
        <v>11005</v>
      </c>
      <c r="C5844" s="398" t="s">
        <v>2498</v>
      </c>
      <c r="D5844" s="400" t="s">
        <v>16586</v>
      </c>
    </row>
    <row r="5845" spans="1:4" ht="13.5">
      <c r="A5845" s="399">
        <v>102488</v>
      </c>
      <c r="B5845" s="398" t="s">
        <v>11006</v>
      </c>
      <c r="C5845" s="398" t="s">
        <v>2498</v>
      </c>
      <c r="D5845" s="400" t="s">
        <v>16587</v>
      </c>
    </row>
    <row r="5846" spans="1:4" ht="13.5">
      <c r="A5846" s="399">
        <v>102489</v>
      </c>
      <c r="B5846" s="398" t="s">
        <v>11007</v>
      </c>
      <c r="C5846" s="398" t="s">
        <v>2498</v>
      </c>
      <c r="D5846" s="400" t="s">
        <v>16588</v>
      </c>
    </row>
    <row r="5847" spans="1:4" ht="13.5">
      <c r="A5847" s="399">
        <v>102491</v>
      </c>
      <c r="B5847" s="398" t="s">
        <v>11008</v>
      </c>
      <c r="C5847" s="398" t="s">
        <v>2498</v>
      </c>
      <c r="D5847" s="400" t="s">
        <v>6209</v>
      </c>
    </row>
    <row r="5848" spans="1:4" ht="13.5">
      <c r="A5848" s="399">
        <v>102492</v>
      </c>
      <c r="B5848" s="398" t="s">
        <v>11009</v>
      </c>
      <c r="C5848" s="398" t="s">
        <v>2498</v>
      </c>
      <c r="D5848" s="400" t="s">
        <v>16589</v>
      </c>
    </row>
    <row r="5849" spans="1:4" ht="13.5">
      <c r="A5849" s="399">
        <v>102494</v>
      </c>
      <c r="B5849" s="398" t="s">
        <v>11011</v>
      </c>
      <c r="C5849" s="398" t="s">
        <v>2498</v>
      </c>
      <c r="D5849" s="400" t="s">
        <v>10685</v>
      </c>
    </row>
    <row r="5850" spans="1:4" ht="13.5">
      <c r="A5850" s="399">
        <v>102496</v>
      </c>
      <c r="B5850" s="398" t="s">
        <v>11012</v>
      </c>
      <c r="C5850" s="398" t="s">
        <v>81</v>
      </c>
      <c r="D5850" s="400" t="s">
        <v>7426</v>
      </c>
    </row>
    <row r="5851" spans="1:4" ht="13.5">
      <c r="A5851" s="399">
        <v>102497</v>
      </c>
      <c r="B5851" s="398" t="s">
        <v>11013</v>
      </c>
      <c r="C5851" s="398" t="s">
        <v>81</v>
      </c>
      <c r="D5851" s="400" t="s">
        <v>16590</v>
      </c>
    </row>
    <row r="5852" spans="1:4" ht="13.5">
      <c r="A5852" s="399">
        <v>102498</v>
      </c>
      <c r="B5852" s="398" t="s">
        <v>11015</v>
      </c>
      <c r="C5852" s="398" t="s">
        <v>81</v>
      </c>
      <c r="D5852" s="400" t="s">
        <v>4896</v>
      </c>
    </row>
    <row r="5853" spans="1:4" ht="13.5">
      <c r="A5853" s="399">
        <v>102499</v>
      </c>
      <c r="B5853" s="398" t="s">
        <v>11016</v>
      </c>
      <c r="C5853" s="398" t="s">
        <v>2498</v>
      </c>
      <c r="D5853" s="400" t="s">
        <v>4139</v>
      </c>
    </row>
    <row r="5854" spans="1:4" ht="13.5">
      <c r="A5854" s="399">
        <v>102500</v>
      </c>
      <c r="B5854" s="398" t="s">
        <v>11018</v>
      </c>
      <c r="C5854" s="398" t="s">
        <v>81</v>
      </c>
      <c r="D5854" s="400" t="s">
        <v>13472</v>
      </c>
    </row>
    <row r="5855" spans="1:4" ht="13.5">
      <c r="A5855" s="399">
        <v>102501</v>
      </c>
      <c r="B5855" s="398" t="s">
        <v>11019</v>
      </c>
      <c r="C5855" s="398" t="s">
        <v>2498</v>
      </c>
      <c r="D5855" s="400" t="s">
        <v>12092</v>
      </c>
    </row>
    <row r="5856" spans="1:4" ht="13.5">
      <c r="A5856" s="399">
        <v>102504</v>
      </c>
      <c r="B5856" s="398" t="s">
        <v>11020</v>
      </c>
      <c r="C5856" s="398" t="s">
        <v>81</v>
      </c>
      <c r="D5856" s="400" t="s">
        <v>15432</v>
      </c>
    </row>
    <row r="5857" spans="1:4" ht="13.5">
      <c r="A5857" s="399">
        <v>102505</v>
      </c>
      <c r="B5857" s="398" t="s">
        <v>11021</v>
      </c>
      <c r="C5857" s="398" t="s">
        <v>81</v>
      </c>
      <c r="D5857" s="400" t="s">
        <v>11219</v>
      </c>
    </row>
    <row r="5858" spans="1:4" ht="13.5">
      <c r="A5858" s="399">
        <v>102506</v>
      </c>
      <c r="B5858" s="398" t="s">
        <v>11023</v>
      </c>
      <c r="C5858" s="398" t="s">
        <v>81</v>
      </c>
      <c r="D5858" s="400" t="s">
        <v>5366</v>
      </c>
    </row>
    <row r="5859" spans="1:4" ht="13.5">
      <c r="A5859" s="399">
        <v>102507</v>
      </c>
      <c r="B5859" s="398" t="s">
        <v>11025</v>
      </c>
      <c r="C5859" s="398" t="s">
        <v>81</v>
      </c>
      <c r="D5859" s="400" t="s">
        <v>16591</v>
      </c>
    </row>
    <row r="5860" spans="1:4" ht="13.5">
      <c r="A5860" s="399">
        <v>102508</v>
      </c>
      <c r="B5860" s="398" t="s">
        <v>11026</v>
      </c>
      <c r="C5860" s="398" t="s">
        <v>2498</v>
      </c>
      <c r="D5860" s="400" t="s">
        <v>13369</v>
      </c>
    </row>
    <row r="5861" spans="1:4" ht="13.5">
      <c r="A5861" s="399">
        <v>102509</v>
      </c>
      <c r="B5861" s="398" t="s">
        <v>11027</v>
      </c>
      <c r="C5861" s="398" t="s">
        <v>2498</v>
      </c>
      <c r="D5861" s="400" t="s">
        <v>13372</v>
      </c>
    </row>
    <row r="5862" spans="1:4" ht="13.5">
      <c r="A5862" s="399">
        <v>102512</v>
      </c>
      <c r="B5862" s="398" t="s">
        <v>11029</v>
      </c>
      <c r="C5862" s="398" t="s">
        <v>81</v>
      </c>
      <c r="D5862" s="400" t="s">
        <v>4950</v>
      </c>
    </row>
    <row r="5863" spans="1:4" ht="13.5">
      <c r="A5863" s="399">
        <v>102513</v>
      </c>
      <c r="B5863" s="398" t="s">
        <v>11031</v>
      </c>
      <c r="C5863" s="398" t="s">
        <v>2498</v>
      </c>
      <c r="D5863" s="400" t="s">
        <v>16592</v>
      </c>
    </row>
    <row r="5864" spans="1:4" ht="13.5">
      <c r="A5864" s="399">
        <v>102520</v>
      </c>
      <c r="B5864" s="398" t="s">
        <v>11032</v>
      </c>
      <c r="C5864" s="398" t="s">
        <v>2498</v>
      </c>
      <c r="D5864" s="400" t="s">
        <v>16593</v>
      </c>
    </row>
    <row r="5865" spans="1:4" ht="13.5">
      <c r="A5865" s="399">
        <v>101749</v>
      </c>
      <c r="B5865" s="398" t="s">
        <v>11033</v>
      </c>
      <c r="C5865" s="398" t="s">
        <v>2498</v>
      </c>
      <c r="D5865" s="400" t="s">
        <v>7199</v>
      </c>
    </row>
    <row r="5866" spans="1:4" ht="13.5">
      <c r="A5866" s="399">
        <v>101750</v>
      </c>
      <c r="B5866" s="398" t="s">
        <v>11034</v>
      </c>
      <c r="C5866" s="398" t="s">
        <v>2498</v>
      </c>
      <c r="D5866" s="400" t="s">
        <v>15757</v>
      </c>
    </row>
    <row r="5867" spans="1:4" ht="13.5">
      <c r="A5867" s="399">
        <v>101729</v>
      </c>
      <c r="B5867" s="398" t="s">
        <v>11035</v>
      </c>
      <c r="C5867" s="398" t="s">
        <v>2498</v>
      </c>
      <c r="D5867" s="400" t="s">
        <v>16594</v>
      </c>
    </row>
    <row r="5868" spans="1:4" ht="13.5">
      <c r="A5868" s="399">
        <v>101746</v>
      </c>
      <c r="B5868" s="398" t="s">
        <v>11036</v>
      </c>
      <c r="C5868" s="398" t="s">
        <v>2498</v>
      </c>
      <c r="D5868" s="400" t="s">
        <v>16595</v>
      </c>
    </row>
    <row r="5869" spans="1:4" ht="13.5">
      <c r="A5869" s="399">
        <v>101751</v>
      </c>
      <c r="B5869" s="398" t="s">
        <v>11037</v>
      </c>
      <c r="C5869" s="398" t="s">
        <v>2498</v>
      </c>
      <c r="D5869" s="400" t="s">
        <v>16596</v>
      </c>
    </row>
    <row r="5870" spans="1:4" ht="13.5">
      <c r="A5870" s="399">
        <v>87246</v>
      </c>
      <c r="B5870" s="398" t="s">
        <v>11038</v>
      </c>
      <c r="C5870" s="398" t="s">
        <v>2498</v>
      </c>
      <c r="D5870" s="400" t="s">
        <v>7112</v>
      </c>
    </row>
    <row r="5871" spans="1:4" ht="13.5">
      <c r="A5871" s="399">
        <v>87247</v>
      </c>
      <c r="B5871" s="398" t="s">
        <v>11039</v>
      </c>
      <c r="C5871" s="398" t="s">
        <v>2498</v>
      </c>
      <c r="D5871" s="400" t="s">
        <v>16597</v>
      </c>
    </row>
    <row r="5872" spans="1:4" ht="13.5">
      <c r="A5872" s="399">
        <v>87248</v>
      </c>
      <c r="B5872" s="398" t="s">
        <v>11040</v>
      </c>
      <c r="C5872" s="398" t="s">
        <v>2498</v>
      </c>
      <c r="D5872" s="400" t="s">
        <v>16598</v>
      </c>
    </row>
    <row r="5873" spans="1:4" ht="13.5">
      <c r="A5873" s="399">
        <v>87249</v>
      </c>
      <c r="B5873" s="398" t="s">
        <v>11041</v>
      </c>
      <c r="C5873" s="398" t="s">
        <v>2498</v>
      </c>
      <c r="D5873" s="400" t="s">
        <v>16599</v>
      </c>
    </row>
    <row r="5874" spans="1:4" ht="13.5">
      <c r="A5874" s="399">
        <v>87250</v>
      </c>
      <c r="B5874" s="398" t="s">
        <v>11042</v>
      </c>
      <c r="C5874" s="398" t="s">
        <v>2498</v>
      </c>
      <c r="D5874" s="400" t="s">
        <v>14949</v>
      </c>
    </row>
    <row r="5875" spans="1:4" ht="13.5">
      <c r="A5875" s="399">
        <v>87251</v>
      </c>
      <c r="B5875" s="398" t="s">
        <v>11043</v>
      </c>
      <c r="C5875" s="398" t="s">
        <v>2498</v>
      </c>
      <c r="D5875" s="400" t="s">
        <v>14752</v>
      </c>
    </row>
    <row r="5876" spans="1:4" ht="13.5">
      <c r="A5876" s="399">
        <v>87255</v>
      </c>
      <c r="B5876" s="398" t="s">
        <v>11044</v>
      </c>
      <c r="C5876" s="398" t="s">
        <v>2498</v>
      </c>
      <c r="D5876" s="400" t="s">
        <v>7158</v>
      </c>
    </row>
    <row r="5877" spans="1:4" ht="13.5">
      <c r="A5877" s="399">
        <v>87256</v>
      </c>
      <c r="B5877" s="398" t="s">
        <v>11045</v>
      </c>
      <c r="C5877" s="398" t="s">
        <v>2498</v>
      </c>
      <c r="D5877" s="400" t="s">
        <v>11366</v>
      </c>
    </row>
    <row r="5878" spans="1:4" ht="13.5">
      <c r="A5878" s="399">
        <v>87257</v>
      </c>
      <c r="B5878" s="398" t="s">
        <v>11046</v>
      </c>
      <c r="C5878" s="398" t="s">
        <v>2498</v>
      </c>
      <c r="D5878" s="400" t="s">
        <v>16600</v>
      </c>
    </row>
    <row r="5879" spans="1:4" ht="13.5">
      <c r="A5879" s="399">
        <v>87258</v>
      </c>
      <c r="B5879" s="398" t="s">
        <v>11047</v>
      </c>
      <c r="C5879" s="398" t="s">
        <v>2498</v>
      </c>
      <c r="D5879" s="400" t="s">
        <v>16601</v>
      </c>
    </row>
    <row r="5880" spans="1:4" ht="13.5">
      <c r="A5880" s="399">
        <v>87259</v>
      </c>
      <c r="B5880" s="398" t="s">
        <v>11048</v>
      </c>
      <c r="C5880" s="398" t="s">
        <v>2498</v>
      </c>
      <c r="D5880" s="400" t="s">
        <v>4253</v>
      </c>
    </row>
    <row r="5881" spans="1:4" ht="13.5">
      <c r="A5881" s="399">
        <v>87260</v>
      </c>
      <c r="B5881" s="398" t="s">
        <v>11049</v>
      </c>
      <c r="C5881" s="398" t="s">
        <v>2498</v>
      </c>
      <c r="D5881" s="400" t="s">
        <v>16602</v>
      </c>
    </row>
    <row r="5882" spans="1:4" ht="13.5">
      <c r="A5882" s="399">
        <v>87261</v>
      </c>
      <c r="B5882" s="398" t="s">
        <v>11050</v>
      </c>
      <c r="C5882" s="398" t="s">
        <v>2498</v>
      </c>
      <c r="D5882" s="400" t="s">
        <v>16603</v>
      </c>
    </row>
    <row r="5883" spans="1:4" ht="13.5">
      <c r="A5883" s="399">
        <v>87262</v>
      </c>
      <c r="B5883" s="398" t="s">
        <v>11051</v>
      </c>
      <c r="C5883" s="398" t="s">
        <v>2498</v>
      </c>
      <c r="D5883" s="400" t="s">
        <v>16604</v>
      </c>
    </row>
    <row r="5884" spans="1:4" ht="13.5">
      <c r="A5884" s="399">
        <v>87263</v>
      </c>
      <c r="B5884" s="398" t="s">
        <v>11052</v>
      </c>
      <c r="C5884" s="398" t="s">
        <v>2498</v>
      </c>
      <c r="D5884" s="400" t="s">
        <v>16605</v>
      </c>
    </row>
    <row r="5885" spans="1:4" ht="13.5">
      <c r="A5885" s="399">
        <v>89046</v>
      </c>
      <c r="B5885" s="398" t="s">
        <v>11053</v>
      </c>
      <c r="C5885" s="398" t="s">
        <v>2498</v>
      </c>
      <c r="D5885" s="400" t="s">
        <v>6166</v>
      </c>
    </row>
    <row r="5886" spans="1:4" ht="13.5">
      <c r="A5886" s="399">
        <v>89171</v>
      </c>
      <c r="B5886" s="398" t="s">
        <v>11054</v>
      </c>
      <c r="C5886" s="398" t="s">
        <v>2498</v>
      </c>
      <c r="D5886" s="400" t="s">
        <v>15487</v>
      </c>
    </row>
    <row r="5887" spans="1:4" ht="13.5">
      <c r="A5887" s="399">
        <v>93389</v>
      </c>
      <c r="B5887" s="398" t="s">
        <v>11055</v>
      </c>
      <c r="C5887" s="398" t="s">
        <v>2498</v>
      </c>
      <c r="D5887" s="400" t="s">
        <v>14310</v>
      </c>
    </row>
    <row r="5888" spans="1:4" ht="13.5">
      <c r="A5888" s="399">
        <v>93390</v>
      </c>
      <c r="B5888" s="398" t="s">
        <v>11056</v>
      </c>
      <c r="C5888" s="398" t="s">
        <v>2498</v>
      </c>
      <c r="D5888" s="400" t="s">
        <v>16606</v>
      </c>
    </row>
    <row r="5889" spans="1:4" ht="13.5">
      <c r="A5889" s="399">
        <v>93391</v>
      </c>
      <c r="B5889" s="398" t="s">
        <v>11058</v>
      </c>
      <c r="C5889" s="398" t="s">
        <v>2498</v>
      </c>
      <c r="D5889" s="400" t="s">
        <v>4066</v>
      </c>
    </row>
    <row r="5890" spans="1:4" ht="13.5">
      <c r="A5890" s="399">
        <v>98671</v>
      </c>
      <c r="B5890" s="398" t="s">
        <v>11059</v>
      </c>
      <c r="C5890" s="398" t="s">
        <v>2498</v>
      </c>
      <c r="D5890" s="400" t="s">
        <v>16607</v>
      </c>
    </row>
    <row r="5891" spans="1:4" ht="13.5">
      <c r="A5891" s="399">
        <v>98672</v>
      </c>
      <c r="B5891" s="398" t="s">
        <v>11060</v>
      </c>
      <c r="C5891" s="398" t="s">
        <v>2498</v>
      </c>
      <c r="D5891" s="400" t="s">
        <v>16608</v>
      </c>
    </row>
    <row r="5892" spans="1:4" ht="13.5">
      <c r="A5892" s="399">
        <v>98678</v>
      </c>
      <c r="B5892" s="398" t="s">
        <v>11061</v>
      </c>
      <c r="C5892" s="398" t="s">
        <v>2498</v>
      </c>
      <c r="D5892" s="400" t="s">
        <v>16609</v>
      </c>
    </row>
    <row r="5893" spans="1:4" ht="13.5">
      <c r="A5893" s="399">
        <v>98679</v>
      </c>
      <c r="B5893" s="398" t="s">
        <v>11062</v>
      </c>
      <c r="C5893" s="398" t="s">
        <v>2498</v>
      </c>
      <c r="D5893" s="400" t="s">
        <v>16610</v>
      </c>
    </row>
    <row r="5894" spans="1:4" ht="13.5">
      <c r="A5894" s="399">
        <v>98680</v>
      </c>
      <c r="B5894" s="398" t="s">
        <v>11063</v>
      </c>
      <c r="C5894" s="398" t="s">
        <v>2498</v>
      </c>
      <c r="D5894" s="400" t="s">
        <v>16611</v>
      </c>
    </row>
    <row r="5895" spans="1:4" ht="13.5">
      <c r="A5895" s="399">
        <v>98681</v>
      </c>
      <c r="B5895" s="398" t="s">
        <v>11065</v>
      </c>
      <c r="C5895" s="398" t="s">
        <v>2498</v>
      </c>
      <c r="D5895" s="400" t="s">
        <v>8473</v>
      </c>
    </row>
    <row r="5896" spans="1:4" ht="13.5">
      <c r="A5896" s="399">
        <v>98682</v>
      </c>
      <c r="B5896" s="398" t="s">
        <v>11066</v>
      </c>
      <c r="C5896" s="398" t="s">
        <v>2498</v>
      </c>
      <c r="D5896" s="400" t="s">
        <v>16612</v>
      </c>
    </row>
    <row r="5897" spans="1:4" ht="13.5">
      <c r="A5897" s="399">
        <v>98685</v>
      </c>
      <c r="B5897" s="398" t="s">
        <v>11067</v>
      </c>
      <c r="C5897" s="398" t="s">
        <v>81</v>
      </c>
      <c r="D5897" s="400" t="s">
        <v>5946</v>
      </c>
    </row>
    <row r="5898" spans="1:4" ht="13.5">
      <c r="A5898" s="399">
        <v>98686</v>
      </c>
      <c r="B5898" s="398" t="s">
        <v>11069</v>
      </c>
      <c r="C5898" s="398" t="s">
        <v>81</v>
      </c>
      <c r="D5898" s="400" t="s">
        <v>16613</v>
      </c>
    </row>
    <row r="5899" spans="1:4" ht="13.5">
      <c r="A5899" s="399">
        <v>98688</v>
      </c>
      <c r="B5899" s="398" t="s">
        <v>11070</v>
      </c>
      <c r="C5899" s="398" t="s">
        <v>81</v>
      </c>
      <c r="D5899" s="400" t="s">
        <v>16614</v>
      </c>
    </row>
    <row r="5900" spans="1:4" ht="13.5">
      <c r="A5900" s="399">
        <v>98689</v>
      </c>
      <c r="B5900" s="398" t="s">
        <v>11071</v>
      </c>
      <c r="C5900" s="398" t="s">
        <v>81</v>
      </c>
      <c r="D5900" s="400" t="s">
        <v>7696</v>
      </c>
    </row>
    <row r="5901" spans="1:4" ht="13.5">
      <c r="A5901" s="399">
        <v>101090</v>
      </c>
      <c r="B5901" s="398" t="s">
        <v>11072</v>
      </c>
      <c r="C5901" s="398" t="s">
        <v>2498</v>
      </c>
      <c r="D5901" s="400" t="s">
        <v>16615</v>
      </c>
    </row>
    <row r="5902" spans="1:4" ht="13.5">
      <c r="A5902" s="399">
        <v>101091</v>
      </c>
      <c r="B5902" s="398" t="s">
        <v>11073</v>
      </c>
      <c r="C5902" s="398" t="s">
        <v>2498</v>
      </c>
      <c r="D5902" s="400" t="s">
        <v>16616</v>
      </c>
    </row>
    <row r="5903" spans="1:4" ht="13.5">
      <c r="A5903" s="399">
        <v>101725</v>
      </c>
      <c r="B5903" s="398" t="s">
        <v>11074</v>
      </c>
      <c r="C5903" s="398" t="s">
        <v>2498</v>
      </c>
      <c r="D5903" s="400" t="s">
        <v>16617</v>
      </c>
    </row>
    <row r="5904" spans="1:4" ht="13.5">
      <c r="A5904" s="399">
        <v>101726</v>
      </c>
      <c r="B5904" s="398" t="s">
        <v>11075</v>
      </c>
      <c r="C5904" s="398" t="s">
        <v>2498</v>
      </c>
      <c r="D5904" s="400" t="s">
        <v>16618</v>
      </c>
    </row>
    <row r="5905" spans="1:4" ht="13.5">
      <c r="A5905" s="399">
        <v>101731</v>
      </c>
      <c r="B5905" s="398" t="s">
        <v>11076</v>
      </c>
      <c r="C5905" s="398" t="s">
        <v>2498</v>
      </c>
      <c r="D5905" s="400" t="s">
        <v>16619</v>
      </c>
    </row>
    <row r="5906" spans="1:4" ht="13.5">
      <c r="A5906" s="399">
        <v>101732</v>
      </c>
      <c r="B5906" s="398" t="s">
        <v>11077</v>
      </c>
      <c r="C5906" s="398" t="s">
        <v>2498</v>
      </c>
      <c r="D5906" s="400" t="s">
        <v>16620</v>
      </c>
    </row>
    <row r="5907" spans="1:4" ht="13.5">
      <c r="A5907" s="399">
        <v>101094</v>
      </c>
      <c r="B5907" s="398" t="s">
        <v>11078</v>
      </c>
      <c r="C5907" s="398" t="s">
        <v>81</v>
      </c>
      <c r="D5907" s="400" t="s">
        <v>8151</v>
      </c>
    </row>
    <row r="5908" spans="1:4" ht="13.5">
      <c r="A5908" s="399">
        <v>101727</v>
      </c>
      <c r="B5908" s="398" t="s">
        <v>11079</v>
      </c>
      <c r="C5908" s="398" t="s">
        <v>2498</v>
      </c>
      <c r="D5908" s="400" t="s">
        <v>16621</v>
      </c>
    </row>
    <row r="5909" spans="1:4" ht="13.5">
      <c r="A5909" s="399">
        <v>101733</v>
      </c>
      <c r="B5909" s="398" t="s">
        <v>11080</v>
      </c>
      <c r="C5909" s="398" t="s">
        <v>2498</v>
      </c>
      <c r="D5909" s="400" t="s">
        <v>7992</v>
      </c>
    </row>
    <row r="5910" spans="1:4" ht="13.5">
      <c r="A5910" s="399">
        <v>101734</v>
      </c>
      <c r="B5910" s="398" t="s">
        <v>11081</v>
      </c>
      <c r="C5910" s="398" t="s">
        <v>2498</v>
      </c>
      <c r="D5910" s="400" t="s">
        <v>16622</v>
      </c>
    </row>
    <row r="5911" spans="1:4" ht="13.5">
      <c r="A5911" s="399">
        <v>101735</v>
      </c>
      <c r="B5911" s="398" t="s">
        <v>11082</v>
      </c>
      <c r="C5911" s="398" t="s">
        <v>2498</v>
      </c>
      <c r="D5911" s="400" t="s">
        <v>16623</v>
      </c>
    </row>
    <row r="5912" spans="1:4" ht="13.5">
      <c r="A5912" s="399">
        <v>101736</v>
      </c>
      <c r="B5912" s="398" t="s">
        <v>11083</v>
      </c>
      <c r="C5912" s="398" t="s">
        <v>2498</v>
      </c>
      <c r="D5912" s="400" t="s">
        <v>16624</v>
      </c>
    </row>
    <row r="5913" spans="1:4" ht="13.5">
      <c r="A5913" s="399">
        <v>101737</v>
      </c>
      <c r="B5913" s="398" t="s">
        <v>11084</v>
      </c>
      <c r="C5913" s="398" t="s">
        <v>2498</v>
      </c>
      <c r="D5913" s="400" t="s">
        <v>16625</v>
      </c>
    </row>
    <row r="5914" spans="1:4" ht="13.5">
      <c r="A5914" s="399">
        <v>101748</v>
      </c>
      <c r="B5914" s="398" t="s">
        <v>11085</v>
      </c>
      <c r="C5914" s="398" t="s">
        <v>2498</v>
      </c>
      <c r="D5914" s="400" t="s">
        <v>4889</v>
      </c>
    </row>
    <row r="5915" spans="1:4" ht="13.5">
      <c r="A5915" s="399">
        <v>101092</v>
      </c>
      <c r="B5915" s="398" t="s">
        <v>11086</v>
      </c>
      <c r="C5915" s="398" t="s">
        <v>2498</v>
      </c>
      <c r="D5915" s="400" t="s">
        <v>16626</v>
      </c>
    </row>
    <row r="5916" spans="1:4" ht="13.5">
      <c r="A5916" s="399">
        <v>101093</v>
      </c>
      <c r="B5916" s="398" t="s">
        <v>11087</v>
      </c>
      <c r="C5916" s="398" t="s">
        <v>2498</v>
      </c>
      <c r="D5916" s="400" t="s">
        <v>16627</v>
      </c>
    </row>
    <row r="5917" spans="1:4" ht="13.5">
      <c r="A5917" s="399">
        <v>98695</v>
      </c>
      <c r="B5917" s="398" t="s">
        <v>11088</v>
      </c>
      <c r="C5917" s="398" t="s">
        <v>81</v>
      </c>
      <c r="D5917" s="400" t="s">
        <v>16628</v>
      </c>
    </row>
    <row r="5918" spans="1:4" ht="13.5">
      <c r="A5918" s="399">
        <v>98697</v>
      </c>
      <c r="B5918" s="398" t="s">
        <v>11089</v>
      </c>
      <c r="C5918" s="398" t="s">
        <v>81</v>
      </c>
      <c r="D5918" s="400" t="s">
        <v>4870</v>
      </c>
    </row>
    <row r="5919" spans="1:4" ht="13.5">
      <c r="A5919" s="399">
        <v>101738</v>
      </c>
      <c r="B5919" s="398" t="s">
        <v>11090</v>
      </c>
      <c r="C5919" s="398" t="s">
        <v>81</v>
      </c>
      <c r="D5919" s="400" t="s">
        <v>16629</v>
      </c>
    </row>
    <row r="5920" spans="1:4" ht="13.5">
      <c r="A5920" s="399">
        <v>101739</v>
      </c>
      <c r="B5920" s="398" t="s">
        <v>11091</v>
      </c>
      <c r="C5920" s="398" t="s">
        <v>81</v>
      </c>
      <c r="D5920" s="400" t="s">
        <v>16630</v>
      </c>
    </row>
    <row r="5921" spans="1:4" ht="13.5">
      <c r="A5921" s="399">
        <v>88648</v>
      </c>
      <c r="B5921" s="398" t="s">
        <v>11092</v>
      </c>
      <c r="C5921" s="398" t="s">
        <v>81</v>
      </c>
      <c r="D5921" s="400" t="s">
        <v>7967</v>
      </c>
    </row>
    <row r="5922" spans="1:4" ht="13.5">
      <c r="A5922" s="399">
        <v>88649</v>
      </c>
      <c r="B5922" s="398" t="s">
        <v>11094</v>
      </c>
      <c r="C5922" s="398" t="s">
        <v>81</v>
      </c>
      <c r="D5922" s="400" t="s">
        <v>16631</v>
      </c>
    </row>
    <row r="5923" spans="1:4" ht="13.5">
      <c r="A5923" s="399">
        <v>88650</v>
      </c>
      <c r="B5923" s="398" t="s">
        <v>11095</v>
      </c>
      <c r="C5923" s="398" t="s">
        <v>81</v>
      </c>
      <c r="D5923" s="400" t="s">
        <v>16632</v>
      </c>
    </row>
    <row r="5924" spans="1:4" ht="13.5">
      <c r="A5924" s="399">
        <v>96467</v>
      </c>
      <c r="B5924" s="398" t="s">
        <v>11096</v>
      </c>
      <c r="C5924" s="398" t="s">
        <v>81</v>
      </c>
      <c r="D5924" s="400" t="s">
        <v>10121</v>
      </c>
    </row>
    <row r="5925" spans="1:4" ht="13.5">
      <c r="A5925" s="399">
        <v>101740</v>
      </c>
      <c r="B5925" s="398" t="s">
        <v>11097</v>
      </c>
      <c r="C5925" s="398" t="s">
        <v>81</v>
      </c>
      <c r="D5925" s="400" t="s">
        <v>4693</v>
      </c>
    </row>
    <row r="5926" spans="1:4" ht="13.5">
      <c r="A5926" s="399">
        <v>101741</v>
      </c>
      <c r="B5926" s="398" t="s">
        <v>11098</v>
      </c>
      <c r="C5926" s="398" t="s">
        <v>81</v>
      </c>
      <c r="D5926" s="400" t="s">
        <v>10733</v>
      </c>
    </row>
    <row r="5927" spans="1:4" ht="13.5">
      <c r="A5927" s="399">
        <v>94990</v>
      </c>
      <c r="B5927" s="398" t="s">
        <v>11099</v>
      </c>
      <c r="C5927" s="398" t="s">
        <v>75</v>
      </c>
      <c r="D5927" s="400" t="s">
        <v>16633</v>
      </c>
    </row>
    <row r="5928" spans="1:4" ht="13.5">
      <c r="A5928" s="399">
        <v>94991</v>
      </c>
      <c r="B5928" s="398" t="s">
        <v>11100</v>
      </c>
      <c r="C5928" s="398" t="s">
        <v>75</v>
      </c>
      <c r="D5928" s="400" t="s">
        <v>16634</v>
      </c>
    </row>
    <row r="5929" spans="1:4" ht="13.5">
      <c r="A5929" s="399">
        <v>94992</v>
      </c>
      <c r="B5929" s="398" t="s">
        <v>11101</v>
      </c>
      <c r="C5929" s="398" t="s">
        <v>2498</v>
      </c>
      <c r="D5929" s="400" t="s">
        <v>13711</v>
      </c>
    </row>
    <row r="5930" spans="1:4" ht="13.5">
      <c r="A5930" s="399">
        <v>94993</v>
      </c>
      <c r="B5930" s="398" t="s">
        <v>11102</v>
      </c>
      <c r="C5930" s="398" t="s">
        <v>2498</v>
      </c>
      <c r="D5930" s="400" t="s">
        <v>15478</v>
      </c>
    </row>
    <row r="5931" spans="1:4" ht="13.5">
      <c r="A5931" s="399">
        <v>94994</v>
      </c>
      <c r="B5931" s="398" t="s">
        <v>11103</v>
      </c>
      <c r="C5931" s="398" t="s">
        <v>2498</v>
      </c>
      <c r="D5931" s="400" t="s">
        <v>5842</v>
      </c>
    </row>
    <row r="5932" spans="1:4" ht="13.5">
      <c r="A5932" s="399">
        <v>94995</v>
      </c>
      <c r="B5932" s="398" t="s">
        <v>11104</v>
      </c>
      <c r="C5932" s="398" t="s">
        <v>2498</v>
      </c>
      <c r="D5932" s="400" t="s">
        <v>16635</v>
      </c>
    </row>
    <row r="5933" spans="1:4" ht="13.5">
      <c r="A5933" s="399">
        <v>94996</v>
      </c>
      <c r="B5933" s="398" t="s">
        <v>11105</v>
      </c>
      <c r="C5933" s="398" t="s">
        <v>2498</v>
      </c>
      <c r="D5933" s="400" t="s">
        <v>16636</v>
      </c>
    </row>
    <row r="5934" spans="1:4" ht="13.5">
      <c r="A5934" s="399">
        <v>94997</v>
      </c>
      <c r="B5934" s="398" t="s">
        <v>11106</v>
      </c>
      <c r="C5934" s="398" t="s">
        <v>2498</v>
      </c>
      <c r="D5934" s="400" t="s">
        <v>16637</v>
      </c>
    </row>
    <row r="5935" spans="1:4" ht="13.5">
      <c r="A5935" s="399">
        <v>94998</v>
      </c>
      <c r="B5935" s="398" t="s">
        <v>11107</v>
      </c>
      <c r="C5935" s="398" t="s">
        <v>2498</v>
      </c>
      <c r="D5935" s="400" t="s">
        <v>16638</v>
      </c>
    </row>
    <row r="5936" spans="1:4" ht="13.5">
      <c r="A5936" s="399">
        <v>94999</v>
      </c>
      <c r="B5936" s="398" t="s">
        <v>11108</v>
      </c>
      <c r="C5936" s="398" t="s">
        <v>2498</v>
      </c>
      <c r="D5936" s="400" t="s">
        <v>16639</v>
      </c>
    </row>
    <row r="5937" spans="1:4" ht="13.5">
      <c r="A5937" s="399">
        <v>101747</v>
      </c>
      <c r="B5937" s="398" t="s">
        <v>11110</v>
      </c>
      <c r="C5937" s="398" t="s">
        <v>2498</v>
      </c>
      <c r="D5937" s="400" t="s">
        <v>16640</v>
      </c>
    </row>
    <row r="5938" spans="1:4" ht="13.5">
      <c r="A5938" s="399">
        <v>101743</v>
      </c>
      <c r="B5938" s="398" t="s">
        <v>11111</v>
      </c>
      <c r="C5938" s="398" t="s">
        <v>2498</v>
      </c>
      <c r="D5938" s="400" t="s">
        <v>16641</v>
      </c>
    </row>
    <row r="5939" spans="1:4" ht="13.5">
      <c r="A5939" s="399">
        <v>101744</v>
      </c>
      <c r="B5939" s="398" t="s">
        <v>11112</v>
      </c>
      <c r="C5939" s="398" t="s">
        <v>2498</v>
      </c>
      <c r="D5939" s="400" t="s">
        <v>16642</v>
      </c>
    </row>
    <row r="5940" spans="1:4" ht="13.5">
      <c r="A5940" s="399">
        <v>101745</v>
      </c>
      <c r="B5940" s="398" t="s">
        <v>11113</v>
      </c>
      <c r="C5940" s="398" t="s">
        <v>2498</v>
      </c>
      <c r="D5940" s="400" t="s">
        <v>16643</v>
      </c>
    </row>
    <row r="5941" spans="1:4" ht="13.5">
      <c r="A5941" s="399">
        <v>87620</v>
      </c>
      <c r="B5941" s="398" t="s">
        <v>11114</v>
      </c>
      <c r="C5941" s="398" t="s">
        <v>2498</v>
      </c>
      <c r="D5941" s="400" t="s">
        <v>10776</v>
      </c>
    </row>
    <row r="5942" spans="1:4" ht="13.5">
      <c r="A5942" s="399">
        <v>87622</v>
      </c>
      <c r="B5942" s="398" t="s">
        <v>11115</v>
      </c>
      <c r="C5942" s="398" t="s">
        <v>2498</v>
      </c>
      <c r="D5942" s="400" t="s">
        <v>10997</v>
      </c>
    </row>
    <row r="5943" spans="1:4" ht="13.5">
      <c r="A5943" s="399">
        <v>87623</v>
      </c>
      <c r="B5943" s="398" t="s">
        <v>11116</v>
      </c>
      <c r="C5943" s="398" t="s">
        <v>2498</v>
      </c>
      <c r="D5943" s="400" t="s">
        <v>16644</v>
      </c>
    </row>
    <row r="5944" spans="1:4" ht="13.5">
      <c r="A5944" s="399">
        <v>87624</v>
      </c>
      <c r="B5944" s="398" t="s">
        <v>11116</v>
      </c>
      <c r="C5944" s="398" t="s">
        <v>2498</v>
      </c>
      <c r="D5944" s="400" t="s">
        <v>16645</v>
      </c>
    </row>
    <row r="5945" spans="1:4" ht="13.5">
      <c r="A5945" s="399">
        <v>87630</v>
      </c>
      <c r="B5945" s="398" t="s">
        <v>11117</v>
      </c>
      <c r="C5945" s="398" t="s">
        <v>2498</v>
      </c>
      <c r="D5945" s="400" t="s">
        <v>16646</v>
      </c>
    </row>
    <row r="5946" spans="1:4" ht="13.5">
      <c r="A5946" s="399">
        <v>87632</v>
      </c>
      <c r="B5946" s="398" t="s">
        <v>11118</v>
      </c>
      <c r="C5946" s="398" t="s">
        <v>2498</v>
      </c>
      <c r="D5946" s="400" t="s">
        <v>16647</v>
      </c>
    </row>
    <row r="5947" spans="1:4" ht="13.5">
      <c r="A5947" s="399">
        <v>87633</v>
      </c>
      <c r="B5947" s="398" t="s">
        <v>11120</v>
      </c>
      <c r="C5947" s="398" t="s">
        <v>2498</v>
      </c>
      <c r="D5947" s="400" t="s">
        <v>16648</v>
      </c>
    </row>
    <row r="5948" spans="1:4" ht="13.5">
      <c r="A5948" s="399">
        <v>87634</v>
      </c>
      <c r="B5948" s="398" t="s">
        <v>11121</v>
      </c>
      <c r="C5948" s="398" t="s">
        <v>2498</v>
      </c>
      <c r="D5948" s="400" t="s">
        <v>16649</v>
      </c>
    </row>
    <row r="5949" spans="1:4" ht="13.5">
      <c r="A5949" s="399">
        <v>87640</v>
      </c>
      <c r="B5949" s="398" t="s">
        <v>11122</v>
      </c>
      <c r="C5949" s="398" t="s">
        <v>2498</v>
      </c>
      <c r="D5949" s="400" t="s">
        <v>15413</v>
      </c>
    </row>
    <row r="5950" spans="1:4" ht="13.5">
      <c r="A5950" s="399">
        <v>87642</v>
      </c>
      <c r="B5950" s="398" t="s">
        <v>11124</v>
      </c>
      <c r="C5950" s="398" t="s">
        <v>2498</v>
      </c>
      <c r="D5950" s="400" t="s">
        <v>13514</v>
      </c>
    </row>
    <row r="5951" spans="1:4" ht="13.5">
      <c r="A5951" s="399">
        <v>87643</v>
      </c>
      <c r="B5951" s="398" t="s">
        <v>11125</v>
      </c>
      <c r="C5951" s="398" t="s">
        <v>2498</v>
      </c>
      <c r="D5951" s="400" t="s">
        <v>16650</v>
      </c>
    </row>
    <row r="5952" spans="1:4" ht="13.5">
      <c r="A5952" s="399">
        <v>87644</v>
      </c>
      <c r="B5952" s="398" t="s">
        <v>11126</v>
      </c>
      <c r="C5952" s="398" t="s">
        <v>2498</v>
      </c>
      <c r="D5952" s="400" t="s">
        <v>16651</v>
      </c>
    </row>
    <row r="5953" spans="1:4" ht="13.5">
      <c r="A5953" s="399">
        <v>87680</v>
      </c>
      <c r="B5953" s="398" t="s">
        <v>11127</v>
      </c>
      <c r="C5953" s="398" t="s">
        <v>2498</v>
      </c>
      <c r="D5953" s="400" t="s">
        <v>16652</v>
      </c>
    </row>
    <row r="5954" spans="1:4" ht="13.5">
      <c r="A5954" s="399">
        <v>87682</v>
      </c>
      <c r="B5954" s="398" t="s">
        <v>11128</v>
      </c>
      <c r="C5954" s="398" t="s">
        <v>2498</v>
      </c>
      <c r="D5954" s="400" t="s">
        <v>16653</v>
      </c>
    </row>
    <row r="5955" spans="1:4" ht="13.5">
      <c r="A5955" s="399">
        <v>87683</v>
      </c>
      <c r="B5955" s="398" t="s">
        <v>11129</v>
      </c>
      <c r="C5955" s="398" t="s">
        <v>2498</v>
      </c>
      <c r="D5955" s="400" t="s">
        <v>16654</v>
      </c>
    </row>
    <row r="5956" spans="1:4" ht="13.5">
      <c r="A5956" s="399">
        <v>87684</v>
      </c>
      <c r="B5956" s="398" t="s">
        <v>11130</v>
      </c>
      <c r="C5956" s="398" t="s">
        <v>2498</v>
      </c>
      <c r="D5956" s="400" t="s">
        <v>16655</v>
      </c>
    </row>
    <row r="5957" spans="1:4" ht="13.5">
      <c r="A5957" s="399">
        <v>87690</v>
      </c>
      <c r="B5957" s="398" t="s">
        <v>11131</v>
      </c>
      <c r="C5957" s="398" t="s">
        <v>2498</v>
      </c>
      <c r="D5957" s="400" t="s">
        <v>8080</v>
      </c>
    </row>
    <row r="5958" spans="1:4" ht="13.5">
      <c r="A5958" s="399">
        <v>87692</v>
      </c>
      <c r="B5958" s="398" t="s">
        <v>11133</v>
      </c>
      <c r="C5958" s="398" t="s">
        <v>2498</v>
      </c>
      <c r="D5958" s="400" t="s">
        <v>7443</v>
      </c>
    </row>
    <row r="5959" spans="1:4" ht="13.5">
      <c r="A5959" s="399">
        <v>87693</v>
      </c>
      <c r="B5959" s="398" t="s">
        <v>11134</v>
      </c>
      <c r="C5959" s="398" t="s">
        <v>2498</v>
      </c>
      <c r="D5959" s="400" t="s">
        <v>16656</v>
      </c>
    </row>
    <row r="5960" spans="1:4" ht="13.5">
      <c r="A5960" s="399">
        <v>87694</v>
      </c>
      <c r="B5960" s="398" t="s">
        <v>11135</v>
      </c>
      <c r="C5960" s="398" t="s">
        <v>2498</v>
      </c>
      <c r="D5960" s="400" t="s">
        <v>16657</v>
      </c>
    </row>
    <row r="5961" spans="1:4" ht="13.5">
      <c r="A5961" s="399">
        <v>87700</v>
      </c>
      <c r="B5961" s="398" t="s">
        <v>11136</v>
      </c>
      <c r="C5961" s="398" t="s">
        <v>2498</v>
      </c>
      <c r="D5961" s="400" t="s">
        <v>16658</v>
      </c>
    </row>
    <row r="5962" spans="1:4" ht="13.5">
      <c r="A5962" s="399">
        <v>87702</v>
      </c>
      <c r="B5962" s="398" t="s">
        <v>11137</v>
      </c>
      <c r="C5962" s="398" t="s">
        <v>2498</v>
      </c>
      <c r="D5962" s="400" t="s">
        <v>16659</v>
      </c>
    </row>
    <row r="5963" spans="1:4" ht="13.5">
      <c r="A5963" s="399">
        <v>87703</v>
      </c>
      <c r="B5963" s="398" t="s">
        <v>11138</v>
      </c>
      <c r="C5963" s="398" t="s">
        <v>2498</v>
      </c>
      <c r="D5963" s="400" t="s">
        <v>11139</v>
      </c>
    </row>
    <row r="5964" spans="1:4" ht="13.5">
      <c r="A5964" s="399">
        <v>87704</v>
      </c>
      <c r="B5964" s="398" t="s">
        <v>11140</v>
      </c>
      <c r="C5964" s="398" t="s">
        <v>2498</v>
      </c>
      <c r="D5964" s="400" t="s">
        <v>16660</v>
      </c>
    </row>
    <row r="5965" spans="1:4" ht="13.5">
      <c r="A5965" s="399">
        <v>87735</v>
      </c>
      <c r="B5965" s="398" t="s">
        <v>11141</v>
      </c>
      <c r="C5965" s="398" t="s">
        <v>2498</v>
      </c>
      <c r="D5965" s="400" t="s">
        <v>16661</v>
      </c>
    </row>
    <row r="5966" spans="1:4" ht="13.5">
      <c r="A5966" s="399">
        <v>87737</v>
      </c>
      <c r="B5966" s="398" t="s">
        <v>11142</v>
      </c>
      <c r="C5966" s="398" t="s">
        <v>2498</v>
      </c>
      <c r="D5966" s="400" t="s">
        <v>16662</v>
      </c>
    </row>
    <row r="5967" spans="1:4" ht="13.5">
      <c r="A5967" s="399">
        <v>87738</v>
      </c>
      <c r="B5967" s="398" t="s">
        <v>11143</v>
      </c>
      <c r="C5967" s="398" t="s">
        <v>2498</v>
      </c>
      <c r="D5967" s="400" t="s">
        <v>16663</v>
      </c>
    </row>
    <row r="5968" spans="1:4" ht="13.5">
      <c r="A5968" s="399">
        <v>87739</v>
      </c>
      <c r="B5968" s="398" t="s">
        <v>11144</v>
      </c>
      <c r="C5968" s="398" t="s">
        <v>2498</v>
      </c>
      <c r="D5968" s="400" t="s">
        <v>16300</v>
      </c>
    </row>
    <row r="5969" spans="1:4" ht="13.5">
      <c r="A5969" s="399">
        <v>87745</v>
      </c>
      <c r="B5969" s="398" t="s">
        <v>11146</v>
      </c>
      <c r="C5969" s="398" t="s">
        <v>2498</v>
      </c>
      <c r="D5969" s="400" t="s">
        <v>16664</v>
      </c>
    </row>
    <row r="5970" spans="1:4" ht="13.5">
      <c r="A5970" s="399">
        <v>87747</v>
      </c>
      <c r="B5970" s="398" t="s">
        <v>11147</v>
      </c>
      <c r="C5970" s="398" t="s">
        <v>2498</v>
      </c>
      <c r="D5970" s="400" t="s">
        <v>9551</v>
      </c>
    </row>
    <row r="5971" spans="1:4" ht="13.5">
      <c r="A5971" s="399">
        <v>87748</v>
      </c>
      <c r="B5971" s="398" t="s">
        <v>11148</v>
      </c>
      <c r="C5971" s="398" t="s">
        <v>2498</v>
      </c>
      <c r="D5971" s="400" t="s">
        <v>16665</v>
      </c>
    </row>
    <row r="5972" spans="1:4" ht="13.5">
      <c r="A5972" s="399">
        <v>87749</v>
      </c>
      <c r="B5972" s="398" t="s">
        <v>11149</v>
      </c>
      <c r="C5972" s="398" t="s">
        <v>2498</v>
      </c>
      <c r="D5972" s="400" t="s">
        <v>16666</v>
      </c>
    </row>
    <row r="5973" spans="1:4" ht="13.5">
      <c r="A5973" s="399">
        <v>87755</v>
      </c>
      <c r="B5973" s="398" t="s">
        <v>11150</v>
      </c>
      <c r="C5973" s="398" t="s">
        <v>2498</v>
      </c>
      <c r="D5973" s="400" t="s">
        <v>11068</v>
      </c>
    </row>
    <row r="5974" spans="1:4" ht="13.5">
      <c r="A5974" s="399">
        <v>87757</v>
      </c>
      <c r="B5974" s="398" t="s">
        <v>11152</v>
      </c>
      <c r="C5974" s="398" t="s">
        <v>2498</v>
      </c>
      <c r="D5974" s="400" t="s">
        <v>15608</v>
      </c>
    </row>
    <row r="5975" spans="1:4" ht="13.5">
      <c r="A5975" s="399">
        <v>87758</v>
      </c>
      <c r="B5975" s="398" t="s">
        <v>11153</v>
      </c>
      <c r="C5975" s="398" t="s">
        <v>2498</v>
      </c>
      <c r="D5975" s="400" t="s">
        <v>11154</v>
      </c>
    </row>
    <row r="5976" spans="1:4" ht="13.5">
      <c r="A5976" s="399">
        <v>87759</v>
      </c>
      <c r="B5976" s="398" t="s">
        <v>11155</v>
      </c>
      <c r="C5976" s="398" t="s">
        <v>2498</v>
      </c>
      <c r="D5976" s="400" t="s">
        <v>10836</v>
      </c>
    </row>
    <row r="5977" spans="1:4" ht="13.5">
      <c r="A5977" s="399">
        <v>87765</v>
      </c>
      <c r="B5977" s="398" t="s">
        <v>11156</v>
      </c>
      <c r="C5977" s="398" t="s">
        <v>2498</v>
      </c>
      <c r="D5977" s="400" t="s">
        <v>16667</v>
      </c>
    </row>
    <row r="5978" spans="1:4" ht="13.5">
      <c r="A5978" s="399">
        <v>87767</v>
      </c>
      <c r="B5978" s="398" t="s">
        <v>11157</v>
      </c>
      <c r="C5978" s="398" t="s">
        <v>2498</v>
      </c>
      <c r="D5978" s="400" t="s">
        <v>16668</v>
      </c>
    </row>
    <row r="5979" spans="1:4" ht="13.5">
      <c r="A5979" s="399">
        <v>87768</v>
      </c>
      <c r="B5979" s="398" t="s">
        <v>11158</v>
      </c>
      <c r="C5979" s="398" t="s">
        <v>2498</v>
      </c>
      <c r="D5979" s="400" t="s">
        <v>11159</v>
      </c>
    </row>
    <row r="5980" spans="1:4" ht="13.5">
      <c r="A5980" s="399">
        <v>87769</v>
      </c>
      <c r="B5980" s="398" t="s">
        <v>11160</v>
      </c>
      <c r="C5980" s="398" t="s">
        <v>2498</v>
      </c>
      <c r="D5980" s="400" t="s">
        <v>16669</v>
      </c>
    </row>
    <row r="5981" spans="1:4" ht="13.5">
      <c r="A5981" s="399">
        <v>88470</v>
      </c>
      <c r="B5981" s="398" t="s">
        <v>11161</v>
      </c>
      <c r="C5981" s="398" t="s">
        <v>2498</v>
      </c>
      <c r="D5981" s="400" t="s">
        <v>8224</v>
      </c>
    </row>
    <row r="5982" spans="1:4" ht="13.5">
      <c r="A5982" s="399">
        <v>88471</v>
      </c>
      <c r="B5982" s="398" t="s">
        <v>11162</v>
      </c>
      <c r="C5982" s="398" t="s">
        <v>2498</v>
      </c>
      <c r="D5982" s="400" t="s">
        <v>4184</v>
      </c>
    </row>
    <row r="5983" spans="1:4" ht="13.5">
      <c r="A5983" s="399">
        <v>88472</v>
      </c>
      <c r="B5983" s="398" t="s">
        <v>11163</v>
      </c>
      <c r="C5983" s="398" t="s">
        <v>2498</v>
      </c>
      <c r="D5983" s="400" t="s">
        <v>16670</v>
      </c>
    </row>
    <row r="5984" spans="1:4" ht="13.5">
      <c r="A5984" s="399">
        <v>88476</v>
      </c>
      <c r="B5984" s="398" t="s">
        <v>11165</v>
      </c>
      <c r="C5984" s="398" t="s">
        <v>2498</v>
      </c>
      <c r="D5984" s="400" t="s">
        <v>16671</v>
      </c>
    </row>
    <row r="5985" spans="1:4" ht="13.5">
      <c r="A5985" s="399">
        <v>88477</v>
      </c>
      <c r="B5985" s="398" t="s">
        <v>11166</v>
      </c>
      <c r="C5985" s="398" t="s">
        <v>2498</v>
      </c>
      <c r="D5985" s="400" t="s">
        <v>15496</v>
      </c>
    </row>
    <row r="5986" spans="1:4" ht="13.5">
      <c r="A5986" s="399">
        <v>88478</v>
      </c>
      <c r="B5986" s="398" t="s">
        <v>11167</v>
      </c>
      <c r="C5986" s="398" t="s">
        <v>2498</v>
      </c>
      <c r="D5986" s="400" t="s">
        <v>16672</v>
      </c>
    </row>
    <row r="5987" spans="1:4" ht="13.5">
      <c r="A5987" s="399">
        <v>90930</v>
      </c>
      <c r="B5987" s="398" t="s">
        <v>11169</v>
      </c>
      <c r="C5987" s="398" t="s">
        <v>2498</v>
      </c>
      <c r="D5987" s="400" t="s">
        <v>16673</v>
      </c>
    </row>
    <row r="5988" spans="1:4" ht="13.5">
      <c r="A5988" s="399">
        <v>90932</v>
      </c>
      <c r="B5988" s="398" t="s">
        <v>11170</v>
      </c>
      <c r="C5988" s="398" t="s">
        <v>2498</v>
      </c>
      <c r="D5988" s="400" t="s">
        <v>11425</v>
      </c>
    </row>
    <row r="5989" spans="1:4" ht="13.5">
      <c r="A5989" s="399">
        <v>90933</v>
      </c>
      <c r="B5989" s="398" t="s">
        <v>11171</v>
      </c>
      <c r="C5989" s="398" t="s">
        <v>2498</v>
      </c>
      <c r="D5989" s="400" t="s">
        <v>16674</v>
      </c>
    </row>
    <row r="5990" spans="1:4" ht="13.5">
      <c r="A5990" s="399">
        <v>90934</v>
      </c>
      <c r="B5990" s="398" t="s">
        <v>11172</v>
      </c>
      <c r="C5990" s="398" t="s">
        <v>2498</v>
      </c>
      <c r="D5990" s="400" t="s">
        <v>16675</v>
      </c>
    </row>
    <row r="5991" spans="1:4" ht="13.5">
      <c r="A5991" s="399">
        <v>90940</v>
      </c>
      <c r="B5991" s="398" t="s">
        <v>11173</v>
      </c>
      <c r="C5991" s="398" t="s">
        <v>2498</v>
      </c>
      <c r="D5991" s="400" t="s">
        <v>4339</v>
      </c>
    </row>
    <row r="5992" spans="1:4" ht="13.5">
      <c r="A5992" s="399">
        <v>90942</v>
      </c>
      <c r="B5992" s="398" t="s">
        <v>11174</v>
      </c>
      <c r="C5992" s="398" t="s">
        <v>2498</v>
      </c>
      <c r="D5992" s="400" t="s">
        <v>16676</v>
      </c>
    </row>
    <row r="5993" spans="1:4" ht="13.5">
      <c r="A5993" s="399">
        <v>90943</v>
      </c>
      <c r="B5993" s="398" t="s">
        <v>11175</v>
      </c>
      <c r="C5993" s="398" t="s">
        <v>2498</v>
      </c>
      <c r="D5993" s="400" t="s">
        <v>16677</v>
      </c>
    </row>
    <row r="5994" spans="1:4" ht="13.5">
      <c r="A5994" s="399">
        <v>90944</v>
      </c>
      <c r="B5994" s="398" t="s">
        <v>11176</v>
      </c>
      <c r="C5994" s="398" t="s">
        <v>2498</v>
      </c>
      <c r="D5994" s="400" t="s">
        <v>16678</v>
      </c>
    </row>
    <row r="5995" spans="1:4" ht="13.5">
      <c r="A5995" s="399">
        <v>90950</v>
      </c>
      <c r="B5995" s="398" t="s">
        <v>11177</v>
      </c>
      <c r="C5995" s="398" t="s">
        <v>2498</v>
      </c>
      <c r="D5995" s="400" t="s">
        <v>10591</v>
      </c>
    </row>
    <row r="5996" spans="1:4" ht="13.5">
      <c r="A5996" s="399">
        <v>90952</v>
      </c>
      <c r="B5996" s="398" t="s">
        <v>11179</v>
      </c>
      <c r="C5996" s="398" t="s">
        <v>2498</v>
      </c>
      <c r="D5996" s="400" t="s">
        <v>16679</v>
      </c>
    </row>
    <row r="5997" spans="1:4" ht="13.5">
      <c r="A5997" s="399">
        <v>90953</v>
      </c>
      <c r="B5997" s="398" t="s">
        <v>11180</v>
      </c>
      <c r="C5997" s="398" t="s">
        <v>2498</v>
      </c>
      <c r="D5997" s="400" t="s">
        <v>16680</v>
      </c>
    </row>
    <row r="5998" spans="1:4" ht="13.5">
      <c r="A5998" s="399">
        <v>90954</v>
      </c>
      <c r="B5998" s="398" t="s">
        <v>11181</v>
      </c>
      <c r="C5998" s="398" t="s">
        <v>2498</v>
      </c>
      <c r="D5998" s="400" t="s">
        <v>16681</v>
      </c>
    </row>
    <row r="5999" spans="1:4" ht="13.5">
      <c r="A5999" s="399">
        <v>94438</v>
      </c>
      <c r="B5999" s="398" t="s">
        <v>11182</v>
      </c>
      <c r="C5999" s="398" t="s">
        <v>2498</v>
      </c>
      <c r="D5999" s="400" t="s">
        <v>16682</v>
      </c>
    </row>
    <row r="6000" spans="1:4" ht="13.5">
      <c r="A6000" s="399">
        <v>94439</v>
      </c>
      <c r="B6000" s="398" t="s">
        <v>11183</v>
      </c>
      <c r="C6000" s="398" t="s">
        <v>2498</v>
      </c>
      <c r="D6000" s="400" t="s">
        <v>16683</v>
      </c>
    </row>
    <row r="6001" spans="1:4" ht="13.5">
      <c r="A6001" s="399">
        <v>94779</v>
      </c>
      <c r="B6001" s="398" t="s">
        <v>11184</v>
      </c>
      <c r="C6001" s="398" t="s">
        <v>2498</v>
      </c>
      <c r="D6001" s="400" t="s">
        <v>16684</v>
      </c>
    </row>
    <row r="6002" spans="1:4" ht="13.5">
      <c r="A6002" s="399">
        <v>94782</v>
      </c>
      <c r="B6002" s="398" t="s">
        <v>11185</v>
      </c>
      <c r="C6002" s="398" t="s">
        <v>2498</v>
      </c>
      <c r="D6002" s="400" t="s">
        <v>16685</v>
      </c>
    </row>
    <row r="6003" spans="1:4" ht="13.5">
      <c r="A6003" s="399">
        <v>102803</v>
      </c>
      <c r="B6003" s="398" t="s">
        <v>11186</v>
      </c>
      <c r="C6003" s="398" t="s">
        <v>2498</v>
      </c>
      <c r="D6003" s="400" t="s">
        <v>16686</v>
      </c>
    </row>
    <row r="6004" spans="1:4" ht="13.5">
      <c r="A6004" s="399">
        <v>101742</v>
      </c>
      <c r="B6004" s="398" t="s">
        <v>11188</v>
      </c>
      <c r="C6004" s="398" t="s">
        <v>81</v>
      </c>
      <c r="D6004" s="400" t="s">
        <v>16687</v>
      </c>
    </row>
    <row r="6005" spans="1:4" ht="13.5">
      <c r="A6005" s="399">
        <v>87871</v>
      </c>
      <c r="B6005" s="398" t="s">
        <v>11189</v>
      </c>
      <c r="C6005" s="398" t="s">
        <v>2498</v>
      </c>
      <c r="D6005" s="400" t="s">
        <v>14552</v>
      </c>
    </row>
    <row r="6006" spans="1:4" ht="13.5">
      <c r="A6006" s="399">
        <v>87872</v>
      </c>
      <c r="B6006" s="398" t="s">
        <v>11190</v>
      </c>
      <c r="C6006" s="398" t="s">
        <v>2498</v>
      </c>
      <c r="D6006" s="400" t="s">
        <v>5327</v>
      </c>
    </row>
    <row r="6007" spans="1:4" ht="13.5">
      <c r="A6007" s="399">
        <v>87873</v>
      </c>
      <c r="B6007" s="398" t="s">
        <v>11191</v>
      </c>
      <c r="C6007" s="398" t="s">
        <v>2498</v>
      </c>
      <c r="D6007" s="400" t="s">
        <v>4620</v>
      </c>
    </row>
    <row r="6008" spans="1:4" ht="13.5">
      <c r="A6008" s="399">
        <v>87874</v>
      </c>
      <c r="B6008" s="398" t="s">
        <v>11192</v>
      </c>
      <c r="C6008" s="398" t="s">
        <v>2498</v>
      </c>
      <c r="D6008" s="400" t="s">
        <v>10393</v>
      </c>
    </row>
    <row r="6009" spans="1:4" ht="13.5">
      <c r="A6009" s="399">
        <v>87876</v>
      </c>
      <c r="B6009" s="398" t="s">
        <v>11193</v>
      </c>
      <c r="C6009" s="398" t="s">
        <v>2498</v>
      </c>
      <c r="D6009" s="400" t="s">
        <v>11194</v>
      </c>
    </row>
    <row r="6010" spans="1:4" ht="13.5">
      <c r="A6010" s="399">
        <v>87877</v>
      </c>
      <c r="B6010" s="398" t="s">
        <v>11195</v>
      </c>
      <c r="C6010" s="398" t="s">
        <v>2498</v>
      </c>
      <c r="D6010" s="400" t="s">
        <v>5297</v>
      </c>
    </row>
    <row r="6011" spans="1:4" ht="13.5">
      <c r="A6011" s="399">
        <v>87878</v>
      </c>
      <c r="B6011" s="398" t="s">
        <v>11196</v>
      </c>
      <c r="C6011" s="398" t="s">
        <v>2498</v>
      </c>
      <c r="D6011" s="400" t="s">
        <v>5147</v>
      </c>
    </row>
    <row r="6012" spans="1:4" ht="13.5">
      <c r="A6012" s="399">
        <v>87879</v>
      </c>
      <c r="B6012" s="398" t="s">
        <v>11198</v>
      </c>
      <c r="C6012" s="398" t="s">
        <v>2498</v>
      </c>
      <c r="D6012" s="400" t="s">
        <v>11890</v>
      </c>
    </row>
    <row r="6013" spans="1:4" ht="13.5">
      <c r="A6013" s="399">
        <v>87881</v>
      </c>
      <c r="B6013" s="398" t="s">
        <v>11199</v>
      </c>
      <c r="C6013" s="398" t="s">
        <v>2498</v>
      </c>
      <c r="D6013" s="400" t="s">
        <v>10393</v>
      </c>
    </row>
    <row r="6014" spans="1:4" ht="13.5">
      <c r="A6014" s="399">
        <v>87882</v>
      </c>
      <c r="B6014" s="398" t="s">
        <v>11200</v>
      </c>
      <c r="C6014" s="398" t="s">
        <v>2498</v>
      </c>
      <c r="D6014" s="400" t="s">
        <v>16688</v>
      </c>
    </row>
    <row r="6015" spans="1:4" ht="13.5">
      <c r="A6015" s="399">
        <v>87884</v>
      </c>
      <c r="B6015" s="398" t="s">
        <v>11201</v>
      </c>
      <c r="C6015" s="398" t="s">
        <v>2498</v>
      </c>
      <c r="D6015" s="400" t="s">
        <v>7240</v>
      </c>
    </row>
    <row r="6016" spans="1:4" ht="13.5">
      <c r="A6016" s="399">
        <v>87885</v>
      </c>
      <c r="B6016" s="398" t="s">
        <v>11202</v>
      </c>
      <c r="C6016" s="398" t="s">
        <v>2498</v>
      </c>
      <c r="D6016" s="400" t="s">
        <v>5560</v>
      </c>
    </row>
    <row r="6017" spans="1:4" ht="13.5">
      <c r="A6017" s="399">
        <v>87886</v>
      </c>
      <c r="B6017" s="398" t="s">
        <v>11203</v>
      </c>
      <c r="C6017" s="398" t="s">
        <v>2498</v>
      </c>
      <c r="D6017" s="400" t="s">
        <v>8608</v>
      </c>
    </row>
    <row r="6018" spans="1:4" ht="13.5">
      <c r="A6018" s="399">
        <v>87887</v>
      </c>
      <c r="B6018" s="398" t="s">
        <v>11204</v>
      </c>
      <c r="C6018" s="398" t="s">
        <v>2498</v>
      </c>
      <c r="D6018" s="400" t="s">
        <v>11205</v>
      </c>
    </row>
    <row r="6019" spans="1:4" ht="13.5">
      <c r="A6019" s="399">
        <v>87888</v>
      </c>
      <c r="B6019" s="398" t="s">
        <v>11206</v>
      </c>
      <c r="C6019" s="398" t="s">
        <v>2498</v>
      </c>
      <c r="D6019" s="400" t="s">
        <v>4130</v>
      </c>
    </row>
    <row r="6020" spans="1:4" ht="13.5">
      <c r="A6020" s="399">
        <v>87889</v>
      </c>
      <c r="B6020" s="398" t="s">
        <v>11207</v>
      </c>
      <c r="C6020" s="398" t="s">
        <v>2498</v>
      </c>
      <c r="D6020" s="400" t="s">
        <v>16689</v>
      </c>
    </row>
    <row r="6021" spans="1:4" ht="13.5">
      <c r="A6021" s="399">
        <v>87891</v>
      </c>
      <c r="B6021" s="398" t="s">
        <v>11208</v>
      </c>
      <c r="C6021" s="398" t="s">
        <v>2498</v>
      </c>
      <c r="D6021" s="400" t="s">
        <v>11209</v>
      </c>
    </row>
    <row r="6022" spans="1:4" ht="13.5">
      <c r="A6022" s="399">
        <v>87892</v>
      </c>
      <c r="B6022" s="398" t="s">
        <v>11210</v>
      </c>
      <c r="C6022" s="398" t="s">
        <v>2498</v>
      </c>
      <c r="D6022" s="400" t="s">
        <v>5357</v>
      </c>
    </row>
    <row r="6023" spans="1:4" ht="13.5">
      <c r="A6023" s="399">
        <v>87893</v>
      </c>
      <c r="B6023" s="398" t="s">
        <v>11211</v>
      </c>
      <c r="C6023" s="398" t="s">
        <v>2498</v>
      </c>
      <c r="D6023" s="400" t="s">
        <v>7310</v>
      </c>
    </row>
    <row r="6024" spans="1:4" ht="13.5">
      <c r="A6024" s="399">
        <v>87894</v>
      </c>
      <c r="B6024" s="398" t="s">
        <v>11212</v>
      </c>
      <c r="C6024" s="398" t="s">
        <v>2498</v>
      </c>
      <c r="D6024" s="400" t="s">
        <v>13524</v>
      </c>
    </row>
    <row r="6025" spans="1:4" ht="13.5">
      <c r="A6025" s="399">
        <v>87896</v>
      </c>
      <c r="B6025" s="398" t="s">
        <v>11214</v>
      </c>
      <c r="C6025" s="398" t="s">
        <v>2498</v>
      </c>
      <c r="D6025" s="400" t="s">
        <v>16690</v>
      </c>
    </row>
    <row r="6026" spans="1:4" ht="13.5">
      <c r="A6026" s="399">
        <v>87897</v>
      </c>
      <c r="B6026" s="398" t="s">
        <v>11215</v>
      </c>
      <c r="C6026" s="398" t="s">
        <v>2498</v>
      </c>
      <c r="D6026" s="400" t="s">
        <v>4681</v>
      </c>
    </row>
    <row r="6027" spans="1:4" ht="13.5">
      <c r="A6027" s="399">
        <v>87899</v>
      </c>
      <c r="B6027" s="398" t="s">
        <v>11216</v>
      </c>
      <c r="C6027" s="398" t="s">
        <v>2498</v>
      </c>
      <c r="D6027" s="400" t="s">
        <v>4016</v>
      </c>
    </row>
    <row r="6028" spans="1:4" ht="13.5">
      <c r="A6028" s="399">
        <v>87900</v>
      </c>
      <c r="B6028" s="398" t="s">
        <v>11217</v>
      </c>
      <c r="C6028" s="398" t="s">
        <v>2498</v>
      </c>
      <c r="D6028" s="400" t="s">
        <v>16631</v>
      </c>
    </row>
    <row r="6029" spans="1:4" ht="13.5">
      <c r="A6029" s="399">
        <v>87902</v>
      </c>
      <c r="B6029" s="398" t="s">
        <v>11218</v>
      </c>
      <c r="C6029" s="398" t="s">
        <v>2498</v>
      </c>
      <c r="D6029" s="400" t="s">
        <v>16691</v>
      </c>
    </row>
    <row r="6030" spans="1:4" ht="13.5">
      <c r="A6030" s="399">
        <v>87903</v>
      </c>
      <c r="B6030" s="398" t="s">
        <v>11220</v>
      </c>
      <c r="C6030" s="398" t="s">
        <v>2498</v>
      </c>
      <c r="D6030" s="400" t="s">
        <v>12971</v>
      </c>
    </row>
    <row r="6031" spans="1:4" ht="13.5">
      <c r="A6031" s="399">
        <v>87904</v>
      </c>
      <c r="B6031" s="398" t="s">
        <v>11221</v>
      </c>
      <c r="C6031" s="398" t="s">
        <v>2498</v>
      </c>
      <c r="D6031" s="400" t="s">
        <v>7251</v>
      </c>
    </row>
    <row r="6032" spans="1:4" ht="13.5">
      <c r="A6032" s="399">
        <v>87905</v>
      </c>
      <c r="B6032" s="398" t="s">
        <v>11223</v>
      </c>
      <c r="C6032" s="398" t="s">
        <v>2498</v>
      </c>
      <c r="D6032" s="400" t="s">
        <v>11940</v>
      </c>
    </row>
    <row r="6033" spans="1:4" ht="13.5">
      <c r="A6033" s="399">
        <v>87907</v>
      </c>
      <c r="B6033" s="398" t="s">
        <v>11225</v>
      </c>
      <c r="C6033" s="398" t="s">
        <v>2498</v>
      </c>
      <c r="D6033" s="400" t="s">
        <v>14715</v>
      </c>
    </row>
    <row r="6034" spans="1:4" ht="13.5">
      <c r="A6034" s="399">
        <v>87908</v>
      </c>
      <c r="B6034" s="398" t="s">
        <v>11227</v>
      </c>
      <c r="C6034" s="398" t="s">
        <v>2498</v>
      </c>
      <c r="D6034" s="400" t="s">
        <v>5515</v>
      </c>
    </row>
    <row r="6035" spans="1:4" ht="13.5">
      <c r="A6035" s="399">
        <v>87910</v>
      </c>
      <c r="B6035" s="398" t="s">
        <v>11229</v>
      </c>
      <c r="C6035" s="398" t="s">
        <v>2498</v>
      </c>
      <c r="D6035" s="400" t="s">
        <v>10517</v>
      </c>
    </row>
    <row r="6036" spans="1:4" ht="13.5">
      <c r="A6036" s="399">
        <v>87911</v>
      </c>
      <c r="B6036" s="398" t="s">
        <v>11230</v>
      </c>
      <c r="C6036" s="398" t="s">
        <v>2498</v>
      </c>
      <c r="D6036" s="400" t="s">
        <v>8349</v>
      </c>
    </row>
    <row r="6037" spans="1:4" ht="13.5">
      <c r="A6037" s="399">
        <v>87411</v>
      </c>
      <c r="B6037" s="398" t="s">
        <v>11231</v>
      </c>
      <c r="C6037" s="398" t="s">
        <v>2498</v>
      </c>
      <c r="D6037" s="400" t="s">
        <v>5723</v>
      </c>
    </row>
    <row r="6038" spans="1:4" ht="13.5">
      <c r="A6038" s="399">
        <v>87412</v>
      </c>
      <c r="B6038" s="398" t="s">
        <v>11232</v>
      </c>
      <c r="C6038" s="398" t="s">
        <v>2498</v>
      </c>
      <c r="D6038" s="400" t="s">
        <v>16692</v>
      </c>
    </row>
    <row r="6039" spans="1:4" ht="13.5">
      <c r="A6039" s="399">
        <v>87413</v>
      </c>
      <c r="B6039" s="398" t="s">
        <v>11234</v>
      </c>
      <c r="C6039" s="398" t="s">
        <v>2498</v>
      </c>
      <c r="D6039" s="400" t="s">
        <v>7562</v>
      </c>
    </row>
    <row r="6040" spans="1:4" ht="13.5">
      <c r="A6040" s="399">
        <v>87414</v>
      </c>
      <c r="B6040" s="398" t="s">
        <v>11235</v>
      </c>
      <c r="C6040" s="398" t="s">
        <v>2498</v>
      </c>
      <c r="D6040" s="400" t="s">
        <v>6738</v>
      </c>
    </row>
    <row r="6041" spans="1:4" ht="13.5">
      <c r="A6041" s="399">
        <v>87415</v>
      </c>
      <c r="B6041" s="398" t="s">
        <v>11236</v>
      </c>
      <c r="C6041" s="398" t="s">
        <v>2498</v>
      </c>
      <c r="D6041" s="400" t="s">
        <v>5019</v>
      </c>
    </row>
    <row r="6042" spans="1:4" ht="13.5">
      <c r="A6042" s="399">
        <v>87416</v>
      </c>
      <c r="B6042" s="398" t="s">
        <v>11237</v>
      </c>
      <c r="C6042" s="398" t="s">
        <v>2498</v>
      </c>
      <c r="D6042" s="400" t="s">
        <v>13064</v>
      </c>
    </row>
    <row r="6043" spans="1:4" ht="13.5">
      <c r="A6043" s="399">
        <v>87417</v>
      </c>
      <c r="B6043" s="398" t="s">
        <v>11238</v>
      </c>
      <c r="C6043" s="398" t="s">
        <v>2498</v>
      </c>
      <c r="D6043" s="400" t="s">
        <v>16252</v>
      </c>
    </row>
    <row r="6044" spans="1:4" ht="13.5">
      <c r="A6044" s="399">
        <v>87418</v>
      </c>
      <c r="B6044" s="398" t="s">
        <v>11239</v>
      </c>
      <c r="C6044" s="398" t="s">
        <v>2498</v>
      </c>
      <c r="D6044" s="400" t="s">
        <v>5173</v>
      </c>
    </row>
    <row r="6045" spans="1:4" ht="13.5">
      <c r="A6045" s="399">
        <v>87419</v>
      </c>
      <c r="B6045" s="398" t="s">
        <v>11240</v>
      </c>
      <c r="C6045" s="398" t="s">
        <v>2498</v>
      </c>
      <c r="D6045" s="400" t="s">
        <v>16693</v>
      </c>
    </row>
    <row r="6046" spans="1:4" ht="13.5">
      <c r="A6046" s="399">
        <v>87420</v>
      </c>
      <c r="B6046" s="398" t="s">
        <v>11242</v>
      </c>
      <c r="C6046" s="398" t="s">
        <v>2498</v>
      </c>
      <c r="D6046" s="400" t="s">
        <v>7562</v>
      </c>
    </row>
    <row r="6047" spans="1:4" ht="13.5">
      <c r="A6047" s="399">
        <v>87421</v>
      </c>
      <c r="B6047" s="398" t="s">
        <v>11243</v>
      </c>
      <c r="C6047" s="398" t="s">
        <v>2498</v>
      </c>
      <c r="D6047" s="400" t="s">
        <v>7352</v>
      </c>
    </row>
    <row r="6048" spans="1:4" ht="13.5">
      <c r="A6048" s="399">
        <v>87422</v>
      </c>
      <c r="B6048" s="398" t="s">
        <v>11244</v>
      </c>
      <c r="C6048" s="398" t="s">
        <v>2498</v>
      </c>
      <c r="D6048" s="400" t="s">
        <v>8275</v>
      </c>
    </row>
    <row r="6049" spans="1:4" ht="13.5">
      <c r="A6049" s="399">
        <v>87423</v>
      </c>
      <c r="B6049" s="398" t="s">
        <v>11245</v>
      </c>
      <c r="C6049" s="398" t="s">
        <v>2498</v>
      </c>
      <c r="D6049" s="400" t="s">
        <v>14237</v>
      </c>
    </row>
    <row r="6050" spans="1:4" ht="13.5">
      <c r="A6050" s="399">
        <v>87424</v>
      </c>
      <c r="B6050" s="398" t="s">
        <v>11246</v>
      </c>
      <c r="C6050" s="398" t="s">
        <v>2498</v>
      </c>
      <c r="D6050" s="400" t="s">
        <v>13064</v>
      </c>
    </row>
    <row r="6051" spans="1:4" ht="13.5">
      <c r="A6051" s="399">
        <v>87425</v>
      </c>
      <c r="B6051" s="398" t="s">
        <v>11247</v>
      </c>
      <c r="C6051" s="398" t="s">
        <v>2498</v>
      </c>
      <c r="D6051" s="400" t="s">
        <v>7567</v>
      </c>
    </row>
    <row r="6052" spans="1:4" ht="13.5">
      <c r="A6052" s="399">
        <v>87426</v>
      </c>
      <c r="B6052" s="398" t="s">
        <v>11248</v>
      </c>
      <c r="C6052" s="398" t="s">
        <v>2498</v>
      </c>
      <c r="D6052" s="400" t="s">
        <v>8993</v>
      </c>
    </row>
    <row r="6053" spans="1:4" ht="13.5">
      <c r="A6053" s="399">
        <v>87427</v>
      </c>
      <c r="B6053" s="398" t="s">
        <v>11249</v>
      </c>
      <c r="C6053" s="398" t="s">
        <v>2498</v>
      </c>
      <c r="D6053" s="400" t="s">
        <v>9153</v>
      </c>
    </row>
    <row r="6054" spans="1:4" ht="13.5">
      <c r="A6054" s="399">
        <v>87428</v>
      </c>
      <c r="B6054" s="398" t="s">
        <v>11250</v>
      </c>
      <c r="C6054" s="398" t="s">
        <v>2498</v>
      </c>
      <c r="D6054" s="400" t="s">
        <v>16694</v>
      </c>
    </row>
    <row r="6055" spans="1:4" ht="13.5">
      <c r="A6055" s="399">
        <v>87429</v>
      </c>
      <c r="B6055" s="398" t="s">
        <v>11251</v>
      </c>
      <c r="C6055" s="398" t="s">
        <v>2498</v>
      </c>
      <c r="D6055" s="400" t="s">
        <v>16695</v>
      </c>
    </row>
    <row r="6056" spans="1:4" ht="13.5">
      <c r="A6056" s="399">
        <v>87430</v>
      </c>
      <c r="B6056" s="398" t="s">
        <v>11252</v>
      </c>
      <c r="C6056" s="398" t="s">
        <v>2498</v>
      </c>
      <c r="D6056" s="400" t="s">
        <v>8397</v>
      </c>
    </row>
    <row r="6057" spans="1:4" ht="13.5">
      <c r="A6057" s="399">
        <v>87431</v>
      </c>
      <c r="B6057" s="398" t="s">
        <v>11254</v>
      </c>
      <c r="C6057" s="398" t="s">
        <v>2498</v>
      </c>
      <c r="D6057" s="400" t="s">
        <v>6842</v>
      </c>
    </row>
    <row r="6058" spans="1:4" ht="13.5">
      <c r="A6058" s="399">
        <v>87432</v>
      </c>
      <c r="B6058" s="398" t="s">
        <v>11256</v>
      </c>
      <c r="C6058" s="398" t="s">
        <v>2498</v>
      </c>
      <c r="D6058" s="400" t="s">
        <v>16696</v>
      </c>
    </row>
    <row r="6059" spans="1:4" ht="13.5">
      <c r="A6059" s="399">
        <v>87433</v>
      </c>
      <c r="B6059" s="398" t="s">
        <v>11257</v>
      </c>
      <c r="C6059" s="398" t="s">
        <v>2498</v>
      </c>
      <c r="D6059" s="400" t="s">
        <v>15484</v>
      </c>
    </row>
    <row r="6060" spans="1:4" ht="13.5">
      <c r="A6060" s="399">
        <v>87434</v>
      </c>
      <c r="B6060" s="398" t="s">
        <v>11258</v>
      </c>
      <c r="C6060" s="398" t="s">
        <v>2498</v>
      </c>
      <c r="D6060" s="400" t="s">
        <v>16697</v>
      </c>
    </row>
    <row r="6061" spans="1:4" ht="13.5">
      <c r="A6061" s="399">
        <v>87435</v>
      </c>
      <c r="B6061" s="398" t="s">
        <v>11260</v>
      </c>
      <c r="C6061" s="398" t="s">
        <v>2498</v>
      </c>
      <c r="D6061" s="400" t="s">
        <v>14744</v>
      </c>
    </row>
    <row r="6062" spans="1:4" ht="13.5">
      <c r="A6062" s="399">
        <v>87436</v>
      </c>
      <c r="B6062" s="398" t="s">
        <v>11262</v>
      </c>
      <c r="C6062" s="398" t="s">
        <v>2498</v>
      </c>
      <c r="D6062" s="400" t="s">
        <v>8512</v>
      </c>
    </row>
    <row r="6063" spans="1:4" ht="13.5">
      <c r="A6063" s="399">
        <v>87437</v>
      </c>
      <c r="B6063" s="398" t="s">
        <v>11264</v>
      </c>
      <c r="C6063" s="398" t="s">
        <v>2498</v>
      </c>
      <c r="D6063" s="400" t="s">
        <v>8210</v>
      </c>
    </row>
    <row r="6064" spans="1:4" ht="13.5">
      <c r="A6064" s="399">
        <v>87438</v>
      </c>
      <c r="B6064" s="398" t="s">
        <v>11265</v>
      </c>
      <c r="C6064" s="398" t="s">
        <v>2498</v>
      </c>
      <c r="D6064" s="400" t="s">
        <v>16698</v>
      </c>
    </row>
    <row r="6065" spans="1:4" ht="13.5">
      <c r="A6065" s="399">
        <v>87439</v>
      </c>
      <c r="B6065" s="398" t="s">
        <v>11267</v>
      </c>
      <c r="C6065" s="398" t="s">
        <v>2498</v>
      </c>
      <c r="D6065" s="400" t="s">
        <v>16699</v>
      </c>
    </row>
    <row r="6066" spans="1:4" ht="13.5">
      <c r="A6066" s="399">
        <v>87440</v>
      </c>
      <c r="B6066" s="398" t="s">
        <v>11268</v>
      </c>
      <c r="C6066" s="398" t="s">
        <v>2498</v>
      </c>
      <c r="D6066" s="400" t="s">
        <v>16700</v>
      </c>
    </row>
    <row r="6067" spans="1:4" ht="13.5">
      <c r="A6067" s="399">
        <v>87527</v>
      </c>
      <c r="B6067" s="398" t="s">
        <v>11270</v>
      </c>
      <c r="C6067" s="398" t="s">
        <v>2498</v>
      </c>
      <c r="D6067" s="400" t="s">
        <v>16701</v>
      </c>
    </row>
    <row r="6068" spans="1:4" ht="13.5">
      <c r="A6068" s="399">
        <v>87528</v>
      </c>
      <c r="B6068" s="398" t="s">
        <v>11271</v>
      </c>
      <c r="C6068" s="398" t="s">
        <v>2498</v>
      </c>
      <c r="D6068" s="400" t="s">
        <v>16023</v>
      </c>
    </row>
    <row r="6069" spans="1:4" ht="13.5">
      <c r="A6069" s="399">
        <v>87529</v>
      </c>
      <c r="B6069" s="398" t="s">
        <v>11272</v>
      </c>
      <c r="C6069" s="398" t="s">
        <v>2498</v>
      </c>
      <c r="D6069" s="400" t="s">
        <v>16702</v>
      </c>
    </row>
    <row r="6070" spans="1:4" ht="13.5">
      <c r="A6070" s="399">
        <v>87530</v>
      </c>
      <c r="B6070" s="398" t="s">
        <v>11274</v>
      </c>
      <c r="C6070" s="398" t="s">
        <v>2498</v>
      </c>
      <c r="D6070" s="400" t="s">
        <v>10000</v>
      </c>
    </row>
    <row r="6071" spans="1:4" ht="13.5">
      <c r="A6071" s="399">
        <v>87531</v>
      </c>
      <c r="B6071" s="398" t="s">
        <v>11276</v>
      </c>
      <c r="C6071" s="398" t="s">
        <v>2498</v>
      </c>
      <c r="D6071" s="400" t="s">
        <v>16703</v>
      </c>
    </row>
    <row r="6072" spans="1:4" ht="13.5">
      <c r="A6072" s="399">
        <v>87532</v>
      </c>
      <c r="B6072" s="398" t="s">
        <v>11278</v>
      </c>
      <c r="C6072" s="398" t="s">
        <v>2498</v>
      </c>
      <c r="D6072" s="400" t="s">
        <v>16704</v>
      </c>
    </row>
    <row r="6073" spans="1:4" ht="13.5">
      <c r="A6073" s="399">
        <v>87535</v>
      </c>
      <c r="B6073" s="398" t="s">
        <v>11279</v>
      </c>
      <c r="C6073" s="398" t="s">
        <v>2498</v>
      </c>
      <c r="D6073" s="400" t="s">
        <v>16705</v>
      </c>
    </row>
    <row r="6074" spans="1:4" ht="13.5">
      <c r="A6074" s="399">
        <v>87536</v>
      </c>
      <c r="B6074" s="398" t="s">
        <v>11281</v>
      </c>
      <c r="C6074" s="398" t="s">
        <v>2498</v>
      </c>
      <c r="D6074" s="400" t="s">
        <v>16706</v>
      </c>
    </row>
    <row r="6075" spans="1:4" ht="13.5">
      <c r="A6075" s="399">
        <v>87537</v>
      </c>
      <c r="B6075" s="398" t="s">
        <v>11282</v>
      </c>
      <c r="C6075" s="398" t="s">
        <v>2498</v>
      </c>
      <c r="D6075" s="400" t="s">
        <v>9662</v>
      </c>
    </row>
    <row r="6076" spans="1:4" ht="13.5">
      <c r="A6076" s="399">
        <v>87538</v>
      </c>
      <c r="B6076" s="398" t="s">
        <v>11283</v>
      </c>
      <c r="C6076" s="398" t="s">
        <v>2498</v>
      </c>
      <c r="D6076" s="400" t="s">
        <v>16707</v>
      </c>
    </row>
    <row r="6077" spans="1:4" ht="13.5">
      <c r="A6077" s="399">
        <v>87539</v>
      </c>
      <c r="B6077" s="398" t="s">
        <v>11284</v>
      </c>
      <c r="C6077" s="398" t="s">
        <v>2498</v>
      </c>
      <c r="D6077" s="400" t="s">
        <v>14425</v>
      </c>
    </row>
    <row r="6078" spans="1:4" ht="13.5">
      <c r="A6078" s="399">
        <v>87541</v>
      </c>
      <c r="B6078" s="398" t="s">
        <v>11285</v>
      </c>
      <c r="C6078" s="398" t="s">
        <v>2498</v>
      </c>
      <c r="D6078" s="400" t="s">
        <v>16708</v>
      </c>
    </row>
    <row r="6079" spans="1:4" ht="13.5">
      <c r="A6079" s="399">
        <v>87543</v>
      </c>
      <c r="B6079" s="398" t="s">
        <v>11287</v>
      </c>
      <c r="C6079" s="398" t="s">
        <v>2498</v>
      </c>
      <c r="D6079" s="400" t="s">
        <v>6850</v>
      </c>
    </row>
    <row r="6080" spans="1:4" ht="13.5">
      <c r="A6080" s="399">
        <v>87545</v>
      </c>
      <c r="B6080" s="398" t="s">
        <v>11288</v>
      </c>
      <c r="C6080" s="398" t="s">
        <v>2498</v>
      </c>
      <c r="D6080" s="400" t="s">
        <v>6743</v>
      </c>
    </row>
    <row r="6081" spans="1:4" ht="13.5">
      <c r="A6081" s="399">
        <v>87546</v>
      </c>
      <c r="B6081" s="398" t="s">
        <v>11290</v>
      </c>
      <c r="C6081" s="398" t="s">
        <v>2498</v>
      </c>
      <c r="D6081" s="400" t="s">
        <v>11595</v>
      </c>
    </row>
    <row r="6082" spans="1:4" ht="13.5">
      <c r="A6082" s="399">
        <v>87547</v>
      </c>
      <c r="B6082" s="398" t="s">
        <v>11291</v>
      </c>
      <c r="C6082" s="398" t="s">
        <v>2498</v>
      </c>
      <c r="D6082" s="400" t="s">
        <v>16709</v>
      </c>
    </row>
    <row r="6083" spans="1:4" ht="13.5">
      <c r="A6083" s="399">
        <v>87548</v>
      </c>
      <c r="B6083" s="398" t="s">
        <v>11292</v>
      </c>
      <c r="C6083" s="398" t="s">
        <v>2498</v>
      </c>
      <c r="D6083" s="400" t="s">
        <v>16710</v>
      </c>
    </row>
    <row r="6084" spans="1:4" ht="13.5">
      <c r="A6084" s="399">
        <v>87549</v>
      </c>
      <c r="B6084" s="398" t="s">
        <v>11293</v>
      </c>
      <c r="C6084" s="398" t="s">
        <v>2498</v>
      </c>
      <c r="D6084" s="400" t="s">
        <v>6846</v>
      </c>
    </row>
    <row r="6085" spans="1:4" ht="13.5">
      <c r="A6085" s="399">
        <v>87550</v>
      </c>
      <c r="B6085" s="398" t="s">
        <v>11294</v>
      </c>
      <c r="C6085" s="398" t="s">
        <v>2498</v>
      </c>
      <c r="D6085" s="400" t="s">
        <v>8792</v>
      </c>
    </row>
    <row r="6086" spans="1:4" ht="13.5">
      <c r="A6086" s="399">
        <v>87553</v>
      </c>
      <c r="B6086" s="398" t="s">
        <v>11295</v>
      </c>
      <c r="C6086" s="398" t="s">
        <v>2498</v>
      </c>
      <c r="D6086" s="400" t="s">
        <v>16711</v>
      </c>
    </row>
    <row r="6087" spans="1:4" ht="13.5">
      <c r="A6087" s="399">
        <v>87554</v>
      </c>
      <c r="B6087" s="398" t="s">
        <v>11296</v>
      </c>
      <c r="C6087" s="398" t="s">
        <v>2498</v>
      </c>
      <c r="D6087" s="400" t="s">
        <v>8854</v>
      </c>
    </row>
    <row r="6088" spans="1:4" ht="13.5">
      <c r="A6088" s="399">
        <v>87555</v>
      </c>
      <c r="B6088" s="398" t="s">
        <v>11297</v>
      </c>
      <c r="C6088" s="398" t="s">
        <v>2498</v>
      </c>
      <c r="D6088" s="400" t="s">
        <v>16712</v>
      </c>
    </row>
    <row r="6089" spans="1:4" ht="13.5">
      <c r="A6089" s="399">
        <v>87556</v>
      </c>
      <c r="B6089" s="398" t="s">
        <v>11299</v>
      </c>
      <c r="C6089" s="398" t="s">
        <v>2498</v>
      </c>
      <c r="D6089" s="400" t="s">
        <v>15758</v>
      </c>
    </row>
    <row r="6090" spans="1:4" ht="13.5">
      <c r="A6090" s="399">
        <v>87557</v>
      </c>
      <c r="B6090" s="398" t="s">
        <v>11300</v>
      </c>
      <c r="C6090" s="398" t="s">
        <v>2498</v>
      </c>
      <c r="D6090" s="400" t="s">
        <v>4289</v>
      </c>
    </row>
    <row r="6091" spans="1:4" ht="13.5">
      <c r="A6091" s="399">
        <v>87559</v>
      </c>
      <c r="B6091" s="398" t="s">
        <v>11301</v>
      </c>
      <c r="C6091" s="398" t="s">
        <v>2498</v>
      </c>
      <c r="D6091" s="400" t="s">
        <v>9515</v>
      </c>
    </row>
    <row r="6092" spans="1:4" ht="13.5">
      <c r="A6092" s="399">
        <v>87561</v>
      </c>
      <c r="B6092" s="398" t="s">
        <v>11302</v>
      </c>
      <c r="C6092" s="398" t="s">
        <v>2498</v>
      </c>
      <c r="D6092" s="400" t="s">
        <v>11119</v>
      </c>
    </row>
    <row r="6093" spans="1:4" ht="13.5">
      <c r="A6093" s="399">
        <v>87775</v>
      </c>
      <c r="B6093" s="398" t="s">
        <v>11303</v>
      </c>
      <c r="C6093" s="398" t="s">
        <v>2498</v>
      </c>
      <c r="D6093" s="400" t="s">
        <v>16713</v>
      </c>
    </row>
    <row r="6094" spans="1:4" ht="13.5">
      <c r="A6094" s="399">
        <v>87777</v>
      </c>
      <c r="B6094" s="398" t="s">
        <v>11305</v>
      </c>
      <c r="C6094" s="398" t="s">
        <v>2498</v>
      </c>
      <c r="D6094" s="400" t="s">
        <v>16714</v>
      </c>
    </row>
    <row r="6095" spans="1:4" ht="13.5">
      <c r="A6095" s="399">
        <v>87778</v>
      </c>
      <c r="B6095" s="398" t="s">
        <v>11306</v>
      </c>
      <c r="C6095" s="398" t="s">
        <v>2498</v>
      </c>
      <c r="D6095" s="400" t="s">
        <v>16715</v>
      </c>
    </row>
    <row r="6096" spans="1:4" ht="13.5">
      <c r="A6096" s="399">
        <v>87779</v>
      </c>
      <c r="B6096" s="398" t="s">
        <v>11307</v>
      </c>
      <c r="C6096" s="398" t="s">
        <v>2498</v>
      </c>
      <c r="D6096" s="400" t="s">
        <v>6461</v>
      </c>
    </row>
    <row r="6097" spans="1:4" ht="13.5">
      <c r="A6097" s="399">
        <v>87781</v>
      </c>
      <c r="B6097" s="398" t="s">
        <v>11308</v>
      </c>
      <c r="C6097" s="398" t="s">
        <v>2498</v>
      </c>
      <c r="D6097" s="400" t="s">
        <v>9263</v>
      </c>
    </row>
    <row r="6098" spans="1:4" ht="13.5">
      <c r="A6098" s="399">
        <v>87783</v>
      </c>
      <c r="B6098" s="398" t="s">
        <v>11309</v>
      </c>
      <c r="C6098" s="398" t="s">
        <v>2498</v>
      </c>
      <c r="D6098" s="400" t="s">
        <v>16716</v>
      </c>
    </row>
    <row r="6099" spans="1:4" ht="13.5">
      <c r="A6099" s="399">
        <v>87784</v>
      </c>
      <c r="B6099" s="398" t="s">
        <v>11310</v>
      </c>
      <c r="C6099" s="398" t="s">
        <v>2498</v>
      </c>
      <c r="D6099" s="400" t="s">
        <v>16717</v>
      </c>
    </row>
    <row r="6100" spans="1:4" ht="13.5">
      <c r="A6100" s="399">
        <v>87786</v>
      </c>
      <c r="B6100" s="398" t="s">
        <v>11311</v>
      </c>
      <c r="C6100" s="398" t="s">
        <v>2498</v>
      </c>
      <c r="D6100" s="400" t="s">
        <v>4237</v>
      </c>
    </row>
    <row r="6101" spans="1:4" ht="13.5">
      <c r="A6101" s="399">
        <v>87787</v>
      </c>
      <c r="B6101" s="398" t="s">
        <v>11312</v>
      </c>
      <c r="C6101" s="398" t="s">
        <v>2498</v>
      </c>
      <c r="D6101" s="400" t="s">
        <v>16718</v>
      </c>
    </row>
    <row r="6102" spans="1:4" ht="13.5">
      <c r="A6102" s="399">
        <v>87788</v>
      </c>
      <c r="B6102" s="398" t="s">
        <v>11313</v>
      </c>
      <c r="C6102" s="398" t="s">
        <v>2498</v>
      </c>
      <c r="D6102" s="400" t="s">
        <v>16719</v>
      </c>
    </row>
    <row r="6103" spans="1:4" ht="13.5">
      <c r="A6103" s="399">
        <v>87790</v>
      </c>
      <c r="B6103" s="398" t="s">
        <v>11314</v>
      </c>
      <c r="C6103" s="398" t="s">
        <v>2498</v>
      </c>
      <c r="D6103" s="400" t="s">
        <v>16720</v>
      </c>
    </row>
    <row r="6104" spans="1:4" ht="13.5">
      <c r="A6104" s="399">
        <v>87791</v>
      </c>
      <c r="B6104" s="398" t="s">
        <v>11315</v>
      </c>
      <c r="C6104" s="398" t="s">
        <v>2498</v>
      </c>
      <c r="D6104" s="400" t="s">
        <v>16721</v>
      </c>
    </row>
    <row r="6105" spans="1:4" ht="13.5">
      <c r="A6105" s="399">
        <v>87792</v>
      </c>
      <c r="B6105" s="398" t="s">
        <v>11316</v>
      </c>
      <c r="C6105" s="398" t="s">
        <v>2498</v>
      </c>
      <c r="D6105" s="400" t="s">
        <v>16722</v>
      </c>
    </row>
    <row r="6106" spans="1:4" ht="13.5">
      <c r="A6106" s="399">
        <v>87794</v>
      </c>
      <c r="B6106" s="398" t="s">
        <v>11317</v>
      </c>
      <c r="C6106" s="398" t="s">
        <v>2498</v>
      </c>
      <c r="D6106" s="400" t="s">
        <v>16723</v>
      </c>
    </row>
    <row r="6107" spans="1:4" ht="13.5">
      <c r="A6107" s="399">
        <v>87795</v>
      </c>
      <c r="B6107" s="398" t="s">
        <v>11318</v>
      </c>
      <c r="C6107" s="398" t="s">
        <v>2498</v>
      </c>
      <c r="D6107" s="400" t="s">
        <v>16724</v>
      </c>
    </row>
    <row r="6108" spans="1:4" ht="13.5">
      <c r="A6108" s="399">
        <v>87797</v>
      </c>
      <c r="B6108" s="398" t="s">
        <v>11319</v>
      </c>
      <c r="C6108" s="398" t="s">
        <v>2498</v>
      </c>
      <c r="D6108" s="400" t="s">
        <v>16725</v>
      </c>
    </row>
    <row r="6109" spans="1:4" ht="13.5">
      <c r="A6109" s="399">
        <v>87799</v>
      </c>
      <c r="B6109" s="398" t="s">
        <v>11320</v>
      </c>
      <c r="C6109" s="398" t="s">
        <v>2498</v>
      </c>
      <c r="D6109" s="400" t="s">
        <v>4234</v>
      </c>
    </row>
    <row r="6110" spans="1:4" ht="13.5">
      <c r="A6110" s="399">
        <v>87800</v>
      </c>
      <c r="B6110" s="398" t="s">
        <v>11322</v>
      </c>
      <c r="C6110" s="398" t="s">
        <v>2498</v>
      </c>
      <c r="D6110" s="400" t="s">
        <v>16726</v>
      </c>
    </row>
    <row r="6111" spans="1:4" ht="13.5">
      <c r="A6111" s="399">
        <v>87801</v>
      </c>
      <c r="B6111" s="398" t="s">
        <v>11323</v>
      </c>
      <c r="C6111" s="398" t="s">
        <v>2498</v>
      </c>
      <c r="D6111" s="400" t="s">
        <v>9848</v>
      </c>
    </row>
    <row r="6112" spans="1:4" ht="13.5">
      <c r="A6112" s="399">
        <v>87803</v>
      </c>
      <c r="B6112" s="398" t="s">
        <v>11324</v>
      </c>
      <c r="C6112" s="398" t="s">
        <v>2498</v>
      </c>
      <c r="D6112" s="400" t="s">
        <v>5592</v>
      </c>
    </row>
    <row r="6113" spans="1:4" ht="13.5">
      <c r="A6113" s="399">
        <v>87804</v>
      </c>
      <c r="B6113" s="398" t="s">
        <v>11325</v>
      </c>
      <c r="C6113" s="398" t="s">
        <v>2498</v>
      </c>
      <c r="D6113" s="400" t="s">
        <v>9996</v>
      </c>
    </row>
    <row r="6114" spans="1:4" ht="13.5">
      <c r="A6114" s="399">
        <v>87805</v>
      </c>
      <c r="B6114" s="398" t="s">
        <v>11326</v>
      </c>
      <c r="C6114" s="398" t="s">
        <v>2498</v>
      </c>
      <c r="D6114" s="400" t="s">
        <v>16727</v>
      </c>
    </row>
    <row r="6115" spans="1:4" ht="13.5">
      <c r="A6115" s="399">
        <v>87807</v>
      </c>
      <c r="B6115" s="398" t="s">
        <v>11327</v>
      </c>
      <c r="C6115" s="398" t="s">
        <v>2498</v>
      </c>
      <c r="D6115" s="400" t="s">
        <v>16728</v>
      </c>
    </row>
    <row r="6116" spans="1:4" ht="13.5">
      <c r="A6116" s="399">
        <v>87808</v>
      </c>
      <c r="B6116" s="398" t="s">
        <v>11328</v>
      </c>
      <c r="C6116" s="398" t="s">
        <v>2498</v>
      </c>
      <c r="D6116" s="400" t="s">
        <v>16729</v>
      </c>
    </row>
    <row r="6117" spans="1:4" ht="13.5">
      <c r="A6117" s="399">
        <v>87809</v>
      </c>
      <c r="B6117" s="398" t="s">
        <v>11329</v>
      </c>
      <c r="C6117" s="398" t="s">
        <v>2498</v>
      </c>
      <c r="D6117" s="400" t="s">
        <v>16730</v>
      </c>
    </row>
    <row r="6118" spans="1:4" ht="13.5">
      <c r="A6118" s="399">
        <v>87811</v>
      </c>
      <c r="B6118" s="398" t="s">
        <v>11330</v>
      </c>
      <c r="C6118" s="398" t="s">
        <v>2498</v>
      </c>
      <c r="D6118" s="400" t="s">
        <v>9717</v>
      </c>
    </row>
    <row r="6119" spans="1:4" ht="13.5">
      <c r="A6119" s="399">
        <v>87812</v>
      </c>
      <c r="B6119" s="398" t="s">
        <v>11331</v>
      </c>
      <c r="C6119" s="398" t="s">
        <v>2498</v>
      </c>
      <c r="D6119" s="400" t="s">
        <v>16731</v>
      </c>
    </row>
    <row r="6120" spans="1:4" ht="13.5">
      <c r="A6120" s="399">
        <v>87813</v>
      </c>
      <c r="B6120" s="398" t="s">
        <v>11332</v>
      </c>
      <c r="C6120" s="398" t="s">
        <v>2498</v>
      </c>
      <c r="D6120" s="400" t="s">
        <v>16732</v>
      </c>
    </row>
    <row r="6121" spans="1:4" ht="13.5">
      <c r="A6121" s="399">
        <v>87815</v>
      </c>
      <c r="B6121" s="398" t="s">
        <v>11333</v>
      </c>
      <c r="C6121" s="398" t="s">
        <v>2498</v>
      </c>
      <c r="D6121" s="400" t="s">
        <v>16733</v>
      </c>
    </row>
    <row r="6122" spans="1:4" ht="13.5">
      <c r="A6122" s="399">
        <v>87816</v>
      </c>
      <c r="B6122" s="398" t="s">
        <v>11334</v>
      </c>
      <c r="C6122" s="398" t="s">
        <v>2498</v>
      </c>
      <c r="D6122" s="400" t="s">
        <v>16734</v>
      </c>
    </row>
    <row r="6123" spans="1:4" ht="13.5">
      <c r="A6123" s="399">
        <v>87817</v>
      </c>
      <c r="B6123" s="398" t="s">
        <v>11335</v>
      </c>
      <c r="C6123" s="398" t="s">
        <v>2498</v>
      </c>
      <c r="D6123" s="400" t="s">
        <v>16735</v>
      </c>
    </row>
    <row r="6124" spans="1:4" ht="13.5">
      <c r="A6124" s="399">
        <v>87819</v>
      </c>
      <c r="B6124" s="398" t="s">
        <v>11336</v>
      </c>
      <c r="C6124" s="398" t="s">
        <v>2498</v>
      </c>
      <c r="D6124" s="400" t="s">
        <v>16736</v>
      </c>
    </row>
    <row r="6125" spans="1:4" ht="13.5">
      <c r="A6125" s="399">
        <v>87820</v>
      </c>
      <c r="B6125" s="398" t="s">
        <v>11338</v>
      </c>
      <c r="C6125" s="398" t="s">
        <v>2498</v>
      </c>
      <c r="D6125" s="400" t="s">
        <v>16737</v>
      </c>
    </row>
    <row r="6126" spans="1:4" ht="13.5">
      <c r="A6126" s="399">
        <v>87821</v>
      </c>
      <c r="B6126" s="398" t="s">
        <v>11339</v>
      </c>
      <c r="C6126" s="398" t="s">
        <v>2498</v>
      </c>
      <c r="D6126" s="400" t="s">
        <v>16738</v>
      </c>
    </row>
    <row r="6127" spans="1:4" ht="13.5">
      <c r="A6127" s="399">
        <v>87823</v>
      </c>
      <c r="B6127" s="398" t="s">
        <v>11341</v>
      </c>
      <c r="C6127" s="398" t="s">
        <v>2498</v>
      </c>
      <c r="D6127" s="400" t="s">
        <v>16739</v>
      </c>
    </row>
    <row r="6128" spans="1:4" ht="13.5">
      <c r="A6128" s="399">
        <v>87824</v>
      </c>
      <c r="B6128" s="398" t="s">
        <v>11342</v>
      </c>
      <c r="C6128" s="398" t="s">
        <v>2498</v>
      </c>
      <c r="D6128" s="400" t="s">
        <v>6804</v>
      </c>
    </row>
    <row r="6129" spans="1:4" ht="13.5">
      <c r="A6129" s="399">
        <v>87825</v>
      </c>
      <c r="B6129" s="398" t="s">
        <v>11343</v>
      </c>
      <c r="C6129" s="398" t="s">
        <v>2498</v>
      </c>
      <c r="D6129" s="400" t="s">
        <v>16740</v>
      </c>
    </row>
    <row r="6130" spans="1:4" ht="13.5">
      <c r="A6130" s="399">
        <v>87827</v>
      </c>
      <c r="B6130" s="398" t="s">
        <v>11344</v>
      </c>
      <c r="C6130" s="398" t="s">
        <v>2498</v>
      </c>
      <c r="D6130" s="400" t="s">
        <v>6169</v>
      </c>
    </row>
    <row r="6131" spans="1:4" ht="13.5">
      <c r="A6131" s="399">
        <v>87828</v>
      </c>
      <c r="B6131" s="398" t="s">
        <v>11345</v>
      </c>
      <c r="C6131" s="398" t="s">
        <v>2498</v>
      </c>
      <c r="D6131" s="400" t="s">
        <v>16741</v>
      </c>
    </row>
    <row r="6132" spans="1:4" ht="13.5">
      <c r="A6132" s="399">
        <v>87829</v>
      </c>
      <c r="B6132" s="398" t="s">
        <v>11346</v>
      </c>
      <c r="C6132" s="398" t="s">
        <v>2498</v>
      </c>
      <c r="D6132" s="400" t="s">
        <v>16742</v>
      </c>
    </row>
    <row r="6133" spans="1:4" ht="13.5">
      <c r="A6133" s="399">
        <v>87831</v>
      </c>
      <c r="B6133" s="398" t="s">
        <v>11347</v>
      </c>
      <c r="C6133" s="398" t="s">
        <v>2498</v>
      </c>
      <c r="D6133" s="400" t="s">
        <v>16743</v>
      </c>
    </row>
    <row r="6134" spans="1:4" ht="13.5">
      <c r="A6134" s="399">
        <v>87832</v>
      </c>
      <c r="B6134" s="398" t="s">
        <v>11348</v>
      </c>
      <c r="C6134" s="398" t="s">
        <v>2498</v>
      </c>
      <c r="D6134" s="400" t="s">
        <v>16744</v>
      </c>
    </row>
    <row r="6135" spans="1:4" ht="13.5">
      <c r="A6135" s="399">
        <v>87834</v>
      </c>
      <c r="B6135" s="398" t="s">
        <v>11349</v>
      </c>
      <c r="C6135" s="398" t="s">
        <v>2498</v>
      </c>
      <c r="D6135" s="400" t="s">
        <v>16745</v>
      </c>
    </row>
    <row r="6136" spans="1:4" ht="13.5">
      <c r="A6136" s="399">
        <v>87835</v>
      </c>
      <c r="B6136" s="398" t="s">
        <v>11350</v>
      </c>
      <c r="C6136" s="398" t="s">
        <v>2498</v>
      </c>
      <c r="D6136" s="400" t="s">
        <v>15326</v>
      </c>
    </row>
    <row r="6137" spans="1:4" ht="13.5">
      <c r="A6137" s="399">
        <v>87836</v>
      </c>
      <c r="B6137" s="398" t="s">
        <v>11351</v>
      </c>
      <c r="C6137" s="398" t="s">
        <v>2498</v>
      </c>
      <c r="D6137" s="400" t="s">
        <v>16746</v>
      </c>
    </row>
    <row r="6138" spans="1:4" ht="13.5">
      <c r="A6138" s="399">
        <v>87837</v>
      </c>
      <c r="B6138" s="398" t="s">
        <v>11352</v>
      </c>
      <c r="C6138" s="398" t="s">
        <v>2498</v>
      </c>
      <c r="D6138" s="400" t="s">
        <v>11353</v>
      </c>
    </row>
    <row r="6139" spans="1:4" ht="13.5">
      <c r="A6139" s="399">
        <v>87838</v>
      </c>
      <c r="B6139" s="398" t="s">
        <v>11354</v>
      </c>
      <c r="C6139" s="398" t="s">
        <v>2498</v>
      </c>
      <c r="D6139" s="400" t="s">
        <v>16747</v>
      </c>
    </row>
    <row r="6140" spans="1:4" ht="13.5">
      <c r="A6140" s="399">
        <v>87839</v>
      </c>
      <c r="B6140" s="398" t="s">
        <v>11355</v>
      </c>
      <c r="C6140" s="398" t="s">
        <v>2498</v>
      </c>
      <c r="D6140" s="400" t="s">
        <v>16748</v>
      </c>
    </row>
    <row r="6141" spans="1:4" ht="13.5">
      <c r="A6141" s="399">
        <v>87840</v>
      </c>
      <c r="B6141" s="398" t="s">
        <v>11356</v>
      </c>
      <c r="C6141" s="398" t="s">
        <v>2498</v>
      </c>
      <c r="D6141" s="400" t="s">
        <v>16749</v>
      </c>
    </row>
    <row r="6142" spans="1:4" ht="13.5">
      <c r="A6142" s="399">
        <v>87841</v>
      </c>
      <c r="B6142" s="398" t="s">
        <v>11357</v>
      </c>
      <c r="C6142" s="398" t="s">
        <v>2498</v>
      </c>
      <c r="D6142" s="400" t="s">
        <v>16750</v>
      </c>
    </row>
    <row r="6143" spans="1:4" ht="13.5">
      <c r="A6143" s="399">
        <v>87842</v>
      </c>
      <c r="B6143" s="398" t="s">
        <v>11358</v>
      </c>
      <c r="C6143" s="398" t="s">
        <v>2498</v>
      </c>
      <c r="D6143" s="400" t="s">
        <v>16751</v>
      </c>
    </row>
    <row r="6144" spans="1:4" ht="13.5">
      <c r="A6144" s="399">
        <v>87843</v>
      </c>
      <c r="B6144" s="398" t="s">
        <v>11359</v>
      </c>
      <c r="C6144" s="398" t="s">
        <v>2498</v>
      </c>
      <c r="D6144" s="400" t="s">
        <v>16752</v>
      </c>
    </row>
    <row r="6145" spans="1:4" ht="13.5">
      <c r="A6145" s="399">
        <v>87844</v>
      </c>
      <c r="B6145" s="398" t="s">
        <v>11360</v>
      </c>
      <c r="C6145" s="398" t="s">
        <v>2498</v>
      </c>
      <c r="D6145" s="400" t="s">
        <v>13175</v>
      </c>
    </row>
    <row r="6146" spans="1:4" ht="13.5">
      <c r="A6146" s="399">
        <v>87845</v>
      </c>
      <c r="B6146" s="398" t="s">
        <v>11361</v>
      </c>
      <c r="C6146" s="398" t="s">
        <v>2498</v>
      </c>
      <c r="D6146" s="400" t="s">
        <v>16753</v>
      </c>
    </row>
    <row r="6147" spans="1:4" ht="13.5">
      <c r="A6147" s="399">
        <v>87846</v>
      </c>
      <c r="B6147" s="398" t="s">
        <v>11362</v>
      </c>
      <c r="C6147" s="398" t="s">
        <v>2498</v>
      </c>
      <c r="D6147" s="400" t="s">
        <v>16754</v>
      </c>
    </row>
    <row r="6148" spans="1:4" ht="13.5">
      <c r="A6148" s="399">
        <v>87847</v>
      </c>
      <c r="B6148" s="398" t="s">
        <v>11363</v>
      </c>
      <c r="C6148" s="398" t="s">
        <v>2498</v>
      </c>
      <c r="D6148" s="400" t="s">
        <v>16755</v>
      </c>
    </row>
    <row r="6149" spans="1:4" ht="13.5">
      <c r="A6149" s="399">
        <v>87848</v>
      </c>
      <c r="B6149" s="398" t="s">
        <v>11364</v>
      </c>
      <c r="C6149" s="398" t="s">
        <v>2498</v>
      </c>
      <c r="D6149" s="400" t="s">
        <v>16756</v>
      </c>
    </row>
    <row r="6150" spans="1:4" ht="13.5">
      <c r="A6150" s="399">
        <v>87849</v>
      </c>
      <c r="B6150" s="398" t="s">
        <v>11365</v>
      </c>
      <c r="C6150" s="398" t="s">
        <v>2498</v>
      </c>
      <c r="D6150" s="400" t="s">
        <v>7477</v>
      </c>
    </row>
    <row r="6151" spans="1:4" ht="13.5">
      <c r="A6151" s="399">
        <v>87850</v>
      </c>
      <c r="B6151" s="398" t="s">
        <v>11367</v>
      </c>
      <c r="C6151" s="398" t="s">
        <v>2498</v>
      </c>
      <c r="D6151" s="400" t="s">
        <v>10016</v>
      </c>
    </row>
    <row r="6152" spans="1:4" ht="13.5">
      <c r="A6152" s="399">
        <v>87851</v>
      </c>
      <c r="B6152" s="398" t="s">
        <v>11368</v>
      </c>
      <c r="C6152" s="398" t="s">
        <v>2498</v>
      </c>
      <c r="D6152" s="400" t="s">
        <v>16757</v>
      </c>
    </row>
    <row r="6153" spans="1:4" ht="13.5">
      <c r="A6153" s="399">
        <v>87852</v>
      </c>
      <c r="B6153" s="398" t="s">
        <v>11369</v>
      </c>
      <c r="C6153" s="398" t="s">
        <v>2498</v>
      </c>
      <c r="D6153" s="400" t="s">
        <v>16758</v>
      </c>
    </row>
    <row r="6154" spans="1:4" ht="13.5">
      <c r="A6154" s="399">
        <v>87853</v>
      </c>
      <c r="B6154" s="398" t="s">
        <v>11370</v>
      </c>
      <c r="C6154" s="398" t="s">
        <v>2498</v>
      </c>
      <c r="D6154" s="400" t="s">
        <v>16759</v>
      </c>
    </row>
    <row r="6155" spans="1:4" ht="13.5">
      <c r="A6155" s="399">
        <v>87854</v>
      </c>
      <c r="B6155" s="398" t="s">
        <v>11371</v>
      </c>
      <c r="C6155" s="398" t="s">
        <v>2498</v>
      </c>
      <c r="D6155" s="400" t="s">
        <v>16760</v>
      </c>
    </row>
    <row r="6156" spans="1:4" ht="13.5">
      <c r="A6156" s="399">
        <v>87855</v>
      </c>
      <c r="B6156" s="398" t="s">
        <v>11372</v>
      </c>
      <c r="C6156" s="398" t="s">
        <v>2498</v>
      </c>
      <c r="D6156" s="400" t="s">
        <v>16761</v>
      </c>
    </row>
    <row r="6157" spans="1:4" ht="13.5">
      <c r="A6157" s="399">
        <v>87856</v>
      </c>
      <c r="B6157" s="398" t="s">
        <v>11373</v>
      </c>
      <c r="C6157" s="398" t="s">
        <v>2498</v>
      </c>
      <c r="D6157" s="400" t="s">
        <v>16762</v>
      </c>
    </row>
    <row r="6158" spans="1:4" ht="13.5">
      <c r="A6158" s="399">
        <v>87857</v>
      </c>
      <c r="B6158" s="398" t="s">
        <v>11374</v>
      </c>
      <c r="C6158" s="398" t="s">
        <v>2498</v>
      </c>
      <c r="D6158" s="400" t="s">
        <v>10650</v>
      </c>
    </row>
    <row r="6159" spans="1:4" ht="13.5">
      <c r="A6159" s="399">
        <v>87858</v>
      </c>
      <c r="B6159" s="398" t="s">
        <v>11375</v>
      </c>
      <c r="C6159" s="398" t="s">
        <v>2498</v>
      </c>
      <c r="D6159" s="400" t="s">
        <v>5417</v>
      </c>
    </row>
    <row r="6160" spans="1:4" ht="13.5">
      <c r="A6160" s="399">
        <v>87859</v>
      </c>
      <c r="B6160" s="398" t="s">
        <v>11376</v>
      </c>
      <c r="C6160" s="398" t="s">
        <v>2498</v>
      </c>
      <c r="D6160" s="400" t="s">
        <v>16763</v>
      </c>
    </row>
    <row r="6161" spans="1:4" ht="13.5">
      <c r="A6161" s="399">
        <v>89048</v>
      </c>
      <c r="B6161" s="398" t="s">
        <v>11377</v>
      </c>
      <c r="C6161" s="398" t="s">
        <v>2498</v>
      </c>
      <c r="D6161" s="400" t="s">
        <v>15255</v>
      </c>
    </row>
    <row r="6162" spans="1:4" ht="13.5">
      <c r="A6162" s="399">
        <v>89049</v>
      </c>
      <c r="B6162" s="398" t="s">
        <v>11378</v>
      </c>
      <c r="C6162" s="398" t="s">
        <v>2498</v>
      </c>
      <c r="D6162" s="400" t="s">
        <v>13476</v>
      </c>
    </row>
    <row r="6163" spans="1:4" ht="13.5">
      <c r="A6163" s="399">
        <v>89173</v>
      </c>
      <c r="B6163" s="398" t="s">
        <v>11380</v>
      </c>
      <c r="C6163" s="398" t="s">
        <v>2498</v>
      </c>
      <c r="D6163" s="400" t="s">
        <v>9604</v>
      </c>
    </row>
    <row r="6164" spans="1:4" ht="13.5">
      <c r="A6164" s="399">
        <v>90406</v>
      </c>
      <c r="B6164" s="398" t="s">
        <v>11381</v>
      </c>
      <c r="C6164" s="398" t="s">
        <v>2498</v>
      </c>
      <c r="D6164" s="400" t="s">
        <v>16764</v>
      </c>
    </row>
    <row r="6165" spans="1:4" ht="13.5">
      <c r="A6165" s="399">
        <v>90407</v>
      </c>
      <c r="B6165" s="398" t="s">
        <v>11382</v>
      </c>
      <c r="C6165" s="398" t="s">
        <v>2498</v>
      </c>
      <c r="D6165" s="400" t="s">
        <v>15633</v>
      </c>
    </row>
    <row r="6166" spans="1:4" ht="13.5">
      <c r="A6166" s="399">
        <v>90408</v>
      </c>
      <c r="B6166" s="398" t="s">
        <v>11383</v>
      </c>
      <c r="C6166" s="398" t="s">
        <v>2498</v>
      </c>
      <c r="D6166" s="400" t="s">
        <v>12209</v>
      </c>
    </row>
    <row r="6167" spans="1:4" ht="13.5">
      <c r="A6167" s="399">
        <v>90409</v>
      </c>
      <c r="B6167" s="398" t="s">
        <v>11384</v>
      </c>
      <c r="C6167" s="398" t="s">
        <v>2498</v>
      </c>
      <c r="D6167" s="400" t="s">
        <v>16765</v>
      </c>
    </row>
    <row r="6168" spans="1:4" ht="13.5">
      <c r="A6168" s="399">
        <v>87242</v>
      </c>
      <c r="B6168" s="398" t="s">
        <v>11385</v>
      </c>
      <c r="C6168" s="398" t="s">
        <v>2498</v>
      </c>
      <c r="D6168" s="400" t="s">
        <v>16766</v>
      </c>
    </row>
    <row r="6169" spans="1:4" ht="13.5">
      <c r="A6169" s="399">
        <v>87243</v>
      </c>
      <c r="B6169" s="398" t="s">
        <v>11386</v>
      </c>
      <c r="C6169" s="398" t="s">
        <v>2498</v>
      </c>
      <c r="D6169" s="400" t="s">
        <v>16767</v>
      </c>
    </row>
    <row r="6170" spans="1:4" ht="13.5">
      <c r="A6170" s="399">
        <v>87244</v>
      </c>
      <c r="B6170" s="398" t="s">
        <v>11388</v>
      </c>
      <c r="C6170" s="398" t="s">
        <v>2498</v>
      </c>
      <c r="D6170" s="400" t="s">
        <v>16768</v>
      </c>
    </row>
    <row r="6171" spans="1:4" ht="13.5">
      <c r="A6171" s="399">
        <v>87245</v>
      </c>
      <c r="B6171" s="398" t="s">
        <v>11389</v>
      </c>
      <c r="C6171" s="398" t="s">
        <v>2498</v>
      </c>
      <c r="D6171" s="400" t="s">
        <v>16769</v>
      </c>
    </row>
    <row r="6172" spans="1:4" ht="13.5">
      <c r="A6172" s="399">
        <v>87264</v>
      </c>
      <c r="B6172" s="398" t="s">
        <v>11390</v>
      </c>
      <c r="C6172" s="398" t="s">
        <v>2498</v>
      </c>
      <c r="D6172" s="400" t="s">
        <v>5215</v>
      </c>
    </row>
    <row r="6173" spans="1:4" ht="13.5">
      <c r="A6173" s="399">
        <v>87265</v>
      </c>
      <c r="B6173" s="398" t="s">
        <v>11391</v>
      </c>
      <c r="C6173" s="398" t="s">
        <v>2498</v>
      </c>
      <c r="D6173" s="400" t="s">
        <v>16770</v>
      </c>
    </row>
    <row r="6174" spans="1:4" ht="13.5">
      <c r="A6174" s="399">
        <v>87266</v>
      </c>
      <c r="B6174" s="398" t="s">
        <v>11392</v>
      </c>
      <c r="C6174" s="398" t="s">
        <v>2498</v>
      </c>
      <c r="D6174" s="400" t="s">
        <v>16771</v>
      </c>
    </row>
    <row r="6175" spans="1:4" ht="13.5">
      <c r="A6175" s="399">
        <v>87267</v>
      </c>
      <c r="B6175" s="398" t="s">
        <v>11393</v>
      </c>
      <c r="C6175" s="398" t="s">
        <v>2498</v>
      </c>
      <c r="D6175" s="400" t="s">
        <v>16772</v>
      </c>
    </row>
    <row r="6176" spans="1:4" ht="13.5">
      <c r="A6176" s="399">
        <v>87268</v>
      </c>
      <c r="B6176" s="398" t="s">
        <v>11394</v>
      </c>
      <c r="C6176" s="398" t="s">
        <v>2498</v>
      </c>
      <c r="D6176" s="400" t="s">
        <v>16773</v>
      </c>
    </row>
    <row r="6177" spans="1:4" ht="13.5">
      <c r="A6177" s="399">
        <v>87269</v>
      </c>
      <c r="B6177" s="398" t="s">
        <v>11395</v>
      </c>
      <c r="C6177" s="398" t="s">
        <v>2498</v>
      </c>
      <c r="D6177" s="400" t="s">
        <v>8067</v>
      </c>
    </row>
    <row r="6178" spans="1:4" ht="13.5">
      <c r="A6178" s="399">
        <v>87270</v>
      </c>
      <c r="B6178" s="398" t="s">
        <v>11396</v>
      </c>
      <c r="C6178" s="398" t="s">
        <v>2498</v>
      </c>
      <c r="D6178" s="400" t="s">
        <v>16774</v>
      </c>
    </row>
    <row r="6179" spans="1:4" ht="13.5">
      <c r="A6179" s="399">
        <v>87271</v>
      </c>
      <c r="B6179" s="398" t="s">
        <v>11397</v>
      </c>
      <c r="C6179" s="398" t="s">
        <v>2498</v>
      </c>
      <c r="D6179" s="400" t="s">
        <v>16775</v>
      </c>
    </row>
    <row r="6180" spans="1:4" ht="13.5">
      <c r="A6180" s="399">
        <v>87272</v>
      </c>
      <c r="B6180" s="398" t="s">
        <v>11398</v>
      </c>
      <c r="C6180" s="398" t="s">
        <v>2498</v>
      </c>
      <c r="D6180" s="400" t="s">
        <v>16776</v>
      </c>
    </row>
    <row r="6181" spans="1:4" ht="13.5">
      <c r="A6181" s="399">
        <v>87273</v>
      </c>
      <c r="B6181" s="398" t="s">
        <v>11399</v>
      </c>
      <c r="C6181" s="398" t="s">
        <v>2498</v>
      </c>
      <c r="D6181" s="400" t="s">
        <v>16777</v>
      </c>
    </row>
    <row r="6182" spans="1:4" ht="13.5">
      <c r="A6182" s="399">
        <v>87274</v>
      </c>
      <c r="B6182" s="398" t="s">
        <v>11400</v>
      </c>
      <c r="C6182" s="398" t="s">
        <v>2498</v>
      </c>
      <c r="D6182" s="400" t="s">
        <v>16778</v>
      </c>
    </row>
    <row r="6183" spans="1:4" ht="13.5">
      <c r="A6183" s="399">
        <v>87275</v>
      </c>
      <c r="B6183" s="398" t="s">
        <v>11401</v>
      </c>
      <c r="C6183" s="398" t="s">
        <v>2498</v>
      </c>
      <c r="D6183" s="400" t="s">
        <v>16779</v>
      </c>
    </row>
    <row r="6184" spans="1:4" ht="13.5">
      <c r="A6184" s="399">
        <v>88786</v>
      </c>
      <c r="B6184" s="398" t="s">
        <v>11402</v>
      </c>
      <c r="C6184" s="398" t="s">
        <v>2498</v>
      </c>
      <c r="D6184" s="400" t="s">
        <v>16780</v>
      </c>
    </row>
    <row r="6185" spans="1:4" ht="13.5">
      <c r="A6185" s="399">
        <v>88787</v>
      </c>
      <c r="B6185" s="398" t="s">
        <v>11403</v>
      </c>
      <c r="C6185" s="398" t="s">
        <v>2498</v>
      </c>
      <c r="D6185" s="400" t="s">
        <v>16781</v>
      </c>
    </row>
    <row r="6186" spans="1:4" ht="13.5">
      <c r="A6186" s="399">
        <v>88788</v>
      </c>
      <c r="B6186" s="398" t="s">
        <v>11404</v>
      </c>
      <c r="C6186" s="398" t="s">
        <v>2498</v>
      </c>
      <c r="D6186" s="400" t="s">
        <v>10088</v>
      </c>
    </row>
    <row r="6187" spans="1:4" ht="13.5">
      <c r="A6187" s="399">
        <v>88789</v>
      </c>
      <c r="B6187" s="398" t="s">
        <v>11405</v>
      </c>
      <c r="C6187" s="398" t="s">
        <v>2498</v>
      </c>
      <c r="D6187" s="400" t="s">
        <v>16782</v>
      </c>
    </row>
    <row r="6188" spans="1:4" ht="13.5">
      <c r="A6188" s="399">
        <v>89045</v>
      </c>
      <c r="B6188" s="398" t="s">
        <v>11406</v>
      </c>
      <c r="C6188" s="398" t="s">
        <v>2498</v>
      </c>
      <c r="D6188" s="400" t="s">
        <v>16783</v>
      </c>
    </row>
    <row r="6189" spans="1:4" ht="13.5">
      <c r="A6189" s="399">
        <v>89170</v>
      </c>
      <c r="B6189" s="398" t="s">
        <v>11407</v>
      </c>
      <c r="C6189" s="398" t="s">
        <v>2498</v>
      </c>
      <c r="D6189" s="400" t="s">
        <v>15052</v>
      </c>
    </row>
    <row r="6190" spans="1:4" ht="13.5">
      <c r="A6190" s="399">
        <v>93392</v>
      </c>
      <c r="B6190" s="398" t="s">
        <v>11408</v>
      </c>
      <c r="C6190" s="398" t="s">
        <v>2498</v>
      </c>
      <c r="D6190" s="400" t="s">
        <v>6458</v>
      </c>
    </row>
    <row r="6191" spans="1:4" ht="13.5">
      <c r="A6191" s="399">
        <v>93393</v>
      </c>
      <c r="B6191" s="398" t="s">
        <v>11409</v>
      </c>
      <c r="C6191" s="398" t="s">
        <v>2498</v>
      </c>
      <c r="D6191" s="400" t="s">
        <v>16784</v>
      </c>
    </row>
    <row r="6192" spans="1:4" ht="13.5">
      <c r="A6192" s="399">
        <v>93394</v>
      </c>
      <c r="B6192" s="398" t="s">
        <v>11410</v>
      </c>
      <c r="C6192" s="398" t="s">
        <v>2498</v>
      </c>
      <c r="D6192" s="400" t="s">
        <v>7112</v>
      </c>
    </row>
    <row r="6193" spans="1:4" ht="13.5">
      <c r="A6193" s="399">
        <v>93395</v>
      </c>
      <c r="B6193" s="398" t="s">
        <v>11411</v>
      </c>
      <c r="C6193" s="398" t="s">
        <v>2498</v>
      </c>
      <c r="D6193" s="400" t="s">
        <v>16785</v>
      </c>
    </row>
    <row r="6194" spans="1:4" ht="13.5">
      <c r="A6194" s="399">
        <v>99194</v>
      </c>
      <c r="B6194" s="398" t="s">
        <v>11413</v>
      </c>
      <c r="C6194" s="398" t="s">
        <v>2498</v>
      </c>
      <c r="D6194" s="400" t="s">
        <v>10784</v>
      </c>
    </row>
    <row r="6195" spans="1:4" ht="13.5">
      <c r="A6195" s="399">
        <v>99195</v>
      </c>
      <c r="B6195" s="398" t="s">
        <v>11414</v>
      </c>
      <c r="C6195" s="398" t="s">
        <v>2498</v>
      </c>
      <c r="D6195" s="400" t="s">
        <v>7125</v>
      </c>
    </row>
    <row r="6196" spans="1:4" ht="13.5">
      <c r="A6196" s="399">
        <v>99196</v>
      </c>
      <c r="B6196" s="398" t="s">
        <v>11415</v>
      </c>
      <c r="C6196" s="398" t="s">
        <v>2498</v>
      </c>
      <c r="D6196" s="400" t="s">
        <v>16786</v>
      </c>
    </row>
    <row r="6197" spans="1:4" ht="13.5">
      <c r="A6197" s="399">
        <v>99198</v>
      </c>
      <c r="B6197" s="398" t="s">
        <v>11416</v>
      </c>
      <c r="C6197" s="398" t="s">
        <v>2498</v>
      </c>
      <c r="D6197" s="400" t="s">
        <v>9253</v>
      </c>
    </row>
    <row r="6198" spans="1:4" ht="13.5">
      <c r="A6198" s="399">
        <v>101965</v>
      </c>
      <c r="B6198" s="398" t="s">
        <v>11417</v>
      </c>
      <c r="C6198" s="398" t="s">
        <v>81</v>
      </c>
      <c r="D6198" s="400" t="s">
        <v>16787</v>
      </c>
    </row>
    <row r="6199" spans="1:4" ht="13.5">
      <c r="A6199" s="399">
        <v>101966</v>
      </c>
      <c r="B6199" s="398" t="s">
        <v>11418</v>
      </c>
      <c r="C6199" s="398" t="s">
        <v>81</v>
      </c>
      <c r="D6199" s="400" t="s">
        <v>16788</v>
      </c>
    </row>
    <row r="6200" spans="1:4" ht="13.5">
      <c r="A6200" s="399">
        <v>101979</v>
      </c>
      <c r="B6200" s="398" t="s">
        <v>11419</v>
      </c>
      <c r="C6200" s="398" t="s">
        <v>81</v>
      </c>
      <c r="D6200" s="400" t="s">
        <v>16789</v>
      </c>
    </row>
    <row r="6201" spans="1:4" ht="13.5">
      <c r="A6201" s="399">
        <v>96112</v>
      </c>
      <c r="B6201" s="398" t="s">
        <v>11420</v>
      </c>
      <c r="C6201" s="398" t="s">
        <v>2498</v>
      </c>
      <c r="D6201" s="400" t="s">
        <v>16790</v>
      </c>
    </row>
    <row r="6202" spans="1:4" ht="13.5">
      <c r="A6202" s="399">
        <v>96117</v>
      </c>
      <c r="B6202" s="398" t="s">
        <v>11421</v>
      </c>
      <c r="C6202" s="398" t="s">
        <v>2498</v>
      </c>
      <c r="D6202" s="400" t="s">
        <v>16791</v>
      </c>
    </row>
    <row r="6203" spans="1:4" ht="13.5">
      <c r="A6203" s="399">
        <v>96122</v>
      </c>
      <c r="B6203" s="398" t="s">
        <v>11422</v>
      </c>
      <c r="C6203" s="398" t="s">
        <v>81</v>
      </c>
      <c r="D6203" s="400" t="s">
        <v>16792</v>
      </c>
    </row>
    <row r="6204" spans="1:4" ht="13.5">
      <c r="A6204" s="399">
        <v>96109</v>
      </c>
      <c r="B6204" s="398" t="s">
        <v>11423</v>
      </c>
      <c r="C6204" s="398" t="s">
        <v>2498</v>
      </c>
      <c r="D6204" s="400" t="s">
        <v>4774</v>
      </c>
    </row>
    <row r="6205" spans="1:4" ht="13.5">
      <c r="A6205" s="399">
        <v>96110</v>
      </c>
      <c r="B6205" s="398" t="s">
        <v>11424</v>
      </c>
      <c r="C6205" s="398" t="s">
        <v>2498</v>
      </c>
      <c r="D6205" s="400" t="s">
        <v>16793</v>
      </c>
    </row>
    <row r="6206" spans="1:4" ht="13.5">
      <c r="A6206" s="399">
        <v>96113</v>
      </c>
      <c r="B6206" s="398" t="s">
        <v>11426</v>
      </c>
      <c r="C6206" s="398" t="s">
        <v>2498</v>
      </c>
      <c r="D6206" s="400" t="s">
        <v>16794</v>
      </c>
    </row>
    <row r="6207" spans="1:4" ht="13.5">
      <c r="A6207" s="399">
        <v>96114</v>
      </c>
      <c r="B6207" s="398" t="s">
        <v>11427</v>
      </c>
      <c r="C6207" s="398" t="s">
        <v>2498</v>
      </c>
      <c r="D6207" s="400" t="s">
        <v>16795</v>
      </c>
    </row>
    <row r="6208" spans="1:4" ht="13.5">
      <c r="A6208" s="399">
        <v>96120</v>
      </c>
      <c r="B6208" s="398" t="s">
        <v>11428</v>
      </c>
      <c r="C6208" s="398" t="s">
        <v>81</v>
      </c>
      <c r="D6208" s="400" t="s">
        <v>5299</v>
      </c>
    </row>
    <row r="6209" spans="1:4" ht="13.5">
      <c r="A6209" s="399">
        <v>96123</v>
      </c>
      <c r="B6209" s="398" t="s">
        <v>11429</v>
      </c>
      <c r="C6209" s="398" t="s">
        <v>81</v>
      </c>
      <c r="D6209" s="400" t="s">
        <v>4826</v>
      </c>
    </row>
    <row r="6210" spans="1:4" ht="13.5">
      <c r="A6210" s="399">
        <v>99054</v>
      </c>
      <c r="B6210" s="398" t="s">
        <v>11430</v>
      </c>
      <c r="C6210" s="398" t="s">
        <v>2498</v>
      </c>
      <c r="D6210" s="400" t="s">
        <v>16796</v>
      </c>
    </row>
    <row r="6211" spans="1:4" ht="13.5">
      <c r="A6211" s="399">
        <v>96111</v>
      </c>
      <c r="B6211" s="398" t="s">
        <v>11431</v>
      </c>
      <c r="C6211" s="398" t="s">
        <v>2498</v>
      </c>
      <c r="D6211" s="400" t="s">
        <v>16797</v>
      </c>
    </row>
    <row r="6212" spans="1:4" ht="13.5">
      <c r="A6212" s="399">
        <v>96116</v>
      </c>
      <c r="B6212" s="398" t="s">
        <v>11432</v>
      </c>
      <c r="C6212" s="398" t="s">
        <v>2498</v>
      </c>
      <c r="D6212" s="400" t="s">
        <v>16798</v>
      </c>
    </row>
    <row r="6213" spans="1:4" ht="13.5">
      <c r="A6213" s="399">
        <v>96121</v>
      </c>
      <c r="B6213" s="398" t="s">
        <v>11434</v>
      </c>
      <c r="C6213" s="398" t="s">
        <v>81</v>
      </c>
      <c r="D6213" s="400" t="s">
        <v>16799</v>
      </c>
    </row>
    <row r="6214" spans="1:4" ht="13.5">
      <c r="A6214" s="399">
        <v>96485</v>
      </c>
      <c r="B6214" s="398" t="s">
        <v>11435</v>
      </c>
      <c r="C6214" s="398" t="s">
        <v>2498</v>
      </c>
      <c r="D6214" s="400" t="s">
        <v>16800</v>
      </c>
    </row>
    <row r="6215" spans="1:4" ht="13.5">
      <c r="A6215" s="399">
        <v>96486</v>
      </c>
      <c r="B6215" s="398" t="s">
        <v>11436</v>
      </c>
      <c r="C6215" s="398" t="s">
        <v>2498</v>
      </c>
      <c r="D6215" s="400" t="s">
        <v>14018</v>
      </c>
    </row>
    <row r="6216" spans="1:4" ht="13.5">
      <c r="A6216" s="399">
        <v>91514</v>
      </c>
      <c r="B6216" s="398" t="s">
        <v>11438</v>
      </c>
      <c r="C6216" s="398" t="s">
        <v>2498</v>
      </c>
      <c r="D6216" s="400" t="s">
        <v>5395</v>
      </c>
    </row>
    <row r="6217" spans="1:4" ht="13.5">
      <c r="A6217" s="399">
        <v>91515</v>
      </c>
      <c r="B6217" s="398" t="s">
        <v>11439</v>
      </c>
      <c r="C6217" s="398" t="s">
        <v>2498</v>
      </c>
      <c r="D6217" s="400" t="s">
        <v>12007</v>
      </c>
    </row>
    <row r="6218" spans="1:4" ht="13.5">
      <c r="A6218" s="399">
        <v>91516</v>
      </c>
      <c r="B6218" s="398" t="s">
        <v>11440</v>
      </c>
      <c r="C6218" s="398" t="s">
        <v>2498</v>
      </c>
      <c r="D6218" s="400" t="s">
        <v>16801</v>
      </c>
    </row>
    <row r="6219" spans="1:4" ht="13.5">
      <c r="A6219" s="399">
        <v>91517</v>
      </c>
      <c r="B6219" s="398" t="s">
        <v>11442</v>
      </c>
      <c r="C6219" s="398" t="s">
        <v>2498</v>
      </c>
      <c r="D6219" s="400" t="s">
        <v>10891</v>
      </c>
    </row>
    <row r="6220" spans="1:4" ht="13.5">
      <c r="A6220" s="399">
        <v>91519</v>
      </c>
      <c r="B6220" s="398" t="s">
        <v>11443</v>
      </c>
      <c r="C6220" s="398" t="s">
        <v>2498</v>
      </c>
      <c r="D6220" s="400" t="s">
        <v>10340</v>
      </c>
    </row>
    <row r="6221" spans="1:4" ht="13.5">
      <c r="A6221" s="399">
        <v>91520</v>
      </c>
      <c r="B6221" s="398" t="s">
        <v>11444</v>
      </c>
      <c r="C6221" s="398" t="s">
        <v>2498</v>
      </c>
      <c r="D6221" s="400" t="s">
        <v>11445</v>
      </c>
    </row>
    <row r="6222" spans="1:4" ht="13.5">
      <c r="A6222" s="399">
        <v>91522</v>
      </c>
      <c r="B6222" s="398" t="s">
        <v>11446</v>
      </c>
      <c r="C6222" s="398" t="s">
        <v>2498</v>
      </c>
      <c r="D6222" s="400" t="s">
        <v>5525</v>
      </c>
    </row>
    <row r="6223" spans="1:4" ht="13.5">
      <c r="A6223" s="399">
        <v>91525</v>
      </c>
      <c r="B6223" s="398" t="s">
        <v>11447</v>
      </c>
      <c r="C6223" s="398" t="s">
        <v>2498</v>
      </c>
      <c r="D6223" s="400" t="s">
        <v>11448</v>
      </c>
    </row>
    <row r="6224" spans="1:4" ht="13.5">
      <c r="A6224" s="399">
        <v>87280</v>
      </c>
      <c r="B6224" s="398" t="s">
        <v>11449</v>
      </c>
      <c r="C6224" s="398" t="s">
        <v>75</v>
      </c>
      <c r="D6224" s="400" t="s">
        <v>16802</v>
      </c>
    </row>
    <row r="6225" spans="1:4" ht="13.5">
      <c r="A6225" s="399">
        <v>87281</v>
      </c>
      <c r="B6225" s="398" t="s">
        <v>11450</v>
      </c>
      <c r="C6225" s="398" t="s">
        <v>75</v>
      </c>
      <c r="D6225" s="400" t="s">
        <v>16803</v>
      </c>
    </row>
    <row r="6226" spans="1:4" ht="13.5">
      <c r="A6226" s="399">
        <v>87283</v>
      </c>
      <c r="B6226" s="398" t="s">
        <v>11451</v>
      </c>
      <c r="C6226" s="398" t="s">
        <v>75</v>
      </c>
      <c r="D6226" s="400" t="s">
        <v>16804</v>
      </c>
    </row>
    <row r="6227" spans="1:4" ht="13.5">
      <c r="A6227" s="399">
        <v>87284</v>
      </c>
      <c r="B6227" s="398" t="s">
        <v>11452</v>
      </c>
      <c r="C6227" s="398" t="s">
        <v>75</v>
      </c>
      <c r="D6227" s="400" t="s">
        <v>16805</v>
      </c>
    </row>
    <row r="6228" spans="1:4" ht="13.5">
      <c r="A6228" s="399">
        <v>87286</v>
      </c>
      <c r="B6228" s="398" t="s">
        <v>11453</v>
      </c>
      <c r="C6228" s="398" t="s">
        <v>75</v>
      </c>
      <c r="D6228" s="400" t="s">
        <v>16806</v>
      </c>
    </row>
    <row r="6229" spans="1:4" ht="13.5">
      <c r="A6229" s="399">
        <v>87287</v>
      </c>
      <c r="B6229" s="398" t="s">
        <v>11454</v>
      </c>
      <c r="C6229" s="398" t="s">
        <v>75</v>
      </c>
      <c r="D6229" s="400" t="s">
        <v>16807</v>
      </c>
    </row>
    <row r="6230" spans="1:4" ht="13.5">
      <c r="A6230" s="399">
        <v>87289</v>
      </c>
      <c r="B6230" s="398" t="s">
        <v>11455</v>
      </c>
      <c r="C6230" s="398" t="s">
        <v>75</v>
      </c>
      <c r="D6230" s="400" t="s">
        <v>16808</v>
      </c>
    </row>
    <row r="6231" spans="1:4" ht="13.5">
      <c r="A6231" s="399">
        <v>87290</v>
      </c>
      <c r="B6231" s="398" t="s">
        <v>11456</v>
      </c>
      <c r="C6231" s="398" t="s">
        <v>75</v>
      </c>
      <c r="D6231" s="400" t="s">
        <v>16809</v>
      </c>
    </row>
    <row r="6232" spans="1:4" ht="13.5">
      <c r="A6232" s="399">
        <v>87292</v>
      </c>
      <c r="B6232" s="398" t="s">
        <v>11457</v>
      </c>
      <c r="C6232" s="398" t="s">
        <v>75</v>
      </c>
      <c r="D6232" s="400" t="s">
        <v>16810</v>
      </c>
    </row>
    <row r="6233" spans="1:4" ht="13.5">
      <c r="A6233" s="399">
        <v>87294</v>
      </c>
      <c r="B6233" s="398" t="s">
        <v>11458</v>
      </c>
      <c r="C6233" s="398" t="s">
        <v>75</v>
      </c>
      <c r="D6233" s="400" t="s">
        <v>16811</v>
      </c>
    </row>
    <row r="6234" spans="1:4" ht="13.5">
      <c r="A6234" s="399">
        <v>87295</v>
      </c>
      <c r="B6234" s="398" t="s">
        <v>11459</v>
      </c>
      <c r="C6234" s="398" t="s">
        <v>75</v>
      </c>
      <c r="D6234" s="400" t="s">
        <v>16812</v>
      </c>
    </row>
    <row r="6235" spans="1:4" ht="13.5">
      <c r="A6235" s="399">
        <v>87296</v>
      </c>
      <c r="B6235" s="398" t="s">
        <v>11460</v>
      </c>
      <c r="C6235" s="398" t="s">
        <v>75</v>
      </c>
      <c r="D6235" s="400" t="s">
        <v>16813</v>
      </c>
    </row>
    <row r="6236" spans="1:4" ht="13.5">
      <c r="A6236" s="399">
        <v>87298</v>
      </c>
      <c r="B6236" s="398" t="s">
        <v>11461</v>
      </c>
      <c r="C6236" s="398" t="s">
        <v>75</v>
      </c>
      <c r="D6236" s="400" t="s">
        <v>16814</v>
      </c>
    </row>
    <row r="6237" spans="1:4" ht="13.5">
      <c r="A6237" s="399">
        <v>87299</v>
      </c>
      <c r="B6237" s="398" t="s">
        <v>11462</v>
      </c>
      <c r="C6237" s="398" t="s">
        <v>75</v>
      </c>
      <c r="D6237" s="400" t="s">
        <v>16815</v>
      </c>
    </row>
    <row r="6238" spans="1:4" ht="13.5">
      <c r="A6238" s="399">
        <v>87301</v>
      </c>
      <c r="B6238" s="398" t="s">
        <v>11463</v>
      </c>
      <c r="C6238" s="398" t="s">
        <v>75</v>
      </c>
      <c r="D6238" s="400" t="s">
        <v>16816</v>
      </c>
    </row>
    <row r="6239" spans="1:4" ht="13.5">
      <c r="A6239" s="399">
        <v>87302</v>
      </c>
      <c r="B6239" s="398" t="s">
        <v>11464</v>
      </c>
      <c r="C6239" s="398" t="s">
        <v>75</v>
      </c>
      <c r="D6239" s="400" t="s">
        <v>16817</v>
      </c>
    </row>
    <row r="6240" spans="1:4" ht="13.5">
      <c r="A6240" s="399">
        <v>87304</v>
      </c>
      <c r="B6240" s="398" t="s">
        <v>11465</v>
      </c>
      <c r="C6240" s="398" t="s">
        <v>75</v>
      </c>
      <c r="D6240" s="400" t="s">
        <v>16818</v>
      </c>
    </row>
    <row r="6241" spans="1:4" ht="13.5">
      <c r="A6241" s="399">
        <v>87305</v>
      </c>
      <c r="B6241" s="398" t="s">
        <v>11466</v>
      </c>
      <c r="C6241" s="398" t="s">
        <v>75</v>
      </c>
      <c r="D6241" s="400" t="s">
        <v>16819</v>
      </c>
    </row>
    <row r="6242" spans="1:4" ht="13.5">
      <c r="A6242" s="399">
        <v>87307</v>
      </c>
      <c r="B6242" s="398" t="s">
        <v>11467</v>
      </c>
      <c r="C6242" s="398" t="s">
        <v>75</v>
      </c>
      <c r="D6242" s="400" t="s">
        <v>16820</v>
      </c>
    </row>
    <row r="6243" spans="1:4" ht="13.5">
      <c r="A6243" s="399">
        <v>87308</v>
      </c>
      <c r="B6243" s="398" t="s">
        <v>11468</v>
      </c>
      <c r="C6243" s="398" t="s">
        <v>75</v>
      </c>
      <c r="D6243" s="400" t="s">
        <v>16821</v>
      </c>
    </row>
    <row r="6244" spans="1:4" ht="13.5">
      <c r="A6244" s="399">
        <v>87310</v>
      </c>
      <c r="B6244" s="398" t="s">
        <v>11469</v>
      </c>
      <c r="C6244" s="398" t="s">
        <v>75</v>
      </c>
      <c r="D6244" s="400" t="s">
        <v>16822</v>
      </c>
    </row>
    <row r="6245" spans="1:4" ht="13.5">
      <c r="A6245" s="399">
        <v>87311</v>
      </c>
      <c r="B6245" s="398" t="s">
        <v>11470</v>
      </c>
      <c r="C6245" s="398" t="s">
        <v>75</v>
      </c>
      <c r="D6245" s="400" t="s">
        <v>8874</v>
      </c>
    </row>
    <row r="6246" spans="1:4" ht="13.5">
      <c r="A6246" s="399">
        <v>87313</v>
      </c>
      <c r="B6246" s="398" t="s">
        <v>11471</v>
      </c>
      <c r="C6246" s="398" t="s">
        <v>75</v>
      </c>
      <c r="D6246" s="400" t="s">
        <v>16823</v>
      </c>
    </row>
    <row r="6247" spans="1:4" ht="13.5">
      <c r="A6247" s="399">
        <v>87314</v>
      </c>
      <c r="B6247" s="398" t="s">
        <v>11472</v>
      </c>
      <c r="C6247" s="398" t="s">
        <v>75</v>
      </c>
      <c r="D6247" s="400" t="s">
        <v>16824</v>
      </c>
    </row>
    <row r="6248" spans="1:4" ht="13.5">
      <c r="A6248" s="399">
        <v>87316</v>
      </c>
      <c r="B6248" s="398" t="s">
        <v>11473</v>
      </c>
      <c r="C6248" s="398" t="s">
        <v>75</v>
      </c>
      <c r="D6248" s="400" t="s">
        <v>16825</v>
      </c>
    </row>
    <row r="6249" spans="1:4" ht="13.5">
      <c r="A6249" s="399">
        <v>87317</v>
      </c>
      <c r="B6249" s="398" t="s">
        <v>11474</v>
      </c>
      <c r="C6249" s="398" t="s">
        <v>75</v>
      </c>
      <c r="D6249" s="400" t="s">
        <v>16826</v>
      </c>
    </row>
    <row r="6250" spans="1:4" ht="13.5">
      <c r="A6250" s="399">
        <v>87319</v>
      </c>
      <c r="B6250" s="398" t="s">
        <v>11475</v>
      </c>
      <c r="C6250" s="398" t="s">
        <v>75</v>
      </c>
      <c r="D6250" s="400" t="s">
        <v>16827</v>
      </c>
    </row>
    <row r="6251" spans="1:4" ht="13.5">
      <c r="A6251" s="399">
        <v>87320</v>
      </c>
      <c r="B6251" s="398" t="s">
        <v>11476</v>
      </c>
      <c r="C6251" s="398" t="s">
        <v>75</v>
      </c>
      <c r="D6251" s="400" t="s">
        <v>16828</v>
      </c>
    </row>
    <row r="6252" spans="1:4" ht="13.5">
      <c r="A6252" s="399">
        <v>87322</v>
      </c>
      <c r="B6252" s="398" t="s">
        <v>11477</v>
      </c>
      <c r="C6252" s="398" t="s">
        <v>75</v>
      </c>
      <c r="D6252" s="400" t="s">
        <v>16829</v>
      </c>
    </row>
    <row r="6253" spans="1:4" ht="13.5">
      <c r="A6253" s="399">
        <v>87323</v>
      </c>
      <c r="B6253" s="398" t="s">
        <v>11478</v>
      </c>
      <c r="C6253" s="398" t="s">
        <v>75</v>
      </c>
      <c r="D6253" s="400" t="s">
        <v>16830</v>
      </c>
    </row>
    <row r="6254" spans="1:4" ht="13.5">
      <c r="A6254" s="399">
        <v>87325</v>
      </c>
      <c r="B6254" s="398" t="s">
        <v>11479</v>
      </c>
      <c r="C6254" s="398" t="s">
        <v>75</v>
      </c>
      <c r="D6254" s="400" t="s">
        <v>16831</v>
      </c>
    </row>
    <row r="6255" spans="1:4" ht="13.5">
      <c r="A6255" s="399">
        <v>87326</v>
      </c>
      <c r="B6255" s="398" t="s">
        <v>11480</v>
      </c>
      <c r="C6255" s="398" t="s">
        <v>75</v>
      </c>
      <c r="D6255" s="400" t="s">
        <v>16832</v>
      </c>
    </row>
    <row r="6256" spans="1:4" ht="13.5">
      <c r="A6256" s="399">
        <v>87327</v>
      </c>
      <c r="B6256" s="398" t="s">
        <v>11481</v>
      </c>
      <c r="C6256" s="398" t="s">
        <v>75</v>
      </c>
      <c r="D6256" s="400" t="s">
        <v>16833</v>
      </c>
    </row>
    <row r="6257" spans="1:4" ht="13.5">
      <c r="A6257" s="399">
        <v>87328</v>
      </c>
      <c r="B6257" s="398" t="s">
        <v>11482</v>
      </c>
      <c r="C6257" s="398" t="s">
        <v>75</v>
      </c>
      <c r="D6257" s="400" t="s">
        <v>16834</v>
      </c>
    </row>
    <row r="6258" spans="1:4" ht="13.5">
      <c r="A6258" s="399">
        <v>87329</v>
      </c>
      <c r="B6258" s="398" t="s">
        <v>11483</v>
      </c>
      <c r="C6258" s="398" t="s">
        <v>75</v>
      </c>
      <c r="D6258" s="400" t="s">
        <v>16835</v>
      </c>
    </row>
    <row r="6259" spans="1:4" ht="13.5">
      <c r="A6259" s="399">
        <v>87330</v>
      </c>
      <c r="B6259" s="398" t="s">
        <v>11484</v>
      </c>
      <c r="C6259" s="398" t="s">
        <v>75</v>
      </c>
      <c r="D6259" s="400" t="s">
        <v>16836</v>
      </c>
    </row>
    <row r="6260" spans="1:4" ht="13.5">
      <c r="A6260" s="399">
        <v>87331</v>
      </c>
      <c r="B6260" s="398" t="s">
        <v>11485</v>
      </c>
      <c r="C6260" s="398" t="s">
        <v>75</v>
      </c>
      <c r="D6260" s="400" t="s">
        <v>16837</v>
      </c>
    </row>
    <row r="6261" spans="1:4" ht="13.5">
      <c r="A6261" s="399">
        <v>87332</v>
      </c>
      <c r="B6261" s="398" t="s">
        <v>11486</v>
      </c>
      <c r="C6261" s="398" t="s">
        <v>75</v>
      </c>
      <c r="D6261" s="400" t="s">
        <v>16838</v>
      </c>
    </row>
    <row r="6262" spans="1:4" ht="13.5">
      <c r="A6262" s="399">
        <v>87333</v>
      </c>
      <c r="B6262" s="398" t="s">
        <v>11487</v>
      </c>
      <c r="C6262" s="398" t="s">
        <v>75</v>
      </c>
      <c r="D6262" s="400" t="s">
        <v>16839</v>
      </c>
    </row>
    <row r="6263" spans="1:4" ht="13.5">
      <c r="A6263" s="399">
        <v>87334</v>
      </c>
      <c r="B6263" s="398" t="s">
        <v>11488</v>
      </c>
      <c r="C6263" s="398" t="s">
        <v>75</v>
      </c>
      <c r="D6263" s="400" t="s">
        <v>16840</v>
      </c>
    </row>
    <row r="6264" spans="1:4" ht="13.5">
      <c r="A6264" s="399">
        <v>87335</v>
      </c>
      <c r="B6264" s="398" t="s">
        <v>11489</v>
      </c>
      <c r="C6264" s="398" t="s">
        <v>75</v>
      </c>
      <c r="D6264" s="400" t="s">
        <v>16841</v>
      </c>
    </row>
    <row r="6265" spans="1:4" ht="13.5">
      <c r="A6265" s="399">
        <v>87336</v>
      </c>
      <c r="B6265" s="398" t="s">
        <v>11490</v>
      </c>
      <c r="C6265" s="398" t="s">
        <v>75</v>
      </c>
      <c r="D6265" s="400" t="s">
        <v>16842</v>
      </c>
    </row>
    <row r="6266" spans="1:4" ht="13.5">
      <c r="A6266" s="399">
        <v>87337</v>
      </c>
      <c r="B6266" s="398" t="s">
        <v>11492</v>
      </c>
      <c r="C6266" s="398" t="s">
        <v>75</v>
      </c>
      <c r="D6266" s="400" t="s">
        <v>16843</v>
      </c>
    </row>
    <row r="6267" spans="1:4" ht="13.5">
      <c r="A6267" s="399">
        <v>87338</v>
      </c>
      <c r="B6267" s="398" t="s">
        <v>11494</v>
      </c>
      <c r="C6267" s="398" t="s">
        <v>75</v>
      </c>
      <c r="D6267" s="400" t="s">
        <v>16844</v>
      </c>
    </row>
    <row r="6268" spans="1:4" ht="13.5">
      <c r="A6268" s="399">
        <v>87339</v>
      </c>
      <c r="B6268" s="398" t="s">
        <v>11495</v>
      </c>
      <c r="C6268" s="398" t="s">
        <v>75</v>
      </c>
      <c r="D6268" s="400" t="s">
        <v>16845</v>
      </c>
    </row>
    <row r="6269" spans="1:4" ht="13.5">
      <c r="A6269" s="399">
        <v>87340</v>
      </c>
      <c r="B6269" s="398" t="s">
        <v>11496</v>
      </c>
      <c r="C6269" s="398" t="s">
        <v>75</v>
      </c>
      <c r="D6269" s="400" t="s">
        <v>16846</v>
      </c>
    </row>
    <row r="6270" spans="1:4" ht="13.5">
      <c r="A6270" s="399">
        <v>87341</v>
      </c>
      <c r="B6270" s="398" t="s">
        <v>11497</v>
      </c>
      <c r="C6270" s="398" t="s">
        <v>75</v>
      </c>
      <c r="D6270" s="400" t="s">
        <v>16847</v>
      </c>
    </row>
    <row r="6271" spans="1:4" ht="13.5">
      <c r="A6271" s="399">
        <v>87342</v>
      </c>
      <c r="B6271" s="398" t="s">
        <v>11498</v>
      </c>
      <c r="C6271" s="398" t="s">
        <v>75</v>
      </c>
      <c r="D6271" s="400" t="s">
        <v>16848</v>
      </c>
    </row>
    <row r="6272" spans="1:4" ht="13.5">
      <c r="A6272" s="399">
        <v>87343</v>
      </c>
      <c r="B6272" s="398" t="s">
        <v>11499</v>
      </c>
      <c r="C6272" s="398" t="s">
        <v>75</v>
      </c>
      <c r="D6272" s="400" t="s">
        <v>16849</v>
      </c>
    </row>
    <row r="6273" spans="1:4" ht="13.5">
      <c r="A6273" s="399">
        <v>87344</v>
      </c>
      <c r="B6273" s="398" t="s">
        <v>11500</v>
      </c>
      <c r="C6273" s="398" t="s">
        <v>75</v>
      </c>
      <c r="D6273" s="400" t="s">
        <v>16850</v>
      </c>
    </row>
    <row r="6274" spans="1:4" ht="13.5">
      <c r="A6274" s="399">
        <v>87345</v>
      </c>
      <c r="B6274" s="398" t="s">
        <v>11501</v>
      </c>
      <c r="C6274" s="398" t="s">
        <v>75</v>
      </c>
      <c r="D6274" s="400" t="s">
        <v>16851</v>
      </c>
    </row>
    <row r="6275" spans="1:4" ht="13.5">
      <c r="A6275" s="399">
        <v>87346</v>
      </c>
      <c r="B6275" s="398" t="s">
        <v>11502</v>
      </c>
      <c r="C6275" s="398" t="s">
        <v>75</v>
      </c>
      <c r="D6275" s="400" t="s">
        <v>16852</v>
      </c>
    </row>
    <row r="6276" spans="1:4" ht="13.5">
      <c r="A6276" s="399">
        <v>87347</v>
      </c>
      <c r="B6276" s="398" t="s">
        <v>11503</v>
      </c>
      <c r="C6276" s="398" t="s">
        <v>75</v>
      </c>
      <c r="D6276" s="400" t="s">
        <v>16853</v>
      </c>
    </row>
    <row r="6277" spans="1:4" ht="13.5">
      <c r="A6277" s="399">
        <v>87348</v>
      </c>
      <c r="B6277" s="398" t="s">
        <v>11504</v>
      </c>
      <c r="C6277" s="398" t="s">
        <v>75</v>
      </c>
      <c r="D6277" s="400" t="s">
        <v>16854</v>
      </c>
    </row>
    <row r="6278" spans="1:4" ht="13.5">
      <c r="A6278" s="399">
        <v>87349</v>
      </c>
      <c r="B6278" s="398" t="s">
        <v>11505</v>
      </c>
      <c r="C6278" s="398" t="s">
        <v>75</v>
      </c>
      <c r="D6278" s="400" t="s">
        <v>16855</v>
      </c>
    </row>
    <row r="6279" spans="1:4" ht="13.5">
      <c r="A6279" s="399">
        <v>87350</v>
      </c>
      <c r="B6279" s="398" t="s">
        <v>11506</v>
      </c>
      <c r="C6279" s="398" t="s">
        <v>75</v>
      </c>
      <c r="D6279" s="400" t="s">
        <v>16856</v>
      </c>
    </row>
    <row r="6280" spans="1:4" ht="13.5">
      <c r="A6280" s="399">
        <v>87351</v>
      </c>
      <c r="B6280" s="398" t="s">
        <v>11507</v>
      </c>
      <c r="C6280" s="398" t="s">
        <v>75</v>
      </c>
      <c r="D6280" s="400" t="s">
        <v>16857</v>
      </c>
    </row>
    <row r="6281" spans="1:4" ht="13.5">
      <c r="A6281" s="399">
        <v>87352</v>
      </c>
      <c r="B6281" s="398" t="s">
        <v>11508</v>
      </c>
      <c r="C6281" s="398" t="s">
        <v>75</v>
      </c>
      <c r="D6281" s="400" t="s">
        <v>16858</v>
      </c>
    </row>
    <row r="6282" spans="1:4" ht="13.5">
      <c r="A6282" s="399">
        <v>87353</v>
      </c>
      <c r="B6282" s="398" t="s">
        <v>11509</v>
      </c>
      <c r="C6282" s="398" t="s">
        <v>75</v>
      </c>
      <c r="D6282" s="400" t="s">
        <v>16859</v>
      </c>
    </row>
    <row r="6283" spans="1:4" ht="13.5">
      <c r="A6283" s="399">
        <v>87354</v>
      </c>
      <c r="B6283" s="398" t="s">
        <v>11510</v>
      </c>
      <c r="C6283" s="398" t="s">
        <v>75</v>
      </c>
      <c r="D6283" s="400" t="s">
        <v>16860</v>
      </c>
    </row>
    <row r="6284" spans="1:4" ht="13.5">
      <c r="A6284" s="399">
        <v>87355</v>
      </c>
      <c r="B6284" s="398" t="s">
        <v>11511</v>
      </c>
      <c r="C6284" s="398" t="s">
        <v>75</v>
      </c>
      <c r="D6284" s="400" t="s">
        <v>16861</v>
      </c>
    </row>
    <row r="6285" spans="1:4" ht="13.5">
      <c r="A6285" s="399">
        <v>87356</v>
      </c>
      <c r="B6285" s="398" t="s">
        <v>11512</v>
      </c>
      <c r="C6285" s="398" t="s">
        <v>75</v>
      </c>
      <c r="D6285" s="400" t="s">
        <v>16862</v>
      </c>
    </row>
    <row r="6286" spans="1:4" ht="13.5">
      <c r="A6286" s="399">
        <v>87357</v>
      </c>
      <c r="B6286" s="398" t="s">
        <v>11513</v>
      </c>
      <c r="C6286" s="398" t="s">
        <v>75</v>
      </c>
      <c r="D6286" s="400" t="s">
        <v>16863</v>
      </c>
    </row>
    <row r="6287" spans="1:4" ht="13.5">
      <c r="A6287" s="399">
        <v>87358</v>
      </c>
      <c r="B6287" s="398" t="s">
        <v>11514</v>
      </c>
      <c r="C6287" s="398" t="s">
        <v>75</v>
      </c>
      <c r="D6287" s="400" t="s">
        <v>16864</v>
      </c>
    </row>
    <row r="6288" spans="1:4" ht="13.5">
      <c r="A6288" s="399">
        <v>87359</v>
      </c>
      <c r="B6288" s="398" t="s">
        <v>11515</v>
      </c>
      <c r="C6288" s="398" t="s">
        <v>75</v>
      </c>
      <c r="D6288" s="400" t="s">
        <v>16865</v>
      </c>
    </row>
    <row r="6289" spans="1:4" ht="13.5">
      <c r="A6289" s="399">
        <v>87360</v>
      </c>
      <c r="B6289" s="398" t="s">
        <v>11516</v>
      </c>
      <c r="C6289" s="398" t="s">
        <v>75</v>
      </c>
      <c r="D6289" s="400" t="s">
        <v>16866</v>
      </c>
    </row>
    <row r="6290" spans="1:4" ht="13.5">
      <c r="A6290" s="399">
        <v>87361</v>
      </c>
      <c r="B6290" s="398" t="s">
        <v>11517</v>
      </c>
      <c r="C6290" s="398" t="s">
        <v>75</v>
      </c>
      <c r="D6290" s="400" t="s">
        <v>16867</v>
      </c>
    </row>
    <row r="6291" spans="1:4" ht="13.5">
      <c r="A6291" s="399">
        <v>87362</v>
      </c>
      <c r="B6291" s="398" t="s">
        <v>11518</v>
      </c>
      <c r="C6291" s="398" t="s">
        <v>75</v>
      </c>
      <c r="D6291" s="400" t="s">
        <v>16868</v>
      </c>
    </row>
    <row r="6292" spans="1:4" ht="13.5">
      <c r="A6292" s="399">
        <v>87363</v>
      </c>
      <c r="B6292" s="398" t="s">
        <v>11519</v>
      </c>
      <c r="C6292" s="398" t="s">
        <v>75</v>
      </c>
      <c r="D6292" s="400" t="s">
        <v>16869</v>
      </c>
    </row>
    <row r="6293" spans="1:4" ht="13.5">
      <c r="A6293" s="399">
        <v>87364</v>
      </c>
      <c r="B6293" s="398" t="s">
        <v>11520</v>
      </c>
      <c r="C6293" s="398" t="s">
        <v>75</v>
      </c>
      <c r="D6293" s="400" t="s">
        <v>16870</v>
      </c>
    </row>
    <row r="6294" spans="1:4" ht="13.5">
      <c r="A6294" s="399">
        <v>87365</v>
      </c>
      <c r="B6294" s="398" t="s">
        <v>11521</v>
      </c>
      <c r="C6294" s="398" t="s">
        <v>75</v>
      </c>
      <c r="D6294" s="400" t="s">
        <v>11491</v>
      </c>
    </row>
    <row r="6295" spans="1:4" ht="13.5">
      <c r="A6295" s="399">
        <v>87366</v>
      </c>
      <c r="B6295" s="398" t="s">
        <v>11522</v>
      </c>
      <c r="C6295" s="398" t="s">
        <v>75</v>
      </c>
      <c r="D6295" s="400" t="s">
        <v>16871</v>
      </c>
    </row>
    <row r="6296" spans="1:4" ht="13.5">
      <c r="A6296" s="399">
        <v>87367</v>
      </c>
      <c r="B6296" s="398" t="s">
        <v>11523</v>
      </c>
      <c r="C6296" s="398" t="s">
        <v>75</v>
      </c>
      <c r="D6296" s="400" t="s">
        <v>16872</v>
      </c>
    </row>
    <row r="6297" spans="1:4" ht="13.5">
      <c r="A6297" s="399">
        <v>87368</v>
      </c>
      <c r="B6297" s="398" t="s">
        <v>11524</v>
      </c>
      <c r="C6297" s="398" t="s">
        <v>75</v>
      </c>
      <c r="D6297" s="400" t="s">
        <v>16873</v>
      </c>
    </row>
    <row r="6298" spans="1:4" ht="13.5">
      <c r="A6298" s="399">
        <v>87369</v>
      </c>
      <c r="B6298" s="398" t="s">
        <v>11525</v>
      </c>
      <c r="C6298" s="398" t="s">
        <v>75</v>
      </c>
      <c r="D6298" s="400" t="s">
        <v>16874</v>
      </c>
    </row>
    <row r="6299" spans="1:4" ht="13.5">
      <c r="A6299" s="399">
        <v>87370</v>
      </c>
      <c r="B6299" s="398" t="s">
        <v>11526</v>
      </c>
      <c r="C6299" s="398" t="s">
        <v>75</v>
      </c>
      <c r="D6299" s="400" t="s">
        <v>16875</v>
      </c>
    </row>
    <row r="6300" spans="1:4" ht="13.5">
      <c r="A6300" s="399">
        <v>87371</v>
      </c>
      <c r="B6300" s="398" t="s">
        <v>11527</v>
      </c>
      <c r="C6300" s="398" t="s">
        <v>75</v>
      </c>
      <c r="D6300" s="400" t="s">
        <v>16876</v>
      </c>
    </row>
    <row r="6301" spans="1:4" ht="13.5">
      <c r="A6301" s="399">
        <v>87372</v>
      </c>
      <c r="B6301" s="398" t="s">
        <v>11528</v>
      </c>
      <c r="C6301" s="398" t="s">
        <v>75</v>
      </c>
      <c r="D6301" s="400" t="s">
        <v>16877</v>
      </c>
    </row>
    <row r="6302" spans="1:4" ht="13.5">
      <c r="A6302" s="399">
        <v>87373</v>
      </c>
      <c r="B6302" s="398" t="s">
        <v>11529</v>
      </c>
      <c r="C6302" s="398" t="s">
        <v>75</v>
      </c>
      <c r="D6302" s="400" t="s">
        <v>16878</v>
      </c>
    </row>
    <row r="6303" spans="1:4" ht="13.5">
      <c r="A6303" s="399">
        <v>87374</v>
      </c>
      <c r="B6303" s="398" t="s">
        <v>11530</v>
      </c>
      <c r="C6303" s="398" t="s">
        <v>75</v>
      </c>
      <c r="D6303" s="400" t="s">
        <v>16879</v>
      </c>
    </row>
    <row r="6304" spans="1:4" ht="13.5">
      <c r="A6304" s="399">
        <v>87375</v>
      </c>
      <c r="B6304" s="398" t="s">
        <v>11531</v>
      </c>
      <c r="C6304" s="398" t="s">
        <v>75</v>
      </c>
      <c r="D6304" s="400" t="s">
        <v>16880</v>
      </c>
    </row>
    <row r="6305" spans="1:4" ht="13.5">
      <c r="A6305" s="399">
        <v>87376</v>
      </c>
      <c r="B6305" s="398" t="s">
        <v>11532</v>
      </c>
      <c r="C6305" s="398" t="s">
        <v>75</v>
      </c>
      <c r="D6305" s="400" t="s">
        <v>16881</v>
      </c>
    </row>
    <row r="6306" spans="1:4" ht="13.5">
      <c r="A6306" s="399">
        <v>87377</v>
      </c>
      <c r="B6306" s="398" t="s">
        <v>11533</v>
      </c>
      <c r="C6306" s="398" t="s">
        <v>75</v>
      </c>
      <c r="D6306" s="400" t="s">
        <v>16882</v>
      </c>
    </row>
    <row r="6307" spans="1:4" ht="13.5">
      <c r="A6307" s="399">
        <v>87378</v>
      </c>
      <c r="B6307" s="398" t="s">
        <v>230</v>
      </c>
      <c r="C6307" s="398" t="s">
        <v>75</v>
      </c>
      <c r="D6307" s="400" t="s">
        <v>16883</v>
      </c>
    </row>
    <row r="6308" spans="1:4" ht="13.5">
      <c r="A6308" s="399">
        <v>87379</v>
      </c>
      <c r="B6308" s="398" t="s">
        <v>11534</v>
      </c>
      <c r="C6308" s="398" t="s">
        <v>75</v>
      </c>
      <c r="D6308" s="400" t="s">
        <v>16884</v>
      </c>
    </row>
    <row r="6309" spans="1:4" ht="13.5">
      <c r="A6309" s="399">
        <v>87380</v>
      </c>
      <c r="B6309" s="398" t="s">
        <v>11535</v>
      </c>
      <c r="C6309" s="398" t="s">
        <v>75</v>
      </c>
      <c r="D6309" s="400" t="s">
        <v>16885</v>
      </c>
    </row>
    <row r="6310" spans="1:4" ht="13.5">
      <c r="A6310" s="399">
        <v>87381</v>
      </c>
      <c r="B6310" s="398" t="s">
        <v>11536</v>
      </c>
      <c r="C6310" s="398" t="s">
        <v>75</v>
      </c>
      <c r="D6310" s="400" t="s">
        <v>16886</v>
      </c>
    </row>
    <row r="6311" spans="1:4" ht="13.5">
      <c r="A6311" s="399">
        <v>87382</v>
      </c>
      <c r="B6311" s="398" t="s">
        <v>11537</v>
      </c>
      <c r="C6311" s="398" t="s">
        <v>75</v>
      </c>
      <c r="D6311" s="400" t="s">
        <v>16887</v>
      </c>
    </row>
    <row r="6312" spans="1:4" ht="13.5">
      <c r="A6312" s="399">
        <v>87383</v>
      </c>
      <c r="B6312" s="398" t="s">
        <v>11538</v>
      </c>
      <c r="C6312" s="398" t="s">
        <v>75</v>
      </c>
      <c r="D6312" s="400" t="s">
        <v>16888</v>
      </c>
    </row>
    <row r="6313" spans="1:4" ht="13.5">
      <c r="A6313" s="399">
        <v>87384</v>
      </c>
      <c r="B6313" s="398" t="s">
        <v>11539</v>
      </c>
      <c r="C6313" s="398" t="s">
        <v>75</v>
      </c>
      <c r="D6313" s="400" t="s">
        <v>16889</v>
      </c>
    </row>
    <row r="6314" spans="1:4" ht="13.5">
      <c r="A6314" s="399">
        <v>87385</v>
      </c>
      <c r="B6314" s="398" t="s">
        <v>11540</v>
      </c>
      <c r="C6314" s="398" t="s">
        <v>75</v>
      </c>
      <c r="D6314" s="400" t="s">
        <v>16890</v>
      </c>
    </row>
    <row r="6315" spans="1:4" ht="13.5">
      <c r="A6315" s="399">
        <v>87386</v>
      </c>
      <c r="B6315" s="398" t="s">
        <v>11541</v>
      </c>
      <c r="C6315" s="398" t="s">
        <v>75</v>
      </c>
      <c r="D6315" s="400" t="s">
        <v>16891</v>
      </c>
    </row>
    <row r="6316" spans="1:4" ht="13.5">
      <c r="A6316" s="399">
        <v>87387</v>
      </c>
      <c r="B6316" s="398" t="s">
        <v>11542</v>
      </c>
      <c r="C6316" s="398" t="s">
        <v>75</v>
      </c>
      <c r="D6316" s="400" t="s">
        <v>16892</v>
      </c>
    </row>
    <row r="6317" spans="1:4" ht="13.5">
      <c r="A6317" s="399">
        <v>87388</v>
      </c>
      <c r="B6317" s="398" t="s">
        <v>11543</v>
      </c>
      <c r="C6317" s="398" t="s">
        <v>75</v>
      </c>
      <c r="D6317" s="400" t="s">
        <v>16893</v>
      </c>
    </row>
    <row r="6318" spans="1:4" ht="13.5">
      <c r="A6318" s="399">
        <v>87389</v>
      </c>
      <c r="B6318" s="398" t="s">
        <v>11544</v>
      </c>
      <c r="C6318" s="398" t="s">
        <v>75</v>
      </c>
      <c r="D6318" s="400" t="s">
        <v>16894</v>
      </c>
    </row>
    <row r="6319" spans="1:4" ht="13.5">
      <c r="A6319" s="399">
        <v>87390</v>
      </c>
      <c r="B6319" s="398" t="s">
        <v>11545</v>
      </c>
      <c r="C6319" s="398" t="s">
        <v>75</v>
      </c>
      <c r="D6319" s="400" t="s">
        <v>16895</v>
      </c>
    </row>
    <row r="6320" spans="1:4" ht="13.5">
      <c r="A6320" s="399">
        <v>87391</v>
      </c>
      <c r="B6320" s="398" t="s">
        <v>11546</v>
      </c>
      <c r="C6320" s="398" t="s">
        <v>75</v>
      </c>
      <c r="D6320" s="400" t="s">
        <v>16896</v>
      </c>
    </row>
    <row r="6321" spans="1:4" ht="13.5">
      <c r="A6321" s="399">
        <v>87393</v>
      </c>
      <c r="B6321" s="398" t="s">
        <v>11547</v>
      </c>
      <c r="C6321" s="398" t="s">
        <v>75</v>
      </c>
      <c r="D6321" s="400" t="s">
        <v>16897</v>
      </c>
    </row>
    <row r="6322" spans="1:4" ht="13.5">
      <c r="A6322" s="399">
        <v>87394</v>
      </c>
      <c r="B6322" s="398" t="s">
        <v>11548</v>
      </c>
      <c r="C6322" s="398" t="s">
        <v>75</v>
      </c>
      <c r="D6322" s="400" t="s">
        <v>16898</v>
      </c>
    </row>
    <row r="6323" spans="1:4" ht="13.5">
      <c r="A6323" s="399">
        <v>87395</v>
      </c>
      <c r="B6323" s="398" t="s">
        <v>11549</v>
      </c>
      <c r="C6323" s="398" t="s">
        <v>75</v>
      </c>
      <c r="D6323" s="400" t="s">
        <v>16899</v>
      </c>
    </row>
    <row r="6324" spans="1:4" ht="13.5">
      <c r="A6324" s="399">
        <v>87396</v>
      </c>
      <c r="B6324" s="398" t="s">
        <v>11550</v>
      </c>
      <c r="C6324" s="398" t="s">
        <v>75</v>
      </c>
      <c r="D6324" s="400" t="s">
        <v>16900</v>
      </c>
    </row>
    <row r="6325" spans="1:4" ht="13.5">
      <c r="A6325" s="399">
        <v>87397</v>
      </c>
      <c r="B6325" s="398" t="s">
        <v>11551</v>
      </c>
      <c r="C6325" s="398" t="s">
        <v>75</v>
      </c>
      <c r="D6325" s="400" t="s">
        <v>16901</v>
      </c>
    </row>
    <row r="6326" spans="1:4" ht="13.5">
      <c r="A6326" s="399">
        <v>87398</v>
      </c>
      <c r="B6326" s="398" t="s">
        <v>11552</v>
      </c>
      <c r="C6326" s="398" t="s">
        <v>75</v>
      </c>
      <c r="D6326" s="400" t="s">
        <v>16902</v>
      </c>
    </row>
    <row r="6327" spans="1:4" ht="13.5">
      <c r="A6327" s="399">
        <v>87399</v>
      </c>
      <c r="B6327" s="398" t="s">
        <v>11553</v>
      </c>
      <c r="C6327" s="398" t="s">
        <v>75</v>
      </c>
      <c r="D6327" s="400" t="s">
        <v>16903</v>
      </c>
    </row>
    <row r="6328" spans="1:4" ht="13.5">
      <c r="A6328" s="399">
        <v>87401</v>
      </c>
      <c r="B6328" s="398" t="s">
        <v>11554</v>
      </c>
      <c r="C6328" s="398" t="s">
        <v>75</v>
      </c>
      <c r="D6328" s="400" t="s">
        <v>16904</v>
      </c>
    </row>
    <row r="6329" spans="1:4" ht="13.5">
      <c r="A6329" s="399">
        <v>87402</v>
      </c>
      <c r="B6329" s="398" t="s">
        <v>11555</v>
      </c>
      <c r="C6329" s="398" t="s">
        <v>75</v>
      </c>
      <c r="D6329" s="400" t="s">
        <v>16905</v>
      </c>
    </row>
    <row r="6330" spans="1:4" ht="13.5">
      <c r="A6330" s="399">
        <v>87404</v>
      </c>
      <c r="B6330" s="398" t="s">
        <v>11556</v>
      </c>
      <c r="C6330" s="398" t="s">
        <v>75</v>
      </c>
      <c r="D6330" s="400" t="s">
        <v>16906</v>
      </c>
    </row>
    <row r="6331" spans="1:4" ht="13.5">
      <c r="A6331" s="399">
        <v>87405</v>
      </c>
      <c r="B6331" s="398" t="s">
        <v>11557</v>
      </c>
      <c r="C6331" s="398" t="s">
        <v>75</v>
      </c>
      <c r="D6331" s="400" t="s">
        <v>16907</v>
      </c>
    </row>
    <row r="6332" spans="1:4" ht="13.5">
      <c r="A6332" s="399">
        <v>87407</v>
      </c>
      <c r="B6332" s="398" t="s">
        <v>11558</v>
      </c>
      <c r="C6332" s="398" t="s">
        <v>75</v>
      </c>
      <c r="D6332" s="400" t="s">
        <v>16908</v>
      </c>
    </row>
    <row r="6333" spans="1:4" ht="13.5">
      <c r="A6333" s="399">
        <v>87408</v>
      </c>
      <c r="B6333" s="398" t="s">
        <v>11559</v>
      </c>
      <c r="C6333" s="398" t="s">
        <v>75</v>
      </c>
      <c r="D6333" s="400" t="s">
        <v>16909</v>
      </c>
    </row>
    <row r="6334" spans="1:4" ht="13.5">
      <c r="A6334" s="399">
        <v>87410</v>
      </c>
      <c r="B6334" s="398" t="s">
        <v>11560</v>
      </c>
      <c r="C6334" s="398" t="s">
        <v>75</v>
      </c>
      <c r="D6334" s="400" t="s">
        <v>16910</v>
      </c>
    </row>
    <row r="6335" spans="1:4" ht="13.5">
      <c r="A6335" s="399">
        <v>88626</v>
      </c>
      <c r="B6335" s="398" t="s">
        <v>11561</v>
      </c>
      <c r="C6335" s="398" t="s">
        <v>75</v>
      </c>
      <c r="D6335" s="400" t="s">
        <v>16911</v>
      </c>
    </row>
    <row r="6336" spans="1:4" ht="13.5">
      <c r="A6336" s="399">
        <v>88627</v>
      </c>
      <c r="B6336" s="398" t="s">
        <v>11562</v>
      </c>
      <c r="C6336" s="398" t="s">
        <v>75</v>
      </c>
      <c r="D6336" s="400" t="s">
        <v>16912</v>
      </c>
    </row>
    <row r="6337" spans="1:4" ht="13.5">
      <c r="A6337" s="399">
        <v>88628</v>
      </c>
      <c r="B6337" s="398" t="s">
        <v>11563</v>
      </c>
      <c r="C6337" s="398" t="s">
        <v>75</v>
      </c>
      <c r="D6337" s="400" t="s">
        <v>16850</v>
      </c>
    </row>
    <row r="6338" spans="1:4" ht="13.5">
      <c r="A6338" s="399">
        <v>88629</v>
      </c>
      <c r="B6338" s="398" t="s">
        <v>11564</v>
      </c>
      <c r="C6338" s="398" t="s">
        <v>75</v>
      </c>
      <c r="D6338" s="400" t="s">
        <v>16913</v>
      </c>
    </row>
    <row r="6339" spans="1:4" ht="13.5">
      <c r="A6339" s="399">
        <v>88630</v>
      </c>
      <c r="B6339" s="398" t="s">
        <v>11565</v>
      </c>
      <c r="C6339" s="398" t="s">
        <v>75</v>
      </c>
      <c r="D6339" s="400" t="s">
        <v>16914</v>
      </c>
    </row>
    <row r="6340" spans="1:4" ht="13.5">
      <c r="A6340" s="399">
        <v>88631</v>
      </c>
      <c r="B6340" s="398" t="s">
        <v>11566</v>
      </c>
      <c r="C6340" s="398" t="s">
        <v>75</v>
      </c>
      <c r="D6340" s="400" t="s">
        <v>16915</v>
      </c>
    </row>
    <row r="6341" spans="1:4" ht="13.5">
      <c r="A6341" s="399">
        <v>88715</v>
      </c>
      <c r="B6341" s="398" t="s">
        <v>11567</v>
      </c>
      <c r="C6341" s="398" t="s">
        <v>75</v>
      </c>
      <c r="D6341" s="400" t="s">
        <v>11493</v>
      </c>
    </row>
    <row r="6342" spans="1:4" ht="13.5">
      <c r="A6342" s="399">
        <v>95563</v>
      </c>
      <c r="B6342" s="398" t="s">
        <v>11568</v>
      </c>
      <c r="C6342" s="398" t="s">
        <v>75</v>
      </c>
      <c r="D6342" s="400" t="s">
        <v>16916</v>
      </c>
    </row>
    <row r="6343" spans="1:4" ht="13.5">
      <c r="A6343" s="399">
        <v>100464</v>
      </c>
      <c r="B6343" s="398" t="s">
        <v>11569</v>
      </c>
      <c r="C6343" s="398" t="s">
        <v>75</v>
      </c>
      <c r="D6343" s="400" t="s">
        <v>16917</v>
      </c>
    </row>
    <row r="6344" spans="1:4" ht="13.5">
      <c r="A6344" s="399">
        <v>100465</v>
      </c>
      <c r="B6344" s="398" t="s">
        <v>11570</v>
      </c>
      <c r="C6344" s="398" t="s">
        <v>75</v>
      </c>
      <c r="D6344" s="400" t="s">
        <v>16918</v>
      </c>
    </row>
    <row r="6345" spans="1:4" ht="13.5">
      <c r="A6345" s="399">
        <v>100466</v>
      </c>
      <c r="B6345" s="398" t="s">
        <v>11571</v>
      </c>
      <c r="C6345" s="398" t="s">
        <v>75</v>
      </c>
      <c r="D6345" s="400" t="s">
        <v>16919</v>
      </c>
    </row>
    <row r="6346" spans="1:4" ht="13.5">
      <c r="A6346" s="399">
        <v>100468</v>
      </c>
      <c r="B6346" s="398" t="s">
        <v>11572</v>
      </c>
      <c r="C6346" s="398" t="s">
        <v>75</v>
      </c>
      <c r="D6346" s="400" t="s">
        <v>16920</v>
      </c>
    </row>
    <row r="6347" spans="1:4" ht="13.5">
      <c r="A6347" s="399">
        <v>100469</v>
      </c>
      <c r="B6347" s="398" t="s">
        <v>11573</v>
      </c>
      <c r="C6347" s="398" t="s">
        <v>75</v>
      </c>
      <c r="D6347" s="400" t="s">
        <v>16921</v>
      </c>
    </row>
    <row r="6348" spans="1:4" ht="13.5">
      <c r="A6348" s="399">
        <v>100470</v>
      </c>
      <c r="B6348" s="398" t="s">
        <v>11574</v>
      </c>
      <c r="C6348" s="398" t="s">
        <v>75</v>
      </c>
      <c r="D6348" s="400" t="s">
        <v>16922</v>
      </c>
    </row>
    <row r="6349" spans="1:4" ht="13.5">
      <c r="A6349" s="399">
        <v>100472</v>
      </c>
      <c r="B6349" s="398" t="s">
        <v>11575</v>
      </c>
      <c r="C6349" s="398" t="s">
        <v>75</v>
      </c>
      <c r="D6349" s="400" t="s">
        <v>16923</v>
      </c>
    </row>
    <row r="6350" spans="1:4" ht="13.5">
      <c r="A6350" s="399">
        <v>100473</v>
      </c>
      <c r="B6350" s="398" t="s">
        <v>11576</v>
      </c>
      <c r="C6350" s="398" t="s">
        <v>75</v>
      </c>
      <c r="D6350" s="400" t="s">
        <v>10852</v>
      </c>
    </row>
    <row r="6351" spans="1:4" ht="13.5">
      <c r="A6351" s="399">
        <v>100474</v>
      </c>
      <c r="B6351" s="398" t="s">
        <v>11577</v>
      </c>
      <c r="C6351" s="398" t="s">
        <v>75</v>
      </c>
      <c r="D6351" s="400" t="s">
        <v>16924</v>
      </c>
    </row>
    <row r="6352" spans="1:4" ht="13.5">
      <c r="A6352" s="399">
        <v>100475</v>
      </c>
      <c r="B6352" s="398" t="s">
        <v>11578</v>
      </c>
      <c r="C6352" s="398" t="s">
        <v>75</v>
      </c>
      <c r="D6352" s="400" t="s">
        <v>16925</v>
      </c>
    </row>
    <row r="6353" spans="1:4" ht="13.5">
      <c r="A6353" s="399">
        <v>100477</v>
      </c>
      <c r="B6353" s="398" t="s">
        <v>11579</v>
      </c>
      <c r="C6353" s="398" t="s">
        <v>75</v>
      </c>
      <c r="D6353" s="400" t="s">
        <v>16926</v>
      </c>
    </row>
    <row r="6354" spans="1:4" ht="13.5">
      <c r="A6354" s="399">
        <v>100478</v>
      </c>
      <c r="B6354" s="398" t="s">
        <v>11580</v>
      </c>
      <c r="C6354" s="398" t="s">
        <v>75</v>
      </c>
      <c r="D6354" s="400" t="s">
        <v>16927</v>
      </c>
    </row>
    <row r="6355" spans="1:4" ht="13.5">
      <c r="A6355" s="399">
        <v>100479</v>
      </c>
      <c r="B6355" s="398" t="s">
        <v>11581</v>
      </c>
      <c r="C6355" s="398" t="s">
        <v>75</v>
      </c>
      <c r="D6355" s="400" t="s">
        <v>16928</v>
      </c>
    </row>
    <row r="6356" spans="1:4" ht="13.5">
      <c r="A6356" s="399">
        <v>100480</v>
      </c>
      <c r="B6356" s="398" t="s">
        <v>11582</v>
      </c>
      <c r="C6356" s="398" t="s">
        <v>75</v>
      </c>
      <c r="D6356" s="400" t="s">
        <v>16929</v>
      </c>
    </row>
    <row r="6357" spans="1:4" ht="13.5">
      <c r="A6357" s="399">
        <v>100481</v>
      </c>
      <c r="B6357" s="398" t="s">
        <v>11583</v>
      </c>
      <c r="C6357" s="398" t="s">
        <v>75</v>
      </c>
      <c r="D6357" s="400" t="s">
        <v>16930</v>
      </c>
    </row>
    <row r="6358" spans="1:4" ht="13.5">
      <c r="A6358" s="399">
        <v>100483</v>
      </c>
      <c r="B6358" s="398" t="s">
        <v>11584</v>
      </c>
      <c r="C6358" s="398" t="s">
        <v>75</v>
      </c>
      <c r="D6358" s="400" t="s">
        <v>16931</v>
      </c>
    </row>
    <row r="6359" spans="1:4" ht="13.5">
      <c r="A6359" s="399">
        <v>100484</v>
      </c>
      <c r="B6359" s="398" t="s">
        <v>11585</v>
      </c>
      <c r="C6359" s="398" t="s">
        <v>75</v>
      </c>
      <c r="D6359" s="400" t="s">
        <v>16932</v>
      </c>
    </row>
    <row r="6360" spans="1:4" ht="13.5">
      <c r="A6360" s="399">
        <v>100485</v>
      </c>
      <c r="B6360" s="398" t="s">
        <v>11586</v>
      </c>
      <c r="C6360" s="398" t="s">
        <v>75</v>
      </c>
      <c r="D6360" s="400" t="s">
        <v>16933</v>
      </c>
    </row>
    <row r="6361" spans="1:4" ht="13.5">
      <c r="A6361" s="399">
        <v>100486</v>
      </c>
      <c r="B6361" s="398" t="s">
        <v>11587</v>
      </c>
      <c r="C6361" s="398" t="s">
        <v>75</v>
      </c>
      <c r="D6361" s="400" t="s">
        <v>16934</v>
      </c>
    </row>
    <row r="6362" spans="1:4" ht="13.5">
      <c r="A6362" s="399">
        <v>100487</v>
      </c>
      <c r="B6362" s="398" t="s">
        <v>11588</v>
      </c>
      <c r="C6362" s="398" t="s">
        <v>75</v>
      </c>
      <c r="D6362" s="400" t="s">
        <v>16935</v>
      </c>
    </row>
    <row r="6363" spans="1:4" ht="13.5">
      <c r="A6363" s="399">
        <v>100488</v>
      </c>
      <c r="B6363" s="398" t="s">
        <v>11589</v>
      </c>
      <c r="C6363" s="398" t="s">
        <v>75</v>
      </c>
      <c r="D6363" s="400" t="s">
        <v>16936</v>
      </c>
    </row>
    <row r="6364" spans="1:4" ht="13.5">
      <c r="A6364" s="399">
        <v>100489</v>
      </c>
      <c r="B6364" s="398" t="s">
        <v>11590</v>
      </c>
      <c r="C6364" s="398" t="s">
        <v>75</v>
      </c>
      <c r="D6364" s="400" t="s">
        <v>16937</v>
      </c>
    </row>
    <row r="6365" spans="1:4" ht="13.5">
      <c r="A6365" s="399">
        <v>100490</v>
      </c>
      <c r="B6365" s="398" t="s">
        <v>11591</v>
      </c>
      <c r="C6365" s="398" t="s">
        <v>75</v>
      </c>
      <c r="D6365" s="400" t="s">
        <v>16938</v>
      </c>
    </row>
    <row r="6366" spans="1:4" ht="13.5">
      <c r="A6366" s="399">
        <v>100491</v>
      </c>
      <c r="B6366" s="398" t="s">
        <v>11592</v>
      </c>
      <c r="C6366" s="398" t="s">
        <v>75</v>
      </c>
      <c r="D6366" s="400" t="s">
        <v>16939</v>
      </c>
    </row>
    <row r="6367" spans="1:4" ht="13.5">
      <c r="A6367" s="399">
        <v>100492</v>
      </c>
      <c r="B6367" s="398" t="s">
        <v>11593</v>
      </c>
      <c r="C6367" s="398" t="s">
        <v>75</v>
      </c>
      <c r="D6367" s="400" t="s">
        <v>16940</v>
      </c>
    </row>
    <row r="6368" spans="1:4" ht="13.5">
      <c r="A6368" s="399">
        <v>92121</v>
      </c>
      <c r="B6368" s="398" t="s">
        <v>11594</v>
      </c>
      <c r="C6368" s="398" t="s">
        <v>75</v>
      </c>
      <c r="D6368" s="400" t="s">
        <v>16941</v>
      </c>
    </row>
    <row r="6369" spans="1:4" ht="13.5">
      <c r="A6369" s="399">
        <v>92122</v>
      </c>
      <c r="B6369" s="398" t="s">
        <v>11596</v>
      </c>
      <c r="C6369" s="398" t="s">
        <v>75</v>
      </c>
      <c r="D6369" s="400" t="s">
        <v>11002</v>
      </c>
    </row>
    <row r="6370" spans="1:4" ht="13.5">
      <c r="A6370" s="399">
        <v>92123</v>
      </c>
      <c r="B6370" s="398" t="s">
        <v>11597</v>
      </c>
      <c r="C6370" s="398" t="s">
        <v>75</v>
      </c>
      <c r="D6370" s="400" t="s">
        <v>16942</v>
      </c>
    </row>
    <row r="6371" spans="1:4" ht="13.5">
      <c r="A6371" s="399">
        <v>100195</v>
      </c>
      <c r="B6371" s="398" t="s">
        <v>11598</v>
      </c>
      <c r="C6371" s="398" t="s">
        <v>11599</v>
      </c>
      <c r="D6371" s="400" t="s">
        <v>5015</v>
      </c>
    </row>
    <row r="6372" spans="1:4" ht="13.5">
      <c r="A6372" s="399">
        <v>100196</v>
      </c>
      <c r="B6372" s="398" t="s">
        <v>11600</v>
      </c>
      <c r="C6372" s="398" t="s">
        <v>11599</v>
      </c>
      <c r="D6372" s="400" t="s">
        <v>4628</v>
      </c>
    </row>
    <row r="6373" spans="1:4" ht="13.5">
      <c r="A6373" s="399">
        <v>100197</v>
      </c>
      <c r="B6373" s="398" t="s">
        <v>11601</v>
      </c>
      <c r="C6373" s="398" t="s">
        <v>11599</v>
      </c>
      <c r="D6373" s="400" t="s">
        <v>11897</v>
      </c>
    </row>
    <row r="6374" spans="1:4" ht="13.5">
      <c r="A6374" s="399">
        <v>100198</v>
      </c>
      <c r="B6374" s="398" t="s">
        <v>11603</v>
      </c>
      <c r="C6374" s="398" t="s">
        <v>11599</v>
      </c>
      <c r="D6374" s="400" t="s">
        <v>4574</v>
      </c>
    </row>
    <row r="6375" spans="1:4" ht="13.5">
      <c r="A6375" s="399">
        <v>100199</v>
      </c>
      <c r="B6375" s="398" t="s">
        <v>11604</v>
      </c>
      <c r="C6375" s="398" t="s">
        <v>11599</v>
      </c>
      <c r="D6375" s="400" t="s">
        <v>5011</v>
      </c>
    </row>
    <row r="6376" spans="1:4" ht="13.5">
      <c r="A6376" s="399">
        <v>100200</v>
      </c>
      <c r="B6376" s="398" t="s">
        <v>11605</v>
      </c>
      <c r="C6376" s="398" t="s">
        <v>11599</v>
      </c>
      <c r="D6376" s="400" t="s">
        <v>11606</v>
      </c>
    </row>
    <row r="6377" spans="1:4" ht="13.5">
      <c r="A6377" s="399">
        <v>100201</v>
      </c>
      <c r="B6377" s="398" t="s">
        <v>11607</v>
      </c>
      <c r="C6377" s="398" t="s">
        <v>11599</v>
      </c>
      <c r="D6377" s="400" t="s">
        <v>11608</v>
      </c>
    </row>
    <row r="6378" spans="1:4" ht="13.5">
      <c r="A6378" s="399">
        <v>100202</v>
      </c>
      <c r="B6378" s="398" t="s">
        <v>11609</v>
      </c>
      <c r="C6378" s="398" t="s">
        <v>11599</v>
      </c>
      <c r="D6378" s="400" t="s">
        <v>13408</v>
      </c>
    </row>
    <row r="6379" spans="1:4" ht="13.5">
      <c r="A6379" s="399">
        <v>100203</v>
      </c>
      <c r="B6379" s="398" t="s">
        <v>11610</v>
      </c>
      <c r="C6379" s="398" t="s">
        <v>11599</v>
      </c>
      <c r="D6379" s="400" t="s">
        <v>4626</v>
      </c>
    </row>
    <row r="6380" spans="1:4" ht="13.5">
      <c r="A6380" s="399">
        <v>100204</v>
      </c>
      <c r="B6380" s="398" t="s">
        <v>11611</v>
      </c>
      <c r="C6380" s="398" t="s">
        <v>11599</v>
      </c>
      <c r="D6380" s="400" t="s">
        <v>4929</v>
      </c>
    </row>
    <row r="6381" spans="1:4" ht="13.5">
      <c r="A6381" s="399">
        <v>100205</v>
      </c>
      <c r="B6381" s="398" t="s">
        <v>11612</v>
      </c>
      <c r="C6381" s="398" t="s">
        <v>11613</v>
      </c>
      <c r="D6381" s="400" t="s">
        <v>16943</v>
      </c>
    </row>
    <row r="6382" spans="1:4" ht="13.5">
      <c r="A6382" s="399">
        <v>100206</v>
      </c>
      <c r="B6382" s="398" t="s">
        <v>11614</v>
      </c>
      <c r="C6382" s="398" t="s">
        <v>11613</v>
      </c>
      <c r="D6382" s="400" t="s">
        <v>16944</v>
      </c>
    </row>
    <row r="6383" spans="1:4" ht="13.5">
      <c r="A6383" s="399">
        <v>100207</v>
      </c>
      <c r="B6383" s="398" t="s">
        <v>11615</v>
      </c>
      <c r="C6383" s="398" t="s">
        <v>11613</v>
      </c>
      <c r="D6383" s="400" t="s">
        <v>16945</v>
      </c>
    </row>
    <row r="6384" spans="1:4" ht="13.5">
      <c r="A6384" s="399">
        <v>100208</v>
      </c>
      <c r="B6384" s="398" t="s">
        <v>11616</v>
      </c>
      <c r="C6384" s="398" t="s">
        <v>11617</v>
      </c>
      <c r="D6384" s="400" t="s">
        <v>6859</v>
      </c>
    </row>
    <row r="6385" spans="1:4" ht="13.5">
      <c r="A6385" s="399">
        <v>100209</v>
      </c>
      <c r="B6385" s="398" t="s">
        <v>11618</v>
      </c>
      <c r="C6385" s="398" t="s">
        <v>11617</v>
      </c>
      <c r="D6385" s="400" t="s">
        <v>12507</v>
      </c>
    </row>
    <row r="6386" spans="1:4" ht="13.5">
      <c r="A6386" s="399">
        <v>100210</v>
      </c>
      <c r="B6386" s="398" t="s">
        <v>11620</v>
      </c>
      <c r="C6386" s="398" t="s">
        <v>11617</v>
      </c>
      <c r="D6386" s="400" t="s">
        <v>14540</v>
      </c>
    </row>
    <row r="6387" spans="1:4" ht="13.5">
      <c r="A6387" s="399">
        <v>100211</v>
      </c>
      <c r="B6387" s="398" t="s">
        <v>11622</v>
      </c>
      <c r="C6387" s="398" t="s">
        <v>11617</v>
      </c>
      <c r="D6387" s="400" t="s">
        <v>7357</v>
      </c>
    </row>
    <row r="6388" spans="1:4" ht="13.5">
      <c r="A6388" s="399">
        <v>100212</v>
      </c>
      <c r="B6388" s="398" t="s">
        <v>11623</v>
      </c>
      <c r="C6388" s="398" t="s">
        <v>11617</v>
      </c>
      <c r="D6388" s="400" t="s">
        <v>4777</v>
      </c>
    </row>
    <row r="6389" spans="1:4" ht="13.5">
      <c r="A6389" s="399">
        <v>100213</v>
      </c>
      <c r="B6389" s="398" t="s">
        <v>11624</v>
      </c>
      <c r="C6389" s="398" t="s">
        <v>11617</v>
      </c>
      <c r="D6389" s="400" t="s">
        <v>5255</v>
      </c>
    </row>
    <row r="6390" spans="1:4" ht="13.5">
      <c r="A6390" s="399">
        <v>100214</v>
      </c>
      <c r="B6390" s="398" t="s">
        <v>11625</v>
      </c>
      <c r="C6390" s="398" t="s">
        <v>11617</v>
      </c>
      <c r="D6390" s="400" t="s">
        <v>5220</v>
      </c>
    </row>
    <row r="6391" spans="1:4" ht="13.5">
      <c r="A6391" s="399">
        <v>100215</v>
      </c>
      <c r="B6391" s="398" t="s">
        <v>11626</v>
      </c>
      <c r="C6391" s="398" t="s">
        <v>11617</v>
      </c>
      <c r="D6391" s="400" t="s">
        <v>10857</v>
      </c>
    </row>
    <row r="6392" spans="1:4" ht="13.5">
      <c r="A6392" s="399">
        <v>100216</v>
      </c>
      <c r="B6392" s="398" t="s">
        <v>11627</v>
      </c>
      <c r="C6392" s="398" t="s">
        <v>11617</v>
      </c>
      <c r="D6392" s="400" t="s">
        <v>4954</v>
      </c>
    </row>
    <row r="6393" spans="1:4" ht="13.5">
      <c r="A6393" s="399">
        <v>100217</v>
      </c>
      <c r="B6393" s="398" t="s">
        <v>11628</v>
      </c>
      <c r="C6393" s="398" t="s">
        <v>11617</v>
      </c>
      <c r="D6393" s="400" t="s">
        <v>10552</v>
      </c>
    </row>
    <row r="6394" spans="1:4" ht="13.5">
      <c r="A6394" s="399">
        <v>100218</v>
      </c>
      <c r="B6394" s="398" t="s">
        <v>11629</v>
      </c>
      <c r="C6394" s="398" t="s">
        <v>11617</v>
      </c>
      <c r="D6394" s="400" t="s">
        <v>13211</v>
      </c>
    </row>
    <row r="6395" spans="1:4" ht="13.5">
      <c r="A6395" s="399">
        <v>100219</v>
      </c>
      <c r="B6395" s="398" t="s">
        <v>11630</v>
      </c>
      <c r="C6395" s="398" t="s">
        <v>11617</v>
      </c>
      <c r="D6395" s="400" t="s">
        <v>11631</v>
      </c>
    </row>
    <row r="6396" spans="1:4" ht="13.5">
      <c r="A6396" s="399">
        <v>100220</v>
      </c>
      <c r="B6396" s="398" t="s">
        <v>11632</v>
      </c>
      <c r="C6396" s="398" t="s">
        <v>11633</v>
      </c>
      <c r="D6396" s="400" t="s">
        <v>15910</v>
      </c>
    </row>
    <row r="6397" spans="1:4" ht="13.5">
      <c r="A6397" s="399">
        <v>100221</v>
      </c>
      <c r="B6397" s="398" t="s">
        <v>11635</v>
      </c>
      <c r="C6397" s="398" t="s">
        <v>11633</v>
      </c>
      <c r="D6397" s="400" t="s">
        <v>16946</v>
      </c>
    </row>
    <row r="6398" spans="1:4" ht="13.5">
      <c r="A6398" s="399">
        <v>100222</v>
      </c>
      <c r="B6398" s="398" t="s">
        <v>11636</v>
      </c>
      <c r="C6398" s="398" t="s">
        <v>11633</v>
      </c>
      <c r="D6398" s="400" t="s">
        <v>7419</v>
      </c>
    </row>
    <row r="6399" spans="1:4" ht="13.5">
      <c r="A6399" s="399">
        <v>100223</v>
      </c>
      <c r="B6399" s="398" t="s">
        <v>11637</v>
      </c>
      <c r="C6399" s="398" t="s">
        <v>11633</v>
      </c>
      <c r="D6399" s="400" t="s">
        <v>10141</v>
      </c>
    </row>
    <row r="6400" spans="1:4" ht="13.5">
      <c r="A6400" s="399">
        <v>100224</v>
      </c>
      <c r="B6400" s="398" t="s">
        <v>11638</v>
      </c>
      <c r="C6400" s="398" t="s">
        <v>11633</v>
      </c>
      <c r="D6400" s="400" t="s">
        <v>10552</v>
      </c>
    </row>
    <row r="6401" spans="1:4" ht="13.5">
      <c r="A6401" s="399">
        <v>100225</v>
      </c>
      <c r="B6401" s="398" t="s">
        <v>11639</v>
      </c>
      <c r="C6401" s="398" t="s">
        <v>11640</v>
      </c>
      <c r="D6401" s="400" t="s">
        <v>13495</v>
      </c>
    </row>
    <row r="6402" spans="1:4" ht="13.5">
      <c r="A6402" s="399">
        <v>100226</v>
      </c>
      <c r="B6402" s="398" t="s">
        <v>11641</v>
      </c>
      <c r="C6402" s="398" t="s">
        <v>11640</v>
      </c>
      <c r="D6402" s="400" t="s">
        <v>5463</v>
      </c>
    </row>
    <row r="6403" spans="1:4" ht="13.5">
      <c r="A6403" s="399">
        <v>100227</v>
      </c>
      <c r="B6403" s="398" t="s">
        <v>11642</v>
      </c>
      <c r="C6403" s="398" t="s">
        <v>11640</v>
      </c>
      <c r="D6403" s="400" t="s">
        <v>13307</v>
      </c>
    </row>
    <row r="6404" spans="1:4" ht="13.5">
      <c r="A6404" s="399">
        <v>100228</v>
      </c>
      <c r="B6404" s="398" t="s">
        <v>11644</v>
      </c>
      <c r="C6404" s="398" t="s">
        <v>11640</v>
      </c>
      <c r="D6404" s="400" t="s">
        <v>4849</v>
      </c>
    </row>
    <row r="6405" spans="1:4" ht="13.5">
      <c r="A6405" s="399">
        <v>100229</v>
      </c>
      <c r="B6405" s="398" t="s">
        <v>11645</v>
      </c>
      <c r="C6405" s="398" t="s">
        <v>76</v>
      </c>
      <c r="D6405" s="400" t="s">
        <v>5324</v>
      </c>
    </row>
    <row r="6406" spans="1:4" ht="13.5">
      <c r="A6406" s="399">
        <v>100230</v>
      </c>
      <c r="B6406" s="398" t="s">
        <v>11646</v>
      </c>
      <c r="C6406" s="398" t="s">
        <v>76</v>
      </c>
      <c r="D6406" s="400" t="s">
        <v>4980</v>
      </c>
    </row>
    <row r="6407" spans="1:4" ht="13.5">
      <c r="A6407" s="399">
        <v>100231</v>
      </c>
      <c r="B6407" s="398" t="s">
        <v>11647</v>
      </c>
      <c r="C6407" s="398" t="s">
        <v>76</v>
      </c>
      <c r="D6407" s="400" t="s">
        <v>4851</v>
      </c>
    </row>
    <row r="6408" spans="1:4" ht="13.5">
      <c r="A6408" s="399">
        <v>100232</v>
      </c>
      <c r="B6408" s="398" t="s">
        <v>11648</v>
      </c>
      <c r="C6408" s="398" t="s">
        <v>82</v>
      </c>
      <c r="D6408" s="400" t="s">
        <v>4640</v>
      </c>
    </row>
    <row r="6409" spans="1:4" ht="13.5">
      <c r="A6409" s="399">
        <v>100233</v>
      </c>
      <c r="B6409" s="398" t="s">
        <v>11649</v>
      </c>
      <c r="C6409" s="398" t="s">
        <v>82</v>
      </c>
      <c r="D6409" s="400" t="s">
        <v>5039</v>
      </c>
    </row>
    <row r="6410" spans="1:4" ht="13.5">
      <c r="A6410" s="399">
        <v>100234</v>
      </c>
      <c r="B6410" s="398" t="s">
        <v>11650</v>
      </c>
      <c r="C6410" s="398" t="s">
        <v>2498</v>
      </c>
      <c r="D6410" s="400" t="s">
        <v>5149</v>
      </c>
    </row>
    <row r="6411" spans="1:4" ht="13.5">
      <c r="A6411" s="399">
        <v>100235</v>
      </c>
      <c r="B6411" s="398" t="s">
        <v>11651</v>
      </c>
      <c r="C6411" s="398" t="s">
        <v>84</v>
      </c>
      <c r="D6411" s="400" t="s">
        <v>4851</v>
      </c>
    </row>
    <row r="6412" spans="1:4" ht="13.5">
      <c r="A6412" s="399">
        <v>100236</v>
      </c>
      <c r="B6412" s="398" t="s">
        <v>11652</v>
      </c>
      <c r="C6412" s="398" t="s">
        <v>11653</v>
      </c>
      <c r="D6412" s="400" t="s">
        <v>5042</v>
      </c>
    </row>
    <row r="6413" spans="1:4" ht="13.5">
      <c r="A6413" s="399">
        <v>100237</v>
      </c>
      <c r="B6413" s="398" t="s">
        <v>11655</v>
      </c>
      <c r="C6413" s="398" t="s">
        <v>11653</v>
      </c>
      <c r="D6413" s="400" t="s">
        <v>16947</v>
      </c>
    </row>
    <row r="6414" spans="1:4" ht="13.5">
      <c r="A6414" s="399">
        <v>100238</v>
      </c>
      <c r="B6414" s="398" t="s">
        <v>11656</v>
      </c>
      <c r="C6414" s="398" t="s">
        <v>11653</v>
      </c>
      <c r="D6414" s="400" t="s">
        <v>13501</v>
      </c>
    </row>
    <row r="6415" spans="1:4" ht="13.5">
      <c r="A6415" s="399">
        <v>100239</v>
      </c>
      <c r="B6415" s="398" t="s">
        <v>11657</v>
      </c>
      <c r="C6415" s="398" t="s">
        <v>11653</v>
      </c>
      <c r="D6415" s="400" t="s">
        <v>4043</v>
      </c>
    </row>
    <row r="6416" spans="1:4" ht="13.5">
      <c r="A6416" s="399">
        <v>100240</v>
      </c>
      <c r="B6416" s="398" t="s">
        <v>11659</v>
      </c>
      <c r="C6416" s="398" t="s">
        <v>11653</v>
      </c>
      <c r="D6416" s="400" t="s">
        <v>13481</v>
      </c>
    </row>
    <row r="6417" spans="1:4" ht="13.5">
      <c r="A6417" s="399">
        <v>100241</v>
      </c>
      <c r="B6417" s="398" t="s">
        <v>11660</v>
      </c>
      <c r="C6417" s="398" t="s">
        <v>11653</v>
      </c>
      <c r="D6417" s="400" t="s">
        <v>4043</v>
      </c>
    </row>
    <row r="6418" spans="1:4" ht="13.5">
      <c r="A6418" s="399">
        <v>100242</v>
      </c>
      <c r="B6418" s="398" t="s">
        <v>11661</v>
      </c>
      <c r="C6418" s="398" t="s">
        <v>11653</v>
      </c>
      <c r="D6418" s="400" t="s">
        <v>6996</v>
      </c>
    </row>
    <row r="6419" spans="1:4" ht="13.5">
      <c r="A6419" s="399">
        <v>100243</v>
      </c>
      <c r="B6419" s="398" t="s">
        <v>11663</v>
      </c>
      <c r="C6419" s="398" t="s">
        <v>11653</v>
      </c>
      <c r="D6419" s="400" t="s">
        <v>16948</v>
      </c>
    </row>
    <row r="6420" spans="1:4" ht="13.5">
      <c r="A6420" s="399">
        <v>100244</v>
      </c>
      <c r="B6420" s="398" t="s">
        <v>11665</v>
      </c>
      <c r="C6420" s="398" t="s">
        <v>11653</v>
      </c>
      <c r="D6420" s="400" t="s">
        <v>13481</v>
      </c>
    </row>
    <row r="6421" spans="1:4" ht="13.5">
      <c r="A6421" s="399">
        <v>100245</v>
      </c>
      <c r="B6421" s="398" t="s">
        <v>11666</v>
      </c>
      <c r="C6421" s="398" t="s">
        <v>11653</v>
      </c>
      <c r="D6421" s="400" t="s">
        <v>9484</v>
      </c>
    </row>
    <row r="6422" spans="1:4" ht="13.5">
      <c r="A6422" s="399">
        <v>100246</v>
      </c>
      <c r="B6422" s="398" t="s">
        <v>11667</v>
      </c>
      <c r="C6422" s="398" t="s">
        <v>11653</v>
      </c>
      <c r="D6422" s="400" t="s">
        <v>16949</v>
      </c>
    </row>
    <row r="6423" spans="1:4" ht="13.5">
      <c r="A6423" s="399">
        <v>100247</v>
      </c>
      <c r="B6423" s="398" t="s">
        <v>11668</v>
      </c>
      <c r="C6423" s="398" t="s">
        <v>11653</v>
      </c>
      <c r="D6423" s="400" t="s">
        <v>16947</v>
      </c>
    </row>
    <row r="6424" spans="1:4" ht="13.5">
      <c r="A6424" s="399">
        <v>100248</v>
      </c>
      <c r="B6424" s="398" t="s">
        <v>11669</v>
      </c>
      <c r="C6424" s="398" t="s">
        <v>11653</v>
      </c>
      <c r="D6424" s="400" t="s">
        <v>16950</v>
      </c>
    </row>
    <row r="6425" spans="1:4" ht="13.5">
      <c r="A6425" s="399">
        <v>100249</v>
      </c>
      <c r="B6425" s="398" t="s">
        <v>11670</v>
      </c>
      <c r="C6425" s="398" t="s">
        <v>11653</v>
      </c>
      <c r="D6425" s="400" t="s">
        <v>16949</v>
      </c>
    </row>
    <row r="6426" spans="1:4" ht="13.5">
      <c r="A6426" s="399">
        <v>100250</v>
      </c>
      <c r="B6426" s="398" t="s">
        <v>11671</v>
      </c>
      <c r="C6426" s="398" t="s">
        <v>11653</v>
      </c>
      <c r="D6426" s="400" t="s">
        <v>12877</v>
      </c>
    </row>
    <row r="6427" spans="1:4" ht="13.5">
      <c r="A6427" s="399">
        <v>100251</v>
      </c>
      <c r="B6427" s="398" t="s">
        <v>11672</v>
      </c>
      <c r="C6427" s="398" t="s">
        <v>11653</v>
      </c>
      <c r="D6427" s="400" t="s">
        <v>16950</v>
      </c>
    </row>
    <row r="6428" spans="1:4" ht="13.5">
      <c r="A6428" s="399">
        <v>100252</v>
      </c>
      <c r="B6428" s="398" t="s">
        <v>11673</v>
      </c>
      <c r="C6428" s="398" t="s">
        <v>11653</v>
      </c>
      <c r="D6428" s="400" t="s">
        <v>6996</v>
      </c>
    </row>
    <row r="6429" spans="1:4" ht="13.5">
      <c r="A6429" s="399">
        <v>100253</v>
      </c>
      <c r="B6429" s="398" t="s">
        <v>11674</v>
      </c>
      <c r="C6429" s="398" t="s">
        <v>11653</v>
      </c>
      <c r="D6429" s="400" t="s">
        <v>7794</v>
      </c>
    </row>
    <row r="6430" spans="1:4" ht="13.5">
      <c r="A6430" s="399">
        <v>100254</v>
      </c>
      <c r="B6430" s="398" t="s">
        <v>11676</v>
      </c>
      <c r="C6430" s="398" t="s">
        <v>11653</v>
      </c>
      <c r="D6430" s="400" t="s">
        <v>11269</v>
      </c>
    </row>
    <row r="6431" spans="1:4" ht="13.5">
      <c r="A6431" s="399">
        <v>100255</v>
      </c>
      <c r="B6431" s="398" t="s">
        <v>11677</v>
      </c>
      <c r="C6431" s="398" t="s">
        <v>11653</v>
      </c>
      <c r="D6431" s="400" t="s">
        <v>16951</v>
      </c>
    </row>
    <row r="6432" spans="1:4" ht="13.5">
      <c r="A6432" s="399">
        <v>100256</v>
      </c>
      <c r="B6432" s="398" t="s">
        <v>11678</v>
      </c>
      <c r="C6432" s="398" t="s">
        <v>11653</v>
      </c>
      <c r="D6432" s="400" t="s">
        <v>16262</v>
      </c>
    </row>
    <row r="6433" spans="1:4" ht="13.5">
      <c r="A6433" s="399">
        <v>100257</v>
      </c>
      <c r="B6433" s="398" t="s">
        <v>11680</v>
      </c>
      <c r="C6433" s="398" t="s">
        <v>11653</v>
      </c>
      <c r="D6433" s="400" t="s">
        <v>13501</v>
      </c>
    </row>
    <row r="6434" spans="1:4" ht="13.5">
      <c r="A6434" s="399">
        <v>100258</v>
      </c>
      <c r="B6434" s="398" t="s">
        <v>11681</v>
      </c>
      <c r="C6434" s="398" t="s">
        <v>11653</v>
      </c>
      <c r="D6434" s="400" t="s">
        <v>16951</v>
      </c>
    </row>
    <row r="6435" spans="1:4" ht="13.5">
      <c r="A6435" s="399">
        <v>100259</v>
      </c>
      <c r="B6435" s="398" t="s">
        <v>11682</v>
      </c>
      <c r="C6435" s="398" t="s">
        <v>11653</v>
      </c>
      <c r="D6435" s="400" t="s">
        <v>7794</v>
      </c>
    </row>
    <row r="6436" spans="1:4" ht="13.5">
      <c r="A6436" s="399">
        <v>100260</v>
      </c>
      <c r="B6436" s="398" t="s">
        <v>11683</v>
      </c>
      <c r="C6436" s="398" t="s">
        <v>11599</v>
      </c>
      <c r="D6436" s="400" t="s">
        <v>5046</v>
      </c>
    </row>
    <row r="6437" spans="1:4" ht="13.5">
      <c r="A6437" s="399">
        <v>100261</v>
      </c>
      <c r="B6437" s="398" t="s">
        <v>11685</v>
      </c>
      <c r="C6437" s="398" t="s">
        <v>11599</v>
      </c>
      <c r="D6437" s="400" t="s">
        <v>5196</v>
      </c>
    </row>
    <row r="6438" spans="1:4" ht="13.5">
      <c r="A6438" s="399">
        <v>100262</v>
      </c>
      <c r="B6438" s="398" t="s">
        <v>11686</v>
      </c>
      <c r="C6438" s="398" t="s">
        <v>11599</v>
      </c>
      <c r="D6438" s="400" t="s">
        <v>4781</v>
      </c>
    </row>
    <row r="6439" spans="1:4" ht="13.5">
      <c r="A6439" s="399">
        <v>100263</v>
      </c>
      <c r="B6439" s="398" t="s">
        <v>11688</v>
      </c>
      <c r="C6439" s="398" t="s">
        <v>11599</v>
      </c>
      <c r="D6439" s="400" t="s">
        <v>12048</v>
      </c>
    </row>
    <row r="6440" spans="1:4" ht="13.5">
      <c r="A6440" s="399">
        <v>100264</v>
      </c>
      <c r="B6440" s="398" t="s">
        <v>11689</v>
      </c>
      <c r="C6440" s="398" t="s">
        <v>11633</v>
      </c>
      <c r="D6440" s="400" t="s">
        <v>14094</v>
      </c>
    </row>
    <row r="6441" spans="1:4" ht="13.5">
      <c r="A6441" s="399">
        <v>100265</v>
      </c>
      <c r="B6441" s="398" t="s">
        <v>11690</v>
      </c>
      <c r="C6441" s="398" t="s">
        <v>2498</v>
      </c>
      <c r="D6441" s="400" t="s">
        <v>11852</v>
      </c>
    </row>
    <row r="6442" spans="1:4" ht="13.5">
      <c r="A6442" s="399">
        <v>100266</v>
      </c>
      <c r="B6442" s="398" t="s">
        <v>11691</v>
      </c>
      <c r="C6442" s="398" t="s">
        <v>11617</v>
      </c>
      <c r="D6442" s="400" t="s">
        <v>16952</v>
      </c>
    </row>
    <row r="6443" spans="1:4" ht="13.5">
      <c r="A6443" s="399">
        <v>100267</v>
      </c>
      <c r="B6443" s="398" t="s">
        <v>11693</v>
      </c>
      <c r="C6443" s="398" t="s">
        <v>82</v>
      </c>
      <c r="D6443" s="400" t="s">
        <v>13394</v>
      </c>
    </row>
    <row r="6444" spans="1:4" ht="13.5">
      <c r="A6444" s="399">
        <v>100268</v>
      </c>
      <c r="B6444" s="398" t="s">
        <v>11694</v>
      </c>
      <c r="C6444" s="398" t="s">
        <v>11617</v>
      </c>
      <c r="D6444" s="400" t="s">
        <v>16952</v>
      </c>
    </row>
    <row r="6445" spans="1:4" ht="13.5">
      <c r="A6445" s="399">
        <v>100269</v>
      </c>
      <c r="B6445" s="398" t="s">
        <v>11695</v>
      </c>
      <c r="C6445" s="398" t="s">
        <v>82</v>
      </c>
      <c r="D6445" s="400" t="s">
        <v>13394</v>
      </c>
    </row>
    <row r="6446" spans="1:4" ht="13.5">
      <c r="A6446" s="399">
        <v>100270</v>
      </c>
      <c r="B6446" s="398" t="s">
        <v>11696</v>
      </c>
      <c r="C6446" s="398" t="s">
        <v>11617</v>
      </c>
      <c r="D6446" s="400" t="s">
        <v>13427</v>
      </c>
    </row>
    <row r="6447" spans="1:4" ht="13.5">
      <c r="A6447" s="399">
        <v>100271</v>
      </c>
      <c r="B6447" s="398" t="s">
        <v>11698</v>
      </c>
      <c r="C6447" s="398" t="s">
        <v>11633</v>
      </c>
      <c r="D6447" s="400" t="s">
        <v>16953</v>
      </c>
    </row>
    <row r="6448" spans="1:4" ht="13.5">
      <c r="A6448" s="399">
        <v>100272</v>
      </c>
      <c r="B6448" s="398" t="s">
        <v>11699</v>
      </c>
      <c r="C6448" s="398" t="s">
        <v>2498</v>
      </c>
      <c r="D6448" s="400" t="s">
        <v>5466</v>
      </c>
    </row>
    <row r="6449" spans="1:4" ht="13.5">
      <c r="A6449" s="399">
        <v>100273</v>
      </c>
      <c r="B6449" s="398" t="s">
        <v>11700</v>
      </c>
      <c r="C6449" s="398" t="s">
        <v>11599</v>
      </c>
      <c r="D6449" s="400" t="s">
        <v>16508</v>
      </c>
    </row>
    <row r="6450" spans="1:4" ht="13.5">
      <c r="A6450" s="399">
        <v>100274</v>
      </c>
      <c r="B6450" s="398" t="s">
        <v>11701</v>
      </c>
      <c r="C6450" s="398" t="s">
        <v>11633</v>
      </c>
      <c r="D6450" s="400" t="s">
        <v>5637</v>
      </c>
    </row>
    <row r="6451" spans="1:4" ht="13.5">
      <c r="A6451" s="399">
        <v>100275</v>
      </c>
      <c r="B6451" s="398" t="s">
        <v>11702</v>
      </c>
      <c r="C6451" s="398" t="s">
        <v>11633</v>
      </c>
      <c r="D6451" s="400" t="s">
        <v>7006</v>
      </c>
    </row>
    <row r="6452" spans="1:4" ht="13.5">
      <c r="A6452" s="399">
        <v>100276</v>
      </c>
      <c r="B6452" s="398" t="s">
        <v>11703</v>
      </c>
      <c r="C6452" s="398" t="s">
        <v>11633</v>
      </c>
      <c r="D6452" s="400" t="s">
        <v>5667</v>
      </c>
    </row>
    <row r="6453" spans="1:4" ht="13.5">
      <c r="A6453" s="399">
        <v>100277</v>
      </c>
      <c r="B6453" s="398" t="s">
        <v>11704</v>
      </c>
      <c r="C6453" s="398" t="s">
        <v>11633</v>
      </c>
      <c r="D6453" s="400" t="s">
        <v>11720</v>
      </c>
    </row>
    <row r="6454" spans="1:4" ht="13.5">
      <c r="A6454" s="399">
        <v>100278</v>
      </c>
      <c r="B6454" s="398" t="s">
        <v>11706</v>
      </c>
      <c r="C6454" s="398" t="s">
        <v>11617</v>
      </c>
      <c r="D6454" s="400" t="s">
        <v>13473</v>
      </c>
    </row>
    <row r="6455" spans="1:4" ht="13.5">
      <c r="A6455" s="399">
        <v>100279</v>
      </c>
      <c r="B6455" s="398" t="s">
        <v>11707</v>
      </c>
      <c r="C6455" s="398" t="s">
        <v>82</v>
      </c>
      <c r="D6455" s="400" t="s">
        <v>5397</v>
      </c>
    </row>
    <row r="6456" spans="1:4" ht="13.5">
      <c r="A6456" s="399">
        <v>100280</v>
      </c>
      <c r="B6456" s="398" t="s">
        <v>11708</v>
      </c>
      <c r="C6456" s="398" t="s">
        <v>11617</v>
      </c>
      <c r="D6456" s="400" t="s">
        <v>6953</v>
      </c>
    </row>
    <row r="6457" spans="1:4" ht="13.5">
      <c r="A6457" s="399">
        <v>100281</v>
      </c>
      <c r="B6457" s="398" t="s">
        <v>11709</v>
      </c>
      <c r="C6457" s="398" t="s">
        <v>11617</v>
      </c>
      <c r="D6457" s="400" t="s">
        <v>9775</v>
      </c>
    </row>
    <row r="6458" spans="1:4" ht="13.5">
      <c r="A6458" s="399">
        <v>100282</v>
      </c>
      <c r="B6458" s="398" t="s">
        <v>11710</v>
      </c>
      <c r="C6458" s="398" t="s">
        <v>11633</v>
      </c>
      <c r="D6458" s="400" t="s">
        <v>4369</v>
      </c>
    </row>
    <row r="6459" spans="1:4" ht="13.5">
      <c r="A6459" s="399">
        <v>100283</v>
      </c>
      <c r="B6459" s="398" t="s">
        <v>11711</v>
      </c>
      <c r="C6459" s="398" t="s">
        <v>11633</v>
      </c>
      <c r="D6459" s="400" t="s">
        <v>16954</v>
      </c>
    </row>
    <row r="6460" spans="1:4" ht="13.5">
      <c r="A6460" s="399">
        <v>100284</v>
      </c>
      <c r="B6460" s="398" t="s">
        <v>11712</v>
      </c>
      <c r="C6460" s="398" t="s">
        <v>11633</v>
      </c>
      <c r="D6460" s="400" t="s">
        <v>16955</v>
      </c>
    </row>
    <row r="6461" spans="1:4" ht="13.5">
      <c r="A6461" s="399">
        <v>100285</v>
      </c>
      <c r="B6461" s="398" t="s">
        <v>11714</v>
      </c>
      <c r="C6461" s="398" t="s">
        <v>11653</v>
      </c>
      <c r="D6461" s="400" t="s">
        <v>16956</v>
      </c>
    </row>
    <row r="6462" spans="1:4" ht="13.5">
      <c r="A6462" s="399">
        <v>100286</v>
      </c>
      <c r="B6462" s="398" t="s">
        <v>11716</v>
      </c>
      <c r="C6462" s="398" t="s">
        <v>11653</v>
      </c>
      <c r="D6462" s="400" t="s">
        <v>6836</v>
      </c>
    </row>
    <row r="6463" spans="1:4" ht="13.5">
      <c r="A6463" s="399">
        <v>100287</v>
      </c>
      <c r="B6463" s="398" t="s">
        <v>11717</v>
      </c>
      <c r="C6463" s="398" t="s">
        <v>11653</v>
      </c>
      <c r="D6463" s="400" t="s">
        <v>16950</v>
      </c>
    </row>
    <row r="6464" spans="1:4" ht="13.5">
      <c r="A6464" s="399">
        <v>99802</v>
      </c>
      <c r="B6464" s="398" t="s">
        <v>11718</v>
      </c>
      <c r="C6464" s="398" t="s">
        <v>2498</v>
      </c>
      <c r="D6464" s="400" t="s">
        <v>4922</v>
      </c>
    </row>
    <row r="6465" spans="1:4" ht="13.5">
      <c r="A6465" s="399">
        <v>99803</v>
      </c>
      <c r="B6465" s="398" t="s">
        <v>11719</v>
      </c>
      <c r="C6465" s="398" t="s">
        <v>2498</v>
      </c>
      <c r="D6465" s="400" t="s">
        <v>4657</v>
      </c>
    </row>
    <row r="6466" spans="1:4" ht="13.5">
      <c r="A6466" s="399">
        <v>99804</v>
      </c>
      <c r="B6466" s="398" t="s">
        <v>11721</v>
      </c>
      <c r="C6466" s="398" t="s">
        <v>2498</v>
      </c>
      <c r="D6466" s="400" t="s">
        <v>5159</v>
      </c>
    </row>
    <row r="6467" spans="1:4" ht="13.5">
      <c r="A6467" s="399">
        <v>99805</v>
      </c>
      <c r="B6467" s="398" t="s">
        <v>11722</v>
      </c>
      <c r="C6467" s="398" t="s">
        <v>2498</v>
      </c>
      <c r="D6467" s="400" t="s">
        <v>8421</v>
      </c>
    </row>
    <row r="6468" spans="1:4" ht="13.5">
      <c r="A6468" s="399">
        <v>99806</v>
      </c>
      <c r="B6468" s="398" t="s">
        <v>11724</v>
      </c>
      <c r="C6468" s="398" t="s">
        <v>2498</v>
      </c>
      <c r="D6468" s="400" t="s">
        <v>11725</v>
      </c>
    </row>
    <row r="6469" spans="1:4" ht="13.5">
      <c r="A6469" s="399">
        <v>99807</v>
      </c>
      <c r="B6469" s="398" t="s">
        <v>11726</v>
      </c>
      <c r="C6469" s="398" t="s">
        <v>2498</v>
      </c>
      <c r="D6469" s="400" t="s">
        <v>5251</v>
      </c>
    </row>
    <row r="6470" spans="1:4" ht="13.5">
      <c r="A6470" s="399">
        <v>99808</v>
      </c>
      <c r="B6470" s="398" t="s">
        <v>11728</v>
      </c>
      <c r="C6470" s="398" t="s">
        <v>2498</v>
      </c>
      <c r="D6470" s="400" t="s">
        <v>5494</v>
      </c>
    </row>
    <row r="6471" spans="1:4" ht="13.5">
      <c r="A6471" s="399">
        <v>99809</v>
      </c>
      <c r="B6471" s="398" t="s">
        <v>11729</v>
      </c>
      <c r="C6471" s="398" t="s">
        <v>2498</v>
      </c>
      <c r="D6471" s="400" t="s">
        <v>4455</v>
      </c>
    </row>
    <row r="6472" spans="1:4" ht="13.5">
      <c r="A6472" s="399">
        <v>99810</v>
      </c>
      <c r="B6472" s="398" t="s">
        <v>11730</v>
      </c>
      <c r="C6472" s="398" t="s">
        <v>2498</v>
      </c>
      <c r="D6472" s="400" t="s">
        <v>4971</v>
      </c>
    </row>
    <row r="6473" spans="1:4" ht="13.5">
      <c r="A6473" s="399">
        <v>99811</v>
      </c>
      <c r="B6473" s="398" t="s">
        <v>11732</v>
      </c>
      <c r="C6473" s="398" t="s">
        <v>2498</v>
      </c>
      <c r="D6473" s="400" t="s">
        <v>11892</v>
      </c>
    </row>
    <row r="6474" spans="1:4" ht="13.5">
      <c r="A6474" s="399">
        <v>99812</v>
      </c>
      <c r="B6474" s="398" t="s">
        <v>11734</v>
      </c>
      <c r="C6474" s="398" t="s">
        <v>2498</v>
      </c>
      <c r="D6474" s="400" t="s">
        <v>13512</v>
      </c>
    </row>
    <row r="6475" spans="1:4" ht="13.5">
      <c r="A6475" s="399">
        <v>99813</v>
      </c>
      <c r="B6475" s="398" t="s">
        <v>11736</v>
      </c>
      <c r="C6475" s="398" t="s">
        <v>2498</v>
      </c>
      <c r="D6475" s="400" t="s">
        <v>4954</v>
      </c>
    </row>
    <row r="6476" spans="1:4" ht="13.5">
      <c r="A6476" s="399">
        <v>99814</v>
      </c>
      <c r="B6476" s="398" t="s">
        <v>11737</v>
      </c>
      <c r="C6476" s="398" t="s">
        <v>2498</v>
      </c>
      <c r="D6476" s="400" t="s">
        <v>4663</v>
      </c>
    </row>
    <row r="6477" spans="1:4" ht="13.5">
      <c r="A6477" s="399">
        <v>99815</v>
      </c>
      <c r="B6477" s="398" t="s">
        <v>11738</v>
      </c>
      <c r="C6477" s="398" t="s">
        <v>82</v>
      </c>
      <c r="D6477" s="400" t="s">
        <v>11942</v>
      </c>
    </row>
    <row r="6478" spans="1:4" ht="13.5">
      <c r="A6478" s="399">
        <v>99816</v>
      </c>
      <c r="B6478" s="398" t="s">
        <v>11739</v>
      </c>
      <c r="C6478" s="398" t="s">
        <v>82</v>
      </c>
      <c r="D6478" s="400" t="s">
        <v>11940</v>
      </c>
    </row>
    <row r="6479" spans="1:4" ht="13.5">
      <c r="A6479" s="399">
        <v>99817</v>
      </c>
      <c r="B6479" s="398" t="s">
        <v>11740</v>
      </c>
      <c r="C6479" s="398" t="s">
        <v>82</v>
      </c>
      <c r="D6479" s="400" t="s">
        <v>8433</v>
      </c>
    </row>
    <row r="6480" spans="1:4" ht="13.5">
      <c r="A6480" s="399">
        <v>99818</v>
      </c>
      <c r="B6480" s="398" t="s">
        <v>11741</v>
      </c>
      <c r="C6480" s="398" t="s">
        <v>82</v>
      </c>
      <c r="D6480" s="400" t="s">
        <v>8433</v>
      </c>
    </row>
    <row r="6481" spans="1:4" ht="13.5">
      <c r="A6481" s="399">
        <v>99819</v>
      </c>
      <c r="B6481" s="398" t="s">
        <v>11742</v>
      </c>
      <c r="C6481" s="398" t="s">
        <v>2498</v>
      </c>
      <c r="D6481" s="400" t="s">
        <v>6940</v>
      </c>
    </row>
    <row r="6482" spans="1:4" ht="13.5">
      <c r="A6482" s="399">
        <v>99820</v>
      </c>
      <c r="B6482" s="398" t="s">
        <v>11743</v>
      </c>
      <c r="C6482" s="398" t="s">
        <v>2498</v>
      </c>
      <c r="D6482" s="400" t="s">
        <v>11897</v>
      </c>
    </row>
    <row r="6483" spans="1:4" ht="13.5">
      <c r="A6483" s="399">
        <v>99821</v>
      </c>
      <c r="B6483" s="398" t="s">
        <v>11745</v>
      </c>
      <c r="C6483" s="398" t="s">
        <v>2498</v>
      </c>
      <c r="D6483" s="400" t="s">
        <v>16957</v>
      </c>
    </row>
    <row r="6484" spans="1:4" ht="13.5">
      <c r="A6484" s="399">
        <v>99822</v>
      </c>
      <c r="B6484" s="398" t="s">
        <v>11747</v>
      </c>
      <c r="C6484" s="398" t="s">
        <v>2498</v>
      </c>
      <c r="D6484" s="400" t="s">
        <v>11643</v>
      </c>
    </row>
    <row r="6485" spans="1:4" ht="13.5">
      <c r="A6485" s="399">
        <v>99823</v>
      </c>
      <c r="B6485" s="398" t="s">
        <v>11748</v>
      </c>
      <c r="C6485" s="398" t="s">
        <v>2498</v>
      </c>
      <c r="D6485" s="400" t="s">
        <v>16958</v>
      </c>
    </row>
    <row r="6486" spans="1:4" ht="13.5">
      <c r="A6486" s="399">
        <v>99824</v>
      </c>
      <c r="B6486" s="398" t="s">
        <v>11749</v>
      </c>
      <c r="C6486" s="398" t="s">
        <v>2498</v>
      </c>
      <c r="D6486" s="400" t="s">
        <v>5101</v>
      </c>
    </row>
    <row r="6487" spans="1:4" ht="13.5">
      <c r="A6487" s="399">
        <v>99825</v>
      </c>
      <c r="B6487" s="398" t="s">
        <v>11750</v>
      </c>
      <c r="C6487" s="398" t="s">
        <v>2498</v>
      </c>
      <c r="D6487" s="400" t="s">
        <v>10234</v>
      </c>
    </row>
    <row r="6488" spans="1:4" ht="13.5">
      <c r="A6488" s="399">
        <v>99826</v>
      </c>
      <c r="B6488" s="398" t="s">
        <v>11751</v>
      </c>
      <c r="C6488" s="398" t="s">
        <v>2498</v>
      </c>
      <c r="D6488" s="400" t="s">
        <v>11873</v>
      </c>
    </row>
    <row r="6489" spans="1:4" ht="13.5">
      <c r="A6489" s="399">
        <v>97010</v>
      </c>
      <c r="B6489" s="398" t="s">
        <v>11752</v>
      </c>
      <c r="C6489" s="398" t="s">
        <v>81</v>
      </c>
      <c r="D6489" s="400" t="s">
        <v>16959</v>
      </c>
    </row>
    <row r="6490" spans="1:4" ht="13.5">
      <c r="A6490" s="399">
        <v>97011</v>
      </c>
      <c r="B6490" s="398" t="s">
        <v>11753</v>
      </c>
      <c r="C6490" s="398" t="s">
        <v>81</v>
      </c>
      <c r="D6490" s="400" t="s">
        <v>6421</v>
      </c>
    </row>
    <row r="6491" spans="1:4" ht="13.5">
      <c r="A6491" s="399">
        <v>97012</v>
      </c>
      <c r="B6491" s="398" t="s">
        <v>11754</v>
      </c>
      <c r="C6491" s="398" t="s">
        <v>81</v>
      </c>
      <c r="D6491" s="400" t="s">
        <v>4148</v>
      </c>
    </row>
    <row r="6492" spans="1:4" ht="13.5">
      <c r="A6492" s="399">
        <v>97013</v>
      </c>
      <c r="B6492" s="398" t="s">
        <v>11755</v>
      </c>
      <c r="C6492" s="398" t="s">
        <v>81</v>
      </c>
      <c r="D6492" s="400" t="s">
        <v>16960</v>
      </c>
    </row>
    <row r="6493" spans="1:4" ht="13.5">
      <c r="A6493" s="399">
        <v>97014</v>
      </c>
      <c r="B6493" s="398" t="s">
        <v>11756</v>
      </c>
      <c r="C6493" s="398" t="s">
        <v>81</v>
      </c>
      <c r="D6493" s="400" t="s">
        <v>16961</v>
      </c>
    </row>
    <row r="6494" spans="1:4" ht="13.5">
      <c r="A6494" s="399">
        <v>97015</v>
      </c>
      <c r="B6494" s="398" t="s">
        <v>11757</v>
      </c>
      <c r="C6494" s="398" t="s">
        <v>81</v>
      </c>
      <c r="D6494" s="400" t="s">
        <v>13420</v>
      </c>
    </row>
    <row r="6495" spans="1:4" ht="13.5">
      <c r="A6495" s="399">
        <v>97016</v>
      </c>
      <c r="B6495" s="398" t="s">
        <v>11758</v>
      </c>
      <c r="C6495" s="398" t="s">
        <v>81</v>
      </c>
      <c r="D6495" s="400" t="s">
        <v>16962</v>
      </c>
    </row>
    <row r="6496" spans="1:4" ht="13.5">
      <c r="A6496" s="399">
        <v>97017</v>
      </c>
      <c r="B6496" s="398" t="s">
        <v>11759</v>
      </c>
      <c r="C6496" s="398" t="s">
        <v>81</v>
      </c>
      <c r="D6496" s="400" t="s">
        <v>16963</v>
      </c>
    </row>
    <row r="6497" spans="1:4" ht="13.5">
      <c r="A6497" s="399">
        <v>97018</v>
      </c>
      <c r="B6497" s="398" t="s">
        <v>11760</v>
      </c>
      <c r="C6497" s="398" t="s">
        <v>81</v>
      </c>
      <c r="D6497" s="400" t="s">
        <v>16964</v>
      </c>
    </row>
    <row r="6498" spans="1:4" ht="13.5">
      <c r="A6498" s="399">
        <v>97031</v>
      </c>
      <c r="B6498" s="398" t="s">
        <v>11762</v>
      </c>
      <c r="C6498" s="398" t="s">
        <v>81</v>
      </c>
      <c r="D6498" s="400" t="s">
        <v>16965</v>
      </c>
    </row>
    <row r="6499" spans="1:4" ht="13.5">
      <c r="A6499" s="399">
        <v>97032</v>
      </c>
      <c r="B6499" s="398" t="s">
        <v>11763</v>
      </c>
      <c r="C6499" s="398" t="s">
        <v>81</v>
      </c>
      <c r="D6499" s="400" t="s">
        <v>5727</v>
      </c>
    </row>
    <row r="6500" spans="1:4" ht="13.5">
      <c r="A6500" s="399">
        <v>97033</v>
      </c>
      <c r="B6500" s="398" t="s">
        <v>11765</v>
      </c>
      <c r="C6500" s="398" t="s">
        <v>81</v>
      </c>
      <c r="D6500" s="400" t="s">
        <v>16966</v>
      </c>
    </row>
    <row r="6501" spans="1:4" ht="13.5">
      <c r="A6501" s="399">
        <v>97034</v>
      </c>
      <c r="B6501" s="398" t="s">
        <v>11766</v>
      </c>
      <c r="C6501" s="398" t="s">
        <v>81</v>
      </c>
      <c r="D6501" s="400" t="s">
        <v>13379</v>
      </c>
    </row>
    <row r="6502" spans="1:4" ht="13.5">
      <c r="A6502" s="399">
        <v>97039</v>
      </c>
      <c r="B6502" s="398" t="s">
        <v>11767</v>
      </c>
      <c r="C6502" s="398" t="s">
        <v>2498</v>
      </c>
      <c r="D6502" s="400" t="s">
        <v>6557</v>
      </c>
    </row>
    <row r="6503" spans="1:4" ht="13.5">
      <c r="A6503" s="399">
        <v>97040</v>
      </c>
      <c r="B6503" s="398" t="s">
        <v>11768</v>
      </c>
      <c r="C6503" s="398" t="s">
        <v>2498</v>
      </c>
      <c r="D6503" s="400" t="s">
        <v>12172</v>
      </c>
    </row>
    <row r="6504" spans="1:4" ht="13.5">
      <c r="A6504" s="399">
        <v>97041</v>
      </c>
      <c r="B6504" s="398" t="s">
        <v>11769</v>
      </c>
      <c r="C6504" s="398" t="s">
        <v>2498</v>
      </c>
      <c r="D6504" s="400" t="s">
        <v>16967</v>
      </c>
    </row>
    <row r="6505" spans="1:4" ht="13.5">
      <c r="A6505" s="399">
        <v>97046</v>
      </c>
      <c r="B6505" s="398" t="s">
        <v>11770</v>
      </c>
      <c r="C6505" s="398" t="s">
        <v>2498</v>
      </c>
      <c r="D6505" s="400" t="s">
        <v>11867</v>
      </c>
    </row>
    <row r="6506" spans="1:4" ht="13.5">
      <c r="A6506" s="399">
        <v>97047</v>
      </c>
      <c r="B6506" s="398" t="s">
        <v>11771</v>
      </c>
      <c r="C6506" s="398" t="s">
        <v>2498</v>
      </c>
      <c r="D6506" s="400" t="s">
        <v>5039</v>
      </c>
    </row>
    <row r="6507" spans="1:4" ht="13.5">
      <c r="A6507" s="399">
        <v>97048</v>
      </c>
      <c r="B6507" s="398" t="s">
        <v>11772</v>
      </c>
      <c r="C6507" s="398" t="s">
        <v>2498</v>
      </c>
      <c r="D6507" s="400" t="s">
        <v>4706</v>
      </c>
    </row>
    <row r="6508" spans="1:4" ht="13.5">
      <c r="A6508" s="399">
        <v>97054</v>
      </c>
      <c r="B6508" s="398" t="s">
        <v>11773</v>
      </c>
      <c r="C6508" s="398" t="s">
        <v>82</v>
      </c>
      <c r="D6508" s="400" t="s">
        <v>16968</v>
      </c>
    </row>
    <row r="6509" spans="1:4" ht="13.5">
      <c r="A6509" s="399">
        <v>97062</v>
      </c>
      <c r="B6509" s="398" t="s">
        <v>11774</v>
      </c>
      <c r="C6509" s="398" t="s">
        <v>2498</v>
      </c>
      <c r="D6509" s="400" t="s">
        <v>15527</v>
      </c>
    </row>
    <row r="6510" spans="1:4" ht="13.5">
      <c r="A6510" s="399">
        <v>97063</v>
      </c>
      <c r="B6510" s="398" t="s">
        <v>11775</v>
      </c>
      <c r="C6510" s="398" t="s">
        <v>2498</v>
      </c>
      <c r="D6510" s="400" t="s">
        <v>7376</v>
      </c>
    </row>
    <row r="6511" spans="1:4" ht="13.5">
      <c r="A6511" s="399">
        <v>97064</v>
      </c>
      <c r="B6511" s="398" t="s">
        <v>11776</v>
      </c>
      <c r="C6511" s="398" t="s">
        <v>81</v>
      </c>
      <c r="D6511" s="400" t="s">
        <v>13283</v>
      </c>
    </row>
    <row r="6512" spans="1:4" ht="13.5">
      <c r="A6512" s="399">
        <v>97065</v>
      </c>
      <c r="B6512" s="398" t="s">
        <v>11778</v>
      </c>
      <c r="C6512" s="398" t="s">
        <v>75</v>
      </c>
      <c r="D6512" s="400" t="s">
        <v>10121</v>
      </c>
    </row>
    <row r="6513" spans="1:4" ht="13.5">
      <c r="A6513" s="399">
        <v>97066</v>
      </c>
      <c r="B6513" s="398" t="s">
        <v>11779</v>
      </c>
      <c r="C6513" s="398" t="s">
        <v>2498</v>
      </c>
      <c r="D6513" s="400" t="s">
        <v>6340</v>
      </c>
    </row>
    <row r="6514" spans="1:4" ht="13.5">
      <c r="A6514" s="399">
        <v>97067</v>
      </c>
      <c r="B6514" s="398" t="s">
        <v>11780</v>
      </c>
      <c r="C6514" s="398" t="s">
        <v>81</v>
      </c>
      <c r="D6514" s="400" t="s">
        <v>16969</v>
      </c>
    </row>
    <row r="6515" spans="1:4" ht="13.5">
      <c r="A6515" s="399">
        <v>97621</v>
      </c>
      <c r="B6515" s="398" t="s">
        <v>11781</v>
      </c>
      <c r="C6515" s="398" t="s">
        <v>75</v>
      </c>
      <c r="D6515" s="400" t="s">
        <v>16970</v>
      </c>
    </row>
    <row r="6516" spans="1:4" ht="13.5">
      <c r="A6516" s="399">
        <v>97622</v>
      </c>
      <c r="B6516" s="398" t="s">
        <v>11782</v>
      </c>
      <c r="C6516" s="398" t="s">
        <v>75</v>
      </c>
      <c r="D6516" s="400" t="s">
        <v>16971</v>
      </c>
    </row>
    <row r="6517" spans="1:4" ht="13.5">
      <c r="A6517" s="399">
        <v>97623</v>
      </c>
      <c r="B6517" s="398" t="s">
        <v>11783</v>
      </c>
      <c r="C6517" s="398" t="s">
        <v>75</v>
      </c>
      <c r="D6517" s="400" t="s">
        <v>16972</v>
      </c>
    </row>
    <row r="6518" spans="1:4" ht="13.5">
      <c r="A6518" s="399">
        <v>97624</v>
      </c>
      <c r="B6518" s="398" t="s">
        <v>11784</v>
      </c>
      <c r="C6518" s="398" t="s">
        <v>75</v>
      </c>
      <c r="D6518" s="400" t="s">
        <v>10631</v>
      </c>
    </row>
    <row r="6519" spans="1:4" ht="13.5">
      <c r="A6519" s="399">
        <v>97625</v>
      </c>
      <c r="B6519" s="398" t="s">
        <v>11785</v>
      </c>
      <c r="C6519" s="398" t="s">
        <v>75</v>
      </c>
      <c r="D6519" s="400" t="s">
        <v>16973</v>
      </c>
    </row>
    <row r="6520" spans="1:4" ht="13.5">
      <c r="A6520" s="399">
        <v>97626</v>
      </c>
      <c r="B6520" s="398" t="s">
        <v>11786</v>
      </c>
      <c r="C6520" s="398" t="s">
        <v>75</v>
      </c>
      <c r="D6520" s="400" t="s">
        <v>16974</v>
      </c>
    </row>
    <row r="6521" spans="1:4" ht="13.5">
      <c r="A6521" s="399">
        <v>97627</v>
      </c>
      <c r="B6521" s="398" t="s">
        <v>11787</v>
      </c>
      <c r="C6521" s="398" t="s">
        <v>75</v>
      </c>
      <c r="D6521" s="400" t="s">
        <v>16975</v>
      </c>
    </row>
    <row r="6522" spans="1:4" ht="13.5">
      <c r="A6522" s="399">
        <v>97628</v>
      </c>
      <c r="B6522" s="398" t="s">
        <v>11788</v>
      </c>
      <c r="C6522" s="398" t="s">
        <v>75</v>
      </c>
      <c r="D6522" s="400" t="s">
        <v>16976</v>
      </c>
    </row>
    <row r="6523" spans="1:4" ht="13.5">
      <c r="A6523" s="399">
        <v>97629</v>
      </c>
      <c r="B6523" s="398" t="s">
        <v>11789</v>
      </c>
      <c r="C6523" s="398" t="s">
        <v>75</v>
      </c>
      <c r="D6523" s="400" t="s">
        <v>12018</v>
      </c>
    </row>
    <row r="6524" spans="1:4" ht="13.5">
      <c r="A6524" s="399">
        <v>97631</v>
      </c>
      <c r="B6524" s="398" t="s">
        <v>11790</v>
      </c>
      <c r="C6524" s="398" t="s">
        <v>2498</v>
      </c>
      <c r="D6524" s="400" t="s">
        <v>5519</v>
      </c>
    </row>
    <row r="6525" spans="1:4" ht="13.5">
      <c r="A6525" s="399">
        <v>97632</v>
      </c>
      <c r="B6525" s="398" t="s">
        <v>11791</v>
      </c>
      <c r="C6525" s="398" t="s">
        <v>81</v>
      </c>
      <c r="D6525" s="400" t="s">
        <v>5616</v>
      </c>
    </row>
    <row r="6526" spans="1:4" ht="13.5">
      <c r="A6526" s="399">
        <v>97633</v>
      </c>
      <c r="B6526" s="398" t="s">
        <v>11792</v>
      </c>
      <c r="C6526" s="398" t="s">
        <v>2498</v>
      </c>
      <c r="D6526" s="400" t="s">
        <v>8784</v>
      </c>
    </row>
    <row r="6527" spans="1:4" ht="13.5">
      <c r="A6527" s="399">
        <v>97634</v>
      </c>
      <c r="B6527" s="398" t="s">
        <v>11793</v>
      </c>
      <c r="C6527" s="398" t="s">
        <v>2498</v>
      </c>
      <c r="D6527" s="400" t="s">
        <v>15169</v>
      </c>
    </row>
    <row r="6528" spans="1:4" ht="13.5">
      <c r="A6528" s="399">
        <v>97635</v>
      </c>
      <c r="B6528" s="398" t="s">
        <v>11795</v>
      </c>
      <c r="C6528" s="398" t="s">
        <v>2498</v>
      </c>
      <c r="D6528" s="400" t="s">
        <v>6206</v>
      </c>
    </row>
    <row r="6529" spans="1:4" ht="13.5">
      <c r="A6529" s="399">
        <v>97636</v>
      </c>
      <c r="B6529" s="398" t="s">
        <v>11796</v>
      </c>
      <c r="C6529" s="398" t="s">
        <v>2498</v>
      </c>
      <c r="D6529" s="400" t="s">
        <v>7268</v>
      </c>
    </row>
    <row r="6530" spans="1:4" ht="13.5">
      <c r="A6530" s="399">
        <v>97637</v>
      </c>
      <c r="B6530" s="398" t="s">
        <v>11798</v>
      </c>
      <c r="C6530" s="398" t="s">
        <v>2498</v>
      </c>
      <c r="D6530" s="400" t="s">
        <v>5085</v>
      </c>
    </row>
    <row r="6531" spans="1:4" ht="13.5">
      <c r="A6531" s="399">
        <v>97638</v>
      </c>
      <c r="B6531" s="398" t="s">
        <v>11799</v>
      </c>
      <c r="C6531" s="398" t="s">
        <v>2498</v>
      </c>
      <c r="D6531" s="400" t="s">
        <v>16977</v>
      </c>
    </row>
    <row r="6532" spans="1:4" ht="13.5">
      <c r="A6532" s="399">
        <v>97639</v>
      </c>
      <c r="B6532" s="398" t="s">
        <v>11800</v>
      </c>
      <c r="C6532" s="398" t="s">
        <v>2498</v>
      </c>
      <c r="D6532" s="400" t="s">
        <v>7190</v>
      </c>
    </row>
    <row r="6533" spans="1:4" ht="13.5">
      <c r="A6533" s="399">
        <v>97640</v>
      </c>
      <c r="B6533" s="398" t="s">
        <v>11801</v>
      </c>
      <c r="C6533" s="398" t="s">
        <v>2498</v>
      </c>
      <c r="D6533" s="400" t="s">
        <v>5583</v>
      </c>
    </row>
    <row r="6534" spans="1:4" ht="13.5">
      <c r="A6534" s="399">
        <v>97641</v>
      </c>
      <c r="B6534" s="398" t="s">
        <v>11802</v>
      </c>
      <c r="C6534" s="398" t="s">
        <v>2498</v>
      </c>
      <c r="D6534" s="400" t="s">
        <v>9770</v>
      </c>
    </row>
    <row r="6535" spans="1:4" ht="13.5">
      <c r="A6535" s="399">
        <v>97642</v>
      </c>
      <c r="B6535" s="398" t="s">
        <v>11803</v>
      </c>
      <c r="C6535" s="398" t="s">
        <v>2498</v>
      </c>
      <c r="D6535" s="400" t="s">
        <v>11687</v>
      </c>
    </row>
    <row r="6536" spans="1:4" ht="13.5">
      <c r="A6536" s="399">
        <v>97643</v>
      </c>
      <c r="B6536" s="398" t="s">
        <v>11804</v>
      </c>
      <c r="C6536" s="398" t="s">
        <v>2498</v>
      </c>
      <c r="D6536" s="400" t="s">
        <v>7471</v>
      </c>
    </row>
    <row r="6537" spans="1:4" ht="13.5">
      <c r="A6537" s="399">
        <v>97644</v>
      </c>
      <c r="B6537" s="398" t="s">
        <v>11806</v>
      </c>
      <c r="C6537" s="398" t="s">
        <v>2498</v>
      </c>
      <c r="D6537" s="400" t="s">
        <v>15415</v>
      </c>
    </row>
    <row r="6538" spans="1:4" ht="13.5">
      <c r="A6538" s="399">
        <v>97645</v>
      </c>
      <c r="B6538" s="398" t="s">
        <v>11807</v>
      </c>
      <c r="C6538" s="398" t="s">
        <v>2498</v>
      </c>
      <c r="D6538" s="400" t="s">
        <v>12150</v>
      </c>
    </row>
    <row r="6539" spans="1:4" ht="13.5">
      <c r="A6539" s="399">
        <v>97647</v>
      </c>
      <c r="B6539" s="398" t="s">
        <v>11809</v>
      </c>
      <c r="C6539" s="398" t="s">
        <v>2498</v>
      </c>
      <c r="D6539" s="400" t="s">
        <v>10157</v>
      </c>
    </row>
    <row r="6540" spans="1:4" ht="13.5">
      <c r="A6540" s="399">
        <v>97648</v>
      </c>
      <c r="B6540" s="398" t="s">
        <v>11810</v>
      </c>
      <c r="C6540" s="398" t="s">
        <v>2498</v>
      </c>
      <c r="D6540" s="400" t="s">
        <v>11602</v>
      </c>
    </row>
    <row r="6541" spans="1:4" ht="13.5">
      <c r="A6541" s="399">
        <v>97649</v>
      </c>
      <c r="B6541" s="398" t="s">
        <v>11811</v>
      </c>
      <c r="C6541" s="398" t="s">
        <v>2498</v>
      </c>
      <c r="D6541" s="400" t="s">
        <v>13058</v>
      </c>
    </row>
    <row r="6542" spans="1:4" ht="13.5">
      <c r="A6542" s="399">
        <v>97650</v>
      </c>
      <c r="B6542" s="398" t="s">
        <v>11812</v>
      </c>
      <c r="C6542" s="398" t="s">
        <v>2498</v>
      </c>
      <c r="D6542" s="400" t="s">
        <v>10434</v>
      </c>
    </row>
    <row r="6543" spans="1:4" ht="13.5">
      <c r="A6543" s="399">
        <v>97651</v>
      </c>
      <c r="B6543" s="398" t="s">
        <v>11813</v>
      </c>
      <c r="C6543" s="398" t="s">
        <v>82</v>
      </c>
      <c r="D6543" s="400" t="s">
        <v>16978</v>
      </c>
    </row>
    <row r="6544" spans="1:4" ht="13.5">
      <c r="A6544" s="399">
        <v>97652</v>
      </c>
      <c r="B6544" s="398" t="s">
        <v>11815</v>
      </c>
      <c r="C6544" s="398" t="s">
        <v>82</v>
      </c>
      <c r="D6544" s="400" t="s">
        <v>16979</v>
      </c>
    </row>
    <row r="6545" spans="1:4" ht="13.5">
      <c r="A6545" s="399">
        <v>97653</v>
      </c>
      <c r="B6545" s="398" t="s">
        <v>11816</v>
      </c>
      <c r="C6545" s="398" t="s">
        <v>82</v>
      </c>
      <c r="D6545" s="400" t="s">
        <v>16980</v>
      </c>
    </row>
    <row r="6546" spans="1:4" ht="13.5">
      <c r="A6546" s="399">
        <v>97654</v>
      </c>
      <c r="B6546" s="398" t="s">
        <v>11817</v>
      </c>
      <c r="C6546" s="398" t="s">
        <v>82</v>
      </c>
      <c r="D6546" s="400" t="s">
        <v>16981</v>
      </c>
    </row>
    <row r="6547" spans="1:4" ht="13.5">
      <c r="A6547" s="399">
        <v>97655</v>
      </c>
      <c r="B6547" s="398" t="s">
        <v>11818</v>
      </c>
      <c r="C6547" s="398" t="s">
        <v>2498</v>
      </c>
      <c r="D6547" s="400" t="s">
        <v>8526</v>
      </c>
    </row>
    <row r="6548" spans="1:4" ht="13.5">
      <c r="A6548" s="399">
        <v>97656</v>
      </c>
      <c r="B6548" s="398" t="s">
        <v>11819</v>
      </c>
      <c r="C6548" s="398" t="s">
        <v>82</v>
      </c>
      <c r="D6548" s="400" t="s">
        <v>16982</v>
      </c>
    </row>
    <row r="6549" spans="1:4" ht="13.5">
      <c r="A6549" s="399">
        <v>97657</v>
      </c>
      <c r="B6549" s="398" t="s">
        <v>11820</v>
      </c>
      <c r="C6549" s="398" t="s">
        <v>82</v>
      </c>
      <c r="D6549" s="400" t="s">
        <v>16983</v>
      </c>
    </row>
    <row r="6550" spans="1:4" ht="13.5">
      <c r="A6550" s="399">
        <v>97658</v>
      </c>
      <c r="B6550" s="398" t="s">
        <v>11821</v>
      </c>
      <c r="C6550" s="398" t="s">
        <v>82</v>
      </c>
      <c r="D6550" s="400" t="s">
        <v>16984</v>
      </c>
    </row>
    <row r="6551" spans="1:4" ht="13.5">
      <c r="A6551" s="399">
        <v>97659</v>
      </c>
      <c r="B6551" s="398" t="s">
        <v>11822</v>
      </c>
      <c r="C6551" s="398" t="s">
        <v>82</v>
      </c>
      <c r="D6551" s="400" t="s">
        <v>16985</v>
      </c>
    </row>
    <row r="6552" spans="1:4" ht="13.5">
      <c r="A6552" s="399">
        <v>97660</v>
      </c>
      <c r="B6552" s="398" t="s">
        <v>11823</v>
      </c>
      <c r="C6552" s="398" t="s">
        <v>82</v>
      </c>
      <c r="D6552" s="400" t="s">
        <v>5457</v>
      </c>
    </row>
    <row r="6553" spans="1:4" ht="13.5">
      <c r="A6553" s="399">
        <v>97661</v>
      </c>
      <c r="B6553" s="398" t="s">
        <v>11824</v>
      </c>
      <c r="C6553" s="398" t="s">
        <v>81</v>
      </c>
      <c r="D6553" s="400" t="s">
        <v>5457</v>
      </c>
    </row>
    <row r="6554" spans="1:4" ht="13.5">
      <c r="A6554" s="399">
        <v>97662</v>
      </c>
      <c r="B6554" s="398" t="s">
        <v>11825</v>
      </c>
      <c r="C6554" s="398" t="s">
        <v>81</v>
      </c>
      <c r="D6554" s="400" t="s">
        <v>4924</v>
      </c>
    </row>
    <row r="6555" spans="1:4" ht="13.5">
      <c r="A6555" s="399">
        <v>97663</v>
      </c>
      <c r="B6555" s="398" t="s">
        <v>11826</v>
      </c>
      <c r="C6555" s="398" t="s">
        <v>82</v>
      </c>
      <c r="D6555" s="400" t="s">
        <v>7229</v>
      </c>
    </row>
    <row r="6556" spans="1:4" ht="13.5">
      <c r="A6556" s="399">
        <v>97664</v>
      </c>
      <c r="B6556" s="398" t="s">
        <v>11827</v>
      </c>
      <c r="C6556" s="398" t="s">
        <v>82</v>
      </c>
      <c r="D6556" s="400" t="s">
        <v>4937</v>
      </c>
    </row>
    <row r="6557" spans="1:4" ht="13.5">
      <c r="A6557" s="399">
        <v>97665</v>
      </c>
      <c r="B6557" s="398" t="s">
        <v>11828</v>
      </c>
      <c r="C6557" s="398" t="s">
        <v>82</v>
      </c>
      <c r="D6557" s="400" t="s">
        <v>5291</v>
      </c>
    </row>
    <row r="6558" spans="1:4" ht="13.5">
      <c r="A6558" s="399">
        <v>97666</v>
      </c>
      <c r="B6558" s="398" t="s">
        <v>11829</v>
      </c>
      <c r="C6558" s="398" t="s">
        <v>82</v>
      </c>
      <c r="D6558" s="400" t="s">
        <v>11946</v>
      </c>
    </row>
    <row r="6559" spans="1:4" ht="13.5">
      <c r="A6559" s="399">
        <v>95967</v>
      </c>
      <c r="B6559" s="398" t="s">
        <v>11830</v>
      </c>
      <c r="C6559" s="398" t="s">
        <v>74</v>
      </c>
      <c r="D6559" s="400" t="s">
        <v>11831</v>
      </c>
    </row>
    <row r="6560" spans="1:4" ht="13.5">
      <c r="A6560" s="399">
        <v>99058</v>
      </c>
      <c r="B6560" s="398" t="s">
        <v>11832</v>
      </c>
      <c r="C6560" s="398" t="s">
        <v>82</v>
      </c>
      <c r="D6560" s="400" t="s">
        <v>4018</v>
      </c>
    </row>
    <row r="6561" spans="1:4" ht="13.5">
      <c r="A6561" s="399">
        <v>99059</v>
      </c>
      <c r="B6561" s="398" t="s">
        <v>11833</v>
      </c>
      <c r="C6561" s="398" t="s">
        <v>81</v>
      </c>
      <c r="D6561" s="400" t="s">
        <v>7911</v>
      </c>
    </row>
    <row r="6562" spans="1:4" ht="13.5">
      <c r="A6562" s="399">
        <v>99060</v>
      </c>
      <c r="B6562" s="398" t="s">
        <v>11835</v>
      </c>
      <c r="C6562" s="398" t="s">
        <v>82</v>
      </c>
      <c r="D6562" s="400" t="s">
        <v>16986</v>
      </c>
    </row>
    <row r="6563" spans="1:4" ht="13.5">
      <c r="A6563" s="399">
        <v>99061</v>
      </c>
      <c r="B6563" s="398" t="s">
        <v>11836</v>
      </c>
      <c r="C6563" s="398" t="s">
        <v>82</v>
      </c>
      <c r="D6563" s="400" t="s">
        <v>13460</v>
      </c>
    </row>
    <row r="6564" spans="1:4" ht="13.5">
      <c r="A6564" s="399">
        <v>99062</v>
      </c>
      <c r="B6564" s="398" t="s">
        <v>11837</v>
      </c>
      <c r="C6564" s="398" t="s">
        <v>82</v>
      </c>
      <c r="D6564" s="400" t="s">
        <v>4272</v>
      </c>
    </row>
    <row r="6565" spans="1:4" ht="13.5">
      <c r="A6565" s="399">
        <v>99063</v>
      </c>
      <c r="B6565" s="398" t="s">
        <v>11838</v>
      </c>
      <c r="C6565" s="398" t="s">
        <v>81</v>
      </c>
      <c r="D6565" s="400" t="s">
        <v>13289</v>
      </c>
    </row>
    <row r="6566" spans="1:4" ht="13.5">
      <c r="A6566" s="399">
        <v>99064</v>
      </c>
      <c r="B6566" s="398" t="s">
        <v>11839</v>
      </c>
      <c r="C6566" s="398" t="s">
        <v>81</v>
      </c>
      <c r="D6566" s="400" t="s">
        <v>5149</v>
      </c>
    </row>
    <row r="6567" spans="1:4" ht="13.5">
      <c r="A6567" s="399">
        <v>93588</v>
      </c>
      <c r="B6567" s="398" t="s">
        <v>11841</v>
      </c>
      <c r="C6567" s="398" t="s">
        <v>11613</v>
      </c>
      <c r="D6567" s="400" t="s">
        <v>16987</v>
      </c>
    </row>
    <row r="6568" spans="1:4" ht="13.5">
      <c r="A6568" s="399">
        <v>93589</v>
      </c>
      <c r="B6568" s="398" t="s">
        <v>11843</v>
      </c>
      <c r="C6568" s="398" t="s">
        <v>11613</v>
      </c>
      <c r="D6568" s="400" t="s">
        <v>12048</v>
      </c>
    </row>
    <row r="6569" spans="1:4" ht="13.5">
      <c r="A6569" s="399">
        <v>93590</v>
      </c>
      <c r="B6569" s="398" t="s">
        <v>11845</v>
      </c>
      <c r="C6569" s="398" t="s">
        <v>11613</v>
      </c>
      <c r="D6569" s="400" t="s">
        <v>5015</v>
      </c>
    </row>
    <row r="6570" spans="1:4" ht="13.5">
      <c r="A6570" s="399">
        <v>93591</v>
      </c>
      <c r="B6570" s="398" t="s">
        <v>11847</v>
      </c>
      <c r="C6570" s="398" t="s">
        <v>11613</v>
      </c>
      <c r="D6570" s="400" t="s">
        <v>5109</v>
      </c>
    </row>
    <row r="6571" spans="1:4" ht="13.5">
      <c r="A6571" s="399">
        <v>93592</v>
      </c>
      <c r="B6571" s="398" t="s">
        <v>11849</v>
      </c>
      <c r="C6571" s="398" t="s">
        <v>11613</v>
      </c>
      <c r="D6571" s="400" t="s">
        <v>16988</v>
      </c>
    </row>
    <row r="6572" spans="1:4" ht="13.5">
      <c r="A6572" s="399">
        <v>93593</v>
      </c>
      <c r="B6572" s="398" t="s">
        <v>11851</v>
      </c>
      <c r="C6572" s="398" t="s">
        <v>11613</v>
      </c>
      <c r="D6572" s="400" t="s">
        <v>11725</v>
      </c>
    </row>
    <row r="6573" spans="1:4" ht="13.5">
      <c r="A6573" s="399">
        <v>93594</v>
      </c>
      <c r="B6573" s="398" t="s">
        <v>11853</v>
      </c>
      <c r="C6573" s="398" t="s">
        <v>10545</v>
      </c>
      <c r="D6573" s="400" t="s">
        <v>4896</v>
      </c>
    </row>
    <row r="6574" spans="1:4" ht="13.5">
      <c r="A6574" s="399">
        <v>93595</v>
      </c>
      <c r="B6574" s="398" t="s">
        <v>11854</v>
      </c>
      <c r="C6574" s="398" t="s">
        <v>10545</v>
      </c>
      <c r="D6574" s="400" t="s">
        <v>10773</v>
      </c>
    </row>
    <row r="6575" spans="1:4" ht="13.5">
      <c r="A6575" s="399">
        <v>93596</v>
      </c>
      <c r="B6575" s="398" t="s">
        <v>11856</v>
      </c>
      <c r="C6575" s="398" t="s">
        <v>10545</v>
      </c>
      <c r="D6575" s="400" t="s">
        <v>4717</v>
      </c>
    </row>
    <row r="6576" spans="1:4" ht="13.5">
      <c r="A6576" s="399">
        <v>93597</v>
      </c>
      <c r="B6576" s="398" t="s">
        <v>11857</v>
      </c>
      <c r="C6576" s="398" t="s">
        <v>10545</v>
      </c>
      <c r="D6576" s="400" t="s">
        <v>5119</v>
      </c>
    </row>
    <row r="6577" spans="1:4" ht="13.5">
      <c r="A6577" s="399">
        <v>93598</v>
      </c>
      <c r="B6577" s="398" t="s">
        <v>11858</v>
      </c>
      <c r="C6577" s="398" t="s">
        <v>10545</v>
      </c>
      <c r="D6577" s="400" t="s">
        <v>11873</v>
      </c>
    </row>
    <row r="6578" spans="1:4" ht="13.5">
      <c r="A6578" s="399">
        <v>93599</v>
      </c>
      <c r="B6578" s="398" t="s">
        <v>11859</v>
      </c>
      <c r="C6578" s="398" t="s">
        <v>10545</v>
      </c>
      <c r="D6578" s="400" t="s">
        <v>4624</v>
      </c>
    </row>
    <row r="6579" spans="1:4" ht="13.5">
      <c r="A6579" s="399">
        <v>95425</v>
      </c>
      <c r="B6579" s="398" t="s">
        <v>11860</v>
      </c>
      <c r="C6579" s="398" t="s">
        <v>11613</v>
      </c>
      <c r="D6579" s="400" t="s">
        <v>11869</v>
      </c>
    </row>
    <row r="6580" spans="1:4" ht="13.5">
      <c r="A6580" s="399">
        <v>95426</v>
      </c>
      <c r="B6580" s="398" t="s">
        <v>11861</v>
      </c>
      <c r="C6580" s="398" t="s">
        <v>11613</v>
      </c>
      <c r="D6580" s="400" t="s">
        <v>12888</v>
      </c>
    </row>
    <row r="6581" spans="1:4" ht="13.5">
      <c r="A6581" s="399">
        <v>95427</v>
      </c>
      <c r="B6581" s="398" t="s">
        <v>11862</v>
      </c>
      <c r="C6581" s="398" t="s">
        <v>11613</v>
      </c>
      <c r="D6581" s="400" t="s">
        <v>5596</v>
      </c>
    </row>
    <row r="6582" spans="1:4" ht="13.5">
      <c r="A6582" s="399">
        <v>95428</v>
      </c>
      <c r="B6582" s="398" t="s">
        <v>11863</v>
      </c>
      <c r="C6582" s="398" t="s">
        <v>10545</v>
      </c>
      <c r="D6582" s="400" t="s">
        <v>4157</v>
      </c>
    </row>
    <row r="6583" spans="1:4" ht="13.5">
      <c r="A6583" s="399">
        <v>95429</v>
      </c>
      <c r="B6583" s="398" t="s">
        <v>11865</v>
      </c>
      <c r="C6583" s="398" t="s">
        <v>10545</v>
      </c>
      <c r="D6583" s="400" t="s">
        <v>5291</v>
      </c>
    </row>
    <row r="6584" spans="1:4" ht="13.5">
      <c r="A6584" s="399">
        <v>95430</v>
      </c>
      <c r="B6584" s="398" t="s">
        <v>11866</v>
      </c>
      <c r="C6584" s="398" t="s">
        <v>10545</v>
      </c>
      <c r="D6584" s="400" t="s">
        <v>5114</v>
      </c>
    </row>
    <row r="6585" spans="1:4" ht="13.5">
      <c r="A6585" s="399">
        <v>95875</v>
      </c>
      <c r="B6585" s="398" t="s">
        <v>11868</v>
      </c>
      <c r="C6585" s="398" t="s">
        <v>11613</v>
      </c>
      <c r="D6585" s="400" t="s">
        <v>4663</v>
      </c>
    </row>
    <row r="6586" spans="1:4" ht="13.5">
      <c r="A6586" s="399">
        <v>95876</v>
      </c>
      <c r="B6586" s="398" t="s">
        <v>11870</v>
      </c>
      <c r="C6586" s="398" t="s">
        <v>11613</v>
      </c>
      <c r="D6586" s="400" t="s">
        <v>13441</v>
      </c>
    </row>
    <row r="6587" spans="1:4" ht="13.5">
      <c r="A6587" s="399">
        <v>95877</v>
      </c>
      <c r="B6587" s="398" t="s">
        <v>11871</v>
      </c>
      <c r="C6587" s="398" t="s">
        <v>11613</v>
      </c>
      <c r="D6587" s="400" t="s">
        <v>16989</v>
      </c>
    </row>
    <row r="6588" spans="1:4" ht="13.5">
      <c r="A6588" s="399">
        <v>95878</v>
      </c>
      <c r="B6588" s="398" t="s">
        <v>11872</v>
      </c>
      <c r="C6588" s="398" t="s">
        <v>10545</v>
      </c>
      <c r="D6588" s="400" t="s">
        <v>5291</v>
      </c>
    </row>
    <row r="6589" spans="1:4" ht="13.5">
      <c r="A6589" s="399">
        <v>95879</v>
      </c>
      <c r="B6589" s="398" t="s">
        <v>11874</v>
      </c>
      <c r="C6589" s="398" t="s">
        <v>10545</v>
      </c>
      <c r="D6589" s="400" t="s">
        <v>5246</v>
      </c>
    </row>
    <row r="6590" spans="1:4" ht="13.5">
      <c r="A6590" s="399">
        <v>95880</v>
      </c>
      <c r="B6590" s="398" t="s">
        <v>11875</v>
      </c>
      <c r="C6590" s="398" t="s">
        <v>10545</v>
      </c>
      <c r="D6590" s="400" t="s">
        <v>4704</v>
      </c>
    </row>
    <row r="6591" spans="1:4" ht="13.5">
      <c r="A6591" s="399">
        <v>97912</v>
      </c>
      <c r="B6591" s="398" t="s">
        <v>11877</v>
      </c>
      <c r="C6591" s="398" t="s">
        <v>11613</v>
      </c>
      <c r="D6591" s="400" t="s">
        <v>10234</v>
      </c>
    </row>
    <row r="6592" spans="1:4" ht="13.5">
      <c r="A6592" s="399">
        <v>97913</v>
      </c>
      <c r="B6592" s="398" t="s">
        <v>11878</v>
      </c>
      <c r="C6592" s="398" t="s">
        <v>11613</v>
      </c>
      <c r="D6592" s="400" t="s">
        <v>7979</v>
      </c>
    </row>
    <row r="6593" spans="1:4" ht="13.5">
      <c r="A6593" s="399">
        <v>97914</v>
      </c>
      <c r="B6593" s="398" t="s">
        <v>11879</v>
      </c>
      <c r="C6593" s="398" t="s">
        <v>11613</v>
      </c>
      <c r="D6593" s="400" t="s">
        <v>4450</v>
      </c>
    </row>
    <row r="6594" spans="1:4" ht="13.5">
      <c r="A6594" s="399">
        <v>97915</v>
      </c>
      <c r="B6594" s="398" t="s">
        <v>11880</v>
      </c>
      <c r="C6594" s="398" t="s">
        <v>11613</v>
      </c>
      <c r="D6594" s="400" t="s">
        <v>13512</v>
      </c>
    </row>
    <row r="6595" spans="1:4" ht="13.5">
      <c r="A6595" s="399">
        <v>100937</v>
      </c>
      <c r="B6595" s="398" t="s">
        <v>11881</v>
      </c>
      <c r="C6595" s="398" t="s">
        <v>11613</v>
      </c>
      <c r="D6595" s="400" t="s">
        <v>8468</v>
      </c>
    </row>
    <row r="6596" spans="1:4" ht="13.5">
      <c r="A6596" s="399">
        <v>100938</v>
      </c>
      <c r="B6596" s="398" t="s">
        <v>11882</v>
      </c>
      <c r="C6596" s="398" t="s">
        <v>11613</v>
      </c>
      <c r="D6596" s="400" t="s">
        <v>12830</v>
      </c>
    </row>
    <row r="6597" spans="1:4" ht="13.5">
      <c r="A6597" s="399">
        <v>100939</v>
      </c>
      <c r="B6597" s="398" t="s">
        <v>11884</v>
      </c>
      <c r="C6597" s="398" t="s">
        <v>11613</v>
      </c>
      <c r="D6597" s="400" t="s">
        <v>13374</v>
      </c>
    </row>
    <row r="6598" spans="1:4" ht="13.5">
      <c r="A6598" s="399">
        <v>100940</v>
      </c>
      <c r="B6598" s="398" t="s">
        <v>11885</v>
      </c>
      <c r="C6598" s="398" t="s">
        <v>11613</v>
      </c>
      <c r="D6598" s="400" t="s">
        <v>16990</v>
      </c>
    </row>
    <row r="6599" spans="1:4" ht="13.5">
      <c r="A6599" s="399">
        <v>100941</v>
      </c>
      <c r="B6599" s="398" t="s">
        <v>11887</v>
      </c>
      <c r="C6599" s="398" t="s">
        <v>10545</v>
      </c>
      <c r="D6599" s="400" t="s">
        <v>16991</v>
      </c>
    </row>
    <row r="6600" spans="1:4" ht="13.5">
      <c r="A6600" s="399">
        <v>100942</v>
      </c>
      <c r="B6600" s="398" t="s">
        <v>11888</v>
      </c>
      <c r="C6600" s="398" t="s">
        <v>10545</v>
      </c>
      <c r="D6600" s="400" t="s">
        <v>5333</v>
      </c>
    </row>
    <row r="6601" spans="1:4" ht="13.5">
      <c r="A6601" s="399">
        <v>100943</v>
      </c>
      <c r="B6601" s="398" t="s">
        <v>11889</v>
      </c>
      <c r="C6601" s="398" t="s">
        <v>10545</v>
      </c>
      <c r="D6601" s="400" t="s">
        <v>4925</v>
      </c>
    </row>
    <row r="6602" spans="1:4" ht="13.5">
      <c r="A6602" s="399">
        <v>100944</v>
      </c>
      <c r="B6602" s="398" t="s">
        <v>11891</v>
      </c>
      <c r="C6602" s="398" t="s">
        <v>10545</v>
      </c>
      <c r="D6602" s="400" t="s">
        <v>13407</v>
      </c>
    </row>
    <row r="6603" spans="1:4" ht="13.5">
      <c r="A6603" s="399">
        <v>100945</v>
      </c>
      <c r="B6603" s="398" t="s">
        <v>11893</v>
      </c>
      <c r="C6603" s="398" t="s">
        <v>10545</v>
      </c>
      <c r="D6603" s="400" t="s">
        <v>5530</v>
      </c>
    </row>
    <row r="6604" spans="1:4" ht="13.5">
      <c r="A6604" s="399">
        <v>100946</v>
      </c>
      <c r="B6604" s="398" t="s">
        <v>11894</v>
      </c>
      <c r="C6604" s="398" t="s">
        <v>10545</v>
      </c>
      <c r="D6604" s="400" t="s">
        <v>11850</v>
      </c>
    </row>
    <row r="6605" spans="1:4" ht="13.5">
      <c r="A6605" s="399">
        <v>100947</v>
      </c>
      <c r="B6605" s="398" t="s">
        <v>11896</v>
      </c>
      <c r="C6605" s="398" t="s">
        <v>10545</v>
      </c>
      <c r="D6605" s="400" t="s">
        <v>4657</v>
      </c>
    </row>
    <row r="6606" spans="1:4" ht="13.5">
      <c r="A6606" s="399">
        <v>100948</v>
      </c>
      <c r="B6606" s="398" t="s">
        <v>11898</v>
      </c>
      <c r="C6606" s="398" t="s">
        <v>10545</v>
      </c>
      <c r="D6606" s="400" t="s">
        <v>4740</v>
      </c>
    </row>
    <row r="6607" spans="1:4" ht="13.5">
      <c r="A6607" s="399">
        <v>100949</v>
      </c>
      <c r="B6607" s="398" t="s">
        <v>11899</v>
      </c>
      <c r="C6607" s="398" t="s">
        <v>10545</v>
      </c>
      <c r="D6607" s="400" t="s">
        <v>13289</v>
      </c>
    </row>
    <row r="6608" spans="1:4" ht="13.5">
      <c r="A6608" s="399">
        <v>100950</v>
      </c>
      <c r="B6608" s="398" t="s">
        <v>11900</v>
      </c>
      <c r="C6608" s="398" t="s">
        <v>10545</v>
      </c>
      <c r="D6608" s="400" t="s">
        <v>10879</v>
      </c>
    </row>
    <row r="6609" spans="1:4" ht="13.5">
      <c r="A6609" s="399">
        <v>100951</v>
      </c>
      <c r="B6609" s="398" t="s">
        <v>11901</v>
      </c>
      <c r="C6609" s="398" t="s">
        <v>10545</v>
      </c>
      <c r="D6609" s="400" t="s">
        <v>11842</v>
      </c>
    </row>
    <row r="6610" spans="1:4" ht="13.5">
      <c r="A6610" s="399">
        <v>100952</v>
      </c>
      <c r="B6610" s="398" t="s">
        <v>11902</v>
      </c>
      <c r="C6610" s="398" t="s">
        <v>10545</v>
      </c>
      <c r="D6610" s="400" t="s">
        <v>5109</v>
      </c>
    </row>
    <row r="6611" spans="1:4" ht="13.5">
      <c r="A6611" s="399">
        <v>100953</v>
      </c>
      <c r="B6611" s="398" t="s">
        <v>11903</v>
      </c>
      <c r="C6611" s="398" t="s">
        <v>10545</v>
      </c>
      <c r="D6611" s="400" t="s">
        <v>5257</v>
      </c>
    </row>
    <row r="6612" spans="1:4" ht="13.5">
      <c r="A6612" s="399">
        <v>100954</v>
      </c>
      <c r="B6612" s="398" t="s">
        <v>11904</v>
      </c>
      <c r="C6612" s="398" t="s">
        <v>10545</v>
      </c>
      <c r="D6612" s="400" t="s">
        <v>11916</v>
      </c>
    </row>
    <row r="6613" spans="1:4" ht="13.5">
      <c r="A6613" s="399">
        <v>100955</v>
      </c>
      <c r="B6613" s="398" t="s">
        <v>11905</v>
      </c>
      <c r="C6613" s="398" t="s">
        <v>11613</v>
      </c>
      <c r="D6613" s="400" t="s">
        <v>15434</v>
      </c>
    </row>
    <row r="6614" spans="1:4" ht="13.5">
      <c r="A6614" s="399">
        <v>100956</v>
      </c>
      <c r="B6614" s="398" t="s">
        <v>11906</v>
      </c>
      <c r="C6614" s="398" t="s">
        <v>11613</v>
      </c>
      <c r="D6614" s="400" t="s">
        <v>16992</v>
      </c>
    </row>
    <row r="6615" spans="1:4" ht="13.5">
      <c r="A6615" s="399">
        <v>100957</v>
      </c>
      <c r="B6615" s="398" t="s">
        <v>11907</v>
      </c>
      <c r="C6615" s="398" t="s">
        <v>11613</v>
      </c>
      <c r="D6615" s="400" t="s">
        <v>13479</v>
      </c>
    </row>
    <row r="6616" spans="1:4" ht="13.5">
      <c r="A6616" s="399">
        <v>100958</v>
      </c>
      <c r="B6616" s="398" t="s">
        <v>11908</v>
      </c>
      <c r="C6616" s="398" t="s">
        <v>11613</v>
      </c>
      <c r="D6616" s="400" t="s">
        <v>16993</v>
      </c>
    </row>
    <row r="6617" spans="1:4" ht="13.5">
      <c r="A6617" s="399">
        <v>100959</v>
      </c>
      <c r="B6617" s="398" t="s">
        <v>11909</v>
      </c>
      <c r="C6617" s="398" t="s">
        <v>11613</v>
      </c>
      <c r="D6617" s="400" t="s">
        <v>8480</v>
      </c>
    </row>
    <row r="6618" spans="1:4" ht="13.5">
      <c r="A6618" s="399">
        <v>100960</v>
      </c>
      <c r="B6618" s="398" t="s">
        <v>11910</v>
      </c>
      <c r="C6618" s="398" t="s">
        <v>11613</v>
      </c>
      <c r="D6618" s="400" t="s">
        <v>11892</v>
      </c>
    </row>
    <row r="6619" spans="1:4" ht="13.5">
      <c r="A6619" s="399">
        <v>100961</v>
      </c>
      <c r="B6619" s="398" t="s">
        <v>11911</v>
      </c>
      <c r="C6619" s="398" t="s">
        <v>11613</v>
      </c>
      <c r="D6619" s="400" t="s">
        <v>16994</v>
      </c>
    </row>
    <row r="6620" spans="1:4" ht="13.5">
      <c r="A6620" s="399">
        <v>100962</v>
      </c>
      <c r="B6620" s="398" t="s">
        <v>11913</v>
      </c>
      <c r="C6620" s="398" t="s">
        <v>11613</v>
      </c>
      <c r="D6620" s="400" t="s">
        <v>13558</v>
      </c>
    </row>
    <row r="6621" spans="1:4" ht="13.5">
      <c r="A6621" s="399">
        <v>100963</v>
      </c>
      <c r="B6621" s="398" t="s">
        <v>11914</v>
      </c>
      <c r="C6621" s="398" t="s">
        <v>11613</v>
      </c>
      <c r="D6621" s="400" t="s">
        <v>4626</v>
      </c>
    </row>
    <row r="6622" spans="1:4" ht="13.5">
      <c r="A6622" s="399">
        <v>100964</v>
      </c>
      <c r="B6622" s="398" t="s">
        <v>11915</v>
      </c>
      <c r="C6622" s="398" t="s">
        <v>11613</v>
      </c>
      <c r="D6622" s="400" t="s">
        <v>16995</v>
      </c>
    </row>
    <row r="6623" spans="1:4" ht="13.5">
      <c r="A6623" s="399">
        <v>100973</v>
      </c>
      <c r="B6623" s="398" t="s">
        <v>11917</v>
      </c>
      <c r="C6623" s="398" t="s">
        <v>75</v>
      </c>
      <c r="D6623" s="400" t="s">
        <v>10143</v>
      </c>
    </row>
    <row r="6624" spans="1:4" ht="13.5">
      <c r="A6624" s="399">
        <v>100974</v>
      </c>
      <c r="B6624" s="398" t="s">
        <v>11919</v>
      </c>
      <c r="C6624" s="398" t="s">
        <v>75</v>
      </c>
      <c r="D6624" s="400" t="s">
        <v>7281</v>
      </c>
    </row>
    <row r="6625" spans="1:4" ht="13.5">
      <c r="A6625" s="399">
        <v>100975</v>
      </c>
      <c r="B6625" s="398" t="s">
        <v>11920</v>
      </c>
      <c r="C6625" s="398" t="s">
        <v>75</v>
      </c>
      <c r="D6625" s="400" t="s">
        <v>11918</v>
      </c>
    </row>
    <row r="6626" spans="1:4" ht="13.5">
      <c r="A6626" s="399">
        <v>100965</v>
      </c>
      <c r="B6626" s="398" t="s">
        <v>11921</v>
      </c>
      <c r="C6626" s="398" t="s">
        <v>10545</v>
      </c>
      <c r="D6626" s="400" t="s">
        <v>16996</v>
      </c>
    </row>
    <row r="6627" spans="1:4" ht="13.5">
      <c r="A6627" s="399">
        <v>100966</v>
      </c>
      <c r="B6627" s="398" t="s">
        <v>11922</v>
      </c>
      <c r="C6627" s="398" t="s">
        <v>10545</v>
      </c>
      <c r="D6627" s="400" t="s">
        <v>13402</v>
      </c>
    </row>
    <row r="6628" spans="1:4" ht="13.5">
      <c r="A6628" s="399">
        <v>100969</v>
      </c>
      <c r="B6628" s="398" t="s">
        <v>11923</v>
      </c>
      <c r="C6628" s="398" t="s">
        <v>10545</v>
      </c>
      <c r="D6628" s="400" t="s">
        <v>10546</v>
      </c>
    </row>
    <row r="6629" spans="1:4" ht="13.5">
      <c r="A6629" s="399">
        <v>100970</v>
      </c>
      <c r="B6629" s="398" t="s">
        <v>11924</v>
      </c>
      <c r="C6629" s="398" t="s">
        <v>10545</v>
      </c>
      <c r="D6629" s="400" t="s">
        <v>4663</v>
      </c>
    </row>
    <row r="6630" spans="1:4" ht="13.5">
      <c r="A6630" s="399">
        <v>102330</v>
      </c>
      <c r="B6630" s="398" t="s">
        <v>11925</v>
      </c>
      <c r="C6630" s="398" t="s">
        <v>10545</v>
      </c>
      <c r="D6630" s="400" t="s">
        <v>4690</v>
      </c>
    </row>
    <row r="6631" spans="1:4" ht="13.5">
      <c r="A6631" s="399">
        <v>102331</v>
      </c>
      <c r="B6631" s="398" t="s">
        <v>11926</v>
      </c>
      <c r="C6631" s="398" t="s">
        <v>10545</v>
      </c>
      <c r="D6631" s="400" t="s">
        <v>5149</v>
      </c>
    </row>
    <row r="6632" spans="1:4" ht="13.5">
      <c r="A6632" s="399">
        <v>102332</v>
      </c>
      <c r="B6632" s="398" t="s">
        <v>11927</v>
      </c>
      <c r="C6632" s="398" t="s">
        <v>10545</v>
      </c>
      <c r="D6632" s="400" t="s">
        <v>5262</v>
      </c>
    </row>
    <row r="6633" spans="1:4" ht="13.5">
      <c r="A6633" s="399">
        <v>102333</v>
      </c>
      <c r="B6633" s="398" t="s">
        <v>11928</v>
      </c>
      <c r="C6633" s="398" t="s">
        <v>10545</v>
      </c>
      <c r="D6633" s="400" t="s">
        <v>5596</v>
      </c>
    </row>
    <row r="6634" spans="1:4" ht="13.5">
      <c r="A6634" s="399">
        <v>101019</v>
      </c>
      <c r="B6634" s="398" t="s">
        <v>11929</v>
      </c>
      <c r="C6634" s="398" t="s">
        <v>3078</v>
      </c>
      <c r="D6634" s="400" t="s">
        <v>16997</v>
      </c>
    </row>
    <row r="6635" spans="1:4" ht="13.5">
      <c r="A6635" s="399">
        <v>101479</v>
      </c>
      <c r="B6635" s="398" t="s">
        <v>11930</v>
      </c>
      <c r="C6635" s="398" t="s">
        <v>3078</v>
      </c>
      <c r="D6635" s="400" t="s">
        <v>16998</v>
      </c>
    </row>
    <row r="6636" spans="1:4" ht="13.5">
      <c r="A6636" s="399">
        <v>102568</v>
      </c>
      <c r="B6636" s="398" t="s">
        <v>11932</v>
      </c>
      <c r="C6636" s="398" t="s">
        <v>3078</v>
      </c>
      <c r="D6636" s="400" t="s">
        <v>16999</v>
      </c>
    </row>
    <row r="6637" spans="1:4" ht="13.5">
      <c r="A6637" s="399">
        <v>100976</v>
      </c>
      <c r="B6637" s="398" t="s">
        <v>11933</v>
      </c>
      <c r="C6637" s="398" t="s">
        <v>75</v>
      </c>
      <c r="D6637" s="400" t="s">
        <v>10449</v>
      </c>
    </row>
    <row r="6638" spans="1:4" ht="13.5">
      <c r="A6638" s="399">
        <v>100977</v>
      </c>
      <c r="B6638" s="398" t="s">
        <v>11934</v>
      </c>
      <c r="C6638" s="398" t="s">
        <v>75</v>
      </c>
      <c r="D6638" s="400" t="s">
        <v>4128</v>
      </c>
    </row>
    <row r="6639" spans="1:4" ht="13.5">
      <c r="A6639" s="399">
        <v>100978</v>
      </c>
      <c r="B6639" s="398" t="s">
        <v>11935</v>
      </c>
      <c r="C6639" s="398" t="s">
        <v>75</v>
      </c>
      <c r="D6639" s="400" t="s">
        <v>4681</v>
      </c>
    </row>
    <row r="6640" spans="1:4" ht="13.5">
      <c r="A6640" s="399">
        <v>100979</v>
      </c>
      <c r="B6640" s="398" t="s">
        <v>11936</v>
      </c>
      <c r="C6640" s="398" t="s">
        <v>75</v>
      </c>
      <c r="D6640" s="400" t="s">
        <v>5388</v>
      </c>
    </row>
    <row r="6641" spans="1:4" ht="13.5">
      <c r="A6641" s="399">
        <v>100980</v>
      </c>
      <c r="B6641" s="398" t="s">
        <v>11938</v>
      </c>
      <c r="C6641" s="398" t="s">
        <v>75</v>
      </c>
      <c r="D6641" s="400" t="s">
        <v>13535</v>
      </c>
    </row>
    <row r="6642" spans="1:4" ht="13.5">
      <c r="A6642" s="399">
        <v>100981</v>
      </c>
      <c r="B6642" s="398" t="s">
        <v>11939</v>
      </c>
      <c r="C6642" s="398" t="s">
        <v>75</v>
      </c>
      <c r="D6642" s="400" t="s">
        <v>17000</v>
      </c>
    </row>
    <row r="6643" spans="1:4" ht="13.5">
      <c r="A6643" s="399">
        <v>100982</v>
      </c>
      <c r="B6643" s="398" t="s">
        <v>11941</v>
      </c>
      <c r="C6643" s="398" t="s">
        <v>75</v>
      </c>
      <c r="D6643" s="400" t="s">
        <v>17001</v>
      </c>
    </row>
    <row r="6644" spans="1:4" ht="13.5">
      <c r="A6644" s="399">
        <v>100983</v>
      </c>
      <c r="B6644" s="398" t="s">
        <v>11943</v>
      </c>
      <c r="C6644" s="398" t="s">
        <v>75</v>
      </c>
      <c r="D6644" s="400" t="s">
        <v>14790</v>
      </c>
    </row>
    <row r="6645" spans="1:4" ht="13.5">
      <c r="A6645" s="399">
        <v>100984</v>
      </c>
      <c r="B6645" s="398" t="s">
        <v>11945</v>
      </c>
      <c r="C6645" s="398" t="s">
        <v>75</v>
      </c>
      <c r="D6645" s="400" t="s">
        <v>9794</v>
      </c>
    </row>
    <row r="6646" spans="1:4" ht="13.5">
      <c r="A6646" s="399">
        <v>100985</v>
      </c>
      <c r="B6646" s="398" t="s">
        <v>11947</v>
      </c>
      <c r="C6646" s="398" t="s">
        <v>75</v>
      </c>
      <c r="D6646" s="400" t="s">
        <v>4846</v>
      </c>
    </row>
    <row r="6647" spans="1:4" ht="13.5">
      <c r="A6647" s="399">
        <v>100986</v>
      </c>
      <c r="B6647" s="398" t="s">
        <v>11949</v>
      </c>
      <c r="C6647" s="398" t="s">
        <v>75</v>
      </c>
      <c r="D6647" s="400" t="s">
        <v>11731</v>
      </c>
    </row>
    <row r="6648" spans="1:4" ht="13.5">
      <c r="A6648" s="399">
        <v>100987</v>
      </c>
      <c r="B6648" s="398" t="s">
        <v>11950</v>
      </c>
      <c r="C6648" s="398" t="s">
        <v>75</v>
      </c>
      <c r="D6648" s="400" t="s">
        <v>17002</v>
      </c>
    </row>
    <row r="6649" spans="1:4" ht="13.5">
      <c r="A6649" s="399">
        <v>100988</v>
      </c>
      <c r="B6649" s="398" t="s">
        <v>11951</v>
      </c>
      <c r="C6649" s="398" t="s">
        <v>75</v>
      </c>
      <c r="D6649" s="400" t="s">
        <v>8907</v>
      </c>
    </row>
    <row r="6650" spans="1:4" ht="13.5">
      <c r="A6650" s="399">
        <v>100989</v>
      </c>
      <c r="B6650" s="398" t="s">
        <v>11952</v>
      </c>
      <c r="C6650" s="398" t="s">
        <v>3078</v>
      </c>
      <c r="D6650" s="400" t="s">
        <v>4041</v>
      </c>
    </row>
    <row r="6651" spans="1:4" ht="13.5">
      <c r="A6651" s="399">
        <v>100990</v>
      </c>
      <c r="B6651" s="398" t="s">
        <v>11953</v>
      </c>
      <c r="C6651" s="398" t="s">
        <v>3078</v>
      </c>
      <c r="D6651" s="400" t="s">
        <v>4671</v>
      </c>
    </row>
    <row r="6652" spans="1:4" ht="13.5">
      <c r="A6652" s="399">
        <v>100991</v>
      </c>
      <c r="B6652" s="398" t="s">
        <v>11955</v>
      </c>
      <c r="C6652" s="398" t="s">
        <v>3078</v>
      </c>
      <c r="D6652" s="400" t="s">
        <v>15411</v>
      </c>
    </row>
    <row r="6653" spans="1:4" ht="13.5">
      <c r="A6653" s="399">
        <v>100992</v>
      </c>
      <c r="B6653" s="398" t="s">
        <v>11957</v>
      </c>
      <c r="C6653" s="398" t="s">
        <v>3078</v>
      </c>
      <c r="D6653" s="400" t="s">
        <v>14716</v>
      </c>
    </row>
    <row r="6654" spans="1:4" ht="13.5">
      <c r="A6654" s="399">
        <v>100993</v>
      </c>
      <c r="B6654" s="398" t="s">
        <v>11958</v>
      </c>
      <c r="C6654" s="398" t="s">
        <v>3078</v>
      </c>
      <c r="D6654" s="400" t="s">
        <v>17003</v>
      </c>
    </row>
    <row r="6655" spans="1:4" ht="13.5">
      <c r="A6655" s="399">
        <v>100994</v>
      </c>
      <c r="B6655" s="398" t="s">
        <v>11959</v>
      </c>
      <c r="C6655" s="398" t="s">
        <v>3078</v>
      </c>
      <c r="D6655" s="400" t="s">
        <v>4111</v>
      </c>
    </row>
    <row r="6656" spans="1:4" ht="13.5">
      <c r="A6656" s="399">
        <v>100995</v>
      </c>
      <c r="B6656" s="398" t="s">
        <v>11960</v>
      </c>
      <c r="C6656" s="398" t="s">
        <v>3078</v>
      </c>
      <c r="D6656" s="400" t="s">
        <v>17004</v>
      </c>
    </row>
    <row r="6657" spans="1:4" ht="13.5">
      <c r="A6657" s="399">
        <v>100996</v>
      </c>
      <c r="B6657" s="398" t="s">
        <v>11962</v>
      </c>
      <c r="C6657" s="398" t="s">
        <v>3078</v>
      </c>
      <c r="D6657" s="400" t="s">
        <v>17005</v>
      </c>
    </row>
    <row r="6658" spans="1:4" ht="13.5">
      <c r="A6658" s="399">
        <v>100997</v>
      </c>
      <c r="B6658" s="398" t="s">
        <v>11963</v>
      </c>
      <c r="C6658" s="398" t="s">
        <v>3078</v>
      </c>
      <c r="D6658" s="400" t="s">
        <v>17006</v>
      </c>
    </row>
    <row r="6659" spans="1:4" ht="13.5">
      <c r="A6659" s="399">
        <v>100998</v>
      </c>
      <c r="B6659" s="398" t="s">
        <v>11964</v>
      </c>
      <c r="C6659" s="398" t="s">
        <v>3078</v>
      </c>
      <c r="D6659" s="400" t="s">
        <v>5159</v>
      </c>
    </row>
    <row r="6660" spans="1:4" ht="13.5">
      <c r="A6660" s="399">
        <v>100999</v>
      </c>
      <c r="B6660" s="398" t="s">
        <v>11965</v>
      </c>
      <c r="C6660" s="398" t="s">
        <v>3078</v>
      </c>
      <c r="D6660" s="400" t="s">
        <v>5445</v>
      </c>
    </row>
    <row r="6661" spans="1:4" ht="13.5">
      <c r="A6661" s="399">
        <v>101000</v>
      </c>
      <c r="B6661" s="398" t="s">
        <v>11966</v>
      </c>
      <c r="C6661" s="398" t="s">
        <v>3078</v>
      </c>
      <c r="D6661" s="400" t="s">
        <v>17007</v>
      </c>
    </row>
    <row r="6662" spans="1:4" ht="13.5">
      <c r="A6662" s="399">
        <v>101001</v>
      </c>
      <c r="B6662" s="398" t="s">
        <v>11967</v>
      </c>
      <c r="C6662" s="398" t="s">
        <v>3078</v>
      </c>
      <c r="D6662" s="400" t="s">
        <v>15407</v>
      </c>
    </row>
    <row r="6663" spans="1:4" ht="13.5">
      <c r="A6663" s="399">
        <v>101002</v>
      </c>
      <c r="B6663" s="398" t="s">
        <v>11969</v>
      </c>
      <c r="C6663" s="398" t="s">
        <v>3078</v>
      </c>
      <c r="D6663" s="400" t="s">
        <v>4113</v>
      </c>
    </row>
    <row r="6664" spans="1:4" ht="13.5">
      <c r="A6664" s="399">
        <v>101003</v>
      </c>
      <c r="B6664" s="398" t="s">
        <v>11970</v>
      </c>
      <c r="C6664" s="398" t="s">
        <v>3078</v>
      </c>
      <c r="D6664" s="400" t="s">
        <v>16277</v>
      </c>
    </row>
    <row r="6665" spans="1:4" ht="13.5">
      <c r="A6665" s="399">
        <v>101004</v>
      </c>
      <c r="B6665" s="398" t="s">
        <v>11971</v>
      </c>
      <c r="C6665" s="398" t="s">
        <v>3078</v>
      </c>
      <c r="D6665" s="400" t="s">
        <v>17008</v>
      </c>
    </row>
    <row r="6666" spans="1:4" ht="13.5">
      <c r="A6666" s="399">
        <v>101005</v>
      </c>
      <c r="B6666" s="398" t="s">
        <v>11972</v>
      </c>
      <c r="C6666" s="398" t="s">
        <v>75</v>
      </c>
      <c r="D6666" s="400" t="s">
        <v>14105</v>
      </c>
    </row>
    <row r="6667" spans="1:4" ht="13.5">
      <c r="A6667" s="399">
        <v>101006</v>
      </c>
      <c r="B6667" s="398" t="s">
        <v>11974</v>
      </c>
      <c r="C6667" s="398" t="s">
        <v>75</v>
      </c>
      <c r="D6667" s="400" t="s">
        <v>15581</v>
      </c>
    </row>
    <row r="6668" spans="1:4" ht="13.5">
      <c r="A6668" s="399">
        <v>101007</v>
      </c>
      <c r="B6668" s="398" t="s">
        <v>11976</v>
      </c>
      <c r="C6668" s="398" t="s">
        <v>75</v>
      </c>
      <c r="D6668" s="400" t="s">
        <v>5196</v>
      </c>
    </row>
    <row r="6669" spans="1:4" ht="13.5">
      <c r="A6669" s="399">
        <v>101008</v>
      </c>
      <c r="B6669" s="398" t="s">
        <v>11977</v>
      </c>
      <c r="C6669" s="398" t="s">
        <v>75</v>
      </c>
      <c r="D6669" s="400" t="s">
        <v>4560</v>
      </c>
    </row>
    <row r="6670" spans="1:4" ht="13.5">
      <c r="A6670" s="399">
        <v>101009</v>
      </c>
      <c r="B6670" s="398" t="s">
        <v>11978</v>
      </c>
      <c r="C6670" s="398" t="s">
        <v>3078</v>
      </c>
      <c r="D6670" s="400" t="s">
        <v>4863</v>
      </c>
    </row>
    <row r="6671" spans="1:4" ht="13.5">
      <c r="A6671" s="399">
        <v>101010</v>
      </c>
      <c r="B6671" s="398" t="s">
        <v>11979</v>
      </c>
      <c r="C6671" s="398" t="s">
        <v>3078</v>
      </c>
      <c r="D6671" s="400" t="s">
        <v>17009</v>
      </c>
    </row>
    <row r="6672" spans="1:4" ht="13.5">
      <c r="A6672" s="399">
        <v>101013</v>
      </c>
      <c r="B6672" s="398" t="s">
        <v>11980</v>
      </c>
      <c r="C6672" s="398" t="s">
        <v>3078</v>
      </c>
      <c r="D6672" s="400" t="s">
        <v>17010</v>
      </c>
    </row>
    <row r="6673" spans="1:4" ht="13.5">
      <c r="A6673" s="399">
        <v>101014</v>
      </c>
      <c r="B6673" s="398" t="s">
        <v>11981</v>
      </c>
      <c r="C6673" s="398" t="s">
        <v>3078</v>
      </c>
      <c r="D6673" s="400" t="s">
        <v>8848</v>
      </c>
    </row>
    <row r="6674" spans="1:4" ht="13.5">
      <c r="A6674" s="399">
        <v>101015</v>
      </c>
      <c r="B6674" s="398" t="s">
        <v>11983</v>
      </c>
      <c r="C6674" s="398" t="s">
        <v>3078</v>
      </c>
      <c r="D6674" s="400" t="s">
        <v>17011</v>
      </c>
    </row>
    <row r="6675" spans="1:4" ht="13.5">
      <c r="A6675" s="399">
        <v>101016</v>
      </c>
      <c r="B6675" s="398" t="s">
        <v>11984</v>
      </c>
      <c r="C6675" s="398" t="s">
        <v>3078</v>
      </c>
      <c r="D6675" s="400" t="s">
        <v>17012</v>
      </c>
    </row>
    <row r="6676" spans="1:4" ht="13.5">
      <c r="A6676" s="399">
        <v>101017</v>
      </c>
      <c r="B6676" s="398" t="s">
        <v>11985</v>
      </c>
      <c r="C6676" s="398" t="s">
        <v>3078</v>
      </c>
      <c r="D6676" s="400" t="s">
        <v>17013</v>
      </c>
    </row>
    <row r="6677" spans="1:4" ht="13.5">
      <c r="A6677" s="399">
        <v>101018</v>
      </c>
      <c r="B6677" s="398" t="s">
        <v>11986</v>
      </c>
      <c r="C6677" s="398" t="s">
        <v>3078</v>
      </c>
      <c r="D6677" s="400" t="s">
        <v>5064</v>
      </c>
    </row>
    <row r="6678" spans="1:4" ht="13.5">
      <c r="A6678" s="399">
        <v>101463</v>
      </c>
      <c r="B6678" s="398" t="s">
        <v>11987</v>
      </c>
      <c r="C6678" s="398" t="s">
        <v>3078</v>
      </c>
      <c r="D6678" s="400" t="s">
        <v>10074</v>
      </c>
    </row>
    <row r="6679" spans="1:4" ht="13.5">
      <c r="A6679" s="399">
        <v>101464</v>
      </c>
      <c r="B6679" s="398" t="s">
        <v>11989</v>
      </c>
      <c r="C6679" s="398" t="s">
        <v>3078</v>
      </c>
      <c r="D6679" s="400" t="s">
        <v>17014</v>
      </c>
    </row>
    <row r="6680" spans="1:4" ht="13.5">
      <c r="A6680" s="399">
        <v>101465</v>
      </c>
      <c r="B6680" s="398" t="s">
        <v>11990</v>
      </c>
      <c r="C6680" s="398" t="s">
        <v>3078</v>
      </c>
      <c r="D6680" s="400" t="s">
        <v>9470</v>
      </c>
    </row>
    <row r="6681" spans="1:4" ht="13.5">
      <c r="A6681" s="399">
        <v>101466</v>
      </c>
      <c r="B6681" s="398" t="s">
        <v>11991</v>
      </c>
      <c r="C6681" s="398" t="s">
        <v>3078</v>
      </c>
      <c r="D6681" s="400" t="s">
        <v>9540</v>
      </c>
    </row>
    <row r="6682" spans="1:4" ht="13.5">
      <c r="A6682" s="399">
        <v>101467</v>
      </c>
      <c r="B6682" s="398" t="s">
        <v>11992</v>
      </c>
      <c r="C6682" s="398" t="s">
        <v>3078</v>
      </c>
      <c r="D6682" s="400" t="s">
        <v>10269</v>
      </c>
    </row>
    <row r="6683" spans="1:4" ht="13.5">
      <c r="A6683" s="399">
        <v>101468</v>
      </c>
      <c r="B6683" s="398" t="s">
        <v>11993</v>
      </c>
      <c r="C6683" s="398" t="s">
        <v>3078</v>
      </c>
      <c r="D6683" s="400" t="s">
        <v>6909</v>
      </c>
    </row>
    <row r="6684" spans="1:4" ht="13.5">
      <c r="A6684" s="399">
        <v>101469</v>
      </c>
      <c r="B6684" s="398" t="s">
        <v>11994</v>
      </c>
      <c r="C6684" s="398" t="s">
        <v>3078</v>
      </c>
      <c r="D6684" s="400" t="s">
        <v>12554</v>
      </c>
    </row>
    <row r="6685" spans="1:4" ht="13.5">
      <c r="A6685" s="399">
        <v>101470</v>
      </c>
      <c r="B6685" s="398" t="s">
        <v>11995</v>
      </c>
      <c r="C6685" s="398" t="s">
        <v>3078</v>
      </c>
      <c r="D6685" s="400" t="s">
        <v>11289</v>
      </c>
    </row>
    <row r="6686" spans="1:4" ht="13.5">
      <c r="A6686" s="399">
        <v>101471</v>
      </c>
      <c r="B6686" s="398" t="s">
        <v>11996</v>
      </c>
      <c r="C6686" s="398" t="s">
        <v>3078</v>
      </c>
      <c r="D6686" s="400" t="s">
        <v>14767</v>
      </c>
    </row>
    <row r="6687" spans="1:4" ht="13.5">
      <c r="A6687" s="399">
        <v>101472</v>
      </c>
      <c r="B6687" s="398" t="s">
        <v>11997</v>
      </c>
      <c r="C6687" s="398" t="s">
        <v>3078</v>
      </c>
      <c r="D6687" s="400" t="s">
        <v>9145</v>
      </c>
    </row>
    <row r="6688" spans="1:4" ht="13.5">
      <c r="A6688" s="399">
        <v>101473</v>
      </c>
      <c r="B6688" s="398" t="s">
        <v>11998</v>
      </c>
      <c r="C6688" s="398" t="s">
        <v>3078</v>
      </c>
      <c r="D6688" s="400" t="s">
        <v>12207</v>
      </c>
    </row>
    <row r="6689" spans="1:4" ht="13.5">
      <c r="A6689" s="399">
        <v>101474</v>
      </c>
      <c r="B6689" s="398" t="s">
        <v>11999</v>
      </c>
      <c r="C6689" s="398" t="s">
        <v>3078</v>
      </c>
      <c r="D6689" s="400" t="s">
        <v>8096</v>
      </c>
    </row>
    <row r="6690" spans="1:4" ht="13.5">
      <c r="A6690" s="399">
        <v>101475</v>
      </c>
      <c r="B6690" s="398" t="s">
        <v>12000</v>
      </c>
      <c r="C6690" s="398" t="s">
        <v>3078</v>
      </c>
      <c r="D6690" s="400" t="s">
        <v>8391</v>
      </c>
    </row>
    <row r="6691" spans="1:4" ht="13.5">
      <c r="A6691" s="399">
        <v>101476</v>
      </c>
      <c r="B6691" s="398" t="s">
        <v>12002</v>
      </c>
      <c r="C6691" s="398" t="s">
        <v>3078</v>
      </c>
      <c r="D6691" s="400" t="s">
        <v>15766</v>
      </c>
    </row>
    <row r="6692" spans="1:4" ht="13.5">
      <c r="A6692" s="399">
        <v>101477</v>
      </c>
      <c r="B6692" s="398" t="s">
        <v>12004</v>
      </c>
      <c r="C6692" s="398" t="s">
        <v>3078</v>
      </c>
      <c r="D6692" s="400" t="s">
        <v>9486</v>
      </c>
    </row>
    <row r="6693" spans="1:4" ht="13.5">
      <c r="A6693" s="399">
        <v>101478</v>
      </c>
      <c r="B6693" s="398" t="s">
        <v>12006</v>
      </c>
      <c r="C6693" s="398" t="s">
        <v>3078</v>
      </c>
      <c r="D6693" s="400" t="s">
        <v>8444</v>
      </c>
    </row>
    <row r="6694" spans="1:4" ht="13.5">
      <c r="A6694" s="399">
        <v>101480</v>
      </c>
      <c r="B6694" s="398" t="s">
        <v>12008</v>
      </c>
      <c r="C6694" s="398" t="s">
        <v>3078</v>
      </c>
      <c r="D6694" s="400" t="s">
        <v>17015</v>
      </c>
    </row>
    <row r="6695" spans="1:4" ht="13.5">
      <c r="A6695" s="399">
        <v>101481</v>
      </c>
      <c r="B6695" s="398" t="s">
        <v>12010</v>
      </c>
      <c r="C6695" s="398" t="s">
        <v>3078</v>
      </c>
      <c r="D6695" s="400" t="s">
        <v>14829</v>
      </c>
    </row>
    <row r="6696" spans="1:4" ht="13.5">
      <c r="A6696" s="399">
        <v>101482</v>
      </c>
      <c r="B6696" s="398" t="s">
        <v>12012</v>
      </c>
      <c r="C6696" s="398" t="s">
        <v>3078</v>
      </c>
      <c r="D6696" s="400" t="s">
        <v>17016</v>
      </c>
    </row>
    <row r="6697" spans="1:4" ht="13.5">
      <c r="A6697" s="399">
        <v>101483</v>
      </c>
      <c r="B6697" s="398" t="s">
        <v>12013</v>
      </c>
      <c r="C6697" s="398" t="s">
        <v>3078</v>
      </c>
      <c r="D6697" s="400" t="s">
        <v>9102</v>
      </c>
    </row>
    <row r="6698" spans="1:4" ht="13.5">
      <c r="A6698" s="399">
        <v>101484</v>
      </c>
      <c r="B6698" s="398" t="s">
        <v>12015</v>
      </c>
      <c r="C6698" s="398" t="s">
        <v>3078</v>
      </c>
      <c r="D6698" s="400" t="s">
        <v>17017</v>
      </c>
    </row>
    <row r="6699" spans="1:4" ht="13.5">
      <c r="A6699" s="399">
        <v>101485</v>
      </c>
      <c r="B6699" s="398" t="s">
        <v>12016</v>
      </c>
      <c r="C6699" s="398" t="s">
        <v>3078</v>
      </c>
      <c r="D6699" s="400" t="s">
        <v>17018</v>
      </c>
    </row>
    <row r="6700" spans="1:4" ht="13.5">
      <c r="A6700" s="399">
        <v>101486</v>
      </c>
      <c r="B6700" s="398" t="s">
        <v>12017</v>
      </c>
      <c r="C6700" s="398" t="s">
        <v>3078</v>
      </c>
      <c r="D6700" s="400" t="s">
        <v>17019</v>
      </c>
    </row>
    <row r="6701" spans="1:4" ht="13.5">
      <c r="A6701" s="399">
        <v>101487</v>
      </c>
      <c r="B6701" s="398" t="s">
        <v>12019</v>
      </c>
      <c r="C6701" s="398" t="s">
        <v>3078</v>
      </c>
      <c r="D6701" s="400" t="s">
        <v>17020</v>
      </c>
    </row>
    <row r="6702" spans="1:4" ht="13.5">
      <c r="A6702" s="399">
        <v>101488</v>
      </c>
      <c r="B6702" s="398" t="s">
        <v>12020</v>
      </c>
      <c r="C6702" s="398" t="s">
        <v>3078</v>
      </c>
      <c r="D6702" s="400" t="s">
        <v>16337</v>
      </c>
    </row>
    <row r="6703" spans="1:4" ht="13.5">
      <c r="A6703" s="399">
        <v>101188</v>
      </c>
      <c r="B6703" s="398" t="s">
        <v>12021</v>
      </c>
      <c r="C6703" s="398" t="s">
        <v>81</v>
      </c>
      <c r="D6703" s="400" t="s">
        <v>17021</v>
      </c>
    </row>
    <row r="6704" spans="1:4" ht="13.5">
      <c r="A6704" s="399">
        <v>101189</v>
      </c>
      <c r="B6704" s="398" t="s">
        <v>12022</v>
      </c>
      <c r="C6704" s="398" t="s">
        <v>81</v>
      </c>
      <c r="D6704" s="400" t="s">
        <v>17022</v>
      </c>
    </row>
    <row r="6705" spans="1:4" ht="13.5">
      <c r="A6705" s="399">
        <v>101190</v>
      </c>
      <c r="B6705" s="398" t="s">
        <v>12023</v>
      </c>
      <c r="C6705" s="398" t="s">
        <v>81</v>
      </c>
      <c r="D6705" s="400" t="s">
        <v>17023</v>
      </c>
    </row>
    <row r="6706" spans="1:4" ht="13.5">
      <c r="A6706" s="399">
        <v>101191</v>
      </c>
      <c r="B6706" s="398" t="s">
        <v>12024</v>
      </c>
      <c r="C6706" s="398" t="s">
        <v>81</v>
      </c>
      <c r="D6706" s="400" t="s">
        <v>17024</v>
      </c>
    </row>
    <row r="6707" spans="1:4" ht="13.5">
      <c r="A6707" s="399">
        <v>101192</v>
      </c>
      <c r="B6707" s="398" t="s">
        <v>12025</v>
      </c>
      <c r="C6707" s="398" t="s">
        <v>81</v>
      </c>
      <c r="D6707" s="400" t="s">
        <v>17025</v>
      </c>
    </row>
    <row r="6708" spans="1:4" ht="13.5">
      <c r="A6708" s="399">
        <v>101193</v>
      </c>
      <c r="B6708" s="398" t="s">
        <v>12026</v>
      </c>
      <c r="C6708" s="398" t="s">
        <v>81</v>
      </c>
      <c r="D6708" s="400" t="s">
        <v>14204</v>
      </c>
    </row>
    <row r="6709" spans="1:4" ht="13.5">
      <c r="A6709" s="399">
        <v>101194</v>
      </c>
      <c r="B6709" s="398" t="s">
        <v>12027</v>
      </c>
      <c r="C6709" s="398" t="s">
        <v>81</v>
      </c>
      <c r="D6709" s="400" t="s">
        <v>17026</v>
      </c>
    </row>
    <row r="6710" spans="1:4" ht="13.5">
      <c r="A6710" s="399">
        <v>101197</v>
      </c>
      <c r="B6710" s="398" t="s">
        <v>12028</v>
      </c>
      <c r="C6710" s="398" t="s">
        <v>81</v>
      </c>
      <c r="D6710" s="400" t="s">
        <v>17027</v>
      </c>
    </row>
    <row r="6711" spans="1:4" ht="13.5">
      <c r="A6711" s="399">
        <v>101198</v>
      </c>
      <c r="B6711" s="398" t="s">
        <v>12029</v>
      </c>
      <c r="C6711" s="398" t="s">
        <v>81</v>
      </c>
      <c r="D6711" s="400" t="s">
        <v>17028</v>
      </c>
    </row>
    <row r="6712" spans="1:4" ht="13.5">
      <c r="A6712" s="399">
        <v>101199</v>
      </c>
      <c r="B6712" s="398" t="s">
        <v>12030</v>
      </c>
      <c r="C6712" s="398" t="s">
        <v>81</v>
      </c>
      <c r="D6712" s="400" t="s">
        <v>17029</v>
      </c>
    </row>
    <row r="6713" spans="1:4" ht="13.5">
      <c r="A6713" s="399">
        <v>101200</v>
      </c>
      <c r="B6713" s="398" t="s">
        <v>12031</v>
      </c>
      <c r="C6713" s="398" t="s">
        <v>81</v>
      </c>
      <c r="D6713" s="400" t="s">
        <v>17030</v>
      </c>
    </row>
    <row r="6714" spans="1:4" ht="13.5">
      <c r="A6714" s="399">
        <v>101201</v>
      </c>
      <c r="B6714" s="398" t="s">
        <v>12032</v>
      </c>
      <c r="C6714" s="398" t="s">
        <v>81</v>
      </c>
      <c r="D6714" s="400" t="s">
        <v>17031</v>
      </c>
    </row>
    <row r="6715" spans="1:4" ht="13.5">
      <c r="A6715" s="399">
        <v>101202</v>
      </c>
      <c r="B6715" s="398" t="s">
        <v>12033</v>
      </c>
      <c r="C6715" s="398" t="s">
        <v>81</v>
      </c>
      <c r="D6715" s="400" t="s">
        <v>12034</v>
      </c>
    </row>
    <row r="6716" spans="1:4" ht="13.5">
      <c r="A6716" s="399">
        <v>101203</v>
      </c>
      <c r="B6716" s="398" t="s">
        <v>12035</v>
      </c>
      <c r="C6716" s="398" t="s">
        <v>81</v>
      </c>
      <c r="D6716" s="400" t="s">
        <v>12036</v>
      </c>
    </row>
    <row r="6717" spans="1:4" ht="13.5">
      <c r="A6717" s="399">
        <v>101204</v>
      </c>
      <c r="B6717" s="398" t="s">
        <v>12037</v>
      </c>
      <c r="C6717" s="398" t="s">
        <v>81</v>
      </c>
      <c r="D6717" s="400" t="s">
        <v>4898</v>
      </c>
    </row>
    <row r="6718" spans="1:4" ht="13.5">
      <c r="A6718" s="399">
        <v>101205</v>
      </c>
      <c r="B6718" s="398" t="s">
        <v>12038</v>
      </c>
      <c r="C6718" s="398" t="s">
        <v>81</v>
      </c>
      <c r="D6718" s="400" t="s">
        <v>12034</v>
      </c>
    </row>
    <row r="6719" spans="1:4" ht="13.5">
      <c r="A6719" s="399">
        <v>102362</v>
      </c>
      <c r="B6719" s="398" t="s">
        <v>12039</v>
      </c>
      <c r="C6719" s="398" t="s">
        <v>2498</v>
      </c>
      <c r="D6719" s="400" t="s">
        <v>17032</v>
      </c>
    </row>
    <row r="6720" spans="1:4" ht="13.5">
      <c r="A6720" s="399">
        <v>102363</v>
      </c>
      <c r="B6720" s="398" t="s">
        <v>12040</v>
      </c>
      <c r="C6720" s="398" t="s">
        <v>2498</v>
      </c>
      <c r="D6720" s="400" t="s">
        <v>17033</v>
      </c>
    </row>
    <row r="6721" spans="1:4" ht="13.5">
      <c r="A6721" s="399">
        <v>102364</v>
      </c>
      <c r="B6721" s="398" t="s">
        <v>12041</v>
      </c>
      <c r="C6721" s="398" t="s">
        <v>2498</v>
      </c>
      <c r="D6721" s="400" t="s">
        <v>17034</v>
      </c>
    </row>
    <row r="6722" spans="1:4" ht="13.5">
      <c r="A6722" s="399">
        <v>98509</v>
      </c>
      <c r="B6722" s="398" t="s">
        <v>12042</v>
      </c>
      <c r="C6722" s="398" t="s">
        <v>82</v>
      </c>
      <c r="D6722" s="400" t="s">
        <v>12883</v>
      </c>
    </row>
    <row r="6723" spans="1:4" ht="13.5">
      <c r="A6723" s="399">
        <v>98510</v>
      </c>
      <c r="B6723" s="398" t="s">
        <v>12044</v>
      </c>
      <c r="C6723" s="398" t="s">
        <v>82</v>
      </c>
      <c r="D6723" s="400" t="s">
        <v>17035</v>
      </c>
    </row>
    <row r="6724" spans="1:4" ht="13.5">
      <c r="A6724" s="399">
        <v>98511</v>
      </c>
      <c r="B6724" s="398" t="s">
        <v>12045</v>
      </c>
      <c r="C6724" s="398" t="s">
        <v>82</v>
      </c>
      <c r="D6724" s="400" t="s">
        <v>17036</v>
      </c>
    </row>
    <row r="6725" spans="1:4" ht="13.5">
      <c r="A6725" s="399">
        <v>98516</v>
      </c>
      <c r="B6725" s="398" t="s">
        <v>12046</v>
      </c>
      <c r="C6725" s="398" t="s">
        <v>82</v>
      </c>
      <c r="D6725" s="400" t="s">
        <v>17037</v>
      </c>
    </row>
    <row r="6726" spans="1:4" ht="13.5">
      <c r="A6726" s="399">
        <v>98519</v>
      </c>
      <c r="B6726" s="398" t="s">
        <v>12047</v>
      </c>
      <c r="C6726" s="398" t="s">
        <v>2498</v>
      </c>
      <c r="D6726" s="400" t="s">
        <v>17038</v>
      </c>
    </row>
    <row r="6727" spans="1:4" ht="13.5">
      <c r="A6727" s="399">
        <v>98520</v>
      </c>
      <c r="B6727" s="398" t="s">
        <v>12049</v>
      </c>
      <c r="C6727" s="398" t="s">
        <v>2498</v>
      </c>
      <c r="D6727" s="400" t="s">
        <v>14751</v>
      </c>
    </row>
    <row r="6728" spans="1:4" ht="13.5">
      <c r="A6728" s="399">
        <v>98521</v>
      </c>
      <c r="B6728" s="398" t="s">
        <v>12050</v>
      </c>
      <c r="C6728" s="398" t="s">
        <v>2498</v>
      </c>
      <c r="D6728" s="400" t="s">
        <v>5477</v>
      </c>
    </row>
    <row r="6729" spans="1:4" ht="13.5">
      <c r="A6729" s="399">
        <v>98522</v>
      </c>
      <c r="B6729" s="398" t="s">
        <v>12051</v>
      </c>
      <c r="C6729" s="398" t="s">
        <v>81</v>
      </c>
      <c r="D6729" s="400" t="s">
        <v>17039</v>
      </c>
    </row>
    <row r="6730" spans="1:4" ht="13.5">
      <c r="A6730" s="399">
        <v>98524</v>
      </c>
      <c r="B6730" s="398" t="s">
        <v>12052</v>
      </c>
      <c r="C6730" s="398" t="s">
        <v>2498</v>
      </c>
      <c r="D6730" s="400" t="s">
        <v>7381</v>
      </c>
    </row>
    <row r="6731" spans="1:4" ht="13.5">
      <c r="A6731" s="399">
        <v>98503</v>
      </c>
      <c r="B6731" s="398" t="s">
        <v>12053</v>
      </c>
      <c r="C6731" s="398" t="s">
        <v>2498</v>
      </c>
      <c r="D6731" s="400" t="s">
        <v>5189</v>
      </c>
    </row>
    <row r="6732" spans="1:4" ht="13.5">
      <c r="A6732" s="399">
        <v>98504</v>
      </c>
      <c r="B6732" s="398" t="s">
        <v>12054</v>
      </c>
      <c r="C6732" s="398" t="s">
        <v>2498</v>
      </c>
      <c r="D6732" s="400" t="s">
        <v>11441</v>
      </c>
    </row>
    <row r="6733" spans="1:4" ht="13.5">
      <c r="A6733" s="399">
        <v>98505</v>
      </c>
      <c r="B6733" s="398" t="s">
        <v>12055</v>
      </c>
      <c r="C6733" s="398" t="s">
        <v>2498</v>
      </c>
      <c r="D6733" s="400" t="s">
        <v>17040</v>
      </c>
    </row>
    <row r="6734" spans="1:4" ht="13.5">
      <c r="A6734" s="399">
        <v>103185</v>
      </c>
      <c r="B6734" s="398" t="s">
        <v>12056</v>
      </c>
      <c r="C6734" s="398" t="s">
        <v>82</v>
      </c>
      <c r="D6734" s="400" t="s">
        <v>17041</v>
      </c>
    </row>
    <row r="6735" spans="1:4" ht="13.5">
      <c r="A6735" s="399">
        <v>103186</v>
      </c>
      <c r="B6735" s="398" t="s">
        <v>12057</v>
      </c>
      <c r="C6735" s="398" t="s">
        <v>82</v>
      </c>
      <c r="D6735" s="400" t="s">
        <v>17042</v>
      </c>
    </row>
    <row r="6736" spans="1:4" ht="13.5">
      <c r="A6736" s="399">
        <v>103187</v>
      </c>
      <c r="B6736" s="398" t="s">
        <v>12058</v>
      </c>
      <c r="C6736" s="398" t="s">
        <v>82</v>
      </c>
      <c r="D6736" s="400" t="s">
        <v>17043</v>
      </c>
    </row>
    <row r="6737" spans="1:4" ht="13.5">
      <c r="A6737" s="399">
        <v>103188</v>
      </c>
      <c r="B6737" s="398" t="s">
        <v>12059</v>
      </c>
      <c r="C6737" s="398" t="s">
        <v>82</v>
      </c>
      <c r="D6737" s="400" t="s">
        <v>17044</v>
      </c>
    </row>
    <row r="6738" spans="1:4" ht="13.5">
      <c r="A6738" s="399">
        <v>103189</v>
      </c>
      <c r="B6738" s="398" t="s">
        <v>12060</v>
      </c>
      <c r="C6738" s="398" t="s">
        <v>82</v>
      </c>
      <c r="D6738" s="400" t="s">
        <v>17045</v>
      </c>
    </row>
    <row r="6739" spans="1:4" ht="13.5">
      <c r="A6739" s="399">
        <v>103190</v>
      </c>
      <c r="B6739" s="398" t="s">
        <v>12061</v>
      </c>
      <c r="C6739" s="398" t="s">
        <v>82</v>
      </c>
      <c r="D6739" s="400" t="s">
        <v>17046</v>
      </c>
    </row>
    <row r="6740" spans="1:4" ht="13.5">
      <c r="A6740" s="399">
        <v>103191</v>
      </c>
      <c r="B6740" s="398" t="s">
        <v>12062</v>
      </c>
      <c r="C6740" s="398" t="s">
        <v>82</v>
      </c>
      <c r="D6740" s="400" t="s">
        <v>17047</v>
      </c>
    </row>
    <row r="6741" spans="1:4" ht="13.5">
      <c r="A6741" s="399">
        <v>103192</v>
      </c>
      <c r="B6741" s="398" t="s">
        <v>12063</v>
      </c>
      <c r="C6741" s="398" t="s">
        <v>82</v>
      </c>
      <c r="D6741" s="400" t="s">
        <v>17048</v>
      </c>
    </row>
    <row r="6742" spans="1:4" ht="13.5">
      <c r="A6742" s="399">
        <v>103193</v>
      </c>
      <c r="B6742" s="398" t="s">
        <v>12064</v>
      </c>
      <c r="C6742" s="398" t="s">
        <v>82</v>
      </c>
      <c r="D6742" s="400" t="s">
        <v>17049</v>
      </c>
    </row>
    <row r="6743" spans="1:4" ht="13.5">
      <c r="A6743" s="399">
        <v>103194</v>
      </c>
      <c r="B6743" s="398" t="s">
        <v>12065</v>
      </c>
      <c r="C6743" s="398" t="s">
        <v>82</v>
      </c>
      <c r="D6743" s="400" t="s">
        <v>17050</v>
      </c>
    </row>
    <row r="6744" spans="1:4" ht="13.5">
      <c r="A6744" s="399">
        <v>103195</v>
      </c>
      <c r="B6744" s="398" t="s">
        <v>12066</v>
      </c>
      <c r="C6744" s="398" t="s">
        <v>82</v>
      </c>
      <c r="D6744" s="400" t="s">
        <v>17051</v>
      </c>
    </row>
    <row r="6745" spans="1:4" ht="13.5">
      <c r="A6745" s="399">
        <v>103205</v>
      </c>
      <c r="B6745" s="398" t="s">
        <v>12067</v>
      </c>
      <c r="C6745" s="398" t="s">
        <v>82</v>
      </c>
      <c r="D6745" s="400" t="s">
        <v>17052</v>
      </c>
    </row>
    <row r="6746" spans="1:4" ht="13.5">
      <c r="A6746" s="399">
        <v>103206</v>
      </c>
      <c r="B6746" s="398" t="s">
        <v>12068</v>
      </c>
      <c r="C6746" s="398" t="s">
        <v>82</v>
      </c>
      <c r="D6746" s="400" t="s">
        <v>17053</v>
      </c>
    </row>
    <row r="6747" spans="1:4" ht="13.5">
      <c r="A6747" s="399">
        <v>103207</v>
      </c>
      <c r="B6747" s="398" t="s">
        <v>12069</v>
      </c>
      <c r="C6747" s="398" t="s">
        <v>82</v>
      </c>
      <c r="D6747" s="400" t="s">
        <v>17054</v>
      </c>
    </row>
    <row r="6748" spans="1:4" ht="13.5">
      <c r="A6748" s="399">
        <v>103208</v>
      </c>
      <c r="B6748" s="398" t="s">
        <v>12070</v>
      </c>
      <c r="C6748" s="398" t="s">
        <v>82</v>
      </c>
      <c r="D6748" s="400" t="s">
        <v>17055</v>
      </c>
    </row>
    <row r="6749" spans="1:4" ht="13.5">
      <c r="A6749" s="399">
        <v>103209</v>
      </c>
      <c r="B6749" s="398" t="s">
        <v>12071</v>
      </c>
      <c r="C6749" s="398" t="s">
        <v>82</v>
      </c>
      <c r="D6749" s="400" t="s">
        <v>17056</v>
      </c>
    </row>
    <row r="6750" spans="1:4" ht="13.5">
      <c r="A6750" s="399">
        <v>103210</v>
      </c>
      <c r="B6750" s="398" t="s">
        <v>12072</v>
      </c>
      <c r="C6750" s="398" t="s">
        <v>82</v>
      </c>
      <c r="D6750" s="400" t="s">
        <v>17057</v>
      </c>
    </row>
    <row r="6751" spans="1:4" ht="13.5">
      <c r="A6751" s="399">
        <v>103304</v>
      </c>
      <c r="B6751" s="398" t="s">
        <v>12073</v>
      </c>
      <c r="C6751" s="398" t="s">
        <v>82</v>
      </c>
      <c r="D6751" s="400" t="s">
        <v>17058</v>
      </c>
    </row>
    <row r="6752" spans="1:4" ht="13.5">
      <c r="A6752" s="399">
        <v>103307</v>
      </c>
      <c r="B6752" s="398" t="s">
        <v>12074</v>
      </c>
      <c r="C6752" s="398" t="s">
        <v>82</v>
      </c>
      <c r="D6752" s="400" t="s">
        <v>17059</v>
      </c>
    </row>
    <row r="6753" spans="1:4" ht="13.5">
      <c r="A6753" s="399">
        <v>103310</v>
      </c>
      <c r="B6753" s="398" t="s">
        <v>12075</v>
      </c>
      <c r="C6753" s="398" t="s">
        <v>82</v>
      </c>
      <c r="D6753" s="400" t="s">
        <v>17060</v>
      </c>
    </row>
    <row r="6754" spans="1:4" ht="13.5">
      <c r="A6754" s="399">
        <v>103314</v>
      </c>
      <c r="B6754" s="398" t="s">
        <v>12076</v>
      </c>
      <c r="C6754" s="398" t="s">
        <v>2498</v>
      </c>
      <c r="D6754" s="400" t="s">
        <v>17061</v>
      </c>
    </row>
    <row r="6755" spans="1:4" ht="13.5">
      <c r="A6755" s="399">
        <v>103315</v>
      </c>
      <c r="B6755" s="398" t="s">
        <v>12077</v>
      </c>
      <c r="C6755" s="398" t="s">
        <v>2498</v>
      </c>
      <c r="D6755" s="400" t="s">
        <v>17062</v>
      </c>
    </row>
    <row r="6756" spans="1:4" ht="13.5">
      <c r="A6756" s="399">
        <v>98525</v>
      </c>
      <c r="B6756" s="398" t="s">
        <v>12078</v>
      </c>
      <c r="C6756" s="398" t="s">
        <v>2498</v>
      </c>
      <c r="D6756" s="400" t="s">
        <v>4634</v>
      </c>
    </row>
    <row r="6757" spans="1:4" ht="13.5">
      <c r="A6757" s="399">
        <v>98526</v>
      </c>
      <c r="B6757" s="398" t="s">
        <v>12079</v>
      </c>
      <c r="C6757" s="398" t="s">
        <v>82</v>
      </c>
      <c r="D6757" s="400" t="s">
        <v>17063</v>
      </c>
    </row>
    <row r="6758" spans="1:4" ht="13.5">
      <c r="A6758" s="399">
        <v>98527</v>
      </c>
      <c r="B6758" s="398" t="s">
        <v>12081</v>
      </c>
      <c r="C6758" s="398" t="s">
        <v>82</v>
      </c>
      <c r="D6758" s="400" t="s">
        <v>17064</v>
      </c>
    </row>
    <row r="6759" spans="1:4" ht="13.5">
      <c r="A6759" s="399">
        <v>98528</v>
      </c>
      <c r="B6759" s="398" t="s">
        <v>12082</v>
      </c>
      <c r="C6759" s="398" t="s">
        <v>82</v>
      </c>
      <c r="D6759" s="400" t="s">
        <v>17065</v>
      </c>
    </row>
    <row r="6760" spans="1:4" ht="13.5">
      <c r="A6760" s="399">
        <v>98529</v>
      </c>
      <c r="B6760" s="398" t="s">
        <v>12083</v>
      </c>
      <c r="C6760" s="398" t="s">
        <v>82</v>
      </c>
      <c r="D6760" s="400" t="s">
        <v>17066</v>
      </c>
    </row>
    <row r="6761" spans="1:4" ht="13.5">
      <c r="A6761" s="399">
        <v>98530</v>
      </c>
      <c r="B6761" s="398" t="s">
        <v>12084</v>
      </c>
      <c r="C6761" s="398" t="s">
        <v>82</v>
      </c>
      <c r="D6761" s="400" t="s">
        <v>17067</v>
      </c>
    </row>
    <row r="6762" spans="1:4" ht="13.5">
      <c r="A6762" s="399">
        <v>98531</v>
      </c>
      <c r="B6762" s="398" t="s">
        <v>12085</v>
      </c>
      <c r="C6762" s="398" t="s">
        <v>82</v>
      </c>
      <c r="D6762" s="400" t="s">
        <v>17068</v>
      </c>
    </row>
    <row r="6763" spans="1:4" ht="13.5">
      <c r="A6763" s="399">
        <v>98532</v>
      </c>
      <c r="B6763" s="398" t="s">
        <v>12086</v>
      </c>
      <c r="C6763" s="398" t="s">
        <v>82</v>
      </c>
      <c r="D6763" s="400" t="s">
        <v>17069</v>
      </c>
    </row>
    <row r="6764" spans="1:4" ht="13.5">
      <c r="A6764" s="399">
        <v>98533</v>
      </c>
      <c r="B6764" s="398" t="s">
        <v>12087</v>
      </c>
      <c r="C6764" s="398" t="s">
        <v>82</v>
      </c>
      <c r="D6764" s="400" t="s">
        <v>17070</v>
      </c>
    </row>
    <row r="6765" spans="1:4" ht="13.5">
      <c r="A6765" s="399">
        <v>98534</v>
      </c>
      <c r="B6765" s="398" t="s">
        <v>12088</v>
      </c>
      <c r="C6765" s="398" t="s">
        <v>82</v>
      </c>
      <c r="D6765" s="400" t="s">
        <v>17071</v>
      </c>
    </row>
    <row r="6766" spans="1:4" ht="13.5">
      <c r="A6766" s="399">
        <v>98535</v>
      </c>
      <c r="B6766" s="398" t="s">
        <v>12089</v>
      </c>
      <c r="C6766" s="398" t="s">
        <v>82</v>
      </c>
      <c r="D6766" s="400" t="s">
        <v>17072</v>
      </c>
    </row>
    <row r="6767" spans="1:4" ht="13.5">
      <c r="A6767" s="399">
        <v>88238</v>
      </c>
      <c r="B6767" s="398" t="s">
        <v>12090</v>
      </c>
      <c r="C6767" s="398" t="s">
        <v>74</v>
      </c>
      <c r="D6767" s="400" t="s">
        <v>6866</v>
      </c>
    </row>
    <row r="6768" spans="1:4" ht="13.5">
      <c r="A6768" s="399">
        <v>88239</v>
      </c>
      <c r="B6768" s="398" t="s">
        <v>12091</v>
      </c>
      <c r="C6768" s="398" t="s">
        <v>74</v>
      </c>
      <c r="D6768" s="400" t="s">
        <v>12092</v>
      </c>
    </row>
    <row r="6769" spans="1:4" ht="13.5">
      <c r="A6769" s="399">
        <v>88240</v>
      </c>
      <c r="B6769" s="398" t="s">
        <v>12093</v>
      </c>
      <c r="C6769" s="398" t="s">
        <v>74</v>
      </c>
      <c r="D6769" s="400" t="s">
        <v>5517</v>
      </c>
    </row>
    <row r="6770" spans="1:4" ht="13.5">
      <c r="A6770" s="399">
        <v>88241</v>
      </c>
      <c r="B6770" s="398" t="s">
        <v>12094</v>
      </c>
      <c r="C6770" s="398" t="s">
        <v>74</v>
      </c>
      <c r="D6770" s="400" t="s">
        <v>17073</v>
      </c>
    </row>
    <row r="6771" spans="1:4" ht="13.5">
      <c r="A6771" s="399">
        <v>88242</v>
      </c>
      <c r="B6771" s="398" t="s">
        <v>12095</v>
      </c>
      <c r="C6771" s="398" t="s">
        <v>74</v>
      </c>
      <c r="D6771" s="400" t="s">
        <v>17074</v>
      </c>
    </row>
    <row r="6772" spans="1:4" ht="13.5">
      <c r="A6772" s="399">
        <v>88243</v>
      </c>
      <c r="B6772" s="398" t="s">
        <v>12096</v>
      </c>
      <c r="C6772" s="398" t="s">
        <v>74</v>
      </c>
      <c r="D6772" s="400" t="s">
        <v>6848</v>
      </c>
    </row>
    <row r="6773" spans="1:4" ht="13.5">
      <c r="A6773" s="399">
        <v>88245</v>
      </c>
      <c r="B6773" s="398" t="s">
        <v>12097</v>
      </c>
      <c r="C6773" s="398" t="s">
        <v>74</v>
      </c>
      <c r="D6773" s="400" t="s">
        <v>12098</v>
      </c>
    </row>
    <row r="6774" spans="1:4" ht="13.5">
      <c r="A6774" s="399">
        <v>88246</v>
      </c>
      <c r="B6774" s="398" t="s">
        <v>12099</v>
      </c>
      <c r="C6774" s="398" t="s">
        <v>74</v>
      </c>
      <c r="D6774" s="400" t="s">
        <v>5800</v>
      </c>
    </row>
    <row r="6775" spans="1:4" ht="13.5">
      <c r="A6775" s="399">
        <v>88247</v>
      </c>
      <c r="B6775" s="398" t="s">
        <v>12100</v>
      </c>
      <c r="C6775" s="398" t="s">
        <v>74</v>
      </c>
      <c r="D6775" s="400" t="s">
        <v>12101</v>
      </c>
    </row>
    <row r="6776" spans="1:4" ht="13.5">
      <c r="A6776" s="399">
        <v>88248</v>
      </c>
      <c r="B6776" s="398" t="s">
        <v>12102</v>
      </c>
      <c r="C6776" s="398" t="s">
        <v>74</v>
      </c>
      <c r="D6776" s="400" t="s">
        <v>12103</v>
      </c>
    </row>
    <row r="6777" spans="1:4" ht="13.5">
      <c r="A6777" s="399">
        <v>88249</v>
      </c>
      <c r="B6777" s="398" t="s">
        <v>12104</v>
      </c>
      <c r="C6777" s="398" t="s">
        <v>74</v>
      </c>
      <c r="D6777" s="400" t="s">
        <v>12105</v>
      </c>
    </row>
    <row r="6778" spans="1:4" ht="13.5">
      <c r="A6778" s="399">
        <v>88250</v>
      </c>
      <c r="B6778" s="398" t="s">
        <v>12106</v>
      </c>
      <c r="C6778" s="398" t="s">
        <v>74</v>
      </c>
      <c r="D6778" s="400" t="s">
        <v>8659</v>
      </c>
    </row>
    <row r="6779" spans="1:4" ht="13.5">
      <c r="A6779" s="399">
        <v>88251</v>
      </c>
      <c r="B6779" s="398" t="s">
        <v>12107</v>
      </c>
      <c r="C6779" s="398" t="s">
        <v>74</v>
      </c>
      <c r="D6779" s="400" t="s">
        <v>12121</v>
      </c>
    </row>
    <row r="6780" spans="1:4" ht="13.5">
      <c r="A6780" s="399">
        <v>88252</v>
      </c>
      <c r="B6780" s="398" t="s">
        <v>12109</v>
      </c>
      <c r="C6780" s="398" t="s">
        <v>74</v>
      </c>
      <c r="D6780" s="400" t="s">
        <v>17075</v>
      </c>
    </row>
    <row r="6781" spans="1:4" ht="13.5">
      <c r="A6781" s="399">
        <v>88253</v>
      </c>
      <c r="B6781" s="398" t="s">
        <v>12111</v>
      </c>
      <c r="C6781" s="398" t="s">
        <v>74</v>
      </c>
      <c r="D6781" s="400" t="s">
        <v>17076</v>
      </c>
    </row>
    <row r="6782" spans="1:4" ht="13.5">
      <c r="A6782" s="399">
        <v>88255</v>
      </c>
      <c r="B6782" s="398" t="s">
        <v>12113</v>
      </c>
      <c r="C6782" s="398" t="s">
        <v>74</v>
      </c>
      <c r="D6782" s="400" t="s">
        <v>12114</v>
      </c>
    </row>
    <row r="6783" spans="1:4" ht="13.5">
      <c r="A6783" s="399">
        <v>88256</v>
      </c>
      <c r="B6783" s="398" t="s">
        <v>12115</v>
      </c>
      <c r="C6783" s="398" t="s">
        <v>74</v>
      </c>
      <c r="D6783" s="400" t="s">
        <v>8617</v>
      </c>
    </row>
    <row r="6784" spans="1:4" ht="13.5">
      <c r="A6784" s="399">
        <v>88257</v>
      </c>
      <c r="B6784" s="398" t="s">
        <v>12116</v>
      </c>
      <c r="C6784" s="398" t="s">
        <v>74</v>
      </c>
      <c r="D6784" s="400" t="s">
        <v>11028</v>
      </c>
    </row>
    <row r="6785" spans="1:4" ht="13.5">
      <c r="A6785" s="399">
        <v>88258</v>
      </c>
      <c r="B6785" s="398" t="s">
        <v>12117</v>
      </c>
      <c r="C6785" s="398" t="s">
        <v>74</v>
      </c>
      <c r="D6785" s="400" t="s">
        <v>12118</v>
      </c>
    </row>
    <row r="6786" spans="1:4" ht="13.5">
      <c r="A6786" s="399">
        <v>88260</v>
      </c>
      <c r="B6786" s="398" t="s">
        <v>12119</v>
      </c>
      <c r="C6786" s="398" t="s">
        <v>74</v>
      </c>
      <c r="D6786" s="400" t="s">
        <v>17077</v>
      </c>
    </row>
    <row r="6787" spans="1:4" ht="13.5">
      <c r="A6787" s="399">
        <v>88261</v>
      </c>
      <c r="B6787" s="398" t="s">
        <v>12120</v>
      </c>
      <c r="C6787" s="398" t="s">
        <v>74</v>
      </c>
      <c r="D6787" s="400" t="s">
        <v>12121</v>
      </c>
    </row>
    <row r="6788" spans="1:4" ht="13.5">
      <c r="A6788" s="399">
        <v>88262</v>
      </c>
      <c r="B6788" s="398" t="s">
        <v>12122</v>
      </c>
      <c r="C6788" s="398" t="s">
        <v>74</v>
      </c>
      <c r="D6788" s="400" t="s">
        <v>12123</v>
      </c>
    </row>
    <row r="6789" spans="1:4" ht="13.5">
      <c r="A6789" s="399">
        <v>88263</v>
      </c>
      <c r="B6789" s="398" t="s">
        <v>12124</v>
      </c>
      <c r="C6789" s="398" t="s">
        <v>74</v>
      </c>
      <c r="D6789" s="400" t="s">
        <v>12125</v>
      </c>
    </row>
    <row r="6790" spans="1:4" ht="13.5">
      <c r="A6790" s="399">
        <v>88264</v>
      </c>
      <c r="B6790" s="398" t="s">
        <v>12126</v>
      </c>
      <c r="C6790" s="398" t="s">
        <v>74</v>
      </c>
      <c r="D6790" s="400" t="s">
        <v>8765</v>
      </c>
    </row>
    <row r="6791" spans="1:4" ht="13.5">
      <c r="A6791" s="399">
        <v>88265</v>
      </c>
      <c r="B6791" s="398" t="s">
        <v>12127</v>
      </c>
      <c r="C6791" s="398" t="s">
        <v>74</v>
      </c>
      <c r="D6791" s="400" t="s">
        <v>12128</v>
      </c>
    </row>
    <row r="6792" spans="1:4" ht="13.5">
      <c r="A6792" s="399">
        <v>88266</v>
      </c>
      <c r="B6792" s="398" t="s">
        <v>12129</v>
      </c>
      <c r="C6792" s="398" t="s">
        <v>74</v>
      </c>
      <c r="D6792" s="400" t="s">
        <v>12130</v>
      </c>
    </row>
    <row r="6793" spans="1:4" ht="13.5">
      <c r="A6793" s="399">
        <v>88267</v>
      </c>
      <c r="B6793" s="398" t="s">
        <v>12131</v>
      </c>
      <c r="C6793" s="398" t="s">
        <v>74</v>
      </c>
      <c r="D6793" s="400" t="s">
        <v>12132</v>
      </c>
    </row>
    <row r="6794" spans="1:4" ht="13.5">
      <c r="A6794" s="399">
        <v>88269</v>
      </c>
      <c r="B6794" s="398" t="s">
        <v>12133</v>
      </c>
      <c r="C6794" s="398" t="s">
        <v>74</v>
      </c>
      <c r="D6794" s="400" t="s">
        <v>15388</v>
      </c>
    </row>
    <row r="6795" spans="1:4" ht="13.5">
      <c r="A6795" s="399">
        <v>88270</v>
      </c>
      <c r="B6795" s="398" t="s">
        <v>12134</v>
      </c>
      <c r="C6795" s="398" t="s">
        <v>74</v>
      </c>
      <c r="D6795" s="400" t="s">
        <v>17078</v>
      </c>
    </row>
    <row r="6796" spans="1:4" ht="13.5">
      <c r="A6796" s="399">
        <v>88272</v>
      </c>
      <c r="B6796" s="398" t="s">
        <v>12135</v>
      </c>
      <c r="C6796" s="398" t="s">
        <v>74</v>
      </c>
      <c r="D6796" s="400" t="s">
        <v>12136</v>
      </c>
    </row>
    <row r="6797" spans="1:4" ht="13.5">
      <c r="A6797" s="399">
        <v>88273</v>
      </c>
      <c r="B6797" s="398" t="s">
        <v>12137</v>
      </c>
      <c r="C6797" s="398" t="s">
        <v>74</v>
      </c>
      <c r="D6797" s="400" t="s">
        <v>12138</v>
      </c>
    </row>
    <row r="6798" spans="1:4" ht="13.5">
      <c r="A6798" s="399">
        <v>88274</v>
      </c>
      <c r="B6798" s="398" t="s">
        <v>12139</v>
      </c>
      <c r="C6798" s="398" t="s">
        <v>74</v>
      </c>
      <c r="D6798" s="400" t="s">
        <v>8929</v>
      </c>
    </row>
    <row r="6799" spans="1:4" ht="13.5">
      <c r="A6799" s="399">
        <v>88275</v>
      </c>
      <c r="B6799" s="398" t="s">
        <v>12140</v>
      </c>
      <c r="C6799" s="398" t="s">
        <v>74</v>
      </c>
      <c r="D6799" s="400" t="s">
        <v>12141</v>
      </c>
    </row>
    <row r="6800" spans="1:4" ht="13.5">
      <c r="A6800" s="399">
        <v>88277</v>
      </c>
      <c r="B6800" s="398" t="s">
        <v>12142</v>
      </c>
      <c r="C6800" s="398" t="s">
        <v>74</v>
      </c>
      <c r="D6800" s="400" t="s">
        <v>12143</v>
      </c>
    </row>
    <row r="6801" spans="1:4" ht="13.5">
      <c r="A6801" s="399">
        <v>88278</v>
      </c>
      <c r="B6801" s="398" t="s">
        <v>12144</v>
      </c>
      <c r="C6801" s="398" t="s">
        <v>74</v>
      </c>
      <c r="D6801" s="400" t="s">
        <v>7458</v>
      </c>
    </row>
    <row r="6802" spans="1:4" ht="13.5">
      <c r="A6802" s="399">
        <v>88279</v>
      </c>
      <c r="B6802" s="398" t="s">
        <v>12145</v>
      </c>
      <c r="C6802" s="398" t="s">
        <v>74</v>
      </c>
      <c r="D6802" s="400" t="s">
        <v>12146</v>
      </c>
    </row>
    <row r="6803" spans="1:4" ht="13.5">
      <c r="A6803" s="399">
        <v>88281</v>
      </c>
      <c r="B6803" s="398" t="s">
        <v>12147</v>
      </c>
      <c r="C6803" s="398" t="s">
        <v>74</v>
      </c>
      <c r="D6803" s="400" t="s">
        <v>9724</v>
      </c>
    </row>
    <row r="6804" spans="1:4" ht="13.5">
      <c r="A6804" s="399">
        <v>88282</v>
      </c>
      <c r="B6804" s="398" t="s">
        <v>12148</v>
      </c>
      <c r="C6804" s="398" t="s">
        <v>74</v>
      </c>
      <c r="D6804" s="400" t="s">
        <v>7193</v>
      </c>
    </row>
    <row r="6805" spans="1:4" ht="13.5">
      <c r="A6805" s="399">
        <v>88283</v>
      </c>
      <c r="B6805" s="398" t="s">
        <v>12149</v>
      </c>
      <c r="C6805" s="398" t="s">
        <v>74</v>
      </c>
      <c r="D6805" s="400" t="s">
        <v>12150</v>
      </c>
    </row>
    <row r="6806" spans="1:4" ht="13.5">
      <c r="A6806" s="399">
        <v>88284</v>
      </c>
      <c r="B6806" s="398" t="s">
        <v>12151</v>
      </c>
      <c r="C6806" s="398" t="s">
        <v>74</v>
      </c>
      <c r="D6806" s="400" t="s">
        <v>12152</v>
      </c>
    </row>
    <row r="6807" spans="1:4" ht="13.5">
      <c r="A6807" s="399">
        <v>88285</v>
      </c>
      <c r="B6807" s="398" t="s">
        <v>12153</v>
      </c>
      <c r="C6807" s="398" t="s">
        <v>74</v>
      </c>
      <c r="D6807" s="400" t="s">
        <v>12154</v>
      </c>
    </row>
    <row r="6808" spans="1:4" ht="13.5">
      <c r="A6808" s="399">
        <v>88286</v>
      </c>
      <c r="B6808" s="398" t="s">
        <v>12155</v>
      </c>
      <c r="C6808" s="398" t="s">
        <v>74</v>
      </c>
      <c r="D6808" s="400" t="s">
        <v>12156</v>
      </c>
    </row>
    <row r="6809" spans="1:4" ht="13.5">
      <c r="A6809" s="399">
        <v>88288</v>
      </c>
      <c r="B6809" s="398" t="s">
        <v>12157</v>
      </c>
      <c r="C6809" s="398" t="s">
        <v>74</v>
      </c>
      <c r="D6809" s="400" t="s">
        <v>10360</v>
      </c>
    </row>
    <row r="6810" spans="1:4" ht="13.5">
      <c r="A6810" s="399">
        <v>88291</v>
      </c>
      <c r="B6810" s="398" t="s">
        <v>12158</v>
      </c>
      <c r="C6810" s="398" t="s">
        <v>74</v>
      </c>
      <c r="D6810" s="400" t="s">
        <v>12159</v>
      </c>
    </row>
    <row r="6811" spans="1:4" ht="13.5">
      <c r="A6811" s="399">
        <v>88292</v>
      </c>
      <c r="B6811" s="398" t="s">
        <v>12160</v>
      </c>
      <c r="C6811" s="398" t="s">
        <v>74</v>
      </c>
      <c r="D6811" s="400" t="s">
        <v>12161</v>
      </c>
    </row>
    <row r="6812" spans="1:4" ht="13.5">
      <c r="A6812" s="399">
        <v>88293</v>
      </c>
      <c r="B6812" s="398" t="s">
        <v>12162</v>
      </c>
      <c r="C6812" s="398" t="s">
        <v>74</v>
      </c>
      <c r="D6812" s="400" t="s">
        <v>12163</v>
      </c>
    </row>
    <row r="6813" spans="1:4" ht="13.5">
      <c r="A6813" s="399">
        <v>88294</v>
      </c>
      <c r="B6813" s="398" t="s">
        <v>12164</v>
      </c>
      <c r="C6813" s="398" t="s">
        <v>74</v>
      </c>
      <c r="D6813" s="400" t="s">
        <v>12165</v>
      </c>
    </row>
    <row r="6814" spans="1:4" ht="13.5">
      <c r="A6814" s="399">
        <v>88295</v>
      </c>
      <c r="B6814" s="398" t="s">
        <v>12166</v>
      </c>
      <c r="C6814" s="398" t="s">
        <v>74</v>
      </c>
      <c r="D6814" s="400" t="s">
        <v>12167</v>
      </c>
    </row>
    <row r="6815" spans="1:4" ht="13.5">
      <c r="A6815" s="399">
        <v>88296</v>
      </c>
      <c r="B6815" s="398" t="s">
        <v>12168</v>
      </c>
      <c r="C6815" s="398" t="s">
        <v>74</v>
      </c>
      <c r="D6815" s="400" t="s">
        <v>12169</v>
      </c>
    </row>
    <row r="6816" spans="1:4" ht="13.5">
      <c r="A6816" s="399">
        <v>88297</v>
      </c>
      <c r="B6816" s="398" t="s">
        <v>12170</v>
      </c>
      <c r="C6816" s="398" t="s">
        <v>74</v>
      </c>
      <c r="D6816" s="400" t="s">
        <v>9251</v>
      </c>
    </row>
    <row r="6817" spans="1:4" ht="13.5">
      <c r="A6817" s="399">
        <v>88298</v>
      </c>
      <c r="B6817" s="398" t="s">
        <v>12171</v>
      </c>
      <c r="C6817" s="398" t="s">
        <v>74</v>
      </c>
      <c r="D6817" s="400" t="s">
        <v>12172</v>
      </c>
    </row>
    <row r="6818" spans="1:4" ht="13.5">
      <c r="A6818" s="399">
        <v>88299</v>
      </c>
      <c r="B6818" s="398" t="s">
        <v>12173</v>
      </c>
      <c r="C6818" s="398" t="s">
        <v>74</v>
      </c>
      <c r="D6818" s="400" t="s">
        <v>12174</v>
      </c>
    </row>
    <row r="6819" spans="1:4" ht="13.5">
      <c r="A6819" s="399">
        <v>88300</v>
      </c>
      <c r="B6819" s="398" t="s">
        <v>12175</v>
      </c>
      <c r="C6819" s="398" t="s">
        <v>74</v>
      </c>
      <c r="D6819" s="400" t="s">
        <v>12176</v>
      </c>
    </row>
    <row r="6820" spans="1:4" ht="13.5">
      <c r="A6820" s="399">
        <v>88301</v>
      </c>
      <c r="B6820" s="398" t="s">
        <v>12177</v>
      </c>
      <c r="C6820" s="398" t="s">
        <v>74</v>
      </c>
      <c r="D6820" s="400" t="s">
        <v>10997</v>
      </c>
    </row>
    <row r="6821" spans="1:4" ht="13.5">
      <c r="A6821" s="399">
        <v>88302</v>
      </c>
      <c r="B6821" s="398" t="s">
        <v>12178</v>
      </c>
      <c r="C6821" s="398" t="s">
        <v>74</v>
      </c>
      <c r="D6821" s="400" t="s">
        <v>12179</v>
      </c>
    </row>
    <row r="6822" spans="1:4" ht="13.5">
      <c r="A6822" s="399">
        <v>88303</v>
      </c>
      <c r="B6822" s="398" t="s">
        <v>12180</v>
      </c>
      <c r="C6822" s="398" t="s">
        <v>74</v>
      </c>
      <c r="D6822" s="400" t="s">
        <v>9023</v>
      </c>
    </row>
    <row r="6823" spans="1:4" ht="13.5">
      <c r="A6823" s="399">
        <v>88304</v>
      </c>
      <c r="B6823" s="398" t="s">
        <v>12181</v>
      </c>
      <c r="C6823" s="398" t="s">
        <v>74</v>
      </c>
      <c r="D6823" s="400" t="s">
        <v>12098</v>
      </c>
    </row>
    <row r="6824" spans="1:4" ht="13.5">
      <c r="A6824" s="399">
        <v>88306</v>
      </c>
      <c r="B6824" s="398" t="s">
        <v>12182</v>
      </c>
      <c r="C6824" s="398" t="s">
        <v>74</v>
      </c>
      <c r="D6824" s="400" t="s">
        <v>12183</v>
      </c>
    </row>
    <row r="6825" spans="1:4" ht="13.5">
      <c r="A6825" s="399">
        <v>88307</v>
      </c>
      <c r="B6825" s="398" t="s">
        <v>12184</v>
      </c>
      <c r="C6825" s="398" t="s">
        <v>74</v>
      </c>
      <c r="D6825" s="400" t="s">
        <v>6281</v>
      </c>
    </row>
    <row r="6826" spans="1:4" ht="13.5">
      <c r="A6826" s="399">
        <v>88308</v>
      </c>
      <c r="B6826" s="398" t="s">
        <v>12185</v>
      </c>
      <c r="C6826" s="398" t="s">
        <v>74</v>
      </c>
      <c r="D6826" s="400" t="s">
        <v>8617</v>
      </c>
    </row>
    <row r="6827" spans="1:4" ht="13.5">
      <c r="A6827" s="399">
        <v>88309</v>
      </c>
      <c r="B6827" s="398" t="s">
        <v>12186</v>
      </c>
      <c r="C6827" s="398" t="s">
        <v>74</v>
      </c>
      <c r="D6827" s="400" t="s">
        <v>12187</v>
      </c>
    </row>
    <row r="6828" spans="1:4" ht="13.5">
      <c r="A6828" s="399">
        <v>88310</v>
      </c>
      <c r="B6828" s="398" t="s">
        <v>12188</v>
      </c>
      <c r="C6828" s="398" t="s">
        <v>74</v>
      </c>
      <c r="D6828" s="400" t="s">
        <v>9601</v>
      </c>
    </row>
    <row r="6829" spans="1:4" ht="13.5">
      <c r="A6829" s="399">
        <v>88311</v>
      </c>
      <c r="B6829" s="398" t="s">
        <v>12189</v>
      </c>
      <c r="C6829" s="398" t="s">
        <v>74</v>
      </c>
      <c r="D6829" s="400" t="s">
        <v>12190</v>
      </c>
    </row>
    <row r="6830" spans="1:4" ht="13.5">
      <c r="A6830" s="399">
        <v>88312</v>
      </c>
      <c r="B6830" s="398" t="s">
        <v>12191</v>
      </c>
      <c r="C6830" s="398" t="s">
        <v>74</v>
      </c>
      <c r="D6830" s="400" t="s">
        <v>12192</v>
      </c>
    </row>
    <row r="6831" spans="1:4" ht="13.5">
      <c r="A6831" s="399">
        <v>88313</v>
      </c>
      <c r="B6831" s="398" t="s">
        <v>12193</v>
      </c>
      <c r="C6831" s="398" t="s">
        <v>74</v>
      </c>
      <c r="D6831" s="400" t="s">
        <v>6992</v>
      </c>
    </row>
    <row r="6832" spans="1:4" ht="13.5">
      <c r="A6832" s="399">
        <v>88314</v>
      </c>
      <c r="B6832" s="398" t="s">
        <v>12194</v>
      </c>
      <c r="C6832" s="398" t="s">
        <v>74</v>
      </c>
      <c r="D6832" s="400" t="s">
        <v>4179</v>
      </c>
    </row>
    <row r="6833" spans="1:4" ht="13.5">
      <c r="A6833" s="399">
        <v>88315</v>
      </c>
      <c r="B6833" s="398" t="s">
        <v>12195</v>
      </c>
      <c r="C6833" s="398" t="s">
        <v>74</v>
      </c>
      <c r="D6833" s="400" t="s">
        <v>5683</v>
      </c>
    </row>
    <row r="6834" spans="1:4" ht="13.5">
      <c r="A6834" s="399">
        <v>88316</v>
      </c>
      <c r="B6834" s="398" t="s">
        <v>12196</v>
      </c>
      <c r="C6834" s="398" t="s">
        <v>74</v>
      </c>
      <c r="D6834" s="400" t="s">
        <v>17079</v>
      </c>
    </row>
    <row r="6835" spans="1:4" ht="13.5">
      <c r="A6835" s="399">
        <v>88317</v>
      </c>
      <c r="B6835" s="398" t="s">
        <v>12197</v>
      </c>
      <c r="C6835" s="398" t="s">
        <v>74</v>
      </c>
      <c r="D6835" s="400" t="s">
        <v>12198</v>
      </c>
    </row>
    <row r="6836" spans="1:4" ht="13.5">
      <c r="A6836" s="399">
        <v>88318</v>
      </c>
      <c r="B6836" s="398" t="s">
        <v>12199</v>
      </c>
      <c r="C6836" s="398" t="s">
        <v>74</v>
      </c>
      <c r="D6836" s="400" t="s">
        <v>7611</v>
      </c>
    </row>
    <row r="6837" spans="1:4" ht="13.5">
      <c r="A6837" s="399">
        <v>88320</v>
      </c>
      <c r="B6837" s="398" t="s">
        <v>12200</v>
      </c>
      <c r="C6837" s="398" t="s">
        <v>74</v>
      </c>
      <c r="D6837" s="400" t="s">
        <v>12201</v>
      </c>
    </row>
    <row r="6838" spans="1:4" ht="13.5">
      <c r="A6838" s="399">
        <v>88321</v>
      </c>
      <c r="B6838" s="398" t="s">
        <v>12202</v>
      </c>
      <c r="C6838" s="398" t="s">
        <v>74</v>
      </c>
      <c r="D6838" s="400" t="s">
        <v>12203</v>
      </c>
    </row>
    <row r="6839" spans="1:4" ht="13.5">
      <c r="A6839" s="399">
        <v>88322</v>
      </c>
      <c r="B6839" s="398" t="s">
        <v>12204</v>
      </c>
      <c r="C6839" s="398" t="s">
        <v>74</v>
      </c>
      <c r="D6839" s="400" t="s">
        <v>12205</v>
      </c>
    </row>
    <row r="6840" spans="1:4" ht="13.5">
      <c r="A6840" s="399">
        <v>88323</v>
      </c>
      <c r="B6840" s="398" t="s">
        <v>12206</v>
      </c>
      <c r="C6840" s="398" t="s">
        <v>74</v>
      </c>
      <c r="D6840" s="400" t="s">
        <v>12207</v>
      </c>
    </row>
    <row r="6841" spans="1:4" ht="13.5">
      <c r="A6841" s="399">
        <v>88324</v>
      </c>
      <c r="B6841" s="398" t="s">
        <v>12208</v>
      </c>
      <c r="C6841" s="398" t="s">
        <v>74</v>
      </c>
      <c r="D6841" s="400" t="s">
        <v>12209</v>
      </c>
    </row>
    <row r="6842" spans="1:4" ht="13.5">
      <c r="A6842" s="399">
        <v>88325</v>
      </c>
      <c r="B6842" s="398" t="s">
        <v>12210</v>
      </c>
      <c r="C6842" s="398" t="s">
        <v>74</v>
      </c>
      <c r="D6842" s="400" t="s">
        <v>12132</v>
      </c>
    </row>
    <row r="6843" spans="1:4" ht="13.5">
      <c r="A6843" s="399">
        <v>88326</v>
      </c>
      <c r="B6843" s="398" t="s">
        <v>12211</v>
      </c>
      <c r="C6843" s="398" t="s">
        <v>74</v>
      </c>
      <c r="D6843" s="400" t="s">
        <v>8846</v>
      </c>
    </row>
    <row r="6844" spans="1:4" ht="13.5">
      <c r="A6844" s="399">
        <v>88377</v>
      </c>
      <c r="B6844" s="398" t="s">
        <v>12212</v>
      </c>
      <c r="C6844" s="398" t="s">
        <v>74</v>
      </c>
      <c r="D6844" s="400" t="s">
        <v>12213</v>
      </c>
    </row>
    <row r="6845" spans="1:4" ht="13.5">
      <c r="A6845" s="399">
        <v>88441</v>
      </c>
      <c r="B6845" s="398" t="s">
        <v>12214</v>
      </c>
      <c r="C6845" s="398" t="s">
        <v>74</v>
      </c>
      <c r="D6845" s="400" t="s">
        <v>7471</v>
      </c>
    </row>
    <row r="6846" spans="1:4" ht="13.5">
      <c r="A6846" s="399">
        <v>88597</v>
      </c>
      <c r="B6846" s="398" t="s">
        <v>12215</v>
      </c>
      <c r="C6846" s="398" t="s">
        <v>74</v>
      </c>
      <c r="D6846" s="400" t="s">
        <v>17080</v>
      </c>
    </row>
    <row r="6847" spans="1:4" ht="13.5">
      <c r="A6847" s="399">
        <v>90766</v>
      </c>
      <c r="B6847" s="398" t="s">
        <v>12216</v>
      </c>
      <c r="C6847" s="398" t="s">
        <v>74</v>
      </c>
      <c r="D6847" s="400" t="s">
        <v>10328</v>
      </c>
    </row>
    <row r="6848" spans="1:4" ht="13.5">
      <c r="A6848" s="399">
        <v>90767</v>
      </c>
      <c r="B6848" s="398" t="s">
        <v>12217</v>
      </c>
      <c r="C6848" s="398" t="s">
        <v>74</v>
      </c>
      <c r="D6848" s="400" t="s">
        <v>12218</v>
      </c>
    </row>
    <row r="6849" spans="1:4" ht="13.5">
      <c r="A6849" s="399">
        <v>90768</v>
      </c>
      <c r="B6849" s="398" t="s">
        <v>12219</v>
      </c>
      <c r="C6849" s="398" t="s">
        <v>74</v>
      </c>
      <c r="D6849" s="400" t="s">
        <v>12220</v>
      </c>
    </row>
    <row r="6850" spans="1:4" ht="13.5">
      <c r="A6850" s="399">
        <v>90769</v>
      </c>
      <c r="B6850" s="398" t="s">
        <v>12221</v>
      </c>
      <c r="C6850" s="398" t="s">
        <v>74</v>
      </c>
      <c r="D6850" s="400" t="s">
        <v>12222</v>
      </c>
    </row>
    <row r="6851" spans="1:4" ht="13.5">
      <c r="A6851" s="399">
        <v>90770</v>
      </c>
      <c r="B6851" s="398" t="s">
        <v>12223</v>
      </c>
      <c r="C6851" s="398" t="s">
        <v>74</v>
      </c>
      <c r="D6851" s="400" t="s">
        <v>10842</v>
      </c>
    </row>
    <row r="6852" spans="1:4" ht="13.5">
      <c r="A6852" s="399">
        <v>90771</v>
      </c>
      <c r="B6852" s="398" t="s">
        <v>12224</v>
      </c>
      <c r="C6852" s="398" t="s">
        <v>74</v>
      </c>
      <c r="D6852" s="400" t="s">
        <v>17081</v>
      </c>
    </row>
    <row r="6853" spans="1:4" ht="13.5">
      <c r="A6853" s="399">
        <v>90772</v>
      </c>
      <c r="B6853" s="398" t="s">
        <v>12225</v>
      </c>
      <c r="C6853" s="398" t="s">
        <v>74</v>
      </c>
      <c r="D6853" s="400" t="s">
        <v>9388</v>
      </c>
    </row>
    <row r="6854" spans="1:4" ht="13.5">
      <c r="A6854" s="399">
        <v>90773</v>
      </c>
      <c r="B6854" s="398" t="s">
        <v>12226</v>
      </c>
      <c r="C6854" s="398" t="s">
        <v>74</v>
      </c>
      <c r="D6854" s="400" t="s">
        <v>7402</v>
      </c>
    </row>
    <row r="6855" spans="1:4" ht="13.5">
      <c r="A6855" s="399">
        <v>90775</v>
      </c>
      <c r="B6855" s="398" t="s">
        <v>12227</v>
      </c>
      <c r="C6855" s="398" t="s">
        <v>74</v>
      </c>
      <c r="D6855" s="400" t="s">
        <v>7595</v>
      </c>
    </row>
    <row r="6856" spans="1:4" ht="13.5">
      <c r="A6856" s="399">
        <v>90776</v>
      </c>
      <c r="B6856" s="398" t="s">
        <v>12228</v>
      </c>
      <c r="C6856" s="398" t="s">
        <v>74</v>
      </c>
      <c r="D6856" s="400" t="s">
        <v>11761</v>
      </c>
    </row>
    <row r="6857" spans="1:4" ht="13.5">
      <c r="A6857" s="399">
        <v>90777</v>
      </c>
      <c r="B6857" s="398" t="s">
        <v>12229</v>
      </c>
      <c r="C6857" s="398" t="s">
        <v>74</v>
      </c>
      <c r="D6857" s="400" t="s">
        <v>12230</v>
      </c>
    </row>
    <row r="6858" spans="1:4" ht="13.5">
      <c r="A6858" s="399">
        <v>90778</v>
      </c>
      <c r="B6858" s="398" t="s">
        <v>12231</v>
      </c>
      <c r="C6858" s="398" t="s">
        <v>74</v>
      </c>
      <c r="D6858" s="400" t="s">
        <v>12232</v>
      </c>
    </row>
    <row r="6859" spans="1:4" ht="13.5">
      <c r="A6859" s="399">
        <v>90779</v>
      </c>
      <c r="B6859" s="398" t="s">
        <v>12233</v>
      </c>
      <c r="C6859" s="398" t="s">
        <v>74</v>
      </c>
      <c r="D6859" s="400" t="s">
        <v>12234</v>
      </c>
    </row>
    <row r="6860" spans="1:4" ht="13.5">
      <c r="A6860" s="399">
        <v>90780</v>
      </c>
      <c r="B6860" s="398" t="s">
        <v>12235</v>
      </c>
      <c r="C6860" s="398" t="s">
        <v>74</v>
      </c>
      <c r="D6860" s="400" t="s">
        <v>12236</v>
      </c>
    </row>
    <row r="6861" spans="1:4" ht="13.5">
      <c r="A6861" s="399">
        <v>90781</v>
      </c>
      <c r="B6861" s="398" t="s">
        <v>12237</v>
      </c>
      <c r="C6861" s="398" t="s">
        <v>74</v>
      </c>
      <c r="D6861" s="400" t="s">
        <v>12154</v>
      </c>
    </row>
    <row r="6862" spans="1:4" ht="13.5">
      <c r="A6862" s="399">
        <v>91677</v>
      </c>
      <c r="B6862" s="398" t="s">
        <v>12238</v>
      </c>
      <c r="C6862" s="398" t="s">
        <v>74</v>
      </c>
      <c r="D6862" s="400" t="s">
        <v>12239</v>
      </c>
    </row>
    <row r="6863" spans="1:4" ht="13.5">
      <c r="A6863" s="399">
        <v>91678</v>
      </c>
      <c r="B6863" s="398" t="s">
        <v>12240</v>
      </c>
      <c r="C6863" s="398" t="s">
        <v>74</v>
      </c>
      <c r="D6863" s="400" t="s">
        <v>12241</v>
      </c>
    </row>
    <row r="6864" spans="1:4" ht="13.5">
      <c r="A6864" s="399">
        <v>93558</v>
      </c>
      <c r="B6864" s="398" t="s">
        <v>12242</v>
      </c>
      <c r="C6864" s="398" t="s">
        <v>12243</v>
      </c>
      <c r="D6864" s="400" t="s">
        <v>12244</v>
      </c>
    </row>
    <row r="6865" spans="1:4" ht="13.5">
      <c r="A6865" s="399">
        <v>93559</v>
      </c>
      <c r="B6865" s="398" t="s">
        <v>12215</v>
      </c>
      <c r="C6865" s="398" t="s">
        <v>12243</v>
      </c>
      <c r="D6865" s="400" t="s">
        <v>17082</v>
      </c>
    </row>
    <row r="6866" spans="1:4" ht="13.5">
      <c r="A6866" s="399">
        <v>93560</v>
      </c>
      <c r="B6866" s="398" t="s">
        <v>12226</v>
      </c>
      <c r="C6866" s="398" t="s">
        <v>12243</v>
      </c>
      <c r="D6866" s="400" t="s">
        <v>17083</v>
      </c>
    </row>
    <row r="6867" spans="1:4" ht="13.5">
      <c r="A6867" s="399">
        <v>93561</v>
      </c>
      <c r="B6867" s="398" t="s">
        <v>12227</v>
      </c>
      <c r="C6867" s="398" t="s">
        <v>12243</v>
      </c>
      <c r="D6867" s="400" t="s">
        <v>17084</v>
      </c>
    </row>
    <row r="6868" spans="1:4" ht="13.5">
      <c r="A6868" s="399">
        <v>93562</v>
      </c>
      <c r="B6868" s="398" t="s">
        <v>12224</v>
      </c>
      <c r="C6868" s="398" t="s">
        <v>12243</v>
      </c>
      <c r="D6868" s="400" t="s">
        <v>17085</v>
      </c>
    </row>
    <row r="6869" spans="1:4" ht="13.5">
      <c r="A6869" s="399">
        <v>93563</v>
      </c>
      <c r="B6869" s="398" t="s">
        <v>12216</v>
      </c>
      <c r="C6869" s="398" t="s">
        <v>12243</v>
      </c>
      <c r="D6869" s="400" t="s">
        <v>12245</v>
      </c>
    </row>
    <row r="6870" spans="1:4" ht="13.5">
      <c r="A6870" s="399">
        <v>93564</v>
      </c>
      <c r="B6870" s="398" t="s">
        <v>12217</v>
      </c>
      <c r="C6870" s="398" t="s">
        <v>12243</v>
      </c>
      <c r="D6870" s="400" t="s">
        <v>12246</v>
      </c>
    </row>
    <row r="6871" spans="1:4" ht="13.5">
      <c r="A6871" s="399">
        <v>93565</v>
      </c>
      <c r="B6871" s="398" t="s">
        <v>12229</v>
      </c>
      <c r="C6871" s="398" t="s">
        <v>12243</v>
      </c>
      <c r="D6871" s="400" t="s">
        <v>12247</v>
      </c>
    </row>
    <row r="6872" spans="1:4" ht="13.5">
      <c r="A6872" s="399">
        <v>93566</v>
      </c>
      <c r="B6872" s="398" t="s">
        <v>12225</v>
      </c>
      <c r="C6872" s="398" t="s">
        <v>12243</v>
      </c>
      <c r="D6872" s="400" t="s">
        <v>12248</v>
      </c>
    </row>
    <row r="6873" spans="1:4" ht="13.5">
      <c r="A6873" s="399">
        <v>93567</v>
      </c>
      <c r="B6873" s="398" t="s">
        <v>12231</v>
      </c>
      <c r="C6873" s="398" t="s">
        <v>12243</v>
      </c>
      <c r="D6873" s="400" t="s">
        <v>12249</v>
      </c>
    </row>
    <row r="6874" spans="1:4" ht="13.5">
      <c r="A6874" s="399">
        <v>93568</v>
      </c>
      <c r="B6874" s="398" t="s">
        <v>12233</v>
      </c>
      <c r="C6874" s="398" t="s">
        <v>12243</v>
      </c>
      <c r="D6874" s="400" t="s">
        <v>12250</v>
      </c>
    </row>
    <row r="6875" spans="1:4" ht="13.5">
      <c r="A6875" s="399">
        <v>93569</v>
      </c>
      <c r="B6875" s="398" t="s">
        <v>12251</v>
      </c>
      <c r="C6875" s="398" t="s">
        <v>12243</v>
      </c>
      <c r="D6875" s="400" t="s">
        <v>12252</v>
      </c>
    </row>
    <row r="6876" spans="1:4" ht="13.5">
      <c r="A6876" s="399">
        <v>93570</v>
      </c>
      <c r="B6876" s="398" t="s">
        <v>12253</v>
      </c>
      <c r="C6876" s="398" t="s">
        <v>12243</v>
      </c>
      <c r="D6876" s="400" t="s">
        <v>12254</v>
      </c>
    </row>
    <row r="6877" spans="1:4" ht="13.5">
      <c r="A6877" s="399">
        <v>93571</v>
      </c>
      <c r="B6877" s="398" t="s">
        <v>12255</v>
      </c>
      <c r="C6877" s="398" t="s">
        <v>12243</v>
      </c>
      <c r="D6877" s="400" t="s">
        <v>12256</v>
      </c>
    </row>
    <row r="6878" spans="1:4" ht="13.5">
      <c r="A6878" s="399">
        <v>93572</v>
      </c>
      <c r="B6878" s="398" t="s">
        <v>12257</v>
      </c>
      <c r="C6878" s="398" t="s">
        <v>12243</v>
      </c>
      <c r="D6878" s="400" t="s">
        <v>12258</v>
      </c>
    </row>
    <row r="6879" spans="1:4" ht="13.5">
      <c r="A6879" s="399">
        <v>94295</v>
      </c>
      <c r="B6879" s="398" t="s">
        <v>12235</v>
      </c>
      <c r="C6879" s="398" t="s">
        <v>12243</v>
      </c>
      <c r="D6879" s="400" t="s">
        <v>12259</v>
      </c>
    </row>
    <row r="6880" spans="1:4" ht="13.5">
      <c r="A6880" s="399">
        <v>94296</v>
      </c>
      <c r="B6880" s="398" t="s">
        <v>12237</v>
      </c>
      <c r="C6880" s="398" t="s">
        <v>12243</v>
      </c>
      <c r="D6880" s="400" t="s">
        <v>17086</v>
      </c>
    </row>
    <row r="6881" spans="1:4" ht="13.5">
      <c r="A6881" s="399">
        <v>95308</v>
      </c>
      <c r="B6881" s="398" t="s">
        <v>12260</v>
      </c>
      <c r="C6881" s="398" t="s">
        <v>74</v>
      </c>
      <c r="D6881" s="400" t="s">
        <v>4929</v>
      </c>
    </row>
    <row r="6882" spans="1:4" ht="13.5">
      <c r="A6882" s="399">
        <v>95309</v>
      </c>
      <c r="B6882" s="398" t="s">
        <v>12261</v>
      </c>
      <c r="C6882" s="398" t="s">
        <v>74</v>
      </c>
      <c r="D6882" s="400" t="s">
        <v>12262</v>
      </c>
    </row>
    <row r="6883" spans="1:4" ht="13.5">
      <c r="A6883" s="399">
        <v>95310</v>
      </c>
      <c r="B6883" s="398" t="s">
        <v>12263</v>
      </c>
      <c r="C6883" s="398" t="s">
        <v>74</v>
      </c>
      <c r="D6883" s="400" t="s">
        <v>12264</v>
      </c>
    </row>
    <row r="6884" spans="1:4" ht="13.5">
      <c r="A6884" s="399">
        <v>95311</v>
      </c>
      <c r="B6884" s="398" t="s">
        <v>12265</v>
      </c>
      <c r="C6884" s="398" t="s">
        <v>74</v>
      </c>
      <c r="D6884" s="400" t="s">
        <v>5234</v>
      </c>
    </row>
    <row r="6885" spans="1:4" ht="13.5">
      <c r="A6885" s="399">
        <v>95312</v>
      </c>
      <c r="B6885" s="398" t="s">
        <v>12266</v>
      </c>
      <c r="C6885" s="398" t="s">
        <v>74</v>
      </c>
      <c r="D6885" s="400" t="s">
        <v>5303</v>
      </c>
    </row>
    <row r="6886" spans="1:4" ht="13.5">
      <c r="A6886" s="399">
        <v>95313</v>
      </c>
      <c r="B6886" s="398" t="s">
        <v>12267</v>
      </c>
      <c r="C6886" s="398" t="s">
        <v>74</v>
      </c>
      <c r="D6886" s="400" t="s">
        <v>5234</v>
      </c>
    </row>
    <row r="6887" spans="1:4" ht="13.5">
      <c r="A6887" s="399">
        <v>95314</v>
      </c>
      <c r="B6887" s="398" t="s">
        <v>12268</v>
      </c>
      <c r="C6887" s="398" t="s">
        <v>74</v>
      </c>
      <c r="D6887" s="400" t="s">
        <v>12262</v>
      </c>
    </row>
    <row r="6888" spans="1:4" ht="13.5">
      <c r="A6888" s="399">
        <v>95315</v>
      </c>
      <c r="B6888" s="398" t="s">
        <v>12269</v>
      </c>
      <c r="C6888" s="398" t="s">
        <v>74</v>
      </c>
      <c r="D6888" s="400" t="s">
        <v>4711</v>
      </c>
    </row>
    <row r="6889" spans="1:4" ht="13.5">
      <c r="A6889" s="399">
        <v>95316</v>
      </c>
      <c r="B6889" s="398" t="s">
        <v>12270</v>
      </c>
      <c r="C6889" s="398" t="s">
        <v>74</v>
      </c>
      <c r="D6889" s="400" t="s">
        <v>5472</v>
      </c>
    </row>
    <row r="6890" spans="1:4" ht="13.5">
      <c r="A6890" s="399">
        <v>95317</v>
      </c>
      <c r="B6890" s="398" t="s">
        <v>12271</v>
      </c>
      <c r="C6890" s="398" t="s">
        <v>74</v>
      </c>
      <c r="D6890" s="400" t="s">
        <v>4768</v>
      </c>
    </row>
    <row r="6891" spans="1:4" ht="13.5">
      <c r="A6891" s="399">
        <v>95318</v>
      </c>
      <c r="B6891" s="398" t="s">
        <v>12272</v>
      </c>
      <c r="C6891" s="398" t="s">
        <v>74</v>
      </c>
      <c r="D6891" s="400" t="s">
        <v>12264</v>
      </c>
    </row>
    <row r="6892" spans="1:4" ht="13.5">
      <c r="A6892" s="399">
        <v>95319</v>
      </c>
      <c r="B6892" s="398" t="s">
        <v>12273</v>
      </c>
      <c r="C6892" s="398" t="s">
        <v>74</v>
      </c>
      <c r="D6892" s="400" t="s">
        <v>12264</v>
      </c>
    </row>
    <row r="6893" spans="1:4" ht="13.5">
      <c r="A6893" s="399">
        <v>95320</v>
      </c>
      <c r="B6893" s="398" t="s">
        <v>12274</v>
      </c>
      <c r="C6893" s="398" t="s">
        <v>74</v>
      </c>
      <c r="D6893" s="400" t="s">
        <v>12264</v>
      </c>
    </row>
    <row r="6894" spans="1:4" ht="13.5">
      <c r="A6894" s="399">
        <v>95321</v>
      </c>
      <c r="B6894" s="398" t="s">
        <v>12275</v>
      </c>
      <c r="C6894" s="398" t="s">
        <v>74</v>
      </c>
      <c r="D6894" s="400" t="s">
        <v>4706</v>
      </c>
    </row>
    <row r="6895" spans="1:4" ht="13.5">
      <c r="A6895" s="399">
        <v>95322</v>
      </c>
      <c r="B6895" s="398" t="s">
        <v>12276</v>
      </c>
      <c r="C6895" s="398" t="s">
        <v>74</v>
      </c>
      <c r="D6895" s="400" t="s">
        <v>12277</v>
      </c>
    </row>
    <row r="6896" spans="1:4" ht="13.5">
      <c r="A6896" s="399">
        <v>95323</v>
      </c>
      <c r="B6896" s="398" t="s">
        <v>12278</v>
      </c>
      <c r="C6896" s="398" t="s">
        <v>74</v>
      </c>
      <c r="D6896" s="400" t="s">
        <v>4574</v>
      </c>
    </row>
    <row r="6897" spans="1:4" ht="13.5">
      <c r="A6897" s="399">
        <v>95324</v>
      </c>
      <c r="B6897" s="398" t="s">
        <v>12279</v>
      </c>
      <c r="C6897" s="398" t="s">
        <v>74</v>
      </c>
      <c r="D6897" s="400" t="s">
        <v>12311</v>
      </c>
    </row>
    <row r="6898" spans="1:4" ht="13.5">
      <c r="A6898" s="399">
        <v>95325</v>
      </c>
      <c r="B6898" s="398" t="s">
        <v>12280</v>
      </c>
      <c r="C6898" s="398" t="s">
        <v>74</v>
      </c>
      <c r="D6898" s="400" t="s">
        <v>4836</v>
      </c>
    </row>
    <row r="6899" spans="1:4" ht="13.5">
      <c r="A6899" s="399">
        <v>95326</v>
      </c>
      <c r="B6899" s="398" t="s">
        <v>12281</v>
      </c>
      <c r="C6899" s="398" t="s">
        <v>74</v>
      </c>
      <c r="D6899" s="400" t="s">
        <v>4532</v>
      </c>
    </row>
    <row r="6900" spans="1:4" ht="13.5">
      <c r="A6900" s="399">
        <v>95328</v>
      </c>
      <c r="B6900" s="398" t="s">
        <v>12282</v>
      </c>
      <c r="C6900" s="398" t="s">
        <v>74</v>
      </c>
      <c r="D6900" s="400" t="s">
        <v>12264</v>
      </c>
    </row>
    <row r="6901" spans="1:4" ht="13.5">
      <c r="A6901" s="399">
        <v>95329</v>
      </c>
      <c r="B6901" s="398" t="s">
        <v>12283</v>
      </c>
      <c r="C6901" s="398" t="s">
        <v>74</v>
      </c>
      <c r="D6901" s="400" t="s">
        <v>5093</v>
      </c>
    </row>
    <row r="6902" spans="1:4" ht="13.5">
      <c r="A6902" s="399">
        <v>95330</v>
      </c>
      <c r="B6902" s="398" t="s">
        <v>12284</v>
      </c>
      <c r="C6902" s="398" t="s">
        <v>74</v>
      </c>
      <c r="D6902" s="400" t="s">
        <v>12262</v>
      </c>
    </row>
    <row r="6903" spans="1:4" ht="13.5">
      <c r="A6903" s="399">
        <v>95331</v>
      </c>
      <c r="B6903" s="398" t="s">
        <v>12285</v>
      </c>
      <c r="C6903" s="398" t="s">
        <v>74</v>
      </c>
      <c r="D6903" s="400" t="s">
        <v>5303</v>
      </c>
    </row>
    <row r="6904" spans="1:4" ht="13.5">
      <c r="A6904" s="399">
        <v>95332</v>
      </c>
      <c r="B6904" s="398" t="s">
        <v>12286</v>
      </c>
      <c r="C6904" s="398" t="s">
        <v>74</v>
      </c>
      <c r="D6904" s="400" t="s">
        <v>5457</v>
      </c>
    </row>
    <row r="6905" spans="1:4" ht="13.5">
      <c r="A6905" s="399">
        <v>95333</v>
      </c>
      <c r="B6905" s="398" t="s">
        <v>12287</v>
      </c>
      <c r="C6905" s="398" t="s">
        <v>74</v>
      </c>
      <c r="D6905" s="400" t="s">
        <v>5015</v>
      </c>
    </row>
    <row r="6906" spans="1:4" ht="13.5">
      <c r="A6906" s="399">
        <v>95334</v>
      </c>
      <c r="B6906" s="398" t="s">
        <v>12288</v>
      </c>
      <c r="C6906" s="398" t="s">
        <v>74</v>
      </c>
      <c r="D6906" s="400" t="s">
        <v>5457</v>
      </c>
    </row>
    <row r="6907" spans="1:4" ht="13.5">
      <c r="A6907" s="399">
        <v>95335</v>
      </c>
      <c r="B6907" s="398" t="s">
        <v>12289</v>
      </c>
      <c r="C6907" s="398" t="s">
        <v>74</v>
      </c>
      <c r="D6907" s="400" t="s">
        <v>4574</v>
      </c>
    </row>
    <row r="6908" spans="1:4" ht="13.5">
      <c r="A6908" s="399">
        <v>95337</v>
      </c>
      <c r="B6908" s="398" t="s">
        <v>12290</v>
      </c>
      <c r="C6908" s="398" t="s">
        <v>74</v>
      </c>
      <c r="D6908" s="400" t="s">
        <v>5234</v>
      </c>
    </row>
    <row r="6909" spans="1:4" ht="13.5">
      <c r="A6909" s="399">
        <v>95338</v>
      </c>
      <c r="B6909" s="398" t="s">
        <v>12291</v>
      </c>
      <c r="C6909" s="398" t="s">
        <v>74</v>
      </c>
      <c r="D6909" s="400" t="s">
        <v>4616</v>
      </c>
    </row>
    <row r="6910" spans="1:4" ht="13.5">
      <c r="A6910" s="399">
        <v>95339</v>
      </c>
      <c r="B6910" s="398" t="s">
        <v>12292</v>
      </c>
      <c r="C6910" s="398" t="s">
        <v>74</v>
      </c>
      <c r="D6910" s="400" t="s">
        <v>4616</v>
      </c>
    </row>
    <row r="6911" spans="1:4" ht="13.5">
      <c r="A6911" s="399">
        <v>95340</v>
      </c>
      <c r="B6911" s="398" t="s">
        <v>12293</v>
      </c>
      <c r="C6911" s="398" t="s">
        <v>74</v>
      </c>
      <c r="D6911" s="400" t="s">
        <v>4574</v>
      </c>
    </row>
    <row r="6912" spans="1:4" ht="13.5">
      <c r="A6912" s="399">
        <v>95341</v>
      </c>
      <c r="B6912" s="398" t="s">
        <v>12294</v>
      </c>
      <c r="C6912" s="398" t="s">
        <v>74</v>
      </c>
      <c r="D6912" s="400" t="s">
        <v>12311</v>
      </c>
    </row>
    <row r="6913" spans="1:4" ht="13.5">
      <c r="A6913" s="399">
        <v>95342</v>
      </c>
      <c r="B6913" s="398" t="s">
        <v>12295</v>
      </c>
      <c r="C6913" s="398" t="s">
        <v>74</v>
      </c>
      <c r="D6913" s="400" t="s">
        <v>4768</v>
      </c>
    </row>
    <row r="6914" spans="1:4" ht="13.5">
      <c r="A6914" s="399">
        <v>95343</v>
      </c>
      <c r="B6914" s="398" t="s">
        <v>12296</v>
      </c>
      <c r="C6914" s="398" t="s">
        <v>74</v>
      </c>
      <c r="D6914" s="400" t="s">
        <v>4506</v>
      </c>
    </row>
    <row r="6915" spans="1:4" ht="13.5">
      <c r="A6915" s="399">
        <v>95344</v>
      </c>
      <c r="B6915" s="398" t="s">
        <v>12297</v>
      </c>
      <c r="C6915" s="398" t="s">
        <v>74</v>
      </c>
      <c r="D6915" s="400" t="s">
        <v>12298</v>
      </c>
    </row>
    <row r="6916" spans="1:4" ht="13.5">
      <c r="A6916" s="399">
        <v>95345</v>
      </c>
      <c r="B6916" s="398" t="s">
        <v>12299</v>
      </c>
      <c r="C6916" s="398" t="s">
        <v>74</v>
      </c>
      <c r="D6916" s="400" t="s">
        <v>11725</v>
      </c>
    </row>
    <row r="6917" spans="1:4" ht="13.5">
      <c r="A6917" s="399">
        <v>95346</v>
      </c>
      <c r="B6917" s="398" t="s">
        <v>12300</v>
      </c>
      <c r="C6917" s="398" t="s">
        <v>74</v>
      </c>
      <c r="D6917" s="400" t="s">
        <v>12277</v>
      </c>
    </row>
    <row r="6918" spans="1:4" ht="13.5">
      <c r="A6918" s="399">
        <v>95347</v>
      </c>
      <c r="B6918" s="398" t="s">
        <v>12301</v>
      </c>
      <c r="C6918" s="398" t="s">
        <v>74</v>
      </c>
      <c r="D6918" s="400" t="s">
        <v>5143</v>
      </c>
    </row>
    <row r="6919" spans="1:4" ht="13.5">
      <c r="A6919" s="399">
        <v>95348</v>
      </c>
      <c r="B6919" s="398" t="s">
        <v>12302</v>
      </c>
      <c r="C6919" s="398" t="s">
        <v>74</v>
      </c>
      <c r="D6919" s="400" t="s">
        <v>4929</v>
      </c>
    </row>
    <row r="6920" spans="1:4" ht="13.5">
      <c r="A6920" s="399">
        <v>95349</v>
      </c>
      <c r="B6920" s="398" t="s">
        <v>12303</v>
      </c>
      <c r="C6920" s="398" t="s">
        <v>74</v>
      </c>
      <c r="D6920" s="400" t="s">
        <v>12277</v>
      </c>
    </row>
    <row r="6921" spans="1:4" ht="13.5">
      <c r="A6921" s="399">
        <v>95350</v>
      </c>
      <c r="B6921" s="398" t="s">
        <v>12304</v>
      </c>
      <c r="C6921" s="398" t="s">
        <v>74</v>
      </c>
      <c r="D6921" s="400" t="s">
        <v>4942</v>
      </c>
    </row>
    <row r="6922" spans="1:4" ht="13.5">
      <c r="A6922" s="399">
        <v>95351</v>
      </c>
      <c r="B6922" s="398" t="s">
        <v>12305</v>
      </c>
      <c r="C6922" s="398" t="s">
        <v>74</v>
      </c>
      <c r="D6922" s="400" t="s">
        <v>4836</v>
      </c>
    </row>
    <row r="6923" spans="1:4" ht="13.5">
      <c r="A6923" s="399">
        <v>95352</v>
      </c>
      <c r="B6923" s="398" t="s">
        <v>12306</v>
      </c>
      <c r="C6923" s="398" t="s">
        <v>74</v>
      </c>
      <c r="D6923" s="400" t="s">
        <v>4942</v>
      </c>
    </row>
    <row r="6924" spans="1:4" ht="13.5">
      <c r="A6924" s="399">
        <v>95354</v>
      </c>
      <c r="B6924" s="398" t="s">
        <v>12307</v>
      </c>
      <c r="C6924" s="398" t="s">
        <v>74</v>
      </c>
      <c r="D6924" s="400" t="s">
        <v>4706</v>
      </c>
    </row>
    <row r="6925" spans="1:4" ht="13.5">
      <c r="A6925" s="399">
        <v>95355</v>
      </c>
      <c r="B6925" s="398" t="s">
        <v>12308</v>
      </c>
      <c r="C6925" s="398" t="s">
        <v>74</v>
      </c>
      <c r="D6925" s="400" t="s">
        <v>5303</v>
      </c>
    </row>
    <row r="6926" spans="1:4" ht="13.5">
      <c r="A6926" s="399">
        <v>95356</v>
      </c>
      <c r="B6926" s="398" t="s">
        <v>12309</v>
      </c>
      <c r="C6926" s="398" t="s">
        <v>74</v>
      </c>
      <c r="D6926" s="400" t="s">
        <v>12264</v>
      </c>
    </row>
    <row r="6927" spans="1:4" ht="13.5">
      <c r="A6927" s="399">
        <v>95357</v>
      </c>
      <c r="B6927" s="398" t="s">
        <v>12310</v>
      </c>
      <c r="C6927" s="398" t="s">
        <v>74</v>
      </c>
      <c r="D6927" s="400" t="s">
        <v>12311</v>
      </c>
    </row>
    <row r="6928" spans="1:4" ht="13.5">
      <c r="A6928" s="399">
        <v>95358</v>
      </c>
      <c r="B6928" s="398" t="s">
        <v>12312</v>
      </c>
      <c r="C6928" s="398" t="s">
        <v>74</v>
      </c>
      <c r="D6928" s="400" t="s">
        <v>5348</v>
      </c>
    </row>
    <row r="6929" spans="1:4" ht="13.5">
      <c r="A6929" s="399">
        <v>95359</v>
      </c>
      <c r="B6929" s="398" t="s">
        <v>12313</v>
      </c>
      <c r="C6929" s="398" t="s">
        <v>74</v>
      </c>
      <c r="D6929" s="400" t="s">
        <v>4742</v>
      </c>
    </row>
    <row r="6930" spans="1:4" ht="13.5">
      <c r="A6930" s="399">
        <v>95360</v>
      </c>
      <c r="B6930" s="398" t="s">
        <v>12314</v>
      </c>
      <c r="C6930" s="398" t="s">
        <v>74</v>
      </c>
      <c r="D6930" s="400" t="s">
        <v>4978</v>
      </c>
    </row>
    <row r="6931" spans="1:4" ht="13.5">
      <c r="A6931" s="399">
        <v>95361</v>
      </c>
      <c r="B6931" s="398" t="s">
        <v>12315</v>
      </c>
      <c r="C6931" s="398" t="s">
        <v>74</v>
      </c>
      <c r="D6931" s="400" t="s">
        <v>12277</v>
      </c>
    </row>
    <row r="6932" spans="1:4" ht="13.5">
      <c r="A6932" s="399">
        <v>95362</v>
      </c>
      <c r="B6932" s="398" t="s">
        <v>12316</v>
      </c>
      <c r="C6932" s="398" t="s">
        <v>74</v>
      </c>
      <c r="D6932" s="400" t="s">
        <v>12264</v>
      </c>
    </row>
    <row r="6933" spans="1:4" ht="13.5">
      <c r="A6933" s="399">
        <v>95363</v>
      </c>
      <c r="B6933" s="398" t="s">
        <v>12317</v>
      </c>
      <c r="C6933" s="398" t="s">
        <v>74</v>
      </c>
      <c r="D6933" s="400" t="s">
        <v>5093</v>
      </c>
    </row>
    <row r="6934" spans="1:4" ht="13.5">
      <c r="A6934" s="399">
        <v>95364</v>
      </c>
      <c r="B6934" s="398" t="s">
        <v>12318</v>
      </c>
      <c r="C6934" s="398" t="s">
        <v>74</v>
      </c>
      <c r="D6934" s="400" t="s">
        <v>12264</v>
      </c>
    </row>
    <row r="6935" spans="1:4" ht="13.5">
      <c r="A6935" s="399">
        <v>95365</v>
      </c>
      <c r="B6935" s="398" t="s">
        <v>12319</v>
      </c>
      <c r="C6935" s="398" t="s">
        <v>74</v>
      </c>
      <c r="D6935" s="400" t="s">
        <v>5039</v>
      </c>
    </row>
    <row r="6936" spans="1:4" ht="13.5">
      <c r="A6936" s="399">
        <v>95366</v>
      </c>
      <c r="B6936" s="398" t="s">
        <v>12320</v>
      </c>
      <c r="C6936" s="398" t="s">
        <v>74</v>
      </c>
      <c r="D6936" s="400" t="s">
        <v>4706</v>
      </c>
    </row>
    <row r="6937" spans="1:4" ht="13.5">
      <c r="A6937" s="399">
        <v>95367</v>
      </c>
      <c r="B6937" s="398" t="s">
        <v>12321</v>
      </c>
      <c r="C6937" s="398" t="s">
        <v>74</v>
      </c>
      <c r="D6937" s="400" t="s">
        <v>5303</v>
      </c>
    </row>
    <row r="6938" spans="1:4" ht="13.5">
      <c r="A6938" s="399">
        <v>95368</v>
      </c>
      <c r="B6938" s="398" t="s">
        <v>12322</v>
      </c>
      <c r="C6938" s="398" t="s">
        <v>74</v>
      </c>
      <c r="D6938" s="400" t="s">
        <v>12323</v>
      </c>
    </row>
    <row r="6939" spans="1:4" ht="13.5">
      <c r="A6939" s="399">
        <v>95369</v>
      </c>
      <c r="B6939" s="398" t="s">
        <v>12324</v>
      </c>
      <c r="C6939" s="398" t="s">
        <v>74</v>
      </c>
      <c r="D6939" s="400" t="s">
        <v>4768</v>
      </c>
    </row>
    <row r="6940" spans="1:4" ht="13.5">
      <c r="A6940" s="399">
        <v>95370</v>
      </c>
      <c r="B6940" s="398" t="s">
        <v>12325</v>
      </c>
      <c r="C6940" s="398" t="s">
        <v>74</v>
      </c>
      <c r="D6940" s="400" t="s">
        <v>12311</v>
      </c>
    </row>
    <row r="6941" spans="1:4" ht="13.5">
      <c r="A6941" s="399">
        <v>95371</v>
      </c>
      <c r="B6941" s="398" t="s">
        <v>12326</v>
      </c>
      <c r="C6941" s="398" t="s">
        <v>74</v>
      </c>
      <c r="D6941" s="400" t="s">
        <v>4960</v>
      </c>
    </row>
    <row r="6942" spans="1:4" ht="13.5">
      <c r="A6942" s="399">
        <v>95372</v>
      </c>
      <c r="B6942" s="398" t="s">
        <v>12327</v>
      </c>
      <c r="C6942" s="398" t="s">
        <v>74</v>
      </c>
      <c r="D6942" s="400" t="s">
        <v>12311</v>
      </c>
    </row>
    <row r="6943" spans="1:4" ht="13.5">
      <c r="A6943" s="399">
        <v>95373</v>
      </c>
      <c r="B6943" s="398" t="s">
        <v>12328</v>
      </c>
      <c r="C6943" s="398" t="s">
        <v>74</v>
      </c>
      <c r="D6943" s="400" t="s">
        <v>4616</v>
      </c>
    </row>
    <row r="6944" spans="1:4" ht="13.5">
      <c r="A6944" s="399">
        <v>95374</v>
      </c>
      <c r="B6944" s="398" t="s">
        <v>12329</v>
      </c>
      <c r="C6944" s="398" t="s">
        <v>74</v>
      </c>
      <c r="D6944" s="400" t="s">
        <v>4506</v>
      </c>
    </row>
    <row r="6945" spans="1:4" ht="13.5">
      <c r="A6945" s="399">
        <v>95375</v>
      </c>
      <c r="B6945" s="398" t="s">
        <v>12330</v>
      </c>
      <c r="C6945" s="398" t="s">
        <v>74</v>
      </c>
      <c r="D6945" s="400" t="s">
        <v>4836</v>
      </c>
    </row>
    <row r="6946" spans="1:4" ht="13.5">
      <c r="A6946" s="399">
        <v>95376</v>
      </c>
      <c r="B6946" s="398" t="s">
        <v>12331</v>
      </c>
      <c r="C6946" s="398" t="s">
        <v>74</v>
      </c>
      <c r="D6946" s="400" t="s">
        <v>4532</v>
      </c>
    </row>
    <row r="6947" spans="1:4" ht="13.5">
      <c r="A6947" s="399">
        <v>95377</v>
      </c>
      <c r="B6947" s="398" t="s">
        <v>12332</v>
      </c>
      <c r="C6947" s="398" t="s">
        <v>74</v>
      </c>
      <c r="D6947" s="400" t="s">
        <v>12323</v>
      </c>
    </row>
    <row r="6948" spans="1:4" ht="13.5">
      <c r="A6948" s="399">
        <v>95378</v>
      </c>
      <c r="B6948" s="398" t="s">
        <v>12333</v>
      </c>
      <c r="C6948" s="398" t="s">
        <v>74</v>
      </c>
      <c r="D6948" s="400" t="s">
        <v>12323</v>
      </c>
    </row>
    <row r="6949" spans="1:4" ht="13.5">
      <c r="A6949" s="399">
        <v>95379</v>
      </c>
      <c r="B6949" s="398" t="s">
        <v>12334</v>
      </c>
      <c r="C6949" s="398" t="s">
        <v>74</v>
      </c>
      <c r="D6949" s="400" t="s">
        <v>12323</v>
      </c>
    </row>
    <row r="6950" spans="1:4" ht="13.5">
      <c r="A6950" s="399">
        <v>95380</v>
      </c>
      <c r="B6950" s="398" t="s">
        <v>12335</v>
      </c>
      <c r="C6950" s="398" t="s">
        <v>74</v>
      </c>
      <c r="D6950" s="400" t="s">
        <v>4978</v>
      </c>
    </row>
    <row r="6951" spans="1:4" ht="13.5">
      <c r="A6951" s="399">
        <v>95382</v>
      </c>
      <c r="B6951" s="398" t="s">
        <v>12336</v>
      </c>
      <c r="C6951" s="398" t="s">
        <v>74</v>
      </c>
      <c r="D6951" s="400" t="s">
        <v>4978</v>
      </c>
    </row>
    <row r="6952" spans="1:4" ht="13.5">
      <c r="A6952" s="399">
        <v>95383</v>
      </c>
      <c r="B6952" s="398" t="s">
        <v>12337</v>
      </c>
      <c r="C6952" s="398" t="s">
        <v>74</v>
      </c>
      <c r="D6952" s="400" t="s">
        <v>4849</v>
      </c>
    </row>
    <row r="6953" spans="1:4" ht="13.5">
      <c r="A6953" s="399">
        <v>95384</v>
      </c>
      <c r="B6953" s="398" t="s">
        <v>12338</v>
      </c>
      <c r="C6953" s="398" t="s">
        <v>74</v>
      </c>
      <c r="D6953" s="400" t="s">
        <v>4506</v>
      </c>
    </row>
    <row r="6954" spans="1:4" ht="13.5">
      <c r="A6954" s="399">
        <v>95385</v>
      </c>
      <c r="B6954" s="398" t="s">
        <v>12339</v>
      </c>
      <c r="C6954" s="398" t="s">
        <v>74</v>
      </c>
      <c r="D6954" s="400" t="s">
        <v>5039</v>
      </c>
    </row>
    <row r="6955" spans="1:4" ht="13.5">
      <c r="A6955" s="399">
        <v>95386</v>
      </c>
      <c r="B6955" s="398" t="s">
        <v>12340</v>
      </c>
      <c r="C6955" s="398" t="s">
        <v>74</v>
      </c>
      <c r="D6955" s="400" t="s">
        <v>4574</v>
      </c>
    </row>
    <row r="6956" spans="1:4" ht="13.5">
      <c r="A6956" s="399">
        <v>95387</v>
      </c>
      <c r="B6956" s="398" t="s">
        <v>12341</v>
      </c>
      <c r="C6956" s="398" t="s">
        <v>74</v>
      </c>
      <c r="D6956" s="400" t="s">
        <v>5093</v>
      </c>
    </row>
    <row r="6957" spans="1:4" ht="13.5">
      <c r="A6957" s="399">
        <v>95388</v>
      </c>
      <c r="B6957" s="398" t="s">
        <v>12342</v>
      </c>
      <c r="C6957" s="398" t="s">
        <v>74</v>
      </c>
      <c r="D6957" s="400" t="s">
        <v>4532</v>
      </c>
    </row>
    <row r="6958" spans="1:4" ht="13.5">
      <c r="A6958" s="399">
        <v>95389</v>
      </c>
      <c r="B6958" s="398" t="s">
        <v>12343</v>
      </c>
      <c r="C6958" s="398" t="s">
        <v>74</v>
      </c>
      <c r="D6958" s="400" t="s">
        <v>4706</v>
      </c>
    </row>
    <row r="6959" spans="1:4" ht="13.5">
      <c r="A6959" s="399">
        <v>95390</v>
      </c>
      <c r="B6959" s="398" t="s">
        <v>12344</v>
      </c>
      <c r="C6959" s="398" t="s">
        <v>74</v>
      </c>
      <c r="D6959" s="400" t="s">
        <v>4532</v>
      </c>
    </row>
    <row r="6960" spans="1:4" ht="13.5">
      <c r="A6960" s="399">
        <v>95391</v>
      </c>
      <c r="B6960" s="398" t="s">
        <v>12345</v>
      </c>
      <c r="C6960" s="398" t="s">
        <v>74</v>
      </c>
      <c r="D6960" s="400" t="s">
        <v>5093</v>
      </c>
    </row>
    <row r="6961" spans="1:4" ht="13.5">
      <c r="A6961" s="399">
        <v>95392</v>
      </c>
      <c r="B6961" s="398" t="s">
        <v>12346</v>
      </c>
      <c r="C6961" s="398" t="s">
        <v>74</v>
      </c>
      <c r="D6961" s="400" t="s">
        <v>5143</v>
      </c>
    </row>
    <row r="6962" spans="1:4" ht="13.5">
      <c r="A6962" s="399">
        <v>95393</v>
      </c>
      <c r="B6962" s="398" t="s">
        <v>12347</v>
      </c>
      <c r="C6962" s="398" t="s">
        <v>74</v>
      </c>
      <c r="D6962" s="400" t="s">
        <v>11867</v>
      </c>
    </row>
    <row r="6963" spans="1:4" ht="13.5">
      <c r="A6963" s="399">
        <v>95394</v>
      </c>
      <c r="B6963" s="398" t="s">
        <v>12348</v>
      </c>
      <c r="C6963" s="398" t="s">
        <v>74</v>
      </c>
      <c r="D6963" s="400" t="s">
        <v>4922</v>
      </c>
    </row>
    <row r="6964" spans="1:4" ht="13.5">
      <c r="A6964" s="399">
        <v>95395</v>
      </c>
      <c r="B6964" s="398" t="s">
        <v>12349</v>
      </c>
      <c r="C6964" s="398" t="s">
        <v>74</v>
      </c>
      <c r="D6964" s="400" t="s">
        <v>5005</v>
      </c>
    </row>
    <row r="6965" spans="1:4" ht="13.5">
      <c r="A6965" s="399">
        <v>95396</v>
      </c>
      <c r="B6965" s="398" t="s">
        <v>12350</v>
      </c>
      <c r="C6965" s="398" t="s">
        <v>74</v>
      </c>
      <c r="D6965" s="400" t="s">
        <v>4927</v>
      </c>
    </row>
    <row r="6966" spans="1:4" ht="13.5">
      <c r="A6966" s="399">
        <v>95397</v>
      </c>
      <c r="B6966" s="398" t="s">
        <v>12351</v>
      </c>
      <c r="C6966" s="398" t="s">
        <v>74</v>
      </c>
      <c r="D6966" s="400" t="s">
        <v>5234</v>
      </c>
    </row>
    <row r="6967" spans="1:4" ht="13.5">
      <c r="A6967" s="399">
        <v>95398</v>
      </c>
      <c r="B6967" s="398" t="s">
        <v>12352</v>
      </c>
      <c r="C6967" s="398" t="s">
        <v>74</v>
      </c>
      <c r="D6967" s="400" t="s">
        <v>4532</v>
      </c>
    </row>
    <row r="6968" spans="1:4" ht="13.5">
      <c r="A6968" s="399">
        <v>95399</v>
      </c>
      <c r="B6968" s="398" t="s">
        <v>12353</v>
      </c>
      <c r="C6968" s="398" t="s">
        <v>74</v>
      </c>
      <c r="D6968" s="400" t="s">
        <v>4929</v>
      </c>
    </row>
    <row r="6969" spans="1:4" ht="13.5">
      <c r="A6969" s="399">
        <v>95400</v>
      </c>
      <c r="B6969" s="398" t="s">
        <v>12354</v>
      </c>
      <c r="C6969" s="398" t="s">
        <v>74</v>
      </c>
      <c r="D6969" s="400" t="s">
        <v>5303</v>
      </c>
    </row>
    <row r="6970" spans="1:4" ht="13.5">
      <c r="A6970" s="399">
        <v>95401</v>
      </c>
      <c r="B6970" s="398" t="s">
        <v>12355</v>
      </c>
      <c r="C6970" s="398" t="s">
        <v>74</v>
      </c>
      <c r="D6970" s="400" t="s">
        <v>5463</v>
      </c>
    </row>
    <row r="6971" spans="1:4" ht="13.5">
      <c r="A6971" s="399">
        <v>95402</v>
      </c>
      <c r="B6971" s="398" t="s">
        <v>12356</v>
      </c>
      <c r="C6971" s="398" t="s">
        <v>74</v>
      </c>
      <c r="D6971" s="400" t="s">
        <v>12357</v>
      </c>
    </row>
    <row r="6972" spans="1:4" ht="13.5">
      <c r="A6972" s="399">
        <v>95403</v>
      </c>
      <c r="B6972" s="398" t="s">
        <v>12358</v>
      </c>
      <c r="C6972" s="398" t="s">
        <v>74</v>
      </c>
      <c r="D6972" s="400" t="s">
        <v>11864</v>
      </c>
    </row>
    <row r="6973" spans="1:4" ht="13.5">
      <c r="A6973" s="399">
        <v>95404</v>
      </c>
      <c r="B6973" s="398" t="s">
        <v>12359</v>
      </c>
      <c r="C6973" s="398" t="s">
        <v>74</v>
      </c>
      <c r="D6973" s="400" t="s">
        <v>12360</v>
      </c>
    </row>
    <row r="6974" spans="1:4" ht="13.5">
      <c r="A6974" s="399">
        <v>95405</v>
      </c>
      <c r="B6974" s="398" t="s">
        <v>12361</v>
      </c>
      <c r="C6974" s="398" t="s">
        <v>74</v>
      </c>
      <c r="D6974" s="400" t="s">
        <v>5368</v>
      </c>
    </row>
    <row r="6975" spans="1:4" ht="13.5">
      <c r="A6975" s="399">
        <v>95406</v>
      </c>
      <c r="B6975" s="398" t="s">
        <v>12362</v>
      </c>
      <c r="C6975" s="398" t="s">
        <v>74</v>
      </c>
      <c r="D6975" s="400" t="s">
        <v>12262</v>
      </c>
    </row>
    <row r="6976" spans="1:4" ht="13.5">
      <c r="A6976" s="399">
        <v>95407</v>
      </c>
      <c r="B6976" s="398" t="s">
        <v>12363</v>
      </c>
      <c r="C6976" s="398" t="s">
        <v>74</v>
      </c>
      <c r="D6976" s="400" t="s">
        <v>12364</v>
      </c>
    </row>
    <row r="6977" spans="1:4" ht="13.5">
      <c r="A6977" s="399">
        <v>95408</v>
      </c>
      <c r="B6977" s="398" t="s">
        <v>12365</v>
      </c>
      <c r="C6977" s="398" t="s">
        <v>12243</v>
      </c>
      <c r="D6977" s="400" t="s">
        <v>8406</v>
      </c>
    </row>
    <row r="6978" spans="1:4" ht="13.5">
      <c r="A6978" s="399">
        <v>95409</v>
      </c>
      <c r="B6978" s="398" t="s">
        <v>12366</v>
      </c>
      <c r="C6978" s="398" t="s">
        <v>12243</v>
      </c>
      <c r="D6978" s="400" t="s">
        <v>8064</v>
      </c>
    </row>
    <row r="6979" spans="1:4" ht="13.5">
      <c r="A6979" s="399">
        <v>95410</v>
      </c>
      <c r="B6979" s="398" t="s">
        <v>12367</v>
      </c>
      <c r="C6979" s="398" t="s">
        <v>12243</v>
      </c>
      <c r="D6979" s="400" t="s">
        <v>12001</v>
      </c>
    </row>
    <row r="6980" spans="1:4" ht="13.5">
      <c r="A6980" s="399">
        <v>95411</v>
      </c>
      <c r="B6980" s="398" t="s">
        <v>12368</v>
      </c>
      <c r="C6980" s="398" t="s">
        <v>12243</v>
      </c>
      <c r="D6980" s="400" t="s">
        <v>12392</v>
      </c>
    </row>
    <row r="6981" spans="1:4" ht="13.5">
      <c r="A6981" s="399">
        <v>95412</v>
      </c>
      <c r="B6981" s="398" t="s">
        <v>12369</v>
      </c>
      <c r="C6981" s="398" t="s">
        <v>12243</v>
      </c>
      <c r="D6981" s="400" t="s">
        <v>11662</v>
      </c>
    </row>
    <row r="6982" spans="1:4" ht="13.5">
      <c r="A6982" s="399">
        <v>95413</v>
      </c>
      <c r="B6982" s="398" t="s">
        <v>12370</v>
      </c>
      <c r="C6982" s="398" t="s">
        <v>12243</v>
      </c>
      <c r="D6982" s="400" t="s">
        <v>7426</v>
      </c>
    </row>
    <row r="6983" spans="1:4" ht="13.5">
      <c r="A6983" s="399">
        <v>95414</v>
      </c>
      <c r="B6983" s="398" t="s">
        <v>12371</v>
      </c>
      <c r="C6983" s="398" t="s">
        <v>12243</v>
      </c>
      <c r="D6983" s="400" t="s">
        <v>12372</v>
      </c>
    </row>
    <row r="6984" spans="1:4" ht="13.5">
      <c r="A6984" s="399">
        <v>95415</v>
      </c>
      <c r="B6984" s="398" t="s">
        <v>12373</v>
      </c>
      <c r="C6984" s="398" t="s">
        <v>12243</v>
      </c>
      <c r="D6984" s="400" t="s">
        <v>12374</v>
      </c>
    </row>
    <row r="6985" spans="1:4" ht="13.5">
      <c r="A6985" s="399">
        <v>95416</v>
      </c>
      <c r="B6985" s="398" t="s">
        <v>12375</v>
      </c>
      <c r="C6985" s="398" t="s">
        <v>12243</v>
      </c>
      <c r="D6985" s="400" t="s">
        <v>8826</v>
      </c>
    </row>
    <row r="6986" spans="1:4" ht="13.5">
      <c r="A6986" s="399">
        <v>95417</v>
      </c>
      <c r="B6986" s="398" t="s">
        <v>12376</v>
      </c>
      <c r="C6986" s="398" t="s">
        <v>12243</v>
      </c>
      <c r="D6986" s="400" t="s">
        <v>12377</v>
      </c>
    </row>
    <row r="6987" spans="1:4" ht="13.5">
      <c r="A6987" s="399">
        <v>95418</v>
      </c>
      <c r="B6987" s="398" t="s">
        <v>12378</v>
      </c>
      <c r="C6987" s="398" t="s">
        <v>12243</v>
      </c>
      <c r="D6987" s="400" t="s">
        <v>12379</v>
      </c>
    </row>
    <row r="6988" spans="1:4" ht="13.5">
      <c r="A6988" s="399">
        <v>95419</v>
      </c>
      <c r="B6988" s="398" t="s">
        <v>12380</v>
      </c>
      <c r="C6988" s="398" t="s">
        <v>12243</v>
      </c>
      <c r="D6988" s="400" t="s">
        <v>12381</v>
      </c>
    </row>
    <row r="6989" spans="1:4" ht="13.5">
      <c r="A6989" s="399">
        <v>95420</v>
      </c>
      <c r="B6989" s="398" t="s">
        <v>12382</v>
      </c>
      <c r="C6989" s="398" t="s">
        <v>12243</v>
      </c>
      <c r="D6989" s="400" t="s">
        <v>12383</v>
      </c>
    </row>
    <row r="6990" spans="1:4" ht="13.5">
      <c r="A6990" s="399">
        <v>95421</v>
      </c>
      <c r="B6990" s="398" t="s">
        <v>12384</v>
      </c>
      <c r="C6990" s="398" t="s">
        <v>12243</v>
      </c>
      <c r="D6990" s="400" t="s">
        <v>12385</v>
      </c>
    </row>
    <row r="6991" spans="1:4" ht="13.5">
      <c r="A6991" s="399">
        <v>95422</v>
      </c>
      <c r="B6991" s="398" t="s">
        <v>12386</v>
      </c>
      <c r="C6991" s="398" t="s">
        <v>12243</v>
      </c>
      <c r="D6991" s="400" t="s">
        <v>5176</v>
      </c>
    </row>
    <row r="6992" spans="1:4" ht="13.5">
      <c r="A6992" s="399">
        <v>95423</v>
      </c>
      <c r="B6992" s="398" t="s">
        <v>12387</v>
      </c>
      <c r="C6992" s="398" t="s">
        <v>12243</v>
      </c>
      <c r="D6992" s="400" t="s">
        <v>12388</v>
      </c>
    </row>
    <row r="6993" spans="1:4" ht="13.5">
      <c r="A6993" s="399">
        <v>95424</v>
      </c>
      <c r="B6993" s="398" t="s">
        <v>12389</v>
      </c>
      <c r="C6993" s="398" t="s">
        <v>12243</v>
      </c>
      <c r="D6993" s="400" t="s">
        <v>4820</v>
      </c>
    </row>
    <row r="6994" spans="1:4" ht="13.5">
      <c r="A6994" s="399">
        <v>100288</v>
      </c>
      <c r="B6994" s="398" t="s">
        <v>12390</v>
      </c>
      <c r="C6994" s="398" t="s">
        <v>74</v>
      </c>
      <c r="D6994" s="400" t="s">
        <v>4735</v>
      </c>
    </row>
    <row r="6995" spans="1:4" ht="13.5">
      <c r="A6995" s="399">
        <v>100289</v>
      </c>
      <c r="B6995" s="398" t="s">
        <v>12391</v>
      </c>
      <c r="C6995" s="398" t="s">
        <v>74</v>
      </c>
      <c r="D6995" s="400" t="s">
        <v>9556</v>
      </c>
    </row>
    <row r="6996" spans="1:4" ht="13.5">
      <c r="A6996" s="399">
        <v>100290</v>
      </c>
      <c r="B6996" s="398" t="s">
        <v>12393</v>
      </c>
      <c r="C6996" s="398" t="s">
        <v>74</v>
      </c>
      <c r="D6996" s="400" t="s">
        <v>4532</v>
      </c>
    </row>
    <row r="6997" spans="1:4" ht="13.5">
      <c r="A6997" s="399">
        <v>100291</v>
      </c>
      <c r="B6997" s="398" t="s">
        <v>12394</v>
      </c>
      <c r="C6997" s="398" t="s">
        <v>74</v>
      </c>
      <c r="D6997" s="400" t="s">
        <v>4768</v>
      </c>
    </row>
    <row r="6998" spans="1:4" ht="13.5">
      <c r="A6998" s="399">
        <v>100292</v>
      </c>
      <c r="B6998" s="398" t="s">
        <v>12395</v>
      </c>
      <c r="C6998" s="398" t="s">
        <v>74</v>
      </c>
      <c r="D6998" s="400" t="s">
        <v>5408</v>
      </c>
    </row>
    <row r="6999" spans="1:4" ht="13.5">
      <c r="A6999" s="399">
        <v>100293</v>
      </c>
      <c r="B6999" s="398" t="s">
        <v>12396</v>
      </c>
      <c r="C6999" s="398" t="s">
        <v>74</v>
      </c>
      <c r="D6999" s="400" t="s">
        <v>5303</v>
      </c>
    </row>
    <row r="7000" spans="1:4" ht="13.5">
      <c r="A7000" s="399">
        <v>100294</v>
      </c>
      <c r="B7000" s="398" t="s">
        <v>12397</v>
      </c>
      <c r="C7000" s="398" t="s">
        <v>74</v>
      </c>
      <c r="D7000" s="400" t="s">
        <v>5011</v>
      </c>
    </row>
    <row r="7001" spans="1:4" ht="13.5">
      <c r="A7001" s="399">
        <v>100295</v>
      </c>
      <c r="B7001" s="398" t="s">
        <v>12398</v>
      </c>
      <c r="C7001" s="398" t="s">
        <v>74</v>
      </c>
      <c r="D7001" s="400" t="s">
        <v>4922</v>
      </c>
    </row>
    <row r="7002" spans="1:4" ht="13.5">
      <c r="A7002" s="399">
        <v>100296</v>
      </c>
      <c r="B7002" s="398" t="s">
        <v>12399</v>
      </c>
      <c r="C7002" s="398" t="s">
        <v>74</v>
      </c>
      <c r="D7002" s="400" t="s">
        <v>5607</v>
      </c>
    </row>
    <row r="7003" spans="1:4" ht="13.5">
      <c r="A7003" s="399">
        <v>100297</v>
      </c>
      <c r="B7003" s="398" t="s">
        <v>12400</v>
      </c>
      <c r="C7003" s="398" t="s">
        <v>74</v>
      </c>
      <c r="D7003" s="400" t="s">
        <v>10749</v>
      </c>
    </row>
    <row r="7004" spans="1:4" ht="13.5">
      <c r="A7004" s="399">
        <v>100298</v>
      </c>
      <c r="B7004" s="398" t="s">
        <v>12401</v>
      </c>
      <c r="C7004" s="398" t="s">
        <v>74</v>
      </c>
      <c r="D7004" s="400" t="s">
        <v>5114</v>
      </c>
    </row>
    <row r="7005" spans="1:4" ht="13.5">
      <c r="A7005" s="399">
        <v>100299</v>
      </c>
      <c r="B7005" s="398" t="s">
        <v>12402</v>
      </c>
      <c r="C7005" s="398" t="s">
        <v>74</v>
      </c>
      <c r="D7005" s="400" t="s">
        <v>11840</v>
      </c>
    </row>
    <row r="7006" spans="1:4" ht="13.5">
      <c r="A7006" s="399">
        <v>100300</v>
      </c>
      <c r="B7006" s="398" t="s">
        <v>12403</v>
      </c>
      <c r="C7006" s="398" t="s">
        <v>74</v>
      </c>
      <c r="D7006" s="400" t="s">
        <v>12404</v>
      </c>
    </row>
    <row r="7007" spans="1:4" ht="13.5">
      <c r="A7007" s="399">
        <v>100301</v>
      </c>
      <c r="B7007" s="398" t="s">
        <v>12405</v>
      </c>
      <c r="C7007" s="398" t="s">
        <v>74</v>
      </c>
      <c r="D7007" s="400" t="s">
        <v>4473</v>
      </c>
    </row>
    <row r="7008" spans="1:4" ht="13.5">
      <c r="A7008" s="399">
        <v>100302</v>
      </c>
      <c r="B7008" s="398" t="s">
        <v>12406</v>
      </c>
      <c r="C7008" s="398" t="s">
        <v>74</v>
      </c>
      <c r="D7008" s="400" t="s">
        <v>12407</v>
      </c>
    </row>
    <row r="7009" spans="1:4" ht="13.5">
      <c r="A7009" s="399">
        <v>100303</v>
      </c>
      <c r="B7009" s="398" t="s">
        <v>12408</v>
      </c>
      <c r="C7009" s="398" t="s">
        <v>74</v>
      </c>
      <c r="D7009" s="400" t="s">
        <v>17074</v>
      </c>
    </row>
    <row r="7010" spans="1:4" ht="13.5">
      <c r="A7010" s="399">
        <v>100304</v>
      </c>
      <c r="B7010" s="398" t="s">
        <v>12409</v>
      </c>
      <c r="C7010" s="398" t="s">
        <v>74</v>
      </c>
      <c r="D7010" s="400" t="s">
        <v>12410</v>
      </c>
    </row>
    <row r="7011" spans="1:4" ht="13.5">
      <c r="A7011" s="399">
        <v>100305</v>
      </c>
      <c r="B7011" s="398" t="s">
        <v>12411</v>
      </c>
      <c r="C7011" s="398" t="s">
        <v>74</v>
      </c>
      <c r="D7011" s="400" t="s">
        <v>12412</v>
      </c>
    </row>
    <row r="7012" spans="1:4" ht="13.5">
      <c r="A7012" s="399">
        <v>100306</v>
      </c>
      <c r="B7012" s="398" t="s">
        <v>12413</v>
      </c>
      <c r="C7012" s="398" t="s">
        <v>74</v>
      </c>
      <c r="D7012" s="400" t="s">
        <v>12414</v>
      </c>
    </row>
    <row r="7013" spans="1:4" ht="13.5">
      <c r="A7013" s="399">
        <v>100307</v>
      </c>
      <c r="B7013" s="398" t="s">
        <v>12415</v>
      </c>
      <c r="C7013" s="398" t="s">
        <v>74</v>
      </c>
      <c r="D7013" s="400" t="s">
        <v>12416</v>
      </c>
    </row>
    <row r="7014" spans="1:4" ht="13.5">
      <c r="A7014" s="399">
        <v>100308</v>
      </c>
      <c r="B7014" s="398" t="s">
        <v>12417</v>
      </c>
      <c r="C7014" s="398" t="s">
        <v>74</v>
      </c>
      <c r="D7014" s="400" t="s">
        <v>12152</v>
      </c>
    </row>
    <row r="7015" spans="1:4" ht="13.5">
      <c r="A7015" s="399">
        <v>100309</v>
      </c>
      <c r="B7015" s="398" t="s">
        <v>12418</v>
      </c>
      <c r="C7015" s="398" t="s">
        <v>74</v>
      </c>
      <c r="D7015" s="400" t="s">
        <v>12419</v>
      </c>
    </row>
    <row r="7016" spans="1:4" ht="13.5">
      <c r="A7016" s="399">
        <v>100310</v>
      </c>
      <c r="B7016" s="398" t="s">
        <v>12420</v>
      </c>
      <c r="C7016" s="398" t="s">
        <v>12243</v>
      </c>
      <c r="D7016" s="400" t="s">
        <v>7971</v>
      </c>
    </row>
    <row r="7017" spans="1:4" ht="13.5">
      <c r="A7017" s="399">
        <v>100311</v>
      </c>
      <c r="B7017" s="398" t="s">
        <v>12421</v>
      </c>
      <c r="C7017" s="398" t="s">
        <v>12243</v>
      </c>
      <c r="D7017" s="400" t="s">
        <v>12422</v>
      </c>
    </row>
    <row r="7018" spans="1:4" ht="13.5">
      <c r="A7018" s="399">
        <v>100312</v>
      </c>
      <c r="B7018" s="398" t="s">
        <v>12423</v>
      </c>
      <c r="C7018" s="398" t="s">
        <v>12243</v>
      </c>
      <c r="D7018" s="400" t="s">
        <v>12424</v>
      </c>
    </row>
    <row r="7019" spans="1:4" ht="13.5">
      <c r="A7019" s="399">
        <v>100313</v>
      </c>
      <c r="B7019" s="398" t="s">
        <v>12425</v>
      </c>
      <c r="C7019" s="398" t="s">
        <v>12243</v>
      </c>
      <c r="D7019" s="400" t="s">
        <v>12426</v>
      </c>
    </row>
    <row r="7020" spans="1:4" ht="13.5">
      <c r="A7020" s="399">
        <v>100314</v>
      </c>
      <c r="B7020" s="398" t="s">
        <v>12427</v>
      </c>
      <c r="C7020" s="398" t="s">
        <v>12243</v>
      </c>
      <c r="D7020" s="400" t="s">
        <v>12428</v>
      </c>
    </row>
    <row r="7021" spans="1:4" ht="13.5">
      <c r="A7021" s="399">
        <v>100315</v>
      </c>
      <c r="B7021" s="398" t="s">
        <v>12429</v>
      </c>
      <c r="C7021" s="398" t="s">
        <v>12243</v>
      </c>
      <c r="D7021" s="400" t="s">
        <v>5509</v>
      </c>
    </row>
    <row r="7022" spans="1:4" ht="13.5">
      <c r="A7022" s="399">
        <v>100316</v>
      </c>
      <c r="B7022" s="398" t="s">
        <v>12403</v>
      </c>
      <c r="C7022" s="398" t="s">
        <v>12243</v>
      </c>
      <c r="D7022" s="400" t="s">
        <v>12430</v>
      </c>
    </row>
    <row r="7023" spans="1:4" ht="13.5">
      <c r="A7023" s="399">
        <v>100317</v>
      </c>
      <c r="B7023" s="398" t="s">
        <v>12431</v>
      </c>
      <c r="C7023" s="398" t="s">
        <v>12243</v>
      </c>
      <c r="D7023" s="400" t="s">
        <v>12432</v>
      </c>
    </row>
    <row r="7024" spans="1:4" ht="13.5">
      <c r="A7024" s="399">
        <v>100318</v>
      </c>
      <c r="B7024" s="398" t="s">
        <v>12409</v>
      </c>
      <c r="C7024" s="398" t="s">
        <v>12243</v>
      </c>
      <c r="D7024" s="400" t="s">
        <v>12433</v>
      </c>
    </row>
    <row r="7025" spans="1:4" ht="13.5">
      <c r="A7025" s="399">
        <v>100319</v>
      </c>
      <c r="B7025" s="398" t="s">
        <v>12411</v>
      </c>
      <c r="C7025" s="398" t="s">
        <v>12243</v>
      </c>
      <c r="D7025" s="400" t="s">
        <v>12434</v>
      </c>
    </row>
    <row r="7026" spans="1:4" ht="13.5">
      <c r="A7026" s="399">
        <v>100320</v>
      </c>
      <c r="B7026" s="398" t="s">
        <v>12413</v>
      </c>
      <c r="C7026" s="398" t="s">
        <v>12243</v>
      </c>
      <c r="D7026" s="400" t="s">
        <v>12435</v>
      </c>
    </row>
    <row r="7027" spans="1:4" ht="13.5">
      <c r="A7027" s="399">
        <v>100321</v>
      </c>
      <c r="B7027" s="398" t="s">
        <v>12418</v>
      </c>
      <c r="C7027" s="398" t="s">
        <v>12243</v>
      </c>
      <c r="D7027" s="400" t="s">
        <v>12436</v>
      </c>
    </row>
    <row r="7028" spans="1:4" ht="13.5">
      <c r="A7028" s="399">
        <v>100533</v>
      </c>
      <c r="B7028" s="398" t="s">
        <v>12437</v>
      </c>
      <c r="C7028" s="398" t="s">
        <v>74</v>
      </c>
      <c r="D7028" s="400" t="s">
        <v>7460</v>
      </c>
    </row>
    <row r="7029" spans="1:4" ht="13.5">
      <c r="A7029" s="399">
        <v>100534</v>
      </c>
      <c r="B7029" s="398" t="s">
        <v>12437</v>
      </c>
      <c r="C7029" s="398" t="s">
        <v>12243</v>
      </c>
      <c r="D7029" s="400" t="s">
        <v>17087</v>
      </c>
    </row>
    <row r="7030" spans="1:4" ht="13.5">
      <c r="A7030" s="399">
        <v>100535</v>
      </c>
      <c r="B7030" s="398" t="s">
        <v>12438</v>
      </c>
      <c r="C7030" s="398" t="s">
        <v>74</v>
      </c>
      <c r="D7030" s="400" t="s">
        <v>5483</v>
      </c>
    </row>
    <row r="7031" spans="1:4" ht="13.5">
      <c r="A7031" s="399">
        <v>100536</v>
      </c>
      <c r="B7031" s="398" t="s">
        <v>12439</v>
      </c>
      <c r="C7031" s="398" t="s">
        <v>12243</v>
      </c>
      <c r="D7031" s="400" t="s">
        <v>17088</v>
      </c>
    </row>
    <row r="7032" spans="1:4" ht="13.5">
      <c r="A7032" s="399">
        <v>101284</v>
      </c>
      <c r="B7032" s="398" t="s">
        <v>12441</v>
      </c>
      <c r="C7032" s="398" t="s">
        <v>74</v>
      </c>
      <c r="D7032" s="400" t="s">
        <v>12442</v>
      </c>
    </row>
    <row r="7033" spans="1:4" ht="13.5">
      <c r="A7033" s="399">
        <v>101285</v>
      </c>
      <c r="B7033" s="398" t="s">
        <v>12443</v>
      </c>
      <c r="C7033" s="398" t="s">
        <v>74</v>
      </c>
      <c r="D7033" s="400" t="s">
        <v>11867</v>
      </c>
    </row>
    <row r="7034" spans="1:4" ht="13.5">
      <c r="A7034" s="399">
        <v>101286</v>
      </c>
      <c r="B7034" s="398" t="s">
        <v>12444</v>
      </c>
      <c r="C7034" s="398" t="s">
        <v>12243</v>
      </c>
      <c r="D7034" s="400" t="s">
        <v>17089</v>
      </c>
    </row>
    <row r="7035" spans="1:4" ht="13.5">
      <c r="A7035" s="399">
        <v>101287</v>
      </c>
      <c r="B7035" s="398" t="s">
        <v>12445</v>
      </c>
      <c r="C7035" s="398" t="s">
        <v>12243</v>
      </c>
      <c r="D7035" s="400" t="s">
        <v>12446</v>
      </c>
    </row>
    <row r="7036" spans="1:4" ht="13.5">
      <c r="A7036" s="399">
        <v>101288</v>
      </c>
      <c r="B7036" s="398" t="s">
        <v>12447</v>
      </c>
      <c r="C7036" s="398" t="s">
        <v>12243</v>
      </c>
      <c r="D7036" s="400" t="s">
        <v>6844</v>
      </c>
    </row>
    <row r="7037" spans="1:4" ht="13.5">
      <c r="A7037" s="399">
        <v>101289</v>
      </c>
      <c r="B7037" s="398" t="s">
        <v>12448</v>
      </c>
      <c r="C7037" s="398" t="s">
        <v>12243</v>
      </c>
      <c r="D7037" s="400" t="s">
        <v>7274</v>
      </c>
    </row>
    <row r="7038" spans="1:4" ht="13.5">
      <c r="A7038" s="399">
        <v>101290</v>
      </c>
      <c r="B7038" s="398" t="s">
        <v>12449</v>
      </c>
      <c r="C7038" s="398" t="s">
        <v>12243</v>
      </c>
      <c r="D7038" s="400" t="s">
        <v>10944</v>
      </c>
    </row>
    <row r="7039" spans="1:4" ht="13.5">
      <c r="A7039" s="399">
        <v>101291</v>
      </c>
      <c r="B7039" s="398" t="s">
        <v>12450</v>
      </c>
      <c r="C7039" s="398" t="s">
        <v>12243</v>
      </c>
      <c r="D7039" s="400" t="s">
        <v>17090</v>
      </c>
    </row>
    <row r="7040" spans="1:4" ht="13.5">
      <c r="A7040" s="399">
        <v>101292</v>
      </c>
      <c r="B7040" s="398" t="s">
        <v>12451</v>
      </c>
      <c r="C7040" s="398" t="s">
        <v>12243</v>
      </c>
      <c r="D7040" s="400" t="s">
        <v>17091</v>
      </c>
    </row>
    <row r="7041" spans="1:4" ht="13.5">
      <c r="A7041" s="399">
        <v>101293</v>
      </c>
      <c r="B7041" s="398" t="s">
        <v>12452</v>
      </c>
      <c r="C7041" s="398" t="s">
        <v>12243</v>
      </c>
      <c r="D7041" s="400" t="s">
        <v>12453</v>
      </c>
    </row>
    <row r="7042" spans="1:4" ht="13.5">
      <c r="A7042" s="399">
        <v>101294</v>
      </c>
      <c r="B7042" s="398" t="s">
        <v>12454</v>
      </c>
      <c r="C7042" s="398" t="s">
        <v>12243</v>
      </c>
      <c r="D7042" s="400" t="s">
        <v>12455</v>
      </c>
    </row>
    <row r="7043" spans="1:4" ht="13.5">
      <c r="A7043" s="399">
        <v>101295</v>
      </c>
      <c r="B7043" s="398" t="s">
        <v>12456</v>
      </c>
      <c r="C7043" s="398" t="s">
        <v>12243</v>
      </c>
      <c r="D7043" s="400" t="s">
        <v>8819</v>
      </c>
    </row>
    <row r="7044" spans="1:4" ht="13.5">
      <c r="A7044" s="399">
        <v>101296</v>
      </c>
      <c r="B7044" s="398" t="s">
        <v>12457</v>
      </c>
      <c r="C7044" s="398" t="s">
        <v>12243</v>
      </c>
      <c r="D7044" s="400" t="s">
        <v>12458</v>
      </c>
    </row>
    <row r="7045" spans="1:4" ht="13.5">
      <c r="A7045" s="399">
        <v>101297</v>
      </c>
      <c r="B7045" s="398" t="s">
        <v>12459</v>
      </c>
      <c r="C7045" s="398" t="s">
        <v>12243</v>
      </c>
      <c r="D7045" s="400" t="s">
        <v>12460</v>
      </c>
    </row>
    <row r="7046" spans="1:4" ht="13.5">
      <c r="A7046" s="399">
        <v>101298</v>
      </c>
      <c r="B7046" s="398" t="s">
        <v>12461</v>
      </c>
      <c r="C7046" s="398" t="s">
        <v>12243</v>
      </c>
      <c r="D7046" s="400" t="s">
        <v>12462</v>
      </c>
    </row>
    <row r="7047" spans="1:4" ht="13.5">
      <c r="A7047" s="399">
        <v>101299</v>
      </c>
      <c r="B7047" s="398" t="s">
        <v>12463</v>
      </c>
      <c r="C7047" s="398" t="s">
        <v>12243</v>
      </c>
      <c r="D7047" s="400" t="s">
        <v>8819</v>
      </c>
    </row>
    <row r="7048" spans="1:4" ht="13.5">
      <c r="A7048" s="399">
        <v>101300</v>
      </c>
      <c r="B7048" s="398" t="s">
        <v>12464</v>
      </c>
      <c r="C7048" s="398" t="s">
        <v>12243</v>
      </c>
      <c r="D7048" s="400" t="s">
        <v>6966</v>
      </c>
    </row>
    <row r="7049" spans="1:4" ht="13.5">
      <c r="A7049" s="399">
        <v>101301</v>
      </c>
      <c r="B7049" s="398" t="s">
        <v>12465</v>
      </c>
      <c r="C7049" s="398" t="s">
        <v>12243</v>
      </c>
      <c r="D7049" s="400" t="s">
        <v>10389</v>
      </c>
    </row>
    <row r="7050" spans="1:4" ht="13.5">
      <c r="A7050" s="399">
        <v>101302</v>
      </c>
      <c r="B7050" s="398" t="s">
        <v>12466</v>
      </c>
      <c r="C7050" s="398" t="s">
        <v>12243</v>
      </c>
      <c r="D7050" s="400" t="s">
        <v>12467</v>
      </c>
    </row>
    <row r="7051" spans="1:4" ht="13.5">
      <c r="A7051" s="399">
        <v>101303</v>
      </c>
      <c r="B7051" s="398" t="s">
        <v>12468</v>
      </c>
      <c r="C7051" s="398" t="s">
        <v>12243</v>
      </c>
      <c r="D7051" s="400" t="s">
        <v>12469</v>
      </c>
    </row>
    <row r="7052" spans="1:4" ht="13.5">
      <c r="A7052" s="399">
        <v>101304</v>
      </c>
      <c r="B7052" s="398" t="s">
        <v>12470</v>
      </c>
      <c r="C7052" s="398" t="s">
        <v>12243</v>
      </c>
      <c r="D7052" s="400" t="s">
        <v>17092</v>
      </c>
    </row>
    <row r="7053" spans="1:4" ht="13.5">
      <c r="A7053" s="399">
        <v>101305</v>
      </c>
      <c r="B7053" s="398" t="s">
        <v>12471</v>
      </c>
      <c r="C7053" s="398" t="s">
        <v>12243</v>
      </c>
      <c r="D7053" s="400" t="s">
        <v>12472</v>
      </c>
    </row>
    <row r="7054" spans="1:4" ht="13.5">
      <c r="A7054" s="399">
        <v>101307</v>
      </c>
      <c r="B7054" s="398" t="s">
        <v>12473</v>
      </c>
      <c r="C7054" s="398" t="s">
        <v>12243</v>
      </c>
      <c r="D7054" s="400" t="s">
        <v>17093</v>
      </c>
    </row>
    <row r="7055" spans="1:4" ht="13.5">
      <c r="A7055" s="399">
        <v>101308</v>
      </c>
      <c r="B7055" s="398" t="s">
        <v>12474</v>
      </c>
      <c r="C7055" s="398" t="s">
        <v>12243</v>
      </c>
      <c r="D7055" s="400" t="s">
        <v>12475</v>
      </c>
    </row>
    <row r="7056" spans="1:4" ht="13.5">
      <c r="A7056" s="399">
        <v>101309</v>
      </c>
      <c r="B7056" s="398" t="s">
        <v>12476</v>
      </c>
      <c r="C7056" s="398" t="s">
        <v>12243</v>
      </c>
      <c r="D7056" s="400" t="s">
        <v>12477</v>
      </c>
    </row>
    <row r="7057" spans="1:4" ht="13.5">
      <c r="A7057" s="399">
        <v>101310</v>
      </c>
      <c r="B7057" s="398" t="s">
        <v>12478</v>
      </c>
      <c r="C7057" s="398" t="s">
        <v>12243</v>
      </c>
      <c r="D7057" s="400" t="s">
        <v>12479</v>
      </c>
    </row>
    <row r="7058" spans="1:4" ht="13.5">
      <c r="A7058" s="399">
        <v>101311</v>
      </c>
      <c r="B7058" s="398" t="s">
        <v>12480</v>
      </c>
      <c r="C7058" s="398" t="s">
        <v>12243</v>
      </c>
      <c r="D7058" s="400" t="s">
        <v>4820</v>
      </c>
    </row>
    <row r="7059" spans="1:4" ht="13.5">
      <c r="A7059" s="399">
        <v>101312</v>
      </c>
      <c r="B7059" s="398" t="s">
        <v>12481</v>
      </c>
      <c r="C7059" s="398" t="s">
        <v>12243</v>
      </c>
      <c r="D7059" s="400" t="s">
        <v>12482</v>
      </c>
    </row>
    <row r="7060" spans="1:4" ht="13.5">
      <c r="A7060" s="399">
        <v>101313</v>
      </c>
      <c r="B7060" s="398" t="s">
        <v>12483</v>
      </c>
      <c r="C7060" s="398" t="s">
        <v>12243</v>
      </c>
      <c r="D7060" s="400" t="s">
        <v>12484</v>
      </c>
    </row>
    <row r="7061" spans="1:4" ht="13.5">
      <c r="A7061" s="399">
        <v>101314</v>
      </c>
      <c r="B7061" s="398" t="s">
        <v>12485</v>
      </c>
      <c r="C7061" s="398" t="s">
        <v>12243</v>
      </c>
      <c r="D7061" s="400" t="s">
        <v>12486</v>
      </c>
    </row>
    <row r="7062" spans="1:4" ht="13.5">
      <c r="A7062" s="399">
        <v>101315</v>
      </c>
      <c r="B7062" s="398" t="s">
        <v>12487</v>
      </c>
      <c r="C7062" s="398" t="s">
        <v>12243</v>
      </c>
      <c r="D7062" s="400" t="s">
        <v>5812</v>
      </c>
    </row>
    <row r="7063" spans="1:4" ht="13.5">
      <c r="A7063" s="399">
        <v>101316</v>
      </c>
      <c r="B7063" s="398" t="s">
        <v>12488</v>
      </c>
      <c r="C7063" s="398" t="s">
        <v>12243</v>
      </c>
      <c r="D7063" s="400" t="s">
        <v>12489</v>
      </c>
    </row>
    <row r="7064" spans="1:4" ht="13.5">
      <c r="A7064" s="399">
        <v>101317</v>
      </c>
      <c r="B7064" s="398" t="s">
        <v>12490</v>
      </c>
      <c r="C7064" s="398" t="s">
        <v>12243</v>
      </c>
      <c r="D7064" s="400" t="s">
        <v>12491</v>
      </c>
    </row>
    <row r="7065" spans="1:4" ht="13.5">
      <c r="A7065" s="399">
        <v>101318</v>
      </c>
      <c r="B7065" s="398" t="s">
        <v>12492</v>
      </c>
      <c r="C7065" s="398" t="s">
        <v>12243</v>
      </c>
      <c r="D7065" s="400" t="s">
        <v>12493</v>
      </c>
    </row>
    <row r="7066" spans="1:4" ht="13.5">
      <c r="A7066" s="399">
        <v>101319</v>
      </c>
      <c r="B7066" s="398" t="s">
        <v>12494</v>
      </c>
      <c r="C7066" s="398" t="s">
        <v>12243</v>
      </c>
      <c r="D7066" s="400" t="s">
        <v>12495</v>
      </c>
    </row>
    <row r="7067" spans="1:4" ht="13.5">
      <c r="A7067" s="399">
        <v>101320</v>
      </c>
      <c r="B7067" s="398" t="s">
        <v>12496</v>
      </c>
      <c r="C7067" s="398" t="s">
        <v>12243</v>
      </c>
      <c r="D7067" s="400" t="s">
        <v>12497</v>
      </c>
    </row>
    <row r="7068" spans="1:4" ht="13.5">
      <c r="A7068" s="399">
        <v>101322</v>
      </c>
      <c r="B7068" s="398" t="s">
        <v>12498</v>
      </c>
      <c r="C7068" s="398" t="s">
        <v>12243</v>
      </c>
      <c r="D7068" s="400" t="s">
        <v>17094</v>
      </c>
    </row>
    <row r="7069" spans="1:4" ht="13.5">
      <c r="A7069" s="399">
        <v>101323</v>
      </c>
      <c r="B7069" s="398" t="s">
        <v>12499</v>
      </c>
      <c r="C7069" s="398" t="s">
        <v>12243</v>
      </c>
      <c r="D7069" s="400" t="s">
        <v>17095</v>
      </c>
    </row>
    <row r="7070" spans="1:4" ht="13.5">
      <c r="A7070" s="399">
        <v>101324</v>
      </c>
      <c r="B7070" s="398" t="s">
        <v>12501</v>
      </c>
      <c r="C7070" s="398" t="s">
        <v>12243</v>
      </c>
      <c r="D7070" s="400" t="s">
        <v>12502</v>
      </c>
    </row>
    <row r="7071" spans="1:4" ht="13.5">
      <c r="A7071" s="399">
        <v>101325</v>
      </c>
      <c r="B7071" s="398" t="s">
        <v>12503</v>
      </c>
      <c r="C7071" s="398" t="s">
        <v>12243</v>
      </c>
      <c r="D7071" s="400" t="s">
        <v>12504</v>
      </c>
    </row>
    <row r="7072" spans="1:4" ht="13.5">
      <c r="A7072" s="399">
        <v>101326</v>
      </c>
      <c r="B7072" s="398" t="s">
        <v>12505</v>
      </c>
      <c r="C7072" s="398" t="s">
        <v>12243</v>
      </c>
      <c r="D7072" s="400" t="s">
        <v>8492</v>
      </c>
    </row>
    <row r="7073" spans="1:4" ht="13.5">
      <c r="A7073" s="399">
        <v>101327</v>
      </c>
      <c r="B7073" s="398" t="s">
        <v>12506</v>
      </c>
      <c r="C7073" s="398" t="s">
        <v>12243</v>
      </c>
      <c r="D7073" s="400" t="s">
        <v>12507</v>
      </c>
    </row>
    <row r="7074" spans="1:4" ht="13.5">
      <c r="A7074" s="399">
        <v>101328</v>
      </c>
      <c r="B7074" s="398" t="s">
        <v>12508</v>
      </c>
      <c r="C7074" s="398" t="s">
        <v>12243</v>
      </c>
      <c r="D7074" s="400" t="s">
        <v>6876</v>
      </c>
    </row>
    <row r="7075" spans="1:4" ht="13.5">
      <c r="A7075" s="399">
        <v>101329</v>
      </c>
      <c r="B7075" s="398" t="s">
        <v>12509</v>
      </c>
      <c r="C7075" s="398" t="s">
        <v>12243</v>
      </c>
      <c r="D7075" s="400" t="s">
        <v>12510</v>
      </c>
    </row>
    <row r="7076" spans="1:4" ht="13.5">
      <c r="A7076" s="399">
        <v>101330</v>
      </c>
      <c r="B7076" s="398" t="s">
        <v>12511</v>
      </c>
      <c r="C7076" s="398" t="s">
        <v>12243</v>
      </c>
      <c r="D7076" s="400" t="s">
        <v>11266</v>
      </c>
    </row>
    <row r="7077" spans="1:4" ht="13.5">
      <c r="A7077" s="399">
        <v>101331</v>
      </c>
      <c r="B7077" s="398" t="s">
        <v>12512</v>
      </c>
      <c r="C7077" s="398" t="s">
        <v>12243</v>
      </c>
      <c r="D7077" s="400" t="s">
        <v>4814</v>
      </c>
    </row>
    <row r="7078" spans="1:4" ht="13.5">
      <c r="A7078" s="399">
        <v>101332</v>
      </c>
      <c r="B7078" s="398" t="s">
        <v>12513</v>
      </c>
      <c r="C7078" s="398" t="s">
        <v>12243</v>
      </c>
      <c r="D7078" s="400" t="s">
        <v>8648</v>
      </c>
    </row>
    <row r="7079" spans="1:4" ht="13.5">
      <c r="A7079" s="399">
        <v>101333</v>
      </c>
      <c r="B7079" s="398" t="s">
        <v>12514</v>
      </c>
      <c r="C7079" s="398" t="s">
        <v>12243</v>
      </c>
      <c r="D7079" s="400" t="s">
        <v>12515</v>
      </c>
    </row>
    <row r="7080" spans="1:4" ht="13.5">
      <c r="A7080" s="399">
        <v>101334</v>
      </c>
      <c r="B7080" s="398" t="s">
        <v>12516</v>
      </c>
      <c r="C7080" s="398" t="s">
        <v>12243</v>
      </c>
      <c r="D7080" s="400" t="s">
        <v>12517</v>
      </c>
    </row>
    <row r="7081" spans="1:4" ht="13.5">
      <c r="A7081" s="399">
        <v>101335</v>
      </c>
      <c r="B7081" s="398" t="s">
        <v>12518</v>
      </c>
      <c r="C7081" s="398" t="s">
        <v>12243</v>
      </c>
      <c r="D7081" s="400" t="s">
        <v>12519</v>
      </c>
    </row>
    <row r="7082" spans="1:4" ht="13.5">
      <c r="A7082" s="399">
        <v>101336</v>
      </c>
      <c r="B7082" s="398" t="s">
        <v>12520</v>
      </c>
      <c r="C7082" s="398" t="s">
        <v>12243</v>
      </c>
      <c r="D7082" s="400" t="s">
        <v>12521</v>
      </c>
    </row>
    <row r="7083" spans="1:4" ht="13.5">
      <c r="A7083" s="399">
        <v>101337</v>
      </c>
      <c r="B7083" s="398" t="s">
        <v>12522</v>
      </c>
      <c r="C7083" s="398" t="s">
        <v>12243</v>
      </c>
      <c r="D7083" s="400" t="s">
        <v>17096</v>
      </c>
    </row>
    <row r="7084" spans="1:4" ht="13.5">
      <c r="A7084" s="399">
        <v>101338</v>
      </c>
      <c r="B7084" s="398" t="s">
        <v>12523</v>
      </c>
      <c r="C7084" s="398" t="s">
        <v>12243</v>
      </c>
      <c r="D7084" s="400" t="s">
        <v>12524</v>
      </c>
    </row>
    <row r="7085" spans="1:4" ht="13.5">
      <c r="A7085" s="399">
        <v>101339</v>
      </c>
      <c r="B7085" s="398" t="s">
        <v>12525</v>
      </c>
      <c r="C7085" s="398" t="s">
        <v>12243</v>
      </c>
      <c r="D7085" s="400" t="s">
        <v>4055</v>
      </c>
    </row>
    <row r="7086" spans="1:4" ht="13.5">
      <c r="A7086" s="399">
        <v>101340</v>
      </c>
      <c r="B7086" s="398" t="s">
        <v>12526</v>
      </c>
      <c r="C7086" s="398" t="s">
        <v>12243</v>
      </c>
      <c r="D7086" s="400" t="s">
        <v>12527</v>
      </c>
    </row>
    <row r="7087" spans="1:4" ht="13.5">
      <c r="A7087" s="399">
        <v>101341</v>
      </c>
      <c r="B7087" s="398" t="s">
        <v>12528</v>
      </c>
      <c r="C7087" s="398" t="s">
        <v>12243</v>
      </c>
      <c r="D7087" s="400" t="s">
        <v>5693</v>
      </c>
    </row>
    <row r="7088" spans="1:4" ht="13.5">
      <c r="A7088" s="399">
        <v>101342</v>
      </c>
      <c r="B7088" s="398" t="s">
        <v>12529</v>
      </c>
      <c r="C7088" s="398" t="s">
        <v>12243</v>
      </c>
      <c r="D7088" s="400" t="s">
        <v>12530</v>
      </c>
    </row>
    <row r="7089" spans="1:4" ht="13.5">
      <c r="A7089" s="399">
        <v>101343</v>
      </c>
      <c r="B7089" s="398" t="s">
        <v>12531</v>
      </c>
      <c r="C7089" s="398" t="s">
        <v>12243</v>
      </c>
      <c r="D7089" s="400" t="s">
        <v>11277</v>
      </c>
    </row>
    <row r="7090" spans="1:4" ht="13.5">
      <c r="A7090" s="399">
        <v>101344</v>
      </c>
      <c r="B7090" s="398" t="s">
        <v>12532</v>
      </c>
      <c r="C7090" s="398" t="s">
        <v>12243</v>
      </c>
      <c r="D7090" s="400" t="s">
        <v>12533</v>
      </c>
    </row>
    <row r="7091" spans="1:4" ht="13.5">
      <c r="A7091" s="399">
        <v>101345</v>
      </c>
      <c r="B7091" s="398" t="s">
        <v>12534</v>
      </c>
      <c r="C7091" s="398" t="s">
        <v>12243</v>
      </c>
      <c r="D7091" s="400" t="s">
        <v>12535</v>
      </c>
    </row>
    <row r="7092" spans="1:4" ht="13.5">
      <c r="A7092" s="399">
        <v>101346</v>
      </c>
      <c r="B7092" s="398" t="s">
        <v>12536</v>
      </c>
      <c r="C7092" s="398" t="s">
        <v>12243</v>
      </c>
      <c r="D7092" s="400" t="s">
        <v>8202</v>
      </c>
    </row>
    <row r="7093" spans="1:4" ht="13.5">
      <c r="A7093" s="399">
        <v>101347</v>
      </c>
      <c r="B7093" s="398" t="s">
        <v>12537</v>
      </c>
      <c r="C7093" s="398" t="s">
        <v>12243</v>
      </c>
      <c r="D7093" s="400" t="s">
        <v>4335</v>
      </c>
    </row>
    <row r="7094" spans="1:4" ht="13.5">
      <c r="A7094" s="399">
        <v>101348</v>
      </c>
      <c r="B7094" s="398" t="s">
        <v>12538</v>
      </c>
      <c r="C7094" s="398" t="s">
        <v>12243</v>
      </c>
      <c r="D7094" s="400" t="s">
        <v>12539</v>
      </c>
    </row>
    <row r="7095" spans="1:4" ht="13.5">
      <c r="A7095" s="399">
        <v>101349</v>
      </c>
      <c r="B7095" s="398" t="s">
        <v>12540</v>
      </c>
      <c r="C7095" s="398" t="s">
        <v>12243</v>
      </c>
      <c r="D7095" s="400" t="s">
        <v>12541</v>
      </c>
    </row>
    <row r="7096" spans="1:4" ht="13.5">
      <c r="A7096" s="399">
        <v>101350</v>
      </c>
      <c r="B7096" s="398" t="s">
        <v>12542</v>
      </c>
      <c r="C7096" s="398" t="s">
        <v>12243</v>
      </c>
      <c r="D7096" s="400" t="s">
        <v>12543</v>
      </c>
    </row>
    <row r="7097" spans="1:4" ht="13.5">
      <c r="A7097" s="399">
        <v>101351</v>
      </c>
      <c r="B7097" s="398" t="s">
        <v>12544</v>
      </c>
      <c r="C7097" s="398" t="s">
        <v>12243</v>
      </c>
      <c r="D7097" s="400" t="s">
        <v>11777</v>
      </c>
    </row>
    <row r="7098" spans="1:4" ht="13.5">
      <c r="A7098" s="399">
        <v>101352</v>
      </c>
      <c r="B7098" s="398" t="s">
        <v>12545</v>
      </c>
      <c r="C7098" s="398" t="s">
        <v>12243</v>
      </c>
      <c r="D7098" s="400" t="s">
        <v>12546</v>
      </c>
    </row>
    <row r="7099" spans="1:4" ht="13.5">
      <c r="A7099" s="399">
        <v>101353</v>
      </c>
      <c r="B7099" s="398" t="s">
        <v>12547</v>
      </c>
      <c r="C7099" s="398" t="s">
        <v>12243</v>
      </c>
      <c r="D7099" s="400" t="s">
        <v>9226</v>
      </c>
    </row>
    <row r="7100" spans="1:4" ht="13.5">
      <c r="A7100" s="399">
        <v>101354</v>
      </c>
      <c r="B7100" s="398" t="s">
        <v>12548</v>
      </c>
      <c r="C7100" s="398" t="s">
        <v>12243</v>
      </c>
      <c r="D7100" s="400" t="s">
        <v>4500</v>
      </c>
    </row>
    <row r="7101" spans="1:4" ht="13.5">
      <c r="A7101" s="399">
        <v>101355</v>
      </c>
      <c r="B7101" s="398" t="s">
        <v>12549</v>
      </c>
      <c r="C7101" s="398" t="s">
        <v>12243</v>
      </c>
      <c r="D7101" s="400" t="s">
        <v>4608</v>
      </c>
    </row>
    <row r="7102" spans="1:4" ht="13.5">
      <c r="A7102" s="399">
        <v>101356</v>
      </c>
      <c r="B7102" s="398" t="s">
        <v>12550</v>
      </c>
      <c r="C7102" s="398" t="s">
        <v>12243</v>
      </c>
      <c r="D7102" s="400" t="s">
        <v>17092</v>
      </c>
    </row>
    <row r="7103" spans="1:4" ht="13.5">
      <c r="A7103" s="399">
        <v>101357</v>
      </c>
      <c r="B7103" s="398" t="s">
        <v>12551</v>
      </c>
      <c r="C7103" s="398" t="s">
        <v>12243</v>
      </c>
      <c r="D7103" s="400" t="s">
        <v>12552</v>
      </c>
    </row>
    <row r="7104" spans="1:4" ht="13.5">
      <c r="A7104" s="399">
        <v>101358</v>
      </c>
      <c r="B7104" s="398" t="s">
        <v>12553</v>
      </c>
      <c r="C7104" s="398" t="s">
        <v>12243</v>
      </c>
      <c r="D7104" s="400" t="s">
        <v>12554</v>
      </c>
    </row>
    <row r="7105" spans="1:4" ht="13.5">
      <c r="A7105" s="399">
        <v>101359</v>
      </c>
      <c r="B7105" s="398" t="s">
        <v>12555</v>
      </c>
      <c r="C7105" s="398" t="s">
        <v>12243</v>
      </c>
      <c r="D7105" s="400" t="s">
        <v>12556</v>
      </c>
    </row>
    <row r="7106" spans="1:4" ht="13.5">
      <c r="A7106" s="399">
        <v>101360</v>
      </c>
      <c r="B7106" s="398" t="s">
        <v>12557</v>
      </c>
      <c r="C7106" s="398" t="s">
        <v>12243</v>
      </c>
      <c r="D7106" s="400" t="s">
        <v>12558</v>
      </c>
    </row>
    <row r="7107" spans="1:4" ht="13.5">
      <c r="A7107" s="399">
        <v>101361</v>
      </c>
      <c r="B7107" s="398" t="s">
        <v>12559</v>
      </c>
      <c r="C7107" s="398" t="s">
        <v>12243</v>
      </c>
      <c r="D7107" s="400" t="s">
        <v>12560</v>
      </c>
    </row>
    <row r="7108" spans="1:4" ht="13.5">
      <c r="A7108" s="399">
        <v>101362</v>
      </c>
      <c r="B7108" s="398" t="s">
        <v>12561</v>
      </c>
      <c r="C7108" s="398" t="s">
        <v>12243</v>
      </c>
      <c r="D7108" s="400" t="s">
        <v>12562</v>
      </c>
    </row>
    <row r="7109" spans="1:4" ht="13.5">
      <c r="A7109" s="399">
        <v>101363</v>
      </c>
      <c r="B7109" s="398" t="s">
        <v>12563</v>
      </c>
      <c r="C7109" s="398" t="s">
        <v>12243</v>
      </c>
      <c r="D7109" s="400" t="s">
        <v>16103</v>
      </c>
    </row>
    <row r="7110" spans="1:4" ht="13.5">
      <c r="A7110" s="399">
        <v>101364</v>
      </c>
      <c r="B7110" s="398" t="s">
        <v>12564</v>
      </c>
      <c r="C7110" s="398" t="s">
        <v>12243</v>
      </c>
      <c r="D7110" s="400" t="s">
        <v>14822</v>
      </c>
    </row>
    <row r="7111" spans="1:4" ht="13.5">
      <c r="A7111" s="399">
        <v>101365</v>
      </c>
      <c r="B7111" s="398" t="s">
        <v>12566</v>
      </c>
      <c r="C7111" s="398" t="s">
        <v>12243</v>
      </c>
      <c r="D7111" s="400" t="s">
        <v>8281</v>
      </c>
    </row>
    <row r="7112" spans="1:4" ht="13.5">
      <c r="A7112" s="399">
        <v>101366</v>
      </c>
      <c r="B7112" s="398" t="s">
        <v>12567</v>
      </c>
      <c r="C7112" s="398" t="s">
        <v>12243</v>
      </c>
      <c r="D7112" s="400" t="s">
        <v>9347</v>
      </c>
    </row>
    <row r="7113" spans="1:4" ht="13.5">
      <c r="A7113" s="399">
        <v>101367</v>
      </c>
      <c r="B7113" s="398" t="s">
        <v>12568</v>
      </c>
      <c r="C7113" s="398" t="s">
        <v>12243</v>
      </c>
      <c r="D7113" s="400" t="s">
        <v>12569</v>
      </c>
    </row>
    <row r="7114" spans="1:4" ht="13.5">
      <c r="A7114" s="399">
        <v>101368</v>
      </c>
      <c r="B7114" s="398" t="s">
        <v>12570</v>
      </c>
      <c r="C7114" s="398" t="s">
        <v>12243</v>
      </c>
      <c r="D7114" s="400" t="s">
        <v>12571</v>
      </c>
    </row>
    <row r="7115" spans="1:4" ht="13.5">
      <c r="A7115" s="399">
        <v>101369</v>
      </c>
      <c r="B7115" s="398" t="s">
        <v>12572</v>
      </c>
      <c r="C7115" s="398" t="s">
        <v>12243</v>
      </c>
      <c r="D7115" s="400" t="s">
        <v>12573</v>
      </c>
    </row>
    <row r="7116" spans="1:4" ht="13.5">
      <c r="A7116" s="399">
        <v>101370</v>
      </c>
      <c r="B7116" s="398" t="s">
        <v>12574</v>
      </c>
      <c r="C7116" s="398" t="s">
        <v>12243</v>
      </c>
      <c r="D7116" s="400" t="s">
        <v>12575</v>
      </c>
    </row>
    <row r="7117" spans="1:4" ht="13.5">
      <c r="A7117" s="399">
        <v>101371</v>
      </c>
      <c r="B7117" s="398" t="s">
        <v>12576</v>
      </c>
      <c r="C7117" s="398" t="s">
        <v>12243</v>
      </c>
      <c r="D7117" s="400" t="s">
        <v>11164</v>
      </c>
    </row>
    <row r="7118" spans="1:4" ht="13.5">
      <c r="A7118" s="399">
        <v>101372</v>
      </c>
      <c r="B7118" s="398" t="s">
        <v>12578</v>
      </c>
      <c r="C7118" s="398" t="s">
        <v>12243</v>
      </c>
      <c r="D7118" s="400" t="s">
        <v>10121</v>
      </c>
    </row>
    <row r="7119" spans="1:4" ht="13.5">
      <c r="A7119" s="399">
        <v>101373</v>
      </c>
      <c r="B7119" s="398" t="s">
        <v>12579</v>
      </c>
      <c r="C7119" s="398" t="s">
        <v>74</v>
      </c>
      <c r="D7119" s="400" t="s">
        <v>12580</v>
      </c>
    </row>
    <row r="7120" spans="1:4" ht="13.5">
      <c r="A7120" s="399">
        <v>101374</v>
      </c>
      <c r="B7120" s="398" t="s">
        <v>12090</v>
      </c>
      <c r="C7120" s="398" t="s">
        <v>12243</v>
      </c>
      <c r="D7120" s="400" t="s">
        <v>17097</v>
      </c>
    </row>
    <row r="7121" spans="1:4" ht="13.5">
      <c r="A7121" s="399">
        <v>101375</v>
      </c>
      <c r="B7121" s="398" t="s">
        <v>12581</v>
      </c>
      <c r="C7121" s="398" t="s">
        <v>12243</v>
      </c>
      <c r="D7121" s="400" t="s">
        <v>12582</v>
      </c>
    </row>
    <row r="7122" spans="1:4" ht="13.5">
      <c r="A7122" s="399">
        <v>101376</v>
      </c>
      <c r="B7122" s="398" t="s">
        <v>12583</v>
      </c>
      <c r="C7122" s="398" t="s">
        <v>12243</v>
      </c>
      <c r="D7122" s="400" t="s">
        <v>12584</v>
      </c>
    </row>
    <row r="7123" spans="1:4" ht="13.5">
      <c r="A7123" s="399">
        <v>101377</v>
      </c>
      <c r="B7123" s="398" t="s">
        <v>12094</v>
      </c>
      <c r="C7123" s="398" t="s">
        <v>12243</v>
      </c>
      <c r="D7123" s="400" t="s">
        <v>17098</v>
      </c>
    </row>
    <row r="7124" spans="1:4" ht="13.5">
      <c r="A7124" s="399">
        <v>101378</v>
      </c>
      <c r="B7124" s="398" t="s">
        <v>12405</v>
      </c>
      <c r="C7124" s="398" t="s">
        <v>12243</v>
      </c>
      <c r="D7124" s="400" t="s">
        <v>12585</v>
      </c>
    </row>
    <row r="7125" spans="1:4" ht="13.5">
      <c r="A7125" s="399">
        <v>101379</v>
      </c>
      <c r="B7125" s="398" t="s">
        <v>12586</v>
      </c>
      <c r="C7125" s="398" t="s">
        <v>12243</v>
      </c>
      <c r="D7125" s="400" t="s">
        <v>17099</v>
      </c>
    </row>
    <row r="7126" spans="1:4" ht="13.5">
      <c r="A7126" s="399">
        <v>101380</v>
      </c>
      <c r="B7126" s="398" t="s">
        <v>12096</v>
      </c>
      <c r="C7126" s="398" t="s">
        <v>12243</v>
      </c>
      <c r="D7126" s="400" t="s">
        <v>17100</v>
      </c>
    </row>
    <row r="7127" spans="1:4" ht="13.5">
      <c r="A7127" s="399">
        <v>101381</v>
      </c>
      <c r="B7127" s="398" t="s">
        <v>12097</v>
      </c>
      <c r="C7127" s="398" t="s">
        <v>12243</v>
      </c>
      <c r="D7127" s="400" t="s">
        <v>12587</v>
      </c>
    </row>
    <row r="7128" spans="1:4" ht="13.5">
      <c r="A7128" s="399">
        <v>101382</v>
      </c>
      <c r="B7128" s="398" t="s">
        <v>12588</v>
      </c>
      <c r="C7128" s="398" t="s">
        <v>12243</v>
      </c>
      <c r="D7128" s="400" t="s">
        <v>12589</v>
      </c>
    </row>
    <row r="7129" spans="1:4" ht="13.5">
      <c r="A7129" s="399">
        <v>101383</v>
      </c>
      <c r="B7129" s="398" t="s">
        <v>12408</v>
      </c>
      <c r="C7129" s="398" t="s">
        <v>12243</v>
      </c>
      <c r="D7129" s="400" t="s">
        <v>17101</v>
      </c>
    </row>
    <row r="7130" spans="1:4" ht="13.5">
      <c r="A7130" s="399">
        <v>101384</v>
      </c>
      <c r="B7130" s="398" t="s">
        <v>12102</v>
      </c>
      <c r="C7130" s="398" t="s">
        <v>12243</v>
      </c>
      <c r="D7130" s="400" t="s">
        <v>12590</v>
      </c>
    </row>
    <row r="7131" spans="1:4" ht="13.5">
      <c r="A7131" s="399">
        <v>101385</v>
      </c>
      <c r="B7131" s="398" t="s">
        <v>12591</v>
      </c>
      <c r="C7131" s="398" t="s">
        <v>12243</v>
      </c>
      <c r="D7131" s="400" t="s">
        <v>12592</v>
      </c>
    </row>
    <row r="7132" spans="1:4" ht="13.5">
      <c r="A7132" s="399">
        <v>101386</v>
      </c>
      <c r="B7132" s="398" t="s">
        <v>12106</v>
      </c>
      <c r="C7132" s="398" t="s">
        <v>12243</v>
      </c>
      <c r="D7132" s="400" t="s">
        <v>12593</v>
      </c>
    </row>
    <row r="7133" spans="1:4" ht="13.5">
      <c r="A7133" s="399">
        <v>101387</v>
      </c>
      <c r="B7133" s="398" t="s">
        <v>12594</v>
      </c>
      <c r="C7133" s="398" t="s">
        <v>12243</v>
      </c>
      <c r="D7133" s="400" t="s">
        <v>17101</v>
      </c>
    </row>
    <row r="7134" spans="1:4" ht="13.5">
      <c r="A7134" s="399">
        <v>101388</v>
      </c>
      <c r="B7134" s="398" t="s">
        <v>12109</v>
      </c>
      <c r="C7134" s="398" t="s">
        <v>12243</v>
      </c>
      <c r="D7134" s="400" t="s">
        <v>17102</v>
      </c>
    </row>
    <row r="7135" spans="1:4" ht="13.5">
      <c r="A7135" s="399">
        <v>101389</v>
      </c>
      <c r="B7135" s="398" t="s">
        <v>12111</v>
      </c>
      <c r="C7135" s="398" t="s">
        <v>12243</v>
      </c>
      <c r="D7135" s="400" t="s">
        <v>17103</v>
      </c>
    </row>
    <row r="7136" spans="1:4" ht="13.5">
      <c r="A7136" s="399">
        <v>101390</v>
      </c>
      <c r="B7136" s="398" t="s">
        <v>12595</v>
      </c>
      <c r="C7136" s="398" t="s">
        <v>12243</v>
      </c>
      <c r="D7136" s="400" t="s">
        <v>12596</v>
      </c>
    </row>
    <row r="7137" spans="1:4" ht="13.5">
      <c r="A7137" s="399">
        <v>101391</v>
      </c>
      <c r="B7137" s="398" t="s">
        <v>12597</v>
      </c>
      <c r="C7137" s="398" t="s">
        <v>12243</v>
      </c>
      <c r="D7137" s="400" t="s">
        <v>17104</v>
      </c>
    </row>
    <row r="7138" spans="1:4" ht="13.5">
      <c r="A7138" s="399">
        <v>101392</v>
      </c>
      <c r="B7138" s="398" t="s">
        <v>12598</v>
      </c>
      <c r="C7138" s="398" t="s">
        <v>12243</v>
      </c>
      <c r="D7138" s="400" t="s">
        <v>12599</v>
      </c>
    </row>
    <row r="7139" spans="1:4" ht="13.5">
      <c r="A7139" s="399">
        <v>101394</v>
      </c>
      <c r="B7139" s="398" t="s">
        <v>12119</v>
      </c>
      <c r="C7139" s="398" t="s">
        <v>12243</v>
      </c>
      <c r="D7139" s="400" t="s">
        <v>17105</v>
      </c>
    </row>
    <row r="7140" spans="1:4" ht="13.5">
      <c r="A7140" s="399">
        <v>101395</v>
      </c>
      <c r="B7140" s="398" t="s">
        <v>12600</v>
      </c>
      <c r="C7140" s="398" t="s">
        <v>12243</v>
      </c>
      <c r="D7140" s="400" t="s">
        <v>12601</v>
      </c>
    </row>
    <row r="7141" spans="1:4" ht="13.5">
      <c r="A7141" s="399">
        <v>101396</v>
      </c>
      <c r="B7141" s="398" t="s">
        <v>12602</v>
      </c>
      <c r="C7141" s="398" t="s">
        <v>12243</v>
      </c>
      <c r="D7141" s="400" t="s">
        <v>12603</v>
      </c>
    </row>
    <row r="7142" spans="1:4" ht="13.5">
      <c r="A7142" s="399">
        <v>101397</v>
      </c>
      <c r="B7142" s="398" t="s">
        <v>12122</v>
      </c>
      <c r="C7142" s="398" t="s">
        <v>12243</v>
      </c>
      <c r="D7142" s="400" t="s">
        <v>12604</v>
      </c>
    </row>
    <row r="7143" spans="1:4" ht="13.5">
      <c r="A7143" s="399">
        <v>101398</v>
      </c>
      <c r="B7143" s="398" t="s">
        <v>12605</v>
      </c>
      <c r="C7143" s="398" t="s">
        <v>12243</v>
      </c>
      <c r="D7143" s="400" t="s">
        <v>12606</v>
      </c>
    </row>
    <row r="7144" spans="1:4" ht="13.5">
      <c r="A7144" s="399">
        <v>101399</v>
      </c>
      <c r="B7144" s="398" t="s">
        <v>12126</v>
      </c>
      <c r="C7144" s="398" t="s">
        <v>12243</v>
      </c>
      <c r="D7144" s="400" t="s">
        <v>12607</v>
      </c>
    </row>
    <row r="7145" spans="1:4" ht="13.5">
      <c r="A7145" s="399">
        <v>101400</v>
      </c>
      <c r="B7145" s="398" t="s">
        <v>12608</v>
      </c>
      <c r="C7145" s="398" t="s">
        <v>12243</v>
      </c>
      <c r="D7145" s="400" t="s">
        <v>12609</v>
      </c>
    </row>
    <row r="7146" spans="1:4" ht="13.5">
      <c r="A7146" s="399">
        <v>101401</v>
      </c>
      <c r="B7146" s="398" t="s">
        <v>12129</v>
      </c>
      <c r="C7146" s="398" t="s">
        <v>12243</v>
      </c>
      <c r="D7146" s="400" t="s">
        <v>12610</v>
      </c>
    </row>
    <row r="7147" spans="1:4" ht="13.5">
      <c r="A7147" s="399">
        <v>101402</v>
      </c>
      <c r="B7147" s="398" t="s">
        <v>12131</v>
      </c>
      <c r="C7147" s="398" t="s">
        <v>12243</v>
      </c>
      <c r="D7147" s="400" t="s">
        <v>12611</v>
      </c>
    </row>
    <row r="7148" spans="1:4" ht="13.5">
      <c r="A7148" s="399">
        <v>101403</v>
      </c>
      <c r="B7148" s="398" t="s">
        <v>12579</v>
      </c>
      <c r="C7148" s="398" t="s">
        <v>12243</v>
      </c>
      <c r="D7148" s="400" t="s">
        <v>12612</v>
      </c>
    </row>
    <row r="7149" spans="1:4" ht="13.5">
      <c r="A7149" s="399">
        <v>101404</v>
      </c>
      <c r="B7149" s="398" t="s">
        <v>12238</v>
      </c>
      <c r="C7149" s="398" t="s">
        <v>12243</v>
      </c>
      <c r="D7149" s="400" t="s">
        <v>12613</v>
      </c>
    </row>
    <row r="7150" spans="1:4" ht="13.5">
      <c r="A7150" s="399">
        <v>101405</v>
      </c>
      <c r="B7150" s="398" t="s">
        <v>12240</v>
      </c>
      <c r="C7150" s="398" t="s">
        <v>12243</v>
      </c>
      <c r="D7150" s="400" t="s">
        <v>12614</v>
      </c>
    </row>
    <row r="7151" spans="1:4" ht="13.5">
      <c r="A7151" s="399">
        <v>101407</v>
      </c>
      <c r="B7151" s="398" t="s">
        <v>12133</v>
      </c>
      <c r="C7151" s="398" t="s">
        <v>12243</v>
      </c>
      <c r="D7151" s="400" t="s">
        <v>17106</v>
      </c>
    </row>
    <row r="7152" spans="1:4" ht="13.5">
      <c r="A7152" s="399">
        <v>101408</v>
      </c>
      <c r="B7152" s="398" t="s">
        <v>12134</v>
      </c>
      <c r="C7152" s="398" t="s">
        <v>12243</v>
      </c>
      <c r="D7152" s="400" t="s">
        <v>17107</v>
      </c>
    </row>
    <row r="7153" spans="1:4" ht="13.5">
      <c r="A7153" s="399">
        <v>101409</v>
      </c>
      <c r="B7153" s="398" t="s">
        <v>12615</v>
      </c>
      <c r="C7153" s="398" t="s">
        <v>12243</v>
      </c>
      <c r="D7153" s="400" t="s">
        <v>12616</v>
      </c>
    </row>
    <row r="7154" spans="1:4" ht="13.5">
      <c r="A7154" s="399">
        <v>101410</v>
      </c>
      <c r="B7154" s="398" t="s">
        <v>12214</v>
      </c>
      <c r="C7154" s="398" t="s">
        <v>12243</v>
      </c>
      <c r="D7154" s="400" t="s">
        <v>17108</v>
      </c>
    </row>
    <row r="7155" spans="1:4" ht="13.5">
      <c r="A7155" s="399">
        <v>101411</v>
      </c>
      <c r="B7155" s="398" t="s">
        <v>12617</v>
      </c>
      <c r="C7155" s="398" t="s">
        <v>12243</v>
      </c>
      <c r="D7155" s="400" t="s">
        <v>12618</v>
      </c>
    </row>
    <row r="7156" spans="1:4" ht="13.5">
      <c r="A7156" s="399">
        <v>101412</v>
      </c>
      <c r="B7156" s="398" t="s">
        <v>12619</v>
      </c>
      <c r="C7156" s="398" t="s">
        <v>12243</v>
      </c>
      <c r="D7156" s="400" t="s">
        <v>12620</v>
      </c>
    </row>
    <row r="7157" spans="1:4" ht="13.5">
      <c r="A7157" s="399">
        <v>101413</v>
      </c>
      <c r="B7157" s="398" t="s">
        <v>12137</v>
      </c>
      <c r="C7157" s="398" t="s">
        <v>12243</v>
      </c>
      <c r="D7157" s="400" t="s">
        <v>12621</v>
      </c>
    </row>
    <row r="7158" spans="1:4" ht="13.5">
      <c r="A7158" s="399">
        <v>101414</v>
      </c>
      <c r="B7158" s="398" t="s">
        <v>12622</v>
      </c>
      <c r="C7158" s="398" t="s">
        <v>12243</v>
      </c>
      <c r="D7158" s="400" t="s">
        <v>17109</v>
      </c>
    </row>
    <row r="7159" spans="1:4" ht="13.5">
      <c r="A7159" s="399">
        <v>101415</v>
      </c>
      <c r="B7159" s="398" t="s">
        <v>12623</v>
      </c>
      <c r="C7159" s="398" t="s">
        <v>12243</v>
      </c>
      <c r="D7159" s="400" t="s">
        <v>12624</v>
      </c>
    </row>
    <row r="7160" spans="1:4" ht="13.5">
      <c r="A7160" s="399">
        <v>101416</v>
      </c>
      <c r="B7160" s="398" t="s">
        <v>12417</v>
      </c>
      <c r="C7160" s="398" t="s">
        <v>12243</v>
      </c>
      <c r="D7160" s="400" t="s">
        <v>12625</v>
      </c>
    </row>
    <row r="7161" spans="1:4" ht="13.5">
      <c r="A7161" s="399">
        <v>101417</v>
      </c>
      <c r="B7161" s="398" t="s">
        <v>12626</v>
      </c>
      <c r="C7161" s="398" t="s">
        <v>12243</v>
      </c>
      <c r="D7161" s="400" t="s">
        <v>12627</v>
      </c>
    </row>
    <row r="7162" spans="1:4" ht="13.5">
      <c r="A7162" s="399">
        <v>101418</v>
      </c>
      <c r="B7162" s="398" t="s">
        <v>12628</v>
      </c>
      <c r="C7162" s="398" t="s">
        <v>12243</v>
      </c>
      <c r="D7162" s="400" t="s">
        <v>12629</v>
      </c>
    </row>
    <row r="7163" spans="1:4" ht="13.5">
      <c r="A7163" s="399">
        <v>101419</v>
      </c>
      <c r="B7163" s="398" t="s">
        <v>12630</v>
      </c>
      <c r="C7163" s="398" t="s">
        <v>12243</v>
      </c>
      <c r="D7163" s="400" t="s">
        <v>12631</v>
      </c>
    </row>
    <row r="7164" spans="1:4" ht="13.5">
      <c r="A7164" s="399">
        <v>101420</v>
      </c>
      <c r="B7164" s="398" t="s">
        <v>12632</v>
      </c>
      <c r="C7164" s="398" t="s">
        <v>12243</v>
      </c>
      <c r="D7164" s="400" t="s">
        <v>12633</v>
      </c>
    </row>
    <row r="7165" spans="1:4" ht="13.5">
      <c r="A7165" s="399">
        <v>101421</v>
      </c>
      <c r="B7165" s="398" t="s">
        <v>12634</v>
      </c>
      <c r="C7165" s="398" t="s">
        <v>12243</v>
      </c>
      <c r="D7165" s="400" t="s">
        <v>12635</v>
      </c>
    </row>
    <row r="7166" spans="1:4" ht="13.5">
      <c r="A7166" s="399">
        <v>101422</v>
      </c>
      <c r="B7166" s="398" t="s">
        <v>12636</v>
      </c>
      <c r="C7166" s="398" t="s">
        <v>12243</v>
      </c>
      <c r="D7166" s="400" t="s">
        <v>12637</v>
      </c>
    </row>
    <row r="7167" spans="1:4" ht="13.5">
      <c r="A7167" s="399">
        <v>101423</v>
      </c>
      <c r="B7167" s="398" t="s">
        <v>12638</v>
      </c>
      <c r="C7167" s="398" t="s">
        <v>12243</v>
      </c>
      <c r="D7167" s="400" t="s">
        <v>12639</v>
      </c>
    </row>
    <row r="7168" spans="1:4" ht="13.5">
      <c r="A7168" s="399">
        <v>101424</v>
      </c>
      <c r="B7168" s="398" t="s">
        <v>12640</v>
      </c>
      <c r="C7168" s="398" t="s">
        <v>12243</v>
      </c>
      <c r="D7168" s="400" t="s">
        <v>12641</v>
      </c>
    </row>
    <row r="7169" spans="1:4" ht="13.5">
      <c r="A7169" s="399">
        <v>101425</v>
      </c>
      <c r="B7169" s="398" t="s">
        <v>12642</v>
      </c>
      <c r="C7169" s="398" t="s">
        <v>12243</v>
      </c>
      <c r="D7169" s="400" t="s">
        <v>17110</v>
      </c>
    </row>
    <row r="7170" spans="1:4" ht="13.5">
      <c r="A7170" s="399">
        <v>101426</v>
      </c>
      <c r="B7170" s="398" t="s">
        <v>12643</v>
      </c>
      <c r="C7170" s="398" t="s">
        <v>12243</v>
      </c>
      <c r="D7170" s="400" t="s">
        <v>12644</v>
      </c>
    </row>
    <row r="7171" spans="1:4" ht="13.5">
      <c r="A7171" s="399">
        <v>101427</v>
      </c>
      <c r="B7171" s="398" t="s">
        <v>12158</v>
      </c>
      <c r="C7171" s="398" t="s">
        <v>12243</v>
      </c>
      <c r="D7171" s="400" t="s">
        <v>12645</v>
      </c>
    </row>
    <row r="7172" spans="1:4" ht="13.5">
      <c r="A7172" s="399">
        <v>101428</v>
      </c>
      <c r="B7172" s="398" t="s">
        <v>12646</v>
      </c>
      <c r="C7172" s="398" t="s">
        <v>12243</v>
      </c>
      <c r="D7172" s="400" t="s">
        <v>12647</v>
      </c>
    </row>
    <row r="7173" spans="1:4" ht="13.5">
      <c r="A7173" s="399">
        <v>101429</v>
      </c>
      <c r="B7173" s="398" t="s">
        <v>12648</v>
      </c>
      <c r="C7173" s="398" t="s">
        <v>12243</v>
      </c>
      <c r="D7173" s="400" t="s">
        <v>12649</v>
      </c>
    </row>
    <row r="7174" spans="1:4" ht="13.5">
      <c r="A7174" s="399">
        <v>101430</v>
      </c>
      <c r="B7174" s="398" t="s">
        <v>12650</v>
      </c>
      <c r="C7174" s="398" t="s">
        <v>12243</v>
      </c>
      <c r="D7174" s="400" t="s">
        <v>12651</v>
      </c>
    </row>
    <row r="7175" spans="1:4" ht="13.5">
      <c r="A7175" s="399">
        <v>101431</v>
      </c>
      <c r="B7175" s="398" t="s">
        <v>12164</v>
      </c>
      <c r="C7175" s="398" t="s">
        <v>12243</v>
      </c>
      <c r="D7175" s="400" t="s">
        <v>12652</v>
      </c>
    </row>
    <row r="7176" spans="1:4" ht="13.5">
      <c r="A7176" s="399">
        <v>101432</v>
      </c>
      <c r="B7176" s="398" t="s">
        <v>12653</v>
      </c>
      <c r="C7176" s="398" t="s">
        <v>12243</v>
      </c>
      <c r="D7176" s="400" t="s">
        <v>12654</v>
      </c>
    </row>
    <row r="7177" spans="1:4" ht="13.5">
      <c r="A7177" s="399">
        <v>101433</v>
      </c>
      <c r="B7177" s="398" t="s">
        <v>12168</v>
      </c>
      <c r="C7177" s="398" t="s">
        <v>12243</v>
      </c>
      <c r="D7177" s="400" t="s">
        <v>12655</v>
      </c>
    </row>
    <row r="7178" spans="1:4" ht="13.5">
      <c r="A7178" s="399">
        <v>101434</v>
      </c>
      <c r="B7178" s="398" t="s">
        <v>12656</v>
      </c>
      <c r="C7178" s="398" t="s">
        <v>12243</v>
      </c>
      <c r="D7178" s="400" t="s">
        <v>12657</v>
      </c>
    </row>
    <row r="7179" spans="1:4" ht="13.5">
      <c r="A7179" s="399">
        <v>101435</v>
      </c>
      <c r="B7179" s="398" t="s">
        <v>12658</v>
      </c>
      <c r="C7179" s="398" t="s">
        <v>12243</v>
      </c>
      <c r="D7179" s="400" t="s">
        <v>12659</v>
      </c>
    </row>
    <row r="7180" spans="1:4" ht="13.5">
      <c r="A7180" s="399">
        <v>101436</v>
      </c>
      <c r="B7180" s="398" t="s">
        <v>12171</v>
      </c>
      <c r="C7180" s="398" t="s">
        <v>12243</v>
      </c>
      <c r="D7180" s="400" t="s">
        <v>12660</v>
      </c>
    </row>
    <row r="7181" spans="1:4" ht="13.5">
      <c r="A7181" s="399">
        <v>101437</v>
      </c>
      <c r="B7181" s="398" t="s">
        <v>12661</v>
      </c>
      <c r="C7181" s="398" t="s">
        <v>12243</v>
      </c>
      <c r="D7181" s="400" t="s">
        <v>12662</v>
      </c>
    </row>
    <row r="7182" spans="1:4" ht="13.5">
      <c r="A7182" s="399">
        <v>101438</v>
      </c>
      <c r="B7182" s="398" t="s">
        <v>12175</v>
      </c>
      <c r="C7182" s="398" t="s">
        <v>12243</v>
      </c>
      <c r="D7182" s="400" t="s">
        <v>12663</v>
      </c>
    </row>
    <row r="7183" spans="1:4" ht="13.5">
      <c r="A7183" s="399">
        <v>101439</v>
      </c>
      <c r="B7183" s="398" t="s">
        <v>12177</v>
      </c>
      <c r="C7183" s="398" t="s">
        <v>12243</v>
      </c>
      <c r="D7183" s="400" t="s">
        <v>12664</v>
      </c>
    </row>
    <row r="7184" spans="1:4" ht="13.5">
      <c r="A7184" s="399">
        <v>101440</v>
      </c>
      <c r="B7184" s="398" t="s">
        <v>12665</v>
      </c>
      <c r="C7184" s="398" t="s">
        <v>12243</v>
      </c>
      <c r="D7184" s="400" t="s">
        <v>12666</v>
      </c>
    </row>
    <row r="7185" spans="1:4" ht="13.5">
      <c r="A7185" s="399">
        <v>101441</v>
      </c>
      <c r="B7185" s="398" t="s">
        <v>12180</v>
      </c>
      <c r="C7185" s="398" t="s">
        <v>12243</v>
      </c>
      <c r="D7185" s="400" t="s">
        <v>12667</v>
      </c>
    </row>
    <row r="7186" spans="1:4" ht="13.5">
      <c r="A7186" s="399">
        <v>101442</v>
      </c>
      <c r="B7186" s="398" t="s">
        <v>12668</v>
      </c>
      <c r="C7186" s="398" t="s">
        <v>12243</v>
      </c>
      <c r="D7186" s="400" t="s">
        <v>12669</v>
      </c>
    </row>
    <row r="7187" spans="1:4" ht="13.5">
      <c r="A7187" s="399">
        <v>101443</v>
      </c>
      <c r="B7187" s="398" t="s">
        <v>12181</v>
      </c>
      <c r="C7187" s="398" t="s">
        <v>12243</v>
      </c>
      <c r="D7187" s="400" t="s">
        <v>12670</v>
      </c>
    </row>
    <row r="7188" spans="1:4" ht="13.5">
      <c r="A7188" s="399">
        <v>101444</v>
      </c>
      <c r="B7188" s="398" t="s">
        <v>12185</v>
      </c>
      <c r="C7188" s="398" t="s">
        <v>12243</v>
      </c>
      <c r="D7188" s="400" t="s">
        <v>17104</v>
      </c>
    </row>
    <row r="7189" spans="1:4" ht="13.5">
      <c r="A7189" s="399">
        <v>101445</v>
      </c>
      <c r="B7189" s="398" t="s">
        <v>12186</v>
      </c>
      <c r="C7189" s="398" t="s">
        <v>12243</v>
      </c>
      <c r="D7189" s="400" t="s">
        <v>12671</v>
      </c>
    </row>
    <row r="7190" spans="1:4" ht="13.5">
      <c r="A7190" s="399">
        <v>101446</v>
      </c>
      <c r="B7190" s="398" t="s">
        <v>12188</v>
      </c>
      <c r="C7190" s="398" t="s">
        <v>12243</v>
      </c>
      <c r="D7190" s="400" t="s">
        <v>12672</v>
      </c>
    </row>
    <row r="7191" spans="1:4" ht="13.5">
      <c r="A7191" s="399">
        <v>101447</v>
      </c>
      <c r="B7191" s="398" t="s">
        <v>12189</v>
      </c>
      <c r="C7191" s="398" t="s">
        <v>12243</v>
      </c>
      <c r="D7191" s="400" t="s">
        <v>12673</v>
      </c>
    </row>
    <row r="7192" spans="1:4" ht="13.5">
      <c r="A7192" s="399">
        <v>101448</v>
      </c>
      <c r="B7192" s="398" t="s">
        <v>12191</v>
      </c>
      <c r="C7192" s="398" t="s">
        <v>12243</v>
      </c>
      <c r="D7192" s="400" t="s">
        <v>12674</v>
      </c>
    </row>
    <row r="7193" spans="1:4" ht="13.5">
      <c r="A7193" s="399">
        <v>101449</v>
      </c>
      <c r="B7193" s="398" t="s">
        <v>12675</v>
      </c>
      <c r="C7193" s="398" t="s">
        <v>12243</v>
      </c>
      <c r="D7193" s="400" t="s">
        <v>12676</v>
      </c>
    </row>
    <row r="7194" spans="1:4" ht="13.5">
      <c r="A7194" s="399">
        <v>101450</v>
      </c>
      <c r="B7194" s="398" t="s">
        <v>12194</v>
      </c>
      <c r="C7194" s="398" t="s">
        <v>12243</v>
      </c>
      <c r="D7194" s="400" t="s">
        <v>12677</v>
      </c>
    </row>
    <row r="7195" spans="1:4" ht="13.5">
      <c r="A7195" s="399">
        <v>101451</v>
      </c>
      <c r="B7195" s="398" t="s">
        <v>12195</v>
      </c>
      <c r="C7195" s="398" t="s">
        <v>12243</v>
      </c>
      <c r="D7195" s="400" t="s">
        <v>17111</v>
      </c>
    </row>
    <row r="7196" spans="1:4" ht="13.5">
      <c r="A7196" s="399">
        <v>101452</v>
      </c>
      <c r="B7196" s="398" t="s">
        <v>12678</v>
      </c>
      <c r="C7196" s="398" t="s">
        <v>12243</v>
      </c>
      <c r="D7196" s="400" t="s">
        <v>17112</v>
      </c>
    </row>
    <row r="7197" spans="1:4" ht="13.5">
      <c r="A7197" s="399">
        <v>101453</v>
      </c>
      <c r="B7197" s="398" t="s">
        <v>12197</v>
      </c>
      <c r="C7197" s="398" t="s">
        <v>12243</v>
      </c>
      <c r="D7197" s="400" t="s">
        <v>12679</v>
      </c>
    </row>
    <row r="7198" spans="1:4" ht="13.5">
      <c r="A7198" s="399">
        <v>101454</v>
      </c>
      <c r="B7198" s="398" t="s">
        <v>12680</v>
      </c>
      <c r="C7198" s="398" t="s">
        <v>12243</v>
      </c>
      <c r="D7198" s="400" t="s">
        <v>12681</v>
      </c>
    </row>
    <row r="7199" spans="1:4" ht="13.5">
      <c r="A7199" s="399">
        <v>101455</v>
      </c>
      <c r="B7199" s="398" t="s">
        <v>12200</v>
      </c>
      <c r="C7199" s="398" t="s">
        <v>12243</v>
      </c>
      <c r="D7199" s="400" t="s">
        <v>12682</v>
      </c>
    </row>
    <row r="7200" spans="1:4" ht="13.5">
      <c r="A7200" s="399">
        <v>101456</v>
      </c>
      <c r="B7200" s="398" t="s">
        <v>12683</v>
      </c>
      <c r="C7200" s="398" t="s">
        <v>12243</v>
      </c>
      <c r="D7200" s="400" t="s">
        <v>12684</v>
      </c>
    </row>
    <row r="7201" spans="1:4" ht="13.5">
      <c r="A7201" s="399">
        <v>101457</v>
      </c>
      <c r="B7201" s="398" t="s">
        <v>12685</v>
      </c>
      <c r="C7201" s="398" t="s">
        <v>12243</v>
      </c>
      <c r="D7201" s="400" t="s">
        <v>12686</v>
      </c>
    </row>
    <row r="7202" spans="1:4" ht="13.5">
      <c r="A7202" s="399">
        <v>101458</v>
      </c>
      <c r="B7202" s="398" t="s">
        <v>12687</v>
      </c>
      <c r="C7202" s="398" t="s">
        <v>12243</v>
      </c>
      <c r="D7202" s="400" t="s">
        <v>12688</v>
      </c>
    </row>
    <row r="7203" spans="1:4" ht="13.5">
      <c r="A7203" s="399">
        <v>101459</v>
      </c>
      <c r="B7203" s="398" t="s">
        <v>12210</v>
      </c>
      <c r="C7203" s="398" t="s">
        <v>12243</v>
      </c>
      <c r="D7203" s="400" t="s">
        <v>17113</v>
      </c>
    </row>
    <row r="7204" spans="1:4" ht="13.5">
      <c r="A7204" s="399">
        <v>101460</v>
      </c>
      <c r="B7204" s="398" t="s">
        <v>12391</v>
      </c>
      <c r="C7204" s="398" t="s">
        <v>12243</v>
      </c>
      <c r="D7204" s="400" t="s">
        <v>17114</v>
      </c>
    </row>
    <row r="7205" spans="1:4">
      <c r="A7205" s="401"/>
    </row>
    <row r="7206" spans="1:4">
      <c r="A7206" s="401"/>
    </row>
    <row r="7207" spans="1:4">
      <c r="A7207" s="401"/>
    </row>
    <row r="7208" spans="1:4">
      <c r="A7208" s="401"/>
    </row>
    <row r="7209" spans="1:4">
      <c r="A7209" s="401"/>
    </row>
    <row r="7210" spans="1:4">
      <c r="A7210" s="401"/>
    </row>
    <row r="7211" spans="1:4">
      <c r="A7211" s="401"/>
    </row>
    <row r="7212" spans="1:4">
      <c r="A7212" s="401"/>
    </row>
    <row r="7213" spans="1:4">
      <c r="A7213" s="401"/>
    </row>
    <row r="7214" spans="1:4">
      <c r="A7214" s="401"/>
    </row>
    <row r="7215" spans="1:4">
      <c r="A7215" s="401"/>
    </row>
    <row r="7216" spans="1:4">
      <c r="A7216" s="401"/>
    </row>
    <row r="7217" spans="1:1">
      <c r="A7217" s="401"/>
    </row>
    <row r="7218" spans="1:1">
      <c r="A7218" s="401"/>
    </row>
    <row r="7219" spans="1:1">
      <c r="A7219" s="401"/>
    </row>
    <row r="7220" spans="1:1">
      <c r="A7220" s="401"/>
    </row>
    <row r="7221" spans="1:1">
      <c r="A7221" s="401"/>
    </row>
    <row r="7222" spans="1:1">
      <c r="A7222" s="401"/>
    </row>
    <row r="7223" spans="1:1">
      <c r="A7223" s="401"/>
    </row>
    <row r="7224" spans="1:1">
      <c r="A7224" s="401"/>
    </row>
    <row r="7225" spans="1:1">
      <c r="A7225" s="401"/>
    </row>
    <row r="7226" spans="1:1">
      <c r="A7226" s="401"/>
    </row>
    <row r="7227" spans="1:1">
      <c r="A7227" s="401"/>
    </row>
    <row r="7228" spans="1:1">
      <c r="A7228" s="401"/>
    </row>
    <row r="7229" spans="1:1">
      <c r="A7229" s="401"/>
    </row>
    <row r="7230" spans="1:1">
      <c r="A7230" s="401"/>
    </row>
    <row r="7231" spans="1:1">
      <c r="A7231" s="401"/>
    </row>
    <row r="7232" spans="1:1">
      <c r="A7232" s="401"/>
    </row>
    <row r="7233" spans="1:1">
      <c r="A7233" s="401"/>
    </row>
    <row r="7234" spans="1:1">
      <c r="A7234" s="401"/>
    </row>
    <row r="7235" spans="1:1">
      <c r="A7235" s="401"/>
    </row>
    <row r="7236" spans="1:1">
      <c r="A7236" s="401"/>
    </row>
    <row r="7237" spans="1:1">
      <c r="A7237" s="401"/>
    </row>
    <row r="7238" spans="1:1">
      <c r="A7238" s="401"/>
    </row>
    <row r="7239" spans="1:1">
      <c r="A7239" s="401"/>
    </row>
    <row r="7240" spans="1:1">
      <c r="A7240" s="401"/>
    </row>
    <row r="7241" spans="1:1">
      <c r="A7241" s="401"/>
    </row>
    <row r="7242" spans="1:1">
      <c r="A7242" s="401"/>
    </row>
    <row r="7243" spans="1:1">
      <c r="A7243" s="401"/>
    </row>
  </sheetData>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1"/>
  <sheetViews>
    <sheetView workbookViewId="0">
      <selection activeCell="G1417" sqref="G1417"/>
    </sheetView>
    <sheetView workbookViewId="1"/>
  </sheetViews>
  <sheetFormatPr defaultColWidth="9.140625" defaultRowHeight="15"/>
  <cols>
    <col min="1" max="1" width="6.42578125" style="4" bestFit="1" customWidth="1"/>
    <col min="2" max="2" width="99.28515625" style="4" customWidth="1"/>
    <col min="3" max="3" width="9.140625" style="4"/>
    <col min="4" max="4" width="10.140625" style="26" customWidth="1"/>
    <col min="5" max="5" width="12.28515625" style="35" customWidth="1"/>
    <col min="6" max="6" width="9.140625" style="4" customWidth="1"/>
    <col min="7" max="7" width="14.7109375" style="26" customWidth="1"/>
    <col min="8" max="9" width="9.140625" style="4"/>
    <col min="10" max="10" width="8.85546875"/>
    <col min="11" max="11" width="9.140625" style="4"/>
    <col min="12" max="12" width="10.5703125" style="4" bestFit="1" customWidth="1"/>
    <col min="13" max="16384" width="9.140625" style="4"/>
  </cols>
  <sheetData>
    <row r="1" spans="1:15" ht="24.75" thickBot="1">
      <c r="A1" s="27" t="s">
        <v>3298</v>
      </c>
      <c r="B1" s="27" t="s">
        <v>3299</v>
      </c>
      <c r="C1" s="27" t="s">
        <v>3300</v>
      </c>
      <c r="D1" s="28" t="s">
        <v>3301</v>
      </c>
      <c r="E1" s="36" t="s">
        <v>3304</v>
      </c>
      <c r="F1" s="27" t="s">
        <v>3302</v>
      </c>
      <c r="G1" s="28" t="s">
        <v>3801</v>
      </c>
      <c r="H1" s="25" t="s">
        <v>3303</v>
      </c>
      <c r="I1" s="23"/>
      <c r="L1" s="4" t="s">
        <v>3305</v>
      </c>
    </row>
    <row r="2" spans="1:15">
      <c r="A2" s="29">
        <v>43339</v>
      </c>
      <c r="B2" s="30" t="s">
        <v>3381</v>
      </c>
      <c r="C2" s="31" t="s">
        <v>2498</v>
      </c>
      <c r="D2" s="32">
        <v>0.77</v>
      </c>
      <c r="E2" s="37">
        <f t="shared" ref="E2:E65" si="0">ROUNDUP(D2/(1+$L$2),2)</f>
        <v>0.63</v>
      </c>
      <c r="F2" s="30" t="s">
        <v>97</v>
      </c>
      <c r="G2" s="33">
        <f>ROUNDUP(E2*$H$2,2)</f>
        <v>0.67</v>
      </c>
      <c r="H2" s="4">
        <v>1.0490809999999999</v>
      </c>
      <c r="L2" s="24">
        <v>0.23319999999999999</v>
      </c>
    </row>
    <row r="3" spans="1:15">
      <c r="A3" s="29">
        <v>41099</v>
      </c>
      <c r="B3" s="30" t="s">
        <v>2473</v>
      </c>
      <c r="C3" s="31" t="s">
        <v>75</v>
      </c>
      <c r="D3" s="32">
        <v>7.09</v>
      </c>
      <c r="E3" s="37">
        <f t="shared" si="0"/>
        <v>5.75</v>
      </c>
      <c r="F3" s="30" t="s">
        <v>97</v>
      </c>
      <c r="G3" s="33">
        <f t="shared" ref="G3:G63" si="1">ROUNDUP(E3*$H$2,2)</f>
        <v>6.04</v>
      </c>
    </row>
    <row r="4" spans="1:15">
      <c r="A4" s="29">
        <v>40224</v>
      </c>
      <c r="B4" s="30" t="s">
        <v>2474</v>
      </c>
      <c r="C4" s="31" t="s">
        <v>75</v>
      </c>
      <c r="D4" s="32">
        <v>3.67</v>
      </c>
      <c r="E4" s="37">
        <f t="shared" si="0"/>
        <v>2.98</v>
      </c>
      <c r="F4" s="30" t="s">
        <v>97</v>
      </c>
      <c r="G4" s="33">
        <f t="shared" si="1"/>
        <v>3.13</v>
      </c>
    </row>
    <row r="5" spans="1:15">
      <c r="A5" s="29">
        <v>40225</v>
      </c>
      <c r="B5" s="30" t="s">
        <v>2475</v>
      </c>
      <c r="C5" s="31" t="s">
        <v>75</v>
      </c>
      <c r="D5" s="32">
        <v>4.74</v>
      </c>
      <c r="E5" s="37">
        <f t="shared" si="0"/>
        <v>3.85</v>
      </c>
      <c r="F5" s="30" t="s">
        <v>97</v>
      </c>
      <c r="G5" s="33">
        <f t="shared" si="1"/>
        <v>4.04</v>
      </c>
    </row>
    <row r="6" spans="1:15">
      <c r="A6" s="29">
        <v>40226</v>
      </c>
      <c r="B6" s="30" t="s">
        <v>2476</v>
      </c>
      <c r="C6" s="31" t="s">
        <v>75</v>
      </c>
      <c r="D6" s="32">
        <v>7.09</v>
      </c>
      <c r="E6" s="37">
        <f t="shared" si="0"/>
        <v>5.75</v>
      </c>
      <c r="F6" s="30" t="s">
        <v>97</v>
      </c>
      <c r="G6" s="33">
        <f t="shared" si="1"/>
        <v>6.04</v>
      </c>
    </row>
    <row r="7" spans="1:15">
      <c r="A7" s="29">
        <v>40229</v>
      </c>
      <c r="B7" s="30" t="s">
        <v>2477</v>
      </c>
      <c r="C7" s="31" t="s">
        <v>75</v>
      </c>
      <c r="D7" s="32">
        <v>7.36</v>
      </c>
      <c r="E7" s="37">
        <f t="shared" si="0"/>
        <v>5.97</v>
      </c>
      <c r="F7" s="30" t="s">
        <v>97</v>
      </c>
      <c r="G7" s="33">
        <f t="shared" si="1"/>
        <v>6.27</v>
      </c>
    </row>
    <row r="8" spans="1:15">
      <c r="A8" s="29">
        <v>43340</v>
      </c>
      <c r="B8" s="30" t="s">
        <v>3396</v>
      </c>
      <c r="C8" s="31" t="s">
        <v>75</v>
      </c>
      <c r="D8" s="32">
        <v>7.63</v>
      </c>
      <c r="E8" s="37">
        <f t="shared" si="0"/>
        <v>6.19</v>
      </c>
      <c r="F8" s="30" t="s">
        <v>97</v>
      </c>
      <c r="G8" s="33">
        <f t="shared" si="1"/>
        <v>6.5</v>
      </c>
    </row>
    <row r="9" spans="1:15">
      <c r="A9" s="29">
        <v>40228</v>
      </c>
      <c r="B9" s="30" t="s">
        <v>2478</v>
      </c>
      <c r="C9" s="31" t="s">
        <v>75</v>
      </c>
      <c r="D9" s="32">
        <v>5.91</v>
      </c>
      <c r="E9" s="37">
        <f t="shared" si="0"/>
        <v>4.8</v>
      </c>
      <c r="F9" s="30" t="s">
        <v>97</v>
      </c>
      <c r="G9" s="33">
        <f t="shared" si="1"/>
        <v>5.04</v>
      </c>
    </row>
    <row r="10" spans="1:15">
      <c r="A10" s="29">
        <v>42227</v>
      </c>
      <c r="B10" s="30" t="s">
        <v>2479</v>
      </c>
      <c r="C10" s="31" t="s">
        <v>75</v>
      </c>
      <c r="D10" s="32">
        <v>5.59</v>
      </c>
      <c r="E10" s="37">
        <f t="shared" si="0"/>
        <v>4.54</v>
      </c>
      <c r="F10" s="30" t="s">
        <v>97</v>
      </c>
      <c r="G10" s="33">
        <f t="shared" si="1"/>
        <v>4.7699999999999996</v>
      </c>
      <c r="L10" s="1182" t="s">
        <v>17116</v>
      </c>
      <c r="M10" s="1182"/>
      <c r="N10" s="1182"/>
      <c r="O10" s="1182"/>
    </row>
    <row r="11" spans="1:15">
      <c r="A11" s="29">
        <v>40994</v>
      </c>
      <c r="B11" s="30" t="s">
        <v>2480</v>
      </c>
      <c r="C11" s="31" t="s">
        <v>75</v>
      </c>
      <c r="D11" s="32">
        <v>6.37</v>
      </c>
      <c r="E11" s="37">
        <f t="shared" si="0"/>
        <v>5.17</v>
      </c>
      <c r="F11" s="30" t="s">
        <v>97</v>
      </c>
      <c r="G11" s="33">
        <f t="shared" si="1"/>
        <v>5.43</v>
      </c>
      <c r="L11" s="1182"/>
      <c r="M11" s="1182"/>
      <c r="N11" s="1182"/>
      <c r="O11" s="1182"/>
    </row>
    <row r="12" spans="1:15">
      <c r="A12" s="29">
        <v>42940</v>
      </c>
      <c r="B12" s="30" t="s">
        <v>2481</v>
      </c>
      <c r="C12" s="31" t="s">
        <v>143</v>
      </c>
      <c r="D12" s="32">
        <v>280.47000000000003</v>
      </c>
      <c r="E12" s="37">
        <f t="shared" si="0"/>
        <v>227.44</v>
      </c>
      <c r="F12" s="30" t="s">
        <v>97</v>
      </c>
      <c r="G12" s="33">
        <f t="shared" si="1"/>
        <v>238.61</v>
      </c>
      <c r="L12" s="1182"/>
      <c r="M12" s="1182"/>
      <c r="N12" s="1182"/>
      <c r="O12" s="1182"/>
    </row>
    <row r="13" spans="1:15">
      <c r="A13" s="29">
        <v>41047</v>
      </c>
      <c r="B13" s="30" t="s">
        <v>3490</v>
      </c>
      <c r="C13" s="31" t="s">
        <v>75</v>
      </c>
      <c r="D13" s="32">
        <v>597.04</v>
      </c>
      <c r="E13" s="37">
        <f t="shared" si="0"/>
        <v>484.14</v>
      </c>
      <c r="F13" s="30" t="s">
        <v>97</v>
      </c>
      <c r="G13" s="33">
        <f t="shared" si="1"/>
        <v>507.91</v>
      </c>
      <c r="L13" s="1182"/>
      <c r="M13" s="1182"/>
      <c r="N13" s="1182"/>
      <c r="O13" s="1182"/>
    </row>
    <row r="14" spans="1:15">
      <c r="A14" s="29">
        <v>41048</v>
      </c>
      <c r="B14" s="30" t="s">
        <v>2482</v>
      </c>
      <c r="C14" s="31" t="s">
        <v>75</v>
      </c>
      <c r="D14" s="32">
        <v>528.42999999999995</v>
      </c>
      <c r="E14" s="37">
        <f t="shared" si="0"/>
        <v>428.51</v>
      </c>
      <c r="F14" s="30" t="s">
        <v>97</v>
      </c>
      <c r="G14" s="33">
        <f t="shared" si="1"/>
        <v>449.55</v>
      </c>
    </row>
    <row r="15" spans="1:15">
      <c r="A15" s="29">
        <v>40217</v>
      </c>
      <c r="B15" s="30" t="s">
        <v>2483</v>
      </c>
      <c r="C15" s="31" t="s">
        <v>75</v>
      </c>
      <c r="D15" s="32">
        <v>49.11</v>
      </c>
      <c r="E15" s="37">
        <f t="shared" si="0"/>
        <v>39.83</v>
      </c>
      <c r="F15" s="30" t="s">
        <v>97</v>
      </c>
      <c r="G15" s="33">
        <f t="shared" si="1"/>
        <v>41.79</v>
      </c>
    </row>
    <row r="16" spans="1:15">
      <c r="A16" s="29">
        <v>40172</v>
      </c>
      <c r="B16" s="30" t="s">
        <v>2484</v>
      </c>
      <c r="C16" s="31" t="s">
        <v>2485</v>
      </c>
      <c r="D16" s="32">
        <v>29.48</v>
      </c>
      <c r="E16" s="37">
        <f t="shared" si="0"/>
        <v>23.91</v>
      </c>
      <c r="F16" s="30" t="s">
        <v>97</v>
      </c>
      <c r="G16" s="33">
        <f t="shared" si="1"/>
        <v>25.09</v>
      </c>
    </row>
    <row r="17" spans="1:7">
      <c r="A17" s="29">
        <v>40171</v>
      </c>
      <c r="B17" s="30" t="s">
        <v>2486</v>
      </c>
      <c r="C17" s="31" t="s">
        <v>2485</v>
      </c>
      <c r="D17" s="32">
        <v>14.73</v>
      </c>
      <c r="E17" s="37">
        <f t="shared" si="0"/>
        <v>11.95</v>
      </c>
      <c r="F17" s="30" t="s">
        <v>97</v>
      </c>
      <c r="G17" s="33">
        <f t="shared" si="1"/>
        <v>12.54</v>
      </c>
    </row>
    <row r="18" spans="1:7">
      <c r="A18" s="29">
        <v>42225</v>
      </c>
      <c r="B18" s="30" t="s">
        <v>2487</v>
      </c>
      <c r="C18" s="31" t="s">
        <v>75</v>
      </c>
      <c r="D18" s="32">
        <v>9.39</v>
      </c>
      <c r="E18" s="37">
        <f t="shared" si="0"/>
        <v>7.62</v>
      </c>
      <c r="F18" s="30" t="s">
        <v>97</v>
      </c>
      <c r="G18" s="33">
        <f t="shared" si="1"/>
        <v>8</v>
      </c>
    </row>
    <row r="19" spans="1:7">
      <c r="A19" s="29">
        <v>40178</v>
      </c>
      <c r="B19" s="30" t="s">
        <v>2488</v>
      </c>
      <c r="C19" s="31" t="s">
        <v>75</v>
      </c>
      <c r="D19" s="32">
        <v>7.7</v>
      </c>
      <c r="E19" s="37">
        <f t="shared" si="0"/>
        <v>6.25</v>
      </c>
      <c r="F19" s="30" t="s">
        <v>97</v>
      </c>
      <c r="G19" s="33">
        <f t="shared" si="1"/>
        <v>6.56</v>
      </c>
    </row>
    <row r="20" spans="1:7">
      <c r="A20" s="29">
        <v>40179</v>
      </c>
      <c r="B20" s="30" t="s">
        <v>3552</v>
      </c>
      <c r="C20" s="31" t="s">
        <v>75</v>
      </c>
      <c r="D20" s="32">
        <v>16.79</v>
      </c>
      <c r="E20" s="37">
        <f t="shared" si="0"/>
        <v>13.62</v>
      </c>
      <c r="F20" s="30" t="s">
        <v>97</v>
      </c>
      <c r="G20" s="33">
        <f t="shared" si="1"/>
        <v>14.29</v>
      </c>
    </row>
    <row r="21" spans="1:7">
      <c r="A21" s="29">
        <v>40184</v>
      </c>
      <c r="B21" s="30" t="s">
        <v>3553</v>
      </c>
      <c r="C21" s="31" t="s">
        <v>75</v>
      </c>
      <c r="D21" s="32">
        <v>30.06</v>
      </c>
      <c r="E21" s="37">
        <f t="shared" si="0"/>
        <v>24.38</v>
      </c>
      <c r="F21" s="30" t="s">
        <v>97</v>
      </c>
      <c r="G21" s="33">
        <f t="shared" si="1"/>
        <v>25.58</v>
      </c>
    </row>
    <row r="22" spans="1:7">
      <c r="A22" s="29">
        <v>40180</v>
      </c>
      <c r="B22" s="30" t="s">
        <v>3554</v>
      </c>
      <c r="C22" s="31" t="s">
        <v>75</v>
      </c>
      <c r="D22" s="32">
        <v>19.66</v>
      </c>
      <c r="E22" s="37">
        <f t="shared" si="0"/>
        <v>15.95</v>
      </c>
      <c r="F22" s="30" t="s">
        <v>97</v>
      </c>
      <c r="G22" s="33">
        <f t="shared" si="1"/>
        <v>16.739999999999998</v>
      </c>
    </row>
    <row r="23" spans="1:7">
      <c r="A23" s="29">
        <v>40181</v>
      </c>
      <c r="B23" s="30" t="s">
        <v>3555</v>
      </c>
      <c r="C23" s="31" t="s">
        <v>75</v>
      </c>
      <c r="D23" s="32">
        <v>22.12</v>
      </c>
      <c r="E23" s="37">
        <f t="shared" si="0"/>
        <v>17.940000000000001</v>
      </c>
      <c r="F23" s="30" t="s">
        <v>97</v>
      </c>
      <c r="G23" s="33">
        <f t="shared" si="1"/>
        <v>18.829999999999998</v>
      </c>
    </row>
    <row r="24" spans="1:7">
      <c r="A24" s="29">
        <v>40182</v>
      </c>
      <c r="B24" s="30" t="s">
        <v>3556</v>
      </c>
      <c r="C24" s="31" t="s">
        <v>75</v>
      </c>
      <c r="D24" s="32">
        <v>25.69</v>
      </c>
      <c r="E24" s="37">
        <f t="shared" si="0"/>
        <v>20.84</v>
      </c>
      <c r="F24" s="30" t="s">
        <v>97</v>
      </c>
      <c r="G24" s="33">
        <f t="shared" si="1"/>
        <v>21.87</v>
      </c>
    </row>
    <row r="25" spans="1:7">
      <c r="A25" s="29">
        <v>40183</v>
      </c>
      <c r="B25" s="30" t="s">
        <v>3557</v>
      </c>
      <c r="C25" s="31" t="s">
        <v>75</v>
      </c>
      <c r="D25" s="32">
        <v>27.01</v>
      </c>
      <c r="E25" s="37">
        <f t="shared" si="0"/>
        <v>21.91</v>
      </c>
      <c r="F25" s="30" t="s">
        <v>97</v>
      </c>
      <c r="G25" s="33">
        <f t="shared" si="1"/>
        <v>22.99</v>
      </c>
    </row>
    <row r="26" spans="1:7">
      <c r="A26" s="29">
        <v>40191</v>
      </c>
      <c r="B26" s="30" t="s">
        <v>3558</v>
      </c>
      <c r="C26" s="31" t="s">
        <v>75</v>
      </c>
      <c r="D26" s="32">
        <v>25.24</v>
      </c>
      <c r="E26" s="37">
        <f t="shared" si="0"/>
        <v>20.47</v>
      </c>
      <c r="F26" s="30" t="s">
        <v>97</v>
      </c>
      <c r="G26" s="33">
        <f t="shared" si="1"/>
        <v>21.48</v>
      </c>
    </row>
    <row r="27" spans="1:7">
      <c r="A27" s="29">
        <v>40196</v>
      </c>
      <c r="B27" s="30" t="s">
        <v>3559</v>
      </c>
      <c r="C27" s="31" t="s">
        <v>75</v>
      </c>
      <c r="D27" s="32">
        <v>41.28</v>
      </c>
      <c r="E27" s="37">
        <f t="shared" si="0"/>
        <v>33.479999999999997</v>
      </c>
      <c r="F27" s="30" t="s">
        <v>97</v>
      </c>
      <c r="G27" s="33">
        <f t="shared" si="1"/>
        <v>35.130000000000003</v>
      </c>
    </row>
    <row r="28" spans="1:7">
      <c r="A28" s="29">
        <v>40192</v>
      </c>
      <c r="B28" s="30" t="s">
        <v>3560</v>
      </c>
      <c r="C28" s="31" t="s">
        <v>75</v>
      </c>
      <c r="D28" s="32">
        <v>27.85</v>
      </c>
      <c r="E28" s="37">
        <f t="shared" si="0"/>
        <v>22.59</v>
      </c>
      <c r="F28" s="30" t="s">
        <v>97</v>
      </c>
      <c r="G28" s="33">
        <f t="shared" si="1"/>
        <v>23.7</v>
      </c>
    </row>
    <row r="29" spans="1:7">
      <c r="A29" s="29">
        <v>40193</v>
      </c>
      <c r="B29" s="30" t="s">
        <v>3561</v>
      </c>
      <c r="C29" s="31" t="s">
        <v>75</v>
      </c>
      <c r="D29" s="32">
        <v>30.54</v>
      </c>
      <c r="E29" s="37">
        <f t="shared" si="0"/>
        <v>24.77</v>
      </c>
      <c r="F29" s="30" t="s">
        <v>97</v>
      </c>
      <c r="G29" s="33">
        <f t="shared" si="1"/>
        <v>25.99</v>
      </c>
    </row>
    <row r="30" spans="1:7">
      <c r="A30" s="29">
        <v>40194</v>
      </c>
      <c r="B30" s="30" t="s">
        <v>3562</v>
      </c>
      <c r="C30" s="31" t="s">
        <v>75</v>
      </c>
      <c r="D30" s="32">
        <v>35.35</v>
      </c>
      <c r="E30" s="37">
        <f t="shared" si="0"/>
        <v>28.67</v>
      </c>
      <c r="F30" s="30" t="s">
        <v>97</v>
      </c>
      <c r="G30" s="33">
        <f t="shared" si="1"/>
        <v>30.08</v>
      </c>
    </row>
    <row r="31" spans="1:7">
      <c r="A31" s="29">
        <v>40195</v>
      </c>
      <c r="B31" s="30" t="s">
        <v>3563</v>
      </c>
      <c r="C31" s="31" t="s">
        <v>75</v>
      </c>
      <c r="D31" s="32">
        <v>37.840000000000003</v>
      </c>
      <c r="E31" s="37">
        <f t="shared" si="0"/>
        <v>30.69</v>
      </c>
      <c r="F31" s="30" t="s">
        <v>97</v>
      </c>
      <c r="G31" s="33">
        <f t="shared" si="1"/>
        <v>32.200000000000003</v>
      </c>
    </row>
    <row r="32" spans="1:7">
      <c r="A32" s="29">
        <v>40220</v>
      </c>
      <c r="B32" s="30" t="s">
        <v>2489</v>
      </c>
      <c r="C32" s="31" t="s">
        <v>75</v>
      </c>
      <c r="D32" s="32">
        <v>10.16</v>
      </c>
      <c r="E32" s="37">
        <f t="shared" si="0"/>
        <v>8.24</v>
      </c>
      <c r="F32" s="30" t="s">
        <v>97</v>
      </c>
      <c r="G32" s="33">
        <f t="shared" si="1"/>
        <v>8.65</v>
      </c>
    </row>
    <row r="33" spans="1:7">
      <c r="A33" s="29">
        <v>40230</v>
      </c>
      <c r="B33" s="30" t="s">
        <v>2490</v>
      </c>
      <c r="C33" s="31" t="s">
        <v>75</v>
      </c>
      <c r="D33" s="32">
        <v>3.82</v>
      </c>
      <c r="E33" s="37">
        <f t="shared" si="0"/>
        <v>3.1</v>
      </c>
      <c r="F33" s="30" t="s">
        <v>97</v>
      </c>
      <c r="G33" s="33">
        <f t="shared" si="1"/>
        <v>3.26</v>
      </c>
    </row>
    <row r="34" spans="1:7">
      <c r="A34" s="29">
        <v>40221</v>
      </c>
      <c r="B34" s="30" t="s">
        <v>2491</v>
      </c>
      <c r="C34" s="31" t="s">
        <v>75</v>
      </c>
      <c r="D34" s="32">
        <v>9.31</v>
      </c>
      <c r="E34" s="37">
        <f t="shared" si="0"/>
        <v>7.55</v>
      </c>
      <c r="F34" s="30" t="s">
        <v>97</v>
      </c>
      <c r="G34" s="33">
        <f t="shared" si="1"/>
        <v>7.93</v>
      </c>
    </row>
    <row r="35" spans="1:7">
      <c r="A35" s="29">
        <v>40231</v>
      </c>
      <c r="B35" s="30" t="s">
        <v>2492</v>
      </c>
      <c r="C35" s="31" t="s">
        <v>75</v>
      </c>
      <c r="D35" s="32">
        <v>5.63</v>
      </c>
      <c r="E35" s="37">
        <f t="shared" si="0"/>
        <v>4.57</v>
      </c>
      <c r="F35" s="30" t="s">
        <v>97</v>
      </c>
      <c r="G35" s="33">
        <f t="shared" si="1"/>
        <v>4.8</v>
      </c>
    </row>
    <row r="36" spans="1:7">
      <c r="A36" s="29">
        <v>40222</v>
      </c>
      <c r="B36" s="30" t="s">
        <v>2493</v>
      </c>
      <c r="C36" s="31" t="s">
        <v>75</v>
      </c>
      <c r="D36" s="32">
        <v>13.34</v>
      </c>
      <c r="E36" s="37">
        <f t="shared" si="0"/>
        <v>10.82</v>
      </c>
      <c r="F36" s="30" t="s">
        <v>97</v>
      </c>
      <c r="G36" s="33">
        <f t="shared" si="1"/>
        <v>11.36</v>
      </c>
    </row>
    <row r="37" spans="1:7">
      <c r="A37" s="29">
        <v>40216</v>
      </c>
      <c r="B37" s="30" t="s">
        <v>3565</v>
      </c>
      <c r="C37" s="31" t="s">
        <v>75</v>
      </c>
      <c r="D37" s="32">
        <v>105.94</v>
      </c>
      <c r="E37" s="37">
        <f t="shared" si="0"/>
        <v>85.91</v>
      </c>
      <c r="F37" s="30" t="s">
        <v>97</v>
      </c>
      <c r="G37" s="33">
        <f t="shared" si="1"/>
        <v>90.13</v>
      </c>
    </row>
    <row r="38" spans="1:7">
      <c r="A38" s="29">
        <v>40223</v>
      </c>
      <c r="B38" s="30" t="s">
        <v>2494</v>
      </c>
      <c r="C38" s="31" t="s">
        <v>75</v>
      </c>
      <c r="D38" s="32">
        <v>47.16</v>
      </c>
      <c r="E38" s="37">
        <f t="shared" si="0"/>
        <v>38.25</v>
      </c>
      <c r="F38" s="30" t="s">
        <v>97</v>
      </c>
      <c r="G38" s="33">
        <f t="shared" si="1"/>
        <v>40.130000000000003</v>
      </c>
    </row>
    <row r="39" spans="1:7">
      <c r="A39" s="29">
        <v>43335</v>
      </c>
      <c r="B39" s="30" t="s">
        <v>3629</v>
      </c>
      <c r="C39" s="31" t="s">
        <v>75</v>
      </c>
      <c r="D39" s="32">
        <v>3</v>
      </c>
      <c r="E39" s="37">
        <f t="shared" si="0"/>
        <v>2.44</v>
      </c>
      <c r="F39" s="30" t="s">
        <v>97</v>
      </c>
      <c r="G39" s="33">
        <f t="shared" si="1"/>
        <v>2.56</v>
      </c>
    </row>
    <row r="40" spans="1:7">
      <c r="A40" s="29">
        <v>42547</v>
      </c>
      <c r="B40" s="30" t="s">
        <v>142</v>
      </c>
      <c r="C40" s="31" t="s">
        <v>75</v>
      </c>
      <c r="D40" s="32">
        <v>1.93</v>
      </c>
      <c r="E40" s="37">
        <f t="shared" si="0"/>
        <v>1.57</v>
      </c>
      <c r="F40" s="30" t="s">
        <v>97</v>
      </c>
      <c r="G40" s="33">
        <f t="shared" si="1"/>
        <v>1.65</v>
      </c>
    </row>
    <row r="41" spans="1:7">
      <c r="A41" s="29">
        <v>40177</v>
      </c>
      <c r="B41" s="30" t="s">
        <v>2495</v>
      </c>
      <c r="C41" s="31" t="s">
        <v>75</v>
      </c>
      <c r="D41" s="32">
        <v>4.96</v>
      </c>
      <c r="E41" s="37">
        <f t="shared" si="0"/>
        <v>4.03</v>
      </c>
      <c r="F41" s="30" t="s">
        <v>97</v>
      </c>
      <c r="G41" s="33">
        <f t="shared" si="1"/>
        <v>4.2300000000000004</v>
      </c>
    </row>
    <row r="42" spans="1:7">
      <c r="A42" s="29">
        <v>41056</v>
      </c>
      <c r="B42" s="30" t="s">
        <v>3654</v>
      </c>
      <c r="C42" s="31" t="s">
        <v>75</v>
      </c>
      <c r="D42" s="32">
        <v>110.13</v>
      </c>
      <c r="E42" s="37">
        <f t="shared" si="0"/>
        <v>89.31</v>
      </c>
      <c r="F42" s="30" t="s">
        <v>97</v>
      </c>
      <c r="G42" s="33">
        <f t="shared" si="1"/>
        <v>93.7</v>
      </c>
    </row>
    <row r="43" spans="1:7">
      <c r="A43" s="29">
        <v>40218</v>
      </c>
      <c r="B43" s="30" t="s">
        <v>2496</v>
      </c>
      <c r="C43" s="31" t="s">
        <v>75</v>
      </c>
      <c r="D43" s="32">
        <v>56.09</v>
      </c>
      <c r="E43" s="37">
        <f t="shared" si="0"/>
        <v>45.49</v>
      </c>
      <c r="F43" s="30" t="s">
        <v>97</v>
      </c>
      <c r="G43" s="33">
        <f t="shared" si="1"/>
        <v>47.73</v>
      </c>
    </row>
    <row r="44" spans="1:7">
      <c r="A44" s="29">
        <v>40170</v>
      </c>
      <c r="B44" s="30" t="s">
        <v>2497</v>
      </c>
      <c r="C44" s="31" t="s">
        <v>2498</v>
      </c>
      <c r="D44" s="32">
        <v>0.81</v>
      </c>
      <c r="E44" s="37">
        <f t="shared" si="0"/>
        <v>0.66</v>
      </c>
      <c r="F44" s="30" t="s">
        <v>97</v>
      </c>
      <c r="G44" s="33">
        <f t="shared" si="1"/>
        <v>0.7</v>
      </c>
    </row>
    <row r="45" spans="1:7">
      <c r="A45" s="29">
        <v>40167</v>
      </c>
      <c r="B45" s="30" t="s">
        <v>2499</v>
      </c>
      <c r="C45" s="31" t="s">
        <v>2498</v>
      </c>
      <c r="D45" s="32">
        <v>0.56000000000000005</v>
      </c>
      <c r="E45" s="37">
        <f t="shared" si="0"/>
        <v>0.46</v>
      </c>
      <c r="F45" s="30" t="s">
        <v>97</v>
      </c>
      <c r="G45" s="33">
        <f t="shared" si="1"/>
        <v>0.49</v>
      </c>
    </row>
    <row r="46" spans="1:7">
      <c r="A46" s="29">
        <v>40168</v>
      </c>
      <c r="B46" s="30" t="s">
        <v>2500</v>
      </c>
      <c r="C46" s="31" t="s">
        <v>2498</v>
      </c>
      <c r="D46" s="32">
        <v>3.08</v>
      </c>
      <c r="E46" s="37">
        <f t="shared" si="0"/>
        <v>2.5</v>
      </c>
      <c r="F46" s="30" t="s">
        <v>97</v>
      </c>
      <c r="G46" s="33">
        <f t="shared" si="1"/>
        <v>2.63</v>
      </c>
    </row>
    <row r="47" spans="1:7">
      <c r="A47" s="29">
        <v>40169</v>
      </c>
      <c r="B47" s="30" t="s">
        <v>3672</v>
      </c>
      <c r="C47" s="31" t="s">
        <v>2498</v>
      </c>
      <c r="D47" s="32">
        <v>9.7899999999999991</v>
      </c>
      <c r="E47" s="37">
        <f t="shared" si="0"/>
        <v>7.94</v>
      </c>
      <c r="F47" s="30" t="s">
        <v>97</v>
      </c>
      <c r="G47" s="33">
        <f t="shared" si="1"/>
        <v>8.33</v>
      </c>
    </row>
    <row r="48" spans="1:7">
      <c r="A48" s="29">
        <v>102069</v>
      </c>
      <c r="B48" s="30" t="s">
        <v>3674</v>
      </c>
      <c r="C48" s="31" t="s">
        <v>4</v>
      </c>
      <c r="D48" s="32">
        <v>4.3499999999999996</v>
      </c>
      <c r="E48" s="37">
        <f t="shared" si="0"/>
        <v>3.53</v>
      </c>
      <c r="F48" s="30" t="s">
        <v>97</v>
      </c>
      <c r="G48" s="33">
        <f t="shared" si="1"/>
        <v>3.71</v>
      </c>
    </row>
    <row r="49" spans="1:7">
      <c r="A49" s="29">
        <v>40219</v>
      </c>
      <c r="B49" s="30" t="s">
        <v>2501</v>
      </c>
      <c r="C49" s="31" t="s">
        <v>2498</v>
      </c>
      <c r="D49" s="32">
        <v>36.9</v>
      </c>
      <c r="E49" s="37">
        <f t="shared" si="0"/>
        <v>29.93</v>
      </c>
      <c r="F49" s="30" t="s">
        <v>97</v>
      </c>
      <c r="G49" s="33">
        <f t="shared" si="1"/>
        <v>31.4</v>
      </c>
    </row>
    <row r="50" spans="1:7">
      <c r="A50" s="29">
        <v>41095</v>
      </c>
      <c r="B50" s="30" t="s">
        <v>2502</v>
      </c>
      <c r="C50" s="31" t="s">
        <v>75</v>
      </c>
      <c r="D50" s="32">
        <v>31.39</v>
      </c>
      <c r="E50" s="37">
        <f t="shared" si="0"/>
        <v>25.46</v>
      </c>
      <c r="F50" s="30" t="s">
        <v>97</v>
      </c>
      <c r="G50" s="33">
        <f t="shared" si="1"/>
        <v>26.71</v>
      </c>
    </row>
    <row r="51" spans="1:7">
      <c r="A51" s="29">
        <v>43352</v>
      </c>
      <c r="B51" s="30" t="s">
        <v>3742</v>
      </c>
      <c r="C51" s="31" t="s">
        <v>2498</v>
      </c>
      <c r="D51" s="32">
        <v>0.67</v>
      </c>
      <c r="E51" s="37">
        <f t="shared" si="0"/>
        <v>0.55000000000000004</v>
      </c>
      <c r="F51" s="30" t="s">
        <v>97</v>
      </c>
      <c r="G51" s="33">
        <f t="shared" si="1"/>
        <v>0.57999999999999996</v>
      </c>
    </row>
    <row r="52" spans="1:7">
      <c r="A52" s="29">
        <v>43338</v>
      </c>
      <c r="B52" s="30" t="s">
        <v>3744</v>
      </c>
      <c r="C52" s="31" t="s">
        <v>2498</v>
      </c>
      <c r="D52" s="32">
        <v>0.55000000000000004</v>
      </c>
      <c r="E52" s="37">
        <f t="shared" si="0"/>
        <v>0.45</v>
      </c>
      <c r="F52" s="30" t="s">
        <v>97</v>
      </c>
      <c r="G52" s="33">
        <f t="shared" si="1"/>
        <v>0.48</v>
      </c>
    </row>
    <row r="53" spans="1:7">
      <c r="A53" s="29">
        <v>40166</v>
      </c>
      <c r="B53" s="30" t="s">
        <v>2503</v>
      </c>
      <c r="C53" s="31" t="s">
        <v>2498</v>
      </c>
      <c r="D53" s="32">
        <v>0.19</v>
      </c>
      <c r="E53" s="37">
        <f t="shared" si="0"/>
        <v>0.16</v>
      </c>
      <c r="F53" s="30" t="s">
        <v>97</v>
      </c>
      <c r="G53" s="33">
        <f t="shared" si="1"/>
        <v>0.17</v>
      </c>
    </row>
    <row r="54" spans="1:7">
      <c r="A54" s="29">
        <v>41326</v>
      </c>
      <c r="B54" s="30" t="s">
        <v>3772</v>
      </c>
      <c r="C54" s="31" t="s">
        <v>75</v>
      </c>
      <c r="D54" s="32">
        <v>6.46</v>
      </c>
      <c r="E54" s="37">
        <f t="shared" si="0"/>
        <v>5.24</v>
      </c>
      <c r="F54" s="30" t="s">
        <v>97</v>
      </c>
      <c r="G54" s="33">
        <f t="shared" si="1"/>
        <v>5.5</v>
      </c>
    </row>
    <row r="55" spans="1:7">
      <c r="A55" s="29">
        <v>40801</v>
      </c>
      <c r="B55" s="30" t="s">
        <v>3891</v>
      </c>
      <c r="C55" s="31" t="s">
        <v>75</v>
      </c>
      <c r="D55" s="32">
        <v>90.97</v>
      </c>
      <c r="E55" s="37">
        <f t="shared" si="0"/>
        <v>73.77</v>
      </c>
      <c r="F55" s="30" t="s">
        <v>3307</v>
      </c>
      <c r="G55" s="33">
        <f t="shared" si="1"/>
        <v>77.400000000000006</v>
      </c>
    </row>
    <row r="56" spans="1:7">
      <c r="A56" s="29">
        <v>40799</v>
      </c>
      <c r="B56" s="30" t="s">
        <v>2504</v>
      </c>
      <c r="C56" s="31" t="s">
        <v>75</v>
      </c>
      <c r="D56" s="32">
        <v>69.7</v>
      </c>
      <c r="E56" s="37">
        <f t="shared" si="0"/>
        <v>56.52</v>
      </c>
      <c r="F56" s="30" t="s">
        <v>3307</v>
      </c>
      <c r="G56" s="33">
        <f t="shared" si="1"/>
        <v>59.3</v>
      </c>
    </row>
    <row r="57" spans="1:7">
      <c r="A57" s="29">
        <v>40793</v>
      </c>
      <c r="B57" s="30" t="s">
        <v>2505</v>
      </c>
      <c r="C57" s="31" t="s">
        <v>75</v>
      </c>
      <c r="D57" s="32">
        <v>114.31</v>
      </c>
      <c r="E57" s="37">
        <f t="shared" si="0"/>
        <v>92.7</v>
      </c>
      <c r="F57" s="30" t="s">
        <v>3307</v>
      </c>
      <c r="G57" s="33">
        <f t="shared" si="1"/>
        <v>97.25</v>
      </c>
    </row>
    <row r="58" spans="1:7">
      <c r="A58" s="29">
        <v>40797</v>
      </c>
      <c r="B58" s="30" t="s">
        <v>2506</v>
      </c>
      <c r="C58" s="31" t="s">
        <v>75</v>
      </c>
      <c r="D58" s="32">
        <v>43.13</v>
      </c>
      <c r="E58" s="37">
        <f t="shared" si="0"/>
        <v>34.979999999999997</v>
      </c>
      <c r="F58" s="30" t="s">
        <v>3307</v>
      </c>
      <c r="G58" s="33">
        <f t="shared" si="1"/>
        <v>36.700000000000003</v>
      </c>
    </row>
    <row r="59" spans="1:7">
      <c r="A59" s="29">
        <v>41157</v>
      </c>
      <c r="B59" s="30" t="s">
        <v>2507</v>
      </c>
      <c r="C59" s="31" t="s">
        <v>75</v>
      </c>
      <c r="D59" s="32">
        <v>57.25</v>
      </c>
      <c r="E59" s="37">
        <f t="shared" si="0"/>
        <v>46.43</v>
      </c>
      <c r="F59" s="30" t="s">
        <v>97</v>
      </c>
      <c r="G59" s="33">
        <f t="shared" si="1"/>
        <v>48.71</v>
      </c>
    </row>
    <row r="60" spans="1:7">
      <c r="A60" s="29">
        <v>40795</v>
      </c>
      <c r="B60" s="30" t="s">
        <v>2508</v>
      </c>
      <c r="C60" s="31" t="s">
        <v>75</v>
      </c>
      <c r="D60" s="32">
        <v>48.85</v>
      </c>
      <c r="E60" s="37">
        <f t="shared" si="0"/>
        <v>39.619999999999997</v>
      </c>
      <c r="F60" s="30" t="s">
        <v>3307</v>
      </c>
      <c r="G60" s="33">
        <f t="shared" si="1"/>
        <v>41.57</v>
      </c>
    </row>
    <row r="61" spans="1:7">
      <c r="A61" s="29">
        <v>40787</v>
      </c>
      <c r="B61" s="30" t="s">
        <v>2509</v>
      </c>
      <c r="C61" s="31" t="s">
        <v>75</v>
      </c>
      <c r="D61" s="32">
        <v>112.86</v>
      </c>
      <c r="E61" s="37">
        <f t="shared" si="0"/>
        <v>91.52</v>
      </c>
      <c r="F61" s="30" t="s">
        <v>3307</v>
      </c>
      <c r="G61" s="33">
        <f t="shared" si="1"/>
        <v>96.02</v>
      </c>
    </row>
    <row r="62" spans="1:7">
      <c r="A62" s="29">
        <v>40812</v>
      </c>
      <c r="B62" s="30" t="s">
        <v>2510</v>
      </c>
      <c r="C62" s="31" t="s">
        <v>75</v>
      </c>
      <c r="D62" s="32">
        <v>112.86</v>
      </c>
      <c r="E62" s="37">
        <f t="shared" si="0"/>
        <v>91.52</v>
      </c>
      <c r="F62" s="30" t="s">
        <v>97</v>
      </c>
      <c r="G62" s="33">
        <f t="shared" si="1"/>
        <v>96.02</v>
      </c>
    </row>
    <row r="63" spans="1:7">
      <c r="A63" s="29">
        <v>42673</v>
      </c>
      <c r="B63" s="30" t="s">
        <v>2511</v>
      </c>
      <c r="C63" s="31" t="s">
        <v>75</v>
      </c>
      <c r="D63" s="32">
        <v>153.19999999999999</v>
      </c>
      <c r="E63" s="37">
        <f t="shared" si="0"/>
        <v>124.23</v>
      </c>
      <c r="F63" s="30" t="s">
        <v>97</v>
      </c>
      <c r="G63" s="33">
        <f t="shared" si="1"/>
        <v>130.33000000000001</v>
      </c>
    </row>
    <row r="64" spans="1:7">
      <c r="A64" s="29">
        <v>40803</v>
      </c>
      <c r="B64" s="30" t="s">
        <v>2512</v>
      </c>
      <c r="C64" s="31" t="s">
        <v>75</v>
      </c>
      <c r="D64" s="32">
        <v>70.83</v>
      </c>
      <c r="E64" s="37">
        <f t="shared" si="0"/>
        <v>57.44</v>
      </c>
      <c r="F64" s="30" t="s">
        <v>3307</v>
      </c>
      <c r="G64" s="33">
        <f t="shared" ref="G64:G126" si="2">ROUNDUP(E64*$H$2,2)</f>
        <v>60.26</v>
      </c>
    </row>
    <row r="65" spans="1:7">
      <c r="A65" s="29">
        <v>41406</v>
      </c>
      <c r="B65" s="30" t="s">
        <v>3329</v>
      </c>
      <c r="C65" s="31" t="s">
        <v>75</v>
      </c>
      <c r="D65" s="32">
        <v>63.54</v>
      </c>
      <c r="E65" s="37">
        <f t="shared" si="0"/>
        <v>51.53</v>
      </c>
      <c r="F65" s="30" t="s">
        <v>3307</v>
      </c>
      <c r="G65" s="33">
        <f t="shared" si="2"/>
        <v>54.06</v>
      </c>
    </row>
    <row r="66" spans="1:7">
      <c r="A66" s="29">
        <v>41100</v>
      </c>
      <c r="B66" s="30" t="s">
        <v>2513</v>
      </c>
      <c r="C66" s="31" t="s">
        <v>75</v>
      </c>
      <c r="D66" s="32">
        <v>61.51</v>
      </c>
      <c r="E66" s="37">
        <f t="shared" ref="E66:E129" si="3">ROUNDUP(D66/(1+$L$2),2)</f>
        <v>49.88</v>
      </c>
      <c r="F66" s="30" t="s">
        <v>97</v>
      </c>
      <c r="G66" s="33">
        <f t="shared" si="2"/>
        <v>52.33</v>
      </c>
    </row>
    <row r="67" spans="1:7">
      <c r="A67" s="29">
        <v>40979</v>
      </c>
      <c r="B67" s="30" t="s">
        <v>2514</v>
      </c>
      <c r="C67" s="31" t="s">
        <v>75</v>
      </c>
      <c r="D67" s="32">
        <v>54.71</v>
      </c>
      <c r="E67" s="37">
        <f t="shared" si="3"/>
        <v>44.37</v>
      </c>
      <c r="F67" s="30" t="s">
        <v>97</v>
      </c>
      <c r="G67" s="33">
        <f t="shared" si="2"/>
        <v>46.55</v>
      </c>
    </row>
    <row r="68" spans="1:7">
      <c r="A68" s="29">
        <v>40815</v>
      </c>
      <c r="B68" s="30" t="s">
        <v>2515</v>
      </c>
      <c r="C68" s="31" t="s">
        <v>75</v>
      </c>
      <c r="D68" s="32">
        <v>66.14</v>
      </c>
      <c r="E68" s="37">
        <f t="shared" si="3"/>
        <v>53.64</v>
      </c>
      <c r="F68" s="30" t="s">
        <v>97</v>
      </c>
      <c r="G68" s="33">
        <f t="shared" si="2"/>
        <v>56.28</v>
      </c>
    </row>
    <row r="69" spans="1:7">
      <c r="A69" s="29">
        <v>40809</v>
      </c>
      <c r="B69" s="30" t="s">
        <v>2516</v>
      </c>
      <c r="C69" s="31" t="s">
        <v>75</v>
      </c>
      <c r="D69" s="32">
        <v>75.760000000000005</v>
      </c>
      <c r="E69" s="37">
        <f t="shared" si="3"/>
        <v>61.44</v>
      </c>
      <c r="F69" s="30" t="s">
        <v>97</v>
      </c>
      <c r="G69" s="33">
        <f t="shared" si="2"/>
        <v>64.459999999999994</v>
      </c>
    </row>
    <row r="70" spans="1:7">
      <c r="A70" s="29">
        <v>40810</v>
      </c>
      <c r="B70" s="30" t="s">
        <v>2517</v>
      </c>
      <c r="C70" s="31" t="s">
        <v>75</v>
      </c>
      <c r="D70" s="32">
        <v>95.1</v>
      </c>
      <c r="E70" s="37">
        <f t="shared" si="3"/>
        <v>77.12</v>
      </c>
      <c r="F70" s="30" t="s">
        <v>97</v>
      </c>
      <c r="G70" s="33">
        <f t="shared" si="2"/>
        <v>80.91</v>
      </c>
    </row>
    <row r="71" spans="1:7">
      <c r="A71" s="29">
        <v>41097</v>
      </c>
      <c r="B71" s="30" t="s">
        <v>2518</v>
      </c>
      <c r="C71" s="31" t="s">
        <v>75</v>
      </c>
      <c r="D71" s="32">
        <v>106.78</v>
      </c>
      <c r="E71" s="37">
        <f t="shared" si="3"/>
        <v>86.59</v>
      </c>
      <c r="F71" s="30" t="s">
        <v>3307</v>
      </c>
      <c r="G71" s="33">
        <f t="shared" si="2"/>
        <v>90.84</v>
      </c>
    </row>
    <row r="72" spans="1:7">
      <c r="A72" s="29">
        <v>41364</v>
      </c>
      <c r="B72" s="30" t="s">
        <v>3330</v>
      </c>
      <c r="C72" s="31" t="s">
        <v>75</v>
      </c>
      <c r="D72" s="32">
        <v>63.54</v>
      </c>
      <c r="E72" s="37">
        <f t="shared" si="3"/>
        <v>51.53</v>
      </c>
      <c r="F72" s="30" t="s">
        <v>97</v>
      </c>
      <c r="G72" s="33">
        <f t="shared" si="2"/>
        <v>54.06</v>
      </c>
    </row>
    <row r="73" spans="1:7">
      <c r="A73" s="29">
        <v>40777</v>
      </c>
      <c r="B73" s="30" t="s">
        <v>2519</v>
      </c>
      <c r="C73" s="31" t="s">
        <v>75</v>
      </c>
      <c r="D73" s="32">
        <v>47.61</v>
      </c>
      <c r="E73" s="37">
        <f t="shared" si="3"/>
        <v>38.61</v>
      </c>
      <c r="F73" s="30" t="s">
        <v>3307</v>
      </c>
      <c r="G73" s="33">
        <f t="shared" si="2"/>
        <v>40.51</v>
      </c>
    </row>
    <row r="74" spans="1:7">
      <c r="A74" s="29">
        <v>40779</v>
      </c>
      <c r="B74" s="30" t="s">
        <v>2520</v>
      </c>
      <c r="C74" s="31" t="s">
        <v>75</v>
      </c>
      <c r="D74" s="32">
        <v>53.86</v>
      </c>
      <c r="E74" s="37">
        <f t="shared" si="3"/>
        <v>43.68</v>
      </c>
      <c r="F74" s="30" t="s">
        <v>3307</v>
      </c>
      <c r="G74" s="33">
        <f t="shared" si="2"/>
        <v>45.83</v>
      </c>
    </row>
    <row r="75" spans="1:7">
      <c r="A75" s="29">
        <v>40781</v>
      </c>
      <c r="B75" s="30" t="s">
        <v>2521</v>
      </c>
      <c r="C75" s="31" t="s">
        <v>75</v>
      </c>
      <c r="D75" s="32">
        <v>75.760000000000005</v>
      </c>
      <c r="E75" s="37">
        <f t="shared" si="3"/>
        <v>61.44</v>
      </c>
      <c r="F75" s="30" t="s">
        <v>3307</v>
      </c>
      <c r="G75" s="33">
        <f t="shared" si="2"/>
        <v>64.459999999999994</v>
      </c>
    </row>
    <row r="76" spans="1:7">
      <c r="A76" s="29">
        <v>40783</v>
      </c>
      <c r="B76" s="30" t="s">
        <v>2522</v>
      </c>
      <c r="C76" s="31" t="s">
        <v>75</v>
      </c>
      <c r="D76" s="32">
        <v>95.1</v>
      </c>
      <c r="E76" s="37">
        <f t="shared" si="3"/>
        <v>77.12</v>
      </c>
      <c r="F76" s="30" t="s">
        <v>3307</v>
      </c>
      <c r="G76" s="33">
        <f t="shared" si="2"/>
        <v>80.91</v>
      </c>
    </row>
    <row r="77" spans="1:7">
      <c r="A77" s="29">
        <v>41366</v>
      </c>
      <c r="B77" s="30" t="s">
        <v>2523</v>
      </c>
      <c r="C77" s="31" t="s">
        <v>75</v>
      </c>
      <c r="D77" s="32">
        <v>106.78</v>
      </c>
      <c r="E77" s="37">
        <f t="shared" si="3"/>
        <v>86.59</v>
      </c>
      <c r="F77" s="30" t="s">
        <v>97</v>
      </c>
      <c r="G77" s="33">
        <f t="shared" si="2"/>
        <v>90.84</v>
      </c>
    </row>
    <row r="78" spans="1:7">
      <c r="A78" s="29">
        <v>40834</v>
      </c>
      <c r="B78" s="30" t="s">
        <v>2524</v>
      </c>
      <c r="C78" s="31" t="s">
        <v>2498</v>
      </c>
      <c r="D78" s="32">
        <v>2.23</v>
      </c>
      <c r="E78" s="37">
        <f t="shared" si="3"/>
        <v>1.81</v>
      </c>
      <c r="F78" s="30" t="s">
        <v>3307</v>
      </c>
      <c r="G78" s="33">
        <f t="shared" si="2"/>
        <v>1.9</v>
      </c>
    </row>
    <row r="79" spans="1:7">
      <c r="A79" s="29">
        <v>40835</v>
      </c>
      <c r="B79" s="30" t="s">
        <v>2525</v>
      </c>
      <c r="C79" s="31" t="s">
        <v>2498</v>
      </c>
      <c r="D79" s="32">
        <v>4.3499999999999996</v>
      </c>
      <c r="E79" s="37">
        <f t="shared" si="3"/>
        <v>3.53</v>
      </c>
      <c r="F79" s="30" t="s">
        <v>3307</v>
      </c>
      <c r="G79" s="33">
        <f t="shared" si="2"/>
        <v>3.71</v>
      </c>
    </row>
    <row r="80" spans="1:7">
      <c r="A80" s="29">
        <v>40841</v>
      </c>
      <c r="B80" s="30" t="s">
        <v>3383</v>
      </c>
      <c r="C80" s="31" t="s">
        <v>141</v>
      </c>
      <c r="D80" s="32">
        <v>132.63</v>
      </c>
      <c r="E80" s="37">
        <f t="shared" si="3"/>
        <v>107.55</v>
      </c>
      <c r="F80" s="30" t="s">
        <v>3307</v>
      </c>
      <c r="G80" s="33">
        <f t="shared" si="2"/>
        <v>112.83</v>
      </c>
    </row>
    <row r="81" spans="1:7">
      <c r="A81" s="29">
        <v>40842</v>
      </c>
      <c r="B81" s="30" t="s">
        <v>158</v>
      </c>
      <c r="C81" s="31" t="s">
        <v>141</v>
      </c>
      <c r="D81" s="32">
        <v>457.87</v>
      </c>
      <c r="E81" s="37">
        <f t="shared" si="3"/>
        <v>371.29</v>
      </c>
      <c r="F81" s="30" t="s">
        <v>3307</v>
      </c>
      <c r="G81" s="33">
        <f t="shared" si="2"/>
        <v>389.52</v>
      </c>
    </row>
    <row r="82" spans="1:7">
      <c r="A82" s="29">
        <v>40843</v>
      </c>
      <c r="B82" s="30" t="s">
        <v>3384</v>
      </c>
      <c r="C82" s="31" t="s">
        <v>141</v>
      </c>
      <c r="D82" s="32">
        <v>135.33000000000001</v>
      </c>
      <c r="E82" s="37">
        <f t="shared" si="3"/>
        <v>109.74</v>
      </c>
      <c r="F82" s="30" t="s">
        <v>3307</v>
      </c>
      <c r="G82" s="33">
        <f t="shared" si="2"/>
        <v>115.13</v>
      </c>
    </row>
    <row r="83" spans="1:7">
      <c r="A83" s="29">
        <v>40844</v>
      </c>
      <c r="B83" s="30" t="s">
        <v>159</v>
      </c>
      <c r="C83" s="31" t="s">
        <v>141</v>
      </c>
      <c r="D83" s="32">
        <v>462.52</v>
      </c>
      <c r="E83" s="37">
        <f t="shared" si="3"/>
        <v>375.06</v>
      </c>
      <c r="F83" s="30" t="s">
        <v>3307</v>
      </c>
      <c r="G83" s="33">
        <f t="shared" si="2"/>
        <v>393.47</v>
      </c>
    </row>
    <row r="84" spans="1:7">
      <c r="A84" s="29">
        <v>41112</v>
      </c>
      <c r="B84" s="30" t="s">
        <v>3890</v>
      </c>
      <c r="C84" s="31" t="s">
        <v>141</v>
      </c>
      <c r="D84" s="32">
        <v>129.6</v>
      </c>
      <c r="E84" s="37">
        <f t="shared" si="3"/>
        <v>105.1</v>
      </c>
      <c r="F84" s="30" t="s">
        <v>3307</v>
      </c>
      <c r="G84" s="33">
        <f t="shared" si="2"/>
        <v>110.26</v>
      </c>
    </row>
    <row r="85" spans="1:7">
      <c r="A85" s="29">
        <v>43342</v>
      </c>
      <c r="B85" s="30" t="s">
        <v>3385</v>
      </c>
      <c r="C85" s="31" t="s">
        <v>141</v>
      </c>
      <c r="D85" s="32">
        <v>136.99</v>
      </c>
      <c r="E85" s="37">
        <f t="shared" si="3"/>
        <v>111.09</v>
      </c>
      <c r="F85" s="30" t="s">
        <v>3307</v>
      </c>
      <c r="G85" s="33">
        <f t="shared" si="2"/>
        <v>116.55</v>
      </c>
    </row>
    <row r="86" spans="1:7">
      <c r="A86" s="29">
        <v>40878</v>
      </c>
      <c r="B86" s="30" t="s">
        <v>3386</v>
      </c>
      <c r="C86" s="31" t="s">
        <v>141</v>
      </c>
      <c r="D86" s="32">
        <v>135.33000000000001</v>
      </c>
      <c r="E86" s="37">
        <f t="shared" si="3"/>
        <v>109.74</v>
      </c>
      <c r="F86" s="30" t="s">
        <v>3307</v>
      </c>
      <c r="G86" s="33">
        <f t="shared" si="2"/>
        <v>115.13</v>
      </c>
    </row>
    <row r="87" spans="1:7">
      <c r="A87" s="29">
        <v>40845</v>
      </c>
      <c r="B87" s="30" t="s">
        <v>3387</v>
      </c>
      <c r="C87" s="31" t="s">
        <v>141</v>
      </c>
      <c r="D87" s="32">
        <v>108.78</v>
      </c>
      <c r="E87" s="37">
        <f t="shared" si="3"/>
        <v>88.21</v>
      </c>
      <c r="F87" s="30" t="s">
        <v>3307</v>
      </c>
      <c r="G87" s="33">
        <f t="shared" si="2"/>
        <v>92.54</v>
      </c>
    </row>
    <row r="88" spans="1:7">
      <c r="A88" s="29">
        <v>40846</v>
      </c>
      <c r="B88" s="30" t="s">
        <v>3388</v>
      </c>
      <c r="C88" s="31" t="s">
        <v>141</v>
      </c>
      <c r="D88" s="32">
        <v>435.97</v>
      </c>
      <c r="E88" s="37">
        <f t="shared" si="3"/>
        <v>353.53</v>
      </c>
      <c r="F88" s="30" t="s">
        <v>3307</v>
      </c>
      <c r="G88" s="33">
        <f t="shared" si="2"/>
        <v>370.89</v>
      </c>
    </row>
    <row r="89" spans="1:7">
      <c r="A89" s="29">
        <v>40879</v>
      </c>
      <c r="B89" s="30" t="s">
        <v>2526</v>
      </c>
      <c r="C89" s="31" t="s">
        <v>141</v>
      </c>
      <c r="D89" s="32">
        <v>108.78</v>
      </c>
      <c r="E89" s="37">
        <f t="shared" si="3"/>
        <v>88.21</v>
      </c>
      <c r="F89" s="30" t="s">
        <v>97</v>
      </c>
      <c r="G89" s="33">
        <f t="shared" si="2"/>
        <v>92.54</v>
      </c>
    </row>
    <row r="90" spans="1:7">
      <c r="A90" s="29">
        <v>40877</v>
      </c>
      <c r="B90" s="30" t="s">
        <v>2527</v>
      </c>
      <c r="C90" s="31" t="s">
        <v>141</v>
      </c>
      <c r="D90" s="32">
        <v>146.77000000000001</v>
      </c>
      <c r="E90" s="37">
        <f t="shared" si="3"/>
        <v>119.02</v>
      </c>
      <c r="F90" s="30" t="s">
        <v>3307</v>
      </c>
      <c r="G90" s="33">
        <f t="shared" si="2"/>
        <v>124.87</v>
      </c>
    </row>
    <row r="91" spans="1:7">
      <c r="A91" s="29">
        <v>43341</v>
      </c>
      <c r="B91" s="30" t="s">
        <v>3389</v>
      </c>
      <c r="C91" s="31" t="s">
        <v>141</v>
      </c>
      <c r="D91" s="32">
        <v>147.31</v>
      </c>
      <c r="E91" s="37">
        <f t="shared" si="3"/>
        <v>119.46</v>
      </c>
      <c r="F91" s="30" t="s">
        <v>3307</v>
      </c>
      <c r="G91" s="33">
        <f t="shared" si="2"/>
        <v>125.33</v>
      </c>
    </row>
    <row r="92" spans="1:7">
      <c r="A92" s="29">
        <v>40867</v>
      </c>
      <c r="B92" s="30" t="s">
        <v>2528</v>
      </c>
      <c r="C92" s="31" t="s">
        <v>2498</v>
      </c>
      <c r="D92" s="32">
        <v>3.36</v>
      </c>
      <c r="E92" s="37">
        <f t="shared" si="3"/>
        <v>2.73</v>
      </c>
      <c r="F92" s="30" t="s">
        <v>97</v>
      </c>
      <c r="G92" s="33">
        <f t="shared" si="2"/>
        <v>2.87</v>
      </c>
    </row>
    <row r="93" spans="1:7">
      <c r="A93" s="29">
        <v>40763</v>
      </c>
      <c r="B93" s="30" t="s">
        <v>3549</v>
      </c>
      <c r="C93" s="31" t="s">
        <v>2498</v>
      </c>
      <c r="D93" s="32">
        <v>0.98</v>
      </c>
      <c r="E93" s="37">
        <f t="shared" si="3"/>
        <v>0.8</v>
      </c>
      <c r="F93" s="30" t="s">
        <v>97</v>
      </c>
      <c r="G93" s="33">
        <f t="shared" si="2"/>
        <v>0.84</v>
      </c>
    </row>
    <row r="94" spans="1:7">
      <c r="A94" s="29">
        <v>40765</v>
      </c>
      <c r="B94" s="30" t="s">
        <v>3550</v>
      </c>
      <c r="C94" s="31" t="s">
        <v>2498</v>
      </c>
      <c r="D94" s="32">
        <v>7.22</v>
      </c>
      <c r="E94" s="37">
        <f t="shared" si="3"/>
        <v>5.86</v>
      </c>
      <c r="F94" s="30" t="s">
        <v>97</v>
      </c>
      <c r="G94" s="33">
        <f t="shared" si="2"/>
        <v>6.15</v>
      </c>
    </row>
    <row r="95" spans="1:7">
      <c r="A95" s="29">
        <v>40757</v>
      </c>
      <c r="B95" s="30" t="s">
        <v>2529</v>
      </c>
      <c r="C95" s="31" t="s">
        <v>75</v>
      </c>
      <c r="D95" s="32">
        <v>22.91</v>
      </c>
      <c r="E95" s="37">
        <f t="shared" si="3"/>
        <v>18.579999999999998</v>
      </c>
      <c r="F95" s="30" t="s">
        <v>97</v>
      </c>
      <c r="G95" s="33">
        <f t="shared" si="2"/>
        <v>19.5</v>
      </c>
    </row>
    <row r="96" spans="1:7">
      <c r="A96" s="29">
        <v>40758</v>
      </c>
      <c r="B96" s="30" t="s">
        <v>2530</v>
      </c>
      <c r="C96" s="31" t="s">
        <v>75</v>
      </c>
      <c r="D96" s="32">
        <v>24.67</v>
      </c>
      <c r="E96" s="37">
        <f t="shared" si="3"/>
        <v>20.010000000000002</v>
      </c>
      <c r="F96" s="30" t="s">
        <v>97</v>
      </c>
      <c r="G96" s="33">
        <f t="shared" si="2"/>
        <v>21</v>
      </c>
    </row>
    <row r="97" spans="1:7">
      <c r="A97" s="29">
        <v>40761</v>
      </c>
      <c r="B97" s="30" t="s">
        <v>3630</v>
      </c>
      <c r="C97" s="31" t="s">
        <v>75</v>
      </c>
      <c r="D97" s="32">
        <v>49.46</v>
      </c>
      <c r="E97" s="37">
        <f t="shared" si="3"/>
        <v>40.11</v>
      </c>
      <c r="F97" s="30" t="s">
        <v>97</v>
      </c>
      <c r="G97" s="33">
        <f t="shared" si="2"/>
        <v>42.08</v>
      </c>
    </row>
    <row r="98" spans="1:7">
      <c r="A98" s="29">
        <v>40759</v>
      </c>
      <c r="B98" s="30" t="s">
        <v>2531</v>
      </c>
      <c r="C98" s="31" t="s">
        <v>75</v>
      </c>
      <c r="D98" s="32">
        <v>25.18</v>
      </c>
      <c r="E98" s="37">
        <f t="shared" si="3"/>
        <v>20.420000000000002</v>
      </c>
      <c r="F98" s="30" t="s">
        <v>97</v>
      </c>
      <c r="G98" s="33">
        <f t="shared" si="2"/>
        <v>21.43</v>
      </c>
    </row>
    <row r="99" spans="1:7">
      <c r="A99" s="29">
        <v>40760</v>
      </c>
      <c r="B99" s="30" t="s">
        <v>2532</v>
      </c>
      <c r="C99" s="31" t="s">
        <v>75</v>
      </c>
      <c r="D99" s="32">
        <v>25.92</v>
      </c>
      <c r="E99" s="37">
        <f t="shared" si="3"/>
        <v>21.02</v>
      </c>
      <c r="F99" s="30" t="s">
        <v>97</v>
      </c>
      <c r="G99" s="33">
        <f t="shared" si="2"/>
        <v>22.06</v>
      </c>
    </row>
    <row r="100" spans="1:7">
      <c r="A100" s="29">
        <v>41069</v>
      </c>
      <c r="B100" s="30" t="s">
        <v>2533</v>
      </c>
      <c r="C100" s="31" t="s">
        <v>2498</v>
      </c>
      <c r="D100" s="32">
        <v>15.73</v>
      </c>
      <c r="E100" s="37">
        <f t="shared" si="3"/>
        <v>12.76</v>
      </c>
      <c r="F100" s="30" t="s">
        <v>97</v>
      </c>
      <c r="G100" s="33">
        <f t="shared" si="2"/>
        <v>13.39</v>
      </c>
    </row>
    <row r="101" spans="1:7">
      <c r="A101" s="29">
        <v>40985</v>
      </c>
      <c r="B101" s="30" t="s">
        <v>3655</v>
      </c>
      <c r="C101" s="31" t="s">
        <v>2498</v>
      </c>
      <c r="D101" s="32">
        <v>13.63</v>
      </c>
      <c r="E101" s="37">
        <f t="shared" si="3"/>
        <v>11.06</v>
      </c>
      <c r="F101" s="30" t="s">
        <v>97</v>
      </c>
      <c r="G101" s="33">
        <f t="shared" si="2"/>
        <v>11.61</v>
      </c>
    </row>
    <row r="102" spans="1:7">
      <c r="A102" s="29">
        <v>40868</v>
      </c>
      <c r="B102" s="30" t="s">
        <v>3656</v>
      </c>
      <c r="C102" s="31" t="s">
        <v>2498</v>
      </c>
      <c r="D102" s="32">
        <v>19.62</v>
      </c>
      <c r="E102" s="37">
        <f t="shared" si="3"/>
        <v>15.91</v>
      </c>
      <c r="F102" s="30" t="s">
        <v>97</v>
      </c>
      <c r="G102" s="33">
        <f t="shared" si="2"/>
        <v>16.7</v>
      </c>
    </row>
    <row r="103" spans="1:7">
      <c r="A103" s="29">
        <v>40816</v>
      </c>
      <c r="B103" s="30" t="s">
        <v>2534</v>
      </c>
      <c r="C103" s="31" t="s">
        <v>2498</v>
      </c>
      <c r="D103" s="32">
        <v>1.01</v>
      </c>
      <c r="E103" s="37">
        <f t="shared" si="3"/>
        <v>0.82</v>
      </c>
      <c r="F103" s="30" t="s">
        <v>97</v>
      </c>
      <c r="G103" s="33">
        <f t="shared" si="2"/>
        <v>0.87</v>
      </c>
    </row>
    <row r="104" spans="1:7">
      <c r="A104" s="29">
        <v>40817</v>
      </c>
      <c r="B104" s="30" t="s">
        <v>2535</v>
      </c>
      <c r="C104" s="31" t="s">
        <v>2498</v>
      </c>
      <c r="D104" s="32">
        <v>9.91</v>
      </c>
      <c r="E104" s="37">
        <f t="shared" si="3"/>
        <v>8.0399999999999991</v>
      </c>
      <c r="F104" s="30" t="s">
        <v>3307</v>
      </c>
      <c r="G104" s="33">
        <f t="shared" si="2"/>
        <v>8.44</v>
      </c>
    </row>
    <row r="105" spans="1:7">
      <c r="A105" s="29">
        <v>40850</v>
      </c>
      <c r="B105" s="30" t="s">
        <v>2536</v>
      </c>
      <c r="C105" s="31" t="s">
        <v>2498</v>
      </c>
      <c r="D105" s="32">
        <v>2.02</v>
      </c>
      <c r="E105" s="37">
        <f t="shared" si="3"/>
        <v>1.64</v>
      </c>
      <c r="F105" s="30" t="s">
        <v>3307</v>
      </c>
      <c r="G105" s="33">
        <f t="shared" si="2"/>
        <v>1.73</v>
      </c>
    </row>
    <row r="106" spans="1:7">
      <c r="A106" s="29">
        <v>40851</v>
      </c>
      <c r="B106" s="30" t="s">
        <v>2537</v>
      </c>
      <c r="C106" s="31" t="s">
        <v>2498</v>
      </c>
      <c r="D106" s="32">
        <v>4.99</v>
      </c>
      <c r="E106" s="37">
        <f t="shared" si="3"/>
        <v>4.05</v>
      </c>
      <c r="F106" s="30" t="s">
        <v>3307</v>
      </c>
      <c r="G106" s="33">
        <f t="shared" si="2"/>
        <v>4.25</v>
      </c>
    </row>
    <row r="107" spans="1:7">
      <c r="A107" s="29">
        <v>40852</v>
      </c>
      <c r="B107" s="30" t="s">
        <v>2538</v>
      </c>
      <c r="C107" s="31" t="s">
        <v>2498</v>
      </c>
      <c r="D107" s="32">
        <v>2.17</v>
      </c>
      <c r="E107" s="37">
        <f t="shared" si="3"/>
        <v>1.76</v>
      </c>
      <c r="F107" s="30" t="s">
        <v>3307</v>
      </c>
      <c r="G107" s="33">
        <f t="shared" si="2"/>
        <v>1.85</v>
      </c>
    </row>
    <row r="108" spans="1:7">
      <c r="A108" s="29">
        <v>40853</v>
      </c>
      <c r="B108" s="30" t="s">
        <v>2539</v>
      </c>
      <c r="C108" s="31" t="s">
        <v>2498</v>
      </c>
      <c r="D108" s="32">
        <v>6.83</v>
      </c>
      <c r="E108" s="37">
        <f t="shared" si="3"/>
        <v>5.54</v>
      </c>
      <c r="F108" s="30" t="s">
        <v>3307</v>
      </c>
      <c r="G108" s="33">
        <f t="shared" si="2"/>
        <v>5.82</v>
      </c>
    </row>
    <row r="109" spans="1:7">
      <c r="A109" s="29">
        <v>40854</v>
      </c>
      <c r="B109" s="30" t="s">
        <v>2540</v>
      </c>
      <c r="C109" s="31" t="s">
        <v>2498</v>
      </c>
      <c r="D109" s="32">
        <v>2.2799999999999998</v>
      </c>
      <c r="E109" s="37">
        <f t="shared" si="3"/>
        <v>1.85</v>
      </c>
      <c r="F109" s="30" t="s">
        <v>3307</v>
      </c>
      <c r="G109" s="33">
        <f t="shared" si="2"/>
        <v>1.95</v>
      </c>
    </row>
    <row r="110" spans="1:7">
      <c r="A110" s="29">
        <v>40855</v>
      </c>
      <c r="B110" s="30" t="s">
        <v>2541</v>
      </c>
      <c r="C110" s="31" t="s">
        <v>2498</v>
      </c>
      <c r="D110" s="32">
        <v>9.06</v>
      </c>
      <c r="E110" s="37">
        <f t="shared" si="3"/>
        <v>7.35</v>
      </c>
      <c r="F110" s="30" t="s">
        <v>3307</v>
      </c>
      <c r="G110" s="33">
        <f t="shared" si="2"/>
        <v>7.72</v>
      </c>
    </row>
    <row r="111" spans="1:7">
      <c r="A111" s="29">
        <v>40856</v>
      </c>
      <c r="B111" s="30" t="s">
        <v>2542</v>
      </c>
      <c r="C111" s="31" t="s">
        <v>2498</v>
      </c>
      <c r="D111" s="32">
        <v>2.66</v>
      </c>
      <c r="E111" s="37">
        <f t="shared" si="3"/>
        <v>2.16</v>
      </c>
      <c r="F111" s="30" t="s">
        <v>3307</v>
      </c>
      <c r="G111" s="33">
        <f t="shared" si="2"/>
        <v>2.27</v>
      </c>
    </row>
    <row r="112" spans="1:7">
      <c r="A112" s="29">
        <v>40857</v>
      </c>
      <c r="B112" s="30" t="s">
        <v>2543</v>
      </c>
      <c r="C112" s="31" t="s">
        <v>2498</v>
      </c>
      <c r="D112" s="32">
        <v>11.99</v>
      </c>
      <c r="E112" s="37">
        <f t="shared" si="3"/>
        <v>9.73</v>
      </c>
      <c r="F112" s="30" t="s">
        <v>3307</v>
      </c>
      <c r="G112" s="33">
        <f t="shared" si="2"/>
        <v>10.210000000000001</v>
      </c>
    </row>
    <row r="113" spans="1:7">
      <c r="A113" s="29">
        <v>42229</v>
      </c>
      <c r="B113" s="30" t="s">
        <v>3671</v>
      </c>
      <c r="C113" s="31" t="s">
        <v>75</v>
      </c>
      <c r="D113" s="32">
        <v>24.05</v>
      </c>
      <c r="E113" s="37">
        <f t="shared" si="3"/>
        <v>19.510000000000002</v>
      </c>
      <c r="F113" s="30" t="s">
        <v>97</v>
      </c>
      <c r="G113" s="33">
        <f t="shared" si="2"/>
        <v>20.47</v>
      </c>
    </row>
    <row r="114" spans="1:7">
      <c r="A114" s="29">
        <v>40894</v>
      </c>
      <c r="B114" s="30" t="s">
        <v>2544</v>
      </c>
      <c r="C114" s="31" t="s">
        <v>81</v>
      </c>
      <c r="D114" s="32">
        <v>34.340000000000003</v>
      </c>
      <c r="E114" s="37">
        <f t="shared" si="3"/>
        <v>27.85</v>
      </c>
      <c r="F114" s="30" t="s">
        <v>97</v>
      </c>
      <c r="G114" s="33">
        <f t="shared" si="2"/>
        <v>29.22</v>
      </c>
    </row>
    <row r="115" spans="1:7">
      <c r="A115" s="29">
        <v>40895</v>
      </c>
      <c r="B115" s="30" t="s">
        <v>2545</v>
      </c>
      <c r="C115" s="31" t="s">
        <v>81</v>
      </c>
      <c r="D115" s="32">
        <v>61.32</v>
      </c>
      <c r="E115" s="37">
        <f t="shared" si="3"/>
        <v>49.73</v>
      </c>
      <c r="F115" s="30" t="s">
        <v>97</v>
      </c>
      <c r="G115" s="33">
        <f t="shared" si="2"/>
        <v>52.18</v>
      </c>
    </row>
    <row r="116" spans="1:7">
      <c r="A116" s="29">
        <v>40869</v>
      </c>
      <c r="B116" s="30" t="s">
        <v>2546</v>
      </c>
      <c r="C116" s="31" t="s">
        <v>2498</v>
      </c>
      <c r="D116" s="32">
        <v>7.18</v>
      </c>
      <c r="E116" s="37">
        <f t="shared" si="3"/>
        <v>5.83</v>
      </c>
      <c r="F116" s="30" t="s">
        <v>3307</v>
      </c>
      <c r="G116" s="33">
        <f t="shared" si="2"/>
        <v>6.12</v>
      </c>
    </row>
    <row r="117" spans="1:7">
      <c r="A117" s="29">
        <v>40881</v>
      </c>
      <c r="B117" s="30" t="s">
        <v>2547</v>
      </c>
      <c r="C117" s="31" t="s">
        <v>2498</v>
      </c>
      <c r="D117" s="32">
        <v>7.18</v>
      </c>
      <c r="E117" s="37">
        <f t="shared" si="3"/>
        <v>5.83</v>
      </c>
      <c r="F117" s="30" t="s">
        <v>97</v>
      </c>
      <c r="G117" s="33">
        <f t="shared" si="2"/>
        <v>6.12</v>
      </c>
    </row>
    <row r="118" spans="1:7">
      <c r="A118" s="29">
        <v>40870</v>
      </c>
      <c r="B118" s="30" t="s">
        <v>2548</v>
      </c>
      <c r="C118" s="31" t="s">
        <v>2498</v>
      </c>
      <c r="D118" s="32">
        <v>19.12</v>
      </c>
      <c r="E118" s="37">
        <f t="shared" si="3"/>
        <v>15.51</v>
      </c>
      <c r="F118" s="30" t="s">
        <v>3307</v>
      </c>
      <c r="G118" s="33">
        <f t="shared" si="2"/>
        <v>16.28</v>
      </c>
    </row>
    <row r="119" spans="1:7">
      <c r="A119" s="29">
        <v>40860</v>
      </c>
      <c r="B119" s="30" t="s">
        <v>2549</v>
      </c>
      <c r="C119" s="31" t="s">
        <v>2498</v>
      </c>
      <c r="D119" s="32">
        <v>52.12</v>
      </c>
      <c r="E119" s="37">
        <f t="shared" si="3"/>
        <v>42.27</v>
      </c>
      <c r="F119" s="30" t="s">
        <v>3307</v>
      </c>
      <c r="G119" s="33">
        <f t="shared" si="2"/>
        <v>44.35</v>
      </c>
    </row>
    <row r="120" spans="1:7">
      <c r="A120" s="29">
        <v>40864</v>
      </c>
      <c r="B120" s="30" t="s">
        <v>2550</v>
      </c>
      <c r="C120" s="31" t="s">
        <v>141</v>
      </c>
      <c r="D120" s="32">
        <v>536.47</v>
      </c>
      <c r="E120" s="37">
        <f t="shared" si="3"/>
        <v>435.03</v>
      </c>
      <c r="F120" s="30" t="s">
        <v>3307</v>
      </c>
      <c r="G120" s="33">
        <f t="shared" si="2"/>
        <v>456.39</v>
      </c>
    </row>
    <row r="121" spans="1:7">
      <c r="A121" s="29">
        <v>40861</v>
      </c>
      <c r="B121" s="30" t="s">
        <v>2551</v>
      </c>
      <c r="C121" s="31" t="s">
        <v>2498</v>
      </c>
      <c r="D121" s="32">
        <v>86.33</v>
      </c>
      <c r="E121" s="37">
        <f t="shared" si="3"/>
        <v>70.010000000000005</v>
      </c>
      <c r="F121" s="30" t="s">
        <v>3307</v>
      </c>
      <c r="G121" s="33">
        <f t="shared" si="2"/>
        <v>73.45</v>
      </c>
    </row>
    <row r="122" spans="1:7">
      <c r="A122" s="29">
        <v>40865</v>
      </c>
      <c r="B122" s="34" t="s">
        <v>2552</v>
      </c>
      <c r="C122" s="31" t="s">
        <v>141</v>
      </c>
      <c r="D122" s="32">
        <v>911.74</v>
      </c>
      <c r="E122" s="37">
        <f t="shared" si="3"/>
        <v>739.33</v>
      </c>
      <c r="F122" s="30" t="s">
        <v>3307</v>
      </c>
      <c r="G122" s="33">
        <f t="shared" si="2"/>
        <v>775.62</v>
      </c>
    </row>
    <row r="123" spans="1:7">
      <c r="A123" s="29">
        <v>40880</v>
      </c>
      <c r="B123" s="30" t="s">
        <v>2553</v>
      </c>
      <c r="C123" s="31" t="s">
        <v>2498</v>
      </c>
      <c r="D123" s="32">
        <v>56.48</v>
      </c>
      <c r="E123" s="37">
        <f t="shared" si="3"/>
        <v>45.8</v>
      </c>
      <c r="F123" s="30" t="s">
        <v>97</v>
      </c>
      <c r="G123" s="33">
        <f t="shared" si="2"/>
        <v>48.05</v>
      </c>
    </row>
    <row r="124" spans="1:7">
      <c r="A124" s="29">
        <v>40858</v>
      </c>
      <c r="B124" s="30" t="s">
        <v>2554</v>
      </c>
      <c r="C124" s="31" t="s">
        <v>2498</v>
      </c>
      <c r="D124" s="32">
        <v>46.89</v>
      </c>
      <c r="E124" s="37">
        <f t="shared" si="3"/>
        <v>38.03</v>
      </c>
      <c r="F124" s="30" t="s">
        <v>3307</v>
      </c>
      <c r="G124" s="33">
        <f t="shared" si="2"/>
        <v>39.9</v>
      </c>
    </row>
    <row r="125" spans="1:7">
      <c r="A125" s="29">
        <v>40862</v>
      </c>
      <c r="B125" s="30" t="s">
        <v>2555</v>
      </c>
      <c r="C125" s="31" t="s">
        <v>141</v>
      </c>
      <c r="D125" s="32">
        <v>482</v>
      </c>
      <c r="E125" s="37">
        <f t="shared" si="3"/>
        <v>390.86</v>
      </c>
      <c r="F125" s="30" t="s">
        <v>3307</v>
      </c>
      <c r="G125" s="33">
        <f t="shared" si="2"/>
        <v>410.05</v>
      </c>
    </row>
    <row r="126" spans="1:7">
      <c r="A126" s="29">
        <v>40859</v>
      </c>
      <c r="B126" s="30" t="s">
        <v>2556</v>
      </c>
      <c r="C126" s="31" t="s">
        <v>2498</v>
      </c>
      <c r="D126" s="32">
        <v>84.53</v>
      </c>
      <c r="E126" s="37">
        <f t="shared" si="3"/>
        <v>68.55</v>
      </c>
      <c r="F126" s="30" t="s">
        <v>3307</v>
      </c>
      <c r="G126" s="33">
        <f t="shared" si="2"/>
        <v>71.92</v>
      </c>
    </row>
    <row r="127" spans="1:7">
      <c r="A127" s="29">
        <v>40863</v>
      </c>
      <c r="B127" s="30" t="s">
        <v>2557</v>
      </c>
      <c r="C127" s="31" t="s">
        <v>141</v>
      </c>
      <c r="D127" s="32">
        <v>879.9</v>
      </c>
      <c r="E127" s="37">
        <f t="shared" si="3"/>
        <v>713.51</v>
      </c>
      <c r="F127" s="30" t="s">
        <v>3307</v>
      </c>
      <c r="G127" s="33">
        <f t="shared" ref="G127:G188" si="4">ROUNDUP(E127*$H$2,2)</f>
        <v>748.53</v>
      </c>
    </row>
    <row r="128" spans="1:7">
      <c r="A128" s="29">
        <v>40883</v>
      </c>
      <c r="B128" s="30" t="s">
        <v>3683</v>
      </c>
      <c r="C128" s="31" t="s">
        <v>2498</v>
      </c>
      <c r="D128" s="32">
        <v>91.36</v>
      </c>
      <c r="E128" s="37">
        <f t="shared" si="3"/>
        <v>74.09</v>
      </c>
      <c r="F128" s="30" t="s">
        <v>3307</v>
      </c>
      <c r="G128" s="33">
        <f t="shared" si="4"/>
        <v>77.73</v>
      </c>
    </row>
    <row r="129" spans="1:7">
      <c r="A129" s="29">
        <v>40885</v>
      </c>
      <c r="B129" s="34" t="s">
        <v>3889</v>
      </c>
      <c r="C129" s="31" t="s">
        <v>2498</v>
      </c>
      <c r="D129" s="32">
        <v>116.2</v>
      </c>
      <c r="E129" s="37">
        <f t="shared" si="3"/>
        <v>94.23</v>
      </c>
      <c r="F129" s="30" t="s">
        <v>3307</v>
      </c>
      <c r="G129" s="33">
        <f t="shared" si="4"/>
        <v>98.86</v>
      </c>
    </row>
    <row r="130" spans="1:7">
      <c r="A130" s="29">
        <v>40897</v>
      </c>
      <c r="B130" s="30" t="s">
        <v>3684</v>
      </c>
      <c r="C130" s="31" t="s">
        <v>2498</v>
      </c>
      <c r="D130" s="32">
        <v>91.36</v>
      </c>
      <c r="E130" s="37">
        <f t="shared" ref="E130:E193" si="5">ROUNDUP(D130/(1+$L$2),2)</f>
        <v>74.09</v>
      </c>
      <c r="F130" s="30" t="s">
        <v>97</v>
      </c>
      <c r="G130" s="33">
        <f t="shared" si="4"/>
        <v>77.73</v>
      </c>
    </row>
    <row r="131" spans="1:7">
      <c r="A131" s="29">
        <v>40884</v>
      </c>
      <c r="B131" s="30" t="s">
        <v>3685</v>
      </c>
      <c r="C131" s="31" t="s">
        <v>2498</v>
      </c>
      <c r="D131" s="32">
        <v>109.64</v>
      </c>
      <c r="E131" s="37">
        <f t="shared" si="5"/>
        <v>88.91</v>
      </c>
      <c r="F131" s="30" t="s">
        <v>3307</v>
      </c>
      <c r="G131" s="33">
        <f t="shared" si="4"/>
        <v>93.28</v>
      </c>
    </row>
    <row r="132" spans="1:7">
      <c r="A132" s="29">
        <v>40898</v>
      </c>
      <c r="B132" s="30" t="s">
        <v>3687</v>
      </c>
      <c r="C132" s="31" t="s">
        <v>2498</v>
      </c>
      <c r="D132" s="32">
        <v>109.64</v>
      </c>
      <c r="E132" s="37">
        <f t="shared" si="5"/>
        <v>88.91</v>
      </c>
      <c r="F132" s="30" t="s">
        <v>97</v>
      </c>
      <c r="G132" s="33">
        <f t="shared" si="4"/>
        <v>93.28</v>
      </c>
    </row>
    <row r="133" spans="1:7">
      <c r="A133" s="29">
        <v>40896</v>
      </c>
      <c r="B133" s="30" t="s">
        <v>3888</v>
      </c>
      <c r="C133" s="31" t="s">
        <v>2498</v>
      </c>
      <c r="D133" s="32">
        <v>116.2</v>
      </c>
      <c r="E133" s="37">
        <f t="shared" si="5"/>
        <v>94.23</v>
      </c>
      <c r="F133" s="30" t="s">
        <v>97</v>
      </c>
      <c r="G133" s="33">
        <f t="shared" si="4"/>
        <v>98.86</v>
      </c>
    </row>
    <row r="134" spans="1:7">
      <c r="A134" s="29">
        <v>40886</v>
      </c>
      <c r="B134" s="30" t="s">
        <v>3689</v>
      </c>
      <c r="C134" s="31" t="s">
        <v>2498</v>
      </c>
      <c r="D134" s="32">
        <v>40.79</v>
      </c>
      <c r="E134" s="37">
        <f t="shared" si="5"/>
        <v>33.08</v>
      </c>
      <c r="F134" s="30" t="s">
        <v>3307</v>
      </c>
      <c r="G134" s="33">
        <f t="shared" si="4"/>
        <v>34.71</v>
      </c>
    </row>
    <row r="135" spans="1:7">
      <c r="A135" s="29">
        <v>40887</v>
      </c>
      <c r="B135" s="30" t="s">
        <v>3690</v>
      </c>
      <c r="C135" s="31" t="s">
        <v>2498</v>
      </c>
      <c r="D135" s="32">
        <v>204.56</v>
      </c>
      <c r="E135" s="37">
        <f t="shared" si="5"/>
        <v>165.88</v>
      </c>
      <c r="F135" s="30" t="s">
        <v>3307</v>
      </c>
      <c r="G135" s="33">
        <f t="shared" si="4"/>
        <v>174.03</v>
      </c>
    </row>
    <row r="136" spans="1:7">
      <c r="A136" s="29">
        <v>40888</v>
      </c>
      <c r="B136" s="30" t="s">
        <v>3691</v>
      </c>
      <c r="C136" s="31" t="s">
        <v>2498</v>
      </c>
      <c r="D136" s="32">
        <v>204</v>
      </c>
      <c r="E136" s="37">
        <f t="shared" si="5"/>
        <v>165.43</v>
      </c>
      <c r="F136" s="30" t="s">
        <v>3307</v>
      </c>
      <c r="G136" s="33">
        <f t="shared" si="4"/>
        <v>173.55</v>
      </c>
    </row>
    <row r="137" spans="1:7">
      <c r="A137" s="29">
        <v>40889</v>
      </c>
      <c r="B137" s="30" t="s">
        <v>2558</v>
      </c>
      <c r="C137" s="31" t="s">
        <v>2498</v>
      </c>
      <c r="D137" s="32">
        <v>149.99</v>
      </c>
      <c r="E137" s="37">
        <f t="shared" si="5"/>
        <v>121.63</v>
      </c>
      <c r="F137" s="30" t="s">
        <v>3307</v>
      </c>
      <c r="G137" s="33">
        <f t="shared" si="4"/>
        <v>127.6</v>
      </c>
    </row>
    <row r="138" spans="1:7">
      <c r="A138" s="29">
        <v>40818</v>
      </c>
      <c r="B138" s="30" t="s">
        <v>2559</v>
      </c>
      <c r="C138" s="31" t="s">
        <v>2498</v>
      </c>
      <c r="D138" s="32">
        <v>0.83</v>
      </c>
      <c r="E138" s="37">
        <f t="shared" si="5"/>
        <v>0.68</v>
      </c>
      <c r="F138" s="30" t="s">
        <v>97</v>
      </c>
      <c r="G138" s="33">
        <f t="shared" si="4"/>
        <v>0.72</v>
      </c>
    </row>
    <row r="139" spans="1:7">
      <c r="A139" s="29">
        <v>40819</v>
      </c>
      <c r="B139" s="30" t="s">
        <v>2560</v>
      </c>
      <c r="C139" s="31" t="s">
        <v>2498</v>
      </c>
      <c r="D139" s="32">
        <v>2.91</v>
      </c>
      <c r="E139" s="37">
        <f t="shared" si="5"/>
        <v>2.36</v>
      </c>
      <c r="F139" s="30" t="s">
        <v>3307</v>
      </c>
      <c r="G139" s="33">
        <f t="shared" si="4"/>
        <v>2.48</v>
      </c>
    </row>
    <row r="140" spans="1:7">
      <c r="A140" s="29">
        <v>40872</v>
      </c>
      <c r="B140" s="30" t="s">
        <v>2561</v>
      </c>
      <c r="C140" s="31" t="s">
        <v>141</v>
      </c>
      <c r="D140" s="32">
        <v>79.430000000000007</v>
      </c>
      <c r="E140" s="37">
        <f t="shared" si="5"/>
        <v>64.41</v>
      </c>
      <c r="F140" s="30" t="s">
        <v>3307</v>
      </c>
      <c r="G140" s="33">
        <f t="shared" si="4"/>
        <v>67.58</v>
      </c>
    </row>
    <row r="141" spans="1:7">
      <c r="A141" s="29">
        <v>40836</v>
      </c>
      <c r="B141" s="30" t="s">
        <v>2562</v>
      </c>
      <c r="C141" s="31" t="s">
        <v>141</v>
      </c>
      <c r="D141" s="32">
        <v>54.31</v>
      </c>
      <c r="E141" s="37">
        <f t="shared" si="5"/>
        <v>44.04</v>
      </c>
      <c r="F141" s="30" t="s">
        <v>3307</v>
      </c>
      <c r="G141" s="33">
        <f t="shared" si="4"/>
        <v>46.21</v>
      </c>
    </row>
    <row r="142" spans="1:7">
      <c r="A142" s="29">
        <v>40837</v>
      </c>
      <c r="B142" s="30" t="s">
        <v>2563</v>
      </c>
      <c r="C142" s="31" t="s">
        <v>141</v>
      </c>
      <c r="D142" s="32">
        <v>404.13</v>
      </c>
      <c r="E142" s="37">
        <f t="shared" si="5"/>
        <v>327.71</v>
      </c>
      <c r="F142" s="30" t="s">
        <v>3307</v>
      </c>
      <c r="G142" s="33">
        <f t="shared" si="4"/>
        <v>343.8</v>
      </c>
    </row>
    <row r="143" spans="1:7">
      <c r="A143" s="29">
        <v>41076</v>
      </c>
      <c r="B143" s="30" t="s">
        <v>2564</v>
      </c>
      <c r="C143" s="31" t="s">
        <v>75</v>
      </c>
      <c r="D143" s="32">
        <v>69.069999999999993</v>
      </c>
      <c r="E143" s="37">
        <f t="shared" si="5"/>
        <v>56.01</v>
      </c>
      <c r="F143" s="30" t="s">
        <v>97</v>
      </c>
      <c r="G143" s="33">
        <f t="shared" si="4"/>
        <v>58.76</v>
      </c>
    </row>
    <row r="144" spans="1:7">
      <c r="A144" s="29">
        <v>41556</v>
      </c>
      <c r="B144" s="30" t="s">
        <v>3698</v>
      </c>
      <c r="C144" s="31" t="s">
        <v>75</v>
      </c>
      <c r="D144" s="32">
        <v>74.040000000000006</v>
      </c>
      <c r="E144" s="37">
        <f t="shared" si="5"/>
        <v>60.04</v>
      </c>
      <c r="F144" s="30" t="s">
        <v>3307</v>
      </c>
      <c r="G144" s="33">
        <f t="shared" si="4"/>
        <v>62.99</v>
      </c>
    </row>
    <row r="145" spans="1:7">
      <c r="A145" s="29">
        <v>43345</v>
      </c>
      <c r="B145" s="30" t="s">
        <v>3720</v>
      </c>
      <c r="C145" s="31" t="s">
        <v>75</v>
      </c>
      <c r="D145" s="32">
        <v>39.909999999999997</v>
      </c>
      <c r="E145" s="37">
        <f t="shared" si="5"/>
        <v>32.369999999999997</v>
      </c>
      <c r="F145" s="30" t="s">
        <v>97</v>
      </c>
      <c r="G145" s="33">
        <f t="shared" si="4"/>
        <v>33.96</v>
      </c>
    </row>
    <row r="146" spans="1:7">
      <c r="A146" s="29">
        <v>40720</v>
      </c>
      <c r="B146" s="30" t="s">
        <v>3721</v>
      </c>
      <c r="C146" s="31" t="s">
        <v>75</v>
      </c>
      <c r="D146" s="32">
        <v>86.2</v>
      </c>
      <c r="E146" s="37">
        <f t="shared" si="5"/>
        <v>69.900000000000006</v>
      </c>
      <c r="F146" s="30" t="s">
        <v>97</v>
      </c>
      <c r="G146" s="33">
        <f t="shared" si="4"/>
        <v>73.34</v>
      </c>
    </row>
    <row r="147" spans="1:7">
      <c r="A147" s="29">
        <v>41070</v>
      </c>
      <c r="B147" s="30" t="s">
        <v>2565</v>
      </c>
      <c r="C147" s="31" t="s">
        <v>75</v>
      </c>
      <c r="D147" s="32">
        <v>116.14</v>
      </c>
      <c r="E147" s="37">
        <f t="shared" si="5"/>
        <v>94.18</v>
      </c>
      <c r="F147" s="30" t="s">
        <v>3307</v>
      </c>
      <c r="G147" s="33">
        <f t="shared" si="4"/>
        <v>98.81</v>
      </c>
    </row>
    <row r="148" spans="1:7">
      <c r="A148" s="29">
        <v>40984</v>
      </c>
      <c r="B148" s="30" t="s">
        <v>2567</v>
      </c>
      <c r="C148" s="31" t="s">
        <v>75</v>
      </c>
      <c r="D148" s="32">
        <v>58.56</v>
      </c>
      <c r="E148" s="37">
        <f t="shared" si="5"/>
        <v>47.49</v>
      </c>
      <c r="F148" s="30" t="s">
        <v>97</v>
      </c>
      <c r="G148" s="33">
        <f t="shared" si="4"/>
        <v>49.83</v>
      </c>
    </row>
    <row r="149" spans="1:7">
      <c r="A149" s="29">
        <v>41356</v>
      </c>
      <c r="B149" s="30" t="s">
        <v>2568</v>
      </c>
      <c r="C149" s="31" t="s">
        <v>75</v>
      </c>
      <c r="D149" s="32">
        <v>114.56</v>
      </c>
      <c r="E149" s="37">
        <f t="shared" si="5"/>
        <v>92.9</v>
      </c>
      <c r="F149" s="30" t="s">
        <v>3307</v>
      </c>
      <c r="G149" s="33">
        <f t="shared" si="4"/>
        <v>97.46</v>
      </c>
    </row>
    <row r="150" spans="1:7">
      <c r="A150" s="29">
        <v>40774</v>
      </c>
      <c r="B150" s="30" t="s">
        <v>2569</v>
      </c>
      <c r="C150" s="31" t="s">
        <v>75</v>
      </c>
      <c r="D150" s="32">
        <v>114.56</v>
      </c>
      <c r="E150" s="37">
        <f t="shared" si="5"/>
        <v>92.9</v>
      </c>
      <c r="F150" s="30" t="s">
        <v>97</v>
      </c>
      <c r="G150" s="33">
        <f t="shared" si="4"/>
        <v>97.46</v>
      </c>
    </row>
    <row r="151" spans="1:7">
      <c r="A151" s="29">
        <v>40768</v>
      </c>
      <c r="B151" s="30" t="s">
        <v>2570</v>
      </c>
      <c r="C151" s="31" t="s">
        <v>75</v>
      </c>
      <c r="D151" s="32">
        <v>104.94</v>
      </c>
      <c r="E151" s="37">
        <f t="shared" si="5"/>
        <v>85.1</v>
      </c>
      <c r="F151" s="30" t="s">
        <v>3307</v>
      </c>
      <c r="G151" s="33">
        <f t="shared" si="4"/>
        <v>89.28</v>
      </c>
    </row>
    <row r="152" spans="1:7">
      <c r="A152" s="29">
        <v>40767</v>
      </c>
      <c r="B152" s="30" t="s">
        <v>2571</v>
      </c>
      <c r="C152" s="31" t="s">
        <v>75</v>
      </c>
      <c r="D152" s="32">
        <v>96.48</v>
      </c>
      <c r="E152" s="37">
        <f t="shared" si="5"/>
        <v>78.239999999999995</v>
      </c>
      <c r="F152" s="30" t="s">
        <v>3307</v>
      </c>
      <c r="G152" s="33">
        <f t="shared" si="4"/>
        <v>82.09</v>
      </c>
    </row>
    <row r="153" spans="1:7">
      <c r="A153" s="29">
        <v>40769</v>
      </c>
      <c r="B153" s="30" t="s">
        <v>2572</v>
      </c>
      <c r="C153" s="31" t="s">
        <v>75</v>
      </c>
      <c r="D153" s="32">
        <v>124.18</v>
      </c>
      <c r="E153" s="37">
        <f t="shared" si="5"/>
        <v>100.7</v>
      </c>
      <c r="F153" s="30" t="s">
        <v>3307</v>
      </c>
      <c r="G153" s="33">
        <f t="shared" si="4"/>
        <v>105.65</v>
      </c>
    </row>
    <row r="154" spans="1:7">
      <c r="A154" s="29">
        <v>40766</v>
      </c>
      <c r="B154" s="30" t="s">
        <v>2573</v>
      </c>
      <c r="C154" s="31" t="s">
        <v>75</v>
      </c>
      <c r="D154" s="32">
        <v>63.89</v>
      </c>
      <c r="E154" s="37">
        <f t="shared" si="5"/>
        <v>51.81</v>
      </c>
      <c r="F154" s="30" t="s">
        <v>97</v>
      </c>
      <c r="G154" s="33">
        <f t="shared" si="4"/>
        <v>54.36</v>
      </c>
    </row>
    <row r="155" spans="1:7">
      <c r="A155" s="29">
        <v>40771</v>
      </c>
      <c r="B155" s="30" t="s">
        <v>3724</v>
      </c>
      <c r="C155" s="31" t="s">
        <v>75</v>
      </c>
      <c r="D155" s="32">
        <v>352.05</v>
      </c>
      <c r="E155" s="37">
        <f t="shared" si="5"/>
        <v>285.48</v>
      </c>
      <c r="F155" s="30" t="s">
        <v>3307</v>
      </c>
      <c r="G155" s="33">
        <f t="shared" si="4"/>
        <v>299.5</v>
      </c>
    </row>
    <row r="156" spans="1:7">
      <c r="A156" s="29">
        <v>40773</v>
      </c>
      <c r="B156" s="30" t="s">
        <v>2574</v>
      </c>
      <c r="C156" s="31" t="s">
        <v>75</v>
      </c>
      <c r="D156" s="32">
        <v>85.38</v>
      </c>
      <c r="E156" s="37">
        <f t="shared" si="5"/>
        <v>69.239999999999995</v>
      </c>
      <c r="F156" s="30" t="s">
        <v>3307</v>
      </c>
      <c r="G156" s="33">
        <f t="shared" si="4"/>
        <v>72.64</v>
      </c>
    </row>
    <row r="157" spans="1:7">
      <c r="A157" s="29">
        <v>40775</v>
      </c>
      <c r="B157" s="30" t="s">
        <v>2575</v>
      </c>
      <c r="C157" s="31" t="s">
        <v>75</v>
      </c>
      <c r="D157" s="32">
        <v>124.18</v>
      </c>
      <c r="E157" s="37">
        <f t="shared" si="5"/>
        <v>100.7</v>
      </c>
      <c r="F157" s="30" t="s">
        <v>97</v>
      </c>
      <c r="G157" s="33">
        <f t="shared" si="4"/>
        <v>105.65</v>
      </c>
    </row>
    <row r="158" spans="1:7">
      <c r="A158" s="29">
        <v>40762</v>
      </c>
      <c r="B158" s="30" t="s">
        <v>3726</v>
      </c>
      <c r="C158" s="31" t="s">
        <v>2498</v>
      </c>
      <c r="D158" s="32">
        <v>7.62</v>
      </c>
      <c r="E158" s="37">
        <f t="shared" si="5"/>
        <v>6.18</v>
      </c>
      <c r="F158" s="30" t="s">
        <v>97</v>
      </c>
      <c r="G158" s="33">
        <f t="shared" si="4"/>
        <v>6.49</v>
      </c>
    </row>
    <row r="159" spans="1:7">
      <c r="A159" s="29">
        <v>40804</v>
      </c>
      <c r="B159" s="30" t="s">
        <v>2576</v>
      </c>
      <c r="C159" s="31" t="s">
        <v>2498</v>
      </c>
      <c r="D159" s="32">
        <v>13.28</v>
      </c>
      <c r="E159" s="37">
        <f t="shared" si="5"/>
        <v>10.77</v>
      </c>
      <c r="F159" s="30" t="s">
        <v>3307</v>
      </c>
      <c r="G159" s="33">
        <f t="shared" si="4"/>
        <v>11.3</v>
      </c>
    </row>
    <row r="160" spans="1:7">
      <c r="A160" s="29">
        <v>40811</v>
      </c>
      <c r="B160" s="30" t="s">
        <v>2577</v>
      </c>
      <c r="C160" s="31" t="s">
        <v>75</v>
      </c>
      <c r="D160" s="32">
        <v>72.099999999999994</v>
      </c>
      <c r="E160" s="37">
        <f t="shared" si="5"/>
        <v>58.47</v>
      </c>
      <c r="F160" s="30" t="s">
        <v>97</v>
      </c>
      <c r="G160" s="33">
        <f t="shared" si="4"/>
        <v>61.34</v>
      </c>
    </row>
    <row r="161" spans="1:7">
      <c r="A161" s="29">
        <v>42211</v>
      </c>
      <c r="B161" s="34" t="s">
        <v>2578</v>
      </c>
      <c r="C161" s="31" t="s">
        <v>75</v>
      </c>
      <c r="D161" s="32">
        <v>72.099999999999994</v>
      </c>
      <c r="E161" s="37">
        <f t="shared" si="5"/>
        <v>58.47</v>
      </c>
      <c r="F161" s="30" t="s">
        <v>3307</v>
      </c>
      <c r="G161" s="33">
        <f t="shared" si="4"/>
        <v>61.34</v>
      </c>
    </row>
    <row r="162" spans="1:7">
      <c r="A162" s="29">
        <v>40756</v>
      </c>
      <c r="B162" s="30" t="s">
        <v>2579</v>
      </c>
      <c r="C162" s="31" t="s">
        <v>75</v>
      </c>
      <c r="D162" s="32">
        <v>8.44</v>
      </c>
      <c r="E162" s="37">
        <f t="shared" si="5"/>
        <v>6.85</v>
      </c>
      <c r="F162" s="30" t="s">
        <v>97</v>
      </c>
      <c r="G162" s="33">
        <f t="shared" si="4"/>
        <v>7.19</v>
      </c>
    </row>
    <row r="163" spans="1:7">
      <c r="A163" s="29">
        <v>40754</v>
      </c>
      <c r="B163" s="30" t="s">
        <v>231</v>
      </c>
      <c r="C163" s="31" t="s">
        <v>2498</v>
      </c>
      <c r="D163" s="32">
        <v>1.5</v>
      </c>
      <c r="E163" s="37">
        <f t="shared" si="5"/>
        <v>1.22</v>
      </c>
      <c r="F163" s="30" t="s">
        <v>97</v>
      </c>
      <c r="G163" s="33">
        <f t="shared" si="4"/>
        <v>1.28</v>
      </c>
    </row>
    <row r="164" spans="1:7">
      <c r="A164" s="29">
        <v>40866</v>
      </c>
      <c r="B164" s="30" t="s">
        <v>2580</v>
      </c>
      <c r="C164" s="31" t="s">
        <v>2498</v>
      </c>
      <c r="D164" s="32">
        <v>0.98</v>
      </c>
      <c r="E164" s="37">
        <f t="shared" si="5"/>
        <v>0.8</v>
      </c>
      <c r="F164" s="30" t="s">
        <v>97</v>
      </c>
      <c r="G164" s="33">
        <f t="shared" si="4"/>
        <v>0.84</v>
      </c>
    </row>
    <row r="165" spans="1:7">
      <c r="A165" s="29">
        <v>40893</v>
      </c>
      <c r="B165" s="30" t="s">
        <v>2581</v>
      </c>
      <c r="C165" s="31" t="s">
        <v>81</v>
      </c>
      <c r="D165" s="32">
        <v>26.97</v>
      </c>
      <c r="E165" s="37">
        <f t="shared" si="5"/>
        <v>21.87</v>
      </c>
      <c r="F165" s="30" t="s">
        <v>97</v>
      </c>
      <c r="G165" s="33">
        <f t="shared" si="4"/>
        <v>22.95</v>
      </c>
    </row>
    <row r="166" spans="1:7">
      <c r="A166" s="29">
        <v>40891</v>
      </c>
      <c r="B166" s="30" t="s">
        <v>2582</v>
      </c>
      <c r="C166" s="31" t="s">
        <v>2498</v>
      </c>
      <c r="D166" s="32">
        <v>21.8</v>
      </c>
      <c r="E166" s="37">
        <f t="shared" si="5"/>
        <v>17.68</v>
      </c>
      <c r="F166" s="30" t="s">
        <v>97</v>
      </c>
      <c r="G166" s="33">
        <f t="shared" si="4"/>
        <v>18.55</v>
      </c>
    </row>
    <row r="167" spans="1:7">
      <c r="A167" s="29">
        <v>40890</v>
      </c>
      <c r="B167" s="30" t="s">
        <v>2583</v>
      </c>
      <c r="C167" s="31" t="s">
        <v>2498</v>
      </c>
      <c r="D167" s="32">
        <v>78.400000000000006</v>
      </c>
      <c r="E167" s="37">
        <f t="shared" si="5"/>
        <v>63.58</v>
      </c>
      <c r="F167" s="30" t="s">
        <v>3307</v>
      </c>
      <c r="G167" s="33">
        <f t="shared" si="4"/>
        <v>66.709999999999994</v>
      </c>
    </row>
    <row r="168" spans="1:7">
      <c r="A168" s="29">
        <v>40892</v>
      </c>
      <c r="B168" s="30" t="s">
        <v>2584</v>
      </c>
      <c r="C168" s="31" t="s">
        <v>2498</v>
      </c>
      <c r="D168" s="32">
        <v>87.24</v>
      </c>
      <c r="E168" s="37">
        <f t="shared" si="5"/>
        <v>70.75</v>
      </c>
      <c r="F168" s="30" t="s">
        <v>3307</v>
      </c>
      <c r="G168" s="33">
        <f t="shared" si="4"/>
        <v>74.23</v>
      </c>
    </row>
    <row r="169" spans="1:7">
      <c r="A169" s="29">
        <v>40749</v>
      </c>
      <c r="B169" s="30" t="s">
        <v>2585</v>
      </c>
      <c r="C169" s="31" t="s">
        <v>2498</v>
      </c>
      <c r="D169" s="32">
        <v>0.2</v>
      </c>
      <c r="E169" s="37">
        <f t="shared" si="5"/>
        <v>0.17</v>
      </c>
      <c r="F169" s="30" t="s">
        <v>97</v>
      </c>
      <c r="G169" s="33">
        <f t="shared" si="4"/>
        <v>0.18</v>
      </c>
    </row>
    <row r="170" spans="1:7">
      <c r="A170" s="29">
        <v>40750</v>
      </c>
      <c r="B170" s="30" t="s">
        <v>2586</v>
      </c>
      <c r="C170" s="31" t="s">
        <v>2498</v>
      </c>
      <c r="D170" s="32">
        <v>0.99</v>
      </c>
      <c r="E170" s="37">
        <f t="shared" si="5"/>
        <v>0.81</v>
      </c>
      <c r="F170" s="30" t="s">
        <v>97</v>
      </c>
      <c r="G170" s="33">
        <f t="shared" si="4"/>
        <v>0.85</v>
      </c>
    </row>
    <row r="171" spans="1:7">
      <c r="A171" s="29">
        <v>40792</v>
      </c>
      <c r="B171" s="30" t="s">
        <v>2587</v>
      </c>
      <c r="C171" s="31" t="s">
        <v>75</v>
      </c>
      <c r="D171" s="32">
        <v>114.31</v>
      </c>
      <c r="E171" s="37">
        <f t="shared" si="5"/>
        <v>92.7</v>
      </c>
      <c r="F171" s="30" t="s">
        <v>3307</v>
      </c>
      <c r="G171" s="33">
        <f t="shared" si="4"/>
        <v>97.25</v>
      </c>
    </row>
    <row r="172" spans="1:7">
      <c r="A172" s="29">
        <v>40794</v>
      </c>
      <c r="B172" s="30" t="s">
        <v>2588</v>
      </c>
      <c r="C172" s="31" t="s">
        <v>75</v>
      </c>
      <c r="D172" s="32">
        <v>48.85</v>
      </c>
      <c r="E172" s="37">
        <f t="shared" si="5"/>
        <v>39.619999999999997</v>
      </c>
      <c r="F172" s="30" t="s">
        <v>3307</v>
      </c>
      <c r="G172" s="33">
        <f t="shared" si="4"/>
        <v>41.57</v>
      </c>
    </row>
    <row r="173" spans="1:7">
      <c r="A173" s="29">
        <v>40796</v>
      </c>
      <c r="B173" s="30" t="s">
        <v>3759</v>
      </c>
      <c r="C173" s="31" t="s">
        <v>75</v>
      </c>
      <c r="D173" s="32">
        <v>43.13</v>
      </c>
      <c r="E173" s="37">
        <f t="shared" si="5"/>
        <v>34.979999999999997</v>
      </c>
      <c r="F173" s="30" t="s">
        <v>3307</v>
      </c>
      <c r="G173" s="33">
        <f t="shared" si="4"/>
        <v>36.700000000000003</v>
      </c>
    </row>
    <row r="174" spans="1:7">
      <c r="A174" s="29">
        <v>41098</v>
      </c>
      <c r="B174" s="30" t="s">
        <v>2589</v>
      </c>
      <c r="C174" s="31" t="s">
        <v>75</v>
      </c>
      <c r="D174" s="32">
        <v>43.13</v>
      </c>
      <c r="E174" s="37">
        <f t="shared" si="5"/>
        <v>34.979999999999997</v>
      </c>
      <c r="F174" s="30" t="s">
        <v>97</v>
      </c>
      <c r="G174" s="33">
        <f t="shared" si="4"/>
        <v>36.700000000000003</v>
      </c>
    </row>
    <row r="175" spans="1:7">
      <c r="A175" s="29">
        <v>40786</v>
      </c>
      <c r="B175" s="30" t="s">
        <v>2590</v>
      </c>
      <c r="C175" s="31" t="s">
        <v>75</v>
      </c>
      <c r="D175" s="32">
        <v>112.86</v>
      </c>
      <c r="E175" s="37">
        <f t="shared" si="5"/>
        <v>91.52</v>
      </c>
      <c r="F175" s="30" t="s">
        <v>3307</v>
      </c>
      <c r="G175" s="33">
        <f t="shared" si="4"/>
        <v>96.02</v>
      </c>
    </row>
    <row r="176" spans="1:7">
      <c r="A176" s="29">
        <v>43327</v>
      </c>
      <c r="B176" s="30" t="s">
        <v>3761</v>
      </c>
      <c r="C176" s="31" t="s">
        <v>75</v>
      </c>
      <c r="D176" s="32">
        <v>112.86</v>
      </c>
      <c r="E176" s="37">
        <f t="shared" si="5"/>
        <v>91.52</v>
      </c>
      <c r="F176" s="30" t="s">
        <v>97</v>
      </c>
      <c r="G176" s="33">
        <f t="shared" si="4"/>
        <v>96.02</v>
      </c>
    </row>
    <row r="177" spans="1:7">
      <c r="A177" s="29">
        <v>42675</v>
      </c>
      <c r="B177" s="30" t="s">
        <v>2591</v>
      </c>
      <c r="C177" s="31" t="s">
        <v>75</v>
      </c>
      <c r="D177" s="32">
        <v>153.19999999999999</v>
      </c>
      <c r="E177" s="37">
        <f t="shared" si="5"/>
        <v>124.23</v>
      </c>
      <c r="F177" s="30" t="s">
        <v>97</v>
      </c>
      <c r="G177" s="33">
        <f t="shared" si="4"/>
        <v>130.33000000000001</v>
      </c>
    </row>
    <row r="178" spans="1:7">
      <c r="A178" s="29">
        <v>40802</v>
      </c>
      <c r="B178" s="30" t="s">
        <v>2592</v>
      </c>
      <c r="C178" s="31" t="s">
        <v>75</v>
      </c>
      <c r="D178" s="32">
        <v>70.83</v>
      </c>
      <c r="E178" s="37">
        <f t="shared" si="5"/>
        <v>57.44</v>
      </c>
      <c r="F178" s="30" t="s">
        <v>3307</v>
      </c>
      <c r="G178" s="33">
        <f t="shared" si="4"/>
        <v>60.26</v>
      </c>
    </row>
    <row r="179" spans="1:7">
      <c r="A179" s="29">
        <v>41074</v>
      </c>
      <c r="B179" s="30" t="s">
        <v>2593</v>
      </c>
      <c r="C179" s="31" t="s">
        <v>75</v>
      </c>
      <c r="D179" s="32">
        <v>72.62</v>
      </c>
      <c r="E179" s="37">
        <f t="shared" si="5"/>
        <v>58.89</v>
      </c>
      <c r="F179" s="30" t="s">
        <v>97</v>
      </c>
      <c r="G179" s="33">
        <f t="shared" si="4"/>
        <v>61.79</v>
      </c>
    </row>
    <row r="180" spans="1:7">
      <c r="A180" s="29">
        <v>40776</v>
      </c>
      <c r="B180" s="30" t="s">
        <v>2594</v>
      </c>
      <c r="C180" s="31" t="s">
        <v>75</v>
      </c>
      <c r="D180" s="32">
        <v>47.61</v>
      </c>
      <c r="E180" s="37">
        <f t="shared" si="5"/>
        <v>38.61</v>
      </c>
      <c r="F180" s="30" t="s">
        <v>3307</v>
      </c>
      <c r="G180" s="33">
        <f t="shared" si="4"/>
        <v>40.51</v>
      </c>
    </row>
    <row r="181" spans="1:7">
      <c r="A181" s="29">
        <v>40778</v>
      </c>
      <c r="B181" s="30" t="s">
        <v>2595</v>
      </c>
      <c r="C181" s="31" t="s">
        <v>75</v>
      </c>
      <c r="D181" s="32">
        <v>53.86</v>
      </c>
      <c r="E181" s="37">
        <f t="shared" si="5"/>
        <v>43.68</v>
      </c>
      <c r="F181" s="30" t="s">
        <v>3307</v>
      </c>
      <c r="G181" s="33">
        <f t="shared" si="4"/>
        <v>45.83</v>
      </c>
    </row>
    <row r="182" spans="1:7">
      <c r="A182" s="29">
        <v>40780</v>
      </c>
      <c r="B182" s="30" t="s">
        <v>2596</v>
      </c>
      <c r="C182" s="31" t="s">
        <v>75</v>
      </c>
      <c r="D182" s="32">
        <v>75.760000000000005</v>
      </c>
      <c r="E182" s="37">
        <f t="shared" si="5"/>
        <v>61.44</v>
      </c>
      <c r="F182" s="30" t="s">
        <v>3307</v>
      </c>
      <c r="G182" s="33">
        <f t="shared" si="4"/>
        <v>64.459999999999994</v>
      </c>
    </row>
    <row r="183" spans="1:7">
      <c r="A183" s="29">
        <v>40782</v>
      </c>
      <c r="B183" s="30" t="s">
        <v>2597</v>
      </c>
      <c r="C183" s="31" t="s">
        <v>75</v>
      </c>
      <c r="D183" s="32">
        <v>95.1</v>
      </c>
      <c r="E183" s="37">
        <f t="shared" si="5"/>
        <v>77.12</v>
      </c>
      <c r="F183" s="30" t="s">
        <v>3307</v>
      </c>
      <c r="G183" s="33">
        <f t="shared" si="4"/>
        <v>80.91</v>
      </c>
    </row>
    <row r="184" spans="1:7">
      <c r="A184" s="29">
        <v>40830</v>
      </c>
      <c r="B184" s="30" t="s">
        <v>2598</v>
      </c>
      <c r="C184" s="31" t="s">
        <v>2498</v>
      </c>
      <c r="D184" s="32">
        <v>9.9</v>
      </c>
      <c r="E184" s="37">
        <f t="shared" si="5"/>
        <v>8.0299999999999994</v>
      </c>
      <c r="F184" s="30" t="s">
        <v>3307</v>
      </c>
      <c r="G184" s="33">
        <f t="shared" si="4"/>
        <v>8.43</v>
      </c>
    </row>
    <row r="185" spans="1:7">
      <c r="A185" s="29">
        <v>40873</v>
      </c>
      <c r="B185" s="30" t="s">
        <v>3774</v>
      </c>
      <c r="C185" s="31" t="s">
        <v>2498</v>
      </c>
      <c r="D185" s="32">
        <v>8.17</v>
      </c>
      <c r="E185" s="37">
        <f t="shared" si="5"/>
        <v>6.63</v>
      </c>
      <c r="F185" s="30" t="s">
        <v>3307</v>
      </c>
      <c r="G185" s="33">
        <f t="shared" si="4"/>
        <v>6.96</v>
      </c>
    </row>
    <row r="186" spans="1:7">
      <c r="A186" s="29">
        <v>40876</v>
      </c>
      <c r="B186" s="30" t="s">
        <v>3775</v>
      </c>
      <c r="C186" s="31" t="s">
        <v>2498</v>
      </c>
      <c r="D186" s="32">
        <v>8.7799999999999994</v>
      </c>
      <c r="E186" s="37">
        <f t="shared" si="5"/>
        <v>7.12</v>
      </c>
      <c r="F186" s="30" t="s">
        <v>97</v>
      </c>
      <c r="G186" s="33">
        <f t="shared" si="4"/>
        <v>7.47</v>
      </c>
    </row>
    <row r="187" spans="1:7">
      <c r="A187" s="29">
        <v>41363</v>
      </c>
      <c r="B187" s="30" t="s">
        <v>3776</v>
      </c>
      <c r="C187" s="31" t="s">
        <v>2498</v>
      </c>
      <c r="D187" s="32">
        <v>14.94</v>
      </c>
      <c r="E187" s="37">
        <f t="shared" si="5"/>
        <v>12.12</v>
      </c>
      <c r="F187" s="30" t="s">
        <v>3307</v>
      </c>
      <c r="G187" s="33">
        <f t="shared" si="4"/>
        <v>12.72</v>
      </c>
    </row>
    <row r="188" spans="1:7">
      <c r="A188" s="29">
        <v>40831</v>
      </c>
      <c r="B188" s="30" t="s">
        <v>3778</v>
      </c>
      <c r="C188" s="31" t="s">
        <v>2498</v>
      </c>
      <c r="D188" s="32">
        <v>26.02</v>
      </c>
      <c r="E188" s="37">
        <f t="shared" si="5"/>
        <v>21.1</v>
      </c>
      <c r="F188" s="30" t="s">
        <v>3307</v>
      </c>
      <c r="G188" s="33">
        <f t="shared" si="4"/>
        <v>22.14</v>
      </c>
    </row>
    <row r="189" spans="1:7">
      <c r="A189" s="29">
        <v>40827</v>
      </c>
      <c r="B189" s="30" t="s">
        <v>3779</v>
      </c>
      <c r="C189" s="31" t="s">
        <v>2498</v>
      </c>
      <c r="D189" s="32">
        <v>14.21</v>
      </c>
      <c r="E189" s="37">
        <f t="shared" si="5"/>
        <v>11.53</v>
      </c>
      <c r="F189" s="30" t="s">
        <v>3307</v>
      </c>
      <c r="G189" s="33">
        <f t="shared" ref="G189:G251" si="6">ROUNDUP(E189*$H$2,2)</f>
        <v>12.1</v>
      </c>
    </row>
    <row r="190" spans="1:7">
      <c r="A190" s="29">
        <v>40828</v>
      </c>
      <c r="B190" s="30" t="s">
        <v>3780</v>
      </c>
      <c r="C190" s="31" t="s">
        <v>2498</v>
      </c>
      <c r="D190" s="32">
        <v>9.0299999999999994</v>
      </c>
      <c r="E190" s="37">
        <f t="shared" si="5"/>
        <v>7.33</v>
      </c>
      <c r="F190" s="30" t="s">
        <v>3307</v>
      </c>
      <c r="G190" s="33">
        <f t="shared" si="6"/>
        <v>7.69</v>
      </c>
    </row>
    <row r="191" spans="1:7">
      <c r="A191" s="29">
        <v>40874</v>
      </c>
      <c r="B191" s="30" t="s">
        <v>3781</v>
      </c>
      <c r="C191" s="31" t="s">
        <v>2498</v>
      </c>
      <c r="D191" s="32">
        <v>9.08</v>
      </c>
      <c r="E191" s="37">
        <f t="shared" si="5"/>
        <v>7.37</v>
      </c>
      <c r="F191" s="30" t="s">
        <v>3307</v>
      </c>
      <c r="G191" s="33">
        <f t="shared" si="6"/>
        <v>7.74</v>
      </c>
    </row>
    <row r="192" spans="1:7">
      <c r="A192" s="29">
        <v>40875</v>
      </c>
      <c r="B192" s="30" t="s">
        <v>3887</v>
      </c>
      <c r="C192" s="31" t="s">
        <v>2498</v>
      </c>
      <c r="D192" s="32">
        <v>8.6199999999999992</v>
      </c>
      <c r="E192" s="37">
        <f t="shared" si="5"/>
        <v>6.99</v>
      </c>
      <c r="F192" s="30" t="s">
        <v>97</v>
      </c>
      <c r="G192" s="33">
        <f t="shared" si="6"/>
        <v>7.34</v>
      </c>
    </row>
    <row r="193" spans="1:7">
      <c r="A193" s="29">
        <v>40829</v>
      </c>
      <c r="B193" s="30" t="s">
        <v>3782</v>
      </c>
      <c r="C193" s="31" t="s">
        <v>2498</v>
      </c>
      <c r="D193" s="32">
        <v>23.88</v>
      </c>
      <c r="E193" s="37">
        <f t="shared" si="5"/>
        <v>19.37</v>
      </c>
      <c r="F193" s="30" t="s">
        <v>3307</v>
      </c>
      <c r="G193" s="33">
        <f t="shared" si="6"/>
        <v>20.329999999999998</v>
      </c>
    </row>
    <row r="194" spans="1:7">
      <c r="A194" s="29">
        <v>40824</v>
      </c>
      <c r="B194" s="30" t="s">
        <v>3783</v>
      </c>
      <c r="C194" s="31" t="s">
        <v>2498</v>
      </c>
      <c r="D194" s="32">
        <v>5.63</v>
      </c>
      <c r="E194" s="37">
        <f t="shared" ref="E194:E257" si="7">ROUNDUP(D194/(1+$L$2),2)</f>
        <v>4.57</v>
      </c>
      <c r="F194" s="30" t="s">
        <v>3307</v>
      </c>
      <c r="G194" s="33">
        <f t="shared" si="6"/>
        <v>4.8</v>
      </c>
    </row>
    <row r="195" spans="1:7">
      <c r="A195" s="29">
        <v>40825</v>
      </c>
      <c r="B195" s="30" t="s">
        <v>3784</v>
      </c>
      <c r="C195" s="31" t="s">
        <v>2498</v>
      </c>
      <c r="D195" s="32">
        <v>10.81</v>
      </c>
      <c r="E195" s="37">
        <f t="shared" si="7"/>
        <v>8.77</v>
      </c>
      <c r="F195" s="30" t="s">
        <v>3307</v>
      </c>
      <c r="G195" s="33">
        <f t="shared" si="6"/>
        <v>9.2100000000000009</v>
      </c>
    </row>
    <row r="196" spans="1:7">
      <c r="A196" s="29">
        <v>40820</v>
      </c>
      <c r="B196" s="30" t="s">
        <v>3785</v>
      </c>
      <c r="C196" s="31" t="s">
        <v>2498</v>
      </c>
      <c r="D196" s="32">
        <v>5.19</v>
      </c>
      <c r="E196" s="37">
        <f t="shared" si="7"/>
        <v>4.21</v>
      </c>
      <c r="F196" s="30" t="s">
        <v>3307</v>
      </c>
      <c r="G196" s="33">
        <f t="shared" si="6"/>
        <v>4.42</v>
      </c>
    </row>
    <row r="197" spans="1:7">
      <c r="A197" s="29">
        <v>100394</v>
      </c>
      <c r="B197" s="30" t="s">
        <v>2599</v>
      </c>
      <c r="C197" s="31" t="s">
        <v>19</v>
      </c>
      <c r="D197" s="32">
        <v>22.07</v>
      </c>
      <c r="E197" s="37">
        <f t="shared" si="7"/>
        <v>17.899999999999999</v>
      </c>
      <c r="F197" s="30" t="s">
        <v>97</v>
      </c>
      <c r="G197" s="33">
        <f t="shared" si="6"/>
        <v>18.78</v>
      </c>
    </row>
    <row r="198" spans="1:7">
      <c r="A198" s="29">
        <v>40376</v>
      </c>
      <c r="B198" s="30" t="s">
        <v>3308</v>
      </c>
      <c r="C198" s="31" t="s">
        <v>19</v>
      </c>
      <c r="D198" s="32">
        <v>19.87</v>
      </c>
      <c r="E198" s="37">
        <f t="shared" si="7"/>
        <v>16.12</v>
      </c>
      <c r="F198" s="30" t="s">
        <v>97</v>
      </c>
      <c r="G198" s="33">
        <f t="shared" si="6"/>
        <v>16.920000000000002</v>
      </c>
    </row>
    <row r="199" spans="1:7">
      <c r="A199" s="29">
        <v>43351</v>
      </c>
      <c r="B199" s="30" t="s">
        <v>3309</v>
      </c>
      <c r="C199" s="31" t="s">
        <v>19</v>
      </c>
      <c r="D199" s="32">
        <v>17.649999999999999</v>
      </c>
      <c r="E199" s="37">
        <f t="shared" si="7"/>
        <v>14.32</v>
      </c>
      <c r="F199" s="30" t="s">
        <v>97</v>
      </c>
      <c r="G199" s="33">
        <f t="shared" si="6"/>
        <v>15.03</v>
      </c>
    </row>
    <row r="200" spans="1:7">
      <c r="A200" s="29">
        <v>43350</v>
      </c>
      <c r="B200" s="30" t="s">
        <v>3310</v>
      </c>
      <c r="C200" s="31" t="s">
        <v>19</v>
      </c>
      <c r="D200" s="32">
        <v>18.11</v>
      </c>
      <c r="E200" s="37">
        <f t="shared" si="7"/>
        <v>14.69</v>
      </c>
      <c r="F200" s="30" t="s">
        <v>97</v>
      </c>
      <c r="G200" s="33">
        <f t="shared" si="6"/>
        <v>15.42</v>
      </c>
    </row>
    <row r="201" spans="1:7">
      <c r="A201" s="29">
        <v>41261</v>
      </c>
      <c r="B201" s="30" t="s">
        <v>3311</v>
      </c>
      <c r="C201" s="31" t="s">
        <v>19</v>
      </c>
      <c r="D201" s="32">
        <v>18.04</v>
      </c>
      <c r="E201" s="37">
        <f t="shared" si="7"/>
        <v>14.63</v>
      </c>
      <c r="F201" s="30" t="s">
        <v>97</v>
      </c>
      <c r="G201" s="33">
        <f t="shared" si="6"/>
        <v>15.35</v>
      </c>
    </row>
    <row r="202" spans="1:7">
      <c r="A202" s="29">
        <v>41023</v>
      </c>
      <c r="B202" s="30" t="s">
        <v>2600</v>
      </c>
      <c r="C202" s="31" t="s">
        <v>81</v>
      </c>
      <c r="D202" s="32">
        <v>98.55</v>
      </c>
      <c r="E202" s="37">
        <f t="shared" si="7"/>
        <v>79.92</v>
      </c>
      <c r="F202" s="30" t="s">
        <v>97</v>
      </c>
      <c r="G202" s="33">
        <f t="shared" si="6"/>
        <v>83.85</v>
      </c>
    </row>
    <row r="203" spans="1:7">
      <c r="A203" s="29">
        <v>41575</v>
      </c>
      <c r="B203" s="34" t="s">
        <v>3317</v>
      </c>
      <c r="C203" s="31" t="s">
        <v>2498</v>
      </c>
      <c r="D203" s="32">
        <v>62.85</v>
      </c>
      <c r="E203" s="37">
        <f t="shared" si="7"/>
        <v>50.97</v>
      </c>
      <c r="F203" s="30" t="s">
        <v>3307</v>
      </c>
      <c r="G203" s="33">
        <f t="shared" si="6"/>
        <v>53.48</v>
      </c>
    </row>
    <row r="204" spans="1:7">
      <c r="A204" s="29">
        <v>40346</v>
      </c>
      <c r="B204" s="30" t="s">
        <v>2601</v>
      </c>
      <c r="C204" s="31" t="s">
        <v>2498</v>
      </c>
      <c r="D204" s="32">
        <v>104.63</v>
      </c>
      <c r="E204" s="37">
        <f t="shared" si="7"/>
        <v>84.85</v>
      </c>
      <c r="F204" s="30" t="s">
        <v>3307</v>
      </c>
      <c r="G204" s="33">
        <f t="shared" si="6"/>
        <v>89.02</v>
      </c>
    </row>
    <row r="205" spans="1:7">
      <c r="A205" s="29">
        <v>40345</v>
      </c>
      <c r="B205" s="30" t="s">
        <v>2602</v>
      </c>
      <c r="C205" s="31" t="s">
        <v>2498</v>
      </c>
      <c r="D205" s="32">
        <v>69.08</v>
      </c>
      <c r="E205" s="37">
        <f t="shared" si="7"/>
        <v>56.02</v>
      </c>
      <c r="F205" s="30" t="s">
        <v>3307</v>
      </c>
      <c r="G205" s="33">
        <f t="shared" si="6"/>
        <v>58.77</v>
      </c>
    </row>
    <row r="206" spans="1:7">
      <c r="A206" s="29">
        <v>40343</v>
      </c>
      <c r="B206" s="30" t="s">
        <v>2603</v>
      </c>
      <c r="C206" s="31" t="s">
        <v>75</v>
      </c>
      <c r="D206" s="32">
        <v>410.91</v>
      </c>
      <c r="E206" s="37">
        <f t="shared" si="7"/>
        <v>333.21</v>
      </c>
      <c r="F206" s="30" t="s">
        <v>3307</v>
      </c>
      <c r="G206" s="33">
        <f t="shared" si="6"/>
        <v>349.57</v>
      </c>
    </row>
    <row r="207" spans="1:7">
      <c r="A207" s="29">
        <v>40344</v>
      </c>
      <c r="B207" s="30" t="s">
        <v>2604</v>
      </c>
      <c r="C207" s="31" t="s">
        <v>75</v>
      </c>
      <c r="D207" s="32">
        <v>303.24</v>
      </c>
      <c r="E207" s="37">
        <f t="shared" si="7"/>
        <v>245.9</v>
      </c>
      <c r="F207" s="30" t="s">
        <v>3307</v>
      </c>
      <c r="G207" s="33">
        <f t="shared" si="6"/>
        <v>257.97000000000003</v>
      </c>
    </row>
    <row r="208" spans="1:7">
      <c r="A208" s="29">
        <v>41027</v>
      </c>
      <c r="B208" s="30" t="s">
        <v>2605</v>
      </c>
      <c r="C208" s="31" t="s">
        <v>75</v>
      </c>
      <c r="D208" s="32">
        <v>33.82</v>
      </c>
      <c r="E208" s="37">
        <f t="shared" si="7"/>
        <v>27.43</v>
      </c>
      <c r="F208" s="30" t="s">
        <v>97</v>
      </c>
      <c r="G208" s="33">
        <f t="shared" si="6"/>
        <v>28.78</v>
      </c>
    </row>
    <row r="209" spans="1:7">
      <c r="A209" s="29">
        <v>40337</v>
      </c>
      <c r="B209" s="30" t="s">
        <v>2606</v>
      </c>
      <c r="C209" s="31" t="s">
        <v>2498</v>
      </c>
      <c r="D209" s="32">
        <v>210.4</v>
      </c>
      <c r="E209" s="37">
        <f t="shared" si="7"/>
        <v>170.62</v>
      </c>
      <c r="F209" s="30" t="s">
        <v>97</v>
      </c>
      <c r="G209" s="33">
        <f t="shared" si="6"/>
        <v>179</v>
      </c>
    </row>
    <row r="210" spans="1:7">
      <c r="A210" s="29">
        <v>40395</v>
      </c>
      <c r="B210" s="30" t="s">
        <v>2607</v>
      </c>
      <c r="C210" s="31" t="s">
        <v>2498</v>
      </c>
      <c r="D210" s="32">
        <v>27.37</v>
      </c>
      <c r="E210" s="37">
        <f t="shared" si="7"/>
        <v>22.2</v>
      </c>
      <c r="F210" s="30" t="s">
        <v>97</v>
      </c>
      <c r="G210" s="33">
        <f t="shared" si="6"/>
        <v>23.29</v>
      </c>
    </row>
    <row r="211" spans="1:7">
      <c r="A211" s="29">
        <v>40300</v>
      </c>
      <c r="B211" s="30" t="s">
        <v>2608</v>
      </c>
      <c r="C211" s="31" t="s">
        <v>75</v>
      </c>
      <c r="D211" s="32">
        <v>58.47</v>
      </c>
      <c r="E211" s="37">
        <f t="shared" si="7"/>
        <v>47.42</v>
      </c>
      <c r="F211" s="30" t="s">
        <v>97</v>
      </c>
      <c r="G211" s="33">
        <f t="shared" si="6"/>
        <v>49.75</v>
      </c>
    </row>
    <row r="212" spans="1:7">
      <c r="A212" s="29">
        <v>40348</v>
      </c>
      <c r="B212" s="30" t="s">
        <v>3325</v>
      </c>
      <c r="C212" s="31" t="s">
        <v>75</v>
      </c>
      <c r="D212" s="32">
        <v>508.91</v>
      </c>
      <c r="E212" s="37">
        <f t="shared" si="7"/>
        <v>412.68</v>
      </c>
      <c r="F212" s="30" t="s">
        <v>3307</v>
      </c>
      <c r="G212" s="33">
        <f t="shared" si="6"/>
        <v>432.94</v>
      </c>
    </row>
    <row r="213" spans="1:7">
      <c r="A213" s="29">
        <v>40347</v>
      </c>
      <c r="B213" s="30" t="s">
        <v>3326</v>
      </c>
      <c r="C213" s="31" t="s">
        <v>75</v>
      </c>
      <c r="D213" s="32">
        <v>929.66</v>
      </c>
      <c r="E213" s="37">
        <f t="shared" si="7"/>
        <v>753.86</v>
      </c>
      <c r="F213" s="30" t="s">
        <v>3307</v>
      </c>
      <c r="G213" s="33">
        <f t="shared" si="6"/>
        <v>790.87</v>
      </c>
    </row>
    <row r="214" spans="1:7">
      <c r="A214" s="29">
        <v>41415</v>
      </c>
      <c r="B214" s="30" t="s">
        <v>2609</v>
      </c>
      <c r="C214" s="31" t="s">
        <v>75</v>
      </c>
      <c r="D214" s="32">
        <v>523.59</v>
      </c>
      <c r="E214" s="37">
        <f t="shared" si="7"/>
        <v>424.58</v>
      </c>
      <c r="F214" s="30" t="s">
        <v>3307</v>
      </c>
      <c r="G214" s="33">
        <f t="shared" si="6"/>
        <v>445.42</v>
      </c>
    </row>
    <row r="215" spans="1:7">
      <c r="A215" s="29">
        <v>42257</v>
      </c>
      <c r="B215" s="30" t="s">
        <v>2610</v>
      </c>
      <c r="C215" s="31" t="s">
        <v>75</v>
      </c>
      <c r="D215" s="32">
        <v>8.43</v>
      </c>
      <c r="E215" s="37">
        <f t="shared" si="7"/>
        <v>6.84</v>
      </c>
      <c r="F215" s="30" t="s">
        <v>97</v>
      </c>
      <c r="G215" s="33">
        <f t="shared" si="6"/>
        <v>7.18</v>
      </c>
    </row>
    <row r="216" spans="1:7">
      <c r="A216" s="29">
        <v>40519</v>
      </c>
      <c r="B216" s="30" t="s">
        <v>2611</v>
      </c>
      <c r="C216" s="31" t="s">
        <v>81</v>
      </c>
      <c r="D216" s="32">
        <v>297.36</v>
      </c>
      <c r="E216" s="37">
        <f t="shared" si="7"/>
        <v>241.13</v>
      </c>
      <c r="F216" s="30" t="s">
        <v>3307</v>
      </c>
      <c r="G216" s="33">
        <f t="shared" si="6"/>
        <v>252.97</v>
      </c>
    </row>
    <row r="217" spans="1:7">
      <c r="A217" s="29">
        <v>40520</v>
      </c>
      <c r="B217" s="30" t="s">
        <v>2612</v>
      </c>
      <c r="C217" s="31" t="s">
        <v>81</v>
      </c>
      <c r="D217" s="32">
        <v>464.43</v>
      </c>
      <c r="E217" s="37">
        <f t="shared" si="7"/>
        <v>376.61</v>
      </c>
      <c r="F217" s="30" t="s">
        <v>3307</v>
      </c>
      <c r="G217" s="33">
        <f t="shared" si="6"/>
        <v>395.1</v>
      </c>
    </row>
    <row r="218" spans="1:7">
      <c r="A218" s="29">
        <v>40521</v>
      </c>
      <c r="B218" s="30" t="s">
        <v>2613</v>
      </c>
      <c r="C218" s="31" t="s">
        <v>81</v>
      </c>
      <c r="D218" s="32">
        <v>667.92</v>
      </c>
      <c r="E218" s="37">
        <f t="shared" si="7"/>
        <v>541.62</v>
      </c>
      <c r="F218" s="30" t="s">
        <v>3307</v>
      </c>
      <c r="G218" s="33">
        <f t="shared" si="6"/>
        <v>568.21</v>
      </c>
    </row>
    <row r="219" spans="1:7">
      <c r="A219" s="29">
        <v>40522</v>
      </c>
      <c r="B219" s="30" t="s">
        <v>2614</v>
      </c>
      <c r="C219" s="31" t="s">
        <v>81</v>
      </c>
      <c r="D219" s="32">
        <v>901.34</v>
      </c>
      <c r="E219" s="37">
        <f t="shared" si="7"/>
        <v>730.9</v>
      </c>
      <c r="F219" s="30" t="s">
        <v>3307</v>
      </c>
      <c r="G219" s="33">
        <f t="shared" si="6"/>
        <v>766.78</v>
      </c>
    </row>
    <row r="220" spans="1:7">
      <c r="A220" s="29">
        <v>40523</v>
      </c>
      <c r="B220" s="30" t="s">
        <v>2615</v>
      </c>
      <c r="C220" s="31" t="s">
        <v>81</v>
      </c>
      <c r="D220" s="32">
        <v>1300.77</v>
      </c>
      <c r="E220" s="37">
        <f t="shared" si="7"/>
        <v>1054.8</v>
      </c>
      <c r="F220" s="30" t="s">
        <v>3307</v>
      </c>
      <c r="G220" s="33">
        <f t="shared" si="6"/>
        <v>1106.58</v>
      </c>
    </row>
    <row r="221" spans="1:7">
      <c r="A221" s="29">
        <v>40513</v>
      </c>
      <c r="B221" s="30" t="s">
        <v>2616</v>
      </c>
      <c r="C221" s="31" t="s">
        <v>81</v>
      </c>
      <c r="D221" s="32">
        <v>106.93</v>
      </c>
      <c r="E221" s="37">
        <f t="shared" si="7"/>
        <v>86.71</v>
      </c>
      <c r="F221" s="30" t="s">
        <v>3307</v>
      </c>
      <c r="G221" s="33">
        <f t="shared" si="6"/>
        <v>90.97</v>
      </c>
    </row>
    <row r="222" spans="1:7">
      <c r="A222" s="29">
        <v>40514</v>
      </c>
      <c r="B222" s="30" t="s">
        <v>2617</v>
      </c>
      <c r="C222" s="31" t="s">
        <v>81</v>
      </c>
      <c r="D222" s="32">
        <v>178.6</v>
      </c>
      <c r="E222" s="37">
        <f t="shared" si="7"/>
        <v>144.83000000000001</v>
      </c>
      <c r="F222" s="30" t="s">
        <v>3307</v>
      </c>
      <c r="G222" s="33">
        <f t="shared" si="6"/>
        <v>151.94</v>
      </c>
    </row>
    <row r="223" spans="1:7">
      <c r="A223" s="29">
        <v>40515</v>
      </c>
      <c r="B223" s="30" t="s">
        <v>2618</v>
      </c>
      <c r="C223" s="31" t="s">
        <v>81</v>
      </c>
      <c r="D223" s="32">
        <v>271.82</v>
      </c>
      <c r="E223" s="37">
        <f t="shared" si="7"/>
        <v>220.42</v>
      </c>
      <c r="F223" s="30" t="s">
        <v>3307</v>
      </c>
      <c r="G223" s="33">
        <f t="shared" si="6"/>
        <v>231.24</v>
      </c>
    </row>
    <row r="224" spans="1:7">
      <c r="A224" s="29">
        <v>40516</v>
      </c>
      <c r="B224" s="30" t="s">
        <v>2619</v>
      </c>
      <c r="C224" s="31" t="s">
        <v>81</v>
      </c>
      <c r="D224" s="32">
        <v>382.99</v>
      </c>
      <c r="E224" s="37">
        <f t="shared" si="7"/>
        <v>310.57</v>
      </c>
      <c r="F224" s="30" t="s">
        <v>3307</v>
      </c>
      <c r="G224" s="33">
        <f t="shared" si="6"/>
        <v>325.82</v>
      </c>
    </row>
    <row r="225" spans="1:7">
      <c r="A225" s="29">
        <v>40517</v>
      </c>
      <c r="B225" s="30" t="s">
        <v>2620</v>
      </c>
      <c r="C225" s="31" t="s">
        <v>81</v>
      </c>
      <c r="D225" s="32">
        <v>509.64</v>
      </c>
      <c r="E225" s="37">
        <f t="shared" si="7"/>
        <v>413.27</v>
      </c>
      <c r="F225" s="30" t="s">
        <v>3307</v>
      </c>
      <c r="G225" s="33">
        <f t="shared" si="6"/>
        <v>433.56</v>
      </c>
    </row>
    <row r="226" spans="1:7">
      <c r="A226" s="29">
        <v>40518</v>
      </c>
      <c r="B226" s="30" t="s">
        <v>2621</v>
      </c>
      <c r="C226" s="31" t="s">
        <v>81</v>
      </c>
      <c r="D226" s="32">
        <v>723.44</v>
      </c>
      <c r="E226" s="37">
        <f t="shared" si="7"/>
        <v>586.64</v>
      </c>
      <c r="F226" s="30" t="s">
        <v>3307</v>
      </c>
      <c r="G226" s="33">
        <f t="shared" si="6"/>
        <v>615.44000000000005</v>
      </c>
    </row>
    <row r="227" spans="1:7">
      <c r="A227" s="29">
        <v>40524</v>
      </c>
      <c r="B227" s="30" t="s">
        <v>2622</v>
      </c>
      <c r="C227" s="31" t="s">
        <v>81</v>
      </c>
      <c r="D227" s="32">
        <v>414.12</v>
      </c>
      <c r="E227" s="37">
        <f t="shared" si="7"/>
        <v>335.81</v>
      </c>
      <c r="F227" s="30" t="s">
        <v>3307</v>
      </c>
      <c r="G227" s="33">
        <f t="shared" si="6"/>
        <v>352.3</v>
      </c>
    </row>
    <row r="228" spans="1:7">
      <c r="A228" s="29">
        <v>40525</v>
      </c>
      <c r="B228" s="30" t="s">
        <v>2623</v>
      </c>
      <c r="C228" s="31" t="s">
        <v>81</v>
      </c>
      <c r="D228" s="32">
        <v>658.04</v>
      </c>
      <c r="E228" s="37">
        <f t="shared" si="7"/>
        <v>533.61</v>
      </c>
      <c r="F228" s="30" t="s">
        <v>3307</v>
      </c>
      <c r="G228" s="33">
        <f t="shared" si="6"/>
        <v>559.80999999999995</v>
      </c>
    </row>
    <row r="229" spans="1:7">
      <c r="A229" s="29">
        <v>40526</v>
      </c>
      <c r="B229" s="30" t="s">
        <v>2624</v>
      </c>
      <c r="C229" s="31" t="s">
        <v>81</v>
      </c>
      <c r="D229" s="32">
        <v>952.35</v>
      </c>
      <c r="E229" s="37">
        <f t="shared" si="7"/>
        <v>772.26</v>
      </c>
      <c r="F229" s="30" t="s">
        <v>3307</v>
      </c>
      <c r="G229" s="33">
        <f t="shared" si="6"/>
        <v>810.17</v>
      </c>
    </row>
    <row r="230" spans="1:7">
      <c r="A230" s="29">
        <v>40527</v>
      </c>
      <c r="B230" s="30" t="s">
        <v>2625</v>
      </c>
      <c r="C230" s="31" t="s">
        <v>81</v>
      </c>
      <c r="D230" s="32">
        <v>1293.05</v>
      </c>
      <c r="E230" s="37">
        <f t="shared" si="7"/>
        <v>1048.54</v>
      </c>
      <c r="F230" s="30" t="s">
        <v>3307</v>
      </c>
      <c r="G230" s="33">
        <f t="shared" si="6"/>
        <v>1100.01</v>
      </c>
    </row>
    <row r="231" spans="1:7">
      <c r="A231" s="29">
        <v>40528</v>
      </c>
      <c r="B231" s="30" t="s">
        <v>2626</v>
      </c>
      <c r="C231" s="31" t="s">
        <v>81</v>
      </c>
      <c r="D231" s="32">
        <v>1878.11</v>
      </c>
      <c r="E231" s="37">
        <f t="shared" si="7"/>
        <v>1522.96</v>
      </c>
      <c r="F231" s="30" t="s">
        <v>3307</v>
      </c>
      <c r="G231" s="33">
        <f t="shared" si="6"/>
        <v>1597.71</v>
      </c>
    </row>
    <row r="232" spans="1:7">
      <c r="A232" s="29">
        <v>41177</v>
      </c>
      <c r="B232" s="30" t="s">
        <v>3335</v>
      </c>
      <c r="C232" s="31" t="s">
        <v>81</v>
      </c>
      <c r="D232" s="32">
        <v>51.88</v>
      </c>
      <c r="E232" s="37">
        <f t="shared" si="7"/>
        <v>42.07</v>
      </c>
      <c r="F232" s="30" t="s">
        <v>3307</v>
      </c>
      <c r="G232" s="33">
        <f t="shared" si="6"/>
        <v>44.14</v>
      </c>
    </row>
    <row r="233" spans="1:7">
      <c r="A233" s="29">
        <v>100391</v>
      </c>
      <c r="B233" s="30" t="s">
        <v>3336</v>
      </c>
      <c r="C233" s="31" t="s">
        <v>81</v>
      </c>
      <c r="D233" s="32">
        <v>57.8</v>
      </c>
      <c r="E233" s="37">
        <f t="shared" si="7"/>
        <v>46.87</v>
      </c>
      <c r="F233" s="30" t="s">
        <v>3307</v>
      </c>
      <c r="G233" s="33">
        <f t="shared" si="6"/>
        <v>49.18</v>
      </c>
    </row>
    <row r="234" spans="1:7">
      <c r="A234" s="29">
        <v>41172</v>
      </c>
      <c r="B234" s="30" t="s">
        <v>3337</v>
      </c>
      <c r="C234" s="31" t="s">
        <v>81</v>
      </c>
      <c r="D234" s="32">
        <v>94.84</v>
      </c>
      <c r="E234" s="37">
        <f t="shared" si="7"/>
        <v>76.91</v>
      </c>
      <c r="F234" s="30" t="s">
        <v>3307</v>
      </c>
      <c r="G234" s="33">
        <f t="shared" si="6"/>
        <v>80.69</v>
      </c>
    </row>
    <row r="235" spans="1:7">
      <c r="A235" s="29">
        <v>40620</v>
      </c>
      <c r="B235" s="30" t="s">
        <v>2627</v>
      </c>
      <c r="C235" s="31" t="s">
        <v>2485</v>
      </c>
      <c r="D235" s="32">
        <v>20710.48</v>
      </c>
      <c r="E235" s="37">
        <f t="shared" si="7"/>
        <v>16794.099999999999</v>
      </c>
      <c r="F235" s="30" t="s">
        <v>97</v>
      </c>
      <c r="G235" s="33">
        <f t="shared" si="6"/>
        <v>17618.38</v>
      </c>
    </row>
    <row r="236" spans="1:7">
      <c r="A236" s="29">
        <v>40626</v>
      </c>
      <c r="B236" s="30" t="s">
        <v>2628</v>
      </c>
      <c r="C236" s="31" t="s">
        <v>2485</v>
      </c>
      <c r="D236" s="32">
        <v>20154.43</v>
      </c>
      <c r="E236" s="37">
        <f t="shared" si="7"/>
        <v>16343.2</v>
      </c>
      <c r="F236" s="30" t="s">
        <v>97</v>
      </c>
      <c r="G236" s="33">
        <f t="shared" si="6"/>
        <v>17145.349999999999</v>
      </c>
    </row>
    <row r="237" spans="1:7">
      <c r="A237" s="29">
        <v>40621</v>
      </c>
      <c r="B237" s="30" t="s">
        <v>2629</v>
      </c>
      <c r="C237" s="31" t="s">
        <v>2485</v>
      </c>
      <c r="D237" s="32">
        <v>31874</v>
      </c>
      <c r="E237" s="37">
        <f t="shared" si="7"/>
        <v>25846.58</v>
      </c>
      <c r="F237" s="30" t="s">
        <v>97</v>
      </c>
      <c r="G237" s="33">
        <f t="shared" si="6"/>
        <v>27115.16</v>
      </c>
    </row>
    <row r="238" spans="1:7">
      <c r="A238" s="29">
        <v>40622</v>
      </c>
      <c r="B238" s="30" t="s">
        <v>2630</v>
      </c>
      <c r="C238" s="31" t="s">
        <v>2485</v>
      </c>
      <c r="D238" s="32">
        <v>50826.02</v>
      </c>
      <c r="E238" s="37">
        <f t="shared" si="7"/>
        <v>41214.75</v>
      </c>
      <c r="F238" s="30" t="s">
        <v>97</v>
      </c>
      <c r="G238" s="33">
        <f t="shared" si="6"/>
        <v>43237.62</v>
      </c>
    </row>
    <row r="239" spans="1:7">
      <c r="A239" s="29">
        <v>40627</v>
      </c>
      <c r="B239" s="30" t="s">
        <v>2631</v>
      </c>
      <c r="C239" s="31" t="s">
        <v>2485</v>
      </c>
      <c r="D239" s="32">
        <v>37363.620000000003</v>
      </c>
      <c r="E239" s="37">
        <f t="shared" si="7"/>
        <v>30298.11</v>
      </c>
      <c r="F239" s="30" t="s">
        <v>97</v>
      </c>
      <c r="G239" s="33">
        <f t="shared" si="6"/>
        <v>31785.18</v>
      </c>
    </row>
    <row r="240" spans="1:7">
      <c r="A240" s="29">
        <v>40623</v>
      </c>
      <c r="B240" s="30" t="s">
        <v>2632</v>
      </c>
      <c r="C240" s="31" t="s">
        <v>2485</v>
      </c>
      <c r="D240" s="32">
        <v>44410.97</v>
      </c>
      <c r="E240" s="37">
        <f t="shared" si="7"/>
        <v>36012.79</v>
      </c>
      <c r="F240" s="30" t="s">
        <v>97</v>
      </c>
      <c r="G240" s="33">
        <f t="shared" si="6"/>
        <v>37780.339999999997</v>
      </c>
    </row>
    <row r="241" spans="1:7">
      <c r="A241" s="29">
        <v>40624</v>
      </c>
      <c r="B241" s="30" t="s">
        <v>2633</v>
      </c>
      <c r="C241" s="31" t="s">
        <v>2485</v>
      </c>
      <c r="D241" s="32">
        <v>57595.43</v>
      </c>
      <c r="E241" s="37">
        <f t="shared" si="7"/>
        <v>46704.05</v>
      </c>
      <c r="F241" s="30" t="s">
        <v>97</v>
      </c>
      <c r="G241" s="33">
        <f t="shared" si="6"/>
        <v>48996.34</v>
      </c>
    </row>
    <row r="242" spans="1:7">
      <c r="A242" s="29">
        <v>40625</v>
      </c>
      <c r="B242" s="30" t="s">
        <v>2634</v>
      </c>
      <c r="C242" s="31" t="s">
        <v>2485</v>
      </c>
      <c r="D242" s="32">
        <v>64068.06</v>
      </c>
      <c r="E242" s="37">
        <f t="shared" si="7"/>
        <v>51952.7</v>
      </c>
      <c r="F242" s="30" t="s">
        <v>97</v>
      </c>
      <c r="G242" s="33">
        <f t="shared" si="6"/>
        <v>54502.6</v>
      </c>
    </row>
    <row r="243" spans="1:7">
      <c r="A243" s="29">
        <v>40613</v>
      </c>
      <c r="B243" s="30" t="s">
        <v>2635</v>
      </c>
      <c r="C243" s="31" t="s">
        <v>2485</v>
      </c>
      <c r="D243" s="32">
        <v>17727.34</v>
      </c>
      <c r="E243" s="37">
        <f t="shared" si="7"/>
        <v>14375.08</v>
      </c>
      <c r="F243" s="30" t="s">
        <v>97</v>
      </c>
      <c r="G243" s="33">
        <f t="shared" si="6"/>
        <v>15080.63</v>
      </c>
    </row>
    <row r="244" spans="1:7">
      <c r="A244" s="29">
        <v>40614</v>
      </c>
      <c r="B244" s="30" t="s">
        <v>2636</v>
      </c>
      <c r="C244" s="31" t="s">
        <v>2485</v>
      </c>
      <c r="D244" s="32">
        <v>27613.01</v>
      </c>
      <c r="E244" s="37">
        <f t="shared" si="7"/>
        <v>22391.35</v>
      </c>
      <c r="F244" s="30" t="s">
        <v>97</v>
      </c>
      <c r="G244" s="33">
        <f t="shared" si="6"/>
        <v>23490.34</v>
      </c>
    </row>
    <row r="245" spans="1:7">
      <c r="A245" s="29">
        <v>40615</v>
      </c>
      <c r="B245" s="30" t="s">
        <v>2637</v>
      </c>
      <c r="C245" s="31" t="s">
        <v>2485</v>
      </c>
      <c r="D245" s="32">
        <v>42444.51</v>
      </c>
      <c r="E245" s="37">
        <f t="shared" si="7"/>
        <v>34418.19</v>
      </c>
      <c r="F245" s="30" t="s">
        <v>97</v>
      </c>
      <c r="G245" s="33">
        <f t="shared" si="6"/>
        <v>36107.47</v>
      </c>
    </row>
    <row r="246" spans="1:7">
      <c r="A246" s="29">
        <v>40616</v>
      </c>
      <c r="B246" s="30" t="s">
        <v>2638</v>
      </c>
      <c r="C246" s="31" t="s">
        <v>2485</v>
      </c>
      <c r="D246" s="32">
        <v>36555.32</v>
      </c>
      <c r="E246" s="37">
        <f t="shared" si="7"/>
        <v>29642.66</v>
      </c>
      <c r="F246" s="30" t="s">
        <v>97</v>
      </c>
      <c r="G246" s="33">
        <f t="shared" si="6"/>
        <v>31097.56</v>
      </c>
    </row>
    <row r="247" spans="1:7">
      <c r="A247" s="29">
        <v>40617</v>
      </c>
      <c r="B247" s="30" t="s">
        <v>2639</v>
      </c>
      <c r="C247" s="31" t="s">
        <v>2485</v>
      </c>
      <c r="D247" s="32">
        <v>47522.85</v>
      </c>
      <c r="E247" s="37">
        <f t="shared" si="7"/>
        <v>38536.21</v>
      </c>
      <c r="F247" s="30" t="s">
        <v>97</v>
      </c>
      <c r="G247" s="33">
        <f t="shared" si="6"/>
        <v>40427.61</v>
      </c>
    </row>
    <row r="248" spans="1:7">
      <c r="A248" s="29">
        <v>40618</v>
      </c>
      <c r="B248" s="30" t="s">
        <v>2640</v>
      </c>
      <c r="C248" s="31" t="s">
        <v>2485</v>
      </c>
      <c r="D248" s="32">
        <v>52631.71</v>
      </c>
      <c r="E248" s="37">
        <f t="shared" si="7"/>
        <v>42678.98</v>
      </c>
      <c r="F248" s="30" t="s">
        <v>97</v>
      </c>
      <c r="G248" s="33">
        <f t="shared" si="6"/>
        <v>44773.71</v>
      </c>
    </row>
    <row r="249" spans="1:7">
      <c r="A249" s="29">
        <v>40629</v>
      </c>
      <c r="B249" s="30" t="s">
        <v>2641</v>
      </c>
      <c r="C249" s="31" t="s">
        <v>2485</v>
      </c>
      <c r="D249" s="32">
        <v>25684.31</v>
      </c>
      <c r="E249" s="37">
        <f t="shared" si="7"/>
        <v>20827.37</v>
      </c>
      <c r="F249" s="30" t="s">
        <v>97</v>
      </c>
      <c r="G249" s="33">
        <f t="shared" si="6"/>
        <v>21849.599999999999</v>
      </c>
    </row>
    <row r="250" spans="1:7">
      <c r="A250" s="29">
        <v>40630</v>
      </c>
      <c r="B250" s="30" t="s">
        <v>2642</v>
      </c>
      <c r="C250" s="31" t="s">
        <v>2485</v>
      </c>
      <c r="D250" s="32">
        <v>39011.93</v>
      </c>
      <c r="E250" s="37">
        <f t="shared" si="7"/>
        <v>31634.720000000001</v>
      </c>
      <c r="F250" s="30" t="s">
        <v>97</v>
      </c>
      <c r="G250" s="33">
        <f t="shared" si="6"/>
        <v>33187.39</v>
      </c>
    </row>
    <row r="251" spans="1:7">
      <c r="A251" s="29">
        <v>40631</v>
      </c>
      <c r="B251" s="30" t="s">
        <v>2643</v>
      </c>
      <c r="C251" s="31" t="s">
        <v>2485</v>
      </c>
      <c r="D251" s="32">
        <v>60239.25</v>
      </c>
      <c r="E251" s="37">
        <f t="shared" si="7"/>
        <v>48847.92</v>
      </c>
      <c r="F251" s="30" t="s">
        <v>97</v>
      </c>
      <c r="G251" s="33">
        <f t="shared" si="6"/>
        <v>51245.43</v>
      </c>
    </row>
    <row r="252" spans="1:7">
      <c r="A252" s="29">
        <v>40632</v>
      </c>
      <c r="B252" s="30" t="s">
        <v>2644</v>
      </c>
      <c r="C252" s="31" t="s">
        <v>2485</v>
      </c>
      <c r="D252" s="32">
        <v>55046.080000000002</v>
      </c>
      <c r="E252" s="37">
        <f t="shared" si="7"/>
        <v>44636.79</v>
      </c>
      <c r="F252" s="30" t="s">
        <v>97</v>
      </c>
      <c r="G252" s="33">
        <f t="shared" ref="G252:G309" si="8">ROUNDUP(E252*$H$2,2)</f>
        <v>46827.61</v>
      </c>
    </row>
    <row r="253" spans="1:7">
      <c r="A253" s="29">
        <v>40633</v>
      </c>
      <c r="B253" s="30" t="s">
        <v>2645</v>
      </c>
      <c r="C253" s="31" t="s">
        <v>2485</v>
      </c>
      <c r="D253" s="32">
        <v>68860.05</v>
      </c>
      <c r="E253" s="37">
        <f t="shared" si="7"/>
        <v>55838.51</v>
      </c>
      <c r="F253" s="30" t="s">
        <v>97</v>
      </c>
      <c r="G253" s="33">
        <f t="shared" si="8"/>
        <v>58579.12</v>
      </c>
    </row>
    <row r="254" spans="1:7">
      <c r="A254" s="29">
        <v>40634</v>
      </c>
      <c r="B254" s="30" t="s">
        <v>2646</v>
      </c>
      <c r="C254" s="31" t="s">
        <v>2485</v>
      </c>
      <c r="D254" s="32">
        <v>77528.69</v>
      </c>
      <c r="E254" s="37">
        <f t="shared" si="7"/>
        <v>62867.9</v>
      </c>
      <c r="F254" s="30" t="s">
        <v>97</v>
      </c>
      <c r="G254" s="33">
        <f t="shared" si="8"/>
        <v>65953.52</v>
      </c>
    </row>
    <row r="255" spans="1:7">
      <c r="A255" s="29">
        <v>40535</v>
      </c>
      <c r="B255" s="30" t="s">
        <v>2647</v>
      </c>
      <c r="C255" s="31" t="s">
        <v>2485</v>
      </c>
      <c r="D255" s="32">
        <v>1528.82</v>
      </c>
      <c r="E255" s="37">
        <f t="shared" si="7"/>
        <v>1239.72</v>
      </c>
      <c r="F255" s="30" t="s">
        <v>3307</v>
      </c>
      <c r="G255" s="33">
        <f t="shared" si="8"/>
        <v>1300.57</v>
      </c>
    </row>
    <row r="256" spans="1:7">
      <c r="A256" s="29">
        <v>40536</v>
      </c>
      <c r="B256" s="30" t="s">
        <v>2648</v>
      </c>
      <c r="C256" s="31" t="s">
        <v>2485</v>
      </c>
      <c r="D256" s="32">
        <v>2528.2600000000002</v>
      </c>
      <c r="E256" s="37">
        <f t="shared" si="7"/>
        <v>2050.17</v>
      </c>
      <c r="F256" s="30" t="s">
        <v>3307</v>
      </c>
      <c r="G256" s="33">
        <f t="shared" si="8"/>
        <v>2150.8000000000002</v>
      </c>
    </row>
    <row r="257" spans="1:7">
      <c r="A257" s="29">
        <v>40537</v>
      </c>
      <c r="B257" s="30" t="s">
        <v>2649</v>
      </c>
      <c r="C257" s="31" t="s">
        <v>2485</v>
      </c>
      <c r="D257" s="32">
        <v>4713.29</v>
      </c>
      <c r="E257" s="37">
        <f t="shared" si="7"/>
        <v>3822</v>
      </c>
      <c r="F257" s="30" t="s">
        <v>3307</v>
      </c>
      <c r="G257" s="33">
        <f t="shared" si="8"/>
        <v>4009.59</v>
      </c>
    </row>
    <row r="258" spans="1:7">
      <c r="A258" s="29">
        <v>40538</v>
      </c>
      <c r="B258" s="30" t="s">
        <v>2650</v>
      </c>
      <c r="C258" s="31" t="s">
        <v>2485</v>
      </c>
      <c r="D258" s="32">
        <v>6787.15</v>
      </c>
      <c r="E258" s="37">
        <f t="shared" ref="E258:E321" si="9">ROUNDUP(D258/(1+$L$2),2)</f>
        <v>5503.69</v>
      </c>
      <c r="F258" s="30" t="s">
        <v>3307</v>
      </c>
      <c r="G258" s="33">
        <f t="shared" si="8"/>
        <v>5773.82</v>
      </c>
    </row>
    <row r="259" spans="1:7">
      <c r="A259" s="29">
        <v>40539</v>
      </c>
      <c r="B259" s="30" t="s">
        <v>2651</v>
      </c>
      <c r="C259" s="31" t="s">
        <v>2485</v>
      </c>
      <c r="D259" s="32">
        <v>11882.54</v>
      </c>
      <c r="E259" s="37">
        <f t="shared" si="9"/>
        <v>9635.5400000000009</v>
      </c>
      <c r="F259" s="30" t="s">
        <v>3307</v>
      </c>
      <c r="G259" s="33">
        <f t="shared" si="8"/>
        <v>10108.469999999999</v>
      </c>
    </row>
    <row r="260" spans="1:7">
      <c r="A260" s="29">
        <v>40529</v>
      </c>
      <c r="B260" s="30" t="s">
        <v>2652</v>
      </c>
      <c r="C260" s="31" t="s">
        <v>2485</v>
      </c>
      <c r="D260" s="32">
        <v>443.18</v>
      </c>
      <c r="E260" s="37">
        <f t="shared" si="9"/>
        <v>359.38</v>
      </c>
      <c r="F260" s="30" t="s">
        <v>3307</v>
      </c>
      <c r="G260" s="33">
        <f t="shared" si="8"/>
        <v>377.02</v>
      </c>
    </row>
    <row r="261" spans="1:7">
      <c r="A261" s="29">
        <v>40530</v>
      </c>
      <c r="B261" s="30" t="s">
        <v>2653</v>
      </c>
      <c r="C261" s="31" t="s">
        <v>2485</v>
      </c>
      <c r="D261" s="32">
        <v>1340.62</v>
      </c>
      <c r="E261" s="37">
        <f t="shared" si="9"/>
        <v>1087.1099999999999</v>
      </c>
      <c r="F261" s="30" t="s">
        <v>3307</v>
      </c>
      <c r="G261" s="33">
        <f t="shared" si="8"/>
        <v>1140.47</v>
      </c>
    </row>
    <row r="262" spans="1:7">
      <c r="A262" s="29">
        <v>40531</v>
      </c>
      <c r="B262" s="30" t="s">
        <v>2654</v>
      </c>
      <c r="C262" s="31" t="s">
        <v>2485</v>
      </c>
      <c r="D262" s="32">
        <v>2215.27</v>
      </c>
      <c r="E262" s="37">
        <f t="shared" si="9"/>
        <v>1796.36</v>
      </c>
      <c r="F262" s="30" t="s">
        <v>3307</v>
      </c>
      <c r="G262" s="33">
        <f t="shared" si="8"/>
        <v>1884.53</v>
      </c>
    </row>
    <row r="263" spans="1:7">
      <c r="A263" s="29">
        <v>40532</v>
      </c>
      <c r="B263" s="30" t="s">
        <v>2655</v>
      </c>
      <c r="C263" s="31" t="s">
        <v>2485</v>
      </c>
      <c r="D263" s="32">
        <v>3390.62</v>
      </c>
      <c r="E263" s="37">
        <f t="shared" si="9"/>
        <v>2749.45</v>
      </c>
      <c r="F263" s="30" t="s">
        <v>3307</v>
      </c>
      <c r="G263" s="33">
        <f t="shared" si="8"/>
        <v>2884.4</v>
      </c>
    </row>
    <row r="264" spans="1:7">
      <c r="A264" s="29">
        <v>40533</v>
      </c>
      <c r="B264" s="30" t="s">
        <v>2656</v>
      </c>
      <c r="C264" s="31" t="s">
        <v>2485</v>
      </c>
      <c r="D264" s="32">
        <v>4868.71</v>
      </c>
      <c r="E264" s="37">
        <f t="shared" si="9"/>
        <v>3948.03</v>
      </c>
      <c r="F264" s="30" t="s">
        <v>3307</v>
      </c>
      <c r="G264" s="33">
        <f t="shared" si="8"/>
        <v>4141.8100000000004</v>
      </c>
    </row>
    <row r="265" spans="1:7">
      <c r="A265" s="29">
        <v>40534</v>
      </c>
      <c r="B265" s="30" t="s">
        <v>2657</v>
      </c>
      <c r="C265" s="31" t="s">
        <v>2485</v>
      </c>
      <c r="D265" s="32">
        <v>8736.76</v>
      </c>
      <c r="E265" s="37">
        <f t="shared" si="9"/>
        <v>7084.63</v>
      </c>
      <c r="F265" s="30" t="s">
        <v>3307</v>
      </c>
      <c r="G265" s="33">
        <f t="shared" si="8"/>
        <v>7432.36</v>
      </c>
    </row>
    <row r="266" spans="1:7">
      <c r="A266" s="29">
        <v>40540</v>
      </c>
      <c r="B266" s="30" t="s">
        <v>2658</v>
      </c>
      <c r="C266" s="31" t="s">
        <v>2485</v>
      </c>
      <c r="D266" s="32">
        <v>1903.91</v>
      </c>
      <c r="E266" s="37">
        <f t="shared" si="9"/>
        <v>1543.88</v>
      </c>
      <c r="F266" s="30" t="s">
        <v>3307</v>
      </c>
      <c r="G266" s="33">
        <f t="shared" si="8"/>
        <v>1619.66</v>
      </c>
    </row>
    <row r="267" spans="1:7">
      <c r="A267" s="29">
        <v>40541</v>
      </c>
      <c r="B267" s="30" t="s">
        <v>2659</v>
      </c>
      <c r="C267" s="31" t="s">
        <v>2485</v>
      </c>
      <c r="D267" s="32">
        <v>3097.69</v>
      </c>
      <c r="E267" s="37">
        <f t="shared" si="9"/>
        <v>2511.92</v>
      </c>
      <c r="F267" s="30" t="s">
        <v>3307</v>
      </c>
      <c r="G267" s="33">
        <f t="shared" si="8"/>
        <v>2635.21</v>
      </c>
    </row>
    <row r="268" spans="1:7">
      <c r="A268" s="29">
        <v>40542</v>
      </c>
      <c r="B268" s="30" t="s">
        <v>2660</v>
      </c>
      <c r="C268" s="31" t="s">
        <v>2485</v>
      </c>
      <c r="D268" s="32">
        <v>6035.94</v>
      </c>
      <c r="E268" s="37">
        <f t="shared" si="9"/>
        <v>4894.54</v>
      </c>
      <c r="F268" s="30" t="s">
        <v>3307</v>
      </c>
      <c r="G268" s="33">
        <f t="shared" si="8"/>
        <v>5134.7700000000004</v>
      </c>
    </row>
    <row r="269" spans="1:7">
      <c r="A269" s="29">
        <v>40543</v>
      </c>
      <c r="B269" s="30" t="s">
        <v>2661</v>
      </c>
      <c r="C269" s="31" t="s">
        <v>2485</v>
      </c>
      <c r="D269" s="32">
        <v>8704.56</v>
      </c>
      <c r="E269" s="37">
        <f t="shared" si="9"/>
        <v>7058.52</v>
      </c>
      <c r="F269" s="30" t="s">
        <v>3307</v>
      </c>
      <c r="G269" s="33">
        <f t="shared" si="8"/>
        <v>7404.96</v>
      </c>
    </row>
    <row r="270" spans="1:7">
      <c r="A270" s="29">
        <v>40544</v>
      </c>
      <c r="B270" s="30" t="s">
        <v>2662</v>
      </c>
      <c r="C270" s="31" t="s">
        <v>2485</v>
      </c>
      <c r="D270" s="32">
        <v>15087.19</v>
      </c>
      <c r="E270" s="37">
        <f t="shared" si="9"/>
        <v>12234.18</v>
      </c>
      <c r="F270" s="30" t="s">
        <v>3307</v>
      </c>
      <c r="G270" s="33">
        <f t="shared" si="8"/>
        <v>12834.65</v>
      </c>
    </row>
    <row r="271" spans="1:7">
      <c r="A271" s="29">
        <v>40565</v>
      </c>
      <c r="B271" s="30" t="s">
        <v>2663</v>
      </c>
      <c r="C271" s="31" t="s">
        <v>2485</v>
      </c>
      <c r="D271" s="32">
        <v>3769.8</v>
      </c>
      <c r="E271" s="37">
        <f t="shared" si="9"/>
        <v>3056.93</v>
      </c>
      <c r="F271" s="30" t="s">
        <v>97</v>
      </c>
      <c r="G271" s="33">
        <f t="shared" si="8"/>
        <v>3206.97</v>
      </c>
    </row>
    <row r="272" spans="1:7">
      <c r="A272" s="29">
        <v>40656</v>
      </c>
      <c r="B272" s="30" t="s">
        <v>2664</v>
      </c>
      <c r="C272" s="31" t="s">
        <v>2485</v>
      </c>
      <c r="D272" s="32">
        <v>282.23</v>
      </c>
      <c r="E272" s="37">
        <f t="shared" si="9"/>
        <v>228.86</v>
      </c>
      <c r="F272" s="30" t="s">
        <v>3307</v>
      </c>
      <c r="G272" s="33">
        <f t="shared" si="8"/>
        <v>240.1</v>
      </c>
    </row>
    <row r="273" spans="1:7">
      <c r="A273" s="29">
        <v>41102</v>
      </c>
      <c r="B273" s="30" t="s">
        <v>3886</v>
      </c>
      <c r="C273" s="31" t="s">
        <v>81</v>
      </c>
      <c r="D273" s="32">
        <v>3779.96</v>
      </c>
      <c r="E273" s="37">
        <f t="shared" si="9"/>
        <v>3065.17</v>
      </c>
      <c r="F273" s="30" t="s">
        <v>3307</v>
      </c>
      <c r="G273" s="33">
        <f t="shared" si="8"/>
        <v>3215.62</v>
      </c>
    </row>
    <row r="274" spans="1:7">
      <c r="A274" s="29">
        <v>41103</v>
      </c>
      <c r="B274" s="30" t="s">
        <v>3885</v>
      </c>
      <c r="C274" s="31" t="s">
        <v>81</v>
      </c>
      <c r="D274" s="32">
        <v>4542.91</v>
      </c>
      <c r="E274" s="37">
        <f t="shared" si="9"/>
        <v>3683.84</v>
      </c>
      <c r="F274" s="30" t="s">
        <v>3307</v>
      </c>
      <c r="G274" s="33">
        <f t="shared" si="8"/>
        <v>3864.65</v>
      </c>
    </row>
    <row r="275" spans="1:7">
      <c r="A275" s="29">
        <v>41104</v>
      </c>
      <c r="B275" s="30" t="s">
        <v>3884</v>
      </c>
      <c r="C275" s="31" t="s">
        <v>81</v>
      </c>
      <c r="D275" s="32">
        <v>5803.95</v>
      </c>
      <c r="E275" s="37">
        <f t="shared" si="9"/>
        <v>4706.42</v>
      </c>
      <c r="F275" s="30" t="s">
        <v>3307</v>
      </c>
      <c r="G275" s="33">
        <f t="shared" si="8"/>
        <v>4937.42</v>
      </c>
    </row>
    <row r="276" spans="1:7">
      <c r="A276" s="29">
        <v>41155</v>
      </c>
      <c r="B276" s="30" t="s">
        <v>3883</v>
      </c>
      <c r="C276" s="31" t="s">
        <v>81</v>
      </c>
      <c r="D276" s="32">
        <v>6717.08</v>
      </c>
      <c r="E276" s="37">
        <f t="shared" si="9"/>
        <v>5446.87</v>
      </c>
      <c r="F276" s="30" t="s">
        <v>3307</v>
      </c>
      <c r="G276" s="33">
        <f t="shared" si="8"/>
        <v>5714.21</v>
      </c>
    </row>
    <row r="277" spans="1:7">
      <c r="A277" s="29">
        <v>40635</v>
      </c>
      <c r="B277" s="30" t="s">
        <v>3342</v>
      </c>
      <c r="C277" s="31" t="s">
        <v>81</v>
      </c>
      <c r="D277" s="32">
        <v>18533.89</v>
      </c>
      <c r="E277" s="37">
        <f t="shared" si="9"/>
        <v>15029.11</v>
      </c>
      <c r="F277" s="30" t="s">
        <v>3307</v>
      </c>
      <c r="G277" s="33">
        <f t="shared" si="8"/>
        <v>15766.76</v>
      </c>
    </row>
    <row r="278" spans="1:7">
      <c r="A278" s="29">
        <v>42230</v>
      </c>
      <c r="B278" s="30" t="s">
        <v>3344</v>
      </c>
      <c r="C278" s="31" t="s">
        <v>81</v>
      </c>
      <c r="D278" s="32">
        <v>14947.54</v>
      </c>
      <c r="E278" s="37">
        <f t="shared" si="9"/>
        <v>12120.94</v>
      </c>
      <c r="F278" s="30" t="s">
        <v>3307</v>
      </c>
      <c r="G278" s="33">
        <f t="shared" si="8"/>
        <v>12715.85</v>
      </c>
    </row>
    <row r="279" spans="1:7">
      <c r="A279" s="29">
        <v>40658</v>
      </c>
      <c r="B279" s="30" t="s">
        <v>152</v>
      </c>
      <c r="C279" s="31" t="s">
        <v>2498</v>
      </c>
      <c r="D279" s="32">
        <v>6.54</v>
      </c>
      <c r="E279" s="37">
        <f t="shared" si="9"/>
        <v>5.31</v>
      </c>
      <c r="F279" s="30" t="s">
        <v>97</v>
      </c>
      <c r="G279" s="33">
        <f t="shared" si="8"/>
        <v>5.58</v>
      </c>
    </row>
    <row r="280" spans="1:7">
      <c r="A280" s="29">
        <v>41161</v>
      </c>
      <c r="B280" s="30" t="s">
        <v>2665</v>
      </c>
      <c r="C280" s="31" t="s">
        <v>2485</v>
      </c>
      <c r="D280" s="32">
        <v>5528.05</v>
      </c>
      <c r="E280" s="37">
        <f t="shared" si="9"/>
        <v>4482.6899999999996</v>
      </c>
      <c r="F280" s="30" t="s">
        <v>97</v>
      </c>
      <c r="G280" s="33">
        <f t="shared" si="8"/>
        <v>4702.71</v>
      </c>
    </row>
    <row r="281" spans="1:7">
      <c r="A281" s="29">
        <v>40563</v>
      </c>
      <c r="B281" s="30" t="s">
        <v>3348</v>
      </c>
      <c r="C281" s="31" t="s">
        <v>2485</v>
      </c>
      <c r="D281" s="32">
        <v>5279.87</v>
      </c>
      <c r="E281" s="37">
        <f t="shared" si="9"/>
        <v>4281.4399999999996</v>
      </c>
      <c r="F281" s="30" t="s">
        <v>97</v>
      </c>
      <c r="G281" s="33">
        <f t="shared" si="8"/>
        <v>4491.58</v>
      </c>
    </row>
    <row r="282" spans="1:7">
      <c r="A282" s="29">
        <v>40564</v>
      </c>
      <c r="B282" s="30" t="s">
        <v>3350</v>
      </c>
      <c r="C282" s="31" t="s">
        <v>2485</v>
      </c>
      <c r="D282" s="32">
        <v>6482.13</v>
      </c>
      <c r="E282" s="37">
        <f t="shared" si="9"/>
        <v>5256.35</v>
      </c>
      <c r="F282" s="30" t="s">
        <v>97</v>
      </c>
      <c r="G282" s="33">
        <f t="shared" si="8"/>
        <v>5514.34</v>
      </c>
    </row>
    <row r="283" spans="1:7">
      <c r="A283" s="29">
        <v>41333</v>
      </c>
      <c r="B283" s="30" t="s">
        <v>3352</v>
      </c>
      <c r="C283" s="31" t="s">
        <v>2485</v>
      </c>
      <c r="D283" s="32">
        <v>2594.98</v>
      </c>
      <c r="E283" s="37">
        <f t="shared" si="9"/>
        <v>2104.27</v>
      </c>
      <c r="F283" s="30" t="s">
        <v>3307</v>
      </c>
      <c r="G283" s="33">
        <f t="shared" si="8"/>
        <v>2207.5500000000002</v>
      </c>
    </row>
    <row r="284" spans="1:7">
      <c r="A284" s="29">
        <v>40545</v>
      </c>
      <c r="B284" s="30" t="s">
        <v>3356</v>
      </c>
      <c r="C284" s="31" t="s">
        <v>2485</v>
      </c>
      <c r="D284" s="32">
        <v>2468.17</v>
      </c>
      <c r="E284" s="37">
        <f t="shared" si="9"/>
        <v>2001.44</v>
      </c>
      <c r="F284" s="30" t="s">
        <v>3307</v>
      </c>
      <c r="G284" s="33">
        <f t="shared" si="8"/>
        <v>2099.6799999999998</v>
      </c>
    </row>
    <row r="285" spans="1:7">
      <c r="A285" s="29">
        <v>40546</v>
      </c>
      <c r="B285" s="30" t="s">
        <v>3358</v>
      </c>
      <c r="C285" s="31" t="s">
        <v>2485</v>
      </c>
      <c r="D285" s="32">
        <v>3817.37</v>
      </c>
      <c r="E285" s="37">
        <f t="shared" si="9"/>
        <v>3095.5</v>
      </c>
      <c r="F285" s="30" t="s">
        <v>3307</v>
      </c>
      <c r="G285" s="33">
        <f t="shared" si="8"/>
        <v>3247.44</v>
      </c>
    </row>
    <row r="286" spans="1:7">
      <c r="A286" s="29">
        <v>40547</v>
      </c>
      <c r="B286" s="30" t="s">
        <v>3360</v>
      </c>
      <c r="C286" s="31" t="s">
        <v>2485</v>
      </c>
      <c r="D286" s="32">
        <v>4743.55</v>
      </c>
      <c r="E286" s="37">
        <f t="shared" si="9"/>
        <v>3846.54</v>
      </c>
      <c r="F286" s="30" t="s">
        <v>3307</v>
      </c>
      <c r="G286" s="33">
        <f t="shared" si="8"/>
        <v>4035.34</v>
      </c>
    </row>
    <row r="287" spans="1:7">
      <c r="A287" s="29">
        <v>40548</v>
      </c>
      <c r="B287" s="30" t="s">
        <v>3362</v>
      </c>
      <c r="C287" s="31" t="s">
        <v>2485</v>
      </c>
      <c r="D287" s="32">
        <v>5632.02</v>
      </c>
      <c r="E287" s="37">
        <f t="shared" si="9"/>
        <v>4567</v>
      </c>
      <c r="F287" s="30" t="s">
        <v>3307</v>
      </c>
      <c r="G287" s="33">
        <f t="shared" si="8"/>
        <v>4791.16</v>
      </c>
    </row>
    <row r="288" spans="1:7">
      <c r="A288" s="29">
        <v>40549</v>
      </c>
      <c r="B288" s="30" t="s">
        <v>3368</v>
      </c>
      <c r="C288" s="31" t="s">
        <v>2485</v>
      </c>
      <c r="D288" s="32">
        <v>1654.85</v>
      </c>
      <c r="E288" s="37">
        <f t="shared" si="9"/>
        <v>1341.92</v>
      </c>
      <c r="F288" s="30" t="s">
        <v>97</v>
      </c>
      <c r="G288" s="33">
        <f t="shared" si="8"/>
        <v>1407.79</v>
      </c>
    </row>
    <row r="289" spans="1:7">
      <c r="A289" s="29">
        <v>40550</v>
      </c>
      <c r="B289" s="30" t="s">
        <v>3370</v>
      </c>
      <c r="C289" s="31" t="s">
        <v>2485</v>
      </c>
      <c r="D289" s="32">
        <v>2088.62</v>
      </c>
      <c r="E289" s="37">
        <f t="shared" si="9"/>
        <v>1693.66</v>
      </c>
      <c r="F289" s="30" t="s">
        <v>97</v>
      </c>
      <c r="G289" s="33">
        <f t="shared" si="8"/>
        <v>1776.79</v>
      </c>
    </row>
    <row r="290" spans="1:7">
      <c r="A290" s="29">
        <v>40551</v>
      </c>
      <c r="B290" s="30" t="s">
        <v>3372</v>
      </c>
      <c r="C290" s="31" t="s">
        <v>2485</v>
      </c>
      <c r="D290" s="32">
        <v>2625.03</v>
      </c>
      <c r="E290" s="37">
        <f t="shared" si="9"/>
        <v>2128.64</v>
      </c>
      <c r="F290" s="30" t="s">
        <v>97</v>
      </c>
      <c r="G290" s="33">
        <f t="shared" si="8"/>
        <v>2233.12</v>
      </c>
    </row>
    <row r="291" spans="1:7">
      <c r="A291" s="29">
        <v>40552</v>
      </c>
      <c r="B291" s="30" t="s">
        <v>3374</v>
      </c>
      <c r="C291" s="31" t="s">
        <v>2485</v>
      </c>
      <c r="D291" s="32">
        <v>4192.18</v>
      </c>
      <c r="E291" s="37">
        <f t="shared" si="9"/>
        <v>3399.44</v>
      </c>
      <c r="F291" s="30" t="s">
        <v>97</v>
      </c>
      <c r="G291" s="33">
        <f t="shared" si="8"/>
        <v>3566.29</v>
      </c>
    </row>
    <row r="292" spans="1:7">
      <c r="A292" s="29">
        <v>41320</v>
      </c>
      <c r="B292" s="30" t="s">
        <v>2666</v>
      </c>
      <c r="C292" s="31" t="s">
        <v>2485</v>
      </c>
      <c r="D292" s="32">
        <v>9854.51</v>
      </c>
      <c r="E292" s="37">
        <f t="shared" si="9"/>
        <v>7991.01</v>
      </c>
      <c r="F292" s="30" t="s">
        <v>3307</v>
      </c>
      <c r="G292" s="33">
        <f t="shared" si="8"/>
        <v>8383.2199999999993</v>
      </c>
    </row>
    <row r="293" spans="1:7">
      <c r="A293" s="29">
        <v>41184</v>
      </c>
      <c r="B293" s="30" t="s">
        <v>2667</v>
      </c>
      <c r="C293" s="31" t="s">
        <v>81</v>
      </c>
      <c r="D293" s="32">
        <v>1688.85</v>
      </c>
      <c r="E293" s="37">
        <f t="shared" si="9"/>
        <v>1369.49</v>
      </c>
      <c r="F293" s="30" t="s">
        <v>97</v>
      </c>
      <c r="G293" s="33">
        <f t="shared" si="8"/>
        <v>1436.71</v>
      </c>
    </row>
    <row r="294" spans="1:7">
      <c r="A294" s="29">
        <v>41338</v>
      </c>
      <c r="B294" s="30" t="s">
        <v>2668</v>
      </c>
      <c r="C294" s="31" t="s">
        <v>2485</v>
      </c>
      <c r="D294" s="32">
        <v>774.1</v>
      </c>
      <c r="E294" s="37">
        <f t="shared" si="9"/>
        <v>627.72</v>
      </c>
      <c r="F294" s="30" t="s">
        <v>97</v>
      </c>
      <c r="G294" s="33">
        <f t="shared" si="8"/>
        <v>658.53</v>
      </c>
    </row>
    <row r="295" spans="1:7">
      <c r="A295" s="29">
        <v>40561</v>
      </c>
      <c r="B295" s="30" t="s">
        <v>2669</v>
      </c>
      <c r="C295" s="31" t="s">
        <v>2485</v>
      </c>
      <c r="D295" s="32">
        <v>838.92</v>
      </c>
      <c r="E295" s="37">
        <f t="shared" si="9"/>
        <v>680.28</v>
      </c>
      <c r="F295" s="30" t="s">
        <v>3307</v>
      </c>
      <c r="G295" s="33">
        <f t="shared" si="8"/>
        <v>713.67</v>
      </c>
    </row>
    <row r="296" spans="1:7">
      <c r="A296" s="29">
        <v>40672</v>
      </c>
      <c r="B296" s="30" t="s">
        <v>2670</v>
      </c>
      <c r="C296" s="31" t="s">
        <v>81</v>
      </c>
      <c r="D296" s="32">
        <v>734.74</v>
      </c>
      <c r="E296" s="37">
        <f t="shared" si="9"/>
        <v>595.79999999999995</v>
      </c>
      <c r="F296" s="30" t="s">
        <v>3307</v>
      </c>
      <c r="G296" s="33">
        <f t="shared" si="8"/>
        <v>625.04999999999995</v>
      </c>
    </row>
    <row r="297" spans="1:7">
      <c r="A297" s="29">
        <v>40703</v>
      </c>
      <c r="B297" s="30" t="s">
        <v>2671</v>
      </c>
      <c r="C297" s="31" t="s">
        <v>81</v>
      </c>
      <c r="D297" s="32">
        <v>236.84</v>
      </c>
      <c r="E297" s="37">
        <f t="shared" si="9"/>
        <v>192.06</v>
      </c>
      <c r="F297" s="30" t="s">
        <v>97</v>
      </c>
      <c r="G297" s="33">
        <f t="shared" si="8"/>
        <v>201.49</v>
      </c>
    </row>
    <row r="298" spans="1:7">
      <c r="A298" s="29">
        <v>40671</v>
      </c>
      <c r="B298" s="30" t="s">
        <v>2672</v>
      </c>
      <c r="C298" s="31" t="s">
        <v>81</v>
      </c>
      <c r="D298" s="32">
        <v>296.79000000000002</v>
      </c>
      <c r="E298" s="37">
        <f t="shared" si="9"/>
        <v>240.67</v>
      </c>
      <c r="F298" s="30" t="s">
        <v>97</v>
      </c>
      <c r="G298" s="33">
        <f t="shared" si="8"/>
        <v>252.49</v>
      </c>
    </row>
    <row r="299" spans="1:7">
      <c r="A299" s="29">
        <v>41016</v>
      </c>
      <c r="B299" s="30" t="s">
        <v>2673</v>
      </c>
      <c r="C299" s="31" t="s">
        <v>81</v>
      </c>
      <c r="D299" s="32">
        <v>220.27</v>
      </c>
      <c r="E299" s="37">
        <f t="shared" si="9"/>
        <v>178.62</v>
      </c>
      <c r="F299" s="30" t="s">
        <v>3307</v>
      </c>
      <c r="G299" s="33">
        <f t="shared" si="8"/>
        <v>187.39</v>
      </c>
    </row>
    <row r="300" spans="1:7">
      <c r="A300" s="29">
        <v>40952</v>
      </c>
      <c r="B300" s="30" t="s">
        <v>3392</v>
      </c>
      <c r="C300" s="31" t="s">
        <v>2498</v>
      </c>
      <c r="D300" s="32">
        <v>51.48</v>
      </c>
      <c r="E300" s="37">
        <f t="shared" si="9"/>
        <v>41.75</v>
      </c>
      <c r="F300" s="30" t="s">
        <v>97</v>
      </c>
      <c r="G300" s="33">
        <f t="shared" si="8"/>
        <v>43.8</v>
      </c>
    </row>
    <row r="301" spans="1:7">
      <c r="A301" s="29">
        <v>40953</v>
      </c>
      <c r="B301" s="30" t="s">
        <v>2674</v>
      </c>
      <c r="C301" s="31" t="s">
        <v>81</v>
      </c>
      <c r="D301" s="32">
        <v>111.48</v>
      </c>
      <c r="E301" s="37">
        <f t="shared" si="9"/>
        <v>90.4</v>
      </c>
      <c r="F301" s="30" t="s">
        <v>3307</v>
      </c>
      <c r="G301" s="33">
        <f t="shared" si="8"/>
        <v>94.84</v>
      </c>
    </row>
    <row r="302" spans="1:7">
      <c r="A302" s="29">
        <v>40708</v>
      </c>
      <c r="B302" s="30" t="s">
        <v>2675</v>
      </c>
      <c r="C302" s="31" t="s">
        <v>2498</v>
      </c>
      <c r="D302" s="32">
        <v>120.96</v>
      </c>
      <c r="E302" s="37">
        <f t="shared" si="9"/>
        <v>98.09</v>
      </c>
      <c r="F302" s="30" t="s">
        <v>97</v>
      </c>
      <c r="G302" s="33">
        <f t="shared" si="8"/>
        <v>102.91</v>
      </c>
    </row>
    <row r="303" spans="1:7">
      <c r="A303" s="29">
        <v>40377</v>
      </c>
      <c r="B303" s="30" t="s">
        <v>2676</v>
      </c>
      <c r="C303" s="31" t="s">
        <v>2498</v>
      </c>
      <c r="D303" s="32">
        <v>6.36</v>
      </c>
      <c r="E303" s="37">
        <f t="shared" si="9"/>
        <v>5.16</v>
      </c>
      <c r="F303" s="30" t="s">
        <v>97</v>
      </c>
      <c r="G303" s="33">
        <f t="shared" si="8"/>
        <v>5.42</v>
      </c>
    </row>
    <row r="304" spans="1:7">
      <c r="A304" s="29">
        <v>40378</v>
      </c>
      <c r="B304" s="30" t="s">
        <v>2677</v>
      </c>
      <c r="C304" s="31" t="s">
        <v>2498</v>
      </c>
      <c r="D304" s="32">
        <v>10.51</v>
      </c>
      <c r="E304" s="37">
        <f t="shared" si="9"/>
        <v>8.5299999999999994</v>
      </c>
      <c r="F304" s="30" t="s">
        <v>97</v>
      </c>
      <c r="G304" s="33">
        <f t="shared" si="8"/>
        <v>8.9499999999999993</v>
      </c>
    </row>
    <row r="305" spans="1:7">
      <c r="A305" s="29">
        <v>41389</v>
      </c>
      <c r="B305" s="30" t="s">
        <v>2678</v>
      </c>
      <c r="C305" s="31" t="s">
        <v>75</v>
      </c>
      <c r="D305" s="32">
        <v>6.05</v>
      </c>
      <c r="E305" s="37">
        <f t="shared" si="9"/>
        <v>4.91</v>
      </c>
      <c r="F305" s="30" t="s">
        <v>97</v>
      </c>
      <c r="G305" s="33">
        <f t="shared" si="8"/>
        <v>5.16</v>
      </c>
    </row>
    <row r="306" spans="1:7">
      <c r="A306" s="29">
        <v>40715</v>
      </c>
      <c r="B306" s="30" t="s">
        <v>2679</v>
      </c>
      <c r="C306" s="31" t="s">
        <v>75</v>
      </c>
      <c r="D306" s="32">
        <v>86.21</v>
      </c>
      <c r="E306" s="37">
        <f t="shared" si="9"/>
        <v>69.91</v>
      </c>
      <c r="F306" s="30" t="s">
        <v>3307</v>
      </c>
      <c r="G306" s="33">
        <f t="shared" si="8"/>
        <v>73.349999999999994</v>
      </c>
    </row>
    <row r="307" spans="1:7">
      <c r="A307" s="29">
        <v>40716</v>
      </c>
      <c r="B307" s="30" t="s">
        <v>2680</v>
      </c>
      <c r="C307" s="31" t="s">
        <v>75</v>
      </c>
      <c r="D307" s="32">
        <v>118.88</v>
      </c>
      <c r="E307" s="37">
        <f t="shared" si="9"/>
        <v>96.4</v>
      </c>
      <c r="F307" s="30" t="s">
        <v>3307</v>
      </c>
      <c r="G307" s="33">
        <f t="shared" si="8"/>
        <v>101.14</v>
      </c>
    </row>
    <row r="308" spans="1:7">
      <c r="A308" s="29">
        <v>40717</v>
      </c>
      <c r="B308" s="30" t="s">
        <v>2681</v>
      </c>
      <c r="C308" s="31" t="s">
        <v>75</v>
      </c>
      <c r="D308" s="32">
        <v>119.47</v>
      </c>
      <c r="E308" s="37">
        <f t="shared" si="9"/>
        <v>96.88</v>
      </c>
      <c r="F308" s="30" t="s">
        <v>3307</v>
      </c>
      <c r="G308" s="33">
        <f t="shared" si="8"/>
        <v>101.64</v>
      </c>
    </row>
    <row r="309" spans="1:7">
      <c r="A309" s="29">
        <v>40718</v>
      </c>
      <c r="B309" s="30" t="s">
        <v>2682</v>
      </c>
      <c r="C309" s="31" t="s">
        <v>75</v>
      </c>
      <c r="D309" s="32">
        <v>112.66</v>
      </c>
      <c r="E309" s="37">
        <f t="shared" si="9"/>
        <v>91.36</v>
      </c>
      <c r="F309" s="30" t="s">
        <v>3307</v>
      </c>
      <c r="G309" s="33">
        <f t="shared" si="8"/>
        <v>95.85</v>
      </c>
    </row>
    <row r="310" spans="1:7">
      <c r="A310" s="29">
        <v>40652</v>
      </c>
      <c r="B310" s="30" t="s">
        <v>2683</v>
      </c>
      <c r="C310" s="31" t="s">
        <v>81</v>
      </c>
      <c r="D310" s="32">
        <v>470.52</v>
      </c>
      <c r="E310" s="37">
        <f t="shared" si="9"/>
        <v>381.55</v>
      </c>
      <c r="F310" s="30" t="s">
        <v>3307</v>
      </c>
      <c r="G310" s="33">
        <f t="shared" ref="G310:G367" si="10">ROUNDUP(E310*$H$2,2)</f>
        <v>400.28</v>
      </c>
    </row>
    <row r="311" spans="1:7">
      <c r="A311" s="29">
        <v>41090</v>
      </c>
      <c r="B311" s="30" t="s">
        <v>2684</v>
      </c>
      <c r="C311" s="31" t="s">
        <v>75</v>
      </c>
      <c r="D311" s="32">
        <v>1596.64</v>
      </c>
      <c r="E311" s="37">
        <f t="shared" si="9"/>
        <v>1294.72</v>
      </c>
      <c r="F311" s="30" t="s">
        <v>97</v>
      </c>
      <c r="G311" s="33">
        <f t="shared" si="10"/>
        <v>1358.27</v>
      </c>
    </row>
    <row r="312" spans="1:7">
      <c r="A312" s="29">
        <v>40350</v>
      </c>
      <c r="B312" s="30" t="s">
        <v>3398</v>
      </c>
      <c r="C312" s="31" t="s">
        <v>75</v>
      </c>
      <c r="D312" s="32">
        <v>465.38</v>
      </c>
      <c r="E312" s="37">
        <f t="shared" si="9"/>
        <v>377.38</v>
      </c>
      <c r="F312" s="30" t="s">
        <v>3307</v>
      </c>
      <c r="G312" s="33">
        <f t="shared" si="10"/>
        <v>395.91</v>
      </c>
    </row>
    <row r="313" spans="1:7">
      <c r="A313" s="29">
        <v>40351</v>
      </c>
      <c r="B313" s="30" t="s">
        <v>3399</v>
      </c>
      <c r="C313" s="31" t="s">
        <v>75</v>
      </c>
      <c r="D313" s="32">
        <v>498.98</v>
      </c>
      <c r="E313" s="37">
        <f t="shared" si="9"/>
        <v>404.63</v>
      </c>
      <c r="F313" s="30" t="s">
        <v>3307</v>
      </c>
      <c r="G313" s="33">
        <f t="shared" si="10"/>
        <v>424.49</v>
      </c>
    </row>
    <row r="314" spans="1:7">
      <c r="A314" s="29">
        <v>40353</v>
      </c>
      <c r="B314" s="30" t="s">
        <v>3400</v>
      </c>
      <c r="C314" s="31" t="s">
        <v>75</v>
      </c>
      <c r="D314" s="32">
        <v>515.85</v>
      </c>
      <c r="E314" s="37">
        <f t="shared" si="9"/>
        <v>418.31</v>
      </c>
      <c r="F314" s="30" t="s">
        <v>3307</v>
      </c>
      <c r="G314" s="33">
        <f t="shared" si="10"/>
        <v>438.85</v>
      </c>
    </row>
    <row r="315" spans="1:7">
      <c r="A315" s="29">
        <v>40349</v>
      </c>
      <c r="B315" s="30" t="s">
        <v>3401</v>
      </c>
      <c r="C315" s="31" t="s">
        <v>75</v>
      </c>
      <c r="D315" s="32">
        <v>507.06</v>
      </c>
      <c r="E315" s="37">
        <f t="shared" si="9"/>
        <v>411.18</v>
      </c>
      <c r="F315" s="30" t="s">
        <v>3307</v>
      </c>
      <c r="G315" s="33">
        <f t="shared" si="10"/>
        <v>431.37</v>
      </c>
    </row>
    <row r="316" spans="1:7">
      <c r="A316" s="29">
        <v>40358</v>
      </c>
      <c r="B316" s="30" t="s">
        <v>153</v>
      </c>
      <c r="C316" s="31" t="s">
        <v>75</v>
      </c>
      <c r="D316" s="32">
        <v>650.34</v>
      </c>
      <c r="E316" s="37">
        <f t="shared" si="9"/>
        <v>527.36</v>
      </c>
      <c r="F316" s="30" t="s">
        <v>3307</v>
      </c>
      <c r="G316" s="33">
        <f t="shared" si="10"/>
        <v>553.25</v>
      </c>
    </row>
    <row r="317" spans="1:7">
      <c r="A317" s="29">
        <v>40361</v>
      </c>
      <c r="B317" s="30" t="s">
        <v>3404</v>
      </c>
      <c r="C317" s="31" t="s">
        <v>75</v>
      </c>
      <c r="D317" s="32">
        <v>680.78</v>
      </c>
      <c r="E317" s="37">
        <f t="shared" si="9"/>
        <v>552.04999999999995</v>
      </c>
      <c r="F317" s="30" t="s">
        <v>3307</v>
      </c>
      <c r="G317" s="33">
        <f t="shared" si="10"/>
        <v>579.15</v>
      </c>
    </row>
    <row r="318" spans="1:7">
      <c r="A318" s="29">
        <v>40360</v>
      </c>
      <c r="B318" s="30" t="s">
        <v>3406</v>
      </c>
      <c r="C318" s="31" t="s">
        <v>75</v>
      </c>
      <c r="D318" s="32">
        <v>674.44</v>
      </c>
      <c r="E318" s="37">
        <f t="shared" si="9"/>
        <v>546.91</v>
      </c>
      <c r="F318" s="30" t="s">
        <v>3307</v>
      </c>
      <c r="G318" s="33">
        <f t="shared" si="10"/>
        <v>573.76</v>
      </c>
    </row>
    <row r="319" spans="1:7">
      <c r="A319" s="29">
        <v>40363</v>
      </c>
      <c r="B319" s="30" t="s">
        <v>3408</v>
      </c>
      <c r="C319" s="31" t="s">
        <v>75</v>
      </c>
      <c r="D319" s="32">
        <v>707.14</v>
      </c>
      <c r="E319" s="37">
        <f t="shared" si="9"/>
        <v>573.41999999999996</v>
      </c>
      <c r="F319" s="30" t="s">
        <v>3307</v>
      </c>
      <c r="G319" s="33">
        <f t="shared" si="10"/>
        <v>601.57000000000005</v>
      </c>
    </row>
    <row r="320" spans="1:7">
      <c r="A320" s="29">
        <v>40362</v>
      </c>
      <c r="B320" s="30" t="s">
        <v>3410</v>
      </c>
      <c r="C320" s="31" t="s">
        <v>75</v>
      </c>
      <c r="D320" s="32">
        <v>700.05</v>
      </c>
      <c r="E320" s="37">
        <f t="shared" si="9"/>
        <v>567.66999999999996</v>
      </c>
      <c r="F320" s="30" t="s">
        <v>3307</v>
      </c>
      <c r="G320" s="33">
        <f t="shared" si="10"/>
        <v>595.54</v>
      </c>
    </row>
    <row r="321" spans="1:7">
      <c r="A321" s="29">
        <v>40368</v>
      </c>
      <c r="B321" s="30" t="s">
        <v>3411</v>
      </c>
      <c r="C321" s="31" t="s">
        <v>75</v>
      </c>
      <c r="D321" s="32">
        <v>913.89</v>
      </c>
      <c r="E321" s="37">
        <f t="shared" si="9"/>
        <v>741.08</v>
      </c>
      <c r="F321" s="30" t="s">
        <v>3307</v>
      </c>
      <c r="G321" s="33">
        <f t="shared" si="10"/>
        <v>777.46</v>
      </c>
    </row>
    <row r="322" spans="1:7">
      <c r="A322" s="29">
        <v>40365</v>
      </c>
      <c r="B322" s="30" t="s">
        <v>3412</v>
      </c>
      <c r="C322" s="31" t="s">
        <v>75</v>
      </c>
      <c r="D322" s="32">
        <v>731.47</v>
      </c>
      <c r="E322" s="37">
        <f t="shared" ref="E322:E385" si="11">ROUNDUP(D322/(1+$L$2),2)</f>
        <v>593.15</v>
      </c>
      <c r="F322" s="30" t="s">
        <v>3307</v>
      </c>
      <c r="G322" s="33">
        <f t="shared" si="10"/>
        <v>622.27</v>
      </c>
    </row>
    <row r="323" spans="1:7">
      <c r="A323" s="29">
        <v>40364</v>
      </c>
      <c r="B323" s="30" t="s">
        <v>3415</v>
      </c>
      <c r="C323" s="31" t="s">
        <v>75</v>
      </c>
      <c r="D323" s="32">
        <v>723.66</v>
      </c>
      <c r="E323" s="37">
        <f t="shared" si="11"/>
        <v>586.82000000000005</v>
      </c>
      <c r="F323" s="30" t="s">
        <v>3307</v>
      </c>
      <c r="G323" s="33">
        <f t="shared" si="10"/>
        <v>615.63</v>
      </c>
    </row>
    <row r="324" spans="1:7">
      <c r="A324" s="29">
        <v>40369</v>
      </c>
      <c r="B324" s="30" t="s">
        <v>3416</v>
      </c>
      <c r="C324" s="31" t="s">
        <v>75</v>
      </c>
      <c r="D324" s="32">
        <v>959.05</v>
      </c>
      <c r="E324" s="37">
        <f t="shared" si="11"/>
        <v>777.7</v>
      </c>
      <c r="F324" s="30" t="s">
        <v>3307</v>
      </c>
      <c r="G324" s="33">
        <f t="shared" si="10"/>
        <v>815.88</v>
      </c>
    </row>
    <row r="325" spans="1:7">
      <c r="A325" s="29">
        <v>40371</v>
      </c>
      <c r="B325" s="30" t="s">
        <v>3419</v>
      </c>
      <c r="C325" s="31" t="s">
        <v>75</v>
      </c>
      <c r="D325" s="32">
        <v>1661.26</v>
      </c>
      <c r="E325" s="37">
        <f t="shared" si="11"/>
        <v>1347.12</v>
      </c>
      <c r="F325" s="30" t="s">
        <v>3307</v>
      </c>
      <c r="G325" s="33">
        <f t="shared" si="10"/>
        <v>1413.24</v>
      </c>
    </row>
    <row r="326" spans="1:7">
      <c r="A326" s="29">
        <v>40467</v>
      </c>
      <c r="B326" s="30" t="s">
        <v>2685</v>
      </c>
      <c r="C326" s="31" t="s">
        <v>81</v>
      </c>
      <c r="D326" s="32">
        <v>446.44</v>
      </c>
      <c r="E326" s="37">
        <f t="shared" si="11"/>
        <v>362.02</v>
      </c>
      <c r="F326" s="30" t="s">
        <v>3307</v>
      </c>
      <c r="G326" s="33">
        <f t="shared" si="10"/>
        <v>379.79</v>
      </c>
    </row>
    <row r="327" spans="1:7">
      <c r="A327" s="29">
        <v>40468</v>
      </c>
      <c r="B327" s="30" t="s">
        <v>2686</v>
      </c>
      <c r="C327" s="31" t="s">
        <v>81</v>
      </c>
      <c r="D327" s="32">
        <v>484.45</v>
      </c>
      <c r="E327" s="37">
        <f t="shared" si="11"/>
        <v>392.84</v>
      </c>
      <c r="F327" s="30" t="s">
        <v>3307</v>
      </c>
      <c r="G327" s="33">
        <f t="shared" si="10"/>
        <v>412.13</v>
      </c>
    </row>
    <row r="328" spans="1:7">
      <c r="A328" s="29">
        <v>40469</v>
      </c>
      <c r="B328" s="30" t="s">
        <v>2687</v>
      </c>
      <c r="C328" s="31" t="s">
        <v>81</v>
      </c>
      <c r="D328" s="32">
        <v>452.7</v>
      </c>
      <c r="E328" s="37">
        <f t="shared" si="11"/>
        <v>367.1</v>
      </c>
      <c r="F328" s="30" t="s">
        <v>3307</v>
      </c>
      <c r="G328" s="33">
        <f t="shared" si="10"/>
        <v>385.12</v>
      </c>
    </row>
    <row r="329" spans="1:7">
      <c r="A329" s="29">
        <v>40470</v>
      </c>
      <c r="B329" s="30" t="s">
        <v>2688</v>
      </c>
      <c r="C329" s="31" t="s">
        <v>81</v>
      </c>
      <c r="D329" s="32">
        <v>440.2</v>
      </c>
      <c r="E329" s="37">
        <f t="shared" si="11"/>
        <v>356.96</v>
      </c>
      <c r="F329" s="30" t="s">
        <v>3307</v>
      </c>
      <c r="G329" s="33">
        <f t="shared" si="10"/>
        <v>374.48</v>
      </c>
    </row>
    <row r="330" spans="1:7">
      <c r="A330" s="29">
        <v>40471</v>
      </c>
      <c r="B330" s="30" t="s">
        <v>2689</v>
      </c>
      <c r="C330" s="31" t="s">
        <v>81</v>
      </c>
      <c r="D330" s="32">
        <v>944.75</v>
      </c>
      <c r="E330" s="37">
        <f t="shared" si="11"/>
        <v>766.1</v>
      </c>
      <c r="F330" s="30" t="s">
        <v>3307</v>
      </c>
      <c r="G330" s="33">
        <f t="shared" si="10"/>
        <v>803.71</v>
      </c>
    </row>
    <row r="331" spans="1:7">
      <c r="A331" s="29">
        <v>40472</v>
      </c>
      <c r="B331" s="30" t="s">
        <v>2690</v>
      </c>
      <c r="C331" s="31" t="s">
        <v>81</v>
      </c>
      <c r="D331" s="32">
        <v>932.59</v>
      </c>
      <c r="E331" s="37">
        <f t="shared" si="11"/>
        <v>756.24</v>
      </c>
      <c r="F331" s="30" t="s">
        <v>3307</v>
      </c>
      <c r="G331" s="33">
        <f t="shared" si="10"/>
        <v>793.36</v>
      </c>
    </row>
    <row r="332" spans="1:7">
      <c r="A332" s="29">
        <v>40473</v>
      </c>
      <c r="B332" s="30" t="s">
        <v>2691</v>
      </c>
      <c r="C332" s="31" t="s">
        <v>81</v>
      </c>
      <c r="D332" s="32">
        <v>966.18</v>
      </c>
      <c r="E332" s="37">
        <f t="shared" si="11"/>
        <v>783.48</v>
      </c>
      <c r="F332" s="30" t="s">
        <v>3307</v>
      </c>
      <c r="G332" s="33">
        <f t="shared" si="10"/>
        <v>821.94</v>
      </c>
    </row>
    <row r="333" spans="1:7">
      <c r="A333" s="29">
        <v>40474</v>
      </c>
      <c r="B333" s="30" t="s">
        <v>2692</v>
      </c>
      <c r="C333" s="31" t="s">
        <v>81</v>
      </c>
      <c r="D333" s="32">
        <v>917.15</v>
      </c>
      <c r="E333" s="37">
        <f t="shared" si="11"/>
        <v>743.72</v>
      </c>
      <c r="F333" s="30" t="s">
        <v>3307</v>
      </c>
      <c r="G333" s="33">
        <f t="shared" si="10"/>
        <v>780.23</v>
      </c>
    </row>
    <row r="334" spans="1:7">
      <c r="A334" s="29">
        <v>40475</v>
      </c>
      <c r="B334" s="30" t="s">
        <v>2693</v>
      </c>
      <c r="C334" s="31" t="s">
        <v>81</v>
      </c>
      <c r="D334" s="32">
        <v>1100.45</v>
      </c>
      <c r="E334" s="37">
        <f t="shared" si="11"/>
        <v>892.36</v>
      </c>
      <c r="F334" s="30" t="s">
        <v>3307</v>
      </c>
      <c r="G334" s="33">
        <f t="shared" si="10"/>
        <v>936.16</v>
      </c>
    </row>
    <row r="335" spans="1:7">
      <c r="A335" s="29">
        <v>40476</v>
      </c>
      <c r="B335" s="30" t="s">
        <v>2694</v>
      </c>
      <c r="C335" s="31" t="s">
        <v>81</v>
      </c>
      <c r="D335" s="32">
        <v>1078.82</v>
      </c>
      <c r="E335" s="37">
        <f t="shared" si="11"/>
        <v>874.82</v>
      </c>
      <c r="F335" s="30" t="s">
        <v>3307</v>
      </c>
      <c r="G335" s="33">
        <f t="shared" si="10"/>
        <v>917.76</v>
      </c>
    </row>
    <row r="336" spans="1:7">
      <c r="A336" s="29">
        <v>40477</v>
      </c>
      <c r="B336" s="30" t="s">
        <v>2695</v>
      </c>
      <c r="C336" s="31" t="s">
        <v>81</v>
      </c>
      <c r="D336" s="32">
        <v>1177.73</v>
      </c>
      <c r="E336" s="37">
        <f t="shared" si="11"/>
        <v>955.02</v>
      </c>
      <c r="F336" s="30" t="s">
        <v>3307</v>
      </c>
      <c r="G336" s="33">
        <f t="shared" si="10"/>
        <v>1001.9</v>
      </c>
    </row>
    <row r="337" spans="1:7">
      <c r="A337" s="29">
        <v>40478</v>
      </c>
      <c r="B337" s="30" t="s">
        <v>2696</v>
      </c>
      <c r="C337" s="31" t="s">
        <v>81</v>
      </c>
      <c r="D337" s="32">
        <v>1143.42</v>
      </c>
      <c r="E337" s="37">
        <f t="shared" si="11"/>
        <v>927.2</v>
      </c>
      <c r="F337" s="30" t="s">
        <v>3307</v>
      </c>
      <c r="G337" s="33">
        <f t="shared" si="10"/>
        <v>972.71</v>
      </c>
    </row>
    <row r="338" spans="1:7">
      <c r="A338" s="29">
        <v>40479</v>
      </c>
      <c r="B338" s="30" t="s">
        <v>2697</v>
      </c>
      <c r="C338" s="31" t="s">
        <v>81</v>
      </c>
      <c r="D338" s="32">
        <v>1340.01</v>
      </c>
      <c r="E338" s="37">
        <f t="shared" si="11"/>
        <v>1086.6199999999999</v>
      </c>
      <c r="F338" s="30" t="s">
        <v>3307</v>
      </c>
      <c r="G338" s="33">
        <f t="shared" si="10"/>
        <v>1139.96</v>
      </c>
    </row>
    <row r="339" spans="1:7">
      <c r="A339" s="29">
        <v>40480</v>
      </c>
      <c r="B339" s="30" t="s">
        <v>2698</v>
      </c>
      <c r="C339" s="31" t="s">
        <v>81</v>
      </c>
      <c r="D339" s="32">
        <v>1615.62</v>
      </c>
      <c r="E339" s="37">
        <f t="shared" si="11"/>
        <v>1310.1099999999999</v>
      </c>
      <c r="F339" s="30" t="s">
        <v>3307</v>
      </c>
      <c r="G339" s="33">
        <f t="shared" si="10"/>
        <v>1374.42</v>
      </c>
    </row>
    <row r="340" spans="1:7">
      <c r="A340" s="29">
        <v>40481</v>
      </c>
      <c r="B340" s="30" t="s">
        <v>2699</v>
      </c>
      <c r="C340" s="31" t="s">
        <v>81</v>
      </c>
      <c r="D340" s="32">
        <v>1509</v>
      </c>
      <c r="E340" s="37">
        <f t="shared" si="11"/>
        <v>1223.6500000000001</v>
      </c>
      <c r="F340" s="30" t="s">
        <v>3307</v>
      </c>
      <c r="G340" s="33">
        <f t="shared" si="10"/>
        <v>1283.71</v>
      </c>
    </row>
    <row r="341" spans="1:7">
      <c r="A341" s="29">
        <v>40482</v>
      </c>
      <c r="B341" s="30" t="s">
        <v>2700</v>
      </c>
      <c r="C341" s="31" t="s">
        <v>81</v>
      </c>
      <c r="D341" s="32">
        <v>1660.93</v>
      </c>
      <c r="E341" s="37">
        <f t="shared" si="11"/>
        <v>1346.85</v>
      </c>
      <c r="F341" s="30" t="s">
        <v>3307</v>
      </c>
      <c r="G341" s="33">
        <f t="shared" si="10"/>
        <v>1412.96</v>
      </c>
    </row>
    <row r="342" spans="1:7">
      <c r="A342" s="29">
        <v>40483</v>
      </c>
      <c r="B342" s="30" t="s">
        <v>2701</v>
      </c>
      <c r="C342" s="31" t="s">
        <v>81</v>
      </c>
      <c r="D342" s="32">
        <v>1586.22</v>
      </c>
      <c r="E342" s="37">
        <f t="shared" si="11"/>
        <v>1286.27</v>
      </c>
      <c r="F342" s="30" t="s">
        <v>3307</v>
      </c>
      <c r="G342" s="33">
        <f t="shared" si="10"/>
        <v>1349.41</v>
      </c>
    </row>
    <row r="343" spans="1:7">
      <c r="A343" s="29">
        <v>40484</v>
      </c>
      <c r="B343" s="30" t="s">
        <v>2702</v>
      </c>
      <c r="C343" s="31" t="s">
        <v>81</v>
      </c>
      <c r="D343" s="32">
        <v>1987.56</v>
      </c>
      <c r="E343" s="37">
        <f t="shared" si="11"/>
        <v>1611.71</v>
      </c>
      <c r="F343" s="30" t="s">
        <v>3307</v>
      </c>
      <c r="G343" s="33">
        <f t="shared" si="10"/>
        <v>1690.82</v>
      </c>
    </row>
    <row r="344" spans="1:7">
      <c r="A344" s="29">
        <v>40485</v>
      </c>
      <c r="B344" s="30" t="s">
        <v>2703</v>
      </c>
      <c r="C344" s="31" t="s">
        <v>81</v>
      </c>
      <c r="D344" s="32">
        <v>2097.4299999999998</v>
      </c>
      <c r="E344" s="37">
        <f t="shared" si="11"/>
        <v>1700.81</v>
      </c>
      <c r="F344" s="30" t="s">
        <v>3307</v>
      </c>
      <c r="G344" s="33">
        <f t="shared" si="10"/>
        <v>1784.29</v>
      </c>
    </row>
    <row r="345" spans="1:7">
      <c r="A345" s="29">
        <v>40486</v>
      </c>
      <c r="B345" s="30" t="s">
        <v>2704</v>
      </c>
      <c r="C345" s="31" t="s">
        <v>81</v>
      </c>
      <c r="D345" s="32">
        <v>2078.94</v>
      </c>
      <c r="E345" s="37">
        <f t="shared" si="11"/>
        <v>1685.81</v>
      </c>
      <c r="F345" s="30" t="s">
        <v>3307</v>
      </c>
      <c r="G345" s="33">
        <f t="shared" si="10"/>
        <v>1768.56</v>
      </c>
    </row>
    <row r="346" spans="1:7">
      <c r="A346" s="29">
        <v>40487</v>
      </c>
      <c r="B346" s="30" t="s">
        <v>2705</v>
      </c>
      <c r="C346" s="31" t="s">
        <v>81</v>
      </c>
      <c r="D346" s="32">
        <v>2093.98</v>
      </c>
      <c r="E346" s="37">
        <f t="shared" si="11"/>
        <v>1698.01</v>
      </c>
      <c r="F346" s="30" t="s">
        <v>3307</v>
      </c>
      <c r="G346" s="33">
        <f t="shared" si="10"/>
        <v>1781.36</v>
      </c>
    </row>
    <row r="347" spans="1:7">
      <c r="A347" s="29">
        <v>40488</v>
      </c>
      <c r="B347" s="30" t="s">
        <v>2706</v>
      </c>
      <c r="C347" s="31" t="s">
        <v>81</v>
      </c>
      <c r="D347" s="32">
        <v>2177.2199999999998</v>
      </c>
      <c r="E347" s="37">
        <f t="shared" si="11"/>
        <v>1765.51</v>
      </c>
      <c r="F347" s="30" t="s">
        <v>3307</v>
      </c>
      <c r="G347" s="33">
        <f t="shared" si="10"/>
        <v>1852.17</v>
      </c>
    </row>
    <row r="348" spans="1:7">
      <c r="A348" s="29">
        <v>40489</v>
      </c>
      <c r="B348" s="30" t="s">
        <v>2707</v>
      </c>
      <c r="C348" s="31" t="s">
        <v>81</v>
      </c>
      <c r="D348" s="32">
        <v>2873.71</v>
      </c>
      <c r="E348" s="37">
        <f t="shared" si="11"/>
        <v>2330.29</v>
      </c>
      <c r="F348" s="30" t="s">
        <v>3307</v>
      </c>
      <c r="G348" s="33">
        <f t="shared" si="10"/>
        <v>2444.67</v>
      </c>
    </row>
    <row r="349" spans="1:7">
      <c r="A349" s="29">
        <v>40417</v>
      </c>
      <c r="B349" s="30" t="s">
        <v>2708</v>
      </c>
      <c r="C349" s="31" t="s">
        <v>81</v>
      </c>
      <c r="D349" s="32">
        <v>104.06</v>
      </c>
      <c r="E349" s="37">
        <f t="shared" si="11"/>
        <v>84.39</v>
      </c>
      <c r="F349" s="30" t="s">
        <v>3307</v>
      </c>
      <c r="G349" s="33">
        <f t="shared" si="10"/>
        <v>88.54</v>
      </c>
    </row>
    <row r="350" spans="1:7">
      <c r="A350" s="29">
        <v>40418</v>
      </c>
      <c r="B350" s="30" t="s">
        <v>2709</v>
      </c>
      <c r="C350" s="31" t="s">
        <v>81</v>
      </c>
      <c r="D350" s="32">
        <v>110.39</v>
      </c>
      <c r="E350" s="37">
        <f t="shared" si="11"/>
        <v>89.52</v>
      </c>
      <c r="F350" s="30" t="s">
        <v>3307</v>
      </c>
      <c r="G350" s="33">
        <f t="shared" si="10"/>
        <v>93.92</v>
      </c>
    </row>
    <row r="351" spans="1:7">
      <c r="A351" s="29">
        <v>40419</v>
      </c>
      <c r="B351" s="30" t="s">
        <v>2710</v>
      </c>
      <c r="C351" s="31" t="s">
        <v>81</v>
      </c>
      <c r="D351" s="32">
        <v>133.11000000000001</v>
      </c>
      <c r="E351" s="37">
        <f t="shared" si="11"/>
        <v>107.94</v>
      </c>
      <c r="F351" s="30" t="s">
        <v>3307</v>
      </c>
      <c r="G351" s="33">
        <f t="shared" si="10"/>
        <v>113.24</v>
      </c>
    </row>
    <row r="352" spans="1:7">
      <c r="A352" s="29">
        <v>40420</v>
      </c>
      <c r="B352" s="30" t="s">
        <v>2711</v>
      </c>
      <c r="C352" s="31" t="s">
        <v>81</v>
      </c>
      <c r="D352" s="32">
        <v>140.96</v>
      </c>
      <c r="E352" s="37">
        <f t="shared" si="11"/>
        <v>114.31</v>
      </c>
      <c r="F352" s="30" t="s">
        <v>3307</v>
      </c>
      <c r="G352" s="33">
        <f t="shared" si="10"/>
        <v>119.93</v>
      </c>
    </row>
    <row r="353" spans="1:7">
      <c r="A353" s="29">
        <v>40422</v>
      </c>
      <c r="B353" s="30" t="s">
        <v>2712</v>
      </c>
      <c r="C353" s="31" t="s">
        <v>81</v>
      </c>
      <c r="D353" s="32">
        <v>186.5</v>
      </c>
      <c r="E353" s="37">
        <f t="shared" si="11"/>
        <v>151.24</v>
      </c>
      <c r="F353" s="30" t="s">
        <v>3307</v>
      </c>
      <c r="G353" s="33">
        <f t="shared" si="10"/>
        <v>158.66999999999999</v>
      </c>
    </row>
    <row r="354" spans="1:7">
      <c r="A354" s="29">
        <v>40423</v>
      </c>
      <c r="B354" s="30" t="s">
        <v>2713</v>
      </c>
      <c r="C354" s="31" t="s">
        <v>81</v>
      </c>
      <c r="D354" s="32">
        <v>187.42</v>
      </c>
      <c r="E354" s="37">
        <f t="shared" si="11"/>
        <v>151.97999999999999</v>
      </c>
      <c r="F354" s="30" t="s">
        <v>3307</v>
      </c>
      <c r="G354" s="33">
        <f t="shared" si="10"/>
        <v>159.44</v>
      </c>
    </row>
    <row r="355" spans="1:7">
      <c r="A355" s="29">
        <v>40426</v>
      </c>
      <c r="B355" s="30" t="s">
        <v>2714</v>
      </c>
      <c r="C355" s="31" t="s">
        <v>81</v>
      </c>
      <c r="D355" s="32">
        <v>295.64999999999998</v>
      </c>
      <c r="E355" s="37">
        <f t="shared" si="11"/>
        <v>239.75</v>
      </c>
      <c r="F355" s="30" t="s">
        <v>3307</v>
      </c>
      <c r="G355" s="33">
        <f t="shared" si="10"/>
        <v>251.52</v>
      </c>
    </row>
    <row r="356" spans="1:7">
      <c r="A356" s="29">
        <v>40427</v>
      </c>
      <c r="B356" s="30" t="s">
        <v>2715</v>
      </c>
      <c r="C356" s="31" t="s">
        <v>81</v>
      </c>
      <c r="D356" s="32">
        <v>303.14999999999998</v>
      </c>
      <c r="E356" s="37">
        <f t="shared" si="11"/>
        <v>245.83</v>
      </c>
      <c r="F356" s="30" t="s">
        <v>3307</v>
      </c>
      <c r="G356" s="33">
        <f t="shared" si="10"/>
        <v>257.89999999999998</v>
      </c>
    </row>
    <row r="357" spans="1:7">
      <c r="A357" s="29">
        <v>40421</v>
      </c>
      <c r="B357" s="34" t="s">
        <v>2716</v>
      </c>
      <c r="C357" s="31" t="s">
        <v>81</v>
      </c>
      <c r="D357" s="32">
        <v>170.62</v>
      </c>
      <c r="E357" s="37">
        <f t="shared" si="11"/>
        <v>138.36000000000001</v>
      </c>
      <c r="F357" s="30" t="s">
        <v>3307</v>
      </c>
      <c r="G357" s="33">
        <f t="shared" si="10"/>
        <v>145.16</v>
      </c>
    </row>
    <row r="358" spans="1:7">
      <c r="A358" s="29">
        <v>40424</v>
      </c>
      <c r="B358" s="34" t="s">
        <v>2717</v>
      </c>
      <c r="C358" s="31" t="s">
        <v>81</v>
      </c>
      <c r="D358" s="32">
        <v>218.39</v>
      </c>
      <c r="E358" s="37">
        <f t="shared" si="11"/>
        <v>177.1</v>
      </c>
      <c r="F358" s="30" t="s">
        <v>3307</v>
      </c>
      <c r="G358" s="33">
        <f t="shared" si="10"/>
        <v>185.8</v>
      </c>
    </row>
    <row r="359" spans="1:7">
      <c r="A359" s="29">
        <v>40425</v>
      </c>
      <c r="B359" s="34" t="s">
        <v>2718</v>
      </c>
      <c r="C359" s="31" t="s">
        <v>81</v>
      </c>
      <c r="D359" s="32">
        <v>223.32</v>
      </c>
      <c r="E359" s="37">
        <f t="shared" si="11"/>
        <v>181.09</v>
      </c>
      <c r="F359" s="30" t="s">
        <v>3307</v>
      </c>
      <c r="G359" s="33">
        <f t="shared" si="10"/>
        <v>189.98</v>
      </c>
    </row>
    <row r="360" spans="1:7">
      <c r="A360" s="29">
        <v>40428</v>
      </c>
      <c r="B360" s="34" t="s">
        <v>2719</v>
      </c>
      <c r="C360" s="31" t="s">
        <v>81</v>
      </c>
      <c r="D360" s="32">
        <v>352.59</v>
      </c>
      <c r="E360" s="37">
        <f t="shared" si="11"/>
        <v>285.92</v>
      </c>
      <c r="F360" s="30" t="s">
        <v>3307</v>
      </c>
      <c r="G360" s="33">
        <f t="shared" si="10"/>
        <v>299.95999999999998</v>
      </c>
    </row>
    <row r="361" spans="1:7">
      <c r="A361" s="29">
        <v>40429</v>
      </c>
      <c r="B361" s="34" t="s">
        <v>2720</v>
      </c>
      <c r="C361" s="31" t="s">
        <v>81</v>
      </c>
      <c r="D361" s="32">
        <v>371.6</v>
      </c>
      <c r="E361" s="37">
        <f t="shared" si="11"/>
        <v>301.33</v>
      </c>
      <c r="F361" s="30" t="s">
        <v>3307</v>
      </c>
      <c r="G361" s="33">
        <f t="shared" si="10"/>
        <v>316.12</v>
      </c>
    </row>
    <row r="362" spans="1:7">
      <c r="A362" s="29">
        <v>40430</v>
      </c>
      <c r="B362" s="34" t="s">
        <v>2721</v>
      </c>
      <c r="C362" s="31" t="s">
        <v>81</v>
      </c>
      <c r="D362" s="32">
        <v>355.72</v>
      </c>
      <c r="E362" s="37">
        <f t="shared" si="11"/>
        <v>288.45999999999998</v>
      </c>
      <c r="F362" s="30" t="s">
        <v>3307</v>
      </c>
      <c r="G362" s="33">
        <f t="shared" si="10"/>
        <v>302.62</v>
      </c>
    </row>
    <row r="363" spans="1:7">
      <c r="A363" s="29">
        <v>40431</v>
      </c>
      <c r="B363" s="34" t="s">
        <v>2722</v>
      </c>
      <c r="C363" s="31" t="s">
        <v>81</v>
      </c>
      <c r="D363" s="32">
        <v>349.47</v>
      </c>
      <c r="E363" s="37">
        <f t="shared" si="11"/>
        <v>283.39</v>
      </c>
      <c r="F363" s="30" t="s">
        <v>3307</v>
      </c>
      <c r="G363" s="33">
        <f t="shared" si="10"/>
        <v>297.3</v>
      </c>
    </row>
    <row r="364" spans="1:7">
      <c r="A364" s="29">
        <v>40432</v>
      </c>
      <c r="B364" s="34" t="s">
        <v>2723</v>
      </c>
      <c r="C364" s="31" t="s">
        <v>81</v>
      </c>
      <c r="D364" s="32">
        <v>703.54</v>
      </c>
      <c r="E364" s="37">
        <f t="shared" si="11"/>
        <v>570.5</v>
      </c>
      <c r="F364" s="30" t="s">
        <v>3307</v>
      </c>
      <c r="G364" s="33">
        <f t="shared" si="10"/>
        <v>598.51</v>
      </c>
    </row>
    <row r="365" spans="1:7">
      <c r="A365" s="29">
        <v>40433</v>
      </c>
      <c r="B365" s="34" t="s">
        <v>2724</v>
      </c>
      <c r="C365" s="31" t="s">
        <v>81</v>
      </c>
      <c r="D365" s="32">
        <v>697.46</v>
      </c>
      <c r="E365" s="37">
        <f t="shared" si="11"/>
        <v>565.57000000000005</v>
      </c>
      <c r="F365" s="30" t="s">
        <v>3307</v>
      </c>
      <c r="G365" s="33">
        <f t="shared" si="10"/>
        <v>593.33000000000004</v>
      </c>
    </row>
    <row r="366" spans="1:7">
      <c r="A366" s="29">
        <v>40434</v>
      </c>
      <c r="B366" s="34" t="s">
        <v>2725</v>
      </c>
      <c r="C366" s="31" t="s">
        <v>81</v>
      </c>
      <c r="D366" s="32">
        <v>714.25</v>
      </c>
      <c r="E366" s="37">
        <f t="shared" si="11"/>
        <v>579.19000000000005</v>
      </c>
      <c r="F366" s="30" t="s">
        <v>3307</v>
      </c>
      <c r="G366" s="33">
        <f t="shared" si="10"/>
        <v>607.62</v>
      </c>
    </row>
    <row r="367" spans="1:7">
      <c r="A367" s="29">
        <v>40435</v>
      </c>
      <c r="B367" s="34" t="s">
        <v>2726</v>
      </c>
      <c r="C367" s="31" t="s">
        <v>81</v>
      </c>
      <c r="D367" s="32">
        <v>689.74</v>
      </c>
      <c r="E367" s="37">
        <f t="shared" si="11"/>
        <v>559.30999999999995</v>
      </c>
      <c r="F367" s="30" t="s">
        <v>3307</v>
      </c>
      <c r="G367" s="33">
        <f t="shared" si="10"/>
        <v>586.77</v>
      </c>
    </row>
    <row r="368" spans="1:7">
      <c r="A368" s="29">
        <v>40436</v>
      </c>
      <c r="B368" s="34" t="s">
        <v>2727</v>
      </c>
      <c r="C368" s="31" t="s">
        <v>81</v>
      </c>
      <c r="D368" s="32">
        <v>891.38</v>
      </c>
      <c r="E368" s="37">
        <f t="shared" si="11"/>
        <v>722.82</v>
      </c>
      <c r="F368" s="30" t="s">
        <v>3307</v>
      </c>
      <c r="G368" s="33">
        <f t="shared" ref="G368:G429" si="12">ROUNDUP(E368*$H$2,2)</f>
        <v>758.3</v>
      </c>
    </row>
    <row r="369" spans="1:7">
      <c r="A369" s="29">
        <v>40437</v>
      </c>
      <c r="B369" s="34" t="s">
        <v>2728</v>
      </c>
      <c r="C369" s="31" t="s">
        <v>81</v>
      </c>
      <c r="D369" s="32">
        <v>880.56</v>
      </c>
      <c r="E369" s="37">
        <f t="shared" si="11"/>
        <v>714.05</v>
      </c>
      <c r="F369" s="30" t="s">
        <v>3307</v>
      </c>
      <c r="G369" s="33">
        <f t="shared" si="12"/>
        <v>749.1</v>
      </c>
    </row>
    <row r="370" spans="1:7">
      <c r="A370" s="29">
        <v>40438</v>
      </c>
      <c r="B370" s="34" t="s">
        <v>2729</v>
      </c>
      <c r="C370" s="31" t="s">
        <v>81</v>
      </c>
      <c r="D370" s="32">
        <v>930.01</v>
      </c>
      <c r="E370" s="37">
        <f t="shared" si="11"/>
        <v>754.15</v>
      </c>
      <c r="F370" s="30" t="s">
        <v>3307</v>
      </c>
      <c r="G370" s="33">
        <f t="shared" si="12"/>
        <v>791.17</v>
      </c>
    </row>
    <row r="371" spans="1:7">
      <c r="A371" s="29">
        <v>40439</v>
      </c>
      <c r="B371" s="34" t="s">
        <v>2730</v>
      </c>
      <c r="C371" s="31" t="s">
        <v>81</v>
      </c>
      <c r="D371" s="32">
        <v>912.86</v>
      </c>
      <c r="E371" s="37">
        <f t="shared" si="11"/>
        <v>740.24</v>
      </c>
      <c r="F371" s="30" t="s">
        <v>3307</v>
      </c>
      <c r="G371" s="33">
        <f t="shared" si="12"/>
        <v>776.58</v>
      </c>
    </row>
    <row r="372" spans="1:7">
      <c r="A372" s="29">
        <v>40440</v>
      </c>
      <c r="B372" s="34" t="s">
        <v>2731</v>
      </c>
      <c r="C372" s="31" t="s">
        <v>81</v>
      </c>
      <c r="D372" s="32">
        <v>1256.03</v>
      </c>
      <c r="E372" s="37">
        <f t="shared" si="11"/>
        <v>1018.52</v>
      </c>
      <c r="F372" s="30" t="s">
        <v>3307</v>
      </c>
      <c r="G372" s="33">
        <f t="shared" si="12"/>
        <v>1068.51</v>
      </c>
    </row>
    <row r="373" spans="1:7">
      <c r="A373" s="29">
        <v>40441</v>
      </c>
      <c r="B373" s="34" t="s">
        <v>2732</v>
      </c>
      <c r="C373" s="31" t="s">
        <v>81</v>
      </c>
      <c r="D373" s="32">
        <v>1202.72</v>
      </c>
      <c r="E373" s="37">
        <f t="shared" si="11"/>
        <v>975.29</v>
      </c>
      <c r="F373" s="30" t="s">
        <v>3307</v>
      </c>
      <c r="G373" s="33">
        <f t="shared" si="12"/>
        <v>1023.16</v>
      </c>
    </row>
    <row r="374" spans="1:7">
      <c r="A374" s="29">
        <v>40442</v>
      </c>
      <c r="B374" s="34" t="s">
        <v>2733</v>
      </c>
      <c r="C374" s="31" t="s">
        <v>81</v>
      </c>
      <c r="D374" s="32">
        <v>1278.69</v>
      </c>
      <c r="E374" s="37">
        <f t="shared" si="11"/>
        <v>1036.8900000000001</v>
      </c>
      <c r="F374" s="30" t="s">
        <v>3307</v>
      </c>
      <c r="G374" s="33">
        <f t="shared" si="12"/>
        <v>1087.79</v>
      </c>
    </row>
    <row r="375" spans="1:7">
      <c r="A375" s="29">
        <v>40443</v>
      </c>
      <c r="B375" s="34" t="s">
        <v>2734</v>
      </c>
      <c r="C375" s="31" t="s">
        <v>81</v>
      </c>
      <c r="D375" s="32">
        <v>1241.33</v>
      </c>
      <c r="E375" s="37">
        <f t="shared" si="11"/>
        <v>1006.6</v>
      </c>
      <c r="F375" s="30" t="s">
        <v>3307</v>
      </c>
      <c r="G375" s="33">
        <f t="shared" si="12"/>
        <v>1056.01</v>
      </c>
    </row>
    <row r="376" spans="1:7">
      <c r="A376" s="29">
        <v>40444</v>
      </c>
      <c r="B376" s="30" t="s">
        <v>2735</v>
      </c>
      <c r="C376" s="31" t="s">
        <v>81</v>
      </c>
      <c r="D376" s="32">
        <v>225.09</v>
      </c>
      <c r="E376" s="37">
        <f t="shared" si="11"/>
        <v>182.53</v>
      </c>
      <c r="F376" s="30" t="s">
        <v>3307</v>
      </c>
      <c r="G376" s="33">
        <f t="shared" si="12"/>
        <v>191.49</v>
      </c>
    </row>
    <row r="377" spans="1:7">
      <c r="A377" s="29">
        <v>40445</v>
      </c>
      <c r="B377" s="30" t="s">
        <v>2736</v>
      </c>
      <c r="C377" s="31" t="s">
        <v>81</v>
      </c>
      <c r="D377" s="32">
        <v>244.09</v>
      </c>
      <c r="E377" s="37">
        <f t="shared" si="11"/>
        <v>197.94</v>
      </c>
      <c r="F377" s="30" t="s">
        <v>3307</v>
      </c>
      <c r="G377" s="33">
        <f t="shared" si="12"/>
        <v>207.66</v>
      </c>
    </row>
    <row r="378" spans="1:7">
      <c r="A378" s="29">
        <v>40446</v>
      </c>
      <c r="B378" s="30" t="s">
        <v>2737</v>
      </c>
      <c r="C378" s="31" t="s">
        <v>81</v>
      </c>
      <c r="D378" s="32">
        <v>228.22</v>
      </c>
      <c r="E378" s="37">
        <f t="shared" si="11"/>
        <v>185.07</v>
      </c>
      <c r="F378" s="30" t="s">
        <v>3307</v>
      </c>
      <c r="G378" s="33">
        <f t="shared" si="12"/>
        <v>194.16</v>
      </c>
    </row>
    <row r="379" spans="1:7">
      <c r="A379" s="29">
        <v>40447</v>
      </c>
      <c r="B379" s="30" t="s">
        <v>2738</v>
      </c>
      <c r="C379" s="31" t="s">
        <v>81</v>
      </c>
      <c r="D379" s="32">
        <v>221.97</v>
      </c>
      <c r="E379" s="37">
        <f t="shared" si="11"/>
        <v>180</v>
      </c>
      <c r="F379" s="30" t="s">
        <v>3307</v>
      </c>
      <c r="G379" s="33">
        <f t="shared" si="12"/>
        <v>188.84</v>
      </c>
    </row>
    <row r="380" spans="1:7">
      <c r="A380" s="29">
        <v>40448</v>
      </c>
      <c r="B380" s="30" t="s">
        <v>2739</v>
      </c>
      <c r="C380" s="31" t="s">
        <v>81</v>
      </c>
      <c r="D380" s="32">
        <v>523.27</v>
      </c>
      <c r="E380" s="37">
        <f t="shared" si="11"/>
        <v>424.32</v>
      </c>
      <c r="F380" s="30" t="s">
        <v>3307</v>
      </c>
      <c r="G380" s="33">
        <f t="shared" si="12"/>
        <v>445.15</v>
      </c>
    </row>
    <row r="381" spans="1:7">
      <c r="A381" s="29">
        <v>40449</v>
      </c>
      <c r="B381" s="30" t="s">
        <v>2740</v>
      </c>
      <c r="C381" s="31" t="s">
        <v>81</v>
      </c>
      <c r="D381" s="32">
        <v>517.19000000000005</v>
      </c>
      <c r="E381" s="37">
        <f t="shared" si="11"/>
        <v>419.39</v>
      </c>
      <c r="F381" s="30" t="s">
        <v>3307</v>
      </c>
      <c r="G381" s="33">
        <f t="shared" si="12"/>
        <v>439.98</v>
      </c>
    </row>
    <row r="382" spans="1:7">
      <c r="A382" s="29">
        <v>40450</v>
      </c>
      <c r="B382" s="30" t="s">
        <v>2741</v>
      </c>
      <c r="C382" s="31" t="s">
        <v>81</v>
      </c>
      <c r="D382" s="32">
        <v>533.98</v>
      </c>
      <c r="E382" s="37">
        <f t="shared" si="11"/>
        <v>433.01</v>
      </c>
      <c r="F382" s="30" t="s">
        <v>3307</v>
      </c>
      <c r="G382" s="33">
        <f t="shared" si="12"/>
        <v>454.27</v>
      </c>
    </row>
    <row r="383" spans="1:7">
      <c r="A383" s="29">
        <v>40451</v>
      </c>
      <c r="B383" s="30" t="s">
        <v>2742</v>
      </c>
      <c r="C383" s="31" t="s">
        <v>81</v>
      </c>
      <c r="D383" s="32">
        <v>509.47</v>
      </c>
      <c r="E383" s="37">
        <f t="shared" si="11"/>
        <v>413.13</v>
      </c>
      <c r="F383" s="30" t="s">
        <v>3307</v>
      </c>
      <c r="G383" s="33">
        <f t="shared" si="12"/>
        <v>433.41</v>
      </c>
    </row>
    <row r="384" spans="1:7">
      <c r="A384" s="29">
        <v>40452</v>
      </c>
      <c r="B384" s="30" t="s">
        <v>2743</v>
      </c>
      <c r="C384" s="31" t="s">
        <v>81</v>
      </c>
      <c r="D384" s="32">
        <v>600.08000000000004</v>
      </c>
      <c r="E384" s="37">
        <f t="shared" si="11"/>
        <v>486.61</v>
      </c>
      <c r="F384" s="30" t="s">
        <v>3307</v>
      </c>
      <c r="G384" s="33">
        <f t="shared" si="12"/>
        <v>510.5</v>
      </c>
    </row>
    <row r="385" spans="1:7">
      <c r="A385" s="29">
        <v>40453</v>
      </c>
      <c r="B385" s="30" t="s">
        <v>2744</v>
      </c>
      <c r="C385" s="31" t="s">
        <v>81</v>
      </c>
      <c r="D385" s="32">
        <v>589.27</v>
      </c>
      <c r="E385" s="37">
        <f t="shared" si="11"/>
        <v>477.84</v>
      </c>
      <c r="F385" s="30" t="s">
        <v>3307</v>
      </c>
      <c r="G385" s="33">
        <f t="shared" si="12"/>
        <v>501.3</v>
      </c>
    </row>
    <row r="386" spans="1:7">
      <c r="A386" s="29">
        <v>40454</v>
      </c>
      <c r="B386" s="30" t="s">
        <v>2745</v>
      </c>
      <c r="C386" s="31" t="s">
        <v>81</v>
      </c>
      <c r="D386" s="32">
        <v>638.72</v>
      </c>
      <c r="E386" s="37">
        <f t="shared" ref="E386:E449" si="13">ROUNDUP(D386/(1+$L$2),2)</f>
        <v>517.94000000000005</v>
      </c>
      <c r="F386" s="30" t="s">
        <v>3307</v>
      </c>
      <c r="G386" s="33">
        <f t="shared" si="12"/>
        <v>543.37</v>
      </c>
    </row>
    <row r="387" spans="1:7">
      <c r="A387" s="29">
        <v>40455</v>
      </c>
      <c r="B387" s="30" t="s">
        <v>2746</v>
      </c>
      <c r="C387" s="31" t="s">
        <v>81</v>
      </c>
      <c r="D387" s="32">
        <v>621.55999999999995</v>
      </c>
      <c r="E387" s="37">
        <f t="shared" si="13"/>
        <v>504.03</v>
      </c>
      <c r="F387" s="30" t="s">
        <v>3307</v>
      </c>
      <c r="G387" s="33">
        <f t="shared" si="12"/>
        <v>528.77</v>
      </c>
    </row>
    <row r="388" spans="1:7">
      <c r="A388" s="29">
        <v>40456</v>
      </c>
      <c r="B388" s="30" t="s">
        <v>2747</v>
      </c>
      <c r="C388" s="31" t="s">
        <v>81</v>
      </c>
      <c r="D388" s="32">
        <v>719.86</v>
      </c>
      <c r="E388" s="37">
        <f t="shared" si="13"/>
        <v>583.74</v>
      </c>
      <c r="F388" s="30" t="s">
        <v>3307</v>
      </c>
      <c r="G388" s="33">
        <f t="shared" si="12"/>
        <v>612.4</v>
      </c>
    </row>
    <row r="389" spans="1:7">
      <c r="A389" s="29">
        <v>40457</v>
      </c>
      <c r="B389" s="30" t="s">
        <v>2748</v>
      </c>
      <c r="C389" s="31" t="s">
        <v>81</v>
      </c>
      <c r="D389" s="32">
        <v>861.42</v>
      </c>
      <c r="E389" s="37">
        <f t="shared" si="13"/>
        <v>698.53</v>
      </c>
      <c r="F389" s="30" t="s">
        <v>3307</v>
      </c>
      <c r="G389" s="33">
        <f t="shared" si="12"/>
        <v>732.82</v>
      </c>
    </row>
    <row r="390" spans="1:7">
      <c r="A390" s="29">
        <v>40458</v>
      </c>
      <c r="B390" s="30" t="s">
        <v>2749</v>
      </c>
      <c r="C390" s="31" t="s">
        <v>81</v>
      </c>
      <c r="D390" s="32">
        <v>808.11</v>
      </c>
      <c r="E390" s="37">
        <f t="shared" si="13"/>
        <v>655.29999999999995</v>
      </c>
      <c r="F390" s="30" t="s">
        <v>3307</v>
      </c>
      <c r="G390" s="33">
        <f t="shared" si="12"/>
        <v>687.47</v>
      </c>
    </row>
    <row r="391" spans="1:7">
      <c r="A391" s="29">
        <v>40459</v>
      </c>
      <c r="B391" s="30" t="s">
        <v>2750</v>
      </c>
      <c r="C391" s="31" t="s">
        <v>81</v>
      </c>
      <c r="D391" s="32">
        <v>884.08</v>
      </c>
      <c r="E391" s="37">
        <f t="shared" si="13"/>
        <v>716.9</v>
      </c>
      <c r="F391" s="30" t="s">
        <v>3307</v>
      </c>
      <c r="G391" s="33">
        <f t="shared" si="12"/>
        <v>752.09</v>
      </c>
    </row>
    <row r="392" spans="1:7">
      <c r="A392" s="29">
        <v>40460</v>
      </c>
      <c r="B392" s="30" t="s">
        <v>2751</v>
      </c>
      <c r="C392" s="31" t="s">
        <v>81</v>
      </c>
      <c r="D392" s="32">
        <v>846.72</v>
      </c>
      <c r="E392" s="37">
        <f t="shared" si="13"/>
        <v>686.61</v>
      </c>
      <c r="F392" s="30" t="s">
        <v>3307</v>
      </c>
      <c r="G392" s="33">
        <f t="shared" si="12"/>
        <v>720.31</v>
      </c>
    </row>
    <row r="393" spans="1:7">
      <c r="A393" s="29">
        <v>40461</v>
      </c>
      <c r="B393" s="30" t="s">
        <v>2752</v>
      </c>
      <c r="C393" s="31" t="s">
        <v>81</v>
      </c>
      <c r="D393" s="32">
        <v>1047.3900000000001</v>
      </c>
      <c r="E393" s="37">
        <f t="shared" si="13"/>
        <v>849.33</v>
      </c>
      <c r="F393" s="30" t="s">
        <v>3307</v>
      </c>
      <c r="G393" s="33">
        <f t="shared" si="12"/>
        <v>891.02</v>
      </c>
    </row>
    <row r="394" spans="1:7">
      <c r="A394" s="29">
        <v>40462</v>
      </c>
      <c r="B394" s="30" t="s">
        <v>2753</v>
      </c>
      <c r="C394" s="31" t="s">
        <v>81</v>
      </c>
      <c r="D394" s="32">
        <v>1098.58</v>
      </c>
      <c r="E394" s="37">
        <f t="shared" si="13"/>
        <v>890.84</v>
      </c>
      <c r="F394" s="30" t="s">
        <v>3307</v>
      </c>
      <c r="G394" s="33">
        <f t="shared" si="12"/>
        <v>934.57</v>
      </c>
    </row>
    <row r="395" spans="1:7">
      <c r="A395" s="29">
        <v>40463</v>
      </c>
      <c r="B395" s="30" t="s">
        <v>2754</v>
      </c>
      <c r="C395" s="31" t="s">
        <v>81</v>
      </c>
      <c r="D395" s="32">
        <v>1089.33</v>
      </c>
      <c r="E395" s="37">
        <f t="shared" si="13"/>
        <v>883.34</v>
      </c>
      <c r="F395" s="30" t="s">
        <v>3307</v>
      </c>
      <c r="G395" s="33">
        <f t="shared" si="12"/>
        <v>926.7</v>
      </c>
    </row>
    <row r="396" spans="1:7">
      <c r="A396" s="29">
        <v>40464</v>
      </c>
      <c r="B396" s="30" t="s">
        <v>2755</v>
      </c>
      <c r="C396" s="31" t="s">
        <v>81</v>
      </c>
      <c r="D396" s="32">
        <v>1096.8499999999999</v>
      </c>
      <c r="E396" s="37">
        <f t="shared" si="13"/>
        <v>889.44</v>
      </c>
      <c r="F396" s="30" t="s">
        <v>3307</v>
      </c>
      <c r="G396" s="33">
        <f t="shared" si="12"/>
        <v>933.1</v>
      </c>
    </row>
    <row r="397" spans="1:7">
      <c r="A397" s="29">
        <v>40465</v>
      </c>
      <c r="B397" s="30" t="s">
        <v>2756</v>
      </c>
      <c r="C397" s="31" t="s">
        <v>81</v>
      </c>
      <c r="D397" s="32">
        <v>1138.47</v>
      </c>
      <c r="E397" s="37">
        <f t="shared" si="13"/>
        <v>923.19</v>
      </c>
      <c r="F397" s="30" t="s">
        <v>3307</v>
      </c>
      <c r="G397" s="33">
        <f t="shared" si="12"/>
        <v>968.51</v>
      </c>
    </row>
    <row r="398" spans="1:7">
      <c r="A398" s="29">
        <v>40466</v>
      </c>
      <c r="B398" s="30" t="s">
        <v>2757</v>
      </c>
      <c r="C398" s="31" t="s">
        <v>81</v>
      </c>
      <c r="D398" s="32">
        <v>1486.72</v>
      </c>
      <c r="E398" s="37">
        <f t="shared" si="13"/>
        <v>1205.58</v>
      </c>
      <c r="F398" s="30" t="s">
        <v>3307</v>
      </c>
      <c r="G398" s="33">
        <f t="shared" si="12"/>
        <v>1264.76</v>
      </c>
    </row>
    <row r="399" spans="1:7">
      <c r="A399" s="29">
        <v>40490</v>
      </c>
      <c r="B399" s="30" t="s">
        <v>2758</v>
      </c>
      <c r="C399" s="31" t="s">
        <v>81</v>
      </c>
      <c r="D399" s="32">
        <v>671.55</v>
      </c>
      <c r="E399" s="37">
        <f t="shared" si="13"/>
        <v>544.55999999999995</v>
      </c>
      <c r="F399" s="30" t="s">
        <v>3307</v>
      </c>
      <c r="G399" s="33">
        <f t="shared" si="12"/>
        <v>571.29</v>
      </c>
    </row>
    <row r="400" spans="1:7">
      <c r="A400" s="29">
        <v>40491</v>
      </c>
      <c r="B400" s="30" t="s">
        <v>2759</v>
      </c>
      <c r="C400" s="31" t="s">
        <v>81</v>
      </c>
      <c r="D400" s="32">
        <v>728.56</v>
      </c>
      <c r="E400" s="37">
        <f t="shared" si="13"/>
        <v>590.79</v>
      </c>
      <c r="F400" s="30" t="s">
        <v>3307</v>
      </c>
      <c r="G400" s="33">
        <f t="shared" si="12"/>
        <v>619.79</v>
      </c>
    </row>
    <row r="401" spans="1:7">
      <c r="A401" s="29">
        <v>40492</v>
      </c>
      <c r="B401" s="30" t="s">
        <v>2760</v>
      </c>
      <c r="C401" s="31" t="s">
        <v>81</v>
      </c>
      <c r="D401" s="32">
        <v>680.94</v>
      </c>
      <c r="E401" s="37">
        <f t="shared" si="13"/>
        <v>552.17999999999995</v>
      </c>
      <c r="F401" s="30" t="s">
        <v>3307</v>
      </c>
      <c r="G401" s="33">
        <f t="shared" si="12"/>
        <v>579.29</v>
      </c>
    </row>
    <row r="402" spans="1:7">
      <c r="A402" s="29">
        <v>40493</v>
      </c>
      <c r="B402" s="30" t="s">
        <v>2761</v>
      </c>
      <c r="C402" s="31" t="s">
        <v>81</v>
      </c>
      <c r="D402" s="32">
        <v>662.19</v>
      </c>
      <c r="E402" s="37">
        <f t="shared" si="13"/>
        <v>536.97</v>
      </c>
      <c r="F402" s="30" t="s">
        <v>3307</v>
      </c>
      <c r="G402" s="33">
        <f t="shared" si="12"/>
        <v>563.33000000000004</v>
      </c>
    </row>
    <row r="403" spans="1:7">
      <c r="A403" s="29">
        <v>40494</v>
      </c>
      <c r="B403" s="30" t="s">
        <v>2762</v>
      </c>
      <c r="C403" s="31" t="s">
        <v>81</v>
      </c>
      <c r="D403" s="32">
        <v>1370.36</v>
      </c>
      <c r="E403" s="37">
        <f t="shared" si="13"/>
        <v>1111.23</v>
      </c>
      <c r="F403" s="30" t="s">
        <v>3307</v>
      </c>
      <c r="G403" s="33">
        <f t="shared" si="12"/>
        <v>1165.78</v>
      </c>
    </row>
    <row r="404" spans="1:7">
      <c r="A404" s="29">
        <v>40495</v>
      </c>
      <c r="B404" s="30" t="s">
        <v>2763</v>
      </c>
      <c r="C404" s="31" t="s">
        <v>81</v>
      </c>
      <c r="D404" s="32">
        <v>1352.12</v>
      </c>
      <c r="E404" s="37">
        <f t="shared" si="13"/>
        <v>1096.44</v>
      </c>
      <c r="F404" s="30" t="s">
        <v>3307</v>
      </c>
      <c r="G404" s="33">
        <f t="shared" si="12"/>
        <v>1150.26</v>
      </c>
    </row>
    <row r="405" spans="1:7">
      <c r="A405" s="29">
        <v>40496</v>
      </c>
      <c r="B405" s="30" t="s">
        <v>2764</v>
      </c>
      <c r="C405" s="31" t="s">
        <v>81</v>
      </c>
      <c r="D405" s="32">
        <v>1402.51</v>
      </c>
      <c r="E405" s="37">
        <f t="shared" si="13"/>
        <v>1137.3</v>
      </c>
      <c r="F405" s="30" t="s">
        <v>3307</v>
      </c>
      <c r="G405" s="33">
        <f t="shared" si="12"/>
        <v>1193.1199999999999</v>
      </c>
    </row>
    <row r="406" spans="1:7">
      <c r="A406" s="29">
        <v>40497</v>
      </c>
      <c r="B406" s="30" t="s">
        <v>2765</v>
      </c>
      <c r="C406" s="31" t="s">
        <v>81</v>
      </c>
      <c r="D406" s="32">
        <v>1328.97</v>
      </c>
      <c r="E406" s="37">
        <f t="shared" si="13"/>
        <v>1077.6600000000001</v>
      </c>
      <c r="F406" s="30" t="s">
        <v>3307</v>
      </c>
      <c r="G406" s="33">
        <f t="shared" si="12"/>
        <v>1130.56</v>
      </c>
    </row>
    <row r="407" spans="1:7">
      <c r="A407" s="29">
        <v>40498</v>
      </c>
      <c r="B407" s="30" t="s">
        <v>2766</v>
      </c>
      <c r="C407" s="31" t="s">
        <v>81</v>
      </c>
      <c r="D407" s="32">
        <v>1600.81</v>
      </c>
      <c r="E407" s="37">
        <f t="shared" si="13"/>
        <v>1298.0999999999999</v>
      </c>
      <c r="F407" s="30" t="s">
        <v>3307</v>
      </c>
      <c r="G407" s="33">
        <f t="shared" si="12"/>
        <v>1361.82</v>
      </c>
    </row>
    <row r="408" spans="1:7">
      <c r="A408" s="29">
        <v>40499</v>
      </c>
      <c r="B408" s="30" t="s">
        <v>2767</v>
      </c>
      <c r="C408" s="31" t="s">
        <v>81</v>
      </c>
      <c r="D408" s="32">
        <v>1568.37</v>
      </c>
      <c r="E408" s="37">
        <f t="shared" si="13"/>
        <v>1271.79</v>
      </c>
      <c r="F408" s="30" t="s">
        <v>3307</v>
      </c>
      <c r="G408" s="33">
        <f t="shared" si="12"/>
        <v>1334.22</v>
      </c>
    </row>
    <row r="409" spans="1:7">
      <c r="A409" s="29">
        <v>40500</v>
      </c>
      <c r="B409" s="30" t="s">
        <v>2768</v>
      </c>
      <c r="C409" s="31" t="s">
        <v>81</v>
      </c>
      <c r="D409" s="32">
        <v>1716.72</v>
      </c>
      <c r="E409" s="37">
        <f t="shared" si="13"/>
        <v>1392.09</v>
      </c>
      <c r="F409" s="30" t="s">
        <v>3307</v>
      </c>
      <c r="G409" s="33">
        <f t="shared" si="12"/>
        <v>1460.42</v>
      </c>
    </row>
    <row r="410" spans="1:7">
      <c r="A410" s="29">
        <v>40501</v>
      </c>
      <c r="B410" s="30" t="s">
        <v>2769</v>
      </c>
      <c r="C410" s="31" t="s">
        <v>81</v>
      </c>
      <c r="D410" s="32">
        <v>1665.26</v>
      </c>
      <c r="E410" s="37">
        <f t="shared" si="13"/>
        <v>1350.36</v>
      </c>
      <c r="F410" s="30" t="s">
        <v>3307</v>
      </c>
      <c r="G410" s="33">
        <f t="shared" si="12"/>
        <v>1416.64</v>
      </c>
    </row>
    <row r="411" spans="1:7">
      <c r="A411" s="29">
        <v>40502</v>
      </c>
      <c r="B411" s="30" t="s">
        <v>2770</v>
      </c>
      <c r="C411" s="31" t="s">
        <v>81</v>
      </c>
      <c r="D411" s="32">
        <v>1960.15</v>
      </c>
      <c r="E411" s="37">
        <f t="shared" si="13"/>
        <v>1589.49</v>
      </c>
      <c r="F411" s="30" t="s">
        <v>3307</v>
      </c>
      <c r="G411" s="33">
        <f t="shared" si="12"/>
        <v>1667.51</v>
      </c>
    </row>
    <row r="412" spans="1:7">
      <c r="A412" s="29">
        <v>40503</v>
      </c>
      <c r="B412" s="30" t="s">
        <v>2771</v>
      </c>
      <c r="C412" s="31" t="s">
        <v>81</v>
      </c>
      <c r="D412" s="32">
        <v>2384.87</v>
      </c>
      <c r="E412" s="37">
        <f t="shared" si="13"/>
        <v>1933.89</v>
      </c>
      <c r="F412" s="30" t="s">
        <v>3307</v>
      </c>
      <c r="G412" s="33">
        <f t="shared" si="12"/>
        <v>2028.81</v>
      </c>
    </row>
    <row r="413" spans="1:7">
      <c r="A413" s="29">
        <v>40504</v>
      </c>
      <c r="B413" s="30" t="s">
        <v>2772</v>
      </c>
      <c r="C413" s="31" t="s">
        <v>81</v>
      </c>
      <c r="D413" s="32">
        <v>2224.9299999999998</v>
      </c>
      <c r="E413" s="37">
        <f t="shared" si="13"/>
        <v>1804.2</v>
      </c>
      <c r="F413" s="30" t="s">
        <v>3307</v>
      </c>
      <c r="G413" s="33">
        <f t="shared" si="12"/>
        <v>1892.76</v>
      </c>
    </row>
    <row r="414" spans="1:7">
      <c r="A414" s="29">
        <v>40505</v>
      </c>
      <c r="B414" s="30" t="s">
        <v>2773</v>
      </c>
      <c r="C414" s="31" t="s">
        <v>81</v>
      </c>
      <c r="D414" s="32">
        <v>2452.83</v>
      </c>
      <c r="E414" s="37">
        <f t="shared" si="13"/>
        <v>1989</v>
      </c>
      <c r="F414" s="30" t="s">
        <v>3307</v>
      </c>
      <c r="G414" s="33">
        <f t="shared" si="12"/>
        <v>2086.63</v>
      </c>
    </row>
    <row r="415" spans="1:7">
      <c r="A415" s="29">
        <v>40506</v>
      </c>
      <c r="B415" s="30" t="s">
        <v>2774</v>
      </c>
      <c r="C415" s="31" t="s">
        <v>81</v>
      </c>
      <c r="D415" s="32">
        <v>2340.77</v>
      </c>
      <c r="E415" s="37">
        <f t="shared" si="13"/>
        <v>1898.13</v>
      </c>
      <c r="F415" s="30" t="s">
        <v>3307</v>
      </c>
      <c r="G415" s="33">
        <f t="shared" si="12"/>
        <v>1991.3</v>
      </c>
    </row>
    <row r="416" spans="1:7">
      <c r="A416" s="29">
        <v>40507</v>
      </c>
      <c r="B416" s="30" t="s">
        <v>2775</v>
      </c>
      <c r="C416" s="31" t="s">
        <v>81</v>
      </c>
      <c r="D416" s="32">
        <v>2942.77</v>
      </c>
      <c r="E416" s="37">
        <f t="shared" si="13"/>
        <v>2386.29</v>
      </c>
      <c r="F416" s="30" t="s">
        <v>3307</v>
      </c>
      <c r="G416" s="33">
        <f t="shared" si="12"/>
        <v>2503.42</v>
      </c>
    </row>
    <row r="417" spans="1:7">
      <c r="A417" s="29">
        <v>40508</v>
      </c>
      <c r="B417" s="30" t="s">
        <v>2776</v>
      </c>
      <c r="C417" s="31" t="s">
        <v>81</v>
      </c>
      <c r="D417" s="32">
        <v>3096.3</v>
      </c>
      <c r="E417" s="37">
        <f t="shared" si="13"/>
        <v>2510.79</v>
      </c>
      <c r="F417" s="30" t="s">
        <v>3307</v>
      </c>
      <c r="G417" s="33">
        <f t="shared" si="12"/>
        <v>2634.03</v>
      </c>
    </row>
    <row r="418" spans="1:7">
      <c r="A418" s="29">
        <v>40509</v>
      </c>
      <c r="B418" s="30" t="s">
        <v>2777</v>
      </c>
      <c r="C418" s="31" t="s">
        <v>81</v>
      </c>
      <c r="D418" s="32">
        <v>3068.55</v>
      </c>
      <c r="E418" s="37">
        <f t="shared" si="13"/>
        <v>2488.29</v>
      </c>
      <c r="F418" s="30" t="s">
        <v>3307</v>
      </c>
      <c r="G418" s="33">
        <f t="shared" si="12"/>
        <v>2610.42</v>
      </c>
    </row>
    <row r="419" spans="1:7">
      <c r="A419" s="29">
        <v>40510</v>
      </c>
      <c r="B419" s="30" t="s">
        <v>2778</v>
      </c>
      <c r="C419" s="31" t="s">
        <v>81</v>
      </c>
      <c r="D419" s="32">
        <v>3091.12</v>
      </c>
      <c r="E419" s="37">
        <f t="shared" si="13"/>
        <v>2506.59</v>
      </c>
      <c r="F419" s="30" t="s">
        <v>3307</v>
      </c>
      <c r="G419" s="33">
        <f t="shared" si="12"/>
        <v>2629.62</v>
      </c>
    </row>
    <row r="420" spans="1:7">
      <c r="A420" s="29">
        <v>40511</v>
      </c>
      <c r="B420" s="30" t="s">
        <v>2779</v>
      </c>
      <c r="C420" s="31" t="s">
        <v>81</v>
      </c>
      <c r="D420" s="32">
        <v>3215.98</v>
      </c>
      <c r="E420" s="37">
        <f t="shared" si="13"/>
        <v>2607.84</v>
      </c>
      <c r="F420" s="30" t="s">
        <v>3307</v>
      </c>
      <c r="G420" s="33">
        <f t="shared" si="12"/>
        <v>2735.84</v>
      </c>
    </row>
    <row r="421" spans="1:7">
      <c r="A421" s="29">
        <v>40512</v>
      </c>
      <c r="B421" s="30" t="s">
        <v>2780</v>
      </c>
      <c r="C421" s="31" t="s">
        <v>81</v>
      </c>
      <c r="D421" s="32">
        <v>4260.71</v>
      </c>
      <c r="E421" s="37">
        <f t="shared" si="13"/>
        <v>3455.01</v>
      </c>
      <c r="F421" s="30" t="s">
        <v>3307</v>
      </c>
      <c r="G421" s="33">
        <f t="shared" si="12"/>
        <v>3624.59</v>
      </c>
    </row>
    <row r="422" spans="1:7">
      <c r="A422" s="29">
        <v>40586</v>
      </c>
      <c r="B422" s="30" t="s">
        <v>3421</v>
      </c>
      <c r="C422" s="31" t="s">
        <v>81</v>
      </c>
      <c r="D422" s="32">
        <v>5696.24</v>
      </c>
      <c r="E422" s="37">
        <f t="shared" si="13"/>
        <v>4619.08</v>
      </c>
      <c r="F422" s="30" t="s">
        <v>97</v>
      </c>
      <c r="G422" s="33">
        <f t="shared" si="12"/>
        <v>4845.79</v>
      </c>
    </row>
    <row r="423" spans="1:7">
      <c r="A423" s="29">
        <v>40592</v>
      </c>
      <c r="B423" s="30" t="s">
        <v>2781</v>
      </c>
      <c r="C423" s="31" t="s">
        <v>81</v>
      </c>
      <c r="D423" s="32">
        <v>6093.83</v>
      </c>
      <c r="E423" s="37">
        <f t="shared" si="13"/>
        <v>4941.4799999999996</v>
      </c>
      <c r="F423" s="30" t="s">
        <v>97</v>
      </c>
      <c r="G423" s="33">
        <f t="shared" si="12"/>
        <v>5184.0200000000004</v>
      </c>
    </row>
    <row r="424" spans="1:7">
      <c r="A424" s="29">
        <v>40598</v>
      </c>
      <c r="B424" s="30" t="s">
        <v>3424</v>
      </c>
      <c r="C424" s="31" t="s">
        <v>81</v>
      </c>
      <c r="D424" s="32">
        <v>8926.0400000000009</v>
      </c>
      <c r="E424" s="37">
        <f t="shared" si="13"/>
        <v>7238.12</v>
      </c>
      <c r="F424" s="30" t="s">
        <v>97</v>
      </c>
      <c r="G424" s="33">
        <f t="shared" si="12"/>
        <v>7593.38</v>
      </c>
    </row>
    <row r="425" spans="1:7">
      <c r="A425" s="29">
        <v>40587</v>
      </c>
      <c r="B425" s="30" t="s">
        <v>3426</v>
      </c>
      <c r="C425" s="31" t="s">
        <v>81</v>
      </c>
      <c r="D425" s="32">
        <v>8377.6</v>
      </c>
      <c r="E425" s="37">
        <f t="shared" si="13"/>
        <v>6793.39</v>
      </c>
      <c r="F425" s="30" t="s">
        <v>97</v>
      </c>
      <c r="G425" s="33">
        <f t="shared" si="12"/>
        <v>7126.82</v>
      </c>
    </row>
    <row r="426" spans="1:7">
      <c r="A426" s="29">
        <v>40593</v>
      </c>
      <c r="B426" s="30" t="s">
        <v>2782</v>
      </c>
      <c r="C426" s="31" t="s">
        <v>81</v>
      </c>
      <c r="D426" s="32">
        <v>9632.59</v>
      </c>
      <c r="E426" s="37">
        <f t="shared" si="13"/>
        <v>7811.06</v>
      </c>
      <c r="F426" s="30" t="s">
        <v>97</v>
      </c>
      <c r="G426" s="33">
        <f t="shared" si="12"/>
        <v>8194.44</v>
      </c>
    </row>
    <row r="427" spans="1:7">
      <c r="A427" s="29">
        <v>40588</v>
      </c>
      <c r="B427" s="30" t="s">
        <v>3430</v>
      </c>
      <c r="C427" s="31" t="s">
        <v>81</v>
      </c>
      <c r="D427" s="32">
        <v>11697.19</v>
      </c>
      <c r="E427" s="37">
        <f t="shared" si="13"/>
        <v>9485.24</v>
      </c>
      <c r="F427" s="30" t="s">
        <v>97</v>
      </c>
      <c r="G427" s="33">
        <f t="shared" si="12"/>
        <v>9950.7900000000009</v>
      </c>
    </row>
    <row r="428" spans="1:7">
      <c r="A428" s="29">
        <v>40594</v>
      </c>
      <c r="B428" s="30" t="s">
        <v>2783</v>
      </c>
      <c r="C428" s="31" t="s">
        <v>81</v>
      </c>
      <c r="D428" s="32">
        <v>14088.34</v>
      </c>
      <c r="E428" s="37">
        <f t="shared" si="13"/>
        <v>11424.22</v>
      </c>
      <c r="F428" s="30" t="s">
        <v>97</v>
      </c>
      <c r="G428" s="33">
        <f t="shared" si="12"/>
        <v>11984.94</v>
      </c>
    </row>
    <row r="429" spans="1:7">
      <c r="A429" s="29">
        <v>40599</v>
      </c>
      <c r="B429" s="30" t="s">
        <v>2784</v>
      </c>
      <c r="C429" s="31" t="s">
        <v>81</v>
      </c>
      <c r="D429" s="32">
        <v>12848.62</v>
      </c>
      <c r="E429" s="37">
        <f t="shared" si="13"/>
        <v>10418.93</v>
      </c>
      <c r="F429" s="30" t="s">
        <v>97</v>
      </c>
      <c r="G429" s="33">
        <f t="shared" si="12"/>
        <v>10930.31</v>
      </c>
    </row>
    <row r="430" spans="1:7">
      <c r="A430" s="29">
        <v>40589</v>
      </c>
      <c r="B430" s="30" t="s">
        <v>3434</v>
      </c>
      <c r="C430" s="31" t="s">
        <v>81</v>
      </c>
      <c r="D430" s="32">
        <v>11385.11</v>
      </c>
      <c r="E430" s="37">
        <f t="shared" si="13"/>
        <v>9232.17</v>
      </c>
      <c r="F430" s="30" t="s">
        <v>97</v>
      </c>
      <c r="G430" s="33">
        <f t="shared" ref="G430:G491" si="14">ROUNDUP(E430*$H$2,2)</f>
        <v>9685.2999999999993</v>
      </c>
    </row>
    <row r="431" spans="1:7">
      <c r="A431" s="29">
        <v>40595</v>
      </c>
      <c r="B431" s="30" t="s">
        <v>2785</v>
      </c>
      <c r="C431" s="31" t="s">
        <v>81</v>
      </c>
      <c r="D431" s="32">
        <v>12747.61</v>
      </c>
      <c r="E431" s="37">
        <f t="shared" si="13"/>
        <v>10337.02</v>
      </c>
      <c r="F431" s="30" t="s">
        <v>97</v>
      </c>
      <c r="G431" s="33">
        <f t="shared" si="14"/>
        <v>10844.38</v>
      </c>
    </row>
    <row r="432" spans="1:7">
      <c r="A432" s="29">
        <v>40590</v>
      </c>
      <c r="B432" s="30" t="s">
        <v>3438</v>
      </c>
      <c r="C432" s="31" t="s">
        <v>81</v>
      </c>
      <c r="D432" s="32">
        <v>13587.77</v>
      </c>
      <c r="E432" s="37">
        <f t="shared" si="13"/>
        <v>11018.31</v>
      </c>
      <c r="F432" s="30" t="s">
        <v>97</v>
      </c>
      <c r="G432" s="33">
        <f t="shared" si="14"/>
        <v>11559.1</v>
      </c>
    </row>
    <row r="433" spans="1:7">
      <c r="A433" s="29">
        <v>40596</v>
      </c>
      <c r="B433" s="30" t="s">
        <v>2786</v>
      </c>
      <c r="C433" s="31" t="s">
        <v>81</v>
      </c>
      <c r="D433" s="32">
        <v>15098.09</v>
      </c>
      <c r="E433" s="37">
        <f t="shared" si="13"/>
        <v>12243.02</v>
      </c>
      <c r="F433" s="30" t="s">
        <v>97</v>
      </c>
      <c r="G433" s="33">
        <f t="shared" si="14"/>
        <v>12843.92</v>
      </c>
    </row>
    <row r="434" spans="1:7">
      <c r="A434" s="29">
        <v>40591</v>
      </c>
      <c r="B434" s="30" t="s">
        <v>3441</v>
      </c>
      <c r="C434" s="31" t="s">
        <v>81</v>
      </c>
      <c r="D434" s="32">
        <v>14892.5</v>
      </c>
      <c r="E434" s="37">
        <f t="shared" si="13"/>
        <v>12076.31</v>
      </c>
      <c r="F434" s="30" t="s">
        <v>97</v>
      </c>
      <c r="G434" s="33">
        <f t="shared" si="14"/>
        <v>12669.03</v>
      </c>
    </row>
    <row r="435" spans="1:7">
      <c r="A435" s="29">
        <v>40597</v>
      </c>
      <c r="B435" s="30" t="s">
        <v>2787</v>
      </c>
      <c r="C435" s="31" t="s">
        <v>81</v>
      </c>
      <c r="D435" s="32">
        <v>15899.65</v>
      </c>
      <c r="E435" s="37">
        <f t="shared" si="13"/>
        <v>12893.01</v>
      </c>
      <c r="F435" s="30" t="s">
        <v>97</v>
      </c>
      <c r="G435" s="33">
        <f t="shared" si="14"/>
        <v>13525.82</v>
      </c>
    </row>
    <row r="436" spans="1:7">
      <c r="A436" s="29">
        <v>40573</v>
      </c>
      <c r="B436" s="30" t="s">
        <v>3443</v>
      </c>
      <c r="C436" s="31" t="s">
        <v>81</v>
      </c>
      <c r="D436" s="32">
        <v>3494.96</v>
      </c>
      <c r="E436" s="37">
        <f t="shared" si="13"/>
        <v>2834.06</v>
      </c>
      <c r="F436" s="30" t="s">
        <v>97</v>
      </c>
      <c r="G436" s="33">
        <f t="shared" si="14"/>
        <v>2973.16</v>
      </c>
    </row>
    <row r="437" spans="1:7">
      <c r="A437" s="29">
        <v>40579</v>
      </c>
      <c r="B437" s="30" t="s">
        <v>2788</v>
      </c>
      <c r="C437" s="31" t="s">
        <v>81</v>
      </c>
      <c r="D437" s="32">
        <v>3793.15</v>
      </c>
      <c r="E437" s="37">
        <f t="shared" si="13"/>
        <v>3075.86</v>
      </c>
      <c r="F437" s="30" t="s">
        <v>97</v>
      </c>
      <c r="G437" s="33">
        <f t="shared" si="14"/>
        <v>3226.83</v>
      </c>
    </row>
    <row r="438" spans="1:7">
      <c r="A438" s="29">
        <v>41113</v>
      </c>
      <c r="B438" s="30" t="s">
        <v>2789</v>
      </c>
      <c r="C438" s="31" t="s">
        <v>81</v>
      </c>
      <c r="D438" s="32">
        <v>6343.49</v>
      </c>
      <c r="E438" s="37">
        <f t="shared" si="13"/>
        <v>5143.93</v>
      </c>
      <c r="F438" s="30" t="s">
        <v>97</v>
      </c>
      <c r="G438" s="33">
        <f t="shared" si="14"/>
        <v>5396.4</v>
      </c>
    </row>
    <row r="439" spans="1:7">
      <c r="A439" s="29">
        <v>40574</v>
      </c>
      <c r="B439" s="30" t="s">
        <v>3445</v>
      </c>
      <c r="C439" s="31" t="s">
        <v>81</v>
      </c>
      <c r="D439" s="32">
        <v>5034.7299999999996</v>
      </c>
      <c r="E439" s="37">
        <f t="shared" si="13"/>
        <v>4082.66</v>
      </c>
      <c r="F439" s="30" t="s">
        <v>97</v>
      </c>
      <c r="G439" s="33">
        <f t="shared" si="14"/>
        <v>4283.05</v>
      </c>
    </row>
    <row r="440" spans="1:7">
      <c r="A440" s="29">
        <v>40580</v>
      </c>
      <c r="B440" s="30" t="s">
        <v>2790</v>
      </c>
      <c r="C440" s="31" t="s">
        <v>81</v>
      </c>
      <c r="D440" s="32">
        <v>5647.72</v>
      </c>
      <c r="E440" s="37">
        <f t="shared" si="13"/>
        <v>4579.7299999999996</v>
      </c>
      <c r="F440" s="30" t="s">
        <v>97</v>
      </c>
      <c r="G440" s="33">
        <f t="shared" si="14"/>
        <v>4804.51</v>
      </c>
    </row>
    <row r="441" spans="1:7">
      <c r="A441" s="29">
        <v>40575</v>
      </c>
      <c r="B441" s="30" t="s">
        <v>3447</v>
      </c>
      <c r="C441" s="31" t="s">
        <v>81</v>
      </c>
      <c r="D441" s="32">
        <v>7259.51</v>
      </c>
      <c r="E441" s="37">
        <f t="shared" si="13"/>
        <v>5886.73</v>
      </c>
      <c r="F441" s="30" t="s">
        <v>97</v>
      </c>
      <c r="G441" s="33">
        <f t="shared" si="14"/>
        <v>6175.66</v>
      </c>
    </row>
    <row r="442" spans="1:7">
      <c r="A442" s="29">
        <v>40581</v>
      </c>
      <c r="B442" s="30" t="s">
        <v>2791</v>
      </c>
      <c r="C442" s="31" t="s">
        <v>81</v>
      </c>
      <c r="D442" s="32">
        <v>9358.3799999999992</v>
      </c>
      <c r="E442" s="37">
        <f t="shared" si="13"/>
        <v>7588.7</v>
      </c>
      <c r="F442" s="30" t="s">
        <v>97</v>
      </c>
      <c r="G442" s="33">
        <f t="shared" si="14"/>
        <v>7961.17</v>
      </c>
    </row>
    <row r="443" spans="1:7">
      <c r="A443" s="29">
        <v>40576</v>
      </c>
      <c r="B443" s="30" t="s">
        <v>3453</v>
      </c>
      <c r="C443" s="31" t="s">
        <v>81</v>
      </c>
      <c r="D443" s="32">
        <v>7134.8</v>
      </c>
      <c r="E443" s="37">
        <f t="shared" si="13"/>
        <v>5785.6</v>
      </c>
      <c r="F443" s="30" t="s">
        <v>97</v>
      </c>
      <c r="G443" s="33">
        <f t="shared" si="14"/>
        <v>6069.57</v>
      </c>
    </row>
    <row r="444" spans="1:7">
      <c r="A444" s="29">
        <v>40582</v>
      </c>
      <c r="B444" s="30" t="s">
        <v>2792</v>
      </c>
      <c r="C444" s="31" t="s">
        <v>81</v>
      </c>
      <c r="D444" s="32">
        <v>8188.39</v>
      </c>
      <c r="E444" s="37">
        <f t="shared" si="13"/>
        <v>6639.96</v>
      </c>
      <c r="F444" s="30" t="s">
        <v>97</v>
      </c>
      <c r="G444" s="33">
        <f t="shared" si="14"/>
        <v>6965.86</v>
      </c>
    </row>
    <row r="445" spans="1:7">
      <c r="A445" s="29">
        <v>40577</v>
      </c>
      <c r="B445" s="30" t="s">
        <v>3454</v>
      </c>
      <c r="C445" s="31" t="s">
        <v>81</v>
      </c>
      <c r="D445" s="32">
        <v>9020.82</v>
      </c>
      <c r="E445" s="37">
        <f t="shared" si="13"/>
        <v>7314.97</v>
      </c>
      <c r="F445" s="30" t="s">
        <v>97</v>
      </c>
      <c r="G445" s="33">
        <f t="shared" si="14"/>
        <v>7674</v>
      </c>
    </row>
    <row r="446" spans="1:7">
      <c r="A446" s="29">
        <v>40583</v>
      </c>
      <c r="B446" s="30" t="s">
        <v>2793</v>
      </c>
      <c r="C446" s="31" t="s">
        <v>81</v>
      </c>
      <c r="D446" s="32">
        <v>11136.65</v>
      </c>
      <c r="E446" s="37">
        <f t="shared" si="13"/>
        <v>9030.7000000000007</v>
      </c>
      <c r="F446" s="30" t="s">
        <v>97</v>
      </c>
      <c r="G446" s="33">
        <f t="shared" si="14"/>
        <v>9473.94</v>
      </c>
    </row>
    <row r="447" spans="1:7">
      <c r="A447" s="29">
        <v>40578</v>
      </c>
      <c r="B447" s="30" t="s">
        <v>3458</v>
      </c>
      <c r="C447" s="31" t="s">
        <v>81</v>
      </c>
      <c r="D447" s="32">
        <v>9722.31</v>
      </c>
      <c r="E447" s="37">
        <f t="shared" si="13"/>
        <v>7883.81</v>
      </c>
      <c r="F447" s="30" t="s">
        <v>97</v>
      </c>
      <c r="G447" s="33">
        <f t="shared" si="14"/>
        <v>8270.76</v>
      </c>
    </row>
    <row r="448" spans="1:7">
      <c r="A448" s="29">
        <v>40584</v>
      </c>
      <c r="B448" s="30" t="s">
        <v>2794</v>
      </c>
      <c r="C448" s="31" t="s">
        <v>81</v>
      </c>
      <c r="D448" s="32">
        <v>11322.34</v>
      </c>
      <c r="E448" s="37">
        <f t="shared" si="13"/>
        <v>9181.27</v>
      </c>
      <c r="F448" s="30" t="s">
        <v>97</v>
      </c>
      <c r="G448" s="33">
        <f t="shared" si="14"/>
        <v>9631.9</v>
      </c>
    </row>
    <row r="449" spans="1:7">
      <c r="A449" s="29">
        <v>40601</v>
      </c>
      <c r="B449" s="30" t="s">
        <v>3461</v>
      </c>
      <c r="C449" s="31" t="s">
        <v>81</v>
      </c>
      <c r="D449" s="32">
        <v>8015.5</v>
      </c>
      <c r="E449" s="37">
        <f t="shared" si="13"/>
        <v>6499.76</v>
      </c>
      <c r="F449" s="30" t="s">
        <v>97</v>
      </c>
      <c r="G449" s="33">
        <f t="shared" si="14"/>
        <v>6818.78</v>
      </c>
    </row>
    <row r="450" spans="1:7">
      <c r="A450" s="29">
        <v>40607</v>
      </c>
      <c r="B450" s="30" t="s">
        <v>2795</v>
      </c>
      <c r="C450" s="31" t="s">
        <v>81</v>
      </c>
      <c r="D450" s="32">
        <v>8751.0300000000007</v>
      </c>
      <c r="E450" s="37">
        <f t="shared" ref="E450:E513" si="15">ROUNDUP(D450/(1+$L$2),2)</f>
        <v>7096.2</v>
      </c>
      <c r="F450" s="30" t="s">
        <v>97</v>
      </c>
      <c r="G450" s="33">
        <f t="shared" si="14"/>
        <v>7444.49</v>
      </c>
    </row>
    <row r="451" spans="1:7">
      <c r="A451" s="29">
        <v>40602</v>
      </c>
      <c r="B451" s="30" t="s">
        <v>3464</v>
      </c>
      <c r="C451" s="31" t="s">
        <v>81</v>
      </c>
      <c r="D451" s="32">
        <v>11916.85</v>
      </c>
      <c r="E451" s="37">
        <f t="shared" si="15"/>
        <v>9663.36</v>
      </c>
      <c r="F451" s="30" t="s">
        <v>97</v>
      </c>
      <c r="G451" s="33">
        <f t="shared" si="14"/>
        <v>10137.65</v>
      </c>
    </row>
    <row r="452" spans="1:7">
      <c r="A452" s="29">
        <v>40608</v>
      </c>
      <c r="B452" s="30" t="s">
        <v>2796</v>
      </c>
      <c r="C452" s="31" t="s">
        <v>81</v>
      </c>
      <c r="D452" s="32">
        <v>13285.91</v>
      </c>
      <c r="E452" s="37">
        <f t="shared" si="15"/>
        <v>10773.53</v>
      </c>
      <c r="F452" s="30" t="s">
        <v>97</v>
      </c>
      <c r="G452" s="33">
        <f t="shared" si="14"/>
        <v>11302.31</v>
      </c>
    </row>
    <row r="453" spans="1:7">
      <c r="A453" s="29">
        <v>40603</v>
      </c>
      <c r="B453" s="30" t="s">
        <v>3467</v>
      </c>
      <c r="C453" s="31" t="s">
        <v>81</v>
      </c>
      <c r="D453" s="32">
        <v>17269.419999999998</v>
      </c>
      <c r="E453" s="37">
        <f t="shared" si="15"/>
        <v>14003.75</v>
      </c>
      <c r="F453" s="30" t="s">
        <v>97</v>
      </c>
      <c r="G453" s="33">
        <f t="shared" si="14"/>
        <v>14691.07</v>
      </c>
    </row>
    <row r="454" spans="1:7">
      <c r="A454" s="29">
        <v>40609</v>
      </c>
      <c r="B454" s="30" t="s">
        <v>2797</v>
      </c>
      <c r="C454" s="31" t="s">
        <v>81</v>
      </c>
      <c r="D454" s="32">
        <v>19861.060000000001</v>
      </c>
      <c r="E454" s="37">
        <f t="shared" si="15"/>
        <v>16105.31</v>
      </c>
      <c r="F454" s="30" t="s">
        <v>97</v>
      </c>
      <c r="G454" s="33">
        <f t="shared" si="14"/>
        <v>16895.78</v>
      </c>
    </row>
    <row r="455" spans="1:7">
      <c r="A455" s="29">
        <v>40604</v>
      </c>
      <c r="B455" s="30" t="s">
        <v>3470</v>
      </c>
      <c r="C455" s="31" t="s">
        <v>81</v>
      </c>
      <c r="D455" s="32">
        <v>15621.32</v>
      </c>
      <c r="E455" s="37">
        <f t="shared" si="15"/>
        <v>12667.31</v>
      </c>
      <c r="F455" s="30" t="s">
        <v>97</v>
      </c>
      <c r="G455" s="33">
        <f t="shared" si="14"/>
        <v>13289.04</v>
      </c>
    </row>
    <row r="456" spans="1:7">
      <c r="A456" s="29">
        <v>40610</v>
      </c>
      <c r="B456" s="30" t="s">
        <v>2798</v>
      </c>
      <c r="C456" s="31" t="s">
        <v>81</v>
      </c>
      <c r="D456" s="32">
        <v>17573.59</v>
      </c>
      <c r="E456" s="37">
        <f t="shared" si="15"/>
        <v>14250.4</v>
      </c>
      <c r="F456" s="30" t="s">
        <v>97</v>
      </c>
      <c r="G456" s="33">
        <f t="shared" si="14"/>
        <v>14949.83</v>
      </c>
    </row>
    <row r="457" spans="1:7">
      <c r="A457" s="29">
        <v>40605</v>
      </c>
      <c r="B457" s="30" t="s">
        <v>3473</v>
      </c>
      <c r="C457" s="31" t="s">
        <v>81</v>
      </c>
      <c r="D457" s="32">
        <v>19320.060000000001</v>
      </c>
      <c r="E457" s="37">
        <f t="shared" si="15"/>
        <v>15666.61</v>
      </c>
      <c r="F457" s="30" t="s">
        <v>97</v>
      </c>
      <c r="G457" s="33">
        <f t="shared" si="14"/>
        <v>16435.55</v>
      </c>
    </row>
    <row r="458" spans="1:7">
      <c r="A458" s="29">
        <v>40611</v>
      </c>
      <c r="B458" s="30" t="s">
        <v>2799</v>
      </c>
      <c r="C458" s="31" t="s">
        <v>81</v>
      </c>
      <c r="D458" s="32">
        <v>22218.19</v>
      </c>
      <c r="E458" s="37">
        <f t="shared" si="15"/>
        <v>18016.7</v>
      </c>
      <c r="F458" s="30" t="s">
        <v>97</v>
      </c>
      <c r="G458" s="33">
        <f t="shared" si="14"/>
        <v>18900.98</v>
      </c>
    </row>
    <row r="459" spans="1:7">
      <c r="A459" s="29">
        <v>40606</v>
      </c>
      <c r="B459" s="30" t="s">
        <v>3477</v>
      </c>
      <c r="C459" s="31" t="s">
        <v>81</v>
      </c>
      <c r="D459" s="32">
        <v>20508.75</v>
      </c>
      <c r="E459" s="37">
        <f t="shared" si="15"/>
        <v>16630.52</v>
      </c>
      <c r="F459" s="30" t="s">
        <v>97</v>
      </c>
      <c r="G459" s="33">
        <f t="shared" si="14"/>
        <v>17446.77</v>
      </c>
    </row>
    <row r="460" spans="1:7">
      <c r="A460" s="29">
        <v>40612</v>
      </c>
      <c r="B460" s="30" t="s">
        <v>2800</v>
      </c>
      <c r="C460" s="31" t="s">
        <v>81</v>
      </c>
      <c r="D460" s="32">
        <v>23206.240000000002</v>
      </c>
      <c r="E460" s="37">
        <f t="shared" si="15"/>
        <v>18817.91</v>
      </c>
      <c r="F460" s="30" t="s">
        <v>97</v>
      </c>
      <c r="G460" s="33">
        <f t="shared" si="14"/>
        <v>19741.52</v>
      </c>
    </row>
    <row r="461" spans="1:7">
      <c r="A461" s="29">
        <v>40305</v>
      </c>
      <c r="B461" s="30" t="s">
        <v>3481</v>
      </c>
      <c r="C461" s="31" t="s">
        <v>75</v>
      </c>
      <c r="D461" s="32">
        <v>18.059999999999999</v>
      </c>
      <c r="E461" s="37">
        <f t="shared" si="15"/>
        <v>14.65</v>
      </c>
      <c r="F461" s="30" t="s">
        <v>97</v>
      </c>
      <c r="G461" s="33">
        <f t="shared" si="14"/>
        <v>15.37</v>
      </c>
    </row>
    <row r="462" spans="1:7">
      <c r="A462" s="29">
        <v>40306</v>
      </c>
      <c r="B462" s="30" t="s">
        <v>3483</v>
      </c>
      <c r="C462" s="31" t="s">
        <v>75</v>
      </c>
      <c r="D462" s="32">
        <v>36.130000000000003</v>
      </c>
      <c r="E462" s="37">
        <f t="shared" si="15"/>
        <v>29.3</v>
      </c>
      <c r="F462" s="30" t="s">
        <v>97</v>
      </c>
      <c r="G462" s="33">
        <f t="shared" si="14"/>
        <v>30.74</v>
      </c>
    </row>
    <row r="463" spans="1:7">
      <c r="A463" s="29">
        <v>41049</v>
      </c>
      <c r="B463" s="30" t="s">
        <v>3486</v>
      </c>
      <c r="C463" s="31" t="s">
        <v>81</v>
      </c>
      <c r="D463" s="32">
        <v>22.38</v>
      </c>
      <c r="E463" s="37">
        <f t="shared" si="15"/>
        <v>18.149999999999999</v>
      </c>
      <c r="F463" s="30" t="s">
        <v>97</v>
      </c>
      <c r="G463" s="33">
        <f t="shared" si="14"/>
        <v>19.05</v>
      </c>
    </row>
    <row r="464" spans="1:7">
      <c r="A464" s="29">
        <v>40372</v>
      </c>
      <c r="B464" s="30" t="s">
        <v>2801</v>
      </c>
      <c r="C464" s="31" t="s">
        <v>75</v>
      </c>
      <c r="D464" s="32">
        <v>225.39</v>
      </c>
      <c r="E464" s="37">
        <f t="shared" si="15"/>
        <v>182.77</v>
      </c>
      <c r="F464" s="30" t="s">
        <v>97</v>
      </c>
      <c r="G464" s="33">
        <f t="shared" si="14"/>
        <v>191.75</v>
      </c>
    </row>
    <row r="465" spans="1:7">
      <c r="A465" s="29">
        <v>40374</v>
      </c>
      <c r="B465" s="30" t="s">
        <v>2802</v>
      </c>
      <c r="C465" s="31" t="s">
        <v>75</v>
      </c>
      <c r="D465" s="32">
        <v>332.64</v>
      </c>
      <c r="E465" s="37">
        <f t="shared" si="15"/>
        <v>269.74</v>
      </c>
      <c r="F465" s="30" t="s">
        <v>97</v>
      </c>
      <c r="G465" s="33">
        <f t="shared" si="14"/>
        <v>282.98</v>
      </c>
    </row>
    <row r="466" spans="1:7">
      <c r="A466" s="29">
        <v>40373</v>
      </c>
      <c r="B466" s="30" t="s">
        <v>2803</v>
      </c>
      <c r="C466" s="31" t="s">
        <v>75</v>
      </c>
      <c r="D466" s="32">
        <v>293.51</v>
      </c>
      <c r="E466" s="37">
        <f t="shared" si="15"/>
        <v>238.01</v>
      </c>
      <c r="F466" s="30" t="s">
        <v>97</v>
      </c>
      <c r="G466" s="33">
        <f t="shared" si="14"/>
        <v>249.7</v>
      </c>
    </row>
    <row r="467" spans="1:7">
      <c r="A467" s="29">
        <v>40375</v>
      </c>
      <c r="B467" s="30" t="s">
        <v>2804</v>
      </c>
      <c r="C467" s="31" t="s">
        <v>75</v>
      </c>
      <c r="D467" s="32">
        <v>197.65</v>
      </c>
      <c r="E467" s="37">
        <f t="shared" si="15"/>
        <v>160.28</v>
      </c>
      <c r="F467" s="30" t="s">
        <v>97</v>
      </c>
      <c r="G467" s="33">
        <f t="shared" si="14"/>
        <v>168.15</v>
      </c>
    </row>
    <row r="468" spans="1:7">
      <c r="A468" s="29">
        <v>40678</v>
      </c>
      <c r="B468" s="30" t="s">
        <v>2805</v>
      </c>
      <c r="C468" s="31" t="s">
        <v>81</v>
      </c>
      <c r="D468" s="32">
        <v>480.7</v>
      </c>
      <c r="E468" s="37">
        <f t="shared" si="15"/>
        <v>389.8</v>
      </c>
      <c r="F468" s="30" t="s">
        <v>97</v>
      </c>
      <c r="G468" s="33">
        <f t="shared" si="14"/>
        <v>408.94</v>
      </c>
    </row>
    <row r="469" spans="1:7">
      <c r="A469" s="29">
        <v>40679</v>
      </c>
      <c r="B469" s="30" t="s">
        <v>2806</v>
      </c>
      <c r="C469" s="31" t="s">
        <v>2485</v>
      </c>
      <c r="D469" s="32">
        <v>888.8</v>
      </c>
      <c r="E469" s="37">
        <f t="shared" si="15"/>
        <v>720.73</v>
      </c>
      <c r="F469" s="30" t="s">
        <v>97</v>
      </c>
      <c r="G469" s="33">
        <f t="shared" si="14"/>
        <v>756.11</v>
      </c>
    </row>
    <row r="470" spans="1:7">
      <c r="A470" s="29">
        <v>40684</v>
      </c>
      <c r="B470" s="30" t="s">
        <v>2807</v>
      </c>
      <c r="C470" s="31" t="s">
        <v>2485</v>
      </c>
      <c r="D470" s="32">
        <v>932.65</v>
      </c>
      <c r="E470" s="37">
        <f t="shared" si="15"/>
        <v>756.29</v>
      </c>
      <c r="F470" s="30" t="s">
        <v>97</v>
      </c>
      <c r="G470" s="33">
        <f t="shared" si="14"/>
        <v>793.41</v>
      </c>
    </row>
    <row r="471" spans="1:7">
      <c r="A471" s="29">
        <v>40683</v>
      </c>
      <c r="B471" s="30" t="s">
        <v>2808</v>
      </c>
      <c r="C471" s="31" t="s">
        <v>81</v>
      </c>
      <c r="D471" s="32">
        <v>454.56</v>
      </c>
      <c r="E471" s="37">
        <f t="shared" si="15"/>
        <v>368.61</v>
      </c>
      <c r="F471" s="30" t="s">
        <v>97</v>
      </c>
      <c r="G471" s="33">
        <f t="shared" si="14"/>
        <v>386.71</v>
      </c>
    </row>
    <row r="472" spans="1:7">
      <c r="A472" s="29">
        <v>40685</v>
      </c>
      <c r="B472" s="30" t="s">
        <v>2809</v>
      </c>
      <c r="C472" s="31" t="s">
        <v>2485</v>
      </c>
      <c r="D472" s="32">
        <v>826.09</v>
      </c>
      <c r="E472" s="37">
        <f t="shared" si="15"/>
        <v>669.88</v>
      </c>
      <c r="F472" s="30" t="s">
        <v>97</v>
      </c>
      <c r="G472" s="33">
        <f t="shared" si="14"/>
        <v>702.76</v>
      </c>
    </row>
    <row r="473" spans="1:7">
      <c r="A473" s="29">
        <v>40686</v>
      </c>
      <c r="B473" s="30" t="s">
        <v>2810</v>
      </c>
      <c r="C473" s="31" t="s">
        <v>81</v>
      </c>
      <c r="D473" s="32">
        <v>638.74</v>
      </c>
      <c r="E473" s="37">
        <f t="shared" si="15"/>
        <v>517.96</v>
      </c>
      <c r="F473" s="30" t="s">
        <v>97</v>
      </c>
      <c r="G473" s="33">
        <f t="shared" si="14"/>
        <v>543.39</v>
      </c>
    </row>
    <row r="474" spans="1:7">
      <c r="A474" s="29">
        <v>40687</v>
      </c>
      <c r="B474" s="30" t="s">
        <v>2811</v>
      </c>
      <c r="C474" s="31" t="s">
        <v>81</v>
      </c>
      <c r="D474" s="32">
        <v>606.57000000000005</v>
      </c>
      <c r="E474" s="37">
        <f t="shared" si="15"/>
        <v>491.87</v>
      </c>
      <c r="F474" s="30" t="s">
        <v>97</v>
      </c>
      <c r="G474" s="33">
        <f t="shared" si="14"/>
        <v>516.02</v>
      </c>
    </row>
    <row r="475" spans="1:7">
      <c r="A475" s="29">
        <v>40676</v>
      </c>
      <c r="B475" s="30" t="s">
        <v>2812</v>
      </c>
      <c r="C475" s="31" t="s">
        <v>81</v>
      </c>
      <c r="D475" s="32">
        <v>341.54</v>
      </c>
      <c r="E475" s="37">
        <f t="shared" si="15"/>
        <v>276.95999999999998</v>
      </c>
      <c r="F475" s="30" t="s">
        <v>97</v>
      </c>
      <c r="G475" s="33">
        <f t="shared" si="14"/>
        <v>290.56</v>
      </c>
    </row>
    <row r="476" spans="1:7">
      <c r="A476" s="29">
        <v>40677</v>
      </c>
      <c r="B476" s="30" t="s">
        <v>2813</v>
      </c>
      <c r="C476" s="31" t="s">
        <v>2485</v>
      </c>
      <c r="D476" s="32">
        <v>729.77</v>
      </c>
      <c r="E476" s="37">
        <f t="shared" si="15"/>
        <v>591.77</v>
      </c>
      <c r="F476" s="30" t="s">
        <v>97</v>
      </c>
      <c r="G476" s="33">
        <f t="shared" si="14"/>
        <v>620.82000000000005</v>
      </c>
    </row>
    <row r="477" spans="1:7">
      <c r="A477" s="29">
        <v>40681</v>
      </c>
      <c r="B477" s="30" t="s">
        <v>2814</v>
      </c>
      <c r="C477" s="31" t="s">
        <v>2485</v>
      </c>
      <c r="D477" s="32">
        <v>816.36</v>
      </c>
      <c r="E477" s="37">
        <f t="shared" si="15"/>
        <v>661.99</v>
      </c>
      <c r="F477" s="30" t="s">
        <v>97</v>
      </c>
      <c r="G477" s="33">
        <f t="shared" si="14"/>
        <v>694.49</v>
      </c>
    </row>
    <row r="478" spans="1:7">
      <c r="A478" s="29">
        <v>40680</v>
      </c>
      <c r="B478" s="30" t="s">
        <v>2815</v>
      </c>
      <c r="C478" s="31" t="s">
        <v>81</v>
      </c>
      <c r="D478" s="32">
        <v>414.81</v>
      </c>
      <c r="E478" s="37">
        <f t="shared" si="15"/>
        <v>336.37</v>
      </c>
      <c r="F478" s="30" t="s">
        <v>97</v>
      </c>
      <c r="G478" s="33">
        <f t="shared" si="14"/>
        <v>352.88</v>
      </c>
    </row>
    <row r="479" spans="1:7">
      <c r="A479" s="29">
        <v>40682</v>
      </c>
      <c r="B479" s="30" t="s">
        <v>2816</v>
      </c>
      <c r="C479" s="31" t="s">
        <v>2485</v>
      </c>
      <c r="D479" s="32">
        <v>726.7</v>
      </c>
      <c r="E479" s="37">
        <f t="shared" si="15"/>
        <v>589.28</v>
      </c>
      <c r="F479" s="30" t="s">
        <v>97</v>
      </c>
      <c r="G479" s="33">
        <f t="shared" si="14"/>
        <v>618.21</v>
      </c>
    </row>
    <row r="480" spans="1:7">
      <c r="A480" s="29">
        <v>41189</v>
      </c>
      <c r="B480" s="30" t="s">
        <v>2817</v>
      </c>
      <c r="C480" s="31" t="s">
        <v>81</v>
      </c>
      <c r="D480" s="32">
        <v>43.93</v>
      </c>
      <c r="E480" s="37">
        <f t="shared" si="15"/>
        <v>35.630000000000003</v>
      </c>
      <c r="F480" s="30" t="s">
        <v>3307</v>
      </c>
      <c r="G480" s="33">
        <f t="shared" si="14"/>
        <v>37.380000000000003</v>
      </c>
    </row>
    <row r="481" spans="1:7">
      <c r="A481" s="29">
        <v>40728</v>
      </c>
      <c r="B481" s="30" t="s">
        <v>2818</v>
      </c>
      <c r="C481" s="31" t="s">
        <v>2485</v>
      </c>
      <c r="D481" s="32">
        <v>414.2</v>
      </c>
      <c r="E481" s="37">
        <f t="shared" si="15"/>
        <v>335.88</v>
      </c>
      <c r="F481" s="30" t="s">
        <v>3307</v>
      </c>
      <c r="G481" s="33">
        <f t="shared" si="14"/>
        <v>352.37</v>
      </c>
    </row>
    <row r="482" spans="1:7">
      <c r="A482" s="29">
        <v>40732</v>
      </c>
      <c r="B482" s="30" t="s">
        <v>3494</v>
      </c>
      <c r="C482" s="31" t="s">
        <v>2485</v>
      </c>
      <c r="D482" s="32">
        <v>711.37</v>
      </c>
      <c r="E482" s="37">
        <f t="shared" si="15"/>
        <v>576.85</v>
      </c>
      <c r="F482" s="30" t="s">
        <v>3307</v>
      </c>
      <c r="G482" s="33">
        <f t="shared" si="14"/>
        <v>605.16999999999996</v>
      </c>
    </row>
    <row r="483" spans="1:7">
      <c r="A483" s="29">
        <v>40733</v>
      </c>
      <c r="B483" s="30" t="s">
        <v>3495</v>
      </c>
      <c r="C483" s="31" t="s">
        <v>2485</v>
      </c>
      <c r="D483" s="32">
        <v>1760.41</v>
      </c>
      <c r="E483" s="37">
        <f t="shared" si="15"/>
        <v>1427.52</v>
      </c>
      <c r="F483" s="30" t="s">
        <v>3307</v>
      </c>
      <c r="G483" s="33">
        <f t="shared" si="14"/>
        <v>1497.59</v>
      </c>
    </row>
    <row r="484" spans="1:7">
      <c r="A484" s="29">
        <v>40734</v>
      </c>
      <c r="B484" s="30" t="s">
        <v>3496</v>
      </c>
      <c r="C484" s="31" t="s">
        <v>2485</v>
      </c>
      <c r="D484" s="32">
        <v>2755.79</v>
      </c>
      <c r="E484" s="37">
        <f t="shared" si="15"/>
        <v>2234.67</v>
      </c>
      <c r="F484" s="30" t="s">
        <v>3307</v>
      </c>
      <c r="G484" s="33">
        <f t="shared" si="14"/>
        <v>2344.35</v>
      </c>
    </row>
    <row r="485" spans="1:7">
      <c r="A485" s="29">
        <v>40735</v>
      </c>
      <c r="B485" s="30" t="s">
        <v>3497</v>
      </c>
      <c r="C485" s="31" t="s">
        <v>2485</v>
      </c>
      <c r="D485" s="32">
        <v>3980.88</v>
      </c>
      <c r="E485" s="37">
        <f t="shared" si="15"/>
        <v>3228.09</v>
      </c>
      <c r="F485" s="30" t="s">
        <v>3307</v>
      </c>
      <c r="G485" s="33">
        <f t="shared" si="14"/>
        <v>3386.53</v>
      </c>
    </row>
    <row r="486" spans="1:7">
      <c r="A486" s="29">
        <v>40736</v>
      </c>
      <c r="B486" s="30" t="s">
        <v>3498</v>
      </c>
      <c r="C486" s="31" t="s">
        <v>2485</v>
      </c>
      <c r="D486" s="32">
        <v>5354.25</v>
      </c>
      <c r="E486" s="37">
        <f t="shared" si="15"/>
        <v>4341.76</v>
      </c>
      <c r="F486" s="30" t="s">
        <v>3307</v>
      </c>
      <c r="G486" s="33">
        <f t="shared" si="14"/>
        <v>4554.8599999999997</v>
      </c>
    </row>
    <row r="487" spans="1:7">
      <c r="A487" s="29">
        <v>40737</v>
      </c>
      <c r="B487" s="30" t="s">
        <v>3499</v>
      </c>
      <c r="C487" s="31" t="s">
        <v>2485</v>
      </c>
      <c r="D487" s="32">
        <v>8506.4</v>
      </c>
      <c r="E487" s="37">
        <f t="shared" si="15"/>
        <v>6897.83</v>
      </c>
      <c r="F487" s="30" t="s">
        <v>3307</v>
      </c>
      <c r="G487" s="33">
        <f t="shared" si="14"/>
        <v>7236.39</v>
      </c>
    </row>
    <row r="488" spans="1:7">
      <c r="A488" s="29">
        <v>40738</v>
      </c>
      <c r="B488" s="30" t="s">
        <v>3500</v>
      </c>
      <c r="C488" s="31" t="s">
        <v>2485</v>
      </c>
      <c r="D488" s="32">
        <v>5448.95</v>
      </c>
      <c r="E488" s="37">
        <f t="shared" si="15"/>
        <v>4418.55</v>
      </c>
      <c r="F488" s="30" t="s">
        <v>3307</v>
      </c>
      <c r="G488" s="33">
        <f t="shared" si="14"/>
        <v>4635.42</v>
      </c>
    </row>
    <row r="489" spans="1:7">
      <c r="A489" s="29">
        <v>40739</v>
      </c>
      <c r="B489" s="30" t="s">
        <v>3501</v>
      </c>
      <c r="C489" s="31" t="s">
        <v>2485</v>
      </c>
      <c r="D489" s="32">
        <v>7333.61</v>
      </c>
      <c r="E489" s="37">
        <f t="shared" si="15"/>
        <v>5946.82</v>
      </c>
      <c r="F489" s="30" t="s">
        <v>3307</v>
      </c>
      <c r="G489" s="33">
        <f t="shared" si="14"/>
        <v>6238.7</v>
      </c>
    </row>
    <row r="490" spans="1:7">
      <c r="A490" s="29">
        <v>40740</v>
      </c>
      <c r="B490" s="30" t="s">
        <v>3502</v>
      </c>
      <c r="C490" s="31" t="s">
        <v>2485</v>
      </c>
      <c r="D490" s="32">
        <v>11370.57</v>
      </c>
      <c r="E490" s="37">
        <f t="shared" si="15"/>
        <v>9220.3799999999992</v>
      </c>
      <c r="F490" s="30" t="s">
        <v>3307</v>
      </c>
      <c r="G490" s="33">
        <f t="shared" si="14"/>
        <v>9672.93</v>
      </c>
    </row>
    <row r="491" spans="1:7">
      <c r="A491" s="29">
        <v>40741</v>
      </c>
      <c r="B491" s="30" t="s">
        <v>3503</v>
      </c>
      <c r="C491" s="31" t="s">
        <v>2485</v>
      </c>
      <c r="D491" s="32">
        <v>6925.49</v>
      </c>
      <c r="E491" s="37">
        <f t="shared" si="15"/>
        <v>5615.87</v>
      </c>
      <c r="F491" s="30" t="s">
        <v>3307</v>
      </c>
      <c r="G491" s="33">
        <f t="shared" si="14"/>
        <v>5891.51</v>
      </c>
    </row>
    <row r="492" spans="1:7">
      <c r="A492" s="29">
        <v>40742</v>
      </c>
      <c r="B492" s="30" t="s">
        <v>3504</v>
      </c>
      <c r="C492" s="31" t="s">
        <v>2485</v>
      </c>
      <c r="D492" s="32">
        <v>14232.49</v>
      </c>
      <c r="E492" s="37">
        <f t="shared" si="15"/>
        <v>11541.11</v>
      </c>
      <c r="F492" s="30" t="s">
        <v>3307</v>
      </c>
      <c r="G492" s="33">
        <f t="shared" ref="G492:G545" si="16">ROUNDUP(E492*$H$2,2)</f>
        <v>12107.56</v>
      </c>
    </row>
    <row r="493" spans="1:7">
      <c r="A493" s="29">
        <v>40729</v>
      </c>
      <c r="B493" s="30" t="s">
        <v>2819</v>
      </c>
      <c r="C493" s="31" t="s">
        <v>2485</v>
      </c>
      <c r="D493" s="32">
        <v>348.26</v>
      </c>
      <c r="E493" s="37">
        <f t="shared" si="15"/>
        <v>282.41000000000003</v>
      </c>
      <c r="F493" s="30" t="s">
        <v>3307</v>
      </c>
      <c r="G493" s="33">
        <f t="shared" si="16"/>
        <v>296.27999999999997</v>
      </c>
    </row>
    <row r="494" spans="1:7">
      <c r="A494" s="29">
        <v>40730</v>
      </c>
      <c r="B494" s="30" t="s">
        <v>2820</v>
      </c>
      <c r="C494" s="31" t="s">
        <v>2485</v>
      </c>
      <c r="D494" s="32">
        <v>414.2</v>
      </c>
      <c r="E494" s="37">
        <f t="shared" si="15"/>
        <v>335.88</v>
      </c>
      <c r="F494" s="30" t="s">
        <v>3307</v>
      </c>
      <c r="G494" s="33">
        <f t="shared" si="16"/>
        <v>352.37</v>
      </c>
    </row>
    <row r="495" spans="1:7">
      <c r="A495" s="29">
        <v>40731</v>
      </c>
      <c r="B495" s="30" t="s">
        <v>2821</v>
      </c>
      <c r="C495" s="31" t="s">
        <v>2485</v>
      </c>
      <c r="D495" s="32">
        <v>493.9</v>
      </c>
      <c r="E495" s="37">
        <f t="shared" si="15"/>
        <v>400.51</v>
      </c>
      <c r="F495" s="30" t="s">
        <v>3307</v>
      </c>
      <c r="G495" s="33">
        <f t="shared" si="16"/>
        <v>420.17</v>
      </c>
    </row>
    <row r="496" spans="1:7">
      <c r="A496" s="29">
        <v>40650</v>
      </c>
      <c r="B496" s="34" t="s">
        <v>3882</v>
      </c>
      <c r="C496" s="31" t="s">
        <v>81</v>
      </c>
      <c r="D496" s="32">
        <v>72.19</v>
      </c>
      <c r="E496" s="37">
        <f t="shared" si="15"/>
        <v>58.54</v>
      </c>
      <c r="F496" s="30" t="s">
        <v>3307</v>
      </c>
      <c r="G496" s="33">
        <f t="shared" si="16"/>
        <v>61.42</v>
      </c>
    </row>
    <row r="497" spans="1:7">
      <c r="A497" s="29">
        <v>40637</v>
      </c>
      <c r="B497" s="30" t="s">
        <v>3505</v>
      </c>
      <c r="C497" s="31" t="s">
        <v>81</v>
      </c>
      <c r="D497" s="32">
        <v>38.17</v>
      </c>
      <c r="E497" s="37">
        <f t="shared" si="15"/>
        <v>30.96</v>
      </c>
      <c r="F497" s="30" t="s">
        <v>97</v>
      </c>
      <c r="G497" s="33">
        <f t="shared" si="16"/>
        <v>32.479999999999997</v>
      </c>
    </row>
    <row r="498" spans="1:7">
      <c r="A498" s="29">
        <v>40636</v>
      </c>
      <c r="B498" s="30" t="s">
        <v>3507</v>
      </c>
      <c r="C498" s="31" t="s">
        <v>81</v>
      </c>
      <c r="D498" s="32">
        <v>36.729999999999997</v>
      </c>
      <c r="E498" s="37">
        <f t="shared" si="15"/>
        <v>29.79</v>
      </c>
      <c r="F498" s="30" t="s">
        <v>97</v>
      </c>
      <c r="G498" s="33">
        <f t="shared" si="16"/>
        <v>31.26</v>
      </c>
    </row>
    <row r="499" spans="1:7">
      <c r="A499" s="29">
        <v>40712</v>
      </c>
      <c r="B499" s="30" t="s">
        <v>3880</v>
      </c>
      <c r="C499" s="31" t="s">
        <v>81</v>
      </c>
      <c r="D499" s="32">
        <v>113.59</v>
      </c>
      <c r="E499" s="37">
        <f t="shared" si="15"/>
        <v>92.11</v>
      </c>
      <c r="F499" s="30" t="s">
        <v>3307</v>
      </c>
      <c r="G499" s="33">
        <f t="shared" si="16"/>
        <v>96.64</v>
      </c>
    </row>
    <row r="500" spans="1:7">
      <c r="A500" s="29">
        <v>40713</v>
      </c>
      <c r="B500" s="30" t="s">
        <v>3881</v>
      </c>
      <c r="C500" s="31" t="s">
        <v>81</v>
      </c>
      <c r="D500" s="32">
        <v>144.35</v>
      </c>
      <c r="E500" s="37">
        <f t="shared" si="15"/>
        <v>117.06</v>
      </c>
      <c r="F500" s="30" t="s">
        <v>3307</v>
      </c>
      <c r="G500" s="33">
        <f t="shared" si="16"/>
        <v>122.81</v>
      </c>
    </row>
    <row r="501" spans="1:7">
      <c r="A501" s="29">
        <v>41262</v>
      </c>
      <c r="B501" s="30" t="s">
        <v>3512</v>
      </c>
      <c r="C501" s="31" t="s">
        <v>81</v>
      </c>
      <c r="D501" s="32">
        <v>107.91</v>
      </c>
      <c r="E501" s="37">
        <f t="shared" si="15"/>
        <v>87.51</v>
      </c>
      <c r="F501" s="30" t="s">
        <v>97</v>
      </c>
      <c r="G501" s="33">
        <f t="shared" si="16"/>
        <v>91.81</v>
      </c>
    </row>
    <row r="502" spans="1:7">
      <c r="A502" s="29">
        <v>41259</v>
      </c>
      <c r="B502" s="30" t="s">
        <v>2822</v>
      </c>
      <c r="C502" s="31" t="s">
        <v>81</v>
      </c>
      <c r="D502" s="32">
        <v>34.799999999999997</v>
      </c>
      <c r="E502" s="37">
        <f t="shared" si="15"/>
        <v>28.22</v>
      </c>
      <c r="F502" s="30" t="s">
        <v>97</v>
      </c>
      <c r="G502" s="33">
        <f t="shared" si="16"/>
        <v>29.61</v>
      </c>
    </row>
    <row r="503" spans="1:7">
      <c r="A503" s="29">
        <v>40640</v>
      </c>
      <c r="B503" s="30" t="s">
        <v>3513</v>
      </c>
      <c r="C503" s="31" t="s">
        <v>81</v>
      </c>
      <c r="D503" s="32">
        <v>110</v>
      </c>
      <c r="E503" s="37">
        <f t="shared" si="15"/>
        <v>89.2</v>
      </c>
      <c r="F503" s="30" t="s">
        <v>3307</v>
      </c>
      <c r="G503" s="33">
        <f t="shared" si="16"/>
        <v>93.58</v>
      </c>
    </row>
    <row r="504" spans="1:7">
      <c r="A504" s="29">
        <v>40642</v>
      </c>
      <c r="B504" s="30" t="s">
        <v>2823</v>
      </c>
      <c r="C504" s="31" t="s">
        <v>81</v>
      </c>
      <c r="D504" s="32">
        <v>114.66</v>
      </c>
      <c r="E504" s="37">
        <f t="shared" si="15"/>
        <v>92.98</v>
      </c>
      <c r="F504" s="30" t="s">
        <v>3307</v>
      </c>
      <c r="G504" s="33">
        <f t="shared" si="16"/>
        <v>97.55</v>
      </c>
    </row>
    <row r="505" spans="1:7">
      <c r="A505" s="29">
        <v>40643</v>
      </c>
      <c r="B505" s="30" t="s">
        <v>2824</v>
      </c>
      <c r="C505" s="31" t="s">
        <v>81</v>
      </c>
      <c r="D505" s="32">
        <v>124.92</v>
      </c>
      <c r="E505" s="37">
        <f t="shared" si="15"/>
        <v>101.3</v>
      </c>
      <c r="F505" s="30" t="s">
        <v>3307</v>
      </c>
      <c r="G505" s="33">
        <f t="shared" si="16"/>
        <v>106.28</v>
      </c>
    </row>
    <row r="506" spans="1:7">
      <c r="A506" s="29">
        <v>40641</v>
      </c>
      <c r="B506" s="30" t="s">
        <v>3515</v>
      </c>
      <c r="C506" s="31" t="s">
        <v>81</v>
      </c>
      <c r="D506" s="32">
        <v>110.87</v>
      </c>
      <c r="E506" s="37">
        <f t="shared" si="15"/>
        <v>89.91</v>
      </c>
      <c r="F506" s="30" t="s">
        <v>3307</v>
      </c>
      <c r="G506" s="33">
        <f t="shared" si="16"/>
        <v>94.33</v>
      </c>
    </row>
    <row r="507" spans="1:7">
      <c r="A507" s="29">
        <v>40648</v>
      </c>
      <c r="B507" s="30" t="s">
        <v>3517</v>
      </c>
      <c r="C507" s="31" t="s">
        <v>81</v>
      </c>
      <c r="D507" s="32">
        <v>141.21</v>
      </c>
      <c r="E507" s="37">
        <f t="shared" si="15"/>
        <v>114.51</v>
      </c>
      <c r="F507" s="30" t="s">
        <v>3307</v>
      </c>
      <c r="G507" s="33">
        <f t="shared" si="16"/>
        <v>120.14</v>
      </c>
    </row>
    <row r="508" spans="1:7">
      <c r="A508" s="29">
        <v>40649</v>
      </c>
      <c r="B508" s="30" t="s">
        <v>3518</v>
      </c>
      <c r="C508" s="31" t="s">
        <v>81</v>
      </c>
      <c r="D508" s="32">
        <v>115.11</v>
      </c>
      <c r="E508" s="37">
        <f t="shared" si="15"/>
        <v>93.35</v>
      </c>
      <c r="F508" s="30" t="s">
        <v>3307</v>
      </c>
      <c r="G508" s="33">
        <f t="shared" si="16"/>
        <v>97.94</v>
      </c>
    </row>
    <row r="509" spans="1:7">
      <c r="A509" s="29">
        <v>40645</v>
      </c>
      <c r="B509" s="30" t="s">
        <v>3520</v>
      </c>
      <c r="C509" s="31" t="s">
        <v>81</v>
      </c>
      <c r="D509" s="32">
        <v>260.41000000000003</v>
      </c>
      <c r="E509" s="37">
        <f t="shared" si="15"/>
        <v>211.17</v>
      </c>
      <c r="F509" s="30" t="s">
        <v>3307</v>
      </c>
      <c r="G509" s="33">
        <f t="shared" si="16"/>
        <v>221.54</v>
      </c>
    </row>
    <row r="510" spans="1:7">
      <c r="A510" s="29">
        <v>40644</v>
      </c>
      <c r="B510" s="30" t="s">
        <v>3879</v>
      </c>
      <c r="C510" s="31" t="s">
        <v>81</v>
      </c>
      <c r="D510" s="32">
        <v>161.38</v>
      </c>
      <c r="E510" s="37">
        <f t="shared" si="15"/>
        <v>130.87</v>
      </c>
      <c r="F510" s="30" t="s">
        <v>3307</v>
      </c>
      <c r="G510" s="33">
        <f t="shared" si="16"/>
        <v>137.30000000000001</v>
      </c>
    </row>
    <row r="511" spans="1:7">
      <c r="A511" s="29">
        <v>40646</v>
      </c>
      <c r="B511" s="30" t="s">
        <v>3878</v>
      </c>
      <c r="C511" s="31" t="s">
        <v>81</v>
      </c>
      <c r="D511" s="32">
        <v>134.04</v>
      </c>
      <c r="E511" s="37">
        <f t="shared" si="15"/>
        <v>108.7</v>
      </c>
      <c r="F511" s="30" t="s">
        <v>3307</v>
      </c>
      <c r="G511" s="33">
        <f t="shared" si="16"/>
        <v>114.04</v>
      </c>
    </row>
    <row r="512" spans="1:7">
      <c r="A512" s="29">
        <v>40647</v>
      </c>
      <c r="B512" s="30" t="s">
        <v>3521</v>
      </c>
      <c r="C512" s="31" t="s">
        <v>81</v>
      </c>
      <c r="D512" s="32">
        <v>130.94999999999999</v>
      </c>
      <c r="E512" s="37">
        <f t="shared" si="15"/>
        <v>106.19</v>
      </c>
      <c r="F512" s="30" t="s">
        <v>3307</v>
      </c>
      <c r="G512" s="33">
        <f t="shared" si="16"/>
        <v>111.41</v>
      </c>
    </row>
    <row r="513" spans="1:7">
      <c r="A513" s="29">
        <v>40704</v>
      </c>
      <c r="B513" s="30" t="s">
        <v>3877</v>
      </c>
      <c r="C513" s="31" t="s">
        <v>81</v>
      </c>
      <c r="D513" s="32">
        <v>118.92</v>
      </c>
      <c r="E513" s="37">
        <f t="shared" si="15"/>
        <v>96.44</v>
      </c>
      <c r="F513" s="30" t="s">
        <v>3307</v>
      </c>
      <c r="G513" s="33">
        <f t="shared" si="16"/>
        <v>101.18</v>
      </c>
    </row>
    <row r="514" spans="1:7">
      <c r="A514" s="29">
        <v>41107</v>
      </c>
      <c r="B514" s="30" t="s">
        <v>2825</v>
      </c>
      <c r="C514" s="31" t="s">
        <v>81</v>
      </c>
      <c r="D514" s="32">
        <v>148.24</v>
      </c>
      <c r="E514" s="37">
        <f t="shared" ref="E514:E577" si="17">ROUNDUP(D514/(1+$L$2),2)</f>
        <v>120.21</v>
      </c>
      <c r="F514" s="30" t="s">
        <v>3307</v>
      </c>
      <c r="G514" s="33">
        <f t="shared" si="16"/>
        <v>126.12</v>
      </c>
    </row>
    <row r="515" spans="1:7">
      <c r="A515" s="29">
        <v>40638</v>
      </c>
      <c r="B515" s="30" t="s">
        <v>3527</v>
      </c>
      <c r="C515" s="31" t="s">
        <v>81</v>
      </c>
      <c r="D515" s="32">
        <v>610.87</v>
      </c>
      <c r="E515" s="37">
        <f t="shared" si="17"/>
        <v>495.36</v>
      </c>
      <c r="F515" s="30" t="s">
        <v>97</v>
      </c>
      <c r="G515" s="33">
        <f t="shared" si="16"/>
        <v>519.67999999999995</v>
      </c>
    </row>
    <row r="516" spans="1:7">
      <c r="A516" s="29">
        <v>41188</v>
      </c>
      <c r="B516" s="30" t="s">
        <v>3530</v>
      </c>
      <c r="C516" s="31" t="s">
        <v>81</v>
      </c>
      <c r="D516" s="32">
        <v>913.39</v>
      </c>
      <c r="E516" s="37">
        <f t="shared" si="17"/>
        <v>740.67</v>
      </c>
      <c r="F516" s="30" t="s">
        <v>97</v>
      </c>
      <c r="G516" s="33">
        <f t="shared" si="16"/>
        <v>777.03</v>
      </c>
    </row>
    <row r="517" spans="1:7">
      <c r="A517" s="29">
        <v>41187</v>
      </c>
      <c r="B517" s="30" t="s">
        <v>3876</v>
      </c>
      <c r="C517" s="31" t="s">
        <v>81</v>
      </c>
      <c r="D517" s="32">
        <v>1202.56</v>
      </c>
      <c r="E517" s="37">
        <f t="shared" si="17"/>
        <v>975.16</v>
      </c>
      <c r="F517" s="30" t="s">
        <v>97</v>
      </c>
      <c r="G517" s="33">
        <f t="shared" si="16"/>
        <v>1023.03</v>
      </c>
    </row>
    <row r="518" spans="1:7">
      <c r="A518" s="29">
        <v>40705</v>
      </c>
      <c r="B518" s="30" t="s">
        <v>3875</v>
      </c>
      <c r="C518" s="31" t="s">
        <v>81</v>
      </c>
      <c r="D518" s="32">
        <v>92.49</v>
      </c>
      <c r="E518" s="37">
        <f t="shared" si="17"/>
        <v>75</v>
      </c>
      <c r="F518" s="30" t="s">
        <v>3307</v>
      </c>
      <c r="G518" s="33">
        <f t="shared" si="16"/>
        <v>78.69</v>
      </c>
    </row>
    <row r="519" spans="1:7">
      <c r="A519" s="29">
        <v>40639</v>
      </c>
      <c r="B519" s="30" t="s">
        <v>3532</v>
      </c>
      <c r="C519" s="31" t="s">
        <v>81</v>
      </c>
      <c r="D519" s="32">
        <v>620.17999999999995</v>
      </c>
      <c r="E519" s="37">
        <f t="shared" si="17"/>
        <v>502.91</v>
      </c>
      <c r="F519" s="30" t="s">
        <v>97</v>
      </c>
      <c r="G519" s="33">
        <f t="shared" si="16"/>
        <v>527.6</v>
      </c>
    </row>
    <row r="520" spans="1:7">
      <c r="A520" s="29">
        <v>41227</v>
      </c>
      <c r="B520" s="30" t="s">
        <v>3535</v>
      </c>
      <c r="C520" s="31" t="s">
        <v>81</v>
      </c>
      <c r="D520" s="32">
        <v>211.8</v>
      </c>
      <c r="E520" s="37">
        <f t="shared" si="17"/>
        <v>171.75</v>
      </c>
      <c r="F520" s="30" t="s">
        <v>97</v>
      </c>
      <c r="G520" s="33">
        <f t="shared" si="16"/>
        <v>180.18</v>
      </c>
    </row>
    <row r="521" spans="1:7">
      <c r="A521" s="29">
        <v>40951</v>
      </c>
      <c r="B521" s="30" t="s">
        <v>2826</v>
      </c>
      <c r="C521" s="31" t="s">
        <v>81</v>
      </c>
      <c r="D521" s="32">
        <v>32.69</v>
      </c>
      <c r="E521" s="37">
        <f t="shared" si="17"/>
        <v>26.51</v>
      </c>
      <c r="F521" s="30" t="s">
        <v>97</v>
      </c>
      <c r="G521" s="33">
        <f t="shared" si="16"/>
        <v>27.82</v>
      </c>
    </row>
    <row r="522" spans="1:7">
      <c r="A522" s="29">
        <v>41121</v>
      </c>
      <c r="B522" s="30" t="s">
        <v>2827</v>
      </c>
      <c r="C522" s="31" t="s">
        <v>81</v>
      </c>
      <c r="D522" s="32">
        <v>38.15</v>
      </c>
      <c r="E522" s="37">
        <f t="shared" si="17"/>
        <v>30.94</v>
      </c>
      <c r="F522" s="30" t="s">
        <v>97</v>
      </c>
      <c r="G522" s="33">
        <f t="shared" si="16"/>
        <v>32.46</v>
      </c>
    </row>
    <row r="523" spans="1:7">
      <c r="A523" s="29">
        <v>41120</v>
      </c>
      <c r="B523" s="30" t="s">
        <v>2828</v>
      </c>
      <c r="C523" s="31" t="s">
        <v>81</v>
      </c>
      <c r="D523" s="32">
        <v>22.82</v>
      </c>
      <c r="E523" s="37">
        <f t="shared" si="17"/>
        <v>18.510000000000002</v>
      </c>
      <c r="F523" s="30" t="s">
        <v>97</v>
      </c>
      <c r="G523" s="33">
        <f t="shared" si="16"/>
        <v>19.420000000000002</v>
      </c>
    </row>
    <row r="524" spans="1:7">
      <c r="A524" s="29">
        <v>41128</v>
      </c>
      <c r="B524" s="30" t="s">
        <v>2829</v>
      </c>
      <c r="C524" s="31" t="s">
        <v>81</v>
      </c>
      <c r="D524" s="32">
        <v>8.65</v>
      </c>
      <c r="E524" s="37">
        <f t="shared" si="17"/>
        <v>7.02</v>
      </c>
      <c r="F524" s="30" t="s">
        <v>97</v>
      </c>
      <c r="G524" s="33">
        <f t="shared" si="16"/>
        <v>7.37</v>
      </c>
    </row>
    <row r="525" spans="1:7">
      <c r="A525" s="29">
        <v>41129</v>
      </c>
      <c r="B525" s="30" t="s">
        <v>2830</v>
      </c>
      <c r="C525" s="31" t="s">
        <v>81</v>
      </c>
      <c r="D525" s="32">
        <v>10.26</v>
      </c>
      <c r="E525" s="37">
        <f t="shared" si="17"/>
        <v>8.32</v>
      </c>
      <c r="F525" s="30" t="s">
        <v>97</v>
      </c>
      <c r="G525" s="33">
        <f t="shared" si="16"/>
        <v>8.73</v>
      </c>
    </row>
    <row r="526" spans="1:7">
      <c r="A526" s="29">
        <v>41131</v>
      </c>
      <c r="B526" s="30" t="s">
        <v>2831</v>
      </c>
      <c r="C526" s="31" t="s">
        <v>81</v>
      </c>
      <c r="D526" s="32">
        <v>12.11</v>
      </c>
      <c r="E526" s="37">
        <f t="shared" si="17"/>
        <v>9.82</v>
      </c>
      <c r="F526" s="30" t="s">
        <v>97</v>
      </c>
      <c r="G526" s="33">
        <f t="shared" si="16"/>
        <v>10.31</v>
      </c>
    </row>
    <row r="527" spans="1:7">
      <c r="A527" s="29">
        <v>41130</v>
      </c>
      <c r="B527" s="30" t="s">
        <v>2832</v>
      </c>
      <c r="C527" s="31" t="s">
        <v>81</v>
      </c>
      <c r="D527" s="32">
        <v>18.57</v>
      </c>
      <c r="E527" s="37">
        <f t="shared" si="17"/>
        <v>15.06</v>
      </c>
      <c r="F527" s="30" t="s">
        <v>97</v>
      </c>
      <c r="G527" s="33">
        <f t="shared" si="16"/>
        <v>15.8</v>
      </c>
    </row>
    <row r="528" spans="1:7">
      <c r="A528" s="29">
        <v>40997</v>
      </c>
      <c r="B528" s="30" t="s">
        <v>2833</v>
      </c>
      <c r="C528" s="31" t="s">
        <v>75</v>
      </c>
      <c r="D528" s="32">
        <v>128.41999999999999</v>
      </c>
      <c r="E528" s="37">
        <f t="shared" si="17"/>
        <v>104.14</v>
      </c>
      <c r="F528" s="30" t="s">
        <v>97</v>
      </c>
      <c r="G528" s="33">
        <f t="shared" si="16"/>
        <v>109.26</v>
      </c>
    </row>
    <row r="529" spans="1:7">
      <c r="A529" s="29">
        <v>40724</v>
      </c>
      <c r="B529" s="30" t="s">
        <v>2834</v>
      </c>
      <c r="C529" s="31" t="s">
        <v>75</v>
      </c>
      <c r="D529" s="32">
        <v>193.73</v>
      </c>
      <c r="E529" s="37">
        <f t="shared" si="17"/>
        <v>157.1</v>
      </c>
      <c r="F529" s="30" t="s">
        <v>97</v>
      </c>
      <c r="G529" s="33">
        <f t="shared" si="16"/>
        <v>164.82</v>
      </c>
    </row>
    <row r="530" spans="1:7">
      <c r="A530" s="29">
        <v>40722</v>
      </c>
      <c r="B530" s="30" t="s">
        <v>2835</v>
      </c>
      <c r="C530" s="31" t="s">
        <v>75</v>
      </c>
      <c r="D530" s="32">
        <v>11.88</v>
      </c>
      <c r="E530" s="37">
        <f t="shared" si="17"/>
        <v>9.64</v>
      </c>
      <c r="F530" s="30" t="s">
        <v>97</v>
      </c>
      <c r="G530" s="33">
        <f t="shared" si="16"/>
        <v>10.119999999999999</v>
      </c>
    </row>
    <row r="531" spans="1:7">
      <c r="A531" s="29">
        <v>40998</v>
      </c>
      <c r="B531" s="30" t="s">
        <v>2836</v>
      </c>
      <c r="C531" s="31" t="s">
        <v>75</v>
      </c>
      <c r="D531" s="32">
        <v>12.13</v>
      </c>
      <c r="E531" s="37">
        <f t="shared" si="17"/>
        <v>9.84</v>
      </c>
      <c r="F531" s="30" t="s">
        <v>97</v>
      </c>
      <c r="G531" s="33">
        <f t="shared" si="16"/>
        <v>10.33</v>
      </c>
    </row>
    <row r="532" spans="1:7">
      <c r="A532" s="29">
        <v>40723</v>
      </c>
      <c r="B532" s="30" t="s">
        <v>2837</v>
      </c>
      <c r="C532" s="31" t="s">
        <v>75</v>
      </c>
      <c r="D532" s="32">
        <v>95.38</v>
      </c>
      <c r="E532" s="37">
        <f t="shared" si="17"/>
        <v>77.349999999999994</v>
      </c>
      <c r="F532" s="30" t="s">
        <v>97</v>
      </c>
      <c r="G532" s="33">
        <f t="shared" si="16"/>
        <v>81.150000000000006</v>
      </c>
    </row>
    <row r="533" spans="1:7">
      <c r="A533" s="29">
        <v>40335</v>
      </c>
      <c r="B533" s="30" t="s">
        <v>3545</v>
      </c>
      <c r="C533" s="31" t="s">
        <v>2498</v>
      </c>
      <c r="D533" s="32">
        <v>718.98</v>
      </c>
      <c r="E533" s="37">
        <f t="shared" si="17"/>
        <v>583.02</v>
      </c>
      <c r="F533" s="30" t="s">
        <v>3307</v>
      </c>
      <c r="G533" s="33">
        <f t="shared" si="16"/>
        <v>611.64</v>
      </c>
    </row>
    <row r="534" spans="1:7">
      <c r="A534" s="29">
        <v>40334</v>
      </c>
      <c r="B534" s="30" t="s">
        <v>3546</v>
      </c>
      <c r="C534" s="31" t="s">
        <v>2498</v>
      </c>
      <c r="D534" s="32">
        <v>1029.67</v>
      </c>
      <c r="E534" s="37">
        <f t="shared" si="17"/>
        <v>834.96</v>
      </c>
      <c r="F534" s="30" t="s">
        <v>3307</v>
      </c>
      <c r="G534" s="33">
        <f t="shared" si="16"/>
        <v>875.95</v>
      </c>
    </row>
    <row r="535" spans="1:7">
      <c r="A535" s="29">
        <v>40333</v>
      </c>
      <c r="B535" s="30" t="s">
        <v>3547</v>
      </c>
      <c r="C535" s="31" t="s">
        <v>2498</v>
      </c>
      <c r="D535" s="32">
        <v>359.49</v>
      </c>
      <c r="E535" s="37">
        <f t="shared" si="17"/>
        <v>291.51</v>
      </c>
      <c r="F535" s="30" t="s">
        <v>3307</v>
      </c>
      <c r="G535" s="33">
        <f t="shared" si="16"/>
        <v>305.82</v>
      </c>
    </row>
    <row r="536" spans="1:7">
      <c r="A536" s="29">
        <v>40332</v>
      </c>
      <c r="B536" s="30" t="s">
        <v>3548</v>
      </c>
      <c r="C536" s="31" t="s">
        <v>2498</v>
      </c>
      <c r="D536" s="32">
        <v>514.83000000000004</v>
      </c>
      <c r="E536" s="37">
        <f t="shared" si="17"/>
        <v>417.48</v>
      </c>
      <c r="F536" s="30" t="s">
        <v>3307</v>
      </c>
      <c r="G536" s="33">
        <f t="shared" si="16"/>
        <v>437.98</v>
      </c>
    </row>
    <row r="537" spans="1:7">
      <c r="A537" s="29">
        <v>40675</v>
      </c>
      <c r="B537" s="30" t="s">
        <v>2838</v>
      </c>
      <c r="C537" s="31" t="s">
        <v>2485</v>
      </c>
      <c r="D537" s="32">
        <v>305.02999999999997</v>
      </c>
      <c r="E537" s="37">
        <f t="shared" si="17"/>
        <v>247.35</v>
      </c>
      <c r="F537" s="30" t="s">
        <v>97</v>
      </c>
      <c r="G537" s="33">
        <f t="shared" si="16"/>
        <v>259.5</v>
      </c>
    </row>
    <row r="538" spans="1:7">
      <c r="A538" s="29">
        <v>40673</v>
      </c>
      <c r="B538" s="30" t="s">
        <v>2839</v>
      </c>
      <c r="C538" s="31" t="s">
        <v>2485</v>
      </c>
      <c r="D538" s="32">
        <v>83.74</v>
      </c>
      <c r="E538" s="37">
        <f t="shared" si="17"/>
        <v>67.91</v>
      </c>
      <c r="F538" s="30" t="s">
        <v>97</v>
      </c>
      <c r="G538" s="33">
        <f t="shared" si="16"/>
        <v>71.25</v>
      </c>
    </row>
    <row r="539" spans="1:7">
      <c r="A539" s="29">
        <v>40674</v>
      </c>
      <c r="B539" s="30" t="s">
        <v>2840</v>
      </c>
      <c r="C539" s="31" t="s">
        <v>2485</v>
      </c>
      <c r="D539" s="32">
        <v>89.75</v>
      </c>
      <c r="E539" s="37">
        <f t="shared" si="17"/>
        <v>72.78</v>
      </c>
      <c r="F539" s="30" t="s">
        <v>97</v>
      </c>
      <c r="G539" s="33">
        <f t="shared" si="16"/>
        <v>76.36</v>
      </c>
    </row>
    <row r="540" spans="1:7">
      <c r="A540" s="29">
        <v>41037</v>
      </c>
      <c r="B540" s="30" t="s">
        <v>2841</v>
      </c>
      <c r="C540" s="31" t="s">
        <v>81</v>
      </c>
      <c r="D540" s="32">
        <v>89.03</v>
      </c>
      <c r="E540" s="37">
        <f t="shared" si="17"/>
        <v>72.2</v>
      </c>
      <c r="F540" s="30" t="s">
        <v>97</v>
      </c>
      <c r="G540" s="33">
        <f t="shared" si="16"/>
        <v>75.75</v>
      </c>
    </row>
    <row r="541" spans="1:7">
      <c r="A541" s="29">
        <v>40258</v>
      </c>
      <c r="B541" s="30" t="s">
        <v>3567</v>
      </c>
      <c r="C541" s="31" t="s">
        <v>75</v>
      </c>
      <c r="D541" s="32">
        <v>71.69</v>
      </c>
      <c r="E541" s="37">
        <f t="shared" si="17"/>
        <v>58.14</v>
      </c>
      <c r="F541" s="30" t="s">
        <v>97</v>
      </c>
      <c r="G541" s="33">
        <f t="shared" si="16"/>
        <v>61</v>
      </c>
    </row>
    <row r="542" spans="1:7">
      <c r="A542" s="29">
        <v>40261</v>
      </c>
      <c r="B542" s="30" t="s">
        <v>3569</v>
      </c>
      <c r="C542" s="31" t="s">
        <v>75</v>
      </c>
      <c r="D542" s="32">
        <v>81.88</v>
      </c>
      <c r="E542" s="37">
        <f t="shared" si="17"/>
        <v>66.400000000000006</v>
      </c>
      <c r="F542" s="30" t="s">
        <v>97</v>
      </c>
      <c r="G542" s="33">
        <f t="shared" si="16"/>
        <v>69.66</v>
      </c>
    </row>
    <row r="543" spans="1:7">
      <c r="A543" s="29">
        <v>40259</v>
      </c>
      <c r="B543" s="30" t="s">
        <v>3571</v>
      </c>
      <c r="C543" s="31" t="s">
        <v>75</v>
      </c>
      <c r="D543" s="32">
        <v>105.68</v>
      </c>
      <c r="E543" s="37">
        <f t="shared" si="17"/>
        <v>85.7</v>
      </c>
      <c r="F543" s="30" t="s">
        <v>97</v>
      </c>
      <c r="G543" s="33">
        <f t="shared" si="16"/>
        <v>89.91</v>
      </c>
    </row>
    <row r="544" spans="1:7">
      <c r="A544" s="29">
        <v>40262</v>
      </c>
      <c r="B544" s="30" t="s">
        <v>3573</v>
      </c>
      <c r="C544" s="31" t="s">
        <v>75</v>
      </c>
      <c r="D544" s="32">
        <v>115.87</v>
      </c>
      <c r="E544" s="37">
        <f t="shared" si="17"/>
        <v>93.96</v>
      </c>
      <c r="F544" s="30" t="s">
        <v>97</v>
      </c>
      <c r="G544" s="33">
        <f t="shared" si="16"/>
        <v>98.58</v>
      </c>
    </row>
    <row r="545" spans="1:7">
      <c r="A545" s="29">
        <v>40260</v>
      </c>
      <c r="B545" s="30" t="s">
        <v>3575</v>
      </c>
      <c r="C545" s="31" t="s">
        <v>75</v>
      </c>
      <c r="D545" s="32">
        <v>156.63999999999999</v>
      </c>
      <c r="E545" s="37">
        <f t="shared" si="17"/>
        <v>127.02</v>
      </c>
      <c r="F545" s="30" t="s">
        <v>97</v>
      </c>
      <c r="G545" s="33">
        <f t="shared" si="16"/>
        <v>133.26</v>
      </c>
    </row>
    <row r="546" spans="1:7">
      <c r="A546" s="29">
        <v>40263</v>
      </c>
      <c r="B546" s="30" t="s">
        <v>3577</v>
      </c>
      <c r="C546" s="31" t="s">
        <v>75</v>
      </c>
      <c r="D546" s="32">
        <v>166.82</v>
      </c>
      <c r="E546" s="37">
        <f t="shared" si="17"/>
        <v>135.28</v>
      </c>
      <c r="F546" s="30" t="s">
        <v>97</v>
      </c>
      <c r="G546" s="33">
        <f t="shared" ref="G546:G601" si="18">ROUNDUP(E546*$H$2,2)</f>
        <v>141.91999999999999</v>
      </c>
    </row>
    <row r="547" spans="1:7">
      <c r="A547" s="29">
        <v>40267</v>
      </c>
      <c r="B547" s="30" t="s">
        <v>3580</v>
      </c>
      <c r="C547" s="31" t="s">
        <v>75</v>
      </c>
      <c r="D547" s="32">
        <v>171.83</v>
      </c>
      <c r="E547" s="37">
        <f t="shared" si="17"/>
        <v>139.34</v>
      </c>
      <c r="F547" s="30" t="s">
        <v>97</v>
      </c>
      <c r="G547" s="33">
        <f t="shared" si="18"/>
        <v>146.18</v>
      </c>
    </row>
    <row r="548" spans="1:7">
      <c r="A548" s="29">
        <v>40264</v>
      </c>
      <c r="B548" s="30" t="s">
        <v>3582</v>
      </c>
      <c r="C548" s="31" t="s">
        <v>75</v>
      </c>
      <c r="D548" s="32">
        <v>161.63999999999999</v>
      </c>
      <c r="E548" s="37">
        <f t="shared" si="17"/>
        <v>131.08000000000001</v>
      </c>
      <c r="F548" s="30" t="s">
        <v>97</v>
      </c>
      <c r="G548" s="33">
        <f t="shared" si="18"/>
        <v>137.52000000000001</v>
      </c>
    </row>
    <row r="549" spans="1:7">
      <c r="A549" s="29">
        <v>40268</v>
      </c>
      <c r="B549" s="30" t="s">
        <v>3584</v>
      </c>
      <c r="C549" s="31" t="s">
        <v>75</v>
      </c>
      <c r="D549" s="32">
        <v>211.35</v>
      </c>
      <c r="E549" s="37">
        <f t="shared" si="17"/>
        <v>171.39</v>
      </c>
      <c r="F549" s="30" t="s">
        <v>97</v>
      </c>
      <c r="G549" s="33">
        <f t="shared" si="18"/>
        <v>179.81</v>
      </c>
    </row>
    <row r="550" spans="1:7">
      <c r="A550" s="29">
        <v>40265</v>
      </c>
      <c r="B550" s="30" t="s">
        <v>3586</v>
      </c>
      <c r="C550" s="31" t="s">
        <v>75</v>
      </c>
      <c r="D550" s="32">
        <v>201.17</v>
      </c>
      <c r="E550" s="37">
        <f t="shared" si="17"/>
        <v>163.13</v>
      </c>
      <c r="F550" s="30" t="s">
        <v>97</v>
      </c>
      <c r="G550" s="33">
        <f t="shared" si="18"/>
        <v>171.14</v>
      </c>
    </row>
    <row r="551" spans="1:7">
      <c r="A551" s="29">
        <v>40269</v>
      </c>
      <c r="B551" s="30" t="s">
        <v>3588</v>
      </c>
      <c r="C551" s="31" t="s">
        <v>75</v>
      </c>
      <c r="D551" s="32">
        <v>367.46</v>
      </c>
      <c r="E551" s="37">
        <f t="shared" si="17"/>
        <v>297.98</v>
      </c>
      <c r="F551" s="30" t="s">
        <v>97</v>
      </c>
      <c r="G551" s="33">
        <f t="shared" si="18"/>
        <v>312.61</v>
      </c>
    </row>
    <row r="552" spans="1:7">
      <c r="A552" s="29">
        <v>40266</v>
      </c>
      <c r="B552" s="30" t="s">
        <v>3590</v>
      </c>
      <c r="C552" s="31" t="s">
        <v>75</v>
      </c>
      <c r="D552" s="32">
        <v>357.28</v>
      </c>
      <c r="E552" s="37">
        <f t="shared" si="17"/>
        <v>289.72000000000003</v>
      </c>
      <c r="F552" s="30" t="s">
        <v>97</v>
      </c>
      <c r="G552" s="33">
        <f t="shared" si="18"/>
        <v>303.94</v>
      </c>
    </row>
    <row r="553" spans="1:7">
      <c r="A553" s="29">
        <v>40276</v>
      </c>
      <c r="B553" s="30" t="s">
        <v>3591</v>
      </c>
      <c r="C553" s="31" t="s">
        <v>75</v>
      </c>
      <c r="D553" s="32">
        <v>289.97000000000003</v>
      </c>
      <c r="E553" s="37">
        <f t="shared" si="17"/>
        <v>235.14</v>
      </c>
      <c r="F553" s="30" t="s">
        <v>97</v>
      </c>
      <c r="G553" s="33">
        <f t="shared" si="18"/>
        <v>246.69</v>
      </c>
    </row>
    <row r="554" spans="1:7">
      <c r="A554" s="29">
        <v>40256</v>
      </c>
      <c r="B554" s="30" t="s">
        <v>3593</v>
      </c>
      <c r="C554" s="31" t="s">
        <v>75</v>
      </c>
      <c r="D554" s="32">
        <v>105.68</v>
      </c>
      <c r="E554" s="37">
        <f t="shared" si="17"/>
        <v>85.7</v>
      </c>
      <c r="F554" s="30" t="s">
        <v>97</v>
      </c>
      <c r="G554" s="33">
        <f t="shared" si="18"/>
        <v>89.91</v>
      </c>
    </row>
    <row r="555" spans="1:7">
      <c r="A555" s="29">
        <v>40257</v>
      </c>
      <c r="B555" s="30" t="s">
        <v>3595</v>
      </c>
      <c r="C555" s="31" t="s">
        <v>75</v>
      </c>
      <c r="D555" s="32">
        <v>240.59</v>
      </c>
      <c r="E555" s="37">
        <f t="shared" si="17"/>
        <v>195.1</v>
      </c>
      <c r="F555" s="30" t="s">
        <v>97</v>
      </c>
      <c r="G555" s="33">
        <f t="shared" si="18"/>
        <v>204.68</v>
      </c>
    </row>
    <row r="556" spans="1:7">
      <c r="A556" s="29">
        <v>40282</v>
      </c>
      <c r="B556" s="30" t="s">
        <v>3598</v>
      </c>
      <c r="C556" s="31" t="s">
        <v>75</v>
      </c>
      <c r="D556" s="32">
        <v>16.41</v>
      </c>
      <c r="E556" s="37">
        <f t="shared" si="17"/>
        <v>13.31</v>
      </c>
      <c r="F556" s="30" t="s">
        <v>97</v>
      </c>
      <c r="G556" s="33">
        <f t="shared" si="18"/>
        <v>13.97</v>
      </c>
    </row>
    <row r="557" spans="1:7">
      <c r="A557" s="29">
        <v>40285</v>
      </c>
      <c r="B557" s="30" t="s">
        <v>3599</v>
      </c>
      <c r="C557" s="31" t="s">
        <v>75</v>
      </c>
      <c r="D557" s="32">
        <v>26.6</v>
      </c>
      <c r="E557" s="37">
        <f t="shared" si="17"/>
        <v>21.57</v>
      </c>
      <c r="F557" s="30" t="s">
        <v>97</v>
      </c>
      <c r="G557" s="33">
        <f t="shared" si="18"/>
        <v>22.63</v>
      </c>
    </row>
    <row r="558" spans="1:7">
      <c r="A558" s="29">
        <v>40283</v>
      </c>
      <c r="B558" s="30" t="s">
        <v>3601</v>
      </c>
      <c r="C558" s="31" t="s">
        <v>75</v>
      </c>
      <c r="D558" s="32">
        <v>18.059999999999999</v>
      </c>
      <c r="E558" s="37">
        <f t="shared" si="17"/>
        <v>14.65</v>
      </c>
      <c r="F558" s="30" t="s">
        <v>97</v>
      </c>
      <c r="G558" s="33">
        <f t="shared" si="18"/>
        <v>15.37</v>
      </c>
    </row>
    <row r="559" spans="1:7">
      <c r="A559" s="29">
        <v>40286</v>
      </c>
      <c r="B559" s="30" t="s">
        <v>3602</v>
      </c>
      <c r="C559" s="31" t="s">
        <v>75</v>
      </c>
      <c r="D559" s="32">
        <v>28.25</v>
      </c>
      <c r="E559" s="37">
        <f t="shared" si="17"/>
        <v>22.91</v>
      </c>
      <c r="F559" s="30" t="s">
        <v>97</v>
      </c>
      <c r="G559" s="33">
        <f t="shared" si="18"/>
        <v>24.04</v>
      </c>
    </row>
    <row r="560" spans="1:7">
      <c r="A560" s="29">
        <v>40284</v>
      </c>
      <c r="B560" s="30" t="s">
        <v>3604</v>
      </c>
      <c r="C560" s="31" t="s">
        <v>75</v>
      </c>
      <c r="D560" s="32">
        <v>21.24</v>
      </c>
      <c r="E560" s="37">
        <f t="shared" si="17"/>
        <v>17.23</v>
      </c>
      <c r="F560" s="30" t="s">
        <v>97</v>
      </c>
      <c r="G560" s="33">
        <f t="shared" si="18"/>
        <v>18.079999999999998</v>
      </c>
    </row>
    <row r="561" spans="1:7">
      <c r="A561" s="29">
        <v>40287</v>
      </c>
      <c r="B561" s="30" t="s">
        <v>3605</v>
      </c>
      <c r="C561" s="31" t="s">
        <v>75</v>
      </c>
      <c r="D561" s="32">
        <v>31.43</v>
      </c>
      <c r="E561" s="37">
        <f t="shared" si="17"/>
        <v>25.49</v>
      </c>
      <c r="F561" s="30" t="s">
        <v>97</v>
      </c>
      <c r="G561" s="33">
        <f t="shared" si="18"/>
        <v>26.75</v>
      </c>
    </row>
    <row r="562" spans="1:7">
      <c r="A562" s="29">
        <v>40288</v>
      </c>
      <c r="B562" s="30" t="s">
        <v>3607</v>
      </c>
      <c r="C562" s="31" t="s">
        <v>75</v>
      </c>
      <c r="D562" s="32">
        <v>30.1</v>
      </c>
      <c r="E562" s="37">
        <f t="shared" si="17"/>
        <v>24.41</v>
      </c>
      <c r="F562" s="30" t="s">
        <v>97</v>
      </c>
      <c r="G562" s="33">
        <f t="shared" si="18"/>
        <v>25.61</v>
      </c>
    </row>
    <row r="563" spans="1:7">
      <c r="A563" s="29">
        <v>40291</v>
      </c>
      <c r="B563" s="30" t="s">
        <v>3608</v>
      </c>
      <c r="C563" s="31" t="s">
        <v>75</v>
      </c>
      <c r="D563" s="32">
        <v>40.28</v>
      </c>
      <c r="E563" s="37">
        <f t="shared" si="17"/>
        <v>32.67</v>
      </c>
      <c r="F563" s="30" t="s">
        <v>97</v>
      </c>
      <c r="G563" s="33">
        <f t="shared" si="18"/>
        <v>34.28</v>
      </c>
    </row>
    <row r="564" spans="1:7">
      <c r="A564" s="29">
        <v>40289</v>
      </c>
      <c r="B564" s="30" t="s">
        <v>3610</v>
      </c>
      <c r="C564" s="31" t="s">
        <v>75</v>
      </c>
      <c r="D564" s="32">
        <v>36.130000000000003</v>
      </c>
      <c r="E564" s="37">
        <f t="shared" si="17"/>
        <v>29.3</v>
      </c>
      <c r="F564" s="30" t="s">
        <v>97</v>
      </c>
      <c r="G564" s="33">
        <f t="shared" si="18"/>
        <v>30.74</v>
      </c>
    </row>
    <row r="565" spans="1:7">
      <c r="A565" s="29">
        <v>40292</v>
      </c>
      <c r="B565" s="30" t="s">
        <v>3611</v>
      </c>
      <c r="C565" s="31" t="s">
        <v>75</v>
      </c>
      <c r="D565" s="32">
        <v>46.31</v>
      </c>
      <c r="E565" s="37">
        <f t="shared" si="17"/>
        <v>37.56</v>
      </c>
      <c r="F565" s="30" t="s">
        <v>97</v>
      </c>
      <c r="G565" s="33">
        <f t="shared" si="18"/>
        <v>39.409999999999997</v>
      </c>
    </row>
    <row r="566" spans="1:7">
      <c r="A566" s="29">
        <v>40290</v>
      </c>
      <c r="B566" s="30" t="s">
        <v>3613</v>
      </c>
      <c r="C566" s="31" t="s">
        <v>75</v>
      </c>
      <c r="D566" s="32">
        <v>45.15</v>
      </c>
      <c r="E566" s="37">
        <f t="shared" si="17"/>
        <v>36.619999999999997</v>
      </c>
      <c r="F566" s="30" t="s">
        <v>97</v>
      </c>
      <c r="G566" s="33">
        <f t="shared" si="18"/>
        <v>38.42</v>
      </c>
    </row>
    <row r="567" spans="1:7">
      <c r="A567" s="29">
        <v>40293</v>
      </c>
      <c r="B567" s="30" t="s">
        <v>3614</v>
      </c>
      <c r="C567" s="31" t="s">
        <v>75</v>
      </c>
      <c r="D567" s="32">
        <v>55.34</v>
      </c>
      <c r="E567" s="37">
        <f t="shared" si="17"/>
        <v>44.88</v>
      </c>
      <c r="F567" s="30" t="s">
        <v>97</v>
      </c>
      <c r="G567" s="33">
        <f t="shared" si="18"/>
        <v>47.09</v>
      </c>
    </row>
    <row r="568" spans="1:7">
      <c r="A568" s="29">
        <v>40294</v>
      </c>
      <c r="B568" s="30" t="s">
        <v>3616</v>
      </c>
      <c r="C568" s="31" t="s">
        <v>75</v>
      </c>
      <c r="D568" s="32">
        <v>148.44999999999999</v>
      </c>
      <c r="E568" s="37">
        <f t="shared" si="17"/>
        <v>120.38</v>
      </c>
      <c r="F568" s="30" t="s">
        <v>97</v>
      </c>
      <c r="G568" s="33">
        <f t="shared" si="18"/>
        <v>126.29</v>
      </c>
    </row>
    <row r="569" spans="1:7">
      <c r="A569" s="29">
        <v>40297</v>
      </c>
      <c r="B569" s="30" t="s">
        <v>3617</v>
      </c>
      <c r="C569" s="31" t="s">
        <v>75</v>
      </c>
      <c r="D569" s="32">
        <v>158.63</v>
      </c>
      <c r="E569" s="37">
        <f t="shared" si="17"/>
        <v>128.63999999999999</v>
      </c>
      <c r="F569" s="30" t="s">
        <v>97</v>
      </c>
      <c r="G569" s="33">
        <f t="shared" si="18"/>
        <v>134.96</v>
      </c>
    </row>
    <row r="570" spans="1:7">
      <c r="A570" s="29">
        <v>40295</v>
      </c>
      <c r="B570" s="30" t="s">
        <v>3618</v>
      </c>
      <c r="C570" s="31" t="s">
        <v>75</v>
      </c>
      <c r="D570" s="32">
        <v>166.71</v>
      </c>
      <c r="E570" s="37">
        <f t="shared" si="17"/>
        <v>135.19</v>
      </c>
      <c r="F570" s="30" t="s">
        <v>97</v>
      </c>
      <c r="G570" s="33">
        <f t="shared" si="18"/>
        <v>141.83000000000001</v>
      </c>
    </row>
    <row r="571" spans="1:7">
      <c r="A571" s="29">
        <v>40298</v>
      </c>
      <c r="B571" s="30" t="s">
        <v>3619</v>
      </c>
      <c r="C571" s="31" t="s">
        <v>75</v>
      </c>
      <c r="D571" s="32">
        <v>176.9</v>
      </c>
      <c r="E571" s="37">
        <f t="shared" si="17"/>
        <v>143.44999999999999</v>
      </c>
      <c r="F571" s="30" t="s">
        <v>97</v>
      </c>
      <c r="G571" s="33">
        <f t="shared" si="18"/>
        <v>150.5</v>
      </c>
    </row>
    <row r="572" spans="1:7">
      <c r="A572" s="29">
        <v>40296</v>
      </c>
      <c r="B572" s="30" t="s">
        <v>3620</v>
      </c>
      <c r="C572" s="31" t="s">
        <v>75</v>
      </c>
      <c r="D572" s="32">
        <v>200.01</v>
      </c>
      <c r="E572" s="37">
        <f t="shared" si="17"/>
        <v>162.19</v>
      </c>
      <c r="F572" s="30" t="s">
        <v>97</v>
      </c>
      <c r="G572" s="33">
        <f t="shared" si="18"/>
        <v>170.16</v>
      </c>
    </row>
    <row r="573" spans="1:7">
      <c r="A573" s="29">
        <v>40299</v>
      </c>
      <c r="B573" s="30" t="s">
        <v>3621</v>
      </c>
      <c r="C573" s="31" t="s">
        <v>75</v>
      </c>
      <c r="D573" s="32">
        <v>210.19</v>
      </c>
      <c r="E573" s="37">
        <f t="shared" si="17"/>
        <v>170.45</v>
      </c>
      <c r="F573" s="30" t="s">
        <v>97</v>
      </c>
      <c r="G573" s="33">
        <f t="shared" si="18"/>
        <v>178.82</v>
      </c>
    </row>
    <row r="574" spans="1:7">
      <c r="A574" s="29">
        <v>40327</v>
      </c>
      <c r="B574" s="30" t="s">
        <v>3623</v>
      </c>
      <c r="C574" s="31" t="s">
        <v>2498</v>
      </c>
      <c r="D574" s="32">
        <v>279.38</v>
      </c>
      <c r="E574" s="37">
        <f t="shared" si="17"/>
        <v>226.55</v>
      </c>
      <c r="F574" s="30" t="s">
        <v>3307</v>
      </c>
      <c r="G574" s="33">
        <f t="shared" si="18"/>
        <v>237.67</v>
      </c>
    </row>
    <row r="575" spans="1:7">
      <c r="A575" s="29">
        <v>40328</v>
      </c>
      <c r="B575" s="30" t="s">
        <v>3625</v>
      </c>
      <c r="C575" s="31" t="s">
        <v>75</v>
      </c>
      <c r="D575" s="32">
        <v>148.09</v>
      </c>
      <c r="E575" s="37">
        <f t="shared" si="17"/>
        <v>120.09</v>
      </c>
      <c r="F575" s="30" t="s">
        <v>3307</v>
      </c>
      <c r="G575" s="33">
        <f t="shared" si="18"/>
        <v>125.99</v>
      </c>
    </row>
    <row r="576" spans="1:7">
      <c r="A576" s="29">
        <v>43332</v>
      </c>
      <c r="B576" s="30" t="s">
        <v>3628</v>
      </c>
      <c r="C576" s="31" t="s">
        <v>2842</v>
      </c>
      <c r="D576" s="32">
        <v>7423.86</v>
      </c>
      <c r="E576" s="37">
        <f t="shared" si="17"/>
        <v>6020</v>
      </c>
      <c r="F576" s="30" t="s">
        <v>97</v>
      </c>
      <c r="G576" s="33">
        <f t="shared" si="18"/>
        <v>6315.47</v>
      </c>
    </row>
    <row r="577" spans="1:7">
      <c r="A577" s="29">
        <v>40316</v>
      </c>
      <c r="B577" s="30" t="s">
        <v>154</v>
      </c>
      <c r="C577" s="31" t="s">
        <v>2498</v>
      </c>
      <c r="D577" s="32">
        <v>100.09</v>
      </c>
      <c r="E577" s="37">
        <f t="shared" si="17"/>
        <v>81.17</v>
      </c>
      <c r="F577" s="30" t="s">
        <v>3307</v>
      </c>
      <c r="G577" s="33">
        <f t="shared" si="18"/>
        <v>85.16</v>
      </c>
    </row>
    <row r="578" spans="1:7">
      <c r="A578" s="29">
        <v>40317</v>
      </c>
      <c r="B578" s="30" t="s">
        <v>3634</v>
      </c>
      <c r="C578" s="31" t="s">
        <v>2498</v>
      </c>
      <c r="D578" s="32">
        <v>88.42</v>
      </c>
      <c r="E578" s="37">
        <f t="shared" ref="E578:E641" si="19">ROUNDUP(D578/(1+$L$2),2)</f>
        <v>71.7</v>
      </c>
      <c r="F578" s="30" t="s">
        <v>3307</v>
      </c>
      <c r="G578" s="33">
        <f t="shared" si="18"/>
        <v>75.22</v>
      </c>
    </row>
    <row r="579" spans="1:7">
      <c r="A579" s="29">
        <v>40318</v>
      </c>
      <c r="B579" s="30" t="s">
        <v>2843</v>
      </c>
      <c r="C579" s="31" t="s">
        <v>2498</v>
      </c>
      <c r="D579" s="32">
        <v>11.75</v>
      </c>
      <c r="E579" s="37">
        <f t="shared" si="19"/>
        <v>9.5299999999999994</v>
      </c>
      <c r="F579" s="30" t="s">
        <v>97</v>
      </c>
      <c r="G579" s="33">
        <f t="shared" si="18"/>
        <v>10</v>
      </c>
    </row>
    <row r="580" spans="1:7">
      <c r="A580" s="29">
        <v>40311</v>
      </c>
      <c r="B580" s="30" t="s">
        <v>3637</v>
      </c>
      <c r="C580" s="31" t="s">
        <v>2498</v>
      </c>
      <c r="D580" s="32">
        <v>121.61</v>
      </c>
      <c r="E580" s="37">
        <f t="shared" si="19"/>
        <v>98.62</v>
      </c>
      <c r="F580" s="30" t="s">
        <v>3307</v>
      </c>
      <c r="G580" s="33">
        <f t="shared" si="18"/>
        <v>103.47</v>
      </c>
    </row>
    <row r="581" spans="1:7">
      <c r="A581" s="29">
        <v>40312</v>
      </c>
      <c r="B581" s="30" t="s">
        <v>3639</v>
      </c>
      <c r="C581" s="31" t="s">
        <v>2498</v>
      </c>
      <c r="D581" s="32">
        <v>102.72</v>
      </c>
      <c r="E581" s="37">
        <f t="shared" si="19"/>
        <v>83.3</v>
      </c>
      <c r="F581" s="30" t="s">
        <v>3307</v>
      </c>
      <c r="G581" s="33">
        <f t="shared" si="18"/>
        <v>87.39</v>
      </c>
    </row>
    <row r="582" spans="1:7">
      <c r="A582" s="29">
        <v>40313</v>
      </c>
      <c r="B582" s="30" t="s">
        <v>3641</v>
      </c>
      <c r="C582" s="31" t="s">
        <v>2498</v>
      </c>
      <c r="D582" s="32">
        <v>88.02</v>
      </c>
      <c r="E582" s="37">
        <f t="shared" si="19"/>
        <v>71.38</v>
      </c>
      <c r="F582" s="30" t="s">
        <v>3307</v>
      </c>
      <c r="G582" s="33">
        <f t="shared" si="18"/>
        <v>74.89</v>
      </c>
    </row>
    <row r="583" spans="1:7">
      <c r="A583" s="29">
        <v>40310</v>
      </c>
      <c r="B583" s="30" t="s">
        <v>3644</v>
      </c>
      <c r="C583" s="31" t="s">
        <v>2498</v>
      </c>
      <c r="D583" s="32">
        <v>175.76</v>
      </c>
      <c r="E583" s="37">
        <f t="shared" si="19"/>
        <v>142.53</v>
      </c>
      <c r="F583" s="30" t="s">
        <v>3307</v>
      </c>
      <c r="G583" s="33">
        <f t="shared" si="18"/>
        <v>149.53</v>
      </c>
    </row>
    <row r="584" spans="1:7">
      <c r="A584" s="29">
        <v>40748</v>
      </c>
      <c r="B584" s="30" t="s">
        <v>3659</v>
      </c>
      <c r="C584" s="31" t="s">
        <v>2498</v>
      </c>
      <c r="D584" s="32">
        <v>289.02999999999997</v>
      </c>
      <c r="E584" s="37">
        <f t="shared" si="19"/>
        <v>234.38</v>
      </c>
      <c r="F584" s="30" t="s">
        <v>97</v>
      </c>
      <c r="G584" s="33">
        <f t="shared" si="18"/>
        <v>245.89</v>
      </c>
    </row>
    <row r="585" spans="1:7">
      <c r="A585" s="29">
        <v>40726</v>
      </c>
      <c r="B585" s="30" t="s">
        <v>3874</v>
      </c>
      <c r="C585" s="31" t="s">
        <v>75</v>
      </c>
      <c r="D585" s="32">
        <v>564</v>
      </c>
      <c r="E585" s="37">
        <f t="shared" si="19"/>
        <v>457.35</v>
      </c>
      <c r="F585" s="30" t="s">
        <v>3307</v>
      </c>
      <c r="G585" s="33">
        <f t="shared" si="18"/>
        <v>479.8</v>
      </c>
    </row>
    <row r="586" spans="1:7">
      <c r="A586" s="29">
        <v>40725</v>
      </c>
      <c r="B586" s="30" t="s">
        <v>2844</v>
      </c>
      <c r="C586" s="31" t="s">
        <v>75</v>
      </c>
      <c r="D586" s="32">
        <v>560.4</v>
      </c>
      <c r="E586" s="37">
        <f t="shared" si="19"/>
        <v>454.43</v>
      </c>
      <c r="F586" s="30" t="s">
        <v>3307</v>
      </c>
      <c r="G586" s="33">
        <f t="shared" si="18"/>
        <v>476.74</v>
      </c>
    </row>
    <row r="587" spans="1:7">
      <c r="A587" s="29">
        <v>41394</v>
      </c>
      <c r="B587" s="30" t="s">
        <v>3661</v>
      </c>
      <c r="C587" s="31" t="s">
        <v>2498</v>
      </c>
      <c r="D587" s="32">
        <v>38.06</v>
      </c>
      <c r="E587" s="37">
        <f t="shared" si="19"/>
        <v>30.87</v>
      </c>
      <c r="F587" s="30" t="s">
        <v>97</v>
      </c>
      <c r="G587" s="33">
        <f t="shared" si="18"/>
        <v>32.39</v>
      </c>
    </row>
    <row r="588" spans="1:7">
      <c r="A588" s="29">
        <v>41393</v>
      </c>
      <c r="B588" s="30" t="s">
        <v>3662</v>
      </c>
      <c r="C588" s="31" t="s">
        <v>2498</v>
      </c>
      <c r="D588" s="32">
        <v>53.36</v>
      </c>
      <c r="E588" s="37">
        <f t="shared" si="19"/>
        <v>43.27</v>
      </c>
      <c r="F588" s="30" t="s">
        <v>97</v>
      </c>
      <c r="G588" s="33">
        <f t="shared" si="18"/>
        <v>45.4</v>
      </c>
    </row>
    <row r="589" spans="1:7">
      <c r="A589" s="29">
        <v>41391</v>
      </c>
      <c r="B589" s="30" t="s">
        <v>3663</v>
      </c>
      <c r="C589" s="31" t="s">
        <v>2498</v>
      </c>
      <c r="D589" s="32">
        <v>73.069999999999993</v>
      </c>
      <c r="E589" s="37">
        <f t="shared" si="19"/>
        <v>59.26</v>
      </c>
      <c r="F589" s="30" t="s">
        <v>97</v>
      </c>
      <c r="G589" s="33">
        <f t="shared" si="18"/>
        <v>62.17</v>
      </c>
    </row>
    <row r="590" spans="1:7">
      <c r="A590" s="29">
        <v>102596</v>
      </c>
      <c r="B590" s="30" t="s">
        <v>3873</v>
      </c>
      <c r="C590" s="31" t="s">
        <v>144</v>
      </c>
      <c r="D590" s="32">
        <v>22.82</v>
      </c>
      <c r="E590" s="37">
        <f t="shared" si="19"/>
        <v>18.510000000000002</v>
      </c>
      <c r="F590" s="30" t="s">
        <v>97</v>
      </c>
      <c r="G590" s="33">
        <f t="shared" si="18"/>
        <v>19.420000000000002</v>
      </c>
    </row>
    <row r="591" spans="1:7">
      <c r="A591" s="29">
        <v>102595</v>
      </c>
      <c r="B591" s="30" t="s">
        <v>3872</v>
      </c>
      <c r="C591" s="31" t="s">
        <v>144</v>
      </c>
      <c r="D591" s="32">
        <v>26.11</v>
      </c>
      <c r="E591" s="37">
        <f t="shared" si="19"/>
        <v>21.18</v>
      </c>
      <c r="F591" s="30" t="s">
        <v>97</v>
      </c>
      <c r="G591" s="33">
        <f t="shared" si="18"/>
        <v>22.22</v>
      </c>
    </row>
    <row r="592" spans="1:7">
      <c r="A592" s="29">
        <v>41392</v>
      </c>
      <c r="B592" s="30" t="s">
        <v>3664</v>
      </c>
      <c r="C592" s="31" t="s">
        <v>2498</v>
      </c>
      <c r="D592" s="32">
        <v>64.45</v>
      </c>
      <c r="E592" s="37">
        <f t="shared" si="19"/>
        <v>52.27</v>
      </c>
      <c r="F592" s="30" t="s">
        <v>97</v>
      </c>
      <c r="G592" s="33">
        <f t="shared" si="18"/>
        <v>54.84</v>
      </c>
    </row>
    <row r="593" spans="1:7">
      <c r="A593" s="29">
        <v>102594</v>
      </c>
      <c r="B593" s="30" t="s">
        <v>3871</v>
      </c>
      <c r="C593" s="31" t="s">
        <v>144</v>
      </c>
      <c r="D593" s="32">
        <v>30.69</v>
      </c>
      <c r="E593" s="37">
        <f t="shared" si="19"/>
        <v>24.89</v>
      </c>
      <c r="F593" s="30" t="s">
        <v>97</v>
      </c>
      <c r="G593" s="33">
        <f t="shared" si="18"/>
        <v>26.12</v>
      </c>
    </row>
    <row r="594" spans="1:7">
      <c r="A594" s="29">
        <v>41197</v>
      </c>
      <c r="B594" s="30" t="s">
        <v>2845</v>
      </c>
      <c r="C594" s="31" t="s">
        <v>2498</v>
      </c>
      <c r="D594" s="32">
        <v>58.33</v>
      </c>
      <c r="E594" s="37">
        <f t="shared" si="19"/>
        <v>47.3</v>
      </c>
      <c r="F594" s="30" t="s">
        <v>97</v>
      </c>
      <c r="G594" s="33">
        <f t="shared" si="18"/>
        <v>49.63</v>
      </c>
    </row>
    <row r="595" spans="1:7">
      <c r="A595" s="29">
        <v>40709</v>
      </c>
      <c r="B595" s="30" t="s">
        <v>3665</v>
      </c>
      <c r="C595" s="31" t="s">
        <v>2498</v>
      </c>
      <c r="D595" s="32">
        <v>30.89</v>
      </c>
      <c r="E595" s="37">
        <f t="shared" si="19"/>
        <v>25.05</v>
      </c>
      <c r="F595" s="30" t="s">
        <v>97</v>
      </c>
      <c r="G595" s="33">
        <f t="shared" si="18"/>
        <v>26.28</v>
      </c>
    </row>
    <row r="596" spans="1:7">
      <c r="A596" s="29">
        <v>40721</v>
      </c>
      <c r="B596" s="30" t="s">
        <v>2846</v>
      </c>
      <c r="C596" s="31" t="s">
        <v>75</v>
      </c>
      <c r="D596" s="32">
        <v>147.97999999999999</v>
      </c>
      <c r="E596" s="37">
        <f t="shared" si="19"/>
        <v>120</v>
      </c>
      <c r="F596" s="30" t="s">
        <v>3307</v>
      </c>
      <c r="G596" s="33">
        <f t="shared" si="18"/>
        <v>125.89</v>
      </c>
    </row>
    <row r="597" spans="1:7">
      <c r="A597" s="29">
        <v>40396</v>
      </c>
      <c r="B597" s="30" t="s">
        <v>2847</v>
      </c>
      <c r="C597" s="31" t="s">
        <v>2498</v>
      </c>
      <c r="D597" s="32">
        <v>39.26</v>
      </c>
      <c r="E597" s="37">
        <f t="shared" si="19"/>
        <v>31.84</v>
      </c>
      <c r="F597" s="30" t="s">
        <v>97</v>
      </c>
      <c r="G597" s="33">
        <f t="shared" si="18"/>
        <v>33.409999999999997</v>
      </c>
    </row>
    <row r="598" spans="1:7">
      <c r="A598" s="29">
        <v>40744</v>
      </c>
      <c r="B598" s="30" t="s">
        <v>2848</v>
      </c>
      <c r="C598" s="31" t="s">
        <v>81</v>
      </c>
      <c r="D598" s="32">
        <v>35.17</v>
      </c>
      <c r="E598" s="37">
        <f t="shared" si="19"/>
        <v>28.52</v>
      </c>
      <c r="F598" s="30" t="s">
        <v>97</v>
      </c>
      <c r="G598" s="33">
        <f t="shared" si="18"/>
        <v>29.92</v>
      </c>
    </row>
    <row r="599" spans="1:7">
      <c r="A599" s="29">
        <v>40746</v>
      </c>
      <c r="B599" s="30" t="s">
        <v>2849</v>
      </c>
      <c r="C599" s="31" t="s">
        <v>81</v>
      </c>
      <c r="D599" s="32">
        <v>68.47</v>
      </c>
      <c r="E599" s="37">
        <f t="shared" si="19"/>
        <v>55.53</v>
      </c>
      <c r="F599" s="30" t="s">
        <v>97</v>
      </c>
      <c r="G599" s="33">
        <f t="shared" si="18"/>
        <v>58.26</v>
      </c>
    </row>
    <row r="600" spans="1:7">
      <c r="A600" s="29">
        <v>40743</v>
      </c>
      <c r="B600" s="30" t="s">
        <v>2850</v>
      </c>
      <c r="C600" s="31" t="s">
        <v>81</v>
      </c>
      <c r="D600" s="32">
        <v>18.52</v>
      </c>
      <c r="E600" s="37">
        <f t="shared" si="19"/>
        <v>15.02</v>
      </c>
      <c r="F600" s="30" t="s">
        <v>97</v>
      </c>
      <c r="G600" s="33">
        <f t="shared" si="18"/>
        <v>15.76</v>
      </c>
    </row>
    <row r="601" spans="1:7">
      <c r="A601" s="29">
        <v>40745</v>
      </c>
      <c r="B601" s="30" t="s">
        <v>2851</v>
      </c>
      <c r="C601" s="31" t="s">
        <v>81</v>
      </c>
      <c r="D601" s="32">
        <v>51.83</v>
      </c>
      <c r="E601" s="37">
        <f t="shared" si="19"/>
        <v>42.03</v>
      </c>
      <c r="F601" s="30" t="s">
        <v>97</v>
      </c>
      <c r="G601" s="33">
        <f t="shared" si="18"/>
        <v>44.1</v>
      </c>
    </row>
    <row r="602" spans="1:7">
      <c r="A602" s="29">
        <v>40397</v>
      </c>
      <c r="B602" s="30" t="s">
        <v>2852</v>
      </c>
      <c r="C602" s="31" t="s">
        <v>2498</v>
      </c>
      <c r="D602" s="32">
        <v>101.36</v>
      </c>
      <c r="E602" s="37">
        <f t="shared" si="19"/>
        <v>82.2</v>
      </c>
      <c r="F602" s="30" t="s">
        <v>97</v>
      </c>
      <c r="G602" s="33">
        <f t="shared" ref="G602:G663" si="20">ROUNDUP(E602*$H$2,2)</f>
        <v>86.24</v>
      </c>
    </row>
    <row r="603" spans="1:7">
      <c r="A603" s="29">
        <v>41221</v>
      </c>
      <c r="B603" s="30" t="s">
        <v>2853</v>
      </c>
      <c r="C603" s="31" t="s">
        <v>2498</v>
      </c>
      <c r="D603" s="32">
        <v>4.83</v>
      </c>
      <c r="E603" s="37">
        <f t="shared" si="19"/>
        <v>3.92</v>
      </c>
      <c r="F603" s="30" t="s">
        <v>97</v>
      </c>
      <c r="G603" s="33">
        <f t="shared" si="20"/>
        <v>4.12</v>
      </c>
    </row>
    <row r="604" spans="1:7">
      <c r="A604" s="29">
        <v>41401</v>
      </c>
      <c r="B604" s="30" t="s">
        <v>2854</v>
      </c>
      <c r="C604" s="31" t="s">
        <v>2498</v>
      </c>
      <c r="D604" s="32">
        <v>9.7200000000000006</v>
      </c>
      <c r="E604" s="37">
        <f t="shared" si="19"/>
        <v>7.89</v>
      </c>
      <c r="F604" s="30" t="s">
        <v>97</v>
      </c>
      <c r="G604" s="33">
        <f t="shared" si="20"/>
        <v>8.2799999999999994</v>
      </c>
    </row>
    <row r="605" spans="1:7">
      <c r="A605" s="29">
        <v>40714</v>
      </c>
      <c r="B605" s="30" t="s">
        <v>2855</v>
      </c>
      <c r="C605" s="31" t="s">
        <v>2498</v>
      </c>
      <c r="D605" s="32">
        <v>13.97</v>
      </c>
      <c r="E605" s="37">
        <f t="shared" si="19"/>
        <v>11.33</v>
      </c>
      <c r="F605" s="30" t="s">
        <v>97</v>
      </c>
      <c r="G605" s="33">
        <f t="shared" si="20"/>
        <v>11.89</v>
      </c>
    </row>
    <row r="606" spans="1:7">
      <c r="A606" s="29">
        <v>40660</v>
      </c>
      <c r="B606" s="30" t="s">
        <v>2856</v>
      </c>
      <c r="C606" s="31" t="s">
        <v>81</v>
      </c>
      <c r="D606" s="32">
        <v>69.739999999999995</v>
      </c>
      <c r="E606" s="37">
        <f t="shared" si="19"/>
        <v>56.56</v>
      </c>
      <c r="F606" s="30" t="s">
        <v>97</v>
      </c>
      <c r="G606" s="33">
        <f t="shared" si="20"/>
        <v>59.34</v>
      </c>
    </row>
    <row r="607" spans="1:7">
      <c r="A607" s="29">
        <v>40661</v>
      </c>
      <c r="B607" s="30" t="s">
        <v>150</v>
      </c>
      <c r="C607" s="31" t="s">
        <v>81</v>
      </c>
      <c r="D607" s="32">
        <v>134.06</v>
      </c>
      <c r="E607" s="37">
        <f t="shared" si="19"/>
        <v>108.71</v>
      </c>
      <c r="F607" s="30" t="s">
        <v>97</v>
      </c>
      <c r="G607" s="33">
        <f t="shared" si="20"/>
        <v>114.05</v>
      </c>
    </row>
    <row r="608" spans="1:7">
      <c r="A608" s="29">
        <v>40662</v>
      </c>
      <c r="B608" s="30" t="s">
        <v>151</v>
      </c>
      <c r="C608" s="31" t="s">
        <v>81</v>
      </c>
      <c r="D608" s="32">
        <v>74.63</v>
      </c>
      <c r="E608" s="37">
        <f t="shared" si="19"/>
        <v>60.52</v>
      </c>
      <c r="F608" s="30" t="s">
        <v>97</v>
      </c>
      <c r="G608" s="33">
        <f t="shared" si="20"/>
        <v>63.5</v>
      </c>
    </row>
    <row r="609" spans="1:7">
      <c r="A609" s="29">
        <v>40663</v>
      </c>
      <c r="B609" s="30" t="s">
        <v>3675</v>
      </c>
      <c r="C609" s="31" t="s">
        <v>81</v>
      </c>
      <c r="D609" s="32">
        <v>66.03</v>
      </c>
      <c r="E609" s="37">
        <f t="shared" si="19"/>
        <v>53.55</v>
      </c>
      <c r="F609" s="30" t="s">
        <v>3307</v>
      </c>
      <c r="G609" s="33">
        <f t="shared" si="20"/>
        <v>56.18</v>
      </c>
    </row>
    <row r="610" spans="1:7">
      <c r="A610" s="29">
        <v>40659</v>
      </c>
      <c r="B610" s="30" t="s">
        <v>2857</v>
      </c>
      <c r="C610" s="31" t="s">
        <v>81</v>
      </c>
      <c r="D610" s="32">
        <v>62.9</v>
      </c>
      <c r="E610" s="37">
        <f t="shared" si="19"/>
        <v>51.01</v>
      </c>
      <c r="F610" s="30" t="s">
        <v>97</v>
      </c>
      <c r="G610" s="33">
        <f t="shared" si="20"/>
        <v>53.52</v>
      </c>
    </row>
    <row r="611" spans="1:7">
      <c r="A611" s="1180">
        <v>41024</v>
      </c>
      <c r="B611" s="34" t="s">
        <v>3791</v>
      </c>
      <c r="C611" s="1181" t="s">
        <v>81</v>
      </c>
      <c r="D611" s="32">
        <v>23.87</v>
      </c>
      <c r="E611" s="37">
        <f t="shared" si="19"/>
        <v>19.36</v>
      </c>
      <c r="F611" s="30" t="s">
        <v>97</v>
      </c>
      <c r="G611" s="33">
        <f t="shared" si="20"/>
        <v>20.32</v>
      </c>
    </row>
    <row r="612" spans="1:7">
      <c r="A612" s="1180"/>
      <c r="B612" s="30" t="s">
        <v>3792</v>
      </c>
      <c r="C612" s="1181"/>
      <c r="D612" s="32"/>
      <c r="E612" s="37">
        <f t="shared" si="19"/>
        <v>0</v>
      </c>
      <c r="F612" s="30"/>
      <c r="G612" s="33">
        <f t="shared" si="20"/>
        <v>0</v>
      </c>
    </row>
    <row r="613" spans="1:7">
      <c r="A613" s="29">
        <v>40657</v>
      </c>
      <c r="B613" s="30" t="s">
        <v>2858</v>
      </c>
      <c r="C613" s="31" t="s">
        <v>81</v>
      </c>
      <c r="D613" s="32">
        <v>221.07</v>
      </c>
      <c r="E613" s="37">
        <f t="shared" si="19"/>
        <v>179.27</v>
      </c>
      <c r="F613" s="30" t="s">
        <v>97</v>
      </c>
      <c r="G613" s="33">
        <f t="shared" si="20"/>
        <v>188.07</v>
      </c>
    </row>
    <row r="614" spans="1:7">
      <c r="A614" s="29">
        <v>41395</v>
      </c>
      <c r="B614" s="30" t="s">
        <v>3678</v>
      </c>
      <c r="C614" s="31" t="s">
        <v>2498</v>
      </c>
      <c r="D614" s="32">
        <v>865.38</v>
      </c>
      <c r="E614" s="37">
        <f t="shared" si="19"/>
        <v>701.74</v>
      </c>
      <c r="F614" s="30" t="s">
        <v>3307</v>
      </c>
      <c r="G614" s="33">
        <f t="shared" si="20"/>
        <v>736.19</v>
      </c>
    </row>
    <row r="615" spans="1:7">
      <c r="A615" s="1180">
        <v>41396</v>
      </c>
      <c r="B615" s="34" t="s">
        <v>3793</v>
      </c>
      <c r="C615" s="1181" t="s">
        <v>2498</v>
      </c>
      <c r="D615" s="32">
        <v>1036.8800000000001</v>
      </c>
      <c r="E615" s="37">
        <f t="shared" si="19"/>
        <v>840.81</v>
      </c>
      <c r="F615" s="30" t="s">
        <v>3307</v>
      </c>
      <c r="G615" s="33">
        <f t="shared" si="20"/>
        <v>882.08</v>
      </c>
    </row>
    <row r="616" spans="1:7">
      <c r="A616" s="1180"/>
      <c r="B616" s="30" t="s">
        <v>3794</v>
      </c>
      <c r="C616" s="1181"/>
      <c r="D616" s="32"/>
      <c r="E616" s="37">
        <f t="shared" si="19"/>
        <v>0</v>
      </c>
      <c r="F616" s="30"/>
      <c r="G616" s="33">
        <f t="shared" si="20"/>
        <v>0</v>
      </c>
    </row>
    <row r="617" spans="1:7">
      <c r="A617" s="1180">
        <v>41397</v>
      </c>
      <c r="B617" s="34" t="s">
        <v>3795</v>
      </c>
      <c r="C617" s="1181" t="s">
        <v>2498</v>
      </c>
      <c r="D617" s="32">
        <v>1009.38</v>
      </c>
      <c r="E617" s="37">
        <f t="shared" si="19"/>
        <v>818.51</v>
      </c>
      <c r="F617" s="30" t="s">
        <v>3307</v>
      </c>
      <c r="G617" s="33">
        <f t="shared" si="20"/>
        <v>858.69</v>
      </c>
    </row>
    <row r="618" spans="1:7">
      <c r="A618" s="1180"/>
      <c r="B618" s="30" t="s">
        <v>3796</v>
      </c>
      <c r="C618" s="1181"/>
      <c r="D618" s="32"/>
      <c r="E618" s="37">
        <f t="shared" si="19"/>
        <v>0</v>
      </c>
      <c r="F618" s="30"/>
      <c r="G618" s="33">
        <f t="shared" si="20"/>
        <v>0</v>
      </c>
    </row>
    <row r="619" spans="1:7">
      <c r="A619" s="1180">
        <v>41398</v>
      </c>
      <c r="B619" s="30" t="s">
        <v>3797</v>
      </c>
      <c r="C619" s="1181" t="s">
        <v>2498</v>
      </c>
      <c r="D619" s="32">
        <v>1083.79</v>
      </c>
      <c r="E619" s="37">
        <f t="shared" si="19"/>
        <v>878.85</v>
      </c>
      <c r="F619" s="30" t="s">
        <v>3307</v>
      </c>
      <c r="G619" s="33">
        <f t="shared" si="20"/>
        <v>921.99</v>
      </c>
    </row>
    <row r="620" spans="1:7">
      <c r="A620" s="1180"/>
      <c r="B620" s="30" t="s">
        <v>3798</v>
      </c>
      <c r="C620" s="1181"/>
      <c r="D620" s="32"/>
      <c r="E620" s="37">
        <f t="shared" si="19"/>
        <v>0</v>
      </c>
      <c r="F620" s="30"/>
      <c r="G620" s="33">
        <f t="shared" si="20"/>
        <v>0</v>
      </c>
    </row>
    <row r="621" spans="1:7">
      <c r="A621" s="1180">
        <v>41399</v>
      </c>
      <c r="B621" s="30" t="s">
        <v>3799</v>
      </c>
      <c r="C621" s="1181" t="s">
        <v>2498</v>
      </c>
      <c r="D621" s="32">
        <v>1094</v>
      </c>
      <c r="E621" s="37">
        <f t="shared" si="19"/>
        <v>887.13</v>
      </c>
      <c r="F621" s="30" t="s">
        <v>3307</v>
      </c>
      <c r="G621" s="33">
        <f t="shared" si="20"/>
        <v>930.68</v>
      </c>
    </row>
    <row r="622" spans="1:7">
      <c r="A622" s="1180"/>
      <c r="B622" s="30" t="s">
        <v>3800</v>
      </c>
      <c r="C622" s="1181"/>
      <c r="D622" s="32"/>
      <c r="E622" s="37">
        <f t="shared" si="19"/>
        <v>0</v>
      </c>
      <c r="F622" s="30"/>
      <c r="G622" s="33">
        <f t="shared" si="20"/>
        <v>0</v>
      </c>
    </row>
    <row r="623" spans="1:7">
      <c r="A623" s="29">
        <v>40654</v>
      </c>
      <c r="B623" s="30" t="s">
        <v>2859</v>
      </c>
      <c r="C623" s="31" t="s">
        <v>2485</v>
      </c>
      <c r="D623" s="32">
        <v>718.28</v>
      </c>
      <c r="E623" s="37">
        <f t="shared" si="19"/>
        <v>582.46</v>
      </c>
      <c r="F623" s="30" t="s">
        <v>3307</v>
      </c>
      <c r="G623" s="33">
        <f t="shared" si="20"/>
        <v>611.04999999999995</v>
      </c>
    </row>
    <row r="624" spans="1:7">
      <c r="A624" s="29">
        <v>40653</v>
      </c>
      <c r="B624" s="30" t="s">
        <v>2860</v>
      </c>
      <c r="C624" s="31" t="s">
        <v>2485</v>
      </c>
      <c r="D624" s="32">
        <v>788.63</v>
      </c>
      <c r="E624" s="37">
        <f t="shared" si="19"/>
        <v>639.5</v>
      </c>
      <c r="F624" s="30" t="s">
        <v>3307</v>
      </c>
      <c r="G624" s="33">
        <f t="shared" si="20"/>
        <v>670.89</v>
      </c>
    </row>
    <row r="625" spans="1:7">
      <c r="A625" s="29">
        <v>41337</v>
      </c>
      <c r="B625" s="30" t="s">
        <v>2861</v>
      </c>
      <c r="C625" s="31" t="s">
        <v>2485</v>
      </c>
      <c r="D625" s="32">
        <v>357.06</v>
      </c>
      <c r="E625" s="37">
        <f t="shared" si="19"/>
        <v>289.54000000000002</v>
      </c>
      <c r="F625" s="30" t="s">
        <v>3307</v>
      </c>
      <c r="G625" s="33">
        <f t="shared" si="20"/>
        <v>303.76</v>
      </c>
    </row>
    <row r="626" spans="1:7">
      <c r="A626" s="29">
        <v>40719</v>
      </c>
      <c r="B626" s="30" t="s">
        <v>2862</v>
      </c>
      <c r="C626" s="31" t="s">
        <v>75</v>
      </c>
      <c r="D626" s="32">
        <v>82.95</v>
      </c>
      <c r="E626" s="37">
        <f t="shared" si="19"/>
        <v>67.27</v>
      </c>
      <c r="F626" s="30" t="s">
        <v>97</v>
      </c>
      <c r="G626" s="33">
        <f t="shared" si="20"/>
        <v>70.58</v>
      </c>
    </row>
    <row r="627" spans="1:7">
      <c r="A627" s="29">
        <v>41019</v>
      </c>
      <c r="B627" s="30" t="s">
        <v>3693</v>
      </c>
      <c r="C627" s="31" t="s">
        <v>81</v>
      </c>
      <c r="D627" s="32">
        <v>873.74</v>
      </c>
      <c r="E627" s="37">
        <f t="shared" si="19"/>
        <v>708.52</v>
      </c>
      <c r="F627" s="30" t="s">
        <v>97</v>
      </c>
      <c r="G627" s="33">
        <f t="shared" si="20"/>
        <v>743.3</v>
      </c>
    </row>
    <row r="628" spans="1:7">
      <c r="A628" s="29">
        <v>40557</v>
      </c>
      <c r="B628" s="30" t="s">
        <v>3694</v>
      </c>
      <c r="C628" s="31" t="s">
        <v>2485</v>
      </c>
      <c r="D628" s="32">
        <v>119.38</v>
      </c>
      <c r="E628" s="37">
        <f t="shared" si="19"/>
        <v>96.81</v>
      </c>
      <c r="F628" s="30" t="s">
        <v>3307</v>
      </c>
      <c r="G628" s="33">
        <f t="shared" si="20"/>
        <v>101.57</v>
      </c>
    </row>
    <row r="629" spans="1:7">
      <c r="A629" s="29">
        <v>40391</v>
      </c>
      <c r="B629" s="30" t="s">
        <v>2863</v>
      </c>
      <c r="C629" s="31" t="s">
        <v>2498</v>
      </c>
      <c r="D629" s="32">
        <v>5.22</v>
      </c>
      <c r="E629" s="37">
        <f t="shared" si="19"/>
        <v>4.24</v>
      </c>
      <c r="F629" s="30" t="s">
        <v>97</v>
      </c>
      <c r="G629" s="33">
        <f t="shared" si="20"/>
        <v>4.45</v>
      </c>
    </row>
    <row r="630" spans="1:7">
      <c r="A630" s="29">
        <v>40380</v>
      </c>
      <c r="B630" s="30" t="s">
        <v>2864</v>
      </c>
      <c r="C630" s="31" t="s">
        <v>2498</v>
      </c>
      <c r="D630" s="32">
        <v>70.819999999999993</v>
      </c>
      <c r="E630" s="37">
        <f t="shared" si="19"/>
        <v>57.43</v>
      </c>
      <c r="F630" s="30" t="s">
        <v>97</v>
      </c>
      <c r="G630" s="33">
        <f t="shared" si="20"/>
        <v>60.25</v>
      </c>
    </row>
    <row r="631" spans="1:7">
      <c r="A631" s="29">
        <v>40399</v>
      </c>
      <c r="B631" s="30" t="s">
        <v>2865</v>
      </c>
      <c r="C631" s="31" t="s">
        <v>2498</v>
      </c>
      <c r="D631" s="32">
        <v>297.2</v>
      </c>
      <c r="E631" s="37">
        <f t="shared" si="19"/>
        <v>241</v>
      </c>
      <c r="F631" s="30" t="s">
        <v>97</v>
      </c>
      <c r="G631" s="33">
        <f t="shared" si="20"/>
        <v>252.83</v>
      </c>
    </row>
    <row r="632" spans="1:7">
      <c r="A632" s="29">
        <v>41028</v>
      </c>
      <c r="B632" s="30" t="s">
        <v>2866</v>
      </c>
      <c r="C632" s="31" t="s">
        <v>2498</v>
      </c>
      <c r="D632" s="32">
        <v>4.4800000000000004</v>
      </c>
      <c r="E632" s="37">
        <f t="shared" si="19"/>
        <v>3.64</v>
      </c>
      <c r="F632" s="30" t="s">
        <v>97</v>
      </c>
      <c r="G632" s="33">
        <f t="shared" si="20"/>
        <v>3.82</v>
      </c>
    </row>
    <row r="633" spans="1:7">
      <c r="A633" s="29">
        <v>41167</v>
      </c>
      <c r="B633" s="30" t="s">
        <v>3700</v>
      </c>
      <c r="C633" s="31" t="s">
        <v>2485</v>
      </c>
      <c r="D633" s="32">
        <v>3280.78</v>
      </c>
      <c r="E633" s="37">
        <f t="shared" si="19"/>
        <v>2660.38</v>
      </c>
      <c r="F633" s="30" t="s">
        <v>97</v>
      </c>
      <c r="G633" s="33">
        <f t="shared" si="20"/>
        <v>2790.96</v>
      </c>
    </row>
    <row r="634" spans="1:7">
      <c r="A634" s="29">
        <v>41168</v>
      </c>
      <c r="B634" s="30" t="s">
        <v>3702</v>
      </c>
      <c r="C634" s="31" t="s">
        <v>2485</v>
      </c>
      <c r="D634" s="32">
        <v>3797.86</v>
      </c>
      <c r="E634" s="37">
        <f t="shared" si="19"/>
        <v>3079.68</v>
      </c>
      <c r="F634" s="30" t="s">
        <v>97</v>
      </c>
      <c r="G634" s="33">
        <f t="shared" si="20"/>
        <v>3230.84</v>
      </c>
    </row>
    <row r="635" spans="1:7">
      <c r="A635" s="29">
        <v>40570</v>
      </c>
      <c r="B635" s="30" t="s">
        <v>2867</v>
      </c>
      <c r="C635" s="31" t="s">
        <v>2485</v>
      </c>
      <c r="D635" s="32">
        <v>14782.17</v>
      </c>
      <c r="E635" s="37">
        <f t="shared" si="19"/>
        <v>11986.84</v>
      </c>
      <c r="F635" s="30" t="s">
        <v>3307</v>
      </c>
      <c r="G635" s="33">
        <f t="shared" si="20"/>
        <v>12575.17</v>
      </c>
    </row>
    <row r="636" spans="1:7">
      <c r="A636" s="29">
        <v>41115</v>
      </c>
      <c r="B636" s="30" t="s">
        <v>2868</v>
      </c>
      <c r="C636" s="31" t="s">
        <v>2485</v>
      </c>
      <c r="D636" s="32">
        <v>1911.28</v>
      </c>
      <c r="E636" s="37">
        <f t="shared" si="19"/>
        <v>1549.86</v>
      </c>
      <c r="F636" s="30" t="s">
        <v>97</v>
      </c>
      <c r="G636" s="33">
        <f t="shared" si="20"/>
        <v>1625.93</v>
      </c>
    </row>
    <row r="637" spans="1:7">
      <c r="A637" s="29">
        <v>41116</v>
      </c>
      <c r="B637" s="30" t="s">
        <v>2869</v>
      </c>
      <c r="C637" s="31" t="s">
        <v>2485</v>
      </c>
      <c r="D637" s="32">
        <v>2473.12</v>
      </c>
      <c r="E637" s="37">
        <f t="shared" si="19"/>
        <v>2005.45</v>
      </c>
      <c r="F637" s="30" t="s">
        <v>97</v>
      </c>
      <c r="G637" s="33">
        <f t="shared" si="20"/>
        <v>2103.88</v>
      </c>
    </row>
    <row r="638" spans="1:7">
      <c r="A638" s="29">
        <v>41117</v>
      </c>
      <c r="B638" s="30" t="s">
        <v>2870</v>
      </c>
      <c r="C638" s="31" t="s">
        <v>2485</v>
      </c>
      <c r="D638" s="32">
        <v>3052.77</v>
      </c>
      <c r="E638" s="37">
        <f t="shared" si="19"/>
        <v>2475.4899999999998</v>
      </c>
      <c r="F638" s="30" t="s">
        <v>97</v>
      </c>
      <c r="G638" s="33">
        <f t="shared" si="20"/>
        <v>2596.9899999999998</v>
      </c>
    </row>
    <row r="639" spans="1:7">
      <c r="A639" s="29">
        <v>40572</v>
      </c>
      <c r="B639" s="30" t="s">
        <v>2871</v>
      </c>
      <c r="C639" s="31" t="s">
        <v>2485</v>
      </c>
      <c r="D639" s="32">
        <v>24168.91</v>
      </c>
      <c r="E639" s="37">
        <f t="shared" si="19"/>
        <v>19598.54</v>
      </c>
      <c r="F639" s="30" t="s">
        <v>3307</v>
      </c>
      <c r="G639" s="33">
        <f t="shared" si="20"/>
        <v>20560.46</v>
      </c>
    </row>
    <row r="640" spans="1:7">
      <c r="A640" s="29">
        <v>40553</v>
      </c>
      <c r="B640" s="30" t="s">
        <v>3709</v>
      </c>
      <c r="C640" s="31" t="s">
        <v>2485</v>
      </c>
      <c r="D640" s="32">
        <v>4643.67</v>
      </c>
      <c r="E640" s="37">
        <f t="shared" si="19"/>
        <v>3765.55</v>
      </c>
      <c r="F640" s="30" t="s">
        <v>3307</v>
      </c>
      <c r="G640" s="33">
        <f t="shared" si="20"/>
        <v>3950.37</v>
      </c>
    </row>
    <row r="641" spans="1:7">
      <c r="A641" s="29">
        <v>40554</v>
      </c>
      <c r="B641" s="30" t="s">
        <v>3711</v>
      </c>
      <c r="C641" s="31" t="s">
        <v>2485</v>
      </c>
      <c r="D641" s="32">
        <v>5127.6899999999996</v>
      </c>
      <c r="E641" s="37">
        <f t="shared" si="19"/>
        <v>4158.04</v>
      </c>
      <c r="F641" s="30" t="s">
        <v>3307</v>
      </c>
      <c r="G641" s="33">
        <f t="shared" si="20"/>
        <v>4362.13</v>
      </c>
    </row>
    <row r="642" spans="1:7">
      <c r="A642" s="29">
        <v>40555</v>
      </c>
      <c r="B642" s="30" t="s">
        <v>3713</v>
      </c>
      <c r="C642" s="31" t="s">
        <v>2485</v>
      </c>
      <c r="D642" s="32">
        <v>5611.72</v>
      </c>
      <c r="E642" s="37">
        <f t="shared" ref="E642:E705" si="21">ROUNDUP(D642/(1+$L$2),2)</f>
        <v>4550.54</v>
      </c>
      <c r="F642" s="30" t="s">
        <v>3307</v>
      </c>
      <c r="G642" s="33">
        <f t="shared" si="20"/>
        <v>4773.8900000000003</v>
      </c>
    </row>
    <row r="643" spans="1:7">
      <c r="A643" s="29">
        <v>40556</v>
      </c>
      <c r="B643" s="30" t="s">
        <v>3715</v>
      </c>
      <c r="C643" s="31" t="s">
        <v>2485</v>
      </c>
      <c r="D643" s="32">
        <v>6095.74</v>
      </c>
      <c r="E643" s="37">
        <f t="shared" si="21"/>
        <v>4943.03</v>
      </c>
      <c r="F643" s="30" t="s">
        <v>3307</v>
      </c>
      <c r="G643" s="33">
        <f t="shared" si="20"/>
        <v>5185.6400000000003</v>
      </c>
    </row>
    <row r="644" spans="1:7">
      <c r="A644" s="29">
        <v>41086</v>
      </c>
      <c r="B644" s="30" t="s">
        <v>3719</v>
      </c>
      <c r="C644" s="31" t="s">
        <v>2498</v>
      </c>
      <c r="D644" s="32">
        <v>11.85</v>
      </c>
      <c r="E644" s="37">
        <f t="shared" si="21"/>
        <v>9.61</v>
      </c>
      <c r="F644" s="30" t="s">
        <v>97</v>
      </c>
      <c r="G644" s="33">
        <f t="shared" si="20"/>
        <v>10.09</v>
      </c>
    </row>
    <row r="645" spans="1:7">
      <c r="A645" s="29">
        <v>41021</v>
      </c>
      <c r="B645" s="30" t="s">
        <v>2872</v>
      </c>
      <c r="C645" s="31" t="s">
        <v>2498</v>
      </c>
      <c r="D645" s="32">
        <v>9.5</v>
      </c>
      <c r="E645" s="37">
        <f t="shared" si="21"/>
        <v>7.71</v>
      </c>
      <c r="F645" s="30" t="s">
        <v>97</v>
      </c>
      <c r="G645" s="33">
        <f t="shared" si="20"/>
        <v>8.09</v>
      </c>
    </row>
    <row r="646" spans="1:7">
      <c r="A646" s="29">
        <v>40304</v>
      </c>
      <c r="B646" s="30" t="s">
        <v>2873</v>
      </c>
      <c r="C646" s="31" t="s">
        <v>75</v>
      </c>
      <c r="D646" s="32">
        <v>68.02</v>
      </c>
      <c r="E646" s="37">
        <f t="shared" si="21"/>
        <v>55.16</v>
      </c>
      <c r="F646" s="30" t="s">
        <v>3307</v>
      </c>
      <c r="G646" s="33">
        <f t="shared" si="20"/>
        <v>57.87</v>
      </c>
    </row>
    <row r="647" spans="1:7">
      <c r="A647" s="29">
        <v>40302</v>
      </c>
      <c r="B647" s="30" t="s">
        <v>2874</v>
      </c>
      <c r="C647" s="31" t="s">
        <v>75</v>
      </c>
      <c r="D647" s="32">
        <v>75.47</v>
      </c>
      <c r="E647" s="37">
        <f t="shared" si="21"/>
        <v>61.2</v>
      </c>
      <c r="F647" s="30" t="s">
        <v>97</v>
      </c>
      <c r="G647" s="33">
        <f t="shared" si="20"/>
        <v>64.209999999999994</v>
      </c>
    </row>
    <row r="648" spans="1:7">
      <c r="A648" s="29">
        <v>40301</v>
      </c>
      <c r="B648" s="30" t="s">
        <v>2875</v>
      </c>
      <c r="C648" s="31" t="s">
        <v>75</v>
      </c>
      <c r="D648" s="32">
        <v>109.44</v>
      </c>
      <c r="E648" s="37">
        <f t="shared" si="21"/>
        <v>88.75</v>
      </c>
      <c r="F648" s="30" t="s">
        <v>97</v>
      </c>
      <c r="G648" s="33">
        <f t="shared" si="20"/>
        <v>93.11</v>
      </c>
    </row>
    <row r="649" spans="1:7">
      <c r="A649" s="29">
        <v>40303</v>
      </c>
      <c r="B649" s="30" t="s">
        <v>2876</v>
      </c>
      <c r="C649" s="31" t="s">
        <v>75</v>
      </c>
      <c r="D649" s="32">
        <v>47.82</v>
      </c>
      <c r="E649" s="37">
        <f t="shared" si="21"/>
        <v>38.78</v>
      </c>
      <c r="F649" s="30" t="s">
        <v>97</v>
      </c>
      <c r="G649" s="33">
        <f t="shared" si="20"/>
        <v>40.69</v>
      </c>
    </row>
    <row r="650" spans="1:7">
      <c r="A650" s="29">
        <v>40559</v>
      </c>
      <c r="B650" s="30" t="s">
        <v>2877</v>
      </c>
      <c r="C650" s="31" t="s">
        <v>2485</v>
      </c>
      <c r="D650" s="32">
        <v>1086.28</v>
      </c>
      <c r="E650" s="37">
        <f t="shared" si="21"/>
        <v>880.87</v>
      </c>
      <c r="F650" s="30" t="s">
        <v>3307</v>
      </c>
      <c r="G650" s="33">
        <f t="shared" si="20"/>
        <v>924.11</v>
      </c>
    </row>
    <row r="651" spans="1:7">
      <c r="A651" s="29">
        <v>41224</v>
      </c>
      <c r="B651" s="30" t="s">
        <v>2878</v>
      </c>
      <c r="C651" s="31" t="s">
        <v>81</v>
      </c>
      <c r="D651" s="32">
        <v>21.02</v>
      </c>
      <c r="E651" s="37">
        <f t="shared" si="21"/>
        <v>17.05</v>
      </c>
      <c r="F651" s="30" t="s">
        <v>97</v>
      </c>
      <c r="G651" s="33">
        <f t="shared" si="20"/>
        <v>17.89</v>
      </c>
    </row>
    <row r="652" spans="1:7">
      <c r="A652" s="29">
        <v>41225</v>
      </c>
      <c r="B652" s="30" t="s">
        <v>2879</v>
      </c>
      <c r="C652" s="31" t="s">
        <v>81</v>
      </c>
      <c r="D652" s="32">
        <v>24.79</v>
      </c>
      <c r="E652" s="37">
        <f t="shared" si="21"/>
        <v>20.11</v>
      </c>
      <c r="F652" s="30" t="s">
        <v>97</v>
      </c>
      <c r="G652" s="33">
        <f t="shared" si="20"/>
        <v>21.1</v>
      </c>
    </row>
    <row r="653" spans="1:7">
      <c r="A653" s="29">
        <v>41226</v>
      </c>
      <c r="B653" s="30" t="s">
        <v>2880</v>
      </c>
      <c r="C653" s="31" t="s">
        <v>81</v>
      </c>
      <c r="D653" s="32">
        <v>29.39</v>
      </c>
      <c r="E653" s="37">
        <f t="shared" si="21"/>
        <v>23.84</v>
      </c>
      <c r="F653" s="30" t="s">
        <v>97</v>
      </c>
      <c r="G653" s="33">
        <f t="shared" si="20"/>
        <v>25.02</v>
      </c>
    </row>
    <row r="654" spans="1:7">
      <c r="A654" s="29">
        <v>41060</v>
      </c>
      <c r="B654" s="30" t="s">
        <v>2881</v>
      </c>
      <c r="C654" s="31" t="s">
        <v>81</v>
      </c>
      <c r="D654" s="32">
        <v>106.04</v>
      </c>
      <c r="E654" s="37">
        <f t="shared" si="21"/>
        <v>85.99</v>
      </c>
      <c r="F654" s="30" t="s">
        <v>97</v>
      </c>
      <c r="G654" s="33">
        <f t="shared" si="20"/>
        <v>90.22</v>
      </c>
    </row>
    <row r="655" spans="1:7">
      <c r="A655" s="29">
        <v>41059</v>
      </c>
      <c r="B655" s="30" t="s">
        <v>2882</v>
      </c>
      <c r="C655" s="31" t="s">
        <v>81</v>
      </c>
      <c r="D655" s="32">
        <v>149.59</v>
      </c>
      <c r="E655" s="37">
        <f t="shared" si="21"/>
        <v>121.31</v>
      </c>
      <c r="F655" s="30" t="s">
        <v>97</v>
      </c>
      <c r="G655" s="33">
        <f t="shared" si="20"/>
        <v>127.27</v>
      </c>
    </row>
    <row r="656" spans="1:7">
      <c r="A656" s="29">
        <v>40567</v>
      </c>
      <c r="B656" s="30" t="s">
        <v>2883</v>
      </c>
      <c r="C656" s="31" t="s">
        <v>81</v>
      </c>
      <c r="D656" s="32">
        <v>91.95</v>
      </c>
      <c r="E656" s="37">
        <f t="shared" si="21"/>
        <v>74.569999999999993</v>
      </c>
      <c r="F656" s="30" t="s">
        <v>97</v>
      </c>
      <c r="G656" s="33">
        <f t="shared" si="20"/>
        <v>78.23</v>
      </c>
    </row>
    <row r="657" spans="1:7">
      <c r="A657" s="29">
        <v>40747</v>
      </c>
      <c r="B657" s="30" t="s">
        <v>2884</v>
      </c>
      <c r="C657" s="31" t="s">
        <v>81</v>
      </c>
      <c r="D657" s="32">
        <v>147.6</v>
      </c>
      <c r="E657" s="37">
        <f t="shared" si="21"/>
        <v>119.69</v>
      </c>
      <c r="F657" s="30" t="s">
        <v>97</v>
      </c>
      <c r="G657" s="33">
        <f t="shared" si="20"/>
        <v>125.57</v>
      </c>
    </row>
    <row r="658" spans="1:7">
      <c r="A658" s="29">
        <v>40727</v>
      </c>
      <c r="B658" s="30" t="s">
        <v>2885</v>
      </c>
      <c r="C658" s="31" t="s">
        <v>75</v>
      </c>
      <c r="D658" s="32">
        <v>352.31</v>
      </c>
      <c r="E658" s="37">
        <f t="shared" si="21"/>
        <v>285.69</v>
      </c>
      <c r="F658" s="30" t="s">
        <v>3307</v>
      </c>
      <c r="G658" s="33">
        <f t="shared" si="20"/>
        <v>299.72000000000003</v>
      </c>
    </row>
    <row r="659" spans="1:7">
      <c r="A659" s="29">
        <v>41264</v>
      </c>
      <c r="B659" s="30" t="s">
        <v>2886</v>
      </c>
      <c r="C659" s="31" t="s">
        <v>75</v>
      </c>
      <c r="D659" s="32">
        <v>478.02</v>
      </c>
      <c r="E659" s="37">
        <f t="shared" si="21"/>
        <v>387.63</v>
      </c>
      <c r="F659" s="30" t="s">
        <v>3307</v>
      </c>
      <c r="G659" s="33">
        <f t="shared" si="20"/>
        <v>406.66</v>
      </c>
    </row>
    <row r="660" spans="1:7">
      <c r="A660" s="29">
        <v>41239</v>
      </c>
      <c r="B660" s="30" t="s">
        <v>2887</v>
      </c>
      <c r="C660" s="31" t="s">
        <v>75</v>
      </c>
      <c r="D660" s="32">
        <v>108.85</v>
      </c>
      <c r="E660" s="37">
        <f t="shared" si="21"/>
        <v>88.27</v>
      </c>
      <c r="F660" s="30" t="s">
        <v>97</v>
      </c>
      <c r="G660" s="33">
        <f t="shared" si="20"/>
        <v>92.61</v>
      </c>
    </row>
    <row r="661" spans="1:7">
      <c r="A661" s="29">
        <v>40688</v>
      </c>
      <c r="B661" s="30" t="s">
        <v>2888</v>
      </c>
      <c r="C661" s="31" t="s">
        <v>2485</v>
      </c>
      <c r="D661" s="32">
        <v>381.95</v>
      </c>
      <c r="E661" s="37">
        <f t="shared" si="21"/>
        <v>309.73</v>
      </c>
      <c r="F661" s="30" t="s">
        <v>97</v>
      </c>
      <c r="G661" s="33">
        <f t="shared" si="20"/>
        <v>324.94</v>
      </c>
    </row>
    <row r="662" spans="1:7">
      <c r="A662" s="29">
        <v>40690</v>
      </c>
      <c r="B662" s="30" t="s">
        <v>2889</v>
      </c>
      <c r="C662" s="31" t="s">
        <v>2485</v>
      </c>
      <c r="D662" s="32">
        <v>1629.87</v>
      </c>
      <c r="E662" s="37">
        <f t="shared" si="21"/>
        <v>1321.66</v>
      </c>
      <c r="F662" s="30" t="s">
        <v>97</v>
      </c>
      <c r="G662" s="33">
        <f t="shared" si="20"/>
        <v>1386.53</v>
      </c>
    </row>
    <row r="663" spans="1:7">
      <c r="A663" s="29">
        <v>40691</v>
      </c>
      <c r="B663" s="30" t="s">
        <v>2890</v>
      </c>
      <c r="C663" s="31" t="s">
        <v>2485</v>
      </c>
      <c r="D663" s="32">
        <v>1947.51</v>
      </c>
      <c r="E663" s="37">
        <f t="shared" si="21"/>
        <v>1579.24</v>
      </c>
      <c r="F663" s="30" t="s">
        <v>97</v>
      </c>
      <c r="G663" s="33">
        <f t="shared" si="20"/>
        <v>1656.76</v>
      </c>
    </row>
    <row r="664" spans="1:7">
      <c r="A664" s="29">
        <v>40689</v>
      </c>
      <c r="B664" s="30" t="s">
        <v>2891</v>
      </c>
      <c r="C664" s="31" t="s">
        <v>2485</v>
      </c>
      <c r="D664" s="32">
        <v>849.9</v>
      </c>
      <c r="E664" s="37">
        <f t="shared" si="21"/>
        <v>689.19</v>
      </c>
      <c r="F664" s="30" t="s">
        <v>97</v>
      </c>
      <c r="G664" s="33">
        <f t="shared" ref="G664:G720" si="22">ROUNDUP(E664*$H$2,2)</f>
        <v>723.02</v>
      </c>
    </row>
    <row r="665" spans="1:7">
      <c r="A665" s="29">
        <v>40666</v>
      </c>
      <c r="B665" s="30" t="s">
        <v>2892</v>
      </c>
      <c r="C665" s="31" t="s">
        <v>81</v>
      </c>
      <c r="D665" s="32">
        <v>97.12</v>
      </c>
      <c r="E665" s="37">
        <f t="shared" si="21"/>
        <v>78.760000000000005</v>
      </c>
      <c r="F665" s="30" t="s">
        <v>97</v>
      </c>
      <c r="G665" s="33">
        <f t="shared" si="22"/>
        <v>82.63</v>
      </c>
    </row>
    <row r="666" spans="1:7">
      <c r="A666" s="29">
        <v>40667</v>
      </c>
      <c r="B666" s="30" t="s">
        <v>2893</v>
      </c>
      <c r="C666" s="31" t="s">
        <v>81</v>
      </c>
      <c r="D666" s="32">
        <v>101.57</v>
      </c>
      <c r="E666" s="37">
        <f t="shared" si="21"/>
        <v>82.37</v>
      </c>
      <c r="F666" s="30" t="s">
        <v>97</v>
      </c>
      <c r="G666" s="33">
        <f t="shared" si="22"/>
        <v>86.42</v>
      </c>
    </row>
    <row r="667" spans="1:7">
      <c r="A667" s="29">
        <v>41180</v>
      </c>
      <c r="B667" s="30" t="s">
        <v>3746</v>
      </c>
      <c r="C667" s="31" t="s">
        <v>81</v>
      </c>
      <c r="D667" s="32">
        <v>89.77</v>
      </c>
      <c r="E667" s="37">
        <f t="shared" si="21"/>
        <v>72.8</v>
      </c>
      <c r="F667" s="30" t="s">
        <v>3307</v>
      </c>
      <c r="G667" s="33">
        <f t="shared" si="22"/>
        <v>76.38</v>
      </c>
    </row>
    <row r="668" spans="1:7">
      <c r="A668" s="29">
        <v>40668</v>
      </c>
      <c r="B668" s="30" t="s">
        <v>2894</v>
      </c>
      <c r="C668" s="31" t="s">
        <v>81</v>
      </c>
      <c r="D668" s="32">
        <v>116.85</v>
      </c>
      <c r="E668" s="37">
        <f t="shared" si="21"/>
        <v>94.76</v>
      </c>
      <c r="F668" s="30" t="s">
        <v>97</v>
      </c>
      <c r="G668" s="33">
        <f t="shared" si="22"/>
        <v>99.42</v>
      </c>
    </row>
    <row r="669" spans="1:7">
      <c r="A669" s="29">
        <v>40982</v>
      </c>
      <c r="B669" s="30" t="s">
        <v>2895</v>
      </c>
      <c r="C669" s="31" t="s">
        <v>81</v>
      </c>
      <c r="D669" s="32">
        <v>222.46</v>
      </c>
      <c r="E669" s="37">
        <f t="shared" si="21"/>
        <v>180.4</v>
      </c>
      <c r="F669" s="30" t="s">
        <v>97</v>
      </c>
      <c r="G669" s="33">
        <f t="shared" si="22"/>
        <v>189.26</v>
      </c>
    </row>
    <row r="670" spans="1:7">
      <c r="A670" s="29">
        <v>41336</v>
      </c>
      <c r="B670" s="30" t="s">
        <v>2896</v>
      </c>
      <c r="C670" s="31" t="s">
        <v>81</v>
      </c>
      <c r="D670" s="32">
        <v>116.79</v>
      </c>
      <c r="E670" s="37">
        <f t="shared" si="21"/>
        <v>94.71</v>
      </c>
      <c r="F670" s="30" t="s">
        <v>3307</v>
      </c>
      <c r="G670" s="33">
        <f t="shared" si="22"/>
        <v>99.36</v>
      </c>
    </row>
    <row r="671" spans="1:7">
      <c r="A671" s="29">
        <v>40669</v>
      </c>
      <c r="B671" s="30" t="s">
        <v>2897</v>
      </c>
      <c r="C671" s="31" t="s">
        <v>81</v>
      </c>
      <c r="D671" s="32">
        <v>96</v>
      </c>
      <c r="E671" s="37">
        <f t="shared" si="21"/>
        <v>77.849999999999994</v>
      </c>
      <c r="F671" s="30" t="s">
        <v>97</v>
      </c>
      <c r="G671" s="33">
        <f t="shared" si="22"/>
        <v>81.680000000000007</v>
      </c>
    </row>
    <row r="672" spans="1:7">
      <c r="A672" s="29">
        <v>40670</v>
      </c>
      <c r="B672" s="30" t="s">
        <v>2898</v>
      </c>
      <c r="C672" s="31" t="s">
        <v>81</v>
      </c>
      <c r="D672" s="32">
        <v>71.400000000000006</v>
      </c>
      <c r="E672" s="37">
        <f t="shared" si="21"/>
        <v>57.9</v>
      </c>
      <c r="F672" s="30" t="s">
        <v>97</v>
      </c>
      <c r="G672" s="33">
        <f t="shared" si="22"/>
        <v>60.75</v>
      </c>
    </row>
    <row r="673" spans="1:7">
      <c r="A673" s="29">
        <v>40560</v>
      </c>
      <c r="B673" s="30" t="s">
        <v>2899</v>
      </c>
      <c r="C673" s="31" t="s">
        <v>2485</v>
      </c>
      <c r="D673" s="32">
        <v>243.69</v>
      </c>
      <c r="E673" s="37">
        <f t="shared" si="21"/>
        <v>197.61</v>
      </c>
      <c r="F673" s="30" t="s">
        <v>3307</v>
      </c>
      <c r="G673" s="33">
        <f t="shared" si="22"/>
        <v>207.31</v>
      </c>
    </row>
    <row r="674" spans="1:7">
      <c r="A674" s="29">
        <v>40558</v>
      </c>
      <c r="B674" s="30" t="s">
        <v>2900</v>
      </c>
      <c r="C674" s="31" t="s">
        <v>2485</v>
      </c>
      <c r="D674" s="32">
        <v>663.76</v>
      </c>
      <c r="E674" s="37">
        <f t="shared" si="21"/>
        <v>538.25</v>
      </c>
      <c r="F674" s="30" t="s">
        <v>3307</v>
      </c>
      <c r="G674" s="33">
        <f t="shared" si="22"/>
        <v>564.66999999999996</v>
      </c>
    </row>
    <row r="675" spans="1:7">
      <c r="A675" s="29">
        <v>41029</v>
      </c>
      <c r="B675" s="30" t="s">
        <v>2901</v>
      </c>
      <c r="C675" s="31" t="s">
        <v>2498</v>
      </c>
      <c r="D675" s="32">
        <v>49.73</v>
      </c>
      <c r="E675" s="37">
        <f t="shared" si="21"/>
        <v>40.33</v>
      </c>
      <c r="F675" s="30" t="s">
        <v>97</v>
      </c>
      <c r="G675" s="33">
        <f t="shared" si="22"/>
        <v>42.31</v>
      </c>
    </row>
    <row r="676" spans="1:7">
      <c r="A676" s="29">
        <v>41040</v>
      </c>
      <c r="B676" s="30" t="s">
        <v>2902</v>
      </c>
      <c r="C676" s="31" t="s">
        <v>2498</v>
      </c>
      <c r="D676" s="32">
        <v>56.14</v>
      </c>
      <c r="E676" s="37">
        <f t="shared" si="21"/>
        <v>45.53</v>
      </c>
      <c r="F676" s="30" t="s">
        <v>97</v>
      </c>
      <c r="G676" s="33">
        <f t="shared" si="22"/>
        <v>47.77</v>
      </c>
    </row>
    <row r="677" spans="1:7">
      <c r="A677" s="29">
        <v>42658</v>
      </c>
      <c r="B677" s="30" t="s">
        <v>2903</v>
      </c>
      <c r="C677" s="31" t="s">
        <v>2498</v>
      </c>
      <c r="D677" s="32">
        <v>95.69</v>
      </c>
      <c r="E677" s="37">
        <f t="shared" si="21"/>
        <v>77.599999999999994</v>
      </c>
      <c r="F677" s="30" t="s">
        <v>97</v>
      </c>
      <c r="G677" s="33">
        <f t="shared" si="22"/>
        <v>81.41</v>
      </c>
    </row>
    <row r="678" spans="1:7">
      <c r="A678" s="29">
        <v>40655</v>
      </c>
      <c r="B678" s="30" t="s">
        <v>2904</v>
      </c>
      <c r="C678" s="31" t="s">
        <v>2485</v>
      </c>
      <c r="D678" s="32">
        <v>407.78</v>
      </c>
      <c r="E678" s="37">
        <f t="shared" si="21"/>
        <v>330.67</v>
      </c>
      <c r="F678" s="30" t="s">
        <v>3307</v>
      </c>
      <c r="G678" s="33">
        <f t="shared" si="22"/>
        <v>346.9</v>
      </c>
    </row>
    <row r="679" spans="1:7">
      <c r="A679" s="29">
        <v>41092</v>
      </c>
      <c r="B679" s="30" t="s">
        <v>2905</v>
      </c>
      <c r="C679" s="31" t="s">
        <v>2906</v>
      </c>
      <c r="D679" s="32">
        <v>26.95</v>
      </c>
      <c r="E679" s="37">
        <f t="shared" si="21"/>
        <v>21.86</v>
      </c>
      <c r="F679" s="30" t="s">
        <v>97</v>
      </c>
      <c r="G679" s="33">
        <f t="shared" si="22"/>
        <v>22.94</v>
      </c>
    </row>
    <row r="680" spans="1:7">
      <c r="A680" s="29">
        <v>41091</v>
      </c>
      <c r="B680" s="30" t="s">
        <v>2907</v>
      </c>
      <c r="C680" s="31" t="s">
        <v>2906</v>
      </c>
      <c r="D680" s="32">
        <v>36.46</v>
      </c>
      <c r="E680" s="37">
        <f t="shared" si="21"/>
        <v>29.57</v>
      </c>
      <c r="F680" s="30" t="s">
        <v>97</v>
      </c>
      <c r="G680" s="33">
        <f t="shared" si="22"/>
        <v>31.03</v>
      </c>
    </row>
    <row r="681" spans="1:7">
      <c r="A681" s="29">
        <v>40706</v>
      </c>
      <c r="B681" s="30" t="s">
        <v>2908</v>
      </c>
      <c r="C681" s="31" t="s">
        <v>81</v>
      </c>
      <c r="D681" s="32">
        <v>360.16</v>
      </c>
      <c r="E681" s="37">
        <f t="shared" si="21"/>
        <v>292.06</v>
      </c>
      <c r="F681" s="30" t="s">
        <v>3307</v>
      </c>
      <c r="G681" s="33">
        <f t="shared" si="22"/>
        <v>306.39999999999998</v>
      </c>
    </row>
    <row r="682" spans="1:7">
      <c r="A682" s="29">
        <v>40651</v>
      </c>
      <c r="B682" s="30" t="s">
        <v>3773</v>
      </c>
      <c r="C682" s="31" t="s">
        <v>81</v>
      </c>
      <c r="D682" s="32">
        <v>505.61</v>
      </c>
      <c r="E682" s="37">
        <f t="shared" si="21"/>
        <v>410</v>
      </c>
      <c r="F682" s="30" t="s">
        <v>3307</v>
      </c>
      <c r="G682" s="33">
        <f t="shared" si="22"/>
        <v>430.13</v>
      </c>
    </row>
    <row r="683" spans="1:7">
      <c r="A683" s="29">
        <v>41122</v>
      </c>
      <c r="B683" s="30" t="s">
        <v>2909</v>
      </c>
      <c r="C683" s="31" t="s">
        <v>81</v>
      </c>
      <c r="D683" s="32">
        <v>30.39</v>
      </c>
      <c r="E683" s="37">
        <f t="shared" si="21"/>
        <v>24.65</v>
      </c>
      <c r="F683" s="30" t="s">
        <v>97</v>
      </c>
      <c r="G683" s="33">
        <f t="shared" si="22"/>
        <v>25.86</v>
      </c>
    </row>
    <row r="684" spans="1:7">
      <c r="A684" s="29">
        <v>41123</v>
      </c>
      <c r="B684" s="30" t="s">
        <v>2910</v>
      </c>
      <c r="C684" s="31" t="s">
        <v>81</v>
      </c>
      <c r="D684" s="32">
        <v>77.959999999999994</v>
      </c>
      <c r="E684" s="37">
        <f t="shared" si="21"/>
        <v>63.22</v>
      </c>
      <c r="F684" s="30" t="s">
        <v>97</v>
      </c>
      <c r="G684" s="33">
        <f t="shared" si="22"/>
        <v>66.33</v>
      </c>
    </row>
    <row r="685" spans="1:7">
      <c r="A685" s="29">
        <v>41125</v>
      </c>
      <c r="B685" s="30" t="s">
        <v>2911</v>
      </c>
      <c r="C685" s="31" t="s">
        <v>81</v>
      </c>
      <c r="D685" s="32">
        <v>62.94</v>
      </c>
      <c r="E685" s="37">
        <f t="shared" si="21"/>
        <v>51.04</v>
      </c>
      <c r="F685" s="30" t="s">
        <v>97</v>
      </c>
      <c r="G685" s="33">
        <f t="shared" si="22"/>
        <v>53.55</v>
      </c>
    </row>
    <row r="686" spans="1:7">
      <c r="A686" s="29">
        <v>41119</v>
      </c>
      <c r="B686" s="30" t="s">
        <v>2912</v>
      </c>
      <c r="C686" s="31" t="s">
        <v>81</v>
      </c>
      <c r="D686" s="32">
        <v>10.75</v>
      </c>
      <c r="E686" s="37">
        <f t="shared" si="21"/>
        <v>8.7200000000000006</v>
      </c>
      <c r="F686" s="30" t="s">
        <v>97</v>
      </c>
      <c r="G686" s="33">
        <f t="shared" si="22"/>
        <v>9.15</v>
      </c>
    </row>
    <row r="687" spans="1:7">
      <c r="A687" s="29">
        <v>41114</v>
      </c>
      <c r="B687" s="30" t="s">
        <v>2913</v>
      </c>
      <c r="C687" s="31" t="s">
        <v>81</v>
      </c>
      <c r="D687" s="32">
        <v>10.17</v>
      </c>
      <c r="E687" s="37">
        <f t="shared" si="21"/>
        <v>8.25</v>
      </c>
      <c r="F687" s="30" t="s">
        <v>97</v>
      </c>
      <c r="G687" s="33">
        <f t="shared" si="22"/>
        <v>8.66</v>
      </c>
    </row>
    <row r="688" spans="1:7">
      <c r="A688" s="29">
        <v>40707</v>
      </c>
      <c r="B688" s="30" t="s">
        <v>2914</v>
      </c>
      <c r="C688" s="31" t="s">
        <v>81</v>
      </c>
      <c r="D688" s="32">
        <v>252.16</v>
      </c>
      <c r="E688" s="37">
        <f t="shared" si="21"/>
        <v>204.48</v>
      </c>
      <c r="F688" s="30" t="s">
        <v>3307</v>
      </c>
      <c r="G688" s="33">
        <f t="shared" si="22"/>
        <v>214.52</v>
      </c>
    </row>
    <row r="689" spans="1:7">
      <c r="A689" s="29">
        <v>41118</v>
      </c>
      <c r="B689" s="30" t="s">
        <v>2915</v>
      </c>
      <c r="C689" s="31" t="s">
        <v>81</v>
      </c>
      <c r="D689" s="32">
        <v>19.41</v>
      </c>
      <c r="E689" s="37">
        <f t="shared" si="21"/>
        <v>15.74</v>
      </c>
      <c r="F689" s="30" t="s">
        <v>97</v>
      </c>
      <c r="G689" s="33">
        <f t="shared" si="22"/>
        <v>16.52</v>
      </c>
    </row>
    <row r="690" spans="1:7">
      <c r="A690" s="29">
        <v>40702</v>
      </c>
      <c r="B690" s="30" t="s">
        <v>2916</v>
      </c>
      <c r="C690" s="31" t="s">
        <v>75</v>
      </c>
      <c r="D690" s="32">
        <v>410.91</v>
      </c>
      <c r="E690" s="37">
        <f t="shared" si="21"/>
        <v>333.21</v>
      </c>
      <c r="F690" s="30" t="s">
        <v>3307</v>
      </c>
      <c r="G690" s="33">
        <f t="shared" si="22"/>
        <v>349.57</v>
      </c>
    </row>
    <row r="691" spans="1:7">
      <c r="A691" s="29">
        <v>40701</v>
      </c>
      <c r="B691" s="30" t="s">
        <v>2917</v>
      </c>
      <c r="C691" s="31" t="s">
        <v>75</v>
      </c>
      <c r="D691" s="32">
        <v>193.73</v>
      </c>
      <c r="E691" s="37">
        <f t="shared" si="21"/>
        <v>157.1</v>
      </c>
      <c r="F691" s="30" t="s">
        <v>3307</v>
      </c>
      <c r="G691" s="33">
        <f t="shared" si="22"/>
        <v>164.82</v>
      </c>
    </row>
    <row r="692" spans="1:7">
      <c r="A692" s="29">
        <v>40698</v>
      </c>
      <c r="B692" s="30" t="s">
        <v>2918</v>
      </c>
      <c r="C692" s="31" t="s">
        <v>81</v>
      </c>
      <c r="D692" s="32">
        <v>94.54</v>
      </c>
      <c r="E692" s="37">
        <f t="shared" si="21"/>
        <v>76.67</v>
      </c>
      <c r="F692" s="30" t="s">
        <v>3307</v>
      </c>
      <c r="G692" s="33">
        <f t="shared" si="22"/>
        <v>80.44</v>
      </c>
    </row>
    <row r="693" spans="1:7">
      <c r="A693" s="29">
        <v>40700</v>
      </c>
      <c r="B693" s="30" t="s">
        <v>2919</v>
      </c>
      <c r="C693" s="31" t="s">
        <v>81</v>
      </c>
      <c r="D693" s="32">
        <v>103.47</v>
      </c>
      <c r="E693" s="37">
        <f t="shared" si="21"/>
        <v>83.91</v>
      </c>
      <c r="F693" s="30" t="s">
        <v>3307</v>
      </c>
      <c r="G693" s="33">
        <f t="shared" si="22"/>
        <v>88.03</v>
      </c>
    </row>
    <row r="694" spans="1:7">
      <c r="A694" s="29">
        <v>40696</v>
      </c>
      <c r="B694" s="30" t="s">
        <v>2920</v>
      </c>
      <c r="C694" s="31" t="s">
        <v>81</v>
      </c>
      <c r="D694" s="32">
        <v>203.31</v>
      </c>
      <c r="E694" s="37">
        <f t="shared" si="21"/>
        <v>164.87</v>
      </c>
      <c r="F694" s="30" t="s">
        <v>3307</v>
      </c>
      <c r="G694" s="33">
        <f t="shared" si="22"/>
        <v>172.97</v>
      </c>
    </row>
    <row r="695" spans="1:7">
      <c r="A695" s="29">
        <v>40695</v>
      </c>
      <c r="B695" s="30" t="s">
        <v>2921</v>
      </c>
      <c r="C695" s="31" t="s">
        <v>81</v>
      </c>
      <c r="D695" s="32">
        <v>74.41</v>
      </c>
      <c r="E695" s="37">
        <f t="shared" si="21"/>
        <v>60.34</v>
      </c>
      <c r="F695" s="30" t="s">
        <v>97</v>
      </c>
      <c r="G695" s="33">
        <f t="shared" si="22"/>
        <v>63.31</v>
      </c>
    </row>
    <row r="696" spans="1:7">
      <c r="A696" s="29">
        <v>40692</v>
      </c>
      <c r="B696" s="30" t="s">
        <v>2922</v>
      </c>
      <c r="C696" s="31" t="s">
        <v>81</v>
      </c>
      <c r="D696" s="32">
        <v>4.1399999999999997</v>
      </c>
      <c r="E696" s="37">
        <f t="shared" si="21"/>
        <v>3.36</v>
      </c>
      <c r="F696" s="30" t="s">
        <v>97</v>
      </c>
      <c r="G696" s="33">
        <f t="shared" si="22"/>
        <v>3.53</v>
      </c>
    </row>
    <row r="697" spans="1:7">
      <c r="A697" s="29">
        <v>40697</v>
      </c>
      <c r="B697" s="30" t="s">
        <v>2923</v>
      </c>
      <c r="C697" s="31" t="s">
        <v>81</v>
      </c>
      <c r="D697" s="32">
        <v>92.65</v>
      </c>
      <c r="E697" s="37">
        <f t="shared" si="21"/>
        <v>75.13</v>
      </c>
      <c r="F697" s="30" t="s">
        <v>3307</v>
      </c>
      <c r="G697" s="33">
        <f t="shared" si="22"/>
        <v>78.819999999999993</v>
      </c>
    </row>
    <row r="698" spans="1:7">
      <c r="A698" s="29">
        <v>40699</v>
      </c>
      <c r="B698" s="30" t="s">
        <v>2924</v>
      </c>
      <c r="C698" s="31" t="s">
        <v>81</v>
      </c>
      <c r="D698" s="32">
        <v>240.14</v>
      </c>
      <c r="E698" s="37">
        <f t="shared" si="21"/>
        <v>194.73</v>
      </c>
      <c r="F698" s="30" t="s">
        <v>3307</v>
      </c>
      <c r="G698" s="33">
        <f t="shared" si="22"/>
        <v>204.29</v>
      </c>
    </row>
    <row r="699" spans="1:7">
      <c r="A699" s="29">
        <v>40693</v>
      </c>
      <c r="B699" s="30" t="s">
        <v>2925</v>
      </c>
      <c r="C699" s="31" t="s">
        <v>81</v>
      </c>
      <c r="D699" s="32">
        <v>40.28</v>
      </c>
      <c r="E699" s="37">
        <f t="shared" si="21"/>
        <v>32.67</v>
      </c>
      <c r="F699" s="30" t="s">
        <v>97</v>
      </c>
      <c r="G699" s="33">
        <f t="shared" si="22"/>
        <v>34.28</v>
      </c>
    </row>
    <row r="700" spans="1:7">
      <c r="A700" s="29">
        <v>40694</v>
      </c>
      <c r="B700" s="30" t="s">
        <v>2926</v>
      </c>
      <c r="C700" s="31" t="s">
        <v>81</v>
      </c>
      <c r="D700" s="32">
        <v>78.92</v>
      </c>
      <c r="E700" s="37">
        <f t="shared" si="21"/>
        <v>64</v>
      </c>
      <c r="F700" s="30" t="s">
        <v>3307</v>
      </c>
      <c r="G700" s="33">
        <f t="shared" si="22"/>
        <v>67.150000000000006</v>
      </c>
    </row>
    <row r="701" spans="1:7">
      <c r="A701" s="29">
        <v>40972</v>
      </c>
      <c r="B701" s="30" t="s">
        <v>3341</v>
      </c>
      <c r="C701" s="31" t="s">
        <v>2472</v>
      </c>
      <c r="D701" s="32">
        <v>0</v>
      </c>
      <c r="E701" s="37">
        <f t="shared" si="21"/>
        <v>0</v>
      </c>
      <c r="F701" s="30" t="s">
        <v>97</v>
      </c>
      <c r="G701" s="33">
        <f t="shared" si="22"/>
        <v>0</v>
      </c>
    </row>
    <row r="702" spans="1:7">
      <c r="A702" s="29">
        <v>41405</v>
      </c>
      <c r="B702" s="30" t="s">
        <v>2927</v>
      </c>
      <c r="C702" s="31" t="s">
        <v>141</v>
      </c>
      <c r="D702" s="32">
        <v>4946.68</v>
      </c>
      <c r="E702" s="37">
        <f t="shared" si="21"/>
        <v>4011.26</v>
      </c>
      <c r="F702" s="30" t="s">
        <v>97</v>
      </c>
      <c r="G702" s="33">
        <f t="shared" si="22"/>
        <v>4208.1400000000003</v>
      </c>
    </row>
    <row r="703" spans="1:7">
      <c r="A703" s="29">
        <v>41360</v>
      </c>
      <c r="B703" s="30" t="s">
        <v>2928</v>
      </c>
      <c r="C703" s="31" t="s">
        <v>141</v>
      </c>
      <c r="D703" s="32">
        <v>4080.09</v>
      </c>
      <c r="E703" s="37">
        <f t="shared" si="21"/>
        <v>3308.54</v>
      </c>
      <c r="F703" s="30" t="s">
        <v>97</v>
      </c>
      <c r="G703" s="33">
        <f t="shared" si="22"/>
        <v>3470.93</v>
      </c>
    </row>
    <row r="704" spans="1:7">
      <c r="A704" s="29">
        <v>40968</v>
      </c>
      <c r="B704" s="30" t="s">
        <v>2929</v>
      </c>
      <c r="C704" s="31" t="s">
        <v>141</v>
      </c>
      <c r="D704" s="32">
        <v>6023.61</v>
      </c>
      <c r="E704" s="37">
        <f t="shared" si="21"/>
        <v>4884.54</v>
      </c>
      <c r="F704" s="30" t="s">
        <v>97</v>
      </c>
      <c r="G704" s="33">
        <f t="shared" si="22"/>
        <v>5124.28</v>
      </c>
    </row>
    <row r="705" spans="1:7">
      <c r="A705" s="29">
        <v>40976</v>
      </c>
      <c r="B705" s="30" t="s">
        <v>2930</v>
      </c>
      <c r="C705" s="31" t="s">
        <v>141</v>
      </c>
      <c r="D705" s="32">
        <v>63150</v>
      </c>
      <c r="E705" s="37">
        <f t="shared" si="21"/>
        <v>51208.24</v>
      </c>
      <c r="F705" s="30" t="s">
        <v>97</v>
      </c>
      <c r="G705" s="33">
        <f t="shared" si="22"/>
        <v>53721.599999999999</v>
      </c>
    </row>
    <row r="706" spans="1:7">
      <c r="A706" s="29">
        <v>101196</v>
      </c>
      <c r="B706" s="30" t="s">
        <v>3541</v>
      </c>
      <c r="C706" s="31" t="s">
        <v>141</v>
      </c>
      <c r="D706" s="32">
        <v>2963.27</v>
      </c>
      <c r="E706" s="37">
        <f t="shared" ref="E706:E769" si="23">ROUNDUP(D706/(1+$L$2),2)</f>
        <v>2402.92</v>
      </c>
      <c r="F706" s="30" t="s">
        <v>97</v>
      </c>
      <c r="G706" s="33">
        <f t="shared" si="22"/>
        <v>2520.86</v>
      </c>
    </row>
    <row r="707" spans="1:7">
      <c r="A707" s="29">
        <v>42545</v>
      </c>
      <c r="B707" s="30" t="s">
        <v>3542</v>
      </c>
      <c r="C707" s="31" t="s">
        <v>141</v>
      </c>
      <c r="D707" s="32">
        <v>3443.67</v>
      </c>
      <c r="E707" s="37">
        <f t="shared" si="23"/>
        <v>2792.47</v>
      </c>
      <c r="F707" s="30" t="s">
        <v>97</v>
      </c>
      <c r="G707" s="33">
        <f t="shared" si="22"/>
        <v>2929.53</v>
      </c>
    </row>
    <row r="708" spans="1:7">
      <c r="A708" s="29">
        <v>40974</v>
      </c>
      <c r="B708" s="30" t="s">
        <v>2931</v>
      </c>
      <c r="C708" s="31" t="s">
        <v>141</v>
      </c>
      <c r="D708" s="32">
        <v>3545.92</v>
      </c>
      <c r="E708" s="37">
        <f t="shared" si="23"/>
        <v>2875.39</v>
      </c>
      <c r="F708" s="30" t="s">
        <v>97</v>
      </c>
      <c r="G708" s="33">
        <f t="shared" si="22"/>
        <v>3016.52</v>
      </c>
    </row>
    <row r="709" spans="1:7">
      <c r="A709" s="29">
        <v>40978</v>
      </c>
      <c r="B709" s="30" t="s">
        <v>3543</v>
      </c>
      <c r="C709" s="31" t="s">
        <v>141</v>
      </c>
      <c r="D709" s="32">
        <v>3730.5</v>
      </c>
      <c r="E709" s="37">
        <f t="shared" si="23"/>
        <v>3025.06</v>
      </c>
      <c r="F709" s="30" t="s">
        <v>97</v>
      </c>
      <c r="G709" s="33">
        <f t="shared" si="22"/>
        <v>3173.54</v>
      </c>
    </row>
    <row r="710" spans="1:7">
      <c r="A710" s="29">
        <v>40975</v>
      </c>
      <c r="B710" s="30" t="s">
        <v>2932</v>
      </c>
      <c r="C710" s="31" t="s">
        <v>141</v>
      </c>
      <c r="D710" s="32">
        <v>2804.87</v>
      </c>
      <c r="E710" s="37">
        <f t="shared" si="23"/>
        <v>2274.4699999999998</v>
      </c>
      <c r="F710" s="30" t="s">
        <v>97</v>
      </c>
      <c r="G710" s="33">
        <f t="shared" si="22"/>
        <v>2386.11</v>
      </c>
    </row>
    <row r="711" spans="1:7">
      <c r="A711" s="29">
        <v>40969</v>
      </c>
      <c r="B711" s="30" t="s">
        <v>2933</v>
      </c>
      <c r="C711" s="31" t="s">
        <v>141</v>
      </c>
      <c r="D711" s="32">
        <v>3441.1</v>
      </c>
      <c r="E711" s="37">
        <f t="shared" si="23"/>
        <v>2790.39</v>
      </c>
      <c r="F711" s="30" t="s">
        <v>97</v>
      </c>
      <c r="G711" s="33">
        <f t="shared" si="22"/>
        <v>2927.35</v>
      </c>
    </row>
    <row r="712" spans="1:7">
      <c r="A712" s="29">
        <v>40971</v>
      </c>
      <c r="B712" s="30" t="s">
        <v>3544</v>
      </c>
      <c r="C712" s="31" t="s">
        <v>141</v>
      </c>
      <c r="D712" s="32">
        <v>3539.17</v>
      </c>
      <c r="E712" s="37">
        <f t="shared" si="23"/>
        <v>2869.91</v>
      </c>
      <c r="F712" s="30" t="s">
        <v>97</v>
      </c>
      <c r="G712" s="33">
        <f t="shared" si="22"/>
        <v>3010.77</v>
      </c>
    </row>
    <row r="713" spans="1:7">
      <c r="A713" s="29">
        <v>40910</v>
      </c>
      <c r="B713" s="30" t="s">
        <v>2934</v>
      </c>
      <c r="C713" s="31" t="s">
        <v>2485</v>
      </c>
      <c r="D713" s="32">
        <v>18437.099999999999</v>
      </c>
      <c r="E713" s="37">
        <f t="shared" si="23"/>
        <v>14950.62</v>
      </c>
      <c r="F713" s="30" t="s">
        <v>97</v>
      </c>
      <c r="G713" s="33">
        <f t="shared" si="22"/>
        <v>15684.42</v>
      </c>
    </row>
    <row r="714" spans="1:7">
      <c r="A714" s="29">
        <v>41362</v>
      </c>
      <c r="B714" s="30" t="s">
        <v>2935</v>
      </c>
      <c r="C714" s="31" t="s">
        <v>2485</v>
      </c>
      <c r="D714" s="32">
        <v>13835.14</v>
      </c>
      <c r="E714" s="37">
        <f t="shared" si="23"/>
        <v>11218.9</v>
      </c>
      <c r="F714" s="30" t="s">
        <v>97</v>
      </c>
      <c r="G714" s="33">
        <f t="shared" si="22"/>
        <v>11769.54</v>
      </c>
    </row>
    <row r="715" spans="1:7">
      <c r="A715" s="29">
        <v>43343</v>
      </c>
      <c r="B715" s="30" t="s">
        <v>3321</v>
      </c>
      <c r="C715" s="31" t="s">
        <v>2498</v>
      </c>
      <c r="D715" s="32">
        <v>115.08</v>
      </c>
      <c r="E715" s="37">
        <f t="shared" si="23"/>
        <v>93.32</v>
      </c>
      <c r="F715" s="30" t="s">
        <v>97</v>
      </c>
      <c r="G715" s="33">
        <f t="shared" si="22"/>
        <v>97.91</v>
      </c>
    </row>
    <row r="716" spans="1:7">
      <c r="A716" s="29">
        <v>41151</v>
      </c>
      <c r="B716" s="30" t="s">
        <v>2936</v>
      </c>
      <c r="C716" s="31" t="s">
        <v>2485</v>
      </c>
      <c r="D716" s="32">
        <v>2933.93</v>
      </c>
      <c r="E716" s="37">
        <f t="shared" si="23"/>
        <v>2379.12</v>
      </c>
      <c r="F716" s="30" t="s">
        <v>97</v>
      </c>
      <c r="G716" s="33">
        <f t="shared" si="22"/>
        <v>2495.89</v>
      </c>
    </row>
    <row r="717" spans="1:7">
      <c r="A717" s="29">
        <v>41346</v>
      </c>
      <c r="B717" s="30" t="s">
        <v>2937</v>
      </c>
      <c r="C717" s="31" t="s">
        <v>81</v>
      </c>
      <c r="D717" s="32">
        <v>53.76</v>
      </c>
      <c r="E717" s="37">
        <f t="shared" si="23"/>
        <v>43.6</v>
      </c>
      <c r="F717" s="30" t="s">
        <v>97</v>
      </c>
      <c r="G717" s="33">
        <f t="shared" si="22"/>
        <v>45.74</v>
      </c>
    </row>
    <row r="718" spans="1:7">
      <c r="A718" s="29">
        <v>41150</v>
      </c>
      <c r="B718" s="30" t="s">
        <v>2938</v>
      </c>
      <c r="C718" s="31" t="s">
        <v>81</v>
      </c>
      <c r="D718" s="32">
        <v>10.72</v>
      </c>
      <c r="E718" s="37">
        <f t="shared" si="23"/>
        <v>8.6999999999999993</v>
      </c>
      <c r="F718" s="30" t="s">
        <v>97</v>
      </c>
      <c r="G718" s="33">
        <f t="shared" si="22"/>
        <v>9.1300000000000008</v>
      </c>
    </row>
    <row r="719" spans="1:7">
      <c r="A719" s="29">
        <v>41149</v>
      </c>
      <c r="B719" s="30" t="s">
        <v>2939</v>
      </c>
      <c r="C719" s="31" t="s">
        <v>81</v>
      </c>
      <c r="D719" s="32">
        <v>10.61</v>
      </c>
      <c r="E719" s="37">
        <f t="shared" si="23"/>
        <v>8.61</v>
      </c>
      <c r="F719" s="30" t="s">
        <v>97</v>
      </c>
      <c r="G719" s="33">
        <f t="shared" si="22"/>
        <v>9.0399999999999991</v>
      </c>
    </row>
    <row r="720" spans="1:7">
      <c r="A720" s="29">
        <v>41410</v>
      </c>
      <c r="B720" s="30" t="s">
        <v>2940</v>
      </c>
      <c r="C720" s="31" t="s">
        <v>81</v>
      </c>
      <c r="D720" s="32">
        <v>12.81</v>
      </c>
      <c r="E720" s="37">
        <f t="shared" si="23"/>
        <v>10.39</v>
      </c>
      <c r="F720" s="30" t="s">
        <v>97</v>
      </c>
      <c r="G720" s="33">
        <f t="shared" si="22"/>
        <v>10.9</v>
      </c>
    </row>
    <row r="721" spans="1:7">
      <c r="A721" s="29">
        <v>41148</v>
      </c>
      <c r="B721" s="30" t="s">
        <v>2941</v>
      </c>
      <c r="C721" s="31" t="s">
        <v>81</v>
      </c>
      <c r="D721" s="32">
        <v>15.16</v>
      </c>
      <c r="E721" s="37">
        <f t="shared" si="23"/>
        <v>12.3</v>
      </c>
      <c r="F721" s="30" t="s">
        <v>97</v>
      </c>
      <c r="G721" s="33">
        <f t="shared" ref="G721:G775" si="24">ROUNDUP(E721*$H$2,2)</f>
        <v>12.91</v>
      </c>
    </row>
    <row r="722" spans="1:7">
      <c r="A722" s="29">
        <v>41152</v>
      </c>
      <c r="B722" s="30" t="s">
        <v>2942</v>
      </c>
      <c r="C722" s="31" t="s">
        <v>2485</v>
      </c>
      <c r="D722" s="32">
        <v>631.32000000000005</v>
      </c>
      <c r="E722" s="37">
        <f t="shared" si="23"/>
        <v>511.94</v>
      </c>
      <c r="F722" s="30" t="s">
        <v>97</v>
      </c>
      <c r="G722" s="33">
        <f t="shared" si="24"/>
        <v>537.07000000000005</v>
      </c>
    </row>
    <row r="723" spans="1:7">
      <c r="A723" s="29">
        <v>41004</v>
      </c>
      <c r="B723" s="30" t="s">
        <v>2943</v>
      </c>
      <c r="C723" s="31" t="s">
        <v>2485</v>
      </c>
      <c r="D723" s="32">
        <v>1192.28</v>
      </c>
      <c r="E723" s="37">
        <f t="shared" si="23"/>
        <v>966.82</v>
      </c>
      <c r="F723" s="30" t="s">
        <v>97</v>
      </c>
      <c r="G723" s="33">
        <f t="shared" si="24"/>
        <v>1014.28</v>
      </c>
    </row>
    <row r="724" spans="1:7">
      <c r="A724" s="29">
        <v>40911</v>
      </c>
      <c r="B724" s="30" t="s">
        <v>2944</v>
      </c>
      <c r="C724" s="31" t="s">
        <v>2498</v>
      </c>
      <c r="D724" s="32">
        <v>53.33</v>
      </c>
      <c r="E724" s="37">
        <f t="shared" si="23"/>
        <v>43.25</v>
      </c>
      <c r="F724" s="30" t="s">
        <v>3307</v>
      </c>
      <c r="G724" s="33">
        <f t="shared" si="24"/>
        <v>45.38</v>
      </c>
    </row>
    <row r="725" spans="1:7">
      <c r="A725" s="29">
        <v>40915</v>
      </c>
      <c r="B725" s="30" t="s">
        <v>3378</v>
      </c>
      <c r="C725" s="31" t="s">
        <v>2498</v>
      </c>
      <c r="D725" s="32">
        <v>110.61</v>
      </c>
      <c r="E725" s="37">
        <f t="shared" si="23"/>
        <v>89.7</v>
      </c>
      <c r="F725" s="30" t="s">
        <v>3307</v>
      </c>
      <c r="G725" s="33">
        <f t="shared" si="24"/>
        <v>94.11</v>
      </c>
    </row>
    <row r="726" spans="1:7">
      <c r="A726" s="29">
        <v>40899</v>
      </c>
      <c r="B726" s="34" t="s">
        <v>3870</v>
      </c>
      <c r="C726" s="31" t="s">
        <v>81</v>
      </c>
      <c r="D726" s="32">
        <v>21.58</v>
      </c>
      <c r="E726" s="37">
        <f t="shared" si="23"/>
        <v>17.5</v>
      </c>
      <c r="F726" s="30" t="s">
        <v>3307</v>
      </c>
      <c r="G726" s="33">
        <f t="shared" si="24"/>
        <v>18.36</v>
      </c>
    </row>
    <row r="727" spans="1:7">
      <c r="A727" s="29">
        <v>40900</v>
      </c>
      <c r="B727" s="34" t="s">
        <v>3869</v>
      </c>
      <c r="C727" s="31" t="s">
        <v>81</v>
      </c>
      <c r="D727" s="32">
        <v>30.84</v>
      </c>
      <c r="E727" s="37">
        <f t="shared" si="23"/>
        <v>25.01</v>
      </c>
      <c r="F727" s="30" t="s">
        <v>3307</v>
      </c>
      <c r="G727" s="33">
        <f t="shared" si="24"/>
        <v>26.24</v>
      </c>
    </row>
    <row r="728" spans="1:7">
      <c r="A728" s="29">
        <v>41365</v>
      </c>
      <c r="B728" s="34" t="s">
        <v>3868</v>
      </c>
      <c r="C728" s="31" t="s">
        <v>81</v>
      </c>
      <c r="D728" s="32">
        <v>22.01</v>
      </c>
      <c r="E728" s="37">
        <f t="shared" si="23"/>
        <v>17.850000000000001</v>
      </c>
      <c r="F728" s="30" t="s">
        <v>3307</v>
      </c>
      <c r="G728" s="33">
        <f t="shared" si="24"/>
        <v>18.73</v>
      </c>
    </row>
    <row r="729" spans="1:7">
      <c r="A729" s="29">
        <v>41110</v>
      </c>
      <c r="B729" s="30" t="s">
        <v>2945</v>
      </c>
      <c r="C729" s="31" t="s">
        <v>81</v>
      </c>
      <c r="D729" s="32">
        <v>22.09</v>
      </c>
      <c r="E729" s="37">
        <f t="shared" si="23"/>
        <v>17.920000000000002</v>
      </c>
      <c r="F729" s="30" t="s">
        <v>3307</v>
      </c>
      <c r="G729" s="33">
        <f t="shared" si="24"/>
        <v>18.8</v>
      </c>
    </row>
    <row r="730" spans="1:7">
      <c r="A730" s="29">
        <v>40903</v>
      </c>
      <c r="B730" s="30" t="s">
        <v>2946</v>
      </c>
      <c r="C730" s="31" t="s">
        <v>81</v>
      </c>
      <c r="D730" s="32">
        <v>37.78</v>
      </c>
      <c r="E730" s="37">
        <f t="shared" si="23"/>
        <v>30.64</v>
      </c>
      <c r="F730" s="30" t="s">
        <v>3307</v>
      </c>
      <c r="G730" s="33">
        <f t="shared" si="24"/>
        <v>32.15</v>
      </c>
    </row>
    <row r="731" spans="1:7">
      <c r="A731" s="29">
        <v>40904</v>
      </c>
      <c r="B731" s="30" t="s">
        <v>2947</v>
      </c>
      <c r="C731" s="31" t="s">
        <v>81</v>
      </c>
      <c r="D731" s="32">
        <v>64.69</v>
      </c>
      <c r="E731" s="37">
        <f t="shared" si="23"/>
        <v>52.46</v>
      </c>
      <c r="F731" s="30" t="s">
        <v>3307</v>
      </c>
      <c r="G731" s="33">
        <f t="shared" si="24"/>
        <v>55.04</v>
      </c>
    </row>
    <row r="732" spans="1:7">
      <c r="A732" s="29">
        <v>40905</v>
      </c>
      <c r="B732" s="30" t="s">
        <v>3390</v>
      </c>
      <c r="C732" s="31" t="s">
        <v>81</v>
      </c>
      <c r="D732" s="32">
        <v>40.57</v>
      </c>
      <c r="E732" s="37">
        <f t="shared" si="23"/>
        <v>32.9</v>
      </c>
      <c r="F732" s="30" t="s">
        <v>3307</v>
      </c>
      <c r="G732" s="33">
        <f t="shared" si="24"/>
        <v>34.520000000000003</v>
      </c>
    </row>
    <row r="733" spans="1:7">
      <c r="A733" s="29">
        <v>43330</v>
      </c>
      <c r="B733" s="30" t="s">
        <v>3391</v>
      </c>
      <c r="C733" s="31" t="s">
        <v>81</v>
      </c>
      <c r="D733" s="32">
        <v>36.49</v>
      </c>
      <c r="E733" s="37">
        <f t="shared" si="23"/>
        <v>29.59</v>
      </c>
      <c r="F733" s="30" t="s">
        <v>3307</v>
      </c>
      <c r="G733" s="33">
        <f t="shared" si="24"/>
        <v>31.05</v>
      </c>
    </row>
    <row r="734" spans="1:7">
      <c r="A734" s="29">
        <v>40901</v>
      </c>
      <c r="B734" s="30" t="s">
        <v>2948</v>
      </c>
      <c r="C734" s="31" t="s">
        <v>81</v>
      </c>
      <c r="D734" s="32">
        <v>24.57</v>
      </c>
      <c r="E734" s="37">
        <f t="shared" si="23"/>
        <v>19.93</v>
      </c>
      <c r="F734" s="30" t="s">
        <v>3307</v>
      </c>
      <c r="G734" s="33">
        <f t="shared" si="24"/>
        <v>20.91</v>
      </c>
    </row>
    <row r="735" spans="1:7">
      <c r="A735" s="29">
        <v>42475</v>
      </c>
      <c r="B735" s="30" t="s">
        <v>3402</v>
      </c>
      <c r="C735" s="31" t="s">
        <v>75</v>
      </c>
      <c r="D735" s="32">
        <v>602.34</v>
      </c>
      <c r="E735" s="37">
        <f t="shared" si="23"/>
        <v>488.44</v>
      </c>
      <c r="F735" s="30" t="s">
        <v>3307</v>
      </c>
      <c r="G735" s="33">
        <f t="shared" si="24"/>
        <v>512.41999999999996</v>
      </c>
    </row>
    <row r="736" spans="1:7">
      <c r="A736" s="29">
        <v>40945</v>
      </c>
      <c r="B736" s="30" t="s">
        <v>2949</v>
      </c>
      <c r="C736" s="31" t="s">
        <v>81</v>
      </c>
      <c r="D736" s="32">
        <v>97.17</v>
      </c>
      <c r="E736" s="37">
        <f t="shared" si="23"/>
        <v>78.8</v>
      </c>
      <c r="F736" s="30" t="s">
        <v>3307</v>
      </c>
      <c r="G736" s="33">
        <f t="shared" si="24"/>
        <v>82.67</v>
      </c>
    </row>
    <row r="737" spans="1:7">
      <c r="A737" s="29">
        <v>41109</v>
      </c>
      <c r="B737" s="30" t="s">
        <v>2950</v>
      </c>
      <c r="C737" s="31" t="s">
        <v>81</v>
      </c>
      <c r="D737" s="32">
        <v>3.11</v>
      </c>
      <c r="E737" s="37">
        <f t="shared" si="23"/>
        <v>2.5299999999999998</v>
      </c>
      <c r="F737" s="30" t="s">
        <v>97</v>
      </c>
      <c r="G737" s="33">
        <f t="shared" si="24"/>
        <v>2.66</v>
      </c>
    </row>
    <row r="738" spans="1:7">
      <c r="A738" s="29">
        <v>40164</v>
      </c>
      <c r="B738" s="30" t="s">
        <v>2951</v>
      </c>
      <c r="C738" s="31" t="s">
        <v>2498</v>
      </c>
      <c r="D738" s="32">
        <v>53.48</v>
      </c>
      <c r="E738" s="37">
        <f t="shared" si="23"/>
        <v>43.37</v>
      </c>
      <c r="F738" s="30" t="s">
        <v>97</v>
      </c>
      <c r="G738" s="33">
        <f t="shared" si="24"/>
        <v>45.5</v>
      </c>
    </row>
    <row r="739" spans="1:7">
      <c r="A739" s="29">
        <v>40944</v>
      </c>
      <c r="B739" s="30" t="s">
        <v>2952</v>
      </c>
      <c r="C739" s="31" t="s">
        <v>81</v>
      </c>
      <c r="D739" s="32">
        <v>807.19</v>
      </c>
      <c r="E739" s="37">
        <f t="shared" si="23"/>
        <v>654.54999999999995</v>
      </c>
      <c r="F739" s="30" t="s">
        <v>3307</v>
      </c>
      <c r="G739" s="33">
        <f t="shared" si="24"/>
        <v>686.68</v>
      </c>
    </row>
    <row r="740" spans="1:7">
      <c r="A740" s="29">
        <v>40902</v>
      </c>
      <c r="B740" s="30" t="s">
        <v>2953</v>
      </c>
      <c r="C740" s="31" t="s">
        <v>81</v>
      </c>
      <c r="D740" s="32">
        <v>5.68</v>
      </c>
      <c r="E740" s="37">
        <f t="shared" si="23"/>
        <v>4.6100000000000003</v>
      </c>
      <c r="F740" s="30" t="s">
        <v>97</v>
      </c>
      <c r="G740" s="33">
        <f t="shared" si="24"/>
        <v>4.84</v>
      </c>
    </row>
    <row r="741" spans="1:7">
      <c r="A741" s="29">
        <v>41344</v>
      </c>
      <c r="B741" s="30" t="s">
        <v>2954</v>
      </c>
      <c r="C741" s="31" t="s">
        <v>81</v>
      </c>
      <c r="D741" s="32">
        <v>85.31</v>
      </c>
      <c r="E741" s="37">
        <f t="shared" si="23"/>
        <v>69.180000000000007</v>
      </c>
      <c r="F741" s="30" t="s">
        <v>97</v>
      </c>
      <c r="G741" s="33">
        <f t="shared" si="24"/>
        <v>72.58</v>
      </c>
    </row>
    <row r="742" spans="1:7">
      <c r="A742" s="29">
        <v>41345</v>
      </c>
      <c r="B742" s="30" t="s">
        <v>2955</v>
      </c>
      <c r="C742" s="31" t="s">
        <v>81</v>
      </c>
      <c r="D742" s="32">
        <v>129.47</v>
      </c>
      <c r="E742" s="37">
        <f t="shared" si="23"/>
        <v>104.99</v>
      </c>
      <c r="F742" s="30" t="s">
        <v>97</v>
      </c>
      <c r="G742" s="33">
        <f t="shared" si="24"/>
        <v>110.15</v>
      </c>
    </row>
    <row r="743" spans="1:7">
      <c r="A743" s="29">
        <v>41242</v>
      </c>
      <c r="B743" s="30" t="s">
        <v>2956</v>
      </c>
      <c r="C743" s="31" t="s">
        <v>2498</v>
      </c>
      <c r="D743" s="32">
        <v>78.39</v>
      </c>
      <c r="E743" s="37">
        <f t="shared" si="23"/>
        <v>63.57</v>
      </c>
      <c r="F743" s="30" t="s">
        <v>97</v>
      </c>
      <c r="G743" s="33">
        <f t="shared" si="24"/>
        <v>66.7</v>
      </c>
    </row>
    <row r="744" spans="1:7">
      <c r="A744" s="29">
        <v>42476</v>
      </c>
      <c r="B744" s="30" t="s">
        <v>2957</v>
      </c>
      <c r="C744" s="31" t="s">
        <v>2485</v>
      </c>
      <c r="D744" s="32">
        <v>48.07</v>
      </c>
      <c r="E744" s="37">
        <f t="shared" si="23"/>
        <v>38.979999999999997</v>
      </c>
      <c r="F744" s="30" t="s">
        <v>97</v>
      </c>
      <c r="G744" s="33">
        <f t="shared" si="24"/>
        <v>40.9</v>
      </c>
    </row>
    <row r="745" spans="1:7">
      <c r="A745" s="29">
        <v>41136</v>
      </c>
      <c r="B745" s="30" t="s">
        <v>2958</v>
      </c>
      <c r="C745" s="31" t="s">
        <v>2485</v>
      </c>
      <c r="D745" s="32">
        <v>131.15</v>
      </c>
      <c r="E745" s="37">
        <f t="shared" si="23"/>
        <v>106.35</v>
      </c>
      <c r="F745" s="30" t="s">
        <v>97</v>
      </c>
      <c r="G745" s="33">
        <f t="shared" si="24"/>
        <v>111.57</v>
      </c>
    </row>
    <row r="746" spans="1:7">
      <c r="A746" s="29">
        <v>41135</v>
      </c>
      <c r="B746" s="30" t="s">
        <v>2959</v>
      </c>
      <c r="C746" s="31" t="s">
        <v>2485</v>
      </c>
      <c r="D746" s="32">
        <v>97.49</v>
      </c>
      <c r="E746" s="37">
        <f t="shared" si="23"/>
        <v>79.06</v>
      </c>
      <c r="F746" s="30" t="s">
        <v>97</v>
      </c>
      <c r="G746" s="33">
        <f t="shared" si="24"/>
        <v>82.95</v>
      </c>
    </row>
    <row r="747" spans="1:7">
      <c r="A747" s="29">
        <v>40912</v>
      </c>
      <c r="B747" s="30" t="s">
        <v>2960</v>
      </c>
      <c r="C747" s="31" t="s">
        <v>2498</v>
      </c>
      <c r="D747" s="32">
        <v>110.29</v>
      </c>
      <c r="E747" s="37">
        <f t="shared" si="23"/>
        <v>89.44</v>
      </c>
      <c r="F747" s="30" t="s">
        <v>3307</v>
      </c>
      <c r="G747" s="33">
        <f t="shared" si="24"/>
        <v>93.83</v>
      </c>
    </row>
    <row r="748" spans="1:7">
      <c r="A748" s="29">
        <v>40908</v>
      </c>
      <c r="B748" s="30" t="s">
        <v>2961</v>
      </c>
      <c r="C748" s="31" t="s">
        <v>2485</v>
      </c>
      <c r="D748" s="32">
        <v>9184.39</v>
      </c>
      <c r="E748" s="37">
        <f t="shared" si="23"/>
        <v>7447.61</v>
      </c>
      <c r="F748" s="30" t="s">
        <v>3307</v>
      </c>
      <c r="G748" s="33">
        <f t="shared" si="24"/>
        <v>7813.15</v>
      </c>
    </row>
    <row r="749" spans="1:7">
      <c r="A749" s="29">
        <v>40907</v>
      </c>
      <c r="B749" s="30" t="s">
        <v>2962</v>
      </c>
      <c r="C749" s="31" t="s">
        <v>2485</v>
      </c>
      <c r="D749" s="32">
        <v>15677.17</v>
      </c>
      <c r="E749" s="37">
        <f t="shared" si="23"/>
        <v>12712.6</v>
      </c>
      <c r="F749" s="30" t="s">
        <v>3307</v>
      </c>
      <c r="G749" s="33">
        <f t="shared" si="24"/>
        <v>13336.55</v>
      </c>
    </row>
    <row r="750" spans="1:7">
      <c r="A750" s="29">
        <v>40906</v>
      </c>
      <c r="B750" s="30" t="s">
        <v>2963</v>
      </c>
      <c r="C750" s="31" t="s">
        <v>81</v>
      </c>
      <c r="D750" s="32">
        <v>5316.23</v>
      </c>
      <c r="E750" s="37">
        <f t="shared" si="23"/>
        <v>4310.93</v>
      </c>
      <c r="F750" s="30" t="s">
        <v>97</v>
      </c>
      <c r="G750" s="33">
        <f t="shared" si="24"/>
        <v>4522.5200000000004</v>
      </c>
    </row>
    <row r="751" spans="1:7">
      <c r="A751" s="29">
        <v>41240</v>
      </c>
      <c r="B751" s="30" t="s">
        <v>3681</v>
      </c>
      <c r="C751" s="31" t="s">
        <v>2498</v>
      </c>
      <c r="D751" s="32">
        <v>100.88</v>
      </c>
      <c r="E751" s="37">
        <f t="shared" si="23"/>
        <v>81.81</v>
      </c>
      <c r="F751" s="30" t="s">
        <v>3307</v>
      </c>
      <c r="G751" s="33">
        <f t="shared" si="24"/>
        <v>85.83</v>
      </c>
    </row>
    <row r="752" spans="1:7">
      <c r="A752" s="29">
        <v>40946</v>
      </c>
      <c r="B752" s="30" t="s">
        <v>3682</v>
      </c>
      <c r="C752" s="31" t="s">
        <v>2498</v>
      </c>
      <c r="D752" s="32">
        <v>94.84</v>
      </c>
      <c r="E752" s="37">
        <f t="shared" si="23"/>
        <v>76.91</v>
      </c>
      <c r="F752" s="30" t="s">
        <v>3307</v>
      </c>
      <c r="G752" s="33">
        <f t="shared" si="24"/>
        <v>80.69</v>
      </c>
    </row>
    <row r="753" spans="1:7">
      <c r="A753" s="29">
        <v>40942</v>
      </c>
      <c r="B753" s="30" t="s">
        <v>2964</v>
      </c>
      <c r="C753" s="31" t="s">
        <v>2498</v>
      </c>
      <c r="D753" s="32">
        <v>43.96</v>
      </c>
      <c r="E753" s="37">
        <f t="shared" si="23"/>
        <v>35.65</v>
      </c>
      <c r="F753" s="30" t="s">
        <v>3307</v>
      </c>
      <c r="G753" s="33">
        <f t="shared" si="24"/>
        <v>37.4</v>
      </c>
    </row>
    <row r="754" spans="1:7">
      <c r="A754" s="29">
        <v>41245</v>
      </c>
      <c r="B754" s="30" t="s">
        <v>2965</v>
      </c>
      <c r="C754" s="31" t="s">
        <v>2498</v>
      </c>
      <c r="D754" s="32">
        <v>44.93</v>
      </c>
      <c r="E754" s="37">
        <f t="shared" si="23"/>
        <v>36.44</v>
      </c>
      <c r="F754" s="30" t="s">
        <v>97</v>
      </c>
      <c r="G754" s="33">
        <f t="shared" si="24"/>
        <v>38.229999999999997</v>
      </c>
    </row>
    <row r="755" spans="1:7">
      <c r="A755" s="29">
        <v>41404</v>
      </c>
      <c r="B755" s="30" t="s">
        <v>2966</v>
      </c>
      <c r="C755" s="31" t="s">
        <v>2498</v>
      </c>
      <c r="D755" s="32">
        <v>42.48</v>
      </c>
      <c r="E755" s="37">
        <f t="shared" si="23"/>
        <v>34.450000000000003</v>
      </c>
      <c r="F755" s="30" t="s">
        <v>97</v>
      </c>
      <c r="G755" s="33">
        <f t="shared" si="24"/>
        <v>36.15</v>
      </c>
    </row>
    <row r="756" spans="1:7">
      <c r="A756" s="29">
        <v>41244</v>
      </c>
      <c r="B756" s="30" t="s">
        <v>2967</v>
      </c>
      <c r="C756" s="31" t="s">
        <v>2498</v>
      </c>
      <c r="D756" s="32">
        <v>22.14</v>
      </c>
      <c r="E756" s="37">
        <f t="shared" si="23"/>
        <v>17.96</v>
      </c>
      <c r="F756" s="30" t="s">
        <v>97</v>
      </c>
      <c r="G756" s="33">
        <f t="shared" si="24"/>
        <v>18.850000000000001</v>
      </c>
    </row>
    <row r="757" spans="1:7">
      <c r="A757" s="29">
        <v>43328</v>
      </c>
      <c r="B757" s="30" t="s">
        <v>3696</v>
      </c>
      <c r="C757" s="31" t="s">
        <v>2485</v>
      </c>
      <c r="D757" s="32">
        <v>12.94</v>
      </c>
      <c r="E757" s="37">
        <f t="shared" si="23"/>
        <v>10.5</v>
      </c>
      <c r="F757" s="30" t="s">
        <v>97</v>
      </c>
      <c r="G757" s="33">
        <f t="shared" si="24"/>
        <v>11.02</v>
      </c>
    </row>
    <row r="758" spans="1:7">
      <c r="A758" s="29">
        <v>40909</v>
      </c>
      <c r="B758" s="30" t="s">
        <v>3718</v>
      </c>
      <c r="C758" s="31" t="s">
        <v>2485</v>
      </c>
      <c r="D758" s="32">
        <v>3897.66</v>
      </c>
      <c r="E758" s="37">
        <f t="shared" si="23"/>
        <v>3160.61</v>
      </c>
      <c r="F758" s="30" t="s">
        <v>3307</v>
      </c>
      <c r="G758" s="33">
        <f t="shared" si="24"/>
        <v>3315.74</v>
      </c>
    </row>
    <row r="759" spans="1:7">
      <c r="A759" s="29">
        <v>41140</v>
      </c>
      <c r="B759" s="30" t="s">
        <v>2968</v>
      </c>
      <c r="C759" s="31" t="s">
        <v>2485</v>
      </c>
      <c r="D759" s="32">
        <v>1742.04</v>
      </c>
      <c r="E759" s="37">
        <f t="shared" si="23"/>
        <v>1412.62</v>
      </c>
      <c r="F759" s="30" t="s">
        <v>97</v>
      </c>
      <c r="G759" s="33">
        <f t="shared" si="24"/>
        <v>1481.96</v>
      </c>
    </row>
    <row r="760" spans="1:7">
      <c r="A760" s="29">
        <v>41139</v>
      </c>
      <c r="B760" s="30" t="s">
        <v>2969</v>
      </c>
      <c r="C760" s="31" t="s">
        <v>2485</v>
      </c>
      <c r="D760" s="32">
        <v>3940.6</v>
      </c>
      <c r="E760" s="37">
        <f t="shared" si="23"/>
        <v>3195.43</v>
      </c>
      <c r="F760" s="30" t="s">
        <v>97</v>
      </c>
      <c r="G760" s="33">
        <f t="shared" si="24"/>
        <v>3352.27</v>
      </c>
    </row>
    <row r="761" spans="1:7">
      <c r="A761" s="29">
        <v>41138</v>
      </c>
      <c r="B761" s="30" t="s">
        <v>2970</v>
      </c>
      <c r="C761" s="31" t="s">
        <v>2485</v>
      </c>
      <c r="D761" s="32">
        <v>3060.66</v>
      </c>
      <c r="E761" s="37">
        <f t="shared" si="23"/>
        <v>2481.89</v>
      </c>
      <c r="F761" s="30" t="s">
        <v>97</v>
      </c>
      <c r="G761" s="33">
        <f t="shared" si="24"/>
        <v>2603.71</v>
      </c>
    </row>
    <row r="762" spans="1:7">
      <c r="A762" s="29">
        <v>41246</v>
      </c>
      <c r="B762" s="30" t="s">
        <v>2971</v>
      </c>
      <c r="C762" s="31" t="s">
        <v>81</v>
      </c>
      <c r="D762" s="32">
        <v>70.56</v>
      </c>
      <c r="E762" s="37">
        <f t="shared" si="23"/>
        <v>57.22</v>
      </c>
      <c r="F762" s="30" t="s">
        <v>3307</v>
      </c>
      <c r="G762" s="33">
        <f t="shared" si="24"/>
        <v>60.03</v>
      </c>
    </row>
    <row r="763" spans="1:7">
      <c r="A763" s="29">
        <v>40943</v>
      </c>
      <c r="B763" s="30" t="s">
        <v>2972</v>
      </c>
      <c r="C763" s="31" t="s">
        <v>81</v>
      </c>
      <c r="D763" s="32">
        <v>52.99</v>
      </c>
      <c r="E763" s="37">
        <f t="shared" si="23"/>
        <v>42.97</v>
      </c>
      <c r="F763" s="30" t="s">
        <v>3307</v>
      </c>
      <c r="G763" s="33">
        <f t="shared" si="24"/>
        <v>45.08</v>
      </c>
    </row>
    <row r="764" spans="1:7">
      <c r="A764" s="29">
        <v>40922</v>
      </c>
      <c r="B764" s="30" t="s">
        <v>2973</v>
      </c>
      <c r="C764" s="31" t="s">
        <v>75</v>
      </c>
      <c r="D764" s="32">
        <v>6.27</v>
      </c>
      <c r="E764" s="37">
        <f t="shared" si="23"/>
        <v>5.09</v>
      </c>
      <c r="F764" s="30" t="s">
        <v>97</v>
      </c>
      <c r="G764" s="33">
        <f t="shared" si="24"/>
        <v>5.34</v>
      </c>
    </row>
    <row r="765" spans="1:7">
      <c r="A765" s="29">
        <v>40914</v>
      </c>
      <c r="B765" s="30" t="s">
        <v>2974</v>
      </c>
      <c r="C765" s="31" t="s">
        <v>81</v>
      </c>
      <c r="D765" s="32">
        <v>20.73</v>
      </c>
      <c r="E765" s="37">
        <f t="shared" si="23"/>
        <v>16.809999999999999</v>
      </c>
      <c r="F765" s="30" t="s">
        <v>3307</v>
      </c>
      <c r="G765" s="33">
        <f t="shared" si="24"/>
        <v>17.64</v>
      </c>
    </row>
    <row r="766" spans="1:7">
      <c r="A766" s="29">
        <v>40913</v>
      </c>
      <c r="B766" s="30" t="s">
        <v>2975</v>
      </c>
      <c r="C766" s="31" t="s">
        <v>81</v>
      </c>
      <c r="D766" s="32">
        <v>131.08000000000001</v>
      </c>
      <c r="E766" s="37">
        <f t="shared" si="23"/>
        <v>106.3</v>
      </c>
      <c r="F766" s="30" t="s">
        <v>97</v>
      </c>
      <c r="G766" s="33">
        <f t="shared" si="24"/>
        <v>111.52</v>
      </c>
    </row>
    <row r="767" spans="1:7">
      <c r="A767" s="29">
        <v>41191</v>
      </c>
      <c r="B767" s="30" t="s">
        <v>3867</v>
      </c>
      <c r="C767" s="31" t="s">
        <v>81</v>
      </c>
      <c r="D767" s="32">
        <v>580.75</v>
      </c>
      <c r="E767" s="37">
        <f t="shared" si="23"/>
        <v>470.93</v>
      </c>
      <c r="F767" s="30" t="s">
        <v>3307</v>
      </c>
      <c r="G767" s="33">
        <f t="shared" si="24"/>
        <v>494.05</v>
      </c>
    </row>
    <row r="768" spans="1:7">
      <c r="A768" s="29">
        <v>40947</v>
      </c>
      <c r="B768" s="30" t="s">
        <v>2976</v>
      </c>
      <c r="C768" s="31" t="s">
        <v>2485</v>
      </c>
      <c r="D768" s="32">
        <v>3489.12</v>
      </c>
      <c r="E768" s="37">
        <f t="shared" si="23"/>
        <v>2829.33</v>
      </c>
      <c r="F768" s="30" t="s">
        <v>3307</v>
      </c>
      <c r="G768" s="33">
        <f t="shared" si="24"/>
        <v>2968.2</v>
      </c>
    </row>
    <row r="769" spans="1:7">
      <c r="A769" s="29">
        <v>43329</v>
      </c>
      <c r="B769" s="30" t="s">
        <v>3762</v>
      </c>
      <c r="C769" s="31" t="s">
        <v>2485</v>
      </c>
      <c r="D769" s="32">
        <v>272.11</v>
      </c>
      <c r="E769" s="37">
        <f t="shared" si="23"/>
        <v>220.66</v>
      </c>
      <c r="F769" s="30" t="s">
        <v>3307</v>
      </c>
      <c r="G769" s="33">
        <f t="shared" si="24"/>
        <v>231.5</v>
      </c>
    </row>
    <row r="770" spans="1:7">
      <c r="A770" s="29">
        <v>42050</v>
      </c>
      <c r="B770" s="30" t="s">
        <v>3768</v>
      </c>
      <c r="C770" s="31" t="s">
        <v>2498</v>
      </c>
      <c r="D770" s="32">
        <v>155.49</v>
      </c>
      <c r="E770" s="37">
        <f t="shared" ref="E770:E833" si="25">ROUNDUP(D770/(1+$L$2),2)</f>
        <v>126.09</v>
      </c>
      <c r="F770" s="30" t="s">
        <v>3307</v>
      </c>
      <c r="G770" s="33">
        <f t="shared" si="24"/>
        <v>132.28</v>
      </c>
    </row>
    <row r="771" spans="1:7">
      <c r="A771" s="29">
        <v>42203</v>
      </c>
      <c r="B771" s="30" t="s">
        <v>2977</v>
      </c>
      <c r="C771" s="31" t="s">
        <v>2485</v>
      </c>
      <c r="D771" s="32">
        <v>179.33</v>
      </c>
      <c r="E771" s="37">
        <f t="shared" si="25"/>
        <v>145.41999999999999</v>
      </c>
      <c r="F771" s="30" t="s">
        <v>3307</v>
      </c>
      <c r="G771" s="33">
        <f t="shared" si="24"/>
        <v>152.56</v>
      </c>
    </row>
    <row r="772" spans="1:7">
      <c r="A772" s="29">
        <v>42202</v>
      </c>
      <c r="B772" s="30" t="s">
        <v>2978</v>
      </c>
      <c r="C772" s="31" t="s">
        <v>2485</v>
      </c>
      <c r="D772" s="32">
        <v>114.97</v>
      </c>
      <c r="E772" s="37">
        <f t="shared" si="25"/>
        <v>93.23</v>
      </c>
      <c r="F772" s="30" t="s">
        <v>3307</v>
      </c>
      <c r="G772" s="33">
        <f t="shared" si="24"/>
        <v>97.81</v>
      </c>
    </row>
    <row r="773" spans="1:7">
      <c r="A773" s="29">
        <v>42041</v>
      </c>
      <c r="B773" s="30" t="s">
        <v>3328</v>
      </c>
      <c r="C773" s="31" t="s">
        <v>81</v>
      </c>
      <c r="D773" s="32">
        <v>31.5</v>
      </c>
      <c r="E773" s="37">
        <f t="shared" si="25"/>
        <v>25.55</v>
      </c>
      <c r="F773" s="30" t="s">
        <v>3307</v>
      </c>
      <c r="G773" s="33">
        <f t="shared" si="24"/>
        <v>26.81</v>
      </c>
    </row>
    <row r="774" spans="1:7">
      <c r="A774" s="29">
        <v>42199</v>
      </c>
      <c r="B774" s="30" t="s">
        <v>2979</v>
      </c>
      <c r="C774" s="31" t="s">
        <v>2498</v>
      </c>
      <c r="D774" s="32">
        <v>1.73</v>
      </c>
      <c r="E774" s="37">
        <f t="shared" si="25"/>
        <v>1.41</v>
      </c>
      <c r="F774" s="30" t="s">
        <v>97</v>
      </c>
      <c r="G774" s="33">
        <f t="shared" si="24"/>
        <v>1.48</v>
      </c>
    </row>
    <row r="775" spans="1:7">
      <c r="A775" s="29">
        <v>42210</v>
      </c>
      <c r="B775" s="30" t="s">
        <v>2980</v>
      </c>
      <c r="C775" s="31" t="s">
        <v>2498</v>
      </c>
      <c r="D775" s="32">
        <v>25.98</v>
      </c>
      <c r="E775" s="37">
        <f t="shared" si="25"/>
        <v>21.07</v>
      </c>
      <c r="F775" s="30" t="s">
        <v>3307</v>
      </c>
      <c r="G775" s="33">
        <f t="shared" si="24"/>
        <v>22.11</v>
      </c>
    </row>
    <row r="776" spans="1:7">
      <c r="A776" s="29">
        <v>42206</v>
      </c>
      <c r="B776" s="30" t="s">
        <v>2981</v>
      </c>
      <c r="C776" s="31" t="s">
        <v>2498</v>
      </c>
      <c r="D776" s="32">
        <v>19.02</v>
      </c>
      <c r="E776" s="37">
        <f t="shared" si="25"/>
        <v>15.43</v>
      </c>
      <c r="F776" s="30" t="s">
        <v>3307</v>
      </c>
      <c r="G776" s="33">
        <f t="shared" ref="G776:G832" si="26">ROUNDUP(E776*$H$2,2)</f>
        <v>16.190000000000001</v>
      </c>
    </row>
    <row r="777" spans="1:7">
      <c r="A777" s="29">
        <v>42208</v>
      </c>
      <c r="B777" s="30" t="s">
        <v>2982</v>
      </c>
      <c r="C777" s="31" t="s">
        <v>2498</v>
      </c>
      <c r="D777" s="32">
        <v>2.0099999999999998</v>
      </c>
      <c r="E777" s="37">
        <f t="shared" si="25"/>
        <v>1.63</v>
      </c>
      <c r="F777" s="30" t="s">
        <v>97</v>
      </c>
      <c r="G777" s="33">
        <f t="shared" si="26"/>
        <v>1.72</v>
      </c>
    </row>
    <row r="778" spans="1:7">
      <c r="A778" s="29">
        <v>42209</v>
      </c>
      <c r="B778" s="30" t="s">
        <v>2983</v>
      </c>
      <c r="C778" s="31" t="s">
        <v>2498</v>
      </c>
      <c r="D778" s="32">
        <v>9.5399999999999991</v>
      </c>
      <c r="E778" s="37">
        <f t="shared" si="25"/>
        <v>7.74</v>
      </c>
      <c r="F778" s="30" t="s">
        <v>3307</v>
      </c>
      <c r="G778" s="33">
        <f t="shared" si="26"/>
        <v>8.1199999999999992</v>
      </c>
    </row>
    <row r="779" spans="1:7">
      <c r="A779" s="29">
        <v>42207</v>
      </c>
      <c r="B779" s="30" t="s">
        <v>2984</v>
      </c>
      <c r="C779" s="31" t="s">
        <v>2498</v>
      </c>
      <c r="D779" s="32">
        <v>3.83</v>
      </c>
      <c r="E779" s="37">
        <f t="shared" si="25"/>
        <v>3.11</v>
      </c>
      <c r="F779" s="30" t="s">
        <v>97</v>
      </c>
      <c r="G779" s="33">
        <f t="shared" si="26"/>
        <v>3.27</v>
      </c>
    </row>
    <row r="780" spans="1:7">
      <c r="A780" s="29">
        <v>42200</v>
      </c>
      <c r="B780" s="30" t="s">
        <v>2985</v>
      </c>
      <c r="C780" s="31" t="s">
        <v>2498</v>
      </c>
      <c r="D780" s="32">
        <v>6.36</v>
      </c>
      <c r="E780" s="37">
        <f t="shared" si="25"/>
        <v>5.16</v>
      </c>
      <c r="F780" s="30" t="s">
        <v>97</v>
      </c>
      <c r="G780" s="33">
        <f t="shared" si="26"/>
        <v>5.42</v>
      </c>
    </row>
    <row r="781" spans="1:7">
      <c r="A781" s="29">
        <v>42201</v>
      </c>
      <c r="B781" s="30" t="s">
        <v>2986</v>
      </c>
      <c r="C781" s="31" t="s">
        <v>2498</v>
      </c>
      <c r="D781" s="32">
        <v>4.5199999999999996</v>
      </c>
      <c r="E781" s="37">
        <f t="shared" si="25"/>
        <v>3.67</v>
      </c>
      <c r="F781" s="30" t="s">
        <v>97</v>
      </c>
      <c r="G781" s="33">
        <f t="shared" si="26"/>
        <v>3.86</v>
      </c>
    </row>
    <row r="782" spans="1:7">
      <c r="A782" s="29">
        <v>41247</v>
      </c>
      <c r="B782" s="30" t="s">
        <v>3725</v>
      </c>
      <c r="C782" s="31" t="s">
        <v>75</v>
      </c>
      <c r="D782" s="32">
        <v>72.010000000000005</v>
      </c>
      <c r="E782" s="37">
        <f t="shared" si="25"/>
        <v>58.4</v>
      </c>
      <c r="F782" s="30" t="s">
        <v>97</v>
      </c>
      <c r="G782" s="33">
        <f t="shared" si="26"/>
        <v>61.27</v>
      </c>
    </row>
    <row r="783" spans="1:7">
      <c r="A783" s="29">
        <v>42204</v>
      </c>
      <c r="B783" s="30" t="s">
        <v>2987</v>
      </c>
      <c r="C783" s="31" t="s">
        <v>2485</v>
      </c>
      <c r="D783" s="32">
        <v>43.12</v>
      </c>
      <c r="E783" s="37">
        <f t="shared" si="25"/>
        <v>34.97</v>
      </c>
      <c r="F783" s="30" t="s">
        <v>3307</v>
      </c>
      <c r="G783" s="33">
        <f t="shared" si="26"/>
        <v>36.69</v>
      </c>
    </row>
    <row r="784" spans="1:7">
      <c r="A784" s="29">
        <v>42044</v>
      </c>
      <c r="B784" s="30" t="s">
        <v>3065</v>
      </c>
      <c r="C784" s="31" t="s">
        <v>2485</v>
      </c>
      <c r="D784" s="32">
        <v>4931.2700000000004</v>
      </c>
      <c r="E784" s="37">
        <f t="shared" si="25"/>
        <v>3998.76</v>
      </c>
      <c r="F784" s="30" t="s">
        <v>97</v>
      </c>
      <c r="G784" s="33">
        <f t="shared" si="26"/>
        <v>4195.03</v>
      </c>
    </row>
    <row r="785" spans="1:7">
      <c r="A785" s="29">
        <v>40102</v>
      </c>
      <c r="B785" s="30" t="s">
        <v>3741</v>
      </c>
      <c r="C785" s="31" t="s">
        <v>2498</v>
      </c>
      <c r="D785" s="32">
        <v>18.52</v>
      </c>
      <c r="E785" s="37">
        <f t="shared" si="25"/>
        <v>15.02</v>
      </c>
      <c r="F785" s="30" t="s">
        <v>3307</v>
      </c>
      <c r="G785" s="33">
        <f t="shared" si="26"/>
        <v>15.76</v>
      </c>
    </row>
    <row r="786" spans="1:7">
      <c r="A786" s="29">
        <v>42039</v>
      </c>
      <c r="B786" s="30" t="s">
        <v>2988</v>
      </c>
      <c r="C786" s="31" t="s">
        <v>2498</v>
      </c>
      <c r="D786" s="32">
        <v>22.34</v>
      </c>
      <c r="E786" s="37">
        <f t="shared" si="25"/>
        <v>18.12</v>
      </c>
      <c r="F786" s="30" t="s">
        <v>3307</v>
      </c>
      <c r="G786" s="33">
        <f t="shared" si="26"/>
        <v>19.010000000000002</v>
      </c>
    </row>
    <row r="787" spans="1:7">
      <c r="A787" s="29">
        <v>41153</v>
      </c>
      <c r="B787" s="30" t="s">
        <v>3306</v>
      </c>
      <c r="C787" s="31" t="s">
        <v>2485</v>
      </c>
      <c r="D787" s="32">
        <v>187.06</v>
      </c>
      <c r="E787" s="37">
        <f t="shared" si="25"/>
        <v>151.69</v>
      </c>
      <c r="F787" s="30" t="s">
        <v>97</v>
      </c>
      <c r="G787" s="33">
        <f t="shared" si="26"/>
        <v>159.13999999999999</v>
      </c>
    </row>
    <row r="788" spans="1:7">
      <c r="A788" s="29">
        <v>41409</v>
      </c>
      <c r="B788" s="30" t="s">
        <v>2989</v>
      </c>
      <c r="C788" s="31" t="s">
        <v>2485</v>
      </c>
      <c r="D788" s="32">
        <v>684.3</v>
      </c>
      <c r="E788" s="37">
        <f t="shared" si="25"/>
        <v>554.9</v>
      </c>
      <c r="F788" s="30" t="s">
        <v>97</v>
      </c>
      <c r="G788" s="33">
        <f t="shared" si="26"/>
        <v>582.14</v>
      </c>
    </row>
    <row r="789" spans="1:7">
      <c r="A789" s="29">
        <v>40928</v>
      </c>
      <c r="B789" s="30" t="s">
        <v>2990</v>
      </c>
      <c r="C789" s="31" t="s">
        <v>2485</v>
      </c>
      <c r="D789" s="32">
        <v>52.68</v>
      </c>
      <c r="E789" s="37">
        <f t="shared" si="25"/>
        <v>42.72</v>
      </c>
      <c r="F789" s="30" t="s">
        <v>3307</v>
      </c>
      <c r="G789" s="33">
        <f t="shared" si="26"/>
        <v>44.82</v>
      </c>
    </row>
    <row r="790" spans="1:7">
      <c r="A790" s="29">
        <v>41408</v>
      </c>
      <c r="B790" s="30" t="s">
        <v>2991</v>
      </c>
      <c r="C790" s="31" t="s">
        <v>2485</v>
      </c>
      <c r="D790" s="32">
        <v>3680.91</v>
      </c>
      <c r="E790" s="37">
        <f t="shared" si="25"/>
        <v>2984.85</v>
      </c>
      <c r="F790" s="30" t="s">
        <v>97</v>
      </c>
      <c r="G790" s="33">
        <f t="shared" si="26"/>
        <v>3131.35</v>
      </c>
    </row>
    <row r="791" spans="1:7">
      <c r="A791" s="29">
        <v>41147</v>
      </c>
      <c r="B791" s="30" t="s">
        <v>2992</v>
      </c>
      <c r="C791" s="31" t="s">
        <v>81</v>
      </c>
      <c r="D791" s="32">
        <v>11.76</v>
      </c>
      <c r="E791" s="37">
        <f t="shared" si="25"/>
        <v>9.5399999999999991</v>
      </c>
      <c r="F791" s="30" t="s">
        <v>97</v>
      </c>
      <c r="G791" s="33">
        <f t="shared" si="26"/>
        <v>10.01</v>
      </c>
    </row>
    <row r="792" spans="1:7">
      <c r="A792" s="29">
        <v>42046</v>
      </c>
      <c r="B792" s="30" t="s">
        <v>2993</v>
      </c>
      <c r="C792" s="31" t="s">
        <v>2485</v>
      </c>
      <c r="D792" s="32">
        <v>150.77000000000001</v>
      </c>
      <c r="E792" s="37">
        <f t="shared" si="25"/>
        <v>122.26</v>
      </c>
      <c r="F792" s="30" t="s">
        <v>97</v>
      </c>
      <c r="G792" s="33">
        <f t="shared" si="26"/>
        <v>128.27000000000001</v>
      </c>
    </row>
    <row r="793" spans="1:7">
      <c r="A793" s="29">
        <v>41407</v>
      </c>
      <c r="B793" s="30" t="s">
        <v>2994</v>
      </c>
      <c r="C793" s="31" t="s">
        <v>2485</v>
      </c>
      <c r="D793" s="32">
        <v>18861.939999999999</v>
      </c>
      <c r="E793" s="37">
        <f t="shared" si="25"/>
        <v>15295.12</v>
      </c>
      <c r="F793" s="30" t="s">
        <v>97</v>
      </c>
      <c r="G793" s="33">
        <f t="shared" si="26"/>
        <v>16045.82</v>
      </c>
    </row>
    <row r="794" spans="1:7">
      <c r="A794" s="29">
        <v>41146</v>
      </c>
      <c r="B794" s="30" t="s">
        <v>2995</v>
      </c>
      <c r="C794" s="31" t="s">
        <v>2485</v>
      </c>
      <c r="D794" s="32">
        <v>16710.37</v>
      </c>
      <c r="E794" s="37">
        <f t="shared" si="25"/>
        <v>13550.42</v>
      </c>
      <c r="F794" s="30" t="s">
        <v>97</v>
      </c>
      <c r="G794" s="33">
        <f t="shared" si="26"/>
        <v>14215.49</v>
      </c>
    </row>
    <row r="795" spans="1:7">
      <c r="A795" s="29">
        <v>41017</v>
      </c>
      <c r="B795" s="30" t="s">
        <v>2996</v>
      </c>
      <c r="C795" s="31" t="s">
        <v>81</v>
      </c>
      <c r="D795" s="32">
        <v>618.03</v>
      </c>
      <c r="E795" s="37">
        <f t="shared" si="25"/>
        <v>501.16</v>
      </c>
      <c r="F795" s="30" t="s">
        <v>97</v>
      </c>
      <c r="G795" s="33">
        <f t="shared" si="26"/>
        <v>525.76</v>
      </c>
    </row>
    <row r="796" spans="1:7">
      <c r="A796" s="29">
        <v>40929</v>
      </c>
      <c r="B796" s="30" t="s">
        <v>3487</v>
      </c>
      <c r="C796" s="31" t="s">
        <v>81</v>
      </c>
      <c r="D796" s="32">
        <v>376.71</v>
      </c>
      <c r="E796" s="37">
        <f t="shared" si="25"/>
        <v>305.48</v>
      </c>
      <c r="F796" s="30" t="s">
        <v>3307</v>
      </c>
      <c r="G796" s="33">
        <f t="shared" si="26"/>
        <v>320.48</v>
      </c>
    </row>
    <row r="797" spans="1:7">
      <c r="A797" s="29">
        <v>41203</v>
      </c>
      <c r="B797" s="30" t="s">
        <v>3488</v>
      </c>
      <c r="C797" s="31" t="s">
        <v>81</v>
      </c>
      <c r="D797" s="32">
        <v>745.22</v>
      </c>
      <c r="E797" s="37">
        <f t="shared" si="25"/>
        <v>604.29999999999995</v>
      </c>
      <c r="F797" s="30" t="s">
        <v>3307</v>
      </c>
      <c r="G797" s="33">
        <f t="shared" si="26"/>
        <v>633.96</v>
      </c>
    </row>
    <row r="798" spans="1:7">
      <c r="A798" s="29">
        <v>42047</v>
      </c>
      <c r="B798" s="30" t="s">
        <v>2997</v>
      </c>
      <c r="C798" s="31" t="s">
        <v>2485</v>
      </c>
      <c r="D798" s="32">
        <v>46.67</v>
      </c>
      <c r="E798" s="37">
        <f t="shared" si="25"/>
        <v>37.85</v>
      </c>
      <c r="F798" s="30" t="s">
        <v>97</v>
      </c>
      <c r="G798" s="33">
        <f t="shared" si="26"/>
        <v>39.71</v>
      </c>
    </row>
    <row r="799" spans="1:7">
      <c r="A799" s="29">
        <v>41145</v>
      </c>
      <c r="B799" s="30" t="s">
        <v>3666</v>
      </c>
      <c r="C799" s="31" t="s">
        <v>2485</v>
      </c>
      <c r="D799" s="32">
        <v>10369.51</v>
      </c>
      <c r="E799" s="37">
        <f t="shared" si="25"/>
        <v>8408.6200000000008</v>
      </c>
      <c r="F799" s="30" t="s">
        <v>97</v>
      </c>
      <c r="G799" s="33">
        <f t="shared" si="26"/>
        <v>8821.33</v>
      </c>
    </row>
    <row r="800" spans="1:7">
      <c r="A800" s="29">
        <v>41141</v>
      </c>
      <c r="B800" s="30" t="s">
        <v>3667</v>
      </c>
      <c r="C800" s="31" t="s">
        <v>2485</v>
      </c>
      <c r="D800" s="32">
        <v>2263.9499999999998</v>
      </c>
      <c r="E800" s="37">
        <f t="shared" si="25"/>
        <v>1835.84</v>
      </c>
      <c r="F800" s="30" t="s">
        <v>97</v>
      </c>
      <c r="G800" s="33">
        <f t="shared" si="26"/>
        <v>1925.95</v>
      </c>
    </row>
    <row r="801" spans="1:7">
      <c r="A801" s="29">
        <v>41142</v>
      </c>
      <c r="B801" s="30" t="s">
        <v>3668</v>
      </c>
      <c r="C801" s="31" t="s">
        <v>2485</v>
      </c>
      <c r="D801" s="32">
        <v>2750.87</v>
      </c>
      <c r="E801" s="37">
        <f t="shared" si="25"/>
        <v>2230.6799999999998</v>
      </c>
      <c r="F801" s="30" t="s">
        <v>97</v>
      </c>
      <c r="G801" s="33">
        <f t="shared" si="26"/>
        <v>2340.17</v>
      </c>
    </row>
    <row r="802" spans="1:7">
      <c r="A802" s="29">
        <v>41143</v>
      </c>
      <c r="B802" s="30" t="s">
        <v>3669</v>
      </c>
      <c r="C802" s="31" t="s">
        <v>2485</v>
      </c>
      <c r="D802" s="32">
        <v>4690.84</v>
      </c>
      <c r="E802" s="37">
        <f t="shared" si="25"/>
        <v>3803.8</v>
      </c>
      <c r="F802" s="30" t="s">
        <v>97</v>
      </c>
      <c r="G802" s="33">
        <f t="shared" si="26"/>
        <v>3990.5</v>
      </c>
    </row>
    <row r="803" spans="1:7">
      <c r="A803" s="29">
        <v>43162</v>
      </c>
      <c r="B803" s="30" t="s">
        <v>2998</v>
      </c>
      <c r="C803" s="31" t="s">
        <v>81</v>
      </c>
      <c r="D803" s="32">
        <v>441.81</v>
      </c>
      <c r="E803" s="37">
        <f t="shared" si="25"/>
        <v>358.27</v>
      </c>
      <c r="F803" s="30" t="s">
        <v>3307</v>
      </c>
      <c r="G803" s="33">
        <f t="shared" si="26"/>
        <v>375.86</v>
      </c>
    </row>
    <row r="804" spans="1:7">
      <c r="A804" s="29">
        <v>40931</v>
      </c>
      <c r="B804" s="30" t="s">
        <v>2999</v>
      </c>
      <c r="C804" s="31" t="s">
        <v>2498</v>
      </c>
      <c r="D804" s="32">
        <v>249.11</v>
      </c>
      <c r="E804" s="37">
        <f t="shared" si="25"/>
        <v>202.01</v>
      </c>
      <c r="F804" s="30" t="s">
        <v>3307</v>
      </c>
      <c r="G804" s="33">
        <f t="shared" si="26"/>
        <v>211.93</v>
      </c>
    </row>
    <row r="805" spans="1:7">
      <c r="A805" s="29">
        <v>41526</v>
      </c>
      <c r="B805" s="30" t="s">
        <v>3000</v>
      </c>
      <c r="C805" s="31" t="s">
        <v>2498</v>
      </c>
      <c r="D805" s="32">
        <v>10.79</v>
      </c>
      <c r="E805" s="37">
        <f t="shared" si="25"/>
        <v>8.75</v>
      </c>
      <c r="F805" s="30" t="s">
        <v>3307</v>
      </c>
      <c r="G805" s="33">
        <f t="shared" si="26"/>
        <v>9.18</v>
      </c>
    </row>
    <row r="806" spans="1:7">
      <c r="A806" s="29">
        <v>42524</v>
      </c>
      <c r="B806" s="30" t="s">
        <v>3001</v>
      </c>
      <c r="C806" s="31" t="s">
        <v>2498</v>
      </c>
      <c r="D806" s="32">
        <v>108.8</v>
      </c>
      <c r="E806" s="37">
        <f t="shared" si="25"/>
        <v>88.23</v>
      </c>
      <c r="F806" s="30" t="s">
        <v>97</v>
      </c>
      <c r="G806" s="33">
        <f t="shared" si="26"/>
        <v>92.57</v>
      </c>
    </row>
    <row r="807" spans="1:7">
      <c r="A807" s="29">
        <v>40938</v>
      </c>
      <c r="B807" s="30" t="s">
        <v>3002</v>
      </c>
      <c r="C807" s="31" t="s">
        <v>2498</v>
      </c>
      <c r="D807" s="32">
        <v>804.05</v>
      </c>
      <c r="E807" s="37">
        <f t="shared" si="25"/>
        <v>652.01</v>
      </c>
      <c r="F807" s="30" t="s">
        <v>97</v>
      </c>
      <c r="G807" s="33">
        <f t="shared" si="26"/>
        <v>684.02</v>
      </c>
    </row>
    <row r="808" spans="1:7">
      <c r="A808" s="29">
        <v>40924</v>
      </c>
      <c r="B808" s="30" t="s">
        <v>3753</v>
      </c>
      <c r="C808" s="31" t="s">
        <v>2498</v>
      </c>
      <c r="D808" s="32">
        <v>19.34</v>
      </c>
      <c r="E808" s="37">
        <f t="shared" si="25"/>
        <v>15.69</v>
      </c>
      <c r="F808" s="30" t="s">
        <v>3307</v>
      </c>
      <c r="G808" s="33">
        <f t="shared" si="26"/>
        <v>16.47</v>
      </c>
    </row>
    <row r="809" spans="1:7">
      <c r="A809" s="29">
        <v>40925</v>
      </c>
      <c r="B809" s="30" t="s">
        <v>3754</v>
      </c>
      <c r="C809" s="31" t="s">
        <v>2498</v>
      </c>
      <c r="D809" s="32">
        <v>23.45</v>
      </c>
      <c r="E809" s="37">
        <f t="shared" si="25"/>
        <v>19.02</v>
      </c>
      <c r="F809" s="30" t="s">
        <v>3307</v>
      </c>
      <c r="G809" s="33">
        <f t="shared" si="26"/>
        <v>19.96</v>
      </c>
    </row>
    <row r="810" spans="1:7">
      <c r="A810" s="29">
        <v>40926</v>
      </c>
      <c r="B810" s="30" t="s">
        <v>3755</v>
      </c>
      <c r="C810" s="31" t="s">
        <v>2498</v>
      </c>
      <c r="D810" s="32">
        <v>27.57</v>
      </c>
      <c r="E810" s="37">
        <f t="shared" si="25"/>
        <v>22.36</v>
      </c>
      <c r="F810" s="30" t="s">
        <v>3307</v>
      </c>
      <c r="G810" s="33">
        <f t="shared" si="26"/>
        <v>23.46</v>
      </c>
    </row>
    <row r="811" spans="1:7">
      <c r="A811" s="29">
        <v>40927</v>
      </c>
      <c r="B811" s="30" t="s">
        <v>3756</v>
      </c>
      <c r="C811" s="31" t="s">
        <v>2498</v>
      </c>
      <c r="D811" s="32">
        <v>55.17</v>
      </c>
      <c r="E811" s="37">
        <f t="shared" si="25"/>
        <v>44.74</v>
      </c>
      <c r="F811" s="30" t="s">
        <v>3307</v>
      </c>
      <c r="G811" s="33">
        <f t="shared" si="26"/>
        <v>46.94</v>
      </c>
    </row>
    <row r="812" spans="1:7">
      <c r="A812" s="29">
        <v>41202</v>
      </c>
      <c r="B812" s="30" t="s">
        <v>3003</v>
      </c>
      <c r="C812" s="31" t="s">
        <v>81</v>
      </c>
      <c r="D812" s="32">
        <v>32.85</v>
      </c>
      <c r="E812" s="37">
        <f t="shared" si="25"/>
        <v>26.64</v>
      </c>
      <c r="F812" s="30" t="s">
        <v>97</v>
      </c>
      <c r="G812" s="33">
        <f t="shared" si="26"/>
        <v>27.95</v>
      </c>
    </row>
    <row r="813" spans="1:7">
      <c r="A813" s="29">
        <v>40937</v>
      </c>
      <c r="B813" s="30" t="s">
        <v>3004</v>
      </c>
      <c r="C813" s="31" t="s">
        <v>2498</v>
      </c>
      <c r="D813" s="32">
        <v>684.26</v>
      </c>
      <c r="E813" s="37">
        <f t="shared" si="25"/>
        <v>554.87</v>
      </c>
      <c r="F813" s="30" t="s">
        <v>97</v>
      </c>
      <c r="G813" s="33">
        <f t="shared" si="26"/>
        <v>582.11</v>
      </c>
    </row>
    <row r="814" spans="1:7">
      <c r="A814" s="29">
        <v>40939</v>
      </c>
      <c r="B814" s="30" t="s">
        <v>3757</v>
      </c>
      <c r="C814" s="31" t="s">
        <v>2498</v>
      </c>
      <c r="D814" s="32">
        <v>721.2</v>
      </c>
      <c r="E814" s="37">
        <f t="shared" si="25"/>
        <v>584.82000000000005</v>
      </c>
      <c r="F814" s="30" t="s">
        <v>97</v>
      </c>
      <c r="G814" s="33">
        <f t="shared" si="26"/>
        <v>613.53</v>
      </c>
    </row>
    <row r="815" spans="1:7">
      <c r="A815" s="29">
        <v>40936</v>
      </c>
      <c r="B815" s="30" t="s">
        <v>191</v>
      </c>
      <c r="C815" s="31" t="s">
        <v>2498</v>
      </c>
      <c r="D815" s="32">
        <v>842.76</v>
      </c>
      <c r="E815" s="37">
        <f t="shared" si="25"/>
        <v>683.4</v>
      </c>
      <c r="F815" s="30" t="s">
        <v>97</v>
      </c>
      <c r="G815" s="33">
        <f t="shared" si="26"/>
        <v>716.95</v>
      </c>
    </row>
    <row r="816" spans="1:7">
      <c r="A816" s="29">
        <v>40930</v>
      </c>
      <c r="B816" s="30" t="s">
        <v>3005</v>
      </c>
      <c r="C816" s="31" t="s">
        <v>2498</v>
      </c>
      <c r="D816" s="32">
        <v>243.97</v>
      </c>
      <c r="E816" s="37">
        <f t="shared" si="25"/>
        <v>197.84</v>
      </c>
      <c r="F816" s="30" t="s">
        <v>3307</v>
      </c>
      <c r="G816" s="33">
        <f t="shared" si="26"/>
        <v>207.56</v>
      </c>
    </row>
    <row r="817" spans="1:7">
      <c r="A817" s="29">
        <v>41222</v>
      </c>
      <c r="B817" s="30" t="s">
        <v>3006</v>
      </c>
      <c r="C817" s="31" t="s">
        <v>2485</v>
      </c>
      <c r="D817" s="32">
        <v>97.32</v>
      </c>
      <c r="E817" s="37">
        <f t="shared" si="25"/>
        <v>78.92</v>
      </c>
      <c r="F817" s="30" t="s">
        <v>97</v>
      </c>
      <c r="G817" s="33">
        <f t="shared" si="26"/>
        <v>82.8</v>
      </c>
    </row>
    <row r="818" spans="1:7">
      <c r="A818" s="29">
        <v>40932</v>
      </c>
      <c r="B818" s="30" t="s">
        <v>3007</v>
      </c>
      <c r="C818" s="31" t="s">
        <v>2485</v>
      </c>
      <c r="D818" s="32">
        <v>25.92</v>
      </c>
      <c r="E818" s="37">
        <f t="shared" si="25"/>
        <v>21.02</v>
      </c>
      <c r="F818" s="30" t="s">
        <v>97</v>
      </c>
      <c r="G818" s="33">
        <f t="shared" si="26"/>
        <v>22.06</v>
      </c>
    </row>
    <row r="819" spans="1:7">
      <c r="A819" s="29">
        <v>40934</v>
      </c>
      <c r="B819" s="30" t="s">
        <v>3008</v>
      </c>
      <c r="C819" s="31" t="s">
        <v>2485</v>
      </c>
      <c r="D819" s="32">
        <v>27.9</v>
      </c>
      <c r="E819" s="37">
        <f t="shared" si="25"/>
        <v>22.63</v>
      </c>
      <c r="F819" s="30" t="s">
        <v>97</v>
      </c>
      <c r="G819" s="33">
        <f t="shared" si="26"/>
        <v>23.75</v>
      </c>
    </row>
    <row r="820" spans="1:7">
      <c r="A820" s="29">
        <v>40933</v>
      </c>
      <c r="B820" s="30" t="s">
        <v>3009</v>
      </c>
      <c r="C820" s="31" t="s">
        <v>2485</v>
      </c>
      <c r="D820" s="32">
        <v>66.22</v>
      </c>
      <c r="E820" s="37">
        <f t="shared" si="25"/>
        <v>53.7</v>
      </c>
      <c r="F820" s="30" t="s">
        <v>97</v>
      </c>
      <c r="G820" s="33">
        <f t="shared" si="26"/>
        <v>56.34</v>
      </c>
    </row>
    <row r="821" spans="1:7">
      <c r="A821" s="29">
        <v>40935</v>
      </c>
      <c r="B821" s="30" t="s">
        <v>3010</v>
      </c>
      <c r="C821" s="31" t="s">
        <v>2485</v>
      </c>
      <c r="D821" s="32">
        <v>68.010000000000005</v>
      </c>
      <c r="E821" s="37">
        <f t="shared" si="25"/>
        <v>55.15</v>
      </c>
      <c r="F821" s="30" t="s">
        <v>97</v>
      </c>
      <c r="G821" s="33">
        <f t="shared" si="26"/>
        <v>57.86</v>
      </c>
    </row>
    <row r="822" spans="1:7">
      <c r="A822" s="29">
        <v>41359</v>
      </c>
      <c r="B822" s="30" t="s">
        <v>3769</v>
      </c>
      <c r="C822" s="31" t="s">
        <v>81</v>
      </c>
      <c r="D822" s="32">
        <v>24.76</v>
      </c>
      <c r="E822" s="37">
        <f t="shared" si="25"/>
        <v>20.079999999999998</v>
      </c>
      <c r="F822" s="30" t="s">
        <v>3307</v>
      </c>
      <c r="G822" s="33">
        <f t="shared" si="26"/>
        <v>21.07</v>
      </c>
    </row>
    <row r="823" spans="1:7">
      <c r="A823" s="29">
        <v>42878</v>
      </c>
      <c r="B823" s="30" t="s">
        <v>3314</v>
      </c>
      <c r="C823" s="31" t="s">
        <v>2842</v>
      </c>
      <c r="D823" s="32">
        <v>6537.13</v>
      </c>
      <c r="E823" s="37">
        <f t="shared" si="25"/>
        <v>5300.95</v>
      </c>
      <c r="F823" s="30" t="s">
        <v>97</v>
      </c>
      <c r="G823" s="33">
        <f t="shared" si="26"/>
        <v>5561.13</v>
      </c>
    </row>
    <row r="824" spans="1:7">
      <c r="A824" s="29">
        <v>42888</v>
      </c>
      <c r="B824" s="30" t="s">
        <v>3011</v>
      </c>
      <c r="C824" s="31" t="s">
        <v>2842</v>
      </c>
      <c r="D824" s="32">
        <v>10600.99</v>
      </c>
      <c r="E824" s="37">
        <f t="shared" si="25"/>
        <v>8596.33</v>
      </c>
      <c r="F824" s="30" t="s">
        <v>97</v>
      </c>
      <c r="G824" s="33">
        <f t="shared" si="26"/>
        <v>9018.25</v>
      </c>
    </row>
    <row r="825" spans="1:7">
      <c r="A825" s="29">
        <v>40981</v>
      </c>
      <c r="B825" s="30" t="s">
        <v>3012</v>
      </c>
      <c r="C825" s="31" t="s">
        <v>2498</v>
      </c>
      <c r="D825" s="32">
        <v>2.15</v>
      </c>
      <c r="E825" s="37">
        <f t="shared" si="25"/>
        <v>1.75</v>
      </c>
      <c r="F825" s="30" t="s">
        <v>97</v>
      </c>
      <c r="G825" s="33">
        <f t="shared" si="26"/>
        <v>1.84</v>
      </c>
    </row>
    <row r="826" spans="1:7">
      <c r="A826" s="29">
        <v>40101</v>
      </c>
      <c r="B826" s="30" t="s">
        <v>3013</v>
      </c>
      <c r="C826" s="31" t="s">
        <v>2485</v>
      </c>
      <c r="D826" s="32">
        <v>201.41</v>
      </c>
      <c r="E826" s="37">
        <f t="shared" si="25"/>
        <v>163.33000000000001</v>
      </c>
      <c r="F826" s="30" t="s">
        <v>97</v>
      </c>
      <c r="G826" s="33">
        <f t="shared" si="26"/>
        <v>171.35</v>
      </c>
    </row>
    <row r="827" spans="1:7">
      <c r="A827" s="29">
        <v>40110</v>
      </c>
      <c r="B827" s="30" t="s">
        <v>3014</v>
      </c>
      <c r="C827" s="31" t="s">
        <v>75</v>
      </c>
      <c r="D827" s="32">
        <v>43.4</v>
      </c>
      <c r="E827" s="37">
        <f t="shared" si="25"/>
        <v>35.200000000000003</v>
      </c>
      <c r="F827" s="30" t="s">
        <v>97</v>
      </c>
      <c r="G827" s="33">
        <f t="shared" si="26"/>
        <v>36.93</v>
      </c>
    </row>
    <row r="828" spans="1:7">
      <c r="A828" s="29">
        <v>40137</v>
      </c>
      <c r="B828" s="30" t="s">
        <v>3338</v>
      </c>
      <c r="C828" s="31" t="s">
        <v>2485</v>
      </c>
      <c r="D828" s="32">
        <v>1851.46</v>
      </c>
      <c r="E828" s="37">
        <f t="shared" si="25"/>
        <v>1501.35</v>
      </c>
      <c r="F828" s="30" t="s">
        <v>3307</v>
      </c>
      <c r="G828" s="33">
        <f t="shared" si="26"/>
        <v>1575.04</v>
      </c>
    </row>
    <row r="829" spans="1:7">
      <c r="A829" s="29">
        <v>40138</v>
      </c>
      <c r="B829" s="30" t="s">
        <v>3355</v>
      </c>
      <c r="C829" s="31" t="s">
        <v>2485</v>
      </c>
      <c r="D829" s="32">
        <v>3150.7</v>
      </c>
      <c r="E829" s="37">
        <f t="shared" si="25"/>
        <v>2554.9</v>
      </c>
      <c r="F829" s="30" t="s">
        <v>3307</v>
      </c>
      <c r="G829" s="33">
        <f t="shared" si="26"/>
        <v>2680.3</v>
      </c>
    </row>
    <row r="830" spans="1:7">
      <c r="A830" s="29">
        <v>43336</v>
      </c>
      <c r="B830" s="30" t="s">
        <v>3381</v>
      </c>
      <c r="C830" s="31" t="s">
        <v>2498</v>
      </c>
      <c r="D830" s="32">
        <v>1.67</v>
      </c>
      <c r="E830" s="37">
        <f t="shared" si="25"/>
        <v>1.36</v>
      </c>
      <c r="F830" s="30" t="s">
        <v>97</v>
      </c>
      <c r="G830" s="33">
        <f t="shared" si="26"/>
        <v>1.43</v>
      </c>
    </row>
    <row r="831" spans="1:7">
      <c r="A831" s="29">
        <v>40980</v>
      </c>
      <c r="B831" s="30" t="s">
        <v>3015</v>
      </c>
      <c r="C831" s="31" t="s">
        <v>75</v>
      </c>
      <c r="D831" s="32">
        <v>16.64</v>
      </c>
      <c r="E831" s="37">
        <f t="shared" si="25"/>
        <v>13.5</v>
      </c>
      <c r="F831" s="30" t="s">
        <v>97</v>
      </c>
      <c r="G831" s="33">
        <f t="shared" si="26"/>
        <v>14.17</v>
      </c>
    </row>
    <row r="832" spans="1:7">
      <c r="A832" s="29">
        <v>40115</v>
      </c>
      <c r="B832" s="30" t="s">
        <v>3016</v>
      </c>
      <c r="C832" s="31" t="s">
        <v>141</v>
      </c>
      <c r="D832" s="32">
        <v>435.97</v>
      </c>
      <c r="E832" s="37">
        <f t="shared" si="25"/>
        <v>353.53</v>
      </c>
      <c r="F832" s="30" t="s">
        <v>3307</v>
      </c>
      <c r="G832" s="33">
        <f t="shared" si="26"/>
        <v>370.89</v>
      </c>
    </row>
    <row r="833" spans="1:7">
      <c r="A833" s="29">
        <v>40104</v>
      </c>
      <c r="B833" s="34" t="s">
        <v>3017</v>
      </c>
      <c r="C833" s="31" t="s">
        <v>81</v>
      </c>
      <c r="D833" s="32">
        <v>21.14</v>
      </c>
      <c r="E833" s="37">
        <f t="shared" si="25"/>
        <v>17.149999999999999</v>
      </c>
      <c r="F833" s="30" t="s">
        <v>3307</v>
      </c>
      <c r="G833" s="33">
        <f t="shared" ref="G833:G893" si="27">ROUNDUP(E833*$H$2,2)</f>
        <v>18</v>
      </c>
    </row>
    <row r="834" spans="1:7">
      <c r="A834" s="29">
        <v>40143</v>
      </c>
      <c r="B834" s="30" t="s">
        <v>3395</v>
      </c>
      <c r="C834" s="31" t="s">
        <v>75</v>
      </c>
      <c r="D834" s="32">
        <v>120.84</v>
      </c>
      <c r="E834" s="37">
        <f t="shared" ref="E834:E897" si="28">ROUNDUP(D834/(1+$L$2),2)</f>
        <v>97.99</v>
      </c>
      <c r="F834" s="30" t="s">
        <v>3307</v>
      </c>
      <c r="G834" s="33">
        <f t="shared" si="27"/>
        <v>102.8</v>
      </c>
    </row>
    <row r="835" spans="1:7">
      <c r="A835" s="29">
        <v>40107</v>
      </c>
      <c r="B835" s="30" t="s">
        <v>2478</v>
      </c>
      <c r="C835" s="31" t="s">
        <v>75</v>
      </c>
      <c r="D835" s="32">
        <v>7.3</v>
      </c>
      <c r="E835" s="37">
        <f t="shared" si="28"/>
        <v>5.92</v>
      </c>
      <c r="F835" s="30" t="s">
        <v>97</v>
      </c>
      <c r="G835" s="33">
        <f t="shared" si="27"/>
        <v>6.22</v>
      </c>
    </row>
    <row r="836" spans="1:7">
      <c r="A836" s="29">
        <v>40108</v>
      </c>
      <c r="B836" s="30" t="s">
        <v>3018</v>
      </c>
      <c r="C836" s="31" t="s">
        <v>2498</v>
      </c>
      <c r="D836" s="32">
        <v>3.51</v>
      </c>
      <c r="E836" s="37">
        <f t="shared" si="28"/>
        <v>2.85</v>
      </c>
      <c r="F836" s="30" t="s">
        <v>97</v>
      </c>
      <c r="G836" s="33">
        <f t="shared" si="27"/>
        <v>2.99</v>
      </c>
    </row>
    <row r="837" spans="1:7">
      <c r="A837" s="29">
        <v>40081</v>
      </c>
      <c r="B837" s="30" t="s">
        <v>3019</v>
      </c>
      <c r="C837" s="31" t="s">
        <v>75</v>
      </c>
      <c r="D837" s="32">
        <v>9.0500000000000007</v>
      </c>
      <c r="E837" s="37">
        <f t="shared" si="28"/>
        <v>7.34</v>
      </c>
      <c r="F837" s="30" t="s">
        <v>97</v>
      </c>
      <c r="G837" s="33">
        <f t="shared" si="27"/>
        <v>7.71</v>
      </c>
    </row>
    <row r="838" spans="1:7">
      <c r="A838" s="29">
        <v>40136</v>
      </c>
      <c r="B838" s="30" t="s">
        <v>3480</v>
      </c>
      <c r="C838" s="31" t="s">
        <v>81</v>
      </c>
      <c r="D838" s="32">
        <v>666.69</v>
      </c>
      <c r="E838" s="37">
        <f t="shared" si="28"/>
        <v>540.62</v>
      </c>
      <c r="F838" s="30" t="s">
        <v>3307</v>
      </c>
      <c r="G838" s="33">
        <f t="shared" si="27"/>
        <v>567.16</v>
      </c>
    </row>
    <row r="839" spans="1:7">
      <c r="A839" s="29">
        <v>40096</v>
      </c>
      <c r="B839" s="30" t="s">
        <v>3489</v>
      </c>
      <c r="C839" s="31" t="s">
        <v>81</v>
      </c>
      <c r="D839" s="32">
        <v>487.66</v>
      </c>
      <c r="E839" s="37">
        <f t="shared" si="28"/>
        <v>395.45</v>
      </c>
      <c r="F839" s="30" t="s">
        <v>97</v>
      </c>
      <c r="G839" s="33">
        <f t="shared" si="27"/>
        <v>414.86</v>
      </c>
    </row>
    <row r="840" spans="1:7">
      <c r="A840" s="29">
        <v>40134</v>
      </c>
      <c r="B840" s="30" t="s">
        <v>3020</v>
      </c>
      <c r="C840" s="31" t="s">
        <v>2498</v>
      </c>
      <c r="D840" s="32">
        <v>6.49</v>
      </c>
      <c r="E840" s="37">
        <f t="shared" si="28"/>
        <v>5.27</v>
      </c>
      <c r="F840" s="30" t="s">
        <v>97</v>
      </c>
      <c r="G840" s="33">
        <f t="shared" si="27"/>
        <v>5.53</v>
      </c>
    </row>
    <row r="841" spans="1:7">
      <c r="A841" s="29">
        <v>40105</v>
      </c>
      <c r="B841" s="30" t="s">
        <v>3021</v>
      </c>
      <c r="C841" s="31" t="s">
        <v>2498</v>
      </c>
      <c r="D841" s="32">
        <v>0.83</v>
      </c>
      <c r="E841" s="37">
        <f t="shared" si="28"/>
        <v>0.68</v>
      </c>
      <c r="F841" s="30" t="s">
        <v>97</v>
      </c>
      <c r="G841" s="33">
        <f t="shared" si="27"/>
        <v>0.72</v>
      </c>
    </row>
    <row r="842" spans="1:7">
      <c r="A842" s="29">
        <v>40084</v>
      </c>
      <c r="B842" s="30" t="s">
        <v>3022</v>
      </c>
      <c r="C842" s="31" t="s">
        <v>81</v>
      </c>
      <c r="D842" s="32">
        <v>1.99</v>
      </c>
      <c r="E842" s="37">
        <f t="shared" si="28"/>
        <v>1.62</v>
      </c>
      <c r="F842" s="30" t="s">
        <v>97</v>
      </c>
      <c r="G842" s="33">
        <f t="shared" si="27"/>
        <v>1.7</v>
      </c>
    </row>
    <row r="843" spans="1:7">
      <c r="A843" s="29">
        <v>40144</v>
      </c>
      <c r="B843" s="30" t="s">
        <v>3524</v>
      </c>
      <c r="C843" s="31" t="s">
        <v>81</v>
      </c>
      <c r="D843" s="32">
        <v>155.63999999999999</v>
      </c>
      <c r="E843" s="37">
        <f t="shared" si="28"/>
        <v>126.21</v>
      </c>
      <c r="F843" s="30" t="s">
        <v>3307</v>
      </c>
      <c r="G843" s="33">
        <f t="shared" si="27"/>
        <v>132.41</v>
      </c>
    </row>
    <row r="844" spans="1:7">
      <c r="A844" s="29">
        <v>40106</v>
      </c>
      <c r="B844" s="30" t="s">
        <v>3023</v>
      </c>
      <c r="C844" s="31" t="s">
        <v>75</v>
      </c>
      <c r="D844" s="32">
        <v>13.86</v>
      </c>
      <c r="E844" s="37">
        <f t="shared" si="28"/>
        <v>11.24</v>
      </c>
      <c r="F844" s="30" t="s">
        <v>3307</v>
      </c>
      <c r="G844" s="33">
        <f t="shared" si="27"/>
        <v>11.8</v>
      </c>
    </row>
    <row r="845" spans="1:7">
      <c r="A845" s="29">
        <v>40135</v>
      </c>
      <c r="B845" s="30" t="s">
        <v>3024</v>
      </c>
      <c r="C845" s="31" t="s">
        <v>2498</v>
      </c>
      <c r="D845" s="32">
        <v>19.62</v>
      </c>
      <c r="E845" s="37">
        <f t="shared" si="28"/>
        <v>15.91</v>
      </c>
      <c r="F845" s="30" t="s">
        <v>97</v>
      </c>
      <c r="G845" s="33">
        <f t="shared" si="27"/>
        <v>16.7</v>
      </c>
    </row>
    <row r="846" spans="1:7">
      <c r="A846" s="29">
        <v>40111</v>
      </c>
      <c r="B846" s="30" t="s">
        <v>3025</v>
      </c>
      <c r="C846" s="31" t="s">
        <v>2498</v>
      </c>
      <c r="D846" s="32">
        <v>10.17</v>
      </c>
      <c r="E846" s="37">
        <f t="shared" si="28"/>
        <v>8.25</v>
      </c>
      <c r="F846" s="30" t="s">
        <v>3307</v>
      </c>
      <c r="G846" s="33">
        <f t="shared" si="27"/>
        <v>8.66</v>
      </c>
    </row>
    <row r="847" spans="1:7">
      <c r="A847" s="29">
        <v>40126</v>
      </c>
      <c r="B847" s="30" t="s">
        <v>3026</v>
      </c>
      <c r="C847" s="31" t="s">
        <v>2498</v>
      </c>
      <c r="D847" s="32">
        <v>4.99</v>
      </c>
      <c r="E847" s="37">
        <f t="shared" si="28"/>
        <v>4.05</v>
      </c>
      <c r="F847" s="30" t="s">
        <v>3307</v>
      </c>
      <c r="G847" s="33">
        <f t="shared" si="27"/>
        <v>4.25</v>
      </c>
    </row>
    <row r="848" spans="1:7">
      <c r="A848" s="29">
        <v>40127</v>
      </c>
      <c r="B848" s="30" t="s">
        <v>3027</v>
      </c>
      <c r="C848" s="31" t="s">
        <v>2498</v>
      </c>
      <c r="D848" s="32">
        <v>6.83</v>
      </c>
      <c r="E848" s="37">
        <f t="shared" si="28"/>
        <v>5.54</v>
      </c>
      <c r="F848" s="30" t="s">
        <v>3307</v>
      </c>
      <c r="G848" s="33">
        <f t="shared" si="27"/>
        <v>5.82</v>
      </c>
    </row>
    <row r="849" spans="1:7">
      <c r="A849" s="29">
        <v>40128</v>
      </c>
      <c r="B849" s="30" t="s">
        <v>3028</v>
      </c>
      <c r="C849" s="31" t="s">
        <v>2498</v>
      </c>
      <c r="D849" s="32">
        <v>9.06</v>
      </c>
      <c r="E849" s="37">
        <f t="shared" si="28"/>
        <v>7.35</v>
      </c>
      <c r="F849" s="30" t="s">
        <v>3307</v>
      </c>
      <c r="G849" s="33">
        <f t="shared" si="27"/>
        <v>7.72</v>
      </c>
    </row>
    <row r="850" spans="1:7">
      <c r="A850" s="29">
        <v>40129</v>
      </c>
      <c r="B850" s="30" t="s">
        <v>3029</v>
      </c>
      <c r="C850" s="31" t="s">
        <v>2498</v>
      </c>
      <c r="D850" s="32">
        <v>11.99</v>
      </c>
      <c r="E850" s="37">
        <f t="shared" si="28"/>
        <v>9.73</v>
      </c>
      <c r="F850" s="30" t="s">
        <v>3307</v>
      </c>
      <c r="G850" s="33">
        <f t="shared" si="27"/>
        <v>10.210000000000001</v>
      </c>
    </row>
    <row r="851" spans="1:7">
      <c r="A851" s="29">
        <v>40085</v>
      </c>
      <c r="B851" s="30" t="s">
        <v>3030</v>
      </c>
      <c r="C851" s="31" t="s">
        <v>81</v>
      </c>
      <c r="D851" s="32">
        <v>1.49</v>
      </c>
      <c r="E851" s="37">
        <f t="shared" si="28"/>
        <v>1.21</v>
      </c>
      <c r="F851" s="30" t="s">
        <v>97</v>
      </c>
      <c r="G851" s="33">
        <f t="shared" si="27"/>
        <v>1.27</v>
      </c>
    </row>
    <row r="852" spans="1:7">
      <c r="A852" s="29">
        <v>40086</v>
      </c>
      <c r="B852" s="30" t="s">
        <v>3031</v>
      </c>
      <c r="C852" s="31" t="s">
        <v>81</v>
      </c>
      <c r="D852" s="32">
        <v>35.18</v>
      </c>
      <c r="E852" s="37">
        <f t="shared" si="28"/>
        <v>28.53</v>
      </c>
      <c r="F852" s="30" t="s">
        <v>97</v>
      </c>
      <c r="G852" s="33">
        <f t="shared" si="27"/>
        <v>29.94</v>
      </c>
    </row>
    <row r="853" spans="1:7">
      <c r="A853" s="29">
        <v>40087</v>
      </c>
      <c r="B853" s="30" t="s">
        <v>3032</v>
      </c>
      <c r="C853" s="31" t="s">
        <v>2485</v>
      </c>
      <c r="D853" s="32">
        <v>134.44</v>
      </c>
      <c r="E853" s="37">
        <f t="shared" si="28"/>
        <v>109.02</v>
      </c>
      <c r="F853" s="30" t="s">
        <v>97</v>
      </c>
      <c r="G853" s="33">
        <f t="shared" si="27"/>
        <v>114.38</v>
      </c>
    </row>
    <row r="854" spans="1:7">
      <c r="A854" s="29">
        <v>40983</v>
      </c>
      <c r="B854" s="30" t="s">
        <v>3673</v>
      </c>
      <c r="C854" s="31" t="s">
        <v>81</v>
      </c>
      <c r="D854" s="32">
        <v>10.97</v>
      </c>
      <c r="E854" s="37">
        <f t="shared" si="28"/>
        <v>8.9</v>
      </c>
      <c r="F854" s="30" t="s">
        <v>97</v>
      </c>
      <c r="G854" s="33">
        <f t="shared" si="27"/>
        <v>9.34</v>
      </c>
    </row>
    <row r="855" spans="1:7">
      <c r="A855" s="29">
        <v>40100</v>
      </c>
      <c r="B855" s="30" t="s">
        <v>3033</v>
      </c>
      <c r="C855" s="31" t="s">
        <v>81</v>
      </c>
      <c r="D855" s="32">
        <v>111.85</v>
      </c>
      <c r="E855" s="37">
        <f t="shared" si="28"/>
        <v>90.7</v>
      </c>
      <c r="F855" s="30" t="s">
        <v>97</v>
      </c>
      <c r="G855" s="33">
        <f t="shared" si="27"/>
        <v>95.16</v>
      </c>
    </row>
    <row r="856" spans="1:7">
      <c r="A856" s="29">
        <v>40141</v>
      </c>
      <c r="B856" s="30" t="s">
        <v>3676</v>
      </c>
      <c r="C856" s="31" t="s">
        <v>81</v>
      </c>
      <c r="D856" s="32">
        <v>66.03</v>
      </c>
      <c r="E856" s="37">
        <f t="shared" si="28"/>
        <v>53.55</v>
      </c>
      <c r="F856" s="30" t="s">
        <v>3307</v>
      </c>
      <c r="G856" s="33">
        <f t="shared" si="27"/>
        <v>56.18</v>
      </c>
    </row>
    <row r="857" spans="1:7">
      <c r="A857" s="29">
        <v>40118</v>
      </c>
      <c r="B857" s="30" t="s">
        <v>3034</v>
      </c>
      <c r="C857" s="31" t="s">
        <v>2498</v>
      </c>
      <c r="D857" s="32">
        <v>90.97</v>
      </c>
      <c r="E857" s="37">
        <f t="shared" si="28"/>
        <v>73.77</v>
      </c>
      <c r="F857" s="30" t="s">
        <v>3307</v>
      </c>
      <c r="G857" s="33">
        <f t="shared" si="27"/>
        <v>77.400000000000006</v>
      </c>
    </row>
    <row r="858" spans="1:7">
      <c r="A858" s="29">
        <v>40116</v>
      </c>
      <c r="B858" s="30" t="s">
        <v>3035</v>
      </c>
      <c r="C858" s="31" t="s">
        <v>2498</v>
      </c>
      <c r="D858" s="32">
        <v>84.48</v>
      </c>
      <c r="E858" s="37">
        <f t="shared" si="28"/>
        <v>68.510000000000005</v>
      </c>
      <c r="F858" s="30" t="s">
        <v>3307</v>
      </c>
      <c r="G858" s="33">
        <f t="shared" si="27"/>
        <v>71.88</v>
      </c>
    </row>
    <row r="859" spans="1:7">
      <c r="A859" s="29">
        <v>40117</v>
      </c>
      <c r="B859" s="30" t="s">
        <v>3036</v>
      </c>
      <c r="C859" s="31" t="s">
        <v>2498</v>
      </c>
      <c r="D859" s="32">
        <v>49.35</v>
      </c>
      <c r="E859" s="37">
        <f t="shared" si="28"/>
        <v>40.020000000000003</v>
      </c>
      <c r="F859" s="30" t="s">
        <v>3307</v>
      </c>
      <c r="G859" s="33">
        <f t="shared" si="27"/>
        <v>41.99</v>
      </c>
    </row>
    <row r="860" spans="1:7">
      <c r="A860" s="29">
        <v>40148</v>
      </c>
      <c r="B860" s="30" t="s">
        <v>3037</v>
      </c>
      <c r="C860" s="31" t="s">
        <v>81</v>
      </c>
      <c r="D860" s="32">
        <v>3.53</v>
      </c>
      <c r="E860" s="37">
        <f t="shared" si="28"/>
        <v>2.87</v>
      </c>
      <c r="F860" s="30" t="s">
        <v>97</v>
      </c>
      <c r="G860" s="33">
        <f t="shared" si="27"/>
        <v>3.02</v>
      </c>
    </row>
    <row r="861" spans="1:7">
      <c r="A861" s="29">
        <v>40112</v>
      </c>
      <c r="B861" s="30" t="s">
        <v>3038</v>
      </c>
      <c r="C861" s="31" t="s">
        <v>2498</v>
      </c>
      <c r="D861" s="32">
        <v>3.08</v>
      </c>
      <c r="E861" s="37">
        <f t="shared" si="28"/>
        <v>2.5</v>
      </c>
      <c r="F861" s="30" t="s">
        <v>3307</v>
      </c>
      <c r="G861" s="33">
        <f t="shared" si="27"/>
        <v>2.63</v>
      </c>
    </row>
    <row r="862" spans="1:7">
      <c r="A862" s="29">
        <v>40149</v>
      </c>
      <c r="B862" s="30" t="s">
        <v>3039</v>
      </c>
      <c r="C862" s="31" t="s">
        <v>2498</v>
      </c>
      <c r="D862" s="32">
        <v>7.28</v>
      </c>
      <c r="E862" s="37">
        <f t="shared" si="28"/>
        <v>5.91</v>
      </c>
      <c r="F862" s="30" t="s">
        <v>97</v>
      </c>
      <c r="G862" s="33">
        <f t="shared" si="27"/>
        <v>6.21</v>
      </c>
    </row>
    <row r="863" spans="1:7">
      <c r="A863" s="29">
        <v>40094</v>
      </c>
      <c r="B863" s="30" t="s">
        <v>3040</v>
      </c>
      <c r="C863" s="31" t="s">
        <v>2498</v>
      </c>
      <c r="D863" s="32">
        <v>109.96</v>
      </c>
      <c r="E863" s="37">
        <f t="shared" si="28"/>
        <v>89.17</v>
      </c>
      <c r="F863" s="30" t="s">
        <v>97</v>
      </c>
      <c r="G863" s="33">
        <f t="shared" si="27"/>
        <v>93.55</v>
      </c>
    </row>
    <row r="864" spans="1:7">
      <c r="A864" s="29">
        <v>40095</v>
      </c>
      <c r="B864" s="30" t="s">
        <v>3041</v>
      </c>
      <c r="C864" s="31" t="s">
        <v>2498</v>
      </c>
      <c r="D864" s="32">
        <v>764.84</v>
      </c>
      <c r="E864" s="37">
        <f t="shared" si="28"/>
        <v>620.21</v>
      </c>
      <c r="F864" s="30" t="s">
        <v>3307</v>
      </c>
      <c r="G864" s="33">
        <f t="shared" si="27"/>
        <v>650.66</v>
      </c>
    </row>
    <row r="865" spans="1:7">
      <c r="A865" s="29">
        <v>40114</v>
      </c>
      <c r="B865" s="30" t="s">
        <v>3042</v>
      </c>
      <c r="C865" s="31" t="s">
        <v>141</v>
      </c>
      <c r="D865" s="32">
        <v>399.27</v>
      </c>
      <c r="E865" s="37">
        <f t="shared" si="28"/>
        <v>323.77</v>
      </c>
      <c r="F865" s="30" t="s">
        <v>3307</v>
      </c>
      <c r="G865" s="33">
        <f t="shared" si="27"/>
        <v>339.67</v>
      </c>
    </row>
    <row r="866" spans="1:7">
      <c r="A866" s="29">
        <v>41134</v>
      </c>
      <c r="B866" s="30" t="s">
        <v>2566</v>
      </c>
      <c r="C866" s="31" t="s">
        <v>75</v>
      </c>
      <c r="D866" s="32">
        <v>129.09</v>
      </c>
      <c r="E866" s="37">
        <f t="shared" si="28"/>
        <v>104.68</v>
      </c>
      <c r="F866" s="30" t="s">
        <v>3307</v>
      </c>
      <c r="G866" s="33">
        <f t="shared" si="27"/>
        <v>109.82</v>
      </c>
    </row>
    <row r="867" spans="1:7">
      <c r="A867" s="29">
        <v>40130</v>
      </c>
      <c r="B867" s="30" t="s">
        <v>3043</v>
      </c>
      <c r="C867" s="31" t="s">
        <v>141</v>
      </c>
      <c r="D867" s="32">
        <v>463.7</v>
      </c>
      <c r="E867" s="37">
        <f t="shared" si="28"/>
        <v>376.02</v>
      </c>
      <c r="F867" s="30" t="s">
        <v>3307</v>
      </c>
      <c r="G867" s="33">
        <f t="shared" si="27"/>
        <v>394.48</v>
      </c>
    </row>
    <row r="868" spans="1:7">
      <c r="A868" s="29">
        <v>40131</v>
      </c>
      <c r="B868" s="30" t="s">
        <v>3044</v>
      </c>
      <c r="C868" s="31" t="s">
        <v>141</v>
      </c>
      <c r="D868" s="32">
        <v>424.23</v>
      </c>
      <c r="E868" s="37">
        <f t="shared" si="28"/>
        <v>344.01</v>
      </c>
      <c r="F868" s="30" t="s">
        <v>3307</v>
      </c>
      <c r="G868" s="33">
        <f t="shared" si="27"/>
        <v>360.9</v>
      </c>
    </row>
    <row r="869" spans="1:7">
      <c r="A869" s="29">
        <v>40083</v>
      </c>
      <c r="B869" s="30" t="s">
        <v>3045</v>
      </c>
      <c r="C869" s="31" t="s">
        <v>2498</v>
      </c>
      <c r="D869" s="32">
        <v>3.39</v>
      </c>
      <c r="E869" s="37">
        <f t="shared" si="28"/>
        <v>2.75</v>
      </c>
      <c r="F869" s="30" t="s">
        <v>3307</v>
      </c>
      <c r="G869" s="33">
        <f t="shared" si="27"/>
        <v>2.89</v>
      </c>
    </row>
    <row r="870" spans="1:7">
      <c r="A870" s="29">
        <v>40079</v>
      </c>
      <c r="B870" s="30" t="s">
        <v>3046</v>
      </c>
      <c r="C870" s="31" t="s">
        <v>75</v>
      </c>
      <c r="D870" s="32">
        <v>27.52</v>
      </c>
      <c r="E870" s="37">
        <f t="shared" si="28"/>
        <v>22.32</v>
      </c>
      <c r="F870" s="30" t="s">
        <v>3307</v>
      </c>
      <c r="G870" s="33">
        <f t="shared" si="27"/>
        <v>23.42</v>
      </c>
    </row>
    <row r="871" spans="1:7">
      <c r="A871" s="29">
        <v>40082</v>
      </c>
      <c r="B871" s="30" t="s">
        <v>3047</v>
      </c>
      <c r="C871" s="31" t="s">
        <v>2498</v>
      </c>
      <c r="D871" s="32">
        <v>0.14000000000000001</v>
      </c>
      <c r="E871" s="37">
        <f t="shared" si="28"/>
        <v>0.12</v>
      </c>
      <c r="F871" s="30" t="s">
        <v>97</v>
      </c>
      <c r="G871" s="33">
        <f t="shared" si="27"/>
        <v>0.13</v>
      </c>
    </row>
    <row r="872" spans="1:7">
      <c r="A872" s="29">
        <v>40119</v>
      </c>
      <c r="B872" s="30" t="s">
        <v>3048</v>
      </c>
      <c r="C872" s="31" t="s">
        <v>2498</v>
      </c>
      <c r="D872" s="32">
        <v>49.93</v>
      </c>
      <c r="E872" s="37">
        <f t="shared" si="28"/>
        <v>40.49</v>
      </c>
      <c r="F872" s="30" t="s">
        <v>3307</v>
      </c>
      <c r="G872" s="33">
        <f t="shared" si="27"/>
        <v>42.48</v>
      </c>
    </row>
    <row r="873" spans="1:7">
      <c r="A873" s="29">
        <v>40122</v>
      </c>
      <c r="B873" s="30" t="s">
        <v>3048</v>
      </c>
      <c r="C873" s="31" t="s">
        <v>141</v>
      </c>
      <c r="D873" s="32">
        <v>567.64</v>
      </c>
      <c r="E873" s="37">
        <f t="shared" si="28"/>
        <v>460.3</v>
      </c>
      <c r="F873" s="30" t="s">
        <v>3307</v>
      </c>
      <c r="G873" s="33">
        <f t="shared" si="27"/>
        <v>482.9</v>
      </c>
    </row>
    <row r="874" spans="1:7">
      <c r="A874" s="29">
        <v>40120</v>
      </c>
      <c r="B874" s="30" t="s">
        <v>3049</v>
      </c>
      <c r="C874" s="31" t="s">
        <v>2498</v>
      </c>
      <c r="D874" s="32">
        <v>14.79</v>
      </c>
      <c r="E874" s="37">
        <f t="shared" si="28"/>
        <v>12</v>
      </c>
      <c r="F874" s="30" t="s">
        <v>3307</v>
      </c>
      <c r="G874" s="33">
        <f t="shared" si="27"/>
        <v>12.59</v>
      </c>
    </row>
    <row r="875" spans="1:7">
      <c r="A875" s="29">
        <v>40121</v>
      </c>
      <c r="B875" s="30" t="s">
        <v>3050</v>
      </c>
      <c r="C875" s="31" t="s">
        <v>2498</v>
      </c>
      <c r="D875" s="32">
        <v>56.41</v>
      </c>
      <c r="E875" s="37">
        <f t="shared" si="28"/>
        <v>45.75</v>
      </c>
      <c r="F875" s="30" t="s">
        <v>3307</v>
      </c>
      <c r="G875" s="33">
        <f t="shared" si="27"/>
        <v>48</v>
      </c>
    </row>
    <row r="876" spans="1:7">
      <c r="A876" s="29">
        <v>40123</v>
      </c>
      <c r="B876" s="30" t="s">
        <v>3050</v>
      </c>
      <c r="C876" s="31" t="s">
        <v>141</v>
      </c>
      <c r="D876" s="32">
        <v>599.48</v>
      </c>
      <c r="E876" s="37">
        <f t="shared" si="28"/>
        <v>486.12</v>
      </c>
      <c r="F876" s="30" t="s">
        <v>3307</v>
      </c>
      <c r="G876" s="33">
        <f t="shared" si="27"/>
        <v>509.98</v>
      </c>
    </row>
    <row r="877" spans="1:7">
      <c r="A877" s="29">
        <v>40080</v>
      </c>
      <c r="B877" s="30" t="s">
        <v>3051</v>
      </c>
      <c r="C877" s="31" t="s">
        <v>75</v>
      </c>
      <c r="D877" s="32">
        <v>2.2000000000000002</v>
      </c>
      <c r="E877" s="37">
        <f t="shared" si="28"/>
        <v>1.79</v>
      </c>
      <c r="F877" s="30" t="s">
        <v>3307</v>
      </c>
      <c r="G877" s="33">
        <f t="shared" si="27"/>
        <v>1.88</v>
      </c>
    </row>
    <row r="878" spans="1:7">
      <c r="A878" s="29">
        <v>40089</v>
      </c>
      <c r="B878" s="30" t="s">
        <v>3052</v>
      </c>
      <c r="C878" s="31" t="s">
        <v>2485</v>
      </c>
      <c r="D878" s="32">
        <v>2096.19</v>
      </c>
      <c r="E878" s="37">
        <f t="shared" si="28"/>
        <v>1699.8</v>
      </c>
      <c r="F878" s="30" t="s">
        <v>3307</v>
      </c>
      <c r="G878" s="33">
        <f t="shared" si="27"/>
        <v>1783.23</v>
      </c>
    </row>
    <row r="879" spans="1:7">
      <c r="A879" s="29">
        <v>40088</v>
      </c>
      <c r="B879" s="30" t="s">
        <v>3053</v>
      </c>
      <c r="C879" s="31" t="s">
        <v>2485</v>
      </c>
      <c r="D879" s="32">
        <v>922.6</v>
      </c>
      <c r="E879" s="37">
        <f t="shared" si="28"/>
        <v>748.14</v>
      </c>
      <c r="F879" s="30" t="s">
        <v>3307</v>
      </c>
      <c r="G879" s="33">
        <f t="shared" si="27"/>
        <v>784.86</v>
      </c>
    </row>
    <row r="880" spans="1:7">
      <c r="A880" s="29">
        <v>40092</v>
      </c>
      <c r="B880" s="30" t="s">
        <v>3054</v>
      </c>
      <c r="C880" s="31" t="s">
        <v>2485</v>
      </c>
      <c r="D880" s="32">
        <v>351.69</v>
      </c>
      <c r="E880" s="37">
        <f t="shared" si="28"/>
        <v>285.19</v>
      </c>
      <c r="F880" s="30" t="s">
        <v>3307</v>
      </c>
      <c r="G880" s="33">
        <f t="shared" si="27"/>
        <v>299.19</v>
      </c>
    </row>
    <row r="881" spans="1:7">
      <c r="A881" s="29">
        <v>40078</v>
      </c>
      <c r="B881" s="30" t="s">
        <v>3739</v>
      </c>
      <c r="C881" s="31" t="s">
        <v>81</v>
      </c>
      <c r="D881" s="32">
        <v>9.66</v>
      </c>
      <c r="E881" s="37">
        <f t="shared" si="28"/>
        <v>7.84</v>
      </c>
      <c r="F881" s="30" t="s">
        <v>3307</v>
      </c>
      <c r="G881" s="33">
        <f t="shared" si="27"/>
        <v>8.23</v>
      </c>
    </row>
    <row r="882" spans="1:7">
      <c r="A882" s="29">
        <v>40097</v>
      </c>
      <c r="B882" s="30" t="s">
        <v>3055</v>
      </c>
      <c r="C882" s="31" t="s">
        <v>81</v>
      </c>
      <c r="D882" s="32">
        <v>155.53</v>
      </c>
      <c r="E882" s="37">
        <f t="shared" si="28"/>
        <v>126.12</v>
      </c>
      <c r="F882" s="30" t="s">
        <v>97</v>
      </c>
      <c r="G882" s="33">
        <f t="shared" si="27"/>
        <v>132.32</v>
      </c>
    </row>
    <row r="883" spans="1:7">
      <c r="A883" s="29">
        <v>40090</v>
      </c>
      <c r="B883" s="30" t="s">
        <v>3056</v>
      </c>
      <c r="C883" s="31" t="s">
        <v>81</v>
      </c>
      <c r="D883" s="32">
        <v>38.26</v>
      </c>
      <c r="E883" s="37">
        <f t="shared" si="28"/>
        <v>31.03</v>
      </c>
      <c r="F883" s="30" t="s">
        <v>3307</v>
      </c>
      <c r="G883" s="33">
        <f t="shared" si="27"/>
        <v>32.56</v>
      </c>
    </row>
    <row r="884" spans="1:7">
      <c r="A884" s="29">
        <v>40099</v>
      </c>
      <c r="B884" s="30" t="s">
        <v>3057</v>
      </c>
      <c r="C884" s="31" t="s">
        <v>75</v>
      </c>
      <c r="D884" s="32">
        <v>838.14</v>
      </c>
      <c r="E884" s="37">
        <f t="shared" si="28"/>
        <v>679.65</v>
      </c>
      <c r="F884" s="30" t="s">
        <v>3307</v>
      </c>
      <c r="G884" s="33">
        <f t="shared" si="27"/>
        <v>713.01</v>
      </c>
    </row>
    <row r="885" spans="1:7">
      <c r="A885" s="29">
        <v>40091</v>
      </c>
      <c r="B885" s="30" t="s">
        <v>3058</v>
      </c>
      <c r="C885" s="31" t="s">
        <v>81</v>
      </c>
      <c r="D885" s="32">
        <v>50.85</v>
      </c>
      <c r="E885" s="37">
        <f t="shared" si="28"/>
        <v>41.24</v>
      </c>
      <c r="F885" s="30" t="s">
        <v>3307</v>
      </c>
      <c r="G885" s="33">
        <f t="shared" si="27"/>
        <v>43.27</v>
      </c>
    </row>
    <row r="886" spans="1:7">
      <c r="A886" s="29">
        <v>40093</v>
      </c>
      <c r="B886" s="30" t="s">
        <v>3059</v>
      </c>
      <c r="C886" s="31" t="s">
        <v>2498</v>
      </c>
      <c r="D886" s="32">
        <v>101.27</v>
      </c>
      <c r="E886" s="37">
        <f t="shared" si="28"/>
        <v>82.12</v>
      </c>
      <c r="F886" s="30" t="s">
        <v>97</v>
      </c>
      <c r="G886" s="33">
        <f t="shared" si="27"/>
        <v>86.16</v>
      </c>
    </row>
    <row r="887" spans="1:7">
      <c r="A887" s="29">
        <v>43353</v>
      </c>
      <c r="B887" s="30" t="s">
        <v>3743</v>
      </c>
      <c r="C887" s="31" t="s">
        <v>2498</v>
      </c>
      <c r="D887" s="32">
        <v>0.83</v>
      </c>
      <c r="E887" s="37">
        <f t="shared" si="28"/>
        <v>0.68</v>
      </c>
      <c r="F887" s="30" t="s">
        <v>97</v>
      </c>
      <c r="G887" s="33">
        <f t="shared" si="27"/>
        <v>0.72</v>
      </c>
    </row>
    <row r="888" spans="1:7">
      <c r="A888" s="29">
        <v>43337</v>
      </c>
      <c r="B888" s="30" t="s">
        <v>3745</v>
      </c>
      <c r="C888" s="31" t="s">
        <v>2498</v>
      </c>
      <c r="D888" s="32">
        <v>0.71</v>
      </c>
      <c r="E888" s="37">
        <f t="shared" si="28"/>
        <v>0.57999999999999996</v>
      </c>
      <c r="F888" s="30" t="s">
        <v>97</v>
      </c>
      <c r="G888" s="33">
        <f t="shared" si="27"/>
        <v>0.61</v>
      </c>
    </row>
    <row r="889" spans="1:7">
      <c r="A889" s="29">
        <v>40077</v>
      </c>
      <c r="B889" s="30" t="s">
        <v>3060</v>
      </c>
      <c r="C889" s="31" t="s">
        <v>2498</v>
      </c>
      <c r="D889" s="32">
        <v>0.24</v>
      </c>
      <c r="E889" s="37">
        <f t="shared" si="28"/>
        <v>0.2</v>
      </c>
      <c r="F889" s="30" t="s">
        <v>97</v>
      </c>
      <c r="G889" s="33">
        <f t="shared" si="27"/>
        <v>0.21</v>
      </c>
    </row>
    <row r="890" spans="1:7">
      <c r="A890" s="29">
        <v>40142</v>
      </c>
      <c r="B890" s="30" t="s">
        <v>3750</v>
      </c>
      <c r="C890" s="31" t="s">
        <v>81</v>
      </c>
      <c r="D890" s="32">
        <v>110.93</v>
      </c>
      <c r="E890" s="37">
        <f t="shared" si="28"/>
        <v>89.96</v>
      </c>
      <c r="F890" s="30" t="s">
        <v>3307</v>
      </c>
      <c r="G890" s="33">
        <f t="shared" si="27"/>
        <v>94.38</v>
      </c>
    </row>
    <row r="891" spans="1:7">
      <c r="A891" s="29">
        <v>40124</v>
      </c>
      <c r="B891" s="30" t="s">
        <v>3751</v>
      </c>
      <c r="C891" s="31" t="s">
        <v>2498</v>
      </c>
      <c r="D891" s="32">
        <v>13.09</v>
      </c>
      <c r="E891" s="37">
        <f t="shared" si="28"/>
        <v>10.62</v>
      </c>
      <c r="F891" s="30" t="s">
        <v>3307</v>
      </c>
      <c r="G891" s="33">
        <f t="shared" si="27"/>
        <v>11.15</v>
      </c>
    </row>
    <row r="892" spans="1:7">
      <c r="A892" s="29">
        <v>40146</v>
      </c>
      <c r="B892" s="30" t="s">
        <v>3752</v>
      </c>
      <c r="C892" s="31" t="s">
        <v>2498</v>
      </c>
      <c r="D892" s="32">
        <v>22.48</v>
      </c>
      <c r="E892" s="37">
        <f t="shared" si="28"/>
        <v>18.23</v>
      </c>
      <c r="F892" s="30" t="s">
        <v>3307</v>
      </c>
      <c r="G892" s="33">
        <f t="shared" si="27"/>
        <v>19.13</v>
      </c>
    </row>
    <row r="893" spans="1:7">
      <c r="A893" s="29">
        <v>40145</v>
      </c>
      <c r="B893" s="30" t="s">
        <v>3758</v>
      </c>
      <c r="C893" s="31" t="s">
        <v>2498</v>
      </c>
      <c r="D893" s="32">
        <v>650.04999999999995</v>
      </c>
      <c r="E893" s="37">
        <f t="shared" si="28"/>
        <v>527.13</v>
      </c>
      <c r="F893" s="30" t="s">
        <v>3307</v>
      </c>
      <c r="G893" s="33">
        <f t="shared" si="27"/>
        <v>553.01</v>
      </c>
    </row>
    <row r="894" spans="1:7">
      <c r="A894" s="29">
        <v>40109</v>
      </c>
      <c r="B894" s="30" t="s">
        <v>3061</v>
      </c>
      <c r="C894" s="31" t="s">
        <v>75</v>
      </c>
      <c r="D894" s="32">
        <v>38.130000000000003</v>
      </c>
      <c r="E894" s="37">
        <f t="shared" si="28"/>
        <v>30.92</v>
      </c>
      <c r="F894" s="30" t="s">
        <v>97</v>
      </c>
      <c r="G894" s="33">
        <f t="shared" ref="G894:G941" si="29">ROUNDUP(E894*$H$2,2)</f>
        <v>32.44</v>
      </c>
    </row>
    <row r="895" spans="1:7">
      <c r="A895" s="29">
        <v>40125</v>
      </c>
      <c r="B895" s="30" t="s">
        <v>3765</v>
      </c>
      <c r="C895" s="31" t="s">
        <v>2498</v>
      </c>
      <c r="D895" s="32">
        <v>15.36</v>
      </c>
      <c r="E895" s="37">
        <f t="shared" si="28"/>
        <v>12.46</v>
      </c>
      <c r="F895" s="30" t="s">
        <v>3307</v>
      </c>
      <c r="G895" s="33">
        <f t="shared" si="29"/>
        <v>13.08</v>
      </c>
    </row>
    <row r="896" spans="1:7">
      <c r="A896" s="29">
        <v>40113</v>
      </c>
      <c r="B896" s="30" t="s">
        <v>3062</v>
      </c>
      <c r="C896" s="31" t="s">
        <v>2498</v>
      </c>
      <c r="D896" s="32">
        <v>21.59</v>
      </c>
      <c r="E896" s="37">
        <f t="shared" si="28"/>
        <v>17.510000000000002</v>
      </c>
      <c r="F896" s="30" t="s">
        <v>3307</v>
      </c>
      <c r="G896" s="33">
        <f t="shared" si="29"/>
        <v>18.37</v>
      </c>
    </row>
    <row r="897" spans="1:7">
      <c r="A897" s="29">
        <v>40140</v>
      </c>
      <c r="B897" s="30" t="s">
        <v>3790</v>
      </c>
      <c r="C897" s="31" t="s">
        <v>81</v>
      </c>
      <c r="D897" s="32">
        <v>106.43</v>
      </c>
      <c r="E897" s="37">
        <f t="shared" si="28"/>
        <v>86.31</v>
      </c>
      <c r="F897" s="30" t="s">
        <v>3307</v>
      </c>
      <c r="G897" s="33">
        <f t="shared" si="29"/>
        <v>90.55</v>
      </c>
    </row>
    <row r="898" spans="1:7">
      <c r="A898" s="29">
        <v>40139</v>
      </c>
      <c r="B898" s="30" t="s">
        <v>3063</v>
      </c>
      <c r="C898" s="31" t="s">
        <v>81</v>
      </c>
      <c r="D898" s="32">
        <v>11.96</v>
      </c>
      <c r="E898" s="37">
        <f t="shared" ref="E898:E961" si="30">ROUNDUP(D898/(1+$L$2),2)</f>
        <v>9.6999999999999993</v>
      </c>
      <c r="F898" s="30" t="s">
        <v>97</v>
      </c>
      <c r="G898" s="33">
        <f t="shared" si="29"/>
        <v>10.18</v>
      </c>
    </row>
    <row r="899" spans="1:7">
      <c r="A899" s="29">
        <v>42186</v>
      </c>
      <c r="B899" s="30" t="s">
        <v>3064</v>
      </c>
      <c r="C899" s="31" t="s">
        <v>2842</v>
      </c>
      <c r="D899" s="32">
        <v>9411.7800000000007</v>
      </c>
      <c r="E899" s="37">
        <f t="shared" si="30"/>
        <v>7632</v>
      </c>
      <c r="F899" s="30" t="s">
        <v>97</v>
      </c>
      <c r="G899" s="33">
        <f t="shared" si="29"/>
        <v>8006.59</v>
      </c>
    </row>
    <row r="900" spans="1:7">
      <c r="A900" s="29">
        <v>41352</v>
      </c>
      <c r="B900" s="30" t="s">
        <v>3327</v>
      </c>
      <c r="C900" s="31" t="s">
        <v>2485</v>
      </c>
      <c r="D900" s="32">
        <v>178.11</v>
      </c>
      <c r="E900" s="37">
        <f t="shared" si="30"/>
        <v>144.43</v>
      </c>
      <c r="F900" s="30" t="s">
        <v>97</v>
      </c>
      <c r="G900" s="33">
        <f t="shared" si="29"/>
        <v>151.52000000000001</v>
      </c>
    </row>
    <row r="901" spans="1:7">
      <c r="A901" s="29">
        <v>41340</v>
      </c>
      <c r="B901" s="30" t="s">
        <v>3066</v>
      </c>
      <c r="C901" s="31" t="s">
        <v>81</v>
      </c>
      <c r="D901" s="32">
        <v>1202.8699999999999</v>
      </c>
      <c r="E901" s="37">
        <f t="shared" si="30"/>
        <v>975.41</v>
      </c>
      <c r="F901" s="30" t="s">
        <v>97</v>
      </c>
      <c r="G901" s="33">
        <f t="shared" si="29"/>
        <v>1023.29</v>
      </c>
    </row>
    <row r="902" spans="1:7">
      <c r="A902" s="29">
        <v>40331</v>
      </c>
      <c r="B902" s="30" t="s">
        <v>3627</v>
      </c>
      <c r="C902" s="31" t="s">
        <v>2498</v>
      </c>
      <c r="D902" s="32">
        <v>118.22</v>
      </c>
      <c r="E902" s="37">
        <f t="shared" si="30"/>
        <v>95.87</v>
      </c>
      <c r="F902" s="30" t="s">
        <v>3307</v>
      </c>
      <c r="G902" s="33">
        <f t="shared" si="29"/>
        <v>100.58</v>
      </c>
    </row>
    <row r="903" spans="1:7">
      <c r="A903" s="29">
        <v>40403</v>
      </c>
      <c r="B903" s="30" t="s">
        <v>3631</v>
      </c>
      <c r="C903" s="31" t="s">
        <v>81</v>
      </c>
      <c r="D903" s="32">
        <v>258.58</v>
      </c>
      <c r="E903" s="37">
        <f t="shared" si="30"/>
        <v>209.69</v>
      </c>
      <c r="F903" s="30" t="s">
        <v>3307</v>
      </c>
      <c r="G903" s="33">
        <f t="shared" si="29"/>
        <v>219.99</v>
      </c>
    </row>
    <row r="904" spans="1:7">
      <c r="A904" s="29">
        <v>40405</v>
      </c>
      <c r="B904" s="30" t="s">
        <v>3067</v>
      </c>
      <c r="C904" s="31" t="s">
        <v>81</v>
      </c>
      <c r="D904" s="32">
        <v>337.4</v>
      </c>
      <c r="E904" s="37">
        <f t="shared" si="30"/>
        <v>273.60000000000002</v>
      </c>
      <c r="F904" s="30" t="s">
        <v>97</v>
      </c>
      <c r="G904" s="33">
        <f t="shared" si="29"/>
        <v>287.02999999999997</v>
      </c>
    </row>
    <row r="905" spans="1:7">
      <c r="A905" s="29">
        <v>40408</v>
      </c>
      <c r="B905" s="30" t="s">
        <v>3068</v>
      </c>
      <c r="C905" s="31" t="s">
        <v>81</v>
      </c>
      <c r="D905" s="32">
        <v>587.65</v>
      </c>
      <c r="E905" s="37">
        <f t="shared" si="30"/>
        <v>476.53</v>
      </c>
      <c r="F905" s="30" t="s">
        <v>3307</v>
      </c>
      <c r="G905" s="33">
        <f t="shared" si="29"/>
        <v>499.92</v>
      </c>
    </row>
    <row r="906" spans="1:7">
      <c r="A906" s="29">
        <v>40406</v>
      </c>
      <c r="B906" s="30" t="s">
        <v>3864</v>
      </c>
      <c r="C906" s="31" t="s">
        <v>81</v>
      </c>
      <c r="D906" s="32">
        <v>541.91999999999996</v>
      </c>
      <c r="E906" s="37">
        <f t="shared" si="30"/>
        <v>439.45</v>
      </c>
      <c r="F906" s="30" t="s">
        <v>3307</v>
      </c>
      <c r="G906" s="33">
        <f t="shared" si="29"/>
        <v>461.02</v>
      </c>
    </row>
    <row r="907" spans="1:7">
      <c r="A907" s="29">
        <v>40407</v>
      </c>
      <c r="B907" s="30" t="s">
        <v>3866</v>
      </c>
      <c r="C907" s="31" t="s">
        <v>81</v>
      </c>
      <c r="D907" s="32">
        <v>896.75</v>
      </c>
      <c r="E907" s="37">
        <f t="shared" si="30"/>
        <v>727.18</v>
      </c>
      <c r="F907" s="30" t="s">
        <v>3307</v>
      </c>
      <c r="G907" s="33">
        <f t="shared" si="29"/>
        <v>762.88</v>
      </c>
    </row>
    <row r="908" spans="1:7">
      <c r="A908" s="29">
        <v>40409</v>
      </c>
      <c r="B908" s="30" t="s">
        <v>3865</v>
      </c>
      <c r="C908" s="31" t="s">
        <v>81</v>
      </c>
      <c r="D908" s="32">
        <v>988.2</v>
      </c>
      <c r="E908" s="37">
        <f t="shared" si="30"/>
        <v>801.33</v>
      </c>
      <c r="F908" s="30" t="s">
        <v>3307</v>
      </c>
      <c r="G908" s="33">
        <f t="shared" si="29"/>
        <v>840.67</v>
      </c>
    </row>
    <row r="909" spans="1:7">
      <c r="A909" s="29">
        <v>40404</v>
      </c>
      <c r="B909" s="30" t="s">
        <v>3069</v>
      </c>
      <c r="C909" s="31" t="s">
        <v>81</v>
      </c>
      <c r="D909" s="32">
        <v>233.8</v>
      </c>
      <c r="E909" s="37">
        <f t="shared" si="30"/>
        <v>189.59</v>
      </c>
      <c r="F909" s="30" t="s">
        <v>97</v>
      </c>
      <c r="G909" s="33">
        <f t="shared" si="29"/>
        <v>198.9</v>
      </c>
    </row>
    <row r="910" spans="1:7">
      <c r="A910" s="29">
        <v>42051</v>
      </c>
      <c r="B910" s="30" t="s">
        <v>3070</v>
      </c>
      <c r="C910" s="31" t="s">
        <v>81</v>
      </c>
      <c r="D910" s="32">
        <v>1446.48</v>
      </c>
      <c r="E910" s="37">
        <f t="shared" si="30"/>
        <v>1172.95</v>
      </c>
      <c r="F910" s="30" t="s">
        <v>3307</v>
      </c>
      <c r="G910" s="33">
        <f t="shared" si="29"/>
        <v>1230.52</v>
      </c>
    </row>
    <row r="911" spans="1:7">
      <c r="A911" s="29">
        <v>42052</v>
      </c>
      <c r="B911" s="30" t="s">
        <v>3071</v>
      </c>
      <c r="C911" s="31" t="s">
        <v>81</v>
      </c>
      <c r="D911" s="32">
        <v>855.86</v>
      </c>
      <c r="E911" s="37">
        <f t="shared" si="30"/>
        <v>694.02</v>
      </c>
      <c r="F911" s="30" t="s">
        <v>3307</v>
      </c>
      <c r="G911" s="33">
        <f t="shared" si="29"/>
        <v>728.09</v>
      </c>
    </row>
    <row r="912" spans="1:7">
      <c r="A912" s="29">
        <v>40410</v>
      </c>
      <c r="B912" s="30" t="s">
        <v>3632</v>
      </c>
      <c r="C912" s="31" t="s">
        <v>81</v>
      </c>
      <c r="D912" s="32">
        <v>597.54</v>
      </c>
      <c r="E912" s="37">
        <f t="shared" si="30"/>
        <v>484.55</v>
      </c>
      <c r="F912" s="30" t="s">
        <v>3307</v>
      </c>
      <c r="G912" s="33">
        <f t="shared" si="29"/>
        <v>508.34</v>
      </c>
    </row>
    <row r="913" spans="1:7">
      <c r="A913" s="29">
        <v>40309</v>
      </c>
      <c r="B913" s="30" t="s">
        <v>3646</v>
      </c>
      <c r="C913" s="31" t="s">
        <v>2498</v>
      </c>
      <c r="D913" s="32">
        <v>198.61</v>
      </c>
      <c r="E913" s="37">
        <f t="shared" si="30"/>
        <v>161.06</v>
      </c>
      <c r="F913" s="30" t="s">
        <v>3307</v>
      </c>
      <c r="G913" s="33">
        <f t="shared" si="29"/>
        <v>168.97</v>
      </c>
    </row>
    <row r="914" spans="1:7">
      <c r="A914" s="29">
        <v>41258</v>
      </c>
      <c r="B914" s="30" t="s">
        <v>3072</v>
      </c>
      <c r="C914" s="31" t="s">
        <v>81</v>
      </c>
      <c r="D914" s="32">
        <v>278.2</v>
      </c>
      <c r="E914" s="37">
        <f t="shared" si="30"/>
        <v>225.6</v>
      </c>
      <c r="F914" s="30" t="s">
        <v>97</v>
      </c>
      <c r="G914" s="33">
        <f t="shared" si="29"/>
        <v>236.68</v>
      </c>
    </row>
    <row r="915" spans="1:7">
      <c r="A915" s="29">
        <v>41034</v>
      </c>
      <c r="B915" s="30" t="s">
        <v>3073</v>
      </c>
      <c r="C915" s="31" t="s">
        <v>81</v>
      </c>
      <c r="D915" s="32">
        <v>213.99</v>
      </c>
      <c r="E915" s="37">
        <f t="shared" si="30"/>
        <v>173.53</v>
      </c>
      <c r="F915" s="30" t="s">
        <v>97</v>
      </c>
      <c r="G915" s="33">
        <f t="shared" si="29"/>
        <v>182.05</v>
      </c>
    </row>
    <row r="916" spans="1:7">
      <c r="A916" s="29">
        <v>41026</v>
      </c>
      <c r="B916" s="30" t="s">
        <v>3074</v>
      </c>
      <c r="C916" s="31" t="s">
        <v>81</v>
      </c>
      <c r="D916" s="32">
        <v>176.31</v>
      </c>
      <c r="E916" s="37">
        <f t="shared" si="30"/>
        <v>142.97</v>
      </c>
      <c r="F916" s="30" t="s">
        <v>97</v>
      </c>
      <c r="G916" s="33">
        <f t="shared" si="29"/>
        <v>149.99</v>
      </c>
    </row>
    <row r="917" spans="1:7">
      <c r="A917" s="29">
        <v>41022</v>
      </c>
      <c r="B917" s="30" t="s">
        <v>3075</v>
      </c>
      <c r="C917" s="31" t="s">
        <v>81</v>
      </c>
      <c r="D917" s="32">
        <v>164.55</v>
      </c>
      <c r="E917" s="37">
        <f t="shared" si="30"/>
        <v>133.44</v>
      </c>
      <c r="F917" s="30" t="s">
        <v>97</v>
      </c>
      <c r="G917" s="33">
        <f t="shared" si="29"/>
        <v>139.99</v>
      </c>
    </row>
    <row r="918" spans="1:7">
      <c r="A918" s="29">
        <v>41403</v>
      </c>
      <c r="B918" s="30" t="s">
        <v>3680</v>
      </c>
      <c r="C918" s="31" t="s">
        <v>81</v>
      </c>
      <c r="D918" s="32">
        <v>2078.7399999999998</v>
      </c>
      <c r="E918" s="37">
        <f t="shared" si="30"/>
        <v>1685.65</v>
      </c>
      <c r="F918" s="30" t="s">
        <v>97</v>
      </c>
      <c r="G918" s="33">
        <f t="shared" si="29"/>
        <v>1768.39</v>
      </c>
    </row>
    <row r="919" spans="1:7">
      <c r="A919" s="29">
        <v>40398</v>
      </c>
      <c r="B919" s="30" t="s">
        <v>3076</v>
      </c>
      <c r="C919" s="31" t="s">
        <v>2498</v>
      </c>
      <c r="D919" s="32">
        <v>297.2</v>
      </c>
      <c r="E919" s="37">
        <f t="shared" si="30"/>
        <v>241</v>
      </c>
      <c r="F919" s="30" t="s">
        <v>97</v>
      </c>
      <c r="G919" s="33">
        <f t="shared" si="29"/>
        <v>252.83</v>
      </c>
    </row>
    <row r="920" spans="1:7">
      <c r="A920" s="29">
        <v>41036</v>
      </c>
      <c r="B920" s="30" t="s">
        <v>3077</v>
      </c>
      <c r="C920" s="31" t="s">
        <v>3078</v>
      </c>
      <c r="D920" s="32">
        <v>184.27</v>
      </c>
      <c r="E920" s="37">
        <f t="shared" si="30"/>
        <v>149.43</v>
      </c>
      <c r="F920" s="30" t="s">
        <v>97</v>
      </c>
      <c r="G920" s="33">
        <f t="shared" si="29"/>
        <v>156.77000000000001</v>
      </c>
    </row>
    <row r="921" spans="1:7">
      <c r="A921" s="29">
        <v>40381</v>
      </c>
      <c r="B921" s="30" t="s">
        <v>3079</v>
      </c>
      <c r="C921" s="31" t="s">
        <v>2498</v>
      </c>
      <c r="D921" s="32">
        <v>29.1</v>
      </c>
      <c r="E921" s="37">
        <f t="shared" si="30"/>
        <v>23.6</v>
      </c>
      <c r="F921" s="30" t="s">
        <v>97</v>
      </c>
      <c r="G921" s="33">
        <f t="shared" si="29"/>
        <v>24.76</v>
      </c>
    </row>
    <row r="922" spans="1:7">
      <c r="A922" s="29">
        <v>41260</v>
      </c>
      <c r="B922" s="30" t="s">
        <v>3080</v>
      </c>
      <c r="C922" s="31" t="s">
        <v>2485</v>
      </c>
      <c r="D922" s="32">
        <v>1124.33</v>
      </c>
      <c r="E922" s="37">
        <f t="shared" si="30"/>
        <v>911.72</v>
      </c>
      <c r="F922" s="30" t="s">
        <v>3307</v>
      </c>
      <c r="G922" s="33">
        <f t="shared" si="29"/>
        <v>956.47</v>
      </c>
    </row>
    <row r="923" spans="1:7">
      <c r="A923" s="29">
        <v>41045</v>
      </c>
      <c r="B923" s="30" t="s">
        <v>3081</v>
      </c>
      <c r="C923" s="31" t="s">
        <v>2485</v>
      </c>
      <c r="D923" s="32">
        <v>1072.97</v>
      </c>
      <c r="E923" s="37">
        <f t="shared" si="30"/>
        <v>870.07</v>
      </c>
      <c r="F923" s="30" t="s">
        <v>3307</v>
      </c>
      <c r="G923" s="33">
        <f t="shared" si="29"/>
        <v>912.78</v>
      </c>
    </row>
    <row r="924" spans="1:7">
      <c r="A924" s="29">
        <v>40387</v>
      </c>
      <c r="B924" s="30" t="s">
        <v>3323</v>
      </c>
      <c r="C924" s="31" t="s">
        <v>3082</v>
      </c>
      <c r="D924" s="32">
        <v>133.83000000000001</v>
      </c>
      <c r="E924" s="37">
        <f t="shared" si="30"/>
        <v>108.53</v>
      </c>
      <c r="F924" s="30" t="s">
        <v>3307</v>
      </c>
      <c r="G924" s="33">
        <f t="shared" si="29"/>
        <v>113.86</v>
      </c>
    </row>
    <row r="925" spans="1:7">
      <c r="A925" s="29">
        <v>40339</v>
      </c>
      <c r="B925" s="30" t="s">
        <v>3083</v>
      </c>
      <c r="C925" s="31" t="s">
        <v>81</v>
      </c>
      <c r="D925" s="32">
        <v>153.65</v>
      </c>
      <c r="E925" s="37">
        <f t="shared" si="30"/>
        <v>124.6</v>
      </c>
      <c r="F925" s="30" t="s">
        <v>97</v>
      </c>
      <c r="G925" s="33">
        <f t="shared" si="29"/>
        <v>130.72</v>
      </c>
    </row>
    <row r="926" spans="1:7">
      <c r="A926" s="29">
        <v>40379</v>
      </c>
      <c r="B926" s="30" t="s">
        <v>3084</v>
      </c>
      <c r="C926" s="31" t="s">
        <v>19</v>
      </c>
      <c r="D926" s="32">
        <v>23.36</v>
      </c>
      <c r="E926" s="37">
        <f t="shared" si="30"/>
        <v>18.95</v>
      </c>
      <c r="F926" s="30" t="s">
        <v>3307</v>
      </c>
      <c r="G926" s="33">
        <f t="shared" si="29"/>
        <v>19.89</v>
      </c>
    </row>
    <row r="927" spans="1:7">
      <c r="A927" s="29">
        <v>42875</v>
      </c>
      <c r="B927" s="30" t="s">
        <v>3085</v>
      </c>
      <c r="C927" s="31" t="s">
        <v>81</v>
      </c>
      <c r="D927" s="32">
        <v>84.78</v>
      </c>
      <c r="E927" s="37">
        <f t="shared" si="30"/>
        <v>68.75</v>
      </c>
      <c r="F927" s="30" t="s">
        <v>97</v>
      </c>
      <c r="G927" s="33">
        <f t="shared" si="29"/>
        <v>72.13</v>
      </c>
    </row>
    <row r="928" spans="1:7">
      <c r="A928" s="29">
        <v>42045</v>
      </c>
      <c r="B928" s="30" t="s">
        <v>3324</v>
      </c>
      <c r="C928" s="31" t="s">
        <v>75</v>
      </c>
      <c r="D928" s="32">
        <v>10.4</v>
      </c>
      <c r="E928" s="37">
        <f t="shared" si="30"/>
        <v>8.44</v>
      </c>
      <c r="F928" s="30" t="s">
        <v>97</v>
      </c>
      <c r="G928" s="33">
        <f t="shared" si="29"/>
        <v>8.86</v>
      </c>
    </row>
    <row r="929" spans="1:7">
      <c r="A929" s="29">
        <v>40991</v>
      </c>
      <c r="B929" s="30" t="s">
        <v>3394</v>
      </c>
      <c r="C929" s="31" t="s">
        <v>19</v>
      </c>
      <c r="D929" s="32">
        <v>58.7</v>
      </c>
      <c r="E929" s="37">
        <f t="shared" si="30"/>
        <v>47.6</v>
      </c>
      <c r="F929" s="30" t="s">
        <v>97</v>
      </c>
      <c r="G929" s="33">
        <f t="shared" si="29"/>
        <v>49.94</v>
      </c>
    </row>
    <row r="930" spans="1:7">
      <c r="A930" s="29">
        <v>40382</v>
      </c>
      <c r="B930" s="30" t="s">
        <v>3086</v>
      </c>
      <c r="C930" s="31" t="s">
        <v>75</v>
      </c>
      <c r="D930" s="32">
        <v>806.74</v>
      </c>
      <c r="E930" s="37">
        <f t="shared" si="30"/>
        <v>654.19000000000005</v>
      </c>
      <c r="F930" s="30" t="s">
        <v>97</v>
      </c>
      <c r="G930" s="33">
        <f t="shared" si="29"/>
        <v>686.3</v>
      </c>
    </row>
    <row r="931" spans="1:7">
      <c r="A931" s="29">
        <v>42660</v>
      </c>
      <c r="B931" s="30" t="s">
        <v>3417</v>
      </c>
      <c r="C931" s="31" t="s">
        <v>75</v>
      </c>
      <c r="D931" s="32">
        <v>1065.07</v>
      </c>
      <c r="E931" s="37">
        <f t="shared" si="30"/>
        <v>863.67</v>
      </c>
      <c r="F931" s="30" t="s">
        <v>97</v>
      </c>
      <c r="G931" s="33">
        <f t="shared" si="29"/>
        <v>906.06</v>
      </c>
    </row>
    <row r="932" spans="1:7">
      <c r="A932" s="29">
        <v>40401</v>
      </c>
      <c r="B932" s="30" t="s">
        <v>3087</v>
      </c>
      <c r="C932" s="31" t="s">
        <v>2485</v>
      </c>
      <c r="D932" s="32">
        <v>1064.73</v>
      </c>
      <c r="E932" s="37">
        <f t="shared" si="30"/>
        <v>863.39</v>
      </c>
      <c r="F932" s="30" t="s">
        <v>3307</v>
      </c>
      <c r="G932" s="33">
        <f t="shared" si="29"/>
        <v>905.77</v>
      </c>
    </row>
    <row r="933" spans="1:7">
      <c r="A933" s="29">
        <v>41200</v>
      </c>
      <c r="B933" s="30" t="s">
        <v>3420</v>
      </c>
      <c r="C933" s="31" t="s">
        <v>2485</v>
      </c>
      <c r="D933" s="32">
        <v>30.04</v>
      </c>
      <c r="E933" s="37">
        <f t="shared" si="30"/>
        <v>24.36</v>
      </c>
      <c r="F933" s="30" t="s">
        <v>97</v>
      </c>
      <c r="G933" s="33">
        <f t="shared" si="29"/>
        <v>25.56</v>
      </c>
    </row>
    <row r="934" spans="1:7">
      <c r="A934" s="29">
        <v>42876</v>
      </c>
      <c r="B934" s="30" t="s">
        <v>3622</v>
      </c>
      <c r="C934" s="31" t="s">
        <v>2498</v>
      </c>
      <c r="D934" s="32">
        <v>235.43</v>
      </c>
      <c r="E934" s="37">
        <f t="shared" si="30"/>
        <v>190.91</v>
      </c>
      <c r="F934" s="30" t="s">
        <v>97</v>
      </c>
      <c r="G934" s="33">
        <f t="shared" si="29"/>
        <v>200.29</v>
      </c>
    </row>
    <row r="935" spans="1:7">
      <c r="A935" s="29">
        <v>42239</v>
      </c>
      <c r="B935" s="30" t="s">
        <v>3624</v>
      </c>
      <c r="C935" s="31" t="s">
        <v>75</v>
      </c>
      <c r="D935" s="32">
        <v>200.9</v>
      </c>
      <c r="E935" s="37">
        <f t="shared" si="30"/>
        <v>162.91</v>
      </c>
      <c r="F935" s="30" t="s">
        <v>3307</v>
      </c>
      <c r="G935" s="33">
        <f t="shared" si="29"/>
        <v>170.91</v>
      </c>
    </row>
    <row r="936" spans="1:7">
      <c r="A936" s="29">
        <v>40329</v>
      </c>
      <c r="B936" s="30" t="s">
        <v>3626</v>
      </c>
      <c r="C936" s="31" t="s">
        <v>75</v>
      </c>
      <c r="D936" s="32">
        <v>215.68</v>
      </c>
      <c r="E936" s="37">
        <f t="shared" si="30"/>
        <v>174.9</v>
      </c>
      <c r="F936" s="30" t="s">
        <v>3307</v>
      </c>
      <c r="G936" s="33">
        <f t="shared" si="29"/>
        <v>183.49</v>
      </c>
    </row>
    <row r="937" spans="1:7">
      <c r="A937" s="29">
        <v>41195</v>
      </c>
      <c r="B937" s="30" t="s">
        <v>3088</v>
      </c>
      <c r="C937" s="31" t="s">
        <v>19</v>
      </c>
      <c r="D937" s="32">
        <v>24.35</v>
      </c>
      <c r="E937" s="37">
        <f t="shared" si="30"/>
        <v>19.75</v>
      </c>
      <c r="F937" s="30" t="s">
        <v>97</v>
      </c>
      <c r="G937" s="33">
        <f t="shared" si="29"/>
        <v>20.72</v>
      </c>
    </row>
    <row r="938" spans="1:7">
      <c r="A938" s="29">
        <v>40315</v>
      </c>
      <c r="B938" s="30" t="s">
        <v>3636</v>
      </c>
      <c r="C938" s="31" t="s">
        <v>2498</v>
      </c>
      <c r="D938" s="32">
        <v>343.27</v>
      </c>
      <c r="E938" s="37">
        <f t="shared" si="30"/>
        <v>278.36</v>
      </c>
      <c r="F938" s="30" t="s">
        <v>3307</v>
      </c>
      <c r="G938" s="33">
        <f t="shared" si="29"/>
        <v>292.02999999999997</v>
      </c>
    </row>
    <row r="939" spans="1:7">
      <c r="A939" s="29">
        <v>40314</v>
      </c>
      <c r="B939" s="30" t="s">
        <v>3643</v>
      </c>
      <c r="C939" s="31" t="s">
        <v>2498</v>
      </c>
      <c r="D939" s="32">
        <v>136.16</v>
      </c>
      <c r="E939" s="37">
        <f t="shared" si="30"/>
        <v>110.42</v>
      </c>
      <c r="F939" s="30" t="s">
        <v>3307</v>
      </c>
      <c r="G939" s="33">
        <f t="shared" si="29"/>
        <v>115.84</v>
      </c>
    </row>
    <row r="940" spans="1:7">
      <c r="A940" s="29">
        <v>40321</v>
      </c>
      <c r="B940" s="30" t="s">
        <v>3647</v>
      </c>
      <c r="C940" s="31" t="s">
        <v>2498</v>
      </c>
      <c r="D940" s="32">
        <v>99.37</v>
      </c>
      <c r="E940" s="37">
        <f t="shared" si="30"/>
        <v>80.58</v>
      </c>
      <c r="F940" s="30" t="s">
        <v>3307</v>
      </c>
      <c r="G940" s="33">
        <f t="shared" si="29"/>
        <v>84.54</v>
      </c>
    </row>
    <row r="941" spans="1:7">
      <c r="A941" s="29">
        <v>40323</v>
      </c>
      <c r="B941" s="30" t="s">
        <v>3648</v>
      </c>
      <c r="C941" s="31" t="s">
        <v>2498</v>
      </c>
      <c r="D941" s="32">
        <v>102.45</v>
      </c>
      <c r="E941" s="37">
        <f t="shared" si="30"/>
        <v>83.08</v>
      </c>
      <c r="F941" s="30" t="s">
        <v>3307</v>
      </c>
      <c r="G941" s="33">
        <f t="shared" si="29"/>
        <v>87.16</v>
      </c>
    </row>
    <row r="942" spans="1:7">
      <c r="A942" s="29">
        <v>40324</v>
      </c>
      <c r="B942" s="30" t="s">
        <v>3649</v>
      </c>
      <c r="C942" s="31" t="s">
        <v>2498</v>
      </c>
      <c r="D942" s="32">
        <v>89.6</v>
      </c>
      <c r="E942" s="37">
        <f t="shared" si="30"/>
        <v>72.66</v>
      </c>
      <c r="F942" s="30" t="s">
        <v>3307</v>
      </c>
      <c r="G942" s="33">
        <f t="shared" ref="G942:G990" si="31">ROUNDUP(E942*$H$2,2)</f>
        <v>76.23</v>
      </c>
    </row>
    <row r="943" spans="1:7">
      <c r="A943" s="29">
        <v>40325</v>
      </c>
      <c r="B943" s="30" t="s">
        <v>3650</v>
      </c>
      <c r="C943" s="31" t="s">
        <v>2498</v>
      </c>
      <c r="D943" s="32">
        <v>78.290000000000006</v>
      </c>
      <c r="E943" s="37">
        <f t="shared" si="30"/>
        <v>63.49</v>
      </c>
      <c r="F943" s="30" t="s">
        <v>3307</v>
      </c>
      <c r="G943" s="33">
        <f t="shared" si="31"/>
        <v>66.61</v>
      </c>
    </row>
    <row r="944" spans="1:7">
      <c r="A944" s="29">
        <v>40319</v>
      </c>
      <c r="B944" s="30" t="s">
        <v>3651</v>
      </c>
      <c r="C944" s="31" t="s">
        <v>2498</v>
      </c>
      <c r="D944" s="32">
        <v>136.08000000000001</v>
      </c>
      <c r="E944" s="37">
        <f t="shared" si="30"/>
        <v>110.35</v>
      </c>
      <c r="F944" s="30" t="s">
        <v>3307</v>
      </c>
      <c r="G944" s="33">
        <f t="shared" si="31"/>
        <v>115.77</v>
      </c>
    </row>
    <row r="945" spans="1:7">
      <c r="A945" s="29">
        <v>40320</v>
      </c>
      <c r="B945" s="30" t="s">
        <v>3652</v>
      </c>
      <c r="C945" s="31" t="s">
        <v>2498</v>
      </c>
      <c r="D945" s="32">
        <v>138.43</v>
      </c>
      <c r="E945" s="37">
        <f t="shared" si="30"/>
        <v>112.26</v>
      </c>
      <c r="F945" s="30" t="s">
        <v>3307</v>
      </c>
      <c r="G945" s="33">
        <f t="shared" si="31"/>
        <v>117.77</v>
      </c>
    </row>
    <row r="946" spans="1:7">
      <c r="A946" s="29">
        <v>40322</v>
      </c>
      <c r="B946" s="30" t="s">
        <v>3653</v>
      </c>
      <c r="C946" s="31" t="s">
        <v>2498</v>
      </c>
      <c r="D946" s="32">
        <v>143.65</v>
      </c>
      <c r="E946" s="37">
        <f t="shared" si="30"/>
        <v>116.49</v>
      </c>
      <c r="F946" s="30" t="s">
        <v>3307</v>
      </c>
      <c r="G946" s="33">
        <f t="shared" si="31"/>
        <v>122.21</v>
      </c>
    </row>
    <row r="947" spans="1:7">
      <c r="A947" s="29">
        <v>40342</v>
      </c>
      <c r="B947" s="30" t="s">
        <v>3657</v>
      </c>
      <c r="C947" s="31" t="s">
        <v>2485</v>
      </c>
      <c r="D947" s="32">
        <v>54.54</v>
      </c>
      <c r="E947" s="37">
        <f t="shared" si="30"/>
        <v>44.23</v>
      </c>
      <c r="F947" s="30" t="s">
        <v>97</v>
      </c>
      <c r="G947" s="33">
        <f t="shared" si="31"/>
        <v>46.41</v>
      </c>
    </row>
    <row r="948" spans="1:7">
      <c r="A948" s="29">
        <v>40338</v>
      </c>
      <c r="B948" s="30" t="s">
        <v>3089</v>
      </c>
      <c r="C948" s="31" t="s">
        <v>2485</v>
      </c>
      <c r="D948" s="32">
        <v>34.549999999999997</v>
      </c>
      <c r="E948" s="37">
        <f t="shared" si="30"/>
        <v>28.02</v>
      </c>
      <c r="F948" s="30" t="s">
        <v>97</v>
      </c>
      <c r="G948" s="33">
        <f t="shared" si="31"/>
        <v>29.4</v>
      </c>
    </row>
    <row r="949" spans="1:7">
      <c r="A949" s="29">
        <v>40341</v>
      </c>
      <c r="B949" s="30" t="s">
        <v>3658</v>
      </c>
      <c r="C949" s="31" t="s">
        <v>2485</v>
      </c>
      <c r="D949" s="32">
        <v>10.56</v>
      </c>
      <c r="E949" s="37">
        <f t="shared" si="30"/>
        <v>8.57</v>
      </c>
      <c r="F949" s="30" t="s">
        <v>97</v>
      </c>
      <c r="G949" s="33">
        <f t="shared" si="31"/>
        <v>9</v>
      </c>
    </row>
    <row r="950" spans="1:7">
      <c r="A950" s="29">
        <v>40416</v>
      </c>
      <c r="B950" s="30" t="s">
        <v>3090</v>
      </c>
      <c r="C950" s="31" t="s">
        <v>81</v>
      </c>
      <c r="D950" s="32">
        <v>458.09</v>
      </c>
      <c r="E950" s="37">
        <f t="shared" si="30"/>
        <v>371.47</v>
      </c>
      <c r="F950" s="30" t="s">
        <v>97</v>
      </c>
      <c r="G950" s="33">
        <f t="shared" si="31"/>
        <v>389.71</v>
      </c>
    </row>
    <row r="951" spans="1:7">
      <c r="A951" s="29">
        <v>40388</v>
      </c>
      <c r="B951" s="30" t="s">
        <v>3091</v>
      </c>
      <c r="C951" s="31" t="s">
        <v>81</v>
      </c>
      <c r="D951" s="32">
        <v>364.8</v>
      </c>
      <c r="E951" s="37">
        <f t="shared" si="30"/>
        <v>295.82</v>
      </c>
      <c r="F951" s="30" t="s">
        <v>97</v>
      </c>
      <c r="G951" s="33">
        <f t="shared" si="31"/>
        <v>310.33999999999997</v>
      </c>
    </row>
    <row r="952" spans="1:7">
      <c r="A952" s="29">
        <v>40402</v>
      </c>
      <c r="B952" s="30" t="s">
        <v>3092</v>
      </c>
      <c r="C952" s="31" t="s">
        <v>2498</v>
      </c>
      <c r="D952" s="32">
        <v>19.68</v>
      </c>
      <c r="E952" s="37">
        <f t="shared" si="30"/>
        <v>15.96</v>
      </c>
      <c r="F952" s="30" t="s">
        <v>97</v>
      </c>
      <c r="G952" s="33">
        <f t="shared" si="31"/>
        <v>16.75</v>
      </c>
    </row>
    <row r="953" spans="1:7">
      <c r="A953" s="29">
        <v>41033</v>
      </c>
      <c r="B953" s="30" t="s">
        <v>3093</v>
      </c>
      <c r="C953" s="31" t="s">
        <v>3094</v>
      </c>
      <c r="D953" s="32">
        <v>48.68</v>
      </c>
      <c r="E953" s="37">
        <f t="shared" si="30"/>
        <v>39.479999999999997</v>
      </c>
      <c r="F953" s="30" t="s">
        <v>97</v>
      </c>
      <c r="G953" s="33">
        <f t="shared" si="31"/>
        <v>41.42</v>
      </c>
    </row>
    <row r="954" spans="1:7">
      <c r="A954" s="29">
        <v>41233</v>
      </c>
      <c r="B954" s="30" t="s">
        <v>3095</v>
      </c>
      <c r="C954" s="31" t="s">
        <v>19</v>
      </c>
      <c r="D954" s="32">
        <v>564.97</v>
      </c>
      <c r="E954" s="37">
        <f t="shared" si="30"/>
        <v>458.14</v>
      </c>
      <c r="F954" s="30" t="s">
        <v>97</v>
      </c>
      <c r="G954" s="33">
        <f t="shared" si="31"/>
        <v>480.63</v>
      </c>
    </row>
    <row r="955" spans="1:7">
      <c r="A955" s="29">
        <v>40386</v>
      </c>
      <c r="B955" s="30" t="s">
        <v>3096</v>
      </c>
      <c r="C955" s="31" t="s">
        <v>81</v>
      </c>
      <c r="D955" s="32">
        <v>275.33</v>
      </c>
      <c r="E955" s="37">
        <f t="shared" si="30"/>
        <v>223.27</v>
      </c>
      <c r="F955" s="30" t="s">
        <v>3307</v>
      </c>
      <c r="G955" s="33">
        <f t="shared" si="31"/>
        <v>234.23</v>
      </c>
    </row>
    <row r="956" spans="1:7">
      <c r="A956" s="29">
        <v>41199</v>
      </c>
      <c r="B956" s="30" t="s">
        <v>3670</v>
      </c>
      <c r="C956" s="31" t="s">
        <v>81</v>
      </c>
      <c r="D956" s="32">
        <v>71.260000000000005</v>
      </c>
      <c r="E956" s="37">
        <f t="shared" si="30"/>
        <v>57.79</v>
      </c>
      <c r="F956" s="30" t="s">
        <v>97</v>
      </c>
      <c r="G956" s="33">
        <f t="shared" si="31"/>
        <v>60.63</v>
      </c>
    </row>
    <row r="957" spans="1:7">
      <c r="A957" s="29">
        <v>42529</v>
      </c>
      <c r="B957" s="30" t="s">
        <v>3863</v>
      </c>
      <c r="C957" s="31" t="s">
        <v>81</v>
      </c>
      <c r="D957" s="32">
        <v>483.57</v>
      </c>
      <c r="E957" s="37">
        <f t="shared" si="30"/>
        <v>392.13</v>
      </c>
      <c r="F957" s="30" t="s">
        <v>97</v>
      </c>
      <c r="G957" s="33">
        <f t="shared" si="31"/>
        <v>411.38</v>
      </c>
    </row>
    <row r="958" spans="1:7">
      <c r="A958" s="29">
        <v>40384</v>
      </c>
      <c r="B958" s="30" t="s">
        <v>3862</v>
      </c>
      <c r="C958" s="31" t="s">
        <v>81</v>
      </c>
      <c r="D958" s="32">
        <v>1518.11</v>
      </c>
      <c r="E958" s="37">
        <f t="shared" si="30"/>
        <v>1231.04</v>
      </c>
      <c r="F958" s="30" t="s">
        <v>97</v>
      </c>
      <c r="G958" s="33">
        <f t="shared" si="31"/>
        <v>1291.47</v>
      </c>
    </row>
    <row r="959" spans="1:7">
      <c r="A959" s="29">
        <v>40385</v>
      </c>
      <c r="B959" s="30" t="s">
        <v>3861</v>
      </c>
      <c r="C959" s="31" t="s">
        <v>81</v>
      </c>
      <c r="D959" s="32">
        <v>1567.92</v>
      </c>
      <c r="E959" s="37">
        <f t="shared" si="30"/>
        <v>1271.43</v>
      </c>
      <c r="F959" s="30" t="s">
        <v>97</v>
      </c>
      <c r="G959" s="33">
        <f t="shared" si="31"/>
        <v>1333.84</v>
      </c>
    </row>
    <row r="960" spans="1:7">
      <c r="A960" s="29">
        <v>40393</v>
      </c>
      <c r="B960" s="30" t="s">
        <v>3097</v>
      </c>
      <c r="C960" s="31" t="s">
        <v>81</v>
      </c>
      <c r="D960" s="32">
        <v>22.99</v>
      </c>
      <c r="E960" s="37">
        <f t="shared" si="30"/>
        <v>18.649999999999999</v>
      </c>
      <c r="F960" s="30" t="s">
        <v>97</v>
      </c>
      <c r="G960" s="33">
        <f t="shared" si="31"/>
        <v>19.57</v>
      </c>
    </row>
    <row r="961" spans="1:7">
      <c r="A961" s="29">
        <v>40394</v>
      </c>
      <c r="B961" s="30" t="s">
        <v>3098</v>
      </c>
      <c r="C961" s="31" t="s">
        <v>81</v>
      </c>
      <c r="D961" s="32">
        <v>26.9</v>
      </c>
      <c r="E961" s="37">
        <f t="shared" si="30"/>
        <v>21.82</v>
      </c>
      <c r="F961" s="30" t="s">
        <v>97</v>
      </c>
      <c r="G961" s="33">
        <f t="shared" si="31"/>
        <v>22.9</v>
      </c>
    </row>
    <row r="962" spans="1:7">
      <c r="A962" s="29">
        <v>40390</v>
      </c>
      <c r="B962" s="30" t="s">
        <v>3099</v>
      </c>
      <c r="C962" s="31" t="s">
        <v>2498</v>
      </c>
      <c r="D962" s="32">
        <v>4.74</v>
      </c>
      <c r="E962" s="37">
        <f t="shared" ref="E962:E1024" si="32">ROUNDUP(D962/(1+$L$2),2)</f>
        <v>3.85</v>
      </c>
      <c r="F962" s="30" t="s">
        <v>97</v>
      </c>
      <c r="G962" s="33">
        <f t="shared" si="31"/>
        <v>4.04</v>
      </c>
    </row>
    <row r="963" spans="1:7">
      <c r="A963" s="29">
        <v>42256</v>
      </c>
      <c r="B963" s="30" t="s">
        <v>3717</v>
      </c>
      <c r="C963" s="31" t="s">
        <v>2498</v>
      </c>
      <c r="D963" s="32">
        <v>5282.36</v>
      </c>
      <c r="E963" s="37">
        <f t="shared" si="32"/>
        <v>4283.46</v>
      </c>
      <c r="F963" s="30" t="s">
        <v>3307</v>
      </c>
      <c r="G963" s="33">
        <f t="shared" si="31"/>
        <v>4493.7</v>
      </c>
    </row>
    <row r="964" spans="1:7">
      <c r="A964" s="29">
        <v>40400</v>
      </c>
      <c r="B964" s="30" t="s">
        <v>3100</v>
      </c>
      <c r="C964" s="31" t="s">
        <v>19</v>
      </c>
      <c r="D964" s="32">
        <v>20.56</v>
      </c>
      <c r="E964" s="37">
        <f t="shared" si="32"/>
        <v>16.68</v>
      </c>
      <c r="F964" s="30" t="s">
        <v>3307</v>
      </c>
      <c r="G964" s="33">
        <f t="shared" si="31"/>
        <v>17.5</v>
      </c>
    </row>
    <row r="965" spans="1:7">
      <c r="A965" s="29">
        <v>41201</v>
      </c>
      <c r="B965" s="30" t="s">
        <v>3728</v>
      </c>
      <c r="C965" s="31" t="s">
        <v>2498</v>
      </c>
      <c r="D965" s="32">
        <v>404.82</v>
      </c>
      <c r="E965" s="37">
        <f t="shared" si="32"/>
        <v>328.27</v>
      </c>
      <c r="F965" s="30" t="s">
        <v>97</v>
      </c>
      <c r="G965" s="33">
        <f t="shared" si="31"/>
        <v>344.39</v>
      </c>
    </row>
    <row r="966" spans="1:7">
      <c r="A966" s="29">
        <v>41035</v>
      </c>
      <c r="B966" s="30" t="s">
        <v>3101</v>
      </c>
      <c r="C966" s="31" t="s">
        <v>81</v>
      </c>
      <c r="D966" s="32">
        <v>156.43</v>
      </c>
      <c r="E966" s="37">
        <f t="shared" si="32"/>
        <v>126.85</v>
      </c>
      <c r="F966" s="30" t="s">
        <v>97</v>
      </c>
      <c r="G966" s="33">
        <f t="shared" si="31"/>
        <v>133.08000000000001</v>
      </c>
    </row>
    <row r="967" spans="1:7">
      <c r="A967" s="29">
        <v>41263</v>
      </c>
      <c r="B967" s="30" t="s">
        <v>3102</v>
      </c>
      <c r="C967" s="31" t="s">
        <v>81</v>
      </c>
      <c r="D967" s="32">
        <v>226.21</v>
      </c>
      <c r="E967" s="37">
        <f t="shared" si="32"/>
        <v>183.44</v>
      </c>
      <c r="F967" s="30" t="s">
        <v>97</v>
      </c>
      <c r="G967" s="33">
        <f t="shared" si="31"/>
        <v>192.45</v>
      </c>
    </row>
    <row r="968" spans="1:7">
      <c r="A968" s="29">
        <v>41089</v>
      </c>
      <c r="B968" s="30" t="s">
        <v>3103</v>
      </c>
      <c r="C968" s="31" t="s">
        <v>81</v>
      </c>
      <c r="D968" s="32">
        <v>233.88</v>
      </c>
      <c r="E968" s="37">
        <f t="shared" si="32"/>
        <v>189.66</v>
      </c>
      <c r="F968" s="30" t="s">
        <v>97</v>
      </c>
      <c r="G968" s="33">
        <f t="shared" si="31"/>
        <v>198.97</v>
      </c>
    </row>
    <row r="969" spans="1:7">
      <c r="A969" s="29">
        <v>41039</v>
      </c>
      <c r="B969" s="30" t="s">
        <v>3771</v>
      </c>
      <c r="C969" s="31" t="s">
        <v>81</v>
      </c>
      <c r="D969" s="32">
        <v>303.47000000000003</v>
      </c>
      <c r="E969" s="37">
        <f t="shared" si="32"/>
        <v>246.09</v>
      </c>
      <c r="F969" s="30" t="s">
        <v>97</v>
      </c>
      <c r="G969" s="33">
        <f t="shared" si="31"/>
        <v>258.17</v>
      </c>
    </row>
    <row r="970" spans="1:7">
      <c r="A970" s="29">
        <v>41030</v>
      </c>
      <c r="B970" s="30" t="s">
        <v>3104</v>
      </c>
      <c r="C970" s="31" t="s">
        <v>81</v>
      </c>
      <c r="D970" s="32">
        <v>212.03</v>
      </c>
      <c r="E970" s="37">
        <f t="shared" si="32"/>
        <v>171.94</v>
      </c>
      <c r="F970" s="30" t="s">
        <v>97</v>
      </c>
      <c r="G970" s="33">
        <f t="shared" si="31"/>
        <v>180.38</v>
      </c>
    </row>
    <row r="971" spans="1:7">
      <c r="A971" s="29">
        <v>42043</v>
      </c>
      <c r="B971" s="30" t="s">
        <v>3340</v>
      </c>
      <c r="C971" s="31" t="s">
        <v>2472</v>
      </c>
      <c r="D971" s="32">
        <v>0</v>
      </c>
      <c r="E971" s="37">
        <f t="shared" si="32"/>
        <v>0</v>
      </c>
      <c r="F971" s="30" t="s">
        <v>97</v>
      </c>
      <c r="G971" s="33">
        <f t="shared" si="31"/>
        <v>0</v>
      </c>
    </row>
    <row r="972" spans="1:7">
      <c r="A972" s="29">
        <v>42512</v>
      </c>
      <c r="B972" s="30" t="s">
        <v>146</v>
      </c>
      <c r="C972" s="31" t="s">
        <v>75</v>
      </c>
      <c r="D972" s="32">
        <v>4.51</v>
      </c>
      <c r="E972" s="37">
        <f t="shared" si="32"/>
        <v>3.66</v>
      </c>
      <c r="F972" s="30" t="s">
        <v>97</v>
      </c>
      <c r="G972" s="33">
        <f t="shared" si="31"/>
        <v>3.84</v>
      </c>
    </row>
    <row r="973" spans="1:7">
      <c r="A973" s="29">
        <v>42513</v>
      </c>
      <c r="B973" s="30" t="s">
        <v>3382</v>
      </c>
      <c r="C973" s="31" t="s">
        <v>75</v>
      </c>
      <c r="D973" s="32">
        <v>5.85</v>
      </c>
      <c r="E973" s="37">
        <f t="shared" si="32"/>
        <v>4.75</v>
      </c>
      <c r="F973" s="30" t="s">
        <v>97</v>
      </c>
      <c r="G973" s="33">
        <f t="shared" si="31"/>
        <v>4.99</v>
      </c>
    </row>
    <row r="974" spans="1:7">
      <c r="A974" s="29">
        <v>42514</v>
      </c>
      <c r="B974" s="30" t="s">
        <v>3105</v>
      </c>
      <c r="C974" s="31" t="s">
        <v>75</v>
      </c>
      <c r="D974" s="32">
        <v>8.48</v>
      </c>
      <c r="E974" s="37">
        <f t="shared" si="32"/>
        <v>6.88</v>
      </c>
      <c r="F974" s="30" t="s">
        <v>97</v>
      </c>
      <c r="G974" s="33">
        <f t="shared" si="31"/>
        <v>7.22</v>
      </c>
    </row>
    <row r="975" spans="1:7">
      <c r="A975" s="29">
        <v>43349</v>
      </c>
      <c r="B975" s="30" t="s">
        <v>3397</v>
      </c>
      <c r="C975" s="31" t="s">
        <v>75</v>
      </c>
      <c r="D975" s="32">
        <v>9.2100000000000009</v>
      </c>
      <c r="E975" s="37">
        <f t="shared" si="32"/>
        <v>7.47</v>
      </c>
      <c r="F975" s="30" t="s">
        <v>97</v>
      </c>
      <c r="G975" s="33">
        <f t="shared" si="31"/>
        <v>7.84</v>
      </c>
    </row>
    <row r="976" spans="1:7">
      <c r="A976" s="29">
        <v>42515</v>
      </c>
      <c r="B976" s="30" t="s">
        <v>132</v>
      </c>
      <c r="C976" s="31" t="s">
        <v>75</v>
      </c>
      <c r="D976" s="32">
        <v>7.1</v>
      </c>
      <c r="E976" s="37">
        <f t="shared" si="32"/>
        <v>5.76</v>
      </c>
      <c r="F976" s="30" t="s">
        <v>97</v>
      </c>
      <c r="G976" s="33">
        <f t="shared" si="31"/>
        <v>6.05</v>
      </c>
    </row>
    <row r="977" spans="1:7">
      <c r="A977" s="29">
        <v>42523</v>
      </c>
      <c r="B977" s="30" t="s">
        <v>3106</v>
      </c>
      <c r="C977" s="31" t="s">
        <v>75</v>
      </c>
      <c r="D977" s="32">
        <v>11.28</v>
      </c>
      <c r="E977" s="37">
        <f t="shared" si="32"/>
        <v>9.15</v>
      </c>
      <c r="F977" s="30" t="s">
        <v>97</v>
      </c>
      <c r="G977" s="33">
        <f t="shared" si="31"/>
        <v>9.6</v>
      </c>
    </row>
    <row r="978" spans="1:7">
      <c r="A978" s="29">
        <v>42576</v>
      </c>
      <c r="B978" s="30" t="s">
        <v>3551</v>
      </c>
      <c r="C978" s="31" t="s">
        <v>75</v>
      </c>
      <c r="D978" s="32">
        <v>126.57</v>
      </c>
      <c r="E978" s="37">
        <f t="shared" si="32"/>
        <v>102.64</v>
      </c>
      <c r="F978" s="30" t="s">
        <v>97</v>
      </c>
      <c r="G978" s="33">
        <f t="shared" si="31"/>
        <v>107.68</v>
      </c>
    </row>
    <row r="979" spans="1:7">
      <c r="A979" s="29">
        <v>42577</v>
      </c>
      <c r="B979" s="30" t="s">
        <v>3107</v>
      </c>
      <c r="C979" s="31" t="s">
        <v>75</v>
      </c>
      <c r="D979" s="32">
        <v>11.55</v>
      </c>
      <c r="E979" s="37">
        <f t="shared" si="32"/>
        <v>9.3699999999999992</v>
      </c>
      <c r="F979" s="30" t="s">
        <v>97</v>
      </c>
      <c r="G979" s="33">
        <f t="shared" si="31"/>
        <v>9.83</v>
      </c>
    </row>
    <row r="980" spans="1:7">
      <c r="A980" s="29">
        <v>42578</v>
      </c>
      <c r="B980" s="30" t="s">
        <v>147</v>
      </c>
      <c r="C980" s="31" t="s">
        <v>75</v>
      </c>
      <c r="D980" s="32">
        <v>4.59</v>
      </c>
      <c r="E980" s="37">
        <f t="shared" si="32"/>
        <v>3.73</v>
      </c>
      <c r="F980" s="30" t="s">
        <v>97</v>
      </c>
      <c r="G980" s="33">
        <f t="shared" si="31"/>
        <v>3.92</v>
      </c>
    </row>
    <row r="981" spans="1:7">
      <c r="A981" s="29">
        <v>42580</v>
      </c>
      <c r="B981" s="30" t="s">
        <v>3564</v>
      </c>
      <c r="C981" s="31" t="s">
        <v>75</v>
      </c>
      <c r="D981" s="32">
        <v>6.78</v>
      </c>
      <c r="E981" s="37">
        <f t="shared" si="32"/>
        <v>5.5</v>
      </c>
      <c r="F981" s="30" t="s">
        <v>97</v>
      </c>
      <c r="G981" s="33">
        <f t="shared" si="31"/>
        <v>5.77</v>
      </c>
    </row>
    <row r="982" spans="1:7">
      <c r="A982" s="29">
        <v>42582</v>
      </c>
      <c r="B982" s="30" t="s">
        <v>3566</v>
      </c>
      <c r="C982" s="31" t="s">
        <v>75</v>
      </c>
      <c r="D982" s="32">
        <v>59.29</v>
      </c>
      <c r="E982" s="37">
        <f t="shared" si="32"/>
        <v>48.08</v>
      </c>
      <c r="F982" s="30" t="s">
        <v>97</v>
      </c>
      <c r="G982" s="33">
        <f t="shared" si="31"/>
        <v>50.44</v>
      </c>
    </row>
    <row r="983" spans="1:7">
      <c r="A983" s="29">
        <v>42586</v>
      </c>
      <c r="B983" s="30" t="s">
        <v>3108</v>
      </c>
      <c r="C983" s="31" t="s">
        <v>75</v>
      </c>
      <c r="D983" s="32">
        <v>66.599999999999994</v>
      </c>
      <c r="E983" s="37">
        <f t="shared" si="32"/>
        <v>54.01</v>
      </c>
      <c r="F983" s="30" t="s">
        <v>97</v>
      </c>
      <c r="G983" s="33">
        <f t="shared" si="31"/>
        <v>56.67</v>
      </c>
    </row>
    <row r="984" spans="1:7">
      <c r="A984" s="29">
        <v>42587</v>
      </c>
      <c r="B984" s="30" t="s">
        <v>3109</v>
      </c>
      <c r="C984" s="31" t="s">
        <v>2498</v>
      </c>
      <c r="D984" s="32">
        <v>0.99</v>
      </c>
      <c r="E984" s="37">
        <f t="shared" si="32"/>
        <v>0.81</v>
      </c>
      <c r="F984" s="30" t="s">
        <v>97</v>
      </c>
      <c r="G984" s="33">
        <f t="shared" si="31"/>
        <v>0.85</v>
      </c>
    </row>
    <row r="985" spans="1:7">
      <c r="A985" s="29">
        <v>42590</v>
      </c>
      <c r="B985" s="30" t="s">
        <v>3860</v>
      </c>
      <c r="C985" s="31" t="s">
        <v>2498</v>
      </c>
      <c r="D985" s="32">
        <v>11.8</v>
      </c>
      <c r="E985" s="37">
        <f t="shared" si="32"/>
        <v>9.57</v>
      </c>
      <c r="F985" s="30" t="s">
        <v>97</v>
      </c>
      <c r="G985" s="33">
        <f t="shared" si="31"/>
        <v>10.039999999999999</v>
      </c>
    </row>
    <row r="986" spans="1:7">
      <c r="A986" s="29">
        <v>42591</v>
      </c>
      <c r="B986" s="30" t="s">
        <v>3110</v>
      </c>
      <c r="C986" s="31" t="s">
        <v>2498</v>
      </c>
      <c r="D986" s="32">
        <v>45.96</v>
      </c>
      <c r="E986" s="37">
        <f t="shared" si="32"/>
        <v>37.270000000000003</v>
      </c>
      <c r="F986" s="30" t="s">
        <v>97</v>
      </c>
      <c r="G986" s="33">
        <f t="shared" si="31"/>
        <v>39.1</v>
      </c>
    </row>
    <row r="987" spans="1:7">
      <c r="A987" s="29">
        <v>42592</v>
      </c>
      <c r="B987" s="30" t="s">
        <v>3111</v>
      </c>
      <c r="C987" s="31" t="s">
        <v>2498</v>
      </c>
      <c r="D987" s="32">
        <v>19.12</v>
      </c>
      <c r="E987" s="37">
        <f t="shared" si="32"/>
        <v>15.51</v>
      </c>
      <c r="F987" s="30" t="s">
        <v>3307</v>
      </c>
      <c r="G987" s="33">
        <f t="shared" si="31"/>
        <v>16.28</v>
      </c>
    </row>
    <row r="988" spans="1:7">
      <c r="A988" s="29">
        <v>42593</v>
      </c>
      <c r="B988" s="30" t="s">
        <v>3859</v>
      </c>
      <c r="C988" s="31" t="s">
        <v>75</v>
      </c>
      <c r="D988" s="32">
        <v>38.89</v>
      </c>
      <c r="E988" s="37">
        <f t="shared" si="32"/>
        <v>31.54</v>
      </c>
      <c r="F988" s="30" t="s">
        <v>97</v>
      </c>
      <c r="G988" s="33">
        <f t="shared" si="31"/>
        <v>33.090000000000003</v>
      </c>
    </row>
    <row r="989" spans="1:7">
      <c r="A989" s="29">
        <v>42596</v>
      </c>
      <c r="B989" s="30" t="s">
        <v>3858</v>
      </c>
      <c r="C989" s="31" t="s">
        <v>75</v>
      </c>
      <c r="D989" s="32">
        <v>7.76</v>
      </c>
      <c r="E989" s="37">
        <f t="shared" si="32"/>
        <v>6.3</v>
      </c>
      <c r="F989" s="30" t="s">
        <v>97</v>
      </c>
      <c r="G989" s="33">
        <f t="shared" si="31"/>
        <v>6.61</v>
      </c>
    </row>
    <row r="990" spans="1:7">
      <c r="A990" s="29">
        <v>42483</v>
      </c>
      <c r="B990" s="30" t="s">
        <v>3112</v>
      </c>
      <c r="C990" s="31" t="s">
        <v>75</v>
      </c>
      <c r="D990" s="32">
        <v>120.01</v>
      </c>
      <c r="E990" s="37">
        <f t="shared" si="32"/>
        <v>97.32</v>
      </c>
      <c r="F990" s="30" t="s">
        <v>97</v>
      </c>
      <c r="G990" s="33">
        <f t="shared" si="31"/>
        <v>102.1</v>
      </c>
    </row>
    <row r="991" spans="1:7">
      <c r="A991" s="29">
        <v>42695</v>
      </c>
      <c r="B991" s="30" t="s">
        <v>156</v>
      </c>
      <c r="C991" s="31" t="s">
        <v>75</v>
      </c>
      <c r="D991" s="32">
        <v>160.35</v>
      </c>
      <c r="E991" s="37">
        <f t="shared" si="32"/>
        <v>130.03</v>
      </c>
      <c r="F991" s="30" t="s">
        <v>97</v>
      </c>
      <c r="G991" s="33">
        <f t="shared" ref="G991:G1040" si="33">ROUNDUP(E991*$H$2,2)</f>
        <v>136.41999999999999</v>
      </c>
    </row>
    <row r="992" spans="1:7">
      <c r="A992" s="29">
        <v>42481</v>
      </c>
      <c r="B992" s="34" t="s">
        <v>3857</v>
      </c>
      <c r="C992" s="31" t="s">
        <v>75</v>
      </c>
      <c r="D992" s="32">
        <v>87.63</v>
      </c>
      <c r="E992" s="37">
        <f t="shared" si="32"/>
        <v>71.06</v>
      </c>
      <c r="F992" s="30" t="s">
        <v>97</v>
      </c>
      <c r="G992" s="33">
        <f t="shared" si="33"/>
        <v>74.55</v>
      </c>
    </row>
    <row r="993" spans="1:7">
      <c r="A993" s="29">
        <v>42496</v>
      </c>
      <c r="B993" s="30" t="s">
        <v>3113</v>
      </c>
      <c r="C993" s="31" t="s">
        <v>2498</v>
      </c>
      <c r="D993" s="32">
        <v>4.8</v>
      </c>
      <c r="E993" s="37">
        <f t="shared" si="32"/>
        <v>3.9</v>
      </c>
      <c r="F993" s="30" t="s">
        <v>97</v>
      </c>
      <c r="G993" s="33">
        <f t="shared" si="33"/>
        <v>4.0999999999999996</v>
      </c>
    </row>
    <row r="994" spans="1:7">
      <c r="A994" s="29">
        <v>41133</v>
      </c>
      <c r="B994" s="30" t="s">
        <v>3856</v>
      </c>
      <c r="C994" s="31" t="s">
        <v>2498</v>
      </c>
      <c r="D994" s="32">
        <v>21.21</v>
      </c>
      <c r="E994" s="37">
        <f t="shared" si="32"/>
        <v>17.2</v>
      </c>
      <c r="F994" s="30" t="s">
        <v>97</v>
      </c>
      <c r="G994" s="33">
        <f t="shared" si="33"/>
        <v>18.05</v>
      </c>
    </row>
    <row r="995" spans="1:7">
      <c r="A995" s="29">
        <v>42479</v>
      </c>
      <c r="B995" s="30" t="s">
        <v>3855</v>
      </c>
      <c r="C995" s="31" t="s">
        <v>2498</v>
      </c>
      <c r="D995" s="32">
        <v>14.61</v>
      </c>
      <c r="E995" s="37">
        <f t="shared" si="32"/>
        <v>11.85</v>
      </c>
      <c r="F995" s="30" t="s">
        <v>97</v>
      </c>
      <c r="G995" s="33">
        <f t="shared" si="33"/>
        <v>12.44</v>
      </c>
    </row>
    <row r="996" spans="1:7">
      <c r="A996" s="29">
        <v>43333</v>
      </c>
      <c r="B996" s="30" t="s">
        <v>3854</v>
      </c>
      <c r="C996" s="31" t="s">
        <v>2498</v>
      </c>
      <c r="D996" s="32">
        <v>1.45</v>
      </c>
      <c r="E996" s="37">
        <f t="shared" si="32"/>
        <v>1.18</v>
      </c>
      <c r="F996" s="30" t="s">
        <v>97</v>
      </c>
      <c r="G996" s="33">
        <f t="shared" si="33"/>
        <v>1.24</v>
      </c>
    </row>
    <row r="997" spans="1:7">
      <c r="A997" s="29">
        <v>42484</v>
      </c>
      <c r="B997" s="30" t="s">
        <v>3853</v>
      </c>
      <c r="C997" s="31" t="s">
        <v>2498</v>
      </c>
      <c r="D997" s="32">
        <v>10.35</v>
      </c>
      <c r="E997" s="37">
        <f t="shared" si="32"/>
        <v>8.4</v>
      </c>
      <c r="F997" s="30" t="s">
        <v>3307</v>
      </c>
      <c r="G997" s="33">
        <f t="shared" si="33"/>
        <v>8.82</v>
      </c>
    </row>
    <row r="998" spans="1:7">
      <c r="A998" s="29">
        <v>42497</v>
      </c>
      <c r="B998" s="30" t="s">
        <v>3114</v>
      </c>
      <c r="C998" s="31" t="s">
        <v>2498</v>
      </c>
      <c r="D998" s="32">
        <v>20.87</v>
      </c>
      <c r="E998" s="37">
        <f t="shared" si="32"/>
        <v>16.93</v>
      </c>
      <c r="F998" s="30" t="s">
        <v>3307</v>
      </c>
      <c r="G998" s="33">
        <f t="shared" si="33"/>
        <v>17.77</v>
      </c>
    </row>
    <row r="999" spans="1:7">
      <c r="A999" s="29">
        <v>42493</v>
      </c>
      <c r="B999" s="30" t="s">
        <v>3115</v>
      </c>
      <c r="C999" s="31" t="s">
        <v>2498</v>
      </c>
      <c r="D999" s="32">
        <v>105.42</v>
      </c>
      <c r="E999" s="37">
        <f t="shared" si="32"/>
        <v>85.49</v>
      </c>
      <c r="F999" s="30" t="s">
        <v>3307</v>
      </c>
      <c r="G999" s="33">
        <f t="shared" si="33"/>
        <v>89.69</v>
      </c>
    </row>
    <row r="1000" spans="1:7">
      <c r="A1000" s="29">
        <v>42494</v>
      </c>
      <c r="B1000" s="30" t="s">
        <v>3679</v>
      </c>
      <c r="C1000" s="31" t="s">
        <v>141</v>
      </c>
      <c r="D1000" s="32">
        <v>613.33000000000004</v>
      </c>
      <c r="E1000" s="37">
        <f t="shared" si="32"/>
        <v>497.35</v>
      </c>
      <c r="F1000" s="30" t="s">
        <v>3307</v>
      </c>
      <c r="G1000" s="33">
        <f t="shared" si="33"/>
        <v>521.77</v>
      </c>
    </row>
    <row r="1001" spans="1:7">
      <c r="A1001" s="29">
        <v>42498</v>
      </c>
      <c r="B1001" s="30" t="s">
        <v>3686</v>
      </c>
      <c r="C1001" s="31" t="s">
        <v>2498</v>
      </c>
      <c r="D1001" s="32">
        <v>98.9</v>
      </c>
      <c r="E1001" s="37">
        <f t="shared" si="32"/>
        <v>80.2</v>
      </c>
      <c r="F1001" s="30" t="s">
        <v>3307</v>
      </c>
      <c r="G1001" s="33">
        <f t="shared" si="33"/>
        <v>84.14</v>
      </c>
    </row>
    <row r="1002" spans="1:7">
      <c r="A1002" s="29">
        <v>42499</v>
      </c>
      <c r="B1002" s="30" t="s">
        <v>3688</v>
      </c>
      <c r="C1002" s="31" t="s">
        <v>2498</v>
      </c>
      <c r="D1002" s="32">
        <v>117.17</v>
      </c>
      <c r="E1002" s="37">
        <f t="shared" si="32"/>
        <v>95.02</v>
      </c>
      <c r="F1002" s="30" t="s">
        <v>3307</v>
      </c>
      <c r="G1002" s="33">
        <f t="shared" si="33"/>
        <v>99.69</v>
      </c>
    </row>
    <row r="1003" spans="1:7">
      <c r="A1003" s="42">
        <v>42500</v>
      </c>
      <c r="B1003" s="30" t="s">
        <v>4006</v>
      </c>
      <c r="C1003" s="43" t="s">
        <v>2498</v>
      </c>
      <c r="D1003" s="32">
        <v>123.73</v>
      </c>
      <c r="E1003" s="37">
        <f t="shared" si="32"/>
        <v>100.34</v>
      </c>
      <c r="F1003" s="30" t="s">
        <v>3307</v>
      </c>
      <c r="G1003" s="33">
        <f t="shared" si="33"/>
        <v>105.27</v>
      </c>
    </row>
    <row r="1004" spans="1:7">
      <c r="A1004" s="29">
        <v>42501</v>
      </c>
      <c r="B1004" s="30" t="s">
        <v>3116</v>
      </c>
      <c r="C1004" s="31" t="s">
        <v>2498</v>
      </c>
      <c r="D1004" s="32">
        <v>212.09</v>
      </c>
      <c r="E1004" s="37">
        <f t="shared" si="32"/>
        <v>171.99</v>
      </c>
      <c r="F1004" s="30" t="s">
        <v>3307</v>
      </c>
      <c r="G1004" s="33">
        <f t="shared" si="33"/>
        <v>180.44</v>
      </c>
    </row>
    <row r="1005" spans="1:7">
      <c r="A1005" s="29">
        <v>42502</v>
      </c>
      <c r="B1005" s="30" t="s">
        <v>3692</v>
      </c>
      <c r="C1005" s="31" t="s">
        <v>2498</v>
      </c>
      <c r="D1005" s="32">
        <v>211.54</v>
      </c>
      <c r="E1005" s="37">
        <f t="shared" si="32"/>
        <v>171.54</v>
      </c>
      <c r="F1005" s="30" t="s">
        <v>3307</v>
      </c>
      <c r="G1005" s="33">
        <f t="shared" si="33"/>
        <v>179.96</v>
      </c>
    </row>
    <row r="1006" spans="1:7">
      <c r="A1006" s="29">
        <v>42503</v>
      </c>
      <c r="B1006" s="30" t="s">
        <v>3117</v>
      </c>
      <c r="C1006" s="31" t="s">
        <v>2498</v>
      </c>
      <c r="D1006" s="32">
        <v>162.74</v>
      </c>
      <c r="E1006" s="37">
        <f t="shared" si="32"/>
        <v>131.97</v>
      </c>
      <c r="F1006" s="30" t="s">
        <v>3307</v>
      </c>
      <c r="G1006" s="33">
        <f t="shared" si="33"/>
        <v>138.44999999999999</v>
      </c>
    </row>
    <row r="1007" spans="1:7">
      <c r="A1007" s="29">
        <v>43334</v>
      </c>
      <c r="B1007" s="30" t="s">
        <v>3852</v>
      </c>
      <c r="C1007" s="31" t="s">
        <v>2498</v>
      </c>
      <c r="D1007" s="32">
        <v>1.2</v>
      </c>
      <c r="E1007" s="37">
        <f t="shared" si="32"/>
        <v>0.98</v>
      </c>
      <c r="F1007" s="30" t="s">
        <v>97</v>
      </c>
      <c r="G1007" s="33">
        <f t="shared" si="33"/>
        <v>1.03</v>
      </c>
    </row>
    <row r="1008" spans="1:7">
      <c r="A1008" s="29">
        <v>42485</v>
      </c>
      <c r="B1008" s="30" t="s">
        <v>157</v>
      </c>
      <c r="C1008" s="31" t="s">
        <v>2498</v>
      </c>
      <c r="D1008" s="32">
        <v>3.28</v>
      </c>
      <c r="E1008" s="37">
        <f t="shared" si="32"/>
        <v>2.66</v>
      </c>
      <c r="F1008" s="30" t="s">
        <v>3307</v>
      </c>
      <c r="G1008" s="33">
        <f t="shared" si="33"/>
        <v>2.8</v>
      </c>
    </row>
    <row r="1009" spans="1:7">
      <c r="A1009" s="29">
        <v>42495</v>
      </c>
      <c r="B1009" s="30" t="s">
        <v>3736</v>
      </c>
      <c r="C1009" s="31" t="s">
        <v>2498</v>
      </c>
      <c r="D1009" s="32">
        <v>1.4</v>
      </c>
      <c r="E1009" s="37">
        <f t="shared" si="32"/>
        <v>1.1399999999999999</v>
      </c>
      <c r="F1009" s="30" t="s">
        <v>97</v>
      </c>
      <c r="G1009" s="33">
        <f t="shared" si="33"/>
        <v>1.2</v>
      </c>
    </row>
    <row r="1010" spans="1:7">
      <c r="A1010" s="29">
        <v>42507</v>
      </c>
      <c r="B1010" s="30" t="s">
        <v>3118</v>
      </c>
      <c r="C1010" s="31" t="s">
        <v>81</v>
      </c>
      <c r="D1010" s="32">
        <v>29.31</v>
      </c>
      <c r="E1010" s="37">
        <f t="shared" si="32"/>
        <v>23.77</v>
      </c>
      <c r="F1010" s="30" t="s">
        <v>97</v>
      </c>
      <c r="G1010" s="33">
        <f t="shared" si="33"/>
        <v>24.94</v>
      </c>
    </row>
    <row r="1011" spans="1:7">
      <c r="A1011" s="29">
        <v>42505</v>
      </c>
      <c r="B1011" s="30" t="s">
        <v>3119</v>
      </c>
      <c r="C1011" s="31" t="s">
        <v>2498</v>
      </c>
      <c r="D1011" s="32">
        <v>23.68</v>
      </c>
      <c r="E1011" s="37">
        <f t="shared" si="32"/>
        <v>19.21</v>
      </c>
      <c r="F1011" s="30" t="s">
        <v>97</v>
      </c>
      <c r="G1011" s="33">
        <f t="shared" si="33"/>
        <v>20.16</v>
      </c>
    </row>
    <row r="1012" spans="1:7">
      <c r="A1012" s="29">
        <v>42504</v>
      </c>
      <c r="B1012" s="30" t="s">
        <v>3737</v>
      </c>
      <c r="C1012" s="31" t="s">
        <v>2498</v>
      </c>
      <c r="D1012" s="32">
        <v>59.87</v>
      </c>
      <c r="E1012" s="37">
        <f t="shared" si="32"/>
        <v>48.55</v>
      </c>
      <c r="F1012" s="30" t="s">
        <v>3307</v>
      </c>
      <c r="G1012" s="33">
        <f t="shared" si="33"/>
        <v>50.94</v>
      </c>
    </row>
    <row r="1013" spans="1:7">
      <c r="A1013" s="29">
        <v>42506</v>
      </c>
      <c r="B1013" s="30" t="s">
        <v>3738</v>
      </c>
      <c r="C1013" s="31" t="s">
        <v>2498</v>
      </c>
      <c r="D1013" s="32">
        <v>68.709999999999994</v>
      </c>
      <c r="E1013" s="37">
        <f t="shared" si="32"/>
        <v>55.72</v>
      </c>
      <c r="F1013" s="30" t="s">
        <v>3307</v>
      </c>
      <c r="G1013" s="33">
        <f t="shared" si="33"/>
        <v>58.46</v>
      </c>
    </row>
    <row r="1014" spans="1:7">
      <c r="A1014" s="29">
        <v>42482</v>
      </c>
      <c r="B1014" s="30" t="s">
        <v>3760</v>
      </c>
      <c r="C1014" s="31" t="s">
        <v>75</v>
      </c>
      <c r="D1014" s="32">
        <v>112.86</v>
      </c>
      <c r="E1014" s="37">
        <f t="shared" si="32"/>
        <v>91.52</v>
      </c>
      <c r="F1014" s="30" t="s">
        <v>3307</v>
      </c>
      <c r="G1014" s="33">
        <f t="shared" si="33"/>
        <v>96.02</v>
      </c>
    </row>
    <row r="1015" spans="1:7">
      <c r="A1015" s="29">
        <v>42702</v>
      </c>
      <c r="B1015" s="30" t="s">
        <v>155</v>
      </c>
      <c r="C1015" s="31" t="s">
        <v>75</v>
      </c>
      <c r="D1015" s="32">
        <v>160.35</v>
      </c>
      <c r="E1015" s="37">
        <f t="shared" si="32"/>
        <v>130.03</v>
      </c>
      <c r="F1015" s="30" t="s">
        <v>97</v>
      </c>
      <c r="G1015" s="33">
        <f t="shared" si="33"/>
        <v>136.41999999999999</v>
      </c>
    </row>
    <row r="1016" spans="1:7">
      <c r="A1016" s="29">
        <v>42480</v>
      </c>
      <c r="B1016" s="30" t="s">
        <v>3851</v>
      </c>
      <c r="C1016" s="31" t="s">
        <v>75</v>
      </c>
      <c r="D1016" s="32">
        <v>87.63</v>
      </c>
      <c r="E1016" s="37">
        <f t="shared" si="32"/>
        <v>71.06</v>
      </c>
      <c r="F1016" s="30" t="s">
        <v>3307</v>
      </c>
      <c r="G1016" s="33">
        <f t="shared" si="33"/>
        <v>74.55</v>
      </c>
    </row>
    <row r="1017" spans="1:7">
      <c r="A1017" s="29">
        <v>42489</v>
      </c>
      <c r="B1017" s="30" t="s">
        <v>3120</v>
      </c>
      <c r="C1017" s="31" t="s">
        <v>2498</v>
      </c>
      <c r="D1017" s="32">
        <v>17.239999999999998</v>
      </c>
      <c r="E1017" s="37">
        <f t="shared" si="32"/>
        <v>13.98</v>
      </c>
      <c r="F1017" s="30" t="s">
        <v>3307</v>
      </c>
      <c r="G1017" s="33">
        <f t="shared" si="33"/>
        <v>14.67</v>
      </c>
    </row>
    <row r="1018" spans="1:7">
      <c r="A1018" s="29">
        <v>42487</v>
      </c>
      <c r="B1018" s="30" t="s">
        <v>3777</v>
      </c>
      <c r="C1018" s="31" t="s">
        <v>2498</v>
      </c>
      <c r="D1018" s="32">
        <v>28.59</v>
      </c>
      <c r="E1018" s="37">
        <f t="shared" si="32"/>
        <v>23.19</v>
      </c>
      <c r="F1018" s="30" t="s">
        <v>3307</v>
      </c>
      <c r="G1018" s="33">
        <f t="shared" si="33"/>
        <v>24.33</v>
      </c>
    </row>
    <row r="1019" spans="1:7">
      <c r="A1019" s="29">
        <v>42486</v>
      </c>
      <c r="B1019" s="30" t="s">
        <v>3121</v>
      </c>
      <c r="C1019" s="31" t="s">
        <v>2498</v>
      </c>
      <c r="D1019" s="32">
        <v>16.48</v>
      </c>
      <c r="E1019" s="37">
        <f t="shared" si="32"/>
        <v>13.37</v>
      </c>
      <c r="F1019" s="30" t="s">
        <v>3307</v>
      </c>
      <c r="G1019" s="33">
        <f t="shared" si="33"/>
        <v>14.03</v>
      </c>
    </row>
    <row r="1020" spans="1:7">
      <c r="A1020" s="29">
        <v>42488</v>
      </c>
      <c r="B1020" s="30" t="s">
        <v>3122</v>
      </c>
      <c r="C1020" s="31" t="s">
        <v>2498</v>
      </c>
      <c r="D1020" s="32">
        <v>11.38</v>
      </c>
      <c r="E1020" s="37">
        <f t="shared" si="32"/>
        <v>9.23</v>
      </c>
      <c r="F1020" s="30" t="s">
        <v>3307</v>
      </c>
      <c r="G1020" s="33">
        <f t="shared" si="33"/>
        <v>9.69</v>
      </c>
    </row>
    <row r="1021" spans="1:7">
      <c r="A1021" s="29">
        <v>42601</v>
      </c>
      <c r="B1021" s="30" t="s">
        <v>3123</v>
      </c>
      <c r="C1021" s="31" t="s">
        <v>2498</v>
      </c>
      <c r="D1021" s="32">
        <v>68.97</v>
      </c>
      <c r="E1021" s="37">
        <f t="shared" si="32"/>
        <v>55.93</v>
      </c>
      <c r="F1021" s="30" t="s">
        <v>3307</v>
      </c>
      <c r="G1021" s="33">
        <f t="shared" si="33"/>
        <v>58.68</v>
      </c>
    </row>
    <row r="1022" spans="1:7">
      <c r="A1022" s="29">
        <v>43602</v>
      </c>
      <c r="B1022" s="30" t="s">
        <v>3124</v>
      </c>
      <c r="C1022" s="31" t="s">
        <v>2498</v>
      </c>
      <c r="D1022" s="32">
        <v>104.63</v>
      </c>
      <c r="E1022" s="37">
        <f t="shared" si="32"/>
        <v>84.85</v>
      </c>
      <c r="F1022" s="30" t="s">
        <v>3307</v>
      </c>
      <c r="G1022" s="33">
        <f t="shared" si="33"/>
        <v>89.02</v>
      </c>
    </row>
    <row r="1023" spans="1:7">
      <c r="A1023" s="29">
        <v>42602</v>
      </c>
      <c r="B1023" s="30" t="s">
        <v>3318</v>
      </c>
      <c r="C1023" s="31" t="s">
        <v>2498</v>
      </c>
      <c r="D1023" s="32">
        <v>113.81</v>
      </c>
      <c r="E1023" s="37">
        <f t="shared" si="32"/>
        <v>92.29</v>
      </c>
      <c r="F1023" s="30" t="s">
        <v>3307</v>
      </c>
      <c r="G1023" s="33">
        <f t="shared" si="33"/>
        <v>96.82</v>
      </c>
    </row>
    <row r="1024" spans="1:7">
      <c r="A1024" s="29">
        <v>42603</v>
      </c>
      <c r="B1024" s="30" t="s">
        <v>3125</v>
      </c>
      <c r="C1024" s="31" t="s">
        <v>2498</v>
      </c>
      <c r="D1024" s="32">
        <v>75.64</v>
      </c>
      <c r="E1024" s="37">
        <f t="shared" si="32"/>
        <v>61.34</v>
      </c>
      <c r="F1024" s="30" t="s">
        <v>3307</v>
      </c>
      <c r="G1024" s="33">
        <f t="shared" si="33"/>
        <v>64.36</v>
      </c>
    </row>
    <row r="1025" spans="1:7">
      <c r="A1025" s="29">
        <v>42604</v>
      </c>
      <c r="B1025" s="30" t="s">
        <v>3319</v>
      </c>
      <c r="C1025" s="31" t="s">
        <v>75</v>
      </c>
      <c r="D1025" s="32">
        <v>326.74</v>
      </c>
      <c r="E1025" s="37">
        <f t="shared" ref="E1025:E1088" si="34">ROUNDUP(D1025/(1+$L$2),2)</f>
        <v>264.95999999999998</v>
      </c>
      <c r="F1025" s="30" t="s">
        <v>3307</v>
      </c>
      <c r="G1025" s="33">
        <f t="shared" si="33"/>
        <v>277.97000000000003</v>
      </c>
    </row>
    <row r="1026" spans="1:7">
      <c r="A1026" s="29">
        <v>42605</v>
      </c>
      <c r="B1026" s="30" t="s">
        <v>3320</v>
      </c>
      <c r="C1026" s="31" t="s">
        <v>75</v>
      </c>
      <c r="D1026" s="32">
        <v>443.02</v>
      </c>
      <c r="E1026" s="37">
        <f t="shared" si="34"/>
        <v>359.25</v>
      </c>
      <c r="F1026" s="30" t="s">
        <v>3307</v>
      </c>
      <c r="G1026" s="33">
        <f t="shared" si="33"/>
        <v>376.89</v>
      </c>
    </row>
    <row r="1027" spans="1:7">
      <c r="A1027" s="29">
        <v>42606</v>
      </c>
      <c r="B1027" s="34" t="s">
        <v>3850</v>
      </c>
      <c r="C1027" s="31" t="s">
        <v>75</v>
      </c>
      <c r="D1027" s="32">
        <v>36.299999999999997</v>
      </c>
      <c r="E1027" s="37">
        <f t="shared" si="34"/>
        <v>29.44</v>
      </c>
      <c r="F1027" s="30" t="s">
        <v>97</v>
      </c>
      <c r="G1027" s="33">
        <f t="shared" si="33"/>
        <v>30.89</v>
      </c>
    </row>
    <row r="1028" spans="1:7">
      <c r="A1028" s="29">
        <v>42607</v>
      </c>
      <c r="B1028" s="30" t="s">
        <v>3322</v>
      </c>
      <c r="C1028" s="31" t="s">
        <v>2498</v>
      </c>
      <c r="D1028" s="32">
        <v>216.13</v>
      </c>
      <c r="E1028" s="37">
        <f t="shared" si="34"/>
        <v>175.26</v>
      </c>
      <c r="F1028" s="30" t="s">
        <v>97</v>
      </c>
      <c r="G1028" s="33">
        <f t="shared" si="33"/>
        <v>183.87</v>
      </c>
    </row>
    <row r="1029" spans="1:7">
      <c r="A1029" s="29">
        <v>42608</v>
      </c>
      <c r="B1029" s="30" t="s">
        <v>3126</v>
      </c>
      <c r="C1029" s="31" t="s">
        <v>2498</v>
      </c>
      <c r="D1029" s="32">
        <v>29.75</v>
      </c>
      <c r="E1029" s="37">
        <f t="shared" si="34"/>
        <v>24.13</v>
      </c>
      <c r="F1029" s="30" t="s">
        <v>97</v>
      </c>
      <c r="G1029" s="33">
        <f t="shared" si="33"/>
        <v>25.32</v>
      </c>
    </row>
    <row r="1030" spans="1:7">
      <c r="A1030" s="29">
        <v>42609</v>
      </c>
      <c r="B1030" s="30" t="s">
        <v>3127</v>
      </c>
      <c r="C1030" s="31" t="s">
        <v>75</v>
      </c>
      <c r="D1030" s="32">
        <v>63.55</v>
      </c>
      <c r="E1030" s="37">
        <f t="shared" si="34"/>
        <v>51.54</v>
      </c>
      <c r="F1030" s="30" t="s">
        <v>97</v>
      </c>
      <c r="G1030" s="33">
        <f t="shared" si="33"/>
        <v>54.07</v>
      </c>
    </row>
    <row r="1031" spans="1:7">
      <c r="A1031" s="29">
        <v>42611</v>
      </c>
      <c r="B1031" s="30" t="s">
        <v>3128</v>
      </c>
      <c r="C1031" s="31" t="s">
        <v>75</v>
      </c>
      <c r="D1031" s="32">
        <v>551.55999999999995</v>
      </c>
      <c r="E1031" s="37">
        <f t="shared" si="34"/>
        <v>447.26</v>
      </c>
      <c r="F1031" s="30" t="s">
        <v>3307</v>
      </c>
      <c r="G1031" s="33">
        <f t="shared" si="33"/>
        <v>469.22</v>
      </c>
    </row>
    <row r="1032" spans="1:7">
      <c r="A1032" s="29">
        <v>42612</v>
      </c>
      <c r="B1032" s="30" t="s">
        <v>3129</v>
      </c>
      <c r="C1032" s="31" t="s">
        <v>75</v>
      </c>
      <c r="D1032" s="32">
        <v>972.3</v>
      </c>
      <c r="E1032" s="37">
        <f t="shared" si="34"/>
        <v>788.44</v>
      </c>
      <c r="F1032" s="30" t="s">
        <v>3307</v>
      </c>
      <c r="G1032" s="33">
        <f t="shared" si="33"/>
        <v>827.14</v>
      </c>
    </row>
    <row r="1033" spans="1:7">
      <c r="A1033" s="29">
        <v>42613</v>
      </c>
      <c r="B1033" s="30" t="s">
        <v>3130</v>
      </c>
      <c r="C1033" s="31" t="s">
        <v>75</v>
      </c>
      <c r="D1033" s="32">
        <v>565.54</v>
      </c>
      <c r="E1033" s="37">
        <f t="shared" si="34"/>
        <v>458.6</v>
      </c>
      <c r="F1033" s="30" t="s">
        <v>3307</v>
      </c>
      <c r="G1033" s="33">
        <f t="shared" si="33"/>
        <v>481.11</v>
      </c>
    </row>
    <row r="1034" spans="1:7">
      <c r="A1034" s="29">
        <v>42615</v>
      </c>
      <c r="B1034" s="30" t="s">
        <v>3131</v>
      </c>
      <c r="C1034" s="31" t="s">
        <v>81</v>
      </c>
      <c r="D1034" s="32">
        <v>297.36</v>
      </c>
      <c r="E1034" s="37">
        <f t="shared" si="34"/>
        <v>241.13</v>
      </c>
      <c r="F1034" s="30" t="s">
        <v>3307</v>
      </c>
      <c r="G1034" s="33">
        <f t="shared" si="33"/>
        <v>252.97</v>
      </c>
    </row>
    <row r="1035" spans="1:7">
      <c r="A1035" s="29">
        <v>41173</v>
      </c>
      <c r="B1035" s="30" t="s">
        <v>3331</v>
      </c>
      <c r="C1035" s="31" t="s">
        <v>81</v>
      </c>
      <c r="D1035" s="32">
        <v>22.28</v>
      </c>
      <c r="E1035" s="37">
        <f t="shared" si="34"/>
        <v>18.07</v>
      </c>
      <c r="F1035" s="30" t="s">
        <v>3307</v>
      </c>
      <c r="G1035" s="33">
        <f t="shared" si="33"/>
        <v>18.96</v>
      </c>
    </row>
    <row r="1036" spans="1:7">
      <c r="A1036" s="29">
        <v>41174</v>
      </c>
      <c r="B1036" s="30" t="s">
        <v>3332</v>
      </c>
      <c r="C1036" s="31" t="s">
        <v>81</v>
      </c>
      <c r="D1036" s="32">
        <v>23.76</v>
      </c>
      <c r="E1036" s="37">
        <f t="shared" si="34"/>
        <v>19.27</v>
      </c>
      <c r="F1036" s="30" t="s">
        <v>3307</v>
      </c>
      <c r="G1036" s="33">
        <f t="shared" si="33"/>
        <v>20.22</v>
      </c>
    </row>
    <row r="1037" spans="1:7">
      <c r="A1037" s="29">
        <v>41175</v>
      </c>
      <c r="B1037" s="30" t="s">
        <v>3333</v>
      </c>
      <c r="C1037" s="31" t="s">
        <v>81</v>
      </c>
      <c r="D1037" s="32">
        <v>29.68</v>
      </c>
      <c r="E1037" s="37">
        <f t="shared" si="34"/>
        <v>24.07</v>
      </c>
      <c r="F1037" s="30" t="s">
        <v>3307</v>
      </c>
      <c r="G1037" s="33">
        <f t="shared" si="33"/>
        <v>25.26</v>
      </c>
    </row>
    <row r="1038" spans="1:7">
      <c r="A1038" s="29">
        <v>41176</v>
      </c>
      <c r="B1038" s="30" t="s">
        <v>3334</v>
      </c>
      <c r="C1038" s="31" t="s">
        <v>81</v>
      </c>
      <c r="D1038" s="32">
        <v>44.48</v>
      </c>
      <c r="E1038" s="37">
        <f t="shared" si="34"/>
        <v>36.07</v>
      </c>
      <c r="F1038" s="30" t="s">
        <v>3307</v>
      </c>
      <c r="G1038" s="33">
        <f t="shared" si="33"/>
        <v>37.85</v>
      </c>
    </row>
    <row r="1039" spans="1:7">
      <c r="A1039" s="29">
        <v>42635</v>
      </c>
      <c r="B1039" s="30" t="s">
        <v>3132</v>
      </c>
      <c r="C1039" s="31" t="s">
        <v>2485</v>
      </c>
      <c r="D1039" s="32">
        <v>20245.07</v>
      </c>
      <c r="E1039" s="37">
        <f t="shared" si="34"/>
        <v>16416.7</v>
      </c>
      <c r="F1039" s="30" t="s">
        <v>97</v>
      </c>
      <c r="G1039" s="33">
        <f t="shared" si="33"/>
        <v>17222.45</v>
      </c>
    </row>
    <row r="1040" spans="1:7">
      <c r="A1040" s="29">
        <v>40628</v>
      </c>
      <c r="B1040" s="30" t="s">
        <v>3133</v>
      </c>
      <c r="C1040" s="31" t="s">
        <v>2485</v>
      </c>
      <c r="D1040" s="32">
        <v>41114.85</v>
      </c>
      <c r="E1040" s="37">
        <f t="shared" si="34"/>
        <v>33339.97</v>
      </c>
      <c r="F1040" s="30" t="s">
        <v>97</v>
      </c>
      <c r="G1040" s="33">
        <f t="shared" si="33"/>
        <v>34976.33</v>
      </c>
    </row>
    <row r="1041" spans="1:7">
      <c r="A1041" s="29">
        <v>40619</v>
      </c>
      <c r="B1041" s="30" t="s">
        <v>3134</v>
      </c>
      <c r="C1041" s="31" t="s">
        <v>2485</v>
      </c>
      <c r="D1041" s="32">
        <v>37205.870000000003</v>
      </c>
      <c r="E1041" s="37">
        <f t="shared" si="34"/>
        <v>30170.19</v>
      </c>
      <c r="F1041" s="30" t="s">
        <v>97</v>
      </c>
      <c r="G1041" s="33">
        <f t="shared" ref="G1041:G1095" si="35">ROUNDUP(E1041*$H$2,2)</f>
        <v>31650.98</v>
      </c>
    </row>
    <row r="1042" spans="1:7">
      <c r="A1042" s="29">
        <v>41087</v>
      </c>
      <c r="B1042" s="30" t="s">
        <v>3339</v>
      </c>
      <c r="C1042" s="31" t="s">
        <v>2485</v>
      </c>
      <c r="D1042" s="32">
        <v>1709.77</v>
      </c>
      <c r="E1042" s="37">
        <f t="shared" si="34"/>
        <v>1386.45</v>
      </c>
      <c r="F1042" s="30" t="s">
        <v>97</v>
      </c>
      <c r="G1042" s="33">
        <f t="shared" si="35"/>
        <v>1454.5</v>
      </c>
    </row>
    <row r="1043" spans="1:7">
      <c r="A1043" s="29">
        <v>42676</v>
      </c>
      <c r="B1043" s="30" t="s">
        <v>3343</v>
      </c>
      <c r="C1043" s="31" t="s">
        <v>81</v>
      </c>
      <c r="D1043" s="32">
        <v>19407.28</v>
      </c>
      <c r="E1043" s="37">
        <f t="shared" si="34"/>
        <v>15737.34</v>
      </c>
      <c r="F1043" s="30" t="s">
        <v>3307</v>
      </c>
      <c r="G1043" s="33">
        <f t="shared" si="35"/>
        <v>16509.75</v>
      </c>
    </row>
    <row r="1044" spans="1:7">
      <c r="A1044" s="29">
        <v>42677</v>
      </c>
      <c r="B1044" s="30" t="s">
        <v>3345</v>
      </c>
      <c r="C1044" s="31" t="s">
        <v>81</v>
      </c>
      <c r="D1044" s="32">
        <v>15113.39</v>
      </c>
      <c r="E1044" s="37">
        <f t="shared" si="34"/>
        <v>12255.43</v>
      </c>
      <c r="F1044" s="30" t="s">
        <v>3307</v>
      </c>
      <c r="G1044" s="33">
        <f t="shared" si="35"/>
        <v>12856.94</v>
      </c>
    </row>
    <row r="1045" spans="1:7">
      <c r="A1045" s="29">
        <v>42678</v>
      </c>
      <c r="B1045" s="30" t="s">
        <v>3135</v>
      </c>
      <c r="C1045" s="31" t="s">
        <v>2498</v>
      </c>
      <c r="D1045" s="32">
        <v>7.78</v>
      </c>
      <c r="E1045" s="37">
        <f t="shared" si="34"/>
        <v>6.31</v>
      </c>
      <c r="F1045" s="30" t="s">
        <v>97</v>
      </c>
      <c r="G1045" s="33">
        <f t="shared" si="35"/>
        <v>6.62</v>
      </c>
    </row>
    <row r="1046" spans="1:7">
      <c r="A1046" s="29">
        <v>41159</v>
      </c>
      <c r="B1046" s="30" t="s">
        <v>3849</v>
      </c>
      <c r="C1046" s="31" t="s">
        <v>2485</v>
      </c>
      <c r="D1046" s="32">
        <v>4014.22</v>
      </c>
      <c r="E1046" s="37">
        <f t="shared" si="34"/>
        <v>3255.13</v>
      </c>
      <c r="F1046" s="30" t="s">
        <v>97</v>
      </c>
      <c r="G1046" s="33">
        <f t="shared" si="35"/>
        <v>3414.9</v>
      </c>
    </row>
    <row r="1047" spans="1:7">
      <c r="A1047" s="29">
        <v>41144</v>
      </c>
      <c r="B1047" s="30" t="s">
        <v>3848</v>
      </c>
      <c r="C1047" s="31" t="s">
        <v>2485</v>
      </c>
      <c r="D1047" s="32">
        <v>2940.03</v>
      </c>
      <c r="E1047" s="37">
        <f t="shared" si="34"/>
        <v>2384.0700000000002</v>
      </c>
      <c r="F1047" s="30" t="s">
        <v>97</v>
      </c>
      <c r="G1047" s="33">
        <f t="shared" si="35"/>
        <v>2501.09</v>
      </c>
    </row>
    <row r="1048" spans="1:7">
      <c r="A1048" s="29">
        <v>41158</v>
      </c>
      <c r="B1048" s="30" t="s">
        <v>3346</v>
      </c>
      <c r="C1048" s="31" t="s">
        <v>2485</v>
      </c>
      <c r="D1048" s="32">
        <v>3442.94</v>
      </c>
      <c r="E1048" s="37">
        <f t="shared" si="34"/>
        <v>2791.88</v>
      </c>
      <c r="F1048" s="30" t="s">
        <v>97</v>
      </c>
      <c r="G1048" s="33">
        <f t="shared" si="35"/>
        <v>2928.91</v>
      </c>
    </row>
    <row r="1049" spans="1:7">
      <c r="A1049" s="29">
        <v>41160</v>
      </c>
      <c r="B1049" s="30" t="s">
        <v>3347</v>
      </c>
      <c r="C1049" s="31" t="s">
        <v>2485</v>
      </c>
      <c r="D1049" s="32">
        <v>5111.63</v>
      </c>
      <c r="E1049" s="37">
        <f t="shared" si="34"/>
        <v>4145.0200000000004</v>
      </c>
      <c r="F1049" s="30" t="s">
        <v>97</v>
      </c>
      <c r="G1049" s="33">
        <f t="shared" si="35"/>
        <v>4348.47</v>
      </c>
    </row>
    <row r="1050" spans="1:7">
      <c r="A1050" s="29">
        <v>41101</v>
      </c>
      <c r="B1050" s="30" t="s">
        <v>3847</v>
      </c>
      <c r="C1050" s="31" t="s">
        <v>2485</v>
      </c>
      <c r="D1050" s="32">
        <v>2459.66</v>
      </c>
      <c r="E1050" s="37">
        <f t="shared" si="34"/>
        <v>1994.54</v>
      </c>
      <c r="F1050" s="30" t="s">
        <v>97</v>
      </c>
      <c r="G1050" s="33">
        <f t="shared" si="35"/>
        <v>2092.44</v>
      </c>
    </row>
    <row r="1051" spans="1:7">
      <c r="A1051" s="29">
        <v>42679</v>
      </c>
      <c r="B1051" s="30" t="s">
        <v>3136</v>
      </c>
      <c r="C1051" s="31" t="s">
        <v>2485</v>
      </c>
      <c r="D1051" s="32">
        <v>5536.13</v>
      </c>
      <c r="E1051" s="37">
        <f t="shared" si="34"/>
        <v>4489.24</v>
      </c>
      <c r="F1051" s="30" t="s">
        <v>97</v>
      </c>
      <c r="G1051" s="33">
        <f t="shared" si="35"/>
        <v>4709.58</v>
      </c>
    </row>
    <row r="1052" spans="1:7">
      <c r="A1052" s="29">
        <v>42680</v>
      </c>
      <c r="B1052" s="30" t="s">
        <v>3349</v>
      </c>
      <c r="C1052" s="31" t="s">
        <v>2485</v>
      </c>
      <c r="D1052" s="32">
        <v>5288.22</v>
      </c>
      <c r="E1052" s="37">
        <f t="shared" si="34"/>
        <v>4288.21</v>
      </c>
      <c r="F1052" s="30" t="s">
        <v>97</v>
      </c>
      <c r="G1052" s="33">
        <f t="shared" si="35"/>
        <v>4498.68</v>
      </c>
    </row>
    <row r="1053" spans="1:7">
      <c r="A1053" s="29">
        <v>42681</v>
      </c>
      <c r="B1053" s="30" t="s">
        <v>3351</v>
      </c>
      <c r="C1053" s="31" t="s">
        <v>2485</v>
      </c>
      <c r="D1053" s="32">
        <v>6490.47</v>
      </c>
      <c r="E1053" s="37">
        <f t="shared" si="34"/>
        <v>5263.12</v>
      </c>
      <c r="F1053" s="30" t="s">
        <v>97</v>
      </c>
      <c r="G1053" s="33">
        <f t="shared" si="35"/>
        <v>5521.44</v>
      </c>
    </row>
    <row r="1054" spans="1:7">
      <c r="A1054" s="29">
        <v>42682</v>
      </c>
      <c r="B1054" s="30" t="s">
        <v>3353</v>
      </c>
      <c r="C1054" s="31" t="s">
        <v>2485</v>
      </c>
      <c r="D1054" s="32">
        <v>2603.06</v>
      </c>
      <c r="E1054" s="37">
        <f t="shared" si="34"/>
        <v>2110.8200000000002</v>
      </c>
      <c r="F1054" s="30" t="s">
        <v>3307</v>
      </c>
      <c r="G1054" s="33">
        <f t="shared" si="35"/>
        <v>2214.4299999999998</v>
      </c>
    </row>
    <row r="1055" spans="1:7">
      <c r="A1055" s="29">
        <v>41334</v>
      </c>
      <c r="B1055" s="30" t="s">
        <v>3354</v>
      </c>
      <c r="C1055" s="31" t="s">
        <v>2485</v>
      </c>
      <c r="D1055" s="32">
        <v>3282.97</v>
      </c>
      <c r="E1055" s="37">
        <f t="shared" si="34"/>
        <v>2662.16</v>
      </c>
      <c r="F1055" s="30" t="s">
        <v>3307</v>
      </c>
      <c r="G1055" s="33">
        <f t="shared" si="35"/>
        <v>2792.83</v>
      </c>
    </row>
    <row r="1056" spans="1:7">
      <c r="A1056" s="29">
        <v>42683</v>
      </c>
      <c r="B1056" s="30" t="s">
        <v>3357</v>
      </c>
      <c r="C1056" s="31" t="s">
        <v>2485</v>
      </c>
      <c r="D1056" s="32">
        <v>2472.34</v>
      </c>
      <c r="E1056" s="37">
        <f t="shared" si="34"/>
        <v>2004.82</v>
      </c>
      <c r="F1056" s="30" t="s">
        <v>3307</v>
      </c>
      <c r="G1056" s="33">
        <f t="shared" si="35"/>
        <v>2103.2199999999998</v>
      </c>
    </row>
    <row r="1057" spans="1:7">
      <c r="A1057" s="29">
        <v>42684</v>
      </c>
      <c r="B1057" s="30" t="s">
        <v>3359</v>
      </c>
      <c r="C1057" s="31" t="s">
        <v>2485</v>
      </c>
      <c r="D1057" s="32">
        <v>3823.63</v>
      </c>
      <c r="E1057" s="37">
        <f t="shared" si="34"/>
        <v>3100.58</v>
      </c>
      <c r="F1057" s="30" t="s">
        <v>3307</v>
      </c>
      <c r="G1057" s="33">
        <f t="shared" si="35"/>
        <v>3252.76</v>
      </c>
    </row>
    <row r="1058" spans="1:7">
      <c r="A1058" s="29">
        <v>42685</v>
      </c>
      <c r="B1058" s="30" t="s">
        <v>3361</v>
      </c>
      <c r="C1058" s="31" t="s">
        <v>2485</v>
      </c>
      <c r="D1058" s="32">
        <v>4751.8999999999996</v>
      </c>
      <c r="E1058" s="37">
        <f t="shared" si="34"/>
        <v>3853.31</v>
      </c>
      <c r="F1058" s="30" t="s">
        <v>3307</v>
      </c>
      <c r="G1058" s="33">
        <f t="shared" si="35"/>
        <v>4042.44</v>
      </c>
    </row>
    <row r="1059" spans="1:7">
      <c r="A1059" s="29">
        <v>42686</v>
      </c>
      <c r="B1059" s="30" t="s">
        <v>3363</v>
      </c>
      <c r="C1059" s="31" t="s">
        <v>2485</v>
      </c>
      <c r="D1059" s="32">
        <v>5640.37</v>
      </c>
      <c r="E1059" s="37">
        <f t="shared" si="34"/>
        <v>4573.7700000000004</v>
      </c>
      <c r="F1059" s="30" t="s">
        <v>3307</v>
      </c>
      <c r="G1059" s="33">
        <f t="shared" si="35"/>
        <v>4798.26</v>
      </c>
    </row>
    <row r="1060" spans="1:7">
      <c r="A1060" s="29">
        <v>41162</v>
      </c>
      <c r="B1060" s="30" t="s">
        <v>3846</v>
      </c>
      <c r="C1060" s="31" t="s">
        <v>2485</v>
      </c>
      <c r="D1060" s="32">
        <v>2622.06</v>
      </c>
      <c r="E1060" s="37">
        <f t="shared" si="34"/>
        <v>2126.23</v>
      </c>
      <c r="F1060" s="30" t="s">
        <v>97</v>
      </c>
      <c r="G1060" s="33">
        <f t="shared" si="35"/>
        <v>2230.59</v>
      </c>
    </row>
    <row r="1061" spans="1:7">
      <c r="A1061" s="29">
        <v>41163</v>
      </c>
      <c r="B1061" s="30" t="s">
        <v>3364</v>
      </c>
      <c r="C1061" s="31" t="s">
        <v>2485</v>
      </c>
      <c r="D1061" s="32">
        <v>3139.14</v>
      </c>
      <c r="E1061" s="37">
        <f t="shared" si="34"/>
        <v>2545.5300000000002</v>
      </c>
      <c r="F1061" s="30" t="s">
        <v>97</v>
      </c>
      <c r="G1061" s="33">
        <f t="shared" si="35"/>
        <v>2670.47</v>
      </c>
    </row>
    <row r="1062" spans="1:7">
      <c r="A1062" s="29">
        <v>41164</v>
      </c>
      <c r="B1062" s="30" t="s">
        <v>3365</v>
      </c>
      <c r="C1062" s="31" t="s">
        <v>2485</v>
      </c>
      <c r="D1062" s="32">
        <v>3825.46</v>
      </c>
      <c r="E1062" s="37">
        <f t="shared" si="34"/>
        <v>3102.06</v>
      </c>
      <c r="F1062" s="30" t="s">
        <v>97</v>
      </c>
      <c r="G1062" s="33">
        <f t="shared" si="35"/>
        <v>3254.32</v>
      </c>
    </row>
    <row r="1063" spans="1:7">
      <c r="A1063" s="29">
        <v>41165</v>
      </c>
      <c r="B1063" s="30" t="s">
        <v>3366</v>
      </c>
      <c r="C1063" s="31" t="s">
        <v>2485</v>
      </c>
      <c r="D1063" s="32">
        <v>4268.95</v>
      </c>
      <c r="E1063" s="37">
        <f t="shared" si="34"/>
        <v>3461.69</v>
      </c>
      <c r="F1063" s="30" t="s">
        <v>97</v>
      </c>
      <c r="G1063" s="33">
        <f t="shared" si="35"/>
        <v>3631.6</v>
      </c>
    </row>
    <row r="1064" spans="1:7">
      <c r="A1064" s="29">
        <v>41166</v>
      </c>
      <c r="B1064" s="30" t="s">
        <v>3367</v>
      </c>
      <c r="C1064" s="31" t="s">
        <v>2485</v>
      </c>
      <c r="D1064" s="32">
        <v>5229.3999999999996</v>
      </c>
      <c r="E1064" s="37">
        <f t="shared" si="34"/>
        <v>4240.5200000000004</v>
      </c>
      <c r="F1064" s="30" t="s">
        <v>97</v>
      </c>
      <c r="G1064" s="33">
        <f t="shared" si="35"/>
        <v>4448.6499999999996</v>
      </c>
    </row>
    <row r="1065" spans="1:7">
      <c r="A1065" s="29">
        <v>42687</v>
      </c>
      <c r="B1065" s="30" t="s">
        <v>3369</v>
      </c>
      <c r="C1065" s="31" t="s">
        <v>2485</v>
      </c>
      <c r="D1065" s="32">
        <v>1659.02</v>
      </c>
      <c r="E1065" s="37">
        <f t="shared" si="34"/>
        <v>1345.3</v>
      </c>
      <c r="F1065" s="30" t="s">
        <v>97</v>
      </c>
      <c r="G1065" s="33">
        <f t="shared" si="35"/>
        <v>1411.33</v>
      </c>
    </row>
    <row r="1066" spans="1:7">
      <c r="A1066" s="29">
        <v>42688</v>
      </c>
      <c r="B1066" s="30" t="s">
        <v>3371</v>
      </c>
      <c r="C1066" s="31" t="s">
        <v>2485</v>
      </c>
      <c r="D1066" s="32">
        <v>2094.88</v>
      </c>
      <c r="E1066" s="37">
        <f t="shared" si="34"/>
        <v>1698.74</v>
      </c>
      <c r="F1066" s="30" t="s">
        <v>97</v>
      </c>
      <c r="G1066" s="33">
        <f t="shared" si="35"/>
        <v>1782.12</v>
      </c>
    </row>
    <row r="1067" spans="1:7">
      <c r="A1067" s="29">
        <v>42689</v>
      </c>
      <c r="B1067" s="30" t="s">
        <v>3373</v>
      </c>
      <c r="C1067" s="31" t="s">
        <v>2485</v>
      </c>
      <c r="D1067" s="32">
        <v>2631.3</v>
      </c>
      <c r="E1067" s="37">
        <f t="shared" si="34"/>
        <v>2133.7199999999998</v>
      </c>
      <c r="F1067" s="30" t="s">
        <v>97</v>
      </c>
      <c r="G1067" s="33">
        <f t="shared" si="35"/>
        <v>2238.4499999999998</v>
      </c>
    </row>
    <row r="1068" spans="1:7">
      <c r="A1068" s="29">
        <v>42690</v>
      </c>
      <c r="B1068" s="30" t="s">
        <v>3375</v>
      </c>
      <c r="C1068" s="31" t="s">
        <v>2485</v>
      </c>
      <c r="D1068" s="32">
        <v>4200.53</v>
      </c>
      <c r="E1068" s="37">
        <f t="shared" si="34"/>
        <v>3406.21</v>
      </c>
      <c r="F1068" s="30" t="s">
        <v>97</v>
      </c>
      <c r="G1068" s="33">
        <f t="shared" si="35"/>
        <v>3573.4</v>
      </c>
    </row>
    <row r="1069" spans="1:7">
      <c r="A1069" s="29">
        <v>42691</v>
      </c>
      <c r="B1069" s="30" t="s">
        <v>3137</v>
      </c>
      <c r="C1069" s="31" t="s">
        <v>2485</v>
      </c>
      <c r="D1069" s="32">
        <v>9960.74</v>
      </c>
      <c r="E1069" s="37">
        <f t="shared" si="34"/>
        <v>8077.15</v>
      </c>
      <c r="F1069" s="30" t="s">
        <v>3307</v>
      </c>
      <c r="G1069" s="33">
        <f t="shared" si="35"/>
        <v>8473.59</v>
      </c>
    </row>
    <row r="1070" spans="1:7">
      <c r="A1070" s="29">
        <v>42693</v>
      </c>
      <c r="B1070" s="30" t="s">
        <v>3138</v>
      </c>
      <c r="C1070" s="31" t="s">
        <v>81</v>
      </c>
      <c r="D1070" s="32">
        <v>4517.26</v>
      </c>
      <c r="E1070" s="37">
        <f t="shared" si="34"/>
        <v>3663.04</v>
      </c>
      <c r="F1070" s="30" t="s">
        <v>97</v>
      </c>
      <c r="G1070" s="33">
        <f t="shared" si="35"/>
        <v>3842.83</v>
      </c>
    </row>
    <row r="1071" spans="1:7">
      <c r="A1071" s="29">
        <v>42692</v>
      </c>
      <c r="B1071" s="30" t="s">
        <v>3139</v>
      </c>
      <c r="C1071" s="31" t="s">
        <v>2485</v>
      </c>
      <c r="D1071" s="32">
        <v>819.52</v>
      </c>
      <c r="E1071" s="37">
        <f t="shared" si="34"/>
        <v>664.55</v>
      </c>
      <c r="F1071" s="30" t="s">
        <v>97</v>
      </c>
      <c r="G1071" s="33">
        <f t="shared" si="35"/>
        <v>697.17</v>
      </c>
    </row>
    <row r="1072" spans="1:7">
      <c r="A1072" s="29">
        <v>41085</v>
      </c>
      <c r="B1072" s="30" t="s">
        <v>3376</v>
      </c>
      <c r="C1072" s="31" t="s">
        <v>2485</v>
      </c>
      <c r="D1072" s="32">
        <v>1745.73</v>
      </c>
      <c r="E1072" s="37">
        <f t="shared" si="34"/>
        <v>1415.61</v>
      </c>
      <c r="F1072" s="30" t="s">
        <v>97</v>
      </c>
      <c r="G1072" s="33">
        <f t="shared" si="35"/>
        <v>1485.09</v>
      </c>
    </row>
    <row r="1073" spans="1:7">
      <c r="A1073" s="29">
        <v>42694</v>
      </c>
      <c r="B1073" s="30" t="s">
        <v>3377</v>
      </c>
      <c r="C1073" s="31" t="s">
        <v>2485</v>
      </c>
      <c r="D1073" s="32">
        <v>852.27</v>
      </c>
      <c r="E1073" s="37">
        <f t="shared" si="34"/>
        <v>691.11</v>
      </c>
      <c r="F1073" s="30" t="s">
        <v>3307</v>
      </c>
      <c r="G1073" s="33">
        <f t="shared" si="35"/>
        <v>725.04</v>
      </c>
    </row>
    <row r="1074" spans="1:7">
      <c r="A1074" s="29">
        <v>41241</v>
      </c>
      <c r="B1074" s="30" t="s">
        <v>145</v>
      </c>
      <c r="C1074" s="31" t="s">
        <v>2485</v>
      </c>
      <c r="D1074" s="32">
        <v>1561.25</v>
      </c>
      <c r="E1074" s="37">
        <f t="shared" si="34"/>
        <v>1266.02</v>
      </c>
      <c r="F1074" s="30" t="s">
        <v>3307</v>
      </c>
      <c r="G1074" s="33">
        <f t="shared" si="35"/>
        <v>1328.16</v>
      </c>
    </row>
    <row r="1075" spans="1:7">
      <c r="A1075" s="29">
        <v>42697</v>
      </c>
      <c r="B1075" s="30" t="s">
        <v>3140</v>
      </c>
      <c r="C1075" s="31" t="s">
        <v>81</v>
      </c>
      <c r="D1075" s="32">
        <v>742.37</v>
      </c>
      <c r="E1075" s="37">
        <f t="shared" si="34"/>
        <v>601.99</v>
      </c>
      <c r="F1075" s="30" t="s">
        <v>3307</v>
      </c>
      <c r="G1075" s="33">
        <f t="shared" si="35"/>
        <v>631.54</v>
      </c>
    </row>
    <row r="1076" spans="1:7">
      <c r="A1076" s="29">
        <v>42698</v>
      </c>
      <c r="B1076" s="30" t="s">
        <v>3845</v>
      </c>
      <c r="C1076" s="31" t="s">
        <v>81</v>
      </c>
      <c r="D1076" s="32">
        <v>230.79</v>
      </c>
      <c r="E1076" s="37">
        <f t="shared" si="34"/>
        <v>187.15</v>
      </c>
      <c r="F1076" s="30" t="s">
        <v>3307</v>
      </c>
      <c r="G1076" s="33">
        <f t="shared" si="35"/>
        <v>196.34</v>
      </c>
    </row>
    <row r="1077" spans="1:7">
      <c r="A1077" s="29">
        <v>42699</v>
      </c>
      <c r="B1077" s="30" t="s">
        <v>3379</v>
      </c>
      <c r="C1077" s="31" t="s">
        <v>81</v>
      </c>
      <c r="D1077" s="32">
        <v>296.79000000000002</v>
      </c>
      <c r="E1077" s="37">
        <f t="shared" si="34"/>
        <v>240.67</v>
      </c>
      <c r="F1077" s="30" t="s">
        <v>97</v>
      </c>
      <c r="G1077" s="33">
        <f t="shared" si="35"/>
        <v>252.49</v>
      </c>
    </row>
    <row r="1078" spans="1:7">
      <c r="A1078" s="29">
        <v>42700</v>
      </c>
      <c r="B1078" s="30" t="s">
        <v>3380</v>
      </c>
      <c r="C1078" s="31" t="s">
        <v>81</v>
      </c>
      <c r="D1078" s="32">
        <v>209.84</v>
      </c>
      <c r="E1078" s="37">
        <f t="shared" si="34"/>
        <v>170.16</v>
      </c>
      <c r="F1078" s="30" t="s">
        <v>3307</v>
      </c>
      <c r="G1078" s="33">
        <f t="shared" si="35"/>
        <v>178.52</v>
      </c>
    </row>
    <row r="1079" spans="1:7">
      <c r="A1079" s="29">
        <v>42701</v>
      </c>
      <c r="B1079" s="30" t="s">
        <v>3393</v>
      </c>
      <c r="C1079" s="31" t="s">
        <v>2498</v>
      </c>
      <c r="D1079" s="32">
        <v>53.61</v>
      </c>
      <c r="E1079" s="37">
        <f t="shared" si="34"/>
        <v>43.48</v>
      </c>
      <c r="F1079" s="30" t="s">
        <v>97</v>
      </c>
      <c r="G1079" s="33">
        <f t="shared" si="35"/>
        <v>45.62</v>
      </c>
    </row>
    <row r="1080" spans="1:7">
      <c r="A1080" s="29">
        <v>42703</v>
      </c>
      <c r="B1080" s="34" t="s">
        <v>3844</v>
      </c>
      <c r="C1080" s="31" t="s">
        <v>2498</v>
      </c>
      <c r="D1080" s="32">
        <v>128.33000000000001</v>
      </c>
      <c r="E1080" s="37">
        <f t="shared" si="34"/>
        <v>104.07</v>
      </c>
      <c r="F1080" s="30" t="s">
        <v>97</v>
      </c>
      <c r="G1080" s="33">
        <f t="shared" si="35"/>
        <v>109.18</v>
      </c>
    </row>
    <row r="1081" spans="1:7">
      <c r="A1081" s="29">
        <v>42704</v>
      </c>
      <c r="B1081" s="30" t="s">
        <v>3141</v>
      </c>
      <c r="C1081" s="31" t="s">
        <v>2498</v>
      </c>
      <c r="D1081" s="32">
        <v>7.28</v>
      </c>
      <c r="E1081" s="37">
        <f t="shared" si="34"/>
        <v>5.91</v>
      </c>
      <c r="F1081" s="30" t="s">
        <v>97</v>
      </c>
      <c r="G1081" s="33">
        <f t="shared" si="35"/>
        <v>6.21</v>
      </c>
    </row>
    <row r="1082" spans="1:7">
      <c r="A1082" s="29">
        <v>42705</v>
      </c>
      <c r="B1082" s="30" t="s">
        <v>3142</v>
      </c>
      <c r="C1082" s="31" t="s">
        <v>2498</v>
      </c>
      <c r="D1082" s="32">
        <v>12.24</v>
      </c>
      <c r="E1082" s="37">
        <f t="shared" si="34"/>
        <v>9.93</v>
      </c>
      <c r="F1082" s="30" t="s">
        <v>97</v>
      </c>
      <c r="G1082" s="33">
        <f t="shared" si="35"/>
        <v>10.42</v>
      </c>
    </row>
    <row r="1083" spans="1:7">
      <c r="A1083" s="29">
        <v>42706</v>
      </c>
      <c r="B1083" s="30" t="s">
        <v>3843</v>
      </c>
      <c r="C1083" s="31" t="s">
        <v>75</v>
      </c>
      <c r="D1083" s="32">
        <v>7.26</v>
      </c>
      <c r="E1083" s="37">
        <f t="shared" si="34"/>
        <v>5.89</v>
      </c>
      <c r="F1083" s="30" t="s">
        <v>97</v>
      </c>
      <c r="G1083" s="33">
        <f t="shared" si="35"/>
        <v>6.18</v>
      </c>
    </row>
    <row r="1084" spans="1:7">
      <c r="A1084" s="29">
        <v>42707</v>
      </c>
      <c r="B1084" s="30" t="s">
        <v>3143</v>
      </c>
      <c r="C1084" s="31" t="s">
        <v>75</v>
      </c>
      <c r="D1084" s="32">
        <v>87.42</v>
      </c>
      <c r="E1084" s="37">
        <f t="shared" si="34"/>
        <v>70.89</v>
      </c>
      <c r="F1084" s="30" t="s">
        <v>3307</v>
      </c>
      <c r="G1084" s="33">
        <f t="shared" si="35"/>
        <v>74.37</v>
      </c>
    </row>
    <row r="1085" spans="1:7">
      <c r="A1085" s="29">
        <v>42708</v>
      </c>
      <c r="B1085" s="30" t="s">
        <v>3144</v>
      </c>
      <c r="C1085" s="31" t="s">
        <v>75</v>
      </c>
      <c r="D1085" s="32">
        <v>120.26</v>
      </c>
      <c r="E1085" s="37">
        <f t="shared" si="34"/>
        <v>97.52</v>
      </c>
      <c r="F1085" s="30" t="s">
        <v>3307</v>
      </c>
      <c r="G1085" s="33">
        <f t="shared" si="35"/>
        <v>102.31</v>
      </c>
    </row>
    <row r="1086" spans="1:7">
      <c r="A1086" s="29">
        <v>42709</v>
      </c>
      <c r="B1086" s="30" t="s">
        <v>3145</v>
      </c>
      <c r="C1086" s="31" t="s">
        <v>75</v>
      </c>
      <c r="D1086" s="32">
        <v>120.85</v>
      </c>
      <c r="E1086" s="37">
        <f t="shared" si="34"/>
        <v>98</v>
      </c>
      <c r="F1086" s="30" t="s">
        <v>3307</v>
      </c>
      <c r="G1086" s="33">
        <f t="shared" si="35"/>
        <v>102.81</v>
      </c>
    </row>
    <row r="1087" spans="1:7">
      <c r="A1087" s="29">
        <v>42710</v>
      </c>
      <c r="B1087" s="30" t="s">
        <v>3146</v>
      </c>
      <c r="C1087" s="31" t="s">
        <v>75</v>
      </c>
      <c r="D1087" s="32">
        <v>114.04</v>
      </c>
      <c r="E1087" s="37">
        <f t="shared" si="34"/>
        <v>92.48</v>
      </c>
      <c r="F1087" s="30" t="s">
        <v>3307</v>
      </c>
      <c r="G1087" s="33">
        <f t="shared" si="35"/>
        <v>97.02</v>
      </c>
    </row>
    <row r="1088" spans="1:7">
      <c r="A1088" s="29">
        <v>42711</v>
      </c>
      <c r="B1088" s="30" t="s">
        <v>3147</v>
      </c>
      <c r="C1088" s="31" t="s">
        <v>81</v>
      </c>
      <c r="D1088" s="32">
        <v>540.55999999999995</v>
      </c>
      <c r="E1088" s="37">
        <f t="shared" si="34"/>
        <v>438.34</v>
      </c>
      <c r="F1088" s="30" t="s">
        <v>3307</v>
      </c>
      <c r="G1088" s="33">
        <f t="shared" si="35"/>
        <v>459.86</v>
      </c>
    </row>
    <row r="1089" spans="1:7">
      <c r="A1089" s="29">
        <v>42712</v>
      </c>
      <c r="B1089" s="30" t="s">
        <v>3148</v>
      </c>
      <c r="C1089" s="31" t="s">
        <v>75</v>
      </c>
      <c r="D1089" s="32">
        <v>1641.38</v>
      </c>
      <c r="E1089" s="37">
        <f t="shared" ref="E1089:E1152" si="36">ROUNDUP(D1089/(1+$L$2),2)</f>
        <v>1331</v>
      </c>
      <c r="F1089" s="30" t="s">
        <v>97</v>
      </c>
      <c r="G1089" s="33">
        <f t="shared" si="35"/>
        <v>1396.33</v>
      </c>
    </row>
    <row r="1090" spans="1:7">
      <c r="A1090" s="29">
        <v>42714</v>
      </c>
      <c r="B1090" s="30" t="s">
        <v>3149</v>
      </c>
      <c r="C1090" s="31" t="s">
        <v>75</v>
      </c>
      <c r="D1090" s="32">
        <v>561.16</v>
      </c>
      <c r="E1090" s="37">
        <f t="shared" si="36"/>
        <v>455.05</v>
      </c>
      <c r="F1090" s="30" t="s">
        <v>3307</v>
      </c>
      <c r="G1090" s="33">
        <f t="shared" si="35"/>
        <v>477.39</v>
      </c>
    </row>
    <row r="1091" spans="1:7">
      <c r="A1091" s="29">
        <v>42717</v>
      </c>
      <c r="B1091" s="30" t="s">
        <v>3403</v>
      </c>
      <c r="C1091" s="31" t="s">
        <v>75</v>
      </c>
      <c r="D1091" s="32">
        <v>747.26</v>
      </c>
      <c r="E1091" s="37">
        <f t="shared" si="36"/>
        <v>605.96</v>
      </c>
      <c r="F1091" s="30" t="s">
        <v>3307</v>
      </c>
      <c r="G1091" s="33">
        <f t="shared" si="35"/>
        <v>635.71</v>
      </c>
    </row>
    <row r="1092" spans="1:7">
      <c r="A1092" s="29">
        <v>42716</v>
      </c>
      <c r="B1092" s="30" t="s">
        <v>3405</v>
      </c>
      <c r="C1092" s="31" t="s">
        <v>75</v>
      </c>
      <c r="D1092" s="32">
        <v>740.93</v>
      </c>
      <c r="E1092" s="37">
        <f t="shared" si="36"/>
        <v>600.82000000000005</v>
      </c>
      <c r="F1092" s="30" t="s">
        <v>3307</v>
      </c>
      <c r="G1092" s="33">
        <f t="shared" si="35"/>
        <v>630.30999999999995</v>
      </c>
    </row>
    <row r="1093" spans="1:7">
      <c r="A1093" s="29">
        <v>42719</v>
      </c>
      <c r="B1093" s="30" t="s">
        <v>3407</v>
      </c>
      <c r="C1093" s="31" t="s">
        <v>75</v>
      </c>
      <c r="D1093" s="32">
        <v>773.62</v>
      </c>
      <c r="E1093" s="37">
        <f t="shared" si="36"/>
        <v>627.33000000000004</v>
      </c>
      <c r="F1093" s="30" t="s">
        <v>3307</v>
      </c>
      <c r="G1093" s="33">
        <f t="shared" si="35"/>
        <v>658.12</v>
      </c>
    </row>
    <row r="1094" spans="1:7">
      <c r="A1094" s="29">
        <v>42718</v>
      </c>
      <c r="B1094" s="30" t="s">
        <v>3409</v>
      </c>
      <c r="C1094" s="31" t="s">
        <v>75</v>
      </c>
      <c r="D1094" s="32">
        <v>766.53</v>
      </c>
      <c r="E1094" s="37">
        <f t="shared" si="36"/>
        <v>621.58000000000004</v>
      </c>
      <c r="F1094" s="30" t="s">
        <v>3307</v>
      </c>
      <c r="G1094" s="33">
        <f t="shared" si="35"/>
        <v>652.09</v>
      </c>
    </row>
    <row r="1095" spans="1:7">
      <c r="A1095" s="29">
        <v>42722</v>
      </c>
      <c r="B1095" s="30" t="s">
        <v>3842</v>
      </c>
      <c r="C1095" s="31" t="s">
        <v>75</v>
      </c>
      <c r="D1095" s="32">
        <v>980.38</v>
      </c>
      <c r="E1095" s="37">
        <f t="shared" si="36"/>
        <v>794.99</v>
      </c>
      <c r="F1095" s="30" t="s">
        <v>3307</v>
      </c>
      <c r="G1095" s="33">
        <f t="shared" si="35"/>
        <v>834.01</v>
      </c>
    </row>
    <row r="1096" spans="1:7">
      <c r="A1096" s="29">
        <v>42721</v>
      </c>
      <c r="B1096" s="30" t="s">
        <v>3413</v>
      </c>
      <c r="C1096" s="31" t="s">
        <v>75</v>
      </c>
      <c r="D1096" s="32">
        <v>797.95</v>
      </c>
      <c r="E1096" s="37">
        <f t="shared" si="36"/>
        <v>647.05999999999995</v>
      </c>
      <c r="F1096" s="30" t="s">
        <v>3307</v>
      </c>
      <c r="G1096" s="33">
        <f t="shared" ref="G1096:G1145" si="37">ROUNDUP(E1096*$H$2,2)</f>
        <v>678.82</v>
      </c>
    </row>
    <row r="1097" spans="1:7">
      <c r="A1097" s="29">
        <v>42720</v>
      </c>
      <c r="B1097" s="30" t="s">
        <v>3414</v>
      </c>
      <c r="C1097" s="31" t="s">
        <v>75</v>
      </c>
      <c r="D1097" s="32">
        <v>790.14</v>
      </c>
      <c r="E1097" s="37">
        <f t="shared" si="36"/>
        <v>640.73</v>
      </c>
      <c r="F1097" s="30" t="s">
        <v>3307</v>
      </c>
      <c r="G1097" s="33">
        <f t="shared" si="37"/>
        <v>672.18</v>
      </c>
    </row>
    <row r="1098" spans="1:7">
      <c r="A1098" s="29">
        <v>42723</v>
      </c>
      <c r="B1098" s="30" t="s">
        <v>3841</v>
      </c>
      <c r="C1098" s="31" t="s">
        <v>75</v>
      </c>
      <c r="D1098" s="32">
        <v>929.84</v>
      </c>
      <c r="E1098" s="37">
        <f t="shared" si="36"/>
        <v>754.01</v>
      </c>
      <c r="F1098" s="30" t="s">
        <v>3307</v>
      </c>
      <c r="G1098" s="33">
        <f t="shared" si="37"/>
        <v>791.02</v>
      </c>
    </row>
    <row r="1099" spans="1:7">
      <c r="A1099" s="29">
        <v>42724</v>
      </c>
      <c r="B1099" s="30" t="s">
        <v>3418</v>
      </c>
      <c r="C1099" s="31" t="s">
        <v>75</v>
      </c>
      <c r="D1099" s="32">
        <v>1923.1</v>
      </c>
      <c r="E1099" s="37">
        <f t="shared" si="36"/>
        <v>1559.44</v>
      </c>
      <c r="F1099" s="30" t="s">
        <v>3307</v>
      </c>
      <c r="G1099" s="33">
        <f t="shared" si="37"/>
        <v>1635.98</v>
      </c>
    </row>
    <row r="1100" spans="1:7">
      <c r="A1100" s="29">
        <v>42726</v>
      </c>
      <c r="B1100" s="30" t="s">
        <v>3150</v>
      </c>
      <c r="C1100" s="31" t="s">
        <v>81</v>
      </c>
      <c r="D1100" s="32">
        <v>474.07</v>
      </c>
      <c r="E1100" s="37">
        <f t="shared" si="36"/>
        <v>384.43</v>
      </c>
      <c r="F1100" s="30" t="s">
        <v>3307</v>
      </c>
      <c r="G1100" s="33">
        <f t="shared" si="37"/>
        <v>403.3</v>
      </c>
    </row>
    <row r="1101" spans="1:7">
      <c r="A1101" s="29">
        <v>42727</v>
      </c>
      <c r="B1101" s="30" t="s">
        <v>3151</v>
      </c>
      <c r="C1101" s="31" t="s">
        <v>81</v>
      </c>
      <c r="D1101" s="32">
        <v>512.08000000000004</v>
      </c>
      <c r="E1101" s="37">
        <f t="shared" si="36"/>
        <v>415.25</v>
      </c>
      <c r="F1101" s="30" t="s">
        <v>3307</v>
      </c>
      <c r="G1101" s="33">
        <f t="shared" si="37"/>
        <v>435.64</v>
      </c>
    </row>
    <row r="1102" spans="1:7">
      <c r="A1102" s="29">
        <v>42728</v>
      </c>
      <c r="B1102" s="30" t="s">
        <v>3152</v>
      </c>
      <c r="C1102" s="31" t="s">
        <v>81</v>
      </c>
      <c r="D1102" s="32">
        <v>480.34</v>
      </c>
      <c r="E1102" s="37">
        <f t="shared" si="36"/>
        <v>389.51</v>
      </c>
      <c r="F1102" s="30" t="s">
        <v>3307</v>
      </c>
      <c r="G1102" s="33">
        <f t="shared" si="37"/>
        <v>408.63</v>
      </c>
    </row>
    <row r="1103" spans="1:7">
      <c r="A1103" s="29">
        <v>42729</v>
      </c>
      <c r="B1103" s="30" t="s">
        <v>3153</v>
      </c>
      <c r="C1103" s="31" t="s">
        <v>81</v>
      </c>
      <c r="D1103" s="32">
        <v>467.83</v>
      </c>
      <c r="E1103" s="37">
        <f t="shared" si="36"/>
        <v>379.37</v>
      </c>
      <c r="F1103" s="30" t="s">
        <v>3307</v>
      </c>
      <c r="G1103" s="33">
        <f t="shared" si="37"/>
        <v>397.99</v>
      </c>
    </row>
    <row r="1104" spans="1:7">
      <c r="A1104" s="29">
        <v>42730</v>
      </c>
      <c r="B1104" s="30" t="s">
        <v>3154</v>
      </c>
      <c r="C1104" s="31" t="s">
        <v>81</v>
      </c>
      <c r="D1104" s="32">
        <v>1016.66</v>
      </c>
      <c r="E1104" s="37">
        <f t="shared" si="36"/>
        <v>824.41</v>
      </c>
      <c r="F1104" s="30" t="s">
        <v>3307</v>
      </c>
      <c r="G1104" s="33">
        <f t="shared" si="37"/>
        <v>864.88</v>
      </c>
    </row>
    <row r="1105" spans="1:7">
      <c r="A1105" s="29">
        <v>42731</v>
      </c>
      <c r="B1105" s="30" t="s">
        <v>3155</v>
      </c>
      <c r="C1105" s="31" t="s">
        <v>81</v>
      </c>
      <c r="D1105" s="32">
        <v>1004.5</v>
      </c>
      <c r="E1105" s="37">
        <f t="shared" si="36"/>
        <v>814.55</v>
      </c>
      <c r="F1105" s="30" t="s">
        <v>3307</v>
      </c>
      <c r="G1105" s="33">
        <f t="shared" si="37"/>
        <v>854.53</v>
      </c>
    </row>
    <row r="1106" spans="1:7">
      <c r="A1106" s="29">
        <v>42732</v>
      </c>
      <c r="B1106" s="30" t="s">
        <v>3156</v>
      </c>
      <c r="C1106" s="31" t="s">
        <v>81</v>
      </c>
      <c r="D1106" s="32">
        <v>1038.0899999999999</v>
      </c>
      <c r="E1106" s="37">
        <f t="shared" si="36"/>
        <v>841.79</v>
      </c>
      <c r="F1106" s="30" t="s">
        <v>3307</v>
      </c>
      <c r="G1106" s="33">
        <f t="shared" si="37"/>
        <v>883.11</v>
      </c>
    </row>
    <row r="1107" spans="1:7">
      <c r="A1107" s="29">
        <v>42733</v>
      </c>
      <c r="B1107" s="30" t="s">
        <v>3157</v>
      </c>
      <c r="C1107" s="31" t="s">
        <v>81</v>
      </c>
      <c r="D1107" s="32">
        <v>989.06</v>
      </c>
      <c r="E1107" s="37">
        <f t="shared" si="36"/>
        <v>802.03</v>
      </c>
      <c r="F1107" s="30" t="s">
        <v>3307</v>
      </c>
      <c r="G1107" s="33">
        <f t="shared" si="37"/>
        <v>841.4</v>
      </c>
    </row>
    <row r="1108" spans="1:7">
      <c r="A1108" s="29">
        <v>42734</v>
      </c>
      <c r="B1108" s="30" t="s">
        <v>3158</v>
      </c>
      <c r="C1108" s="31" t="s">
        <v>81</v>
      </c>
      <c r="D1108" s="32">
        <v>1181.3</v>
      </c>
      <c r="E1108" s="37">
        <f t="shared" si="36"/>
        <v>957.92</v>
      </c>
      <c r="F1108" s="30" t="s">
        <v>3307</v>
      </c>
      <c r="G1108" s="33">
        <f t="shared" si="37"/>
        <v>1004.94</v>
      </c>
    </row>
    <row r="1109" spans="1:7">
      <c r="A1109" s="29">
        <v>42735</v>
      </c>
      <c r="B1109" s="30" t="s">
        <v>3159</v>
      </c>
      <c r="C1109" s="31" t="s">
        <v>81</v>
      </c>
      <c r="D1109" s="32">
        <v>1078.82</v>
      </c>
      <c r="E1109" s="37">
        <f t="shared" si="36"/>
        <v>874.82</v>
      </c>
      <c r="F1109" s="30" t="s">
        <v>3307</v>
      </c>
      <c r="G1109" s="33">
        <f t="shared" si="37"/>
        <v>917.76</v>
      </c>
    </row>
    <row r="1110" spans="1:7">
      <c r="A1110" s="29">
        <v>42736</v>
      </c>
      <c r="B1110" s="30" t="s">
        <v>3160</v>
      </c>
      <c r="C1110" s="31" t="s">
        <v>81</v>
      </c>
      <c r="D1110" s="32">
        <v>1258.57</v>
      </c>
      <c r="E1110" s="37">
        <f t="shared" si="36"/>
        <v>1020.58</v>
      </c>
      <c r="F1110" s="30" t="s">
        <v>3307</v>
      </c>
      <c r="G1110" s="33">
        <f t="shared" si="37"/>
        <v>1070.68</v>
      </c>
    </row>
    <row r="1111" spans="1:7">
      <c r="A1111" s="29">
        <v>42737</v>
      </c>
      <c r="B1111" s="30" t="s">
        <v>3161</v>
      </c>
      <c r="C1111" s="31" t="s">
        <v>81</v>
      </c>
      <c r="D1111" s="32">
        <v>1224.27</v>
      </c>
      <c r="E1111" s="37">
        <f t="shared" si="36"/>
        <v>992.76</v>
      </c>
      <c r="F1111" s="30" t="s">
        <v>3307</v>
      </c>
      <c r="G1111" s="33">
        <f t="shared" si="37"/>
        <v>1041.49</v>
      </c>
    </row>
    <row r="1112" spans="1:7">
      <c r="A1112" s="29">
        <v>42738</v>
      </c>
      <c r="B1112" s="30" t="s">
        <v>3162</v>
      </c>
      <c r="C1112" s="31" t="s">
        <v>81</v>
      </c>
      <c r="D1112" s="32">
        <v>1420.86</v>
      </c>
      <c r="E1112" s="37">
        <f t="shared" si="36"/>
        <v>1152.18</v>
      </c>
      <c r="F1112" s="30" t="s">
        <v>3307</v>
      </c>
      <c r="G1112" s="33">
        <f t="shared" si="37"/>
        <v>1208.74</v>
      </c>
    </row>
    <row r="1113" spans="1:7">
      <c r="A1113" s="29">
        <v>42739</v>
      </c>
      <c r="B1113" s="30" t="s">
        <v>3163</v>
      </c>
      <c r="C1113" s="31" t="s">
        <v>81</v>
      </c>
      <c r="D1113" s="32">
        <v>1609.38</v>
      </c>
      <c r="E1113" s="37">
        <f t="shared" si="36"/>
        <v>1305.05</v>
      </c>
      <c r="F1113" s="30" t="s">
        <v>3307</v>
      </c>
      <c r="G1113" s="33">
        <f t="shared" si="37"/>
        <v>1369.11</v>
      </c>
    </row>
    <row r="1114" spans="1:7">
      <c r="A1114" s="29">
        <v>42740</v>
      </c>
      <c r="B1114" s="30" t="s">
        <v>3164</v>
      </c>
      <c r="C1114" s="31" t="s">
        <v>81</v>
      </c>
      <c r="D1114" s="32">
        <v>1761.31</v>
      </c>
      <c r="E1114" s="37">
        <f t="shared" si="36"/>
        <v>1428.25</v>
      </c>
      <c r="F1114" s="30" t="s">
        <v>3307</v>
      </c>
      <c r="G1114" s="33">
        <f t="shared" si="37"/>
        <v>1498.35</v>
      </c>
    </row>
    <row r="1115" spans="1:7">
      <c r="A1115" s="29">
        <v>42741</v>
      </c>
      <c r="B1115" s="30" t="s">
        <v>3165</v>
      </c>
      <c r="C1115" s="31" t="s">
        <v>81</v>
      </c>
      <c r="D1115" s="32">
        <v>1686.61</v>
      </c>
      <c r="E1115" s="37">
        <f t="shared" si="36"/>
        <v>1367.67</v>
      </c>
      <c r="F1115" s="30" t="s">
        <v>3307</v>
      </c>
      <c r="G1115" s="33">
        <f t="shared" si="37"/>
        <v>1434.8</v>
      </c>
    </row>
    <row r="1116" spans="1:7">
      <c r="A1116" s="29">
        <v>42742</v>
      </c>
      <c r="B1116" s="30" t="s">
        <v>3166</v>
      </c>
      <c r="C1116" s="31" t="s">
        <v>81</v>
      </c>
      <c r="D1116" s="32">
        <v>2087.94</v>
      </c>
      <c r="E1116" s="37">
        <f t="shared" si="36"/>
        <v>1693.11</v>
      </c>
      <c r="F1116" s="30" t="s">
        <v>3307</v>
      </c>
      <c r="G1116" s="33">
        <f t="shared" si="37"/>
        <v>1776.21</v>
      </c>
    </row>
    <row r="1117" spans="1:7">
      <c r="A1117" s="29">
        <v>42743</v>
      </c>
      <c r="B1117" s="30" t="s">
        <v>3167</v>
      </c>
      <c r="C1117" s="31" t="s">
        <v>81</v>
      </c>
      <c r="D1117" s="32">
        <v>2221.9699999999998</v>
      </c>
      <c r="E1117" s="37">
        <f t="shared" si="36"/>
        <v>1801.8</v>
      </c>
      <c r="F1117" s="30" t="s">
        <v>3307</v>
      </c>
      <c r="G1117" s="33">
        <f t="shared" si="37"/>
        <v>1890.24</v>
      </c>
    </row>
    <row r="1118" spans="1:7">
      <c r="A1118" s="29">
        <v>42744</v>
      </c>
      <c r="B1118" s="30" t="s">
        <v>3168</v>
      </c>
      <c r="C1118" s="31" t="s">
        <v>81</v>
      </c>
      <c r="D1118" s="32">
        <v>2203.48</v>
      </c>
      <c r="E1118" s="37">
        <f t="shared" si="36"/>
        <v>1786.8</v>
      </c>
      <c r="F1118" s="30" t="s">
        <v>3307</v>
      </c>
      <c r="G1118" s="33">
        <f t="shared" si="37"/>
        <v>1874.5</v>
      </c>
    </row>
    <row r="1119" spans="1:7">
      <c r="A1119" s="29">
        <v>42745</v>
      </c>
      <c r="B1119" s="30" t="s">
        <v>3169</v>
      </c>
      <c r="C1119" s="31" t="s">
        <v>81</v>
      </c>
      <c r="D1119" s="32">
        <v>2218.52</v>
      </c>
      <c r="E1119" s="37">
        <f t="shared" si="36"/>
        <v>1799</v>
      </c>
      <c r="F1119" s="30" t="s">
        <v>3307</v>
      </c>
      <c r="G1119" s="33">
        <f t="shared" si="37"/>
        <v>1887.3</v>
      </c>
    </row>
    <row r="1120" spans="1:7">
      <c r="A1120" s="29">
        <v>42746</v>
      </c>
      <c r="B1120" s="30" t="s">
        <v>3170</v>
      </c>
      <c r="C1120" s="31" t="s">
        <v>81</v>
      </c>
      <c r="D1120" s="32">
        <v>2301.7600000000002</v>
      </c>
      <c r="E1120" s="37">
        <f t="shared" si="36"/>
        <v>1866.5</v>
      </c>
      <c r="F1120" s="30" t="s">
        <v>3307</v>
      </c>
      <c r="G1120" s="33">
        <f t="shared" si="37"/>
        <v>1958.11</v>
      </c>
    </row>
    <row r="1121" spans="1:7">
      <c r="A1121" s="29">
        <v>42747</v>
      </c>
      <c r="B1121" s="30" t="s">
        <v>3171</v>
      </c>
      <c r="C1121" s="31" t="s">
        <v>81</v>
      </c>
      <c r="D1121" s="32">
        <v>2998.25</v>
      </c>
      <c r="E1121" s="37">
        <f t="shared" si="36"/>
        <v>2431.2800000000002</v>
      </c>
      <c r="F1121" s="30" t="s">
        <v>3307</v>
      </c>
      <c r="G1121" s="33">
        <f t="shared" si="37"/>
        <v>2550.61</v>
      </c>
    </row>
    <row r="1122" spans="1:7">
      <c r="A1122" s="29">
        <v>42748</v>
      </c>
      <c r="B1122" s="30" t="s">
        <v>3840</v>
      </c>
      <c r="C1122" s="31" t="s">
        <v>81</v>
      </c>
      <c r="D1122" s="32">
        <v>108.64</v>
      </c>
      <c r="E1122" s="37">
        <f t="shared" si="36"/>
        <v>88.1</v>
      </c>
      <c r="F1122" s="30" t="s">
        <v>3307</v>
      </c>
      <c r="G1122" s="33">
        <f t="shared" si="37"/>
        <v>92.43</v>
      </c>
    </row>
    <row r="1123" spans="1:7">
      <c r="A1123" s="29">
        <v>42749</v>
      </c>
      <c r="B1123" s="30" t="s">
        <v>3839</v>
      </c>
      <c r="C1123" s="31" t="s">
        <v>81</v>
      </c>
      <c r="D1123" s="32">
        <v>114.97</v>
      </c>
      <c r="E1123" s="37">
        <f t="shared" si="36"/>
        <v>93.23</v>
      </c>
      <c r="F1123" s="30" t="s">
        <v>3307</v>
      </c>
      <c r="G1123" s="33">
        <f t="shared" si="37"/>
        <v>97.81</v>
      </c>
    </row>
    <row r="1124" spans="1:7">
      <c r="A1124" s="29">
        <v>42750</v>
      </c>
      <c r="B1124" s="30" t="s">
        <v>3838</v>
      </c>
      <c r="C1124" s="31" t="s">
        <v>81</v>
      </c>
      <c r="D1124" s="32">
        <v>139.78</v>
      </c>
      <c r="E1124" s="37">
        <f t="shared" si="36"/>
        <v>113.35</v>
      </c>
      <c r="F1124" s="30" t="s">
        <v>3307</v>
      </c>
      <c r="G1124" s="33">
        <f t="shared" si="37"/>
        <v>118.92</v>
      </c>
    </row>
    <row r="1125" spans="1:7">
      <c r="A1125" s="29">
        <v>42751</v>
      </c>
      <c r="B1125" s="30" t="s">
        <v>3837</v>
      </c>
      <c r="C1125" s="31" t="s">
        <v>81</v>
      </c>
      <c r="D1125" s="32">
        <v>147.63</v>
      </c>
      <c r="E1125" s="37">
        <f t="shared" si="36"/>
        <v>119.72</v>
      </c>
      <c r="F1125" s="30" t="s">
        <v>3307</v>
      </c>
      <c r="G1125" s="33">
        <f t="shared" si="37"/>
        <v>125.6</v>
      </c>
    </row>
    <row r="1126" spans="1:7">
      <c r="A1126" s="29">
        <v>42752</v>
      </c>
      <c r="B1126" s="30" t="s">
        <v>3836</v>
      </c>
      <c r="C1126" s="31" t="s">
        <v>81</v>
      </c>
      <c r="D1126" s="32">
        <v>196.54</v>
      </c>
      <c r="E1126" s="37">
        <f t="shared" si="36"/>
        <v>159.38</v>
      </c>
      <c r="F1126" s="30" t="s">
        <v>3307</v>
      </c>
      <c r="G1126" s="33">
        <f t="shared" si="37"/>
        <v>167.21</v>
      </c>
    </row>
    <row r="1127" spans="1:7">
      <c r="A1127" s="29">
        <v>42753</v>
      </c>
      <c r="B1127" s="30" t="s">
        <v>3835</v>
      </c>
      <c r="C1127" s="31" t="s">
        <v>81</v>
      </c>
      <c r="D1127" s="32">
        <v>197.45</v>
      </c>
      <c r="E1127" s="37">
        <f t="shared" si="36"/>
        <v>160.12</v>
      </c>
      <c r="F1127" s="30" t="s">
        <v>3307</v>
      </c>
      <c r="G1127" s="33">
        <f t="shared" si="37"/>
        <v>167.98</v>
      </c>
    </row>
    <row r="1128" spans="1:7">
      <c r="A1128" s="29">
        <v>42754</v>
      </c>
      <c r="B1128" s="30" t="s">
        <v>3834</v>
      </c>
      <c r="C1128" s="31" t="s">
        <v>81</v>
      </c>
      <c r="D1128" s="32">
        <v>309.86</v>
      </c>
      <c r="E1128" s="37">
        <f t="shared" si="36"/>
        <v>251.27</v>
      </c>
      <c r="F1128" s="30" t="s">
        <v>3307</v>
      </c>
      <c r="G1128" s="33">
        <f t="shared" si="37"/>
        <v>263.61</v>
      </c>
    </row>
    <row r="1129" spans="1:7">
      <c r="A1129" s="29">
        <v>42755</v>
      </c>
      <c r="B1129" s="30" t="s">
        <v>3833</v>
      </c>
      <c r="C1129" s="31" t="s">
        <v>81</v>
      </c>
      <c r="D1129" s="32">
        <v>317.36</v>
      </c>
      <c r="E1129" s="37">
        <f t="shared" si="36"/>
        <v>257.35000000000002</v>
      </c>
      <c r="F1129" s="30" t="s">
        <v>3307</v>
      </c>
      <c r="G1129" s="33">
        <f t="shared" si="37"/>
        <v>269.99</v>
      </c>
    </row>
    <row r="1130" spans="1:7">
      <c r="A1130" s="29">
        <v>42756</v>
      </c>
      <c r="B1130" s="30" t="s">
        <v>3172</v>
      </c>
      <c r="C1130" s="31" t="s">
        <v>81</v>
      </c>
      <c r="D1130" s="32">
        <v>177.29</v>
      </c>
      <c r="E1130" s="37">
        <f t="shared" si="36"/>
        <v>143.77000000000001</v>
      </c>
      <c r="F1130" s="30" t="s">
        <v>3307</v>
      </c>
      <c r="G1130" s="33">
        <f t="shared" si="37"/>
        <v>150.83000000000001</v>
      </c>
    </row>
    <row r="1131" spans="1:7">
      <c r="A1131" s="29">
        <v>42757</v>
      </c>
      <c r="B1131" s="30" t="s">
        <v>3173</v>
      </c>
      <c r="C1131" s="31" t="s">
        <v>81</v>
      </c>
      <c r="D1131" s="32">
        <v>228.43</v>
      </c>
      <c r="E1131" s="37">
        <f t="shared" si="36"/>
        <v>185.24</v>
      </c>
      <c r="F1131" s="30" t="s">
        <v>3307</v>
      </c>
      <c r="G1131" s="33">
        <f t="shared" si="37"/>
        <v>194.34</v>
      </c>
    </row>
    <row r="1132" spans="1:7">
      <c r="A1132" s="29">
        <v>42759</v>
      </c>
      <c r="B1132" s="30" t="s">
        <v>3174</v>
      </c>
      <c r="C1132" s="31" t="s">
        <v>81</v>
      </c>
      <c r="D1132" s="32">
        <v>233.35</v>
      </c>
      <c r="E1132" s="37">
        <f t="shared" si="36"/>
        <v>189.23</v>
      </c>
      <c r="F1132" s="30" t="s">
        <v>3307</v>
      </c>
      <c r="G1132" s="33">
        <f t="shared" si="37"/>
        <v>198.52</v>
      </c>
    </row>
    <row r="1133" spans="1:7">
      <c r="A1133" s="29">
        <v>42760</v>
      </c>
      <c r="B1133" s="30" t="s">
        <v>3175</v>
      </c>
      <c r="C1133" s="31" t="s">
        <v>81</v>
      </c>
      <c r="D1133" s="32">
        <v>366.8</v>
      </c>
      <c r="E1133" s="37">
        <f t="shared" si="36"/>
        <v>297.44</v>
      </c>
      <c r="F1133" s="30" t="s">
        <v>3307</v>
      </c>
      <c r="G1133" s="33">
        <f t="shared" si="37"/>
        <v>312.04000000000002</v>
      </c>
    </row>
    <row r="1134" spans="1:7">
      <c r="A1134" s="29">
        <v>42761</v>
      </c>
      <c r="B1134" s="30" t="s">
        <v>3176</v>
      </c>
      <c r="C1134" s="31" t="s">
        <v>81</v>
      </c>
      <c r="D1134" s="32">
        <v>385.8</v>
      </c>
      <c r="E1134" s="37">
        <f t="shared" si="36"/>
        <v>312.85000000000002</v>
      </c>
      <c r="F1134" s="30" t="s">
        <v>3307</v>
      </c>
      <c r="G1134" s="33">
        <f t="shared" si="37"/>
        <v>328.21</v>
      </c>
    </row>
    <row r="1135" spans="1:7">
      <c r="A1135" s="29">
        <v>42762</v>
      </c>
      <c r="B1135" s="30" t="s">
        <v>3177</v>
      </c>
      <c r="C1135" s="31" t="s">
        <v>81</v>
      </c>
      <c r="D1135" s="32">
        <v>369.93</v>
      </c>
      <c r="E1135" s="37">
        <f t="shared" si="36"/>
        <v>299.98</v>
      </c>
      <c r="F1135" s="30" t="s">
        <v>3307</v>
      </c>
      <c r="G1135" s="33">
        <f t="shared" si="37"/>
        <v>314.70999999999998</v>
      </c>
    </row>
    <row r="1136" spans="1:7">
      <c r="A1136" s="29">
        <v>42763</v>
      </c>
      <c r="B1136" s="30" t="s">
        <v>3178</v>
      </c>
      <c r="C1136" s="31" t="s">
        <v>81</v>
      </c>
      <c r="D1136" s="32">
        <v>363.68</v>
      </c>
      <c r="E1136" s="37">
        <f t="shared" si="36"/>
        <v>294.91000000000003</v>
      </c>
      <c r="F1136" s="30" t="s">
        <v>3307</v>
      </c>
      <c r="G1136" s="33">
        <f t="shared" si="37"/>
        <v>309.39</v>
      </c>
    </row>
    <row r="1137" spans="1:7">
      <c r="A1137" s="29">
        <v>42764</v>
      </c>
      <c r="B1137" s="30" t="s">
        <v>3179</v>
      </c>
      <c r="C1137" s="31" t="s">
        <v>81</v>
      </c>
      <c r="D1137" s="32">
        <v>749.92</v>
      </c>
      <c r="E1137" s="37">
        <f t="shared" si="36"/>
        <v>608.11</v>
      </c>
      <c r="F1137" s="30" t="s">
        <v>3307</v>
      </c>
      <c r="G1137" s="33">
        <f t="shared" si="37"/>
        <v>637.96</v>
      </c>
    </row>
    <row r="1138" spans="1:7">
      <c r="A1138" s="29">
        <v>42765</v>
      </c>
      <c r="B1138" s="30" t="s">
        <v>3180</v>
      </c>
      <c r="C1138" s="31" t="s">
        <v>81</v>
      </c>
      <c r="D1138" s="32">
        <v>743.84</v>
      </c>
      <c r="E1138" s="37">
        <f t="shared" si="36"/>
        <v>603.17999999999995</v>
      </c>
      <c r="F1138" s="30" t="s">
        <v>3307</v>
      </c>
      <c r="G1138" s="33">
        <f t="shared" si="37"/>
        <v>632.79</v>
      </c>
    </row>
    <row r="1139" spans="1:7">
      <c r="A1139" s="29">
        <v>42766</v>
      </c>
      <c r="B1139" s="30" t="s">
        <v>3181</v>
      </c>
      <c r="C1139" s="31" t="s">
        <v>81</v>
      </c>
      <c r="D1139" s="32">
        <v>760.63</v>
      </c>
      <c r="E1139" s="37">
        <f t="shared" si="36"/>
        <v>616.79999999999995</v>
      </c>
      <c r="F1139" s="30" t="s">
        <v>3307</v>
      </c>
      <c r="G1139" s="33">
        <f t="shared" si="37"/>
        <v>647.08000000000004</v>
      </c>
    </row>
    <row r="1140" spans="1:7">
      <c r="A1140" s="29">
        <v>42767</v>
      </c>
      <c r="B1140" s="30" t="s">
        <v>3182</v>
      </c>
      <c r="C1140" s="31" t="s">
        <v>81</v>
      </c>
      <c r="D1140" s="32">
        <v>736.12</v>
      </c>
      <c r="E1140" s="37">
        <f t="shared" si="36"/>
        <v>596.91999999999996</v>
      </c>
      <c r="F1140" s="30" t="s">
        <v>3307</v>
      </c>
      <c r="G1140" s="33">
        <f t="shared" si="37"/>
        <v>626.22</v>
      </c>
    </row>
    <row r="1141" spans="1:7">
      <c r="A1141" s="29">
        <v>42768</v>
      </c>
      <c r="B1141" s="30" t="s">
        <v>3183</v>
      </c>
      <c r="C1141" s="31" t="s">
        <v>81</v>
      </c>
      <c r="D1141" s="32">
        <v>942.01</v>
      </c>
      <c r="E1141" s="37">
        <f t="shared" si="36"/>
        <v>763.88</v>
      </c>
      <c r="F1141" s="30" t="s">
        <v>3307</v>
      </c>
      <c r="G1141" s="33">
        <f t="shared" si="37"/>
        <v>801.38</v>
      </c>
    </row>
    <row r="1142" spans="1:7">
      <c r="A1142" s="29">
        <v>42769</v>
      </c>
      <c r="B1142" s="30" t="s">
        <v>3184</v>
      </c>
      <c r="C1142" s="31" t="s">
        <v>81</v>
      </c>
      <c r="D1142" s="32">
        <v>931.2</v>
      </c>
      <c r="E1142" s="37">
        <f t="shared" si="36"/>
        <v>755.11</v>
      </c>
      <c r="F1142" s="30" t="s">
        <v>3307</v>
      </c>
      <c r="G1142" s="33">
        <f t="shared" si="37"/>
        <v>792.18</v>
      </c>
    </row>
    <row r="1143" spans="1:7">
      <c r="A1143" s="29">
        <v>42770</v>
      </c>
      <c r="B1143" s="30" t="s">
        <v>3185</v>
      </c>
      <c r="C1143" s="31" t="s">
        <v>81</v>
      </c>
      <c r="D1143" s="32">
        <v>980.65</v>
      </c>
      <c r="E1143" s="37">
        <f t="shared" si="36"/>
        <v>795.21</v>
      </c>
      <c r="F1143" s="30" t="s">
        <v>3307</v>
      </c>
      <c r="G1143" s="33">
        <f t="shared" si="37"/>
        <v>834.24</v>
      </c>
    </row>
    <row r="1144" spans="1:7">
      <c r="A1144" s="29">
        <v>42771</v>
      </c>
      <c r="B1144" s="30" t="s">
        <v>3186</v>
      </c>
      <c r="C1144" s="31" t="s">
        <v>81</v>
      </c>
      <c r="D1144" s="32">
        <v>963.49</v>
      </c>
      <c r="E1144" s="37">
        <f t="shared" si="36"/>
        <v>781.3</v>
      </c>
      <c r="F1144" s="30" t="s">
        <v>3307</v>
      </c>
      <c r="G1144" s="33">
        <f t="shared" si="37"/>
        <v>819.65</v>
      </c>
    </row>
    <row r="1145" spans="1:7">
      <c r="A1145" s="29">
        <v>42772</v>
      </c>
      <c r="B1145" s="30" t="s">
        <v>3187</v>
      </c>
      <c r="C1145" s="31" t="s">
        <v>81</v>
      </c>
      <c r="D1145" s="32">
        <v>1317.2</v>
      </c>
      <c r="E1145" s="37">
        <f t="shared" si="36"/>
        <v>1068.1199999999999</v>
      </c>
      <c r="F1145" s="30" t="s">
        <v>3307</v>
      </c>
      <c r="G1145" s="33">
        <f t="shared" si="37"/>
        <v>1120.55</v>
      </c>
    </row>
    <row r="1146" spans="1:7">
      <c r="A1146" s="29">
        <v>42773</v>
      </c>
      <c r="B1146" s="30" t="s">
        <v>3188</v>
      </c>
      <c r="C1146" s="31" t="s">
        <v>81</v>
      </c>
      <c r="D1146" s="32">
        <v>1263.8900000000001</v>
      </c>
      <c r="E1146" s="37">
        <f t="shared" si="36"/>
        <v>1024.8900000000001</v>
      </c>
      <c r="F1146" s="30" t="s">
        <v>3307</v>
      </c>
      <c r="G1146" s="33">
        <f t="shared" ref="G1146:G1206" si="38">ROUNDUP(E1146*$H$2,2)</f>
        <v>1075.2</v>
      </c>
    </row>
    <row r="1147" spans="1:7">
      <c r="A1147" s="29">
        <v>42774</v>
      </c>
      <c r="B1147" s="30" t="s">
        <v>3189</v>
      </c>
      <c r="C1147" s="31" t="s">
        <v>81</v>
      </c>
      <c r="D1147" s="32">
        <v>1339.85</v>
      </c>
      <c r="E1147" s="37">
        <f t="shared" si="36"/>
        <v>1086.49</v>
      </c>
      <c r="F1147" s="30" t="s">
        <v>3307</v>
      </c>
      <c r="G1147" s="33">
        <f t="shared" si="38"/>
        <v>1139.82</v>
      </c>
    </row>
    <row r="1148" spans="1:7">
      <c r="A1148" s="29">
        <v>42775</v>
      </c>
      <c r="B1148" s="30" t="s">
        <v>3190</v>
      </c>
      <c r="C1148" s="31" t="s">
        <v>81</v>
      </c>
      <c r="D1148" s="32">
        <v>1302.5</v>
      </c>
      <c r="E1148" s="37">
        <f t="shared" si="36"/>
        <v>1056.2</v>
      </c>
      <c r="F1148" s="30" t="s">
        <v>3307</v>
      </c>
      <c r="G1148" s="33">
        <f t="shared" si="38"/>
        <v>1108.04</v>
      </c>
    </row>
    <row r="1149" spans="1:7">
      <c r="A1149" s="29">
        <v>42776</v>
      </c>
      <c r="B1149" s="30" t="s">
        <v>3191</v>
      </c>
      <c r="C1149" s="31" t="s">
        <v>81</v>
      </c>
      <c r="D1149" s="32">
        <v>239.3</v>
      </c>
      <c r="E1149" s="37">
        <f t="shared" si="36"/>
        <v>194.05</v>
      </c>
      <c r="F1149" s="30" t="s">
        <v>3307</v>
      </c>
      <c r="G1149" s="33">
        <f t="shared" si="38"/>
        <v>203.58</v>
      </c>
    </row>
    <row r="1150" spans="1:7">
      <c r="A1150" s="29">
        <v>42777</v>
      </c>
      <c r="B1150" s="30" t="s">
        <v>3192</v>
      </c>
      <c r="C1150" s="31" t="s">
        <v>81</v>
      </c>
      <c r="D1150" s="32">
        <v>258.3</v>
      </c>
      <c r="E1150" s="37">
        <f t="shared" si="36"/>
        <v>209.46</v>
      </c>
      <c r="F1150" s="30" t="s">
        <v>3307</v>
      </c>
      <c r="G1150" s="33">
        <f t="shared" si="38"/>
        <v>219.75</v>
      </c>
    </row>
    <row r="1151" spans="1:7">
      <c r="A1151" s="29">
        <v>42778</v>
      </c>
      <c r="B1151" s="30" t="s">
        <v>3193</v>
      </c>
      <c r="C1151" s="31" t="s">
        <v>81</v>
      </c>
      <c r="D1151" s="32">
        <v>242.43</v>
      </c>
      <c r="E1151" s="37">
        <f t="shared" si="36"/>
        <v>196.59</v>
      </c>
      <c r="F1151" s="30" t="s">
        <v>3307</v>
      </c>
      <c r="G1151" s="33">
        <f t="shared" si="38"/>
        <v>206.24</v>
      </c>
    </row>
    <row r="1152" spans="1:7">
      <c r="A1152" s="29">
        <v>42779</v>
      </c>
      <c r="B1152" s="30" t="s">
        <v>3194</v>
      </c>
      <c r="C1152" s="31" t="s">
        <v>81</v>
      </c>
      <c r="D1152" s="32">
        <v>236.18</v>
      </c>
      <c r="E1152" s="37">
        <f t="shared" si="36"/>
        <v>191.52</v>
      </c>
      <c r="F1152" s="30" t="s">
        <v>3307</v>
      </c>
      <c r="G1152" s="33">
        <f t="shared" si="38"/>
        <v>200.92</v>
      </c>
    </row>
    <row r="1153" spans="1:7">
      <c r="A1153" s="29">
        <v>42780</v>
      </c>
      <c r="B1153" s="30" t="s">
        <v>3195</v>
      </c>
      <c r="C1153" s="31" t="s">
        <v>81</v>
      </c>
      <c r="D1153" s="32">
        <v>569.65</v>
      </c>
      <c r="E1153" s="37">
        <f t="shared" ref="E1153:E1216" si="39">ROUNDUP(D1153/(1+$L$2),2)</f>
        <v>461.93</v>
      </c>
      <c r="F1153" s="30" t="s">
        <v>3307</v>
      </c>
      <c r="G1153" s="33">
        <f t="shared" si="38"/>
        <v>484.61</v>
      </c>
    </row>
    <row r="1154" spans="1:7">
      <c r="A1154" s="29">
        <v>42781</v>
      </c>
      <c r="B1154" s="30" t="s">
        <v>3196</v>
      </c>
      <c r="C1154" s="31" t="s">
        <v>81</v>
      </c>
      <c r="D1154" s="32">
        <v>563.57000000000005</v>
      </c>
      <c r="E1154" s="37">
        <f t="shared" si="39"/>
        <v>457</v>
      </c>
      <c r="F1154" s="30" t="s">
        <v>3307</v>
      </c>
      <c r="G1154" s="33">
        <f t="shared" si="38"/>
        <v>479.44</v>
      </c>
    </row>
    <row r="1155" spans="1:7">
      <c r="A1155" s="29">
        <v>42782</v>
      </c>
      <c r="B1155" s="30" t="s">
        <v>3197</v>
      </c>
      <c r="C1155" s="31" t="s">
        <v>81</v>
      </c>
      <c r="D1155" s="32">
        <v>580.36</v>
      </c>
      <c r="E1155" s="37">
        <f t="shared" si="39"/>
        <v>470.62</v>
      </c>
      <c r="F1155" s="30" t="s">
        <v>3307</v>
      </c>
      <c r="G1155" s="33">
        <f t="shared" si="38"/>
        <v>493.72</v>
      </c>
    </row>
    <row r="1156" spans="1:7">
      <c r="A1156" s="29">
        <v>42783</v>
      </c>
      <c r="B1156" s="30" t="s">
        <v>3198</v>
      </c>
      <c r="C1156" s="31" t="s">
        <v>81</v>
      </c>
      <c r="D1156" s="32">
        <v>555.85</v>
      </c>
      <c r="E1156" s="37">
        <f t="shared" si="39"/>
        <v>450.74</v>
      </c>
      <c r="F1156" s="30" t="s">
        <v>3307</v>
      </c>
      <c r="G1156" s="33">
        <f t="shared" si="38"/>
        <v>472.87</v>
      </c>
    </row>
    <row r="1157" spans="1:7">
      <c r="A1157" s="29">
        <v>42784</v>
      </c>
      <c r="B1157" s="30" t="s">
        <v>3199</v>
      </c>
      <c r="C1157" s="31" t="s">
        <v>81</v>
      </c>
      <c r="D1157" s="32">
        <v>650.72</v>
      </c>
      <c r="E1157" s="37">
        <f t="shared" si="39"/>
        <v>527.66999999999996</v>
      </c>
      <c r="F1157" s="30" t="s">
        <v>3307</v>
      </c>
      <c r="G1157" s="33">
        <f t="shared" si="38"/>
        <v>553.57000000000005</v>
      </c>
    </row>
    <row r="1158" spans="1:7">
      <c r="A1158" s="29">
        <v>42785</v>
      </c>
      <c r="B1158" s="30" t="s">
        <v>3200</v>
      </c>
      <c r="C1158" s="31" t="s">
        <v>81</v>
      </c>
      <c r="D1158" s="32">
        <v>639.9</v>
      </c>
      <c r="E1158" s="37">
        <f t="shared" si="39"/>
        <v>518.9</v>
      </c>
      <c r="F1158" s="30" t="s">
        <v>3307</v>
      </c>
      <c r="G1158" s="33">
        <f t="shared" si="38"/>
        <v>544.37</v>
      </c>
    </row>
    <row r="1159" spans="1:7">
      <c r="A1159" s="29">
        <v>42786</v>
      </c>
      <c r="B1159" s="30" t="s">
        <v>3201</v>
      </c>
      <c r="C1159" s="31" t="s">
        <v>81</v>
      </c>
      <c r="D1159" s="32">
        <v>689.35</v>
      </c>
      <c r="E1159" s="37">
        <f t="shared" si="39"/>
        <v>559</v>
      </c>
      <c r="F1159" s="30" t="s">
        <v>3307</v>
      </c>
      <c r="G1159" s="33">
        <f t="shared" si="38"/>
        <v>586.44000000000005</v>
      </c>
    </row>
    <row r="1160" spans="1:7">
      <c r="A1160" s="29">
        <v>42787</v>
      </c>
      <c r="B1160" s="30" t="s">
        <v>3202</v>
      </c>
      <c r="C1160" s="31" t="s">
        <v>81</v>
      </c>
      <c r="D1160" s="32">
        <v>672.2</v>
      </c>
      <c r="E1160" s="37">
        <f t="shared" si="39"/>
        <v>545.09</v>
      </c>
      <c r="F1160" s="30" t="s">
        <v>3307</v>
      </c>
      <c r="G1160" s="33">
        <f t="shared" si="38"/>
        <v>571.85</v>
      </c>
    </row>
    <row r="1161" spans="1:7">
      <c r="A1161" s="29">
        <v>42788</v>
      </c>
      <c r="B1161" s="30" t="s">
        <v>3203</v>
      </c>
      <c r="C1161" s="31" t="s">
        <v>81</v>
      </c>
      <c r="D1161" s="32">
        <v>770.5</v>
      </c>
      <c r="E1161" s="37">
        <f t="shared" si="39"/>
        <v>624.79999999999995</v>
      </c>
      <c r="F1161" s="30" t="s">
        <v>3307</v>
      </c>
      <c r="G1161" s="33">
        <f t="shared" si="38"/>
        <v>655.47</v>
      </c>
    </row>
    <row r="1162" spans="1:7">
      <c r="A1162" s="29">
        <v>42789</v>
      </c>
      <c r="B1162" s="30" t="s">
        <v>3204</v>
      </c>
      <c r="C1162" s="31" t="s">
        <v>81</v>
      </c>
      <c r="D1162" s="32">
        <v>922.59</v>
      </c>
      <c r="E1162" s="37">
        <f t="shared" si="39"/>
        <v>748.13</v>
      </c>
      <c r="F1162" s="30" t="s">
        <v>3307</v>
      </c>
      <c r="G1162" s="33">
        <f t="shared" si="38"/>
        <v>784.85</v>
      </c>
    </row>
    <row r="1163" spans="1:7">
      <c r="A1163" s="29">
        <v>42790</v>
      </c>
      <c r="B1163" s="30" t="s">
        <v>3205</v>
      </c>
      <c r="C1163" s="31" t="s">
        <v>81</v>
      </c>
      <c r="D1163" s="32">
        <v>869.28</v>
      </c>
      <c r="E1163" s="37">
        <f t="shared" si="39"/>
        <v>704.9</v>
      </c>
      <c r="F1163" s="30" t="s">
        <v>3307</v>
      </c>
      <c r="G1163" s="33">
        <f t="shared" si="38"/>
        <v>739.5</v>
      </c>
    </row>
    <row r="1164" spans="1:7">
      <c r="A1164" s="29">
        <v>42791</v>
      </c>
      <c r="B1164" s="30" t="s">
        <v>3206</v>
      </c>
      <c r="C1164" s="31" t="s">
        <v>81</v>
      </c>
      <c r="D1164" s="32">
        <v>945.24</v>
      </c>
      <c r="E1164" s="37">
        <f t="shared" si="39"/>
        <v>766.5</v>
      </c>
      <c r="F1164" s="30" t="s">
        <v>3307</v>
      </c>
      <c r="G1164" s="33">
        <f t="shared" si="38"/>
        <v>804.13</v>
      </c>
    </row>
    <row r="1165" spans="1:7">
      <c r="A1165" s="29">
        <v>42792</v>
      </c>
      <c r="B1165" s="30" t="s">
        <v>3207</v>
      </c>
      <c r="C1165" s="31" t="s">
        <v>81</v>
      </c>
      <c r="D1165" s="32">
        <v>907.89</v>
      </c>
      <c r="E1165" s="37">
        <f t="shared" si="39"/>
        <v>736.21</v>
      </c>
      <c r="F1165" s="30" t="s">
        <v>3307</v>
      </c>
      <c r="G1165" s="33">
        <f t="shared" si="38"/>
        <v>772.35</v>
      </c>
    </row>
    <row r="1166" spans="1:7">
      <c r="A1166" s="29">
        <v>42793</v>
      </c>
      <c r="B1166" s="30" t="s">
        <v>3208</v>
      </c>
      <c r="C1166" s="31" t="s">
        <v>81</v>
      </c>
      <c r="D1166" s="32">
        <v>1108.56</v>
      </c>
      <c r="E1166" s="37">
        <f t="shared" si="39"/>
        <v>898.93</v>
      </c>
      <c r="F1166" s="30" t="s">
        <v>3307</v>
      </c>
      <c r="G1166" s="33">
        <f t="shared" si="38"/>
        <v>943.06</v>
      </c>
    </row>
    <row r="1167" spans="1:7">
      <c r="A1167" s="29">
        <v>42794</v>
      </c>
      <c r="B1167" s="30" t="s">
        <v>3209</v>
      </c>
      <c r="C1167" s="31" t="s">
        <v>81</v>
      </c>
      <c r="D1167" s="32">
        <v>1171.05</v>
      </c>
      <c r="E1167" s="37">
        <f t="shared" si="39"/>
        <v>949.61</v>
      </c>
      <c r="F1167" s="30" t="s">
        <v>3307</v>
      </c>
      <c r="G1167" s="33">
        <f t="shared" si="38"/>
        <v>996.22</v>
      </c>
    </row>
    <row r="1168" spans="1:7">
      <c r="A1168" s="29">
        <v>42758</v>
      </c>
      <c r="B1168" s="30" t="s">
        <v>3210</v>
      </c>
      <c r="C1168" s="31" t="s">
        <v>81</v>
      </c>
      <c r="D1168" s="32">
        <v>1161.81</v>
      </c>
      <c r="E1168" s="37">
        <f t="shared" si="39"/>
        <v>942.11</v>
      </c>
      <c r="F1168" s="30" t="s">
        <v>3307</v>
      </c>
      <c r="G1168" s="33">
        <f t="shared" si="38"/>
        <v>988.35</v>
      </c>
    </row>
    <row r="1169" spans="1:7">
      <c r="A1169" s="29">
        <v>42795</v>
      </c>
      <c r="B1169" s="30" t="s">
        <v>3211</v>
      </c>
      <c r="C1169" s="31" t="s">
        <v>81</v>
      </c>
      <c r="D1169" s="32">
        <v>1169.33</v>
      </c>
      <c r="E1169" s="37">
        <f t="shared" si="39"/>
        <v>948.21</v>
      </c>
      <c r="F1169" s="30" t="s">
        <v>3307</v>
      </c>
      <c r="G1169" s="33">
        <f t="shared" si="38"/>
        <v>994.75</v>
      </c>
    </row>
    <row r="1170" spans="1:7">
      <c r="A1170" s="29">
        <v>42796</v>
      </c>
      <c r="B1170" s="30" t="s">
        <v>3212</v>
      </c>
      <c r="C1170" s="31" t="s">
        <v>81</v>
      </c>
      <c r="D1170" s="32">
        <v>1210.95</v>
      </c>
      <c r="E1170" s="37">
        <f t="shared" si="39"/>
        <v>981.96</v>
      </c>
      <c r="F1170" s="30" t="s">
        <v>3307</v>
      </c>
      <c r="G1170" s="33">
        <f t="shared" si="38"/>
        <v>1030.1600000000001</v>
      </c>
    </row>
    <row r="1171" spans="1:7">
      <c r="A1171" s="29">
        <v>42797</v>
      </c>
      <c r="B1171" s="30" t="s">
        <v>3213</v>
      </c>
      <c r="C1171" s="31" t="s">
        <v>81</v>
      </c>
      <c r="D1171" s="32">
        <v>1559.19</v>
      </c>
      <c r="E1171" s="37">
        <f t="shared" si="39"/>
        <v>1264.3499999999999</v>
      </c>
      <c r="F1171" s="30" t="s">
        <v>3307</v>
      </c>
      <c r="G1171" s="33">
        <f t="shared" si="38"/>
        <v>1326.41</v>
      </c>
    </row>
    <row r="1172" spans="1:7">
      <c r="A1172" s="29">
        <v>42798</v>
      </c>
      <c r="B1172" s="30" t="s">
        <v>3214</v>
      </c>
      <c r="C1172" s="31" t="s">
        <v>81</v>
      </c>
      <c r="D1172" s="32">
        <v>713.4</v>
      </c>
      <c r="E1172" s="37">
        <f t="shared" si="39"/>
        <v>578.5</v>
      </c>
      <c r="F1172" s="30" t="s">
        <v>3307</v>
      </c>
      <c r="G1172" s="33">
        <f t="shared" si="38"/>
        <v>606.9</v>
      </c>
    </row>
    <row r="1173" spans="1:7">
      <c r="A1173" s="29">
        <v>42799</v>
      </c>
      <c r="B1173" s="30" t="s">
        <v>3215</v>
      </c>
      <c r="C1173" s="31" t="s">
        <v>81</v>
      </c>
      <c r="D1173" s="32">
        <v>770.41</v>
      </c>
      <c r="E1173" s="37">
        <f t="shared" si="39"/>
        <v>624.73</v>
      </c>
      <c r="F1173" s="30" t="s">
        <v>3307</v>
      </c>
      <c r="G1173" s="33">
        <f t="shared" si="38"/>
        <v>655.4</v>
      </c>
    </row>
    <row r="1174" spans="1:7">
      <c r="A1174" s="29">
        <v>42800</v>
      </c>
      <c r="B1174" s="30" t="s">
        <v>3216</v>
      </c>
      <c r="C1174" s="31" t="s">
        <v>81</v>
      </c>
      <c r="D1174" s="32">
        <v>722.8</v>
      </c>
      <c r="E1174" s="37">
        <f t="shared" si="39"/>
        <v>586.12</v>
      </c>
      <c r="F1174" s="30" t="s">
        <v>3307</v>
      </c>
      <c r="G1174" s="33">
        <f t="shared" si="38"/>
        <v>614.89</v>
      </c>
    </row>
    <row r="1175" spans="1:7">
      <c r="A1175" s="29">
        <v>42801</v>
      </c>
      <c r="B1175" s="30" t="s">
        <v>3217</v>
      </c>
      <c r="C1175" s="31" t="s">
        <v>81</v>
      </c>
      <c r="D1175" s="32">
        <v>704.04</v>
      </c>
      <c r="E1175" s="37">
        <f t="shared" si="39"/>
        <v>570.91</v>
      </c>
      <c r="F1175" s="30" t="s">
        <v>3307</v>
      </c>
      <c r="G1175" s="33">
        <f t="shared" si="38"/>
        <v>598.94000000000005</v>
      </c>
    </row>
    <row r="1176" spans="1:7">
      <c r="A1176" s="29">
        <v>42802</v>
      </c>
      <c r="B1176" s="30" t="s">
        <v>3218</v>
      </c>
      <c r="C1176" s="31" t="s">
        <v>81</v>
      </c>
      <c r="D1176" s="32">
        <v>1468.65</v>
      </c>
      <c r="E1176" s="37">
        <f t="shared" si="39"/>
        <v>1190.93</v>
      </c>
      <c r="F1176" s="30" t="s">
        <v>3307</v>
      </c>
      <c r="G1176" s="33">
        <f t="shared" si="38"/>
        <v>1249.3900000000001</v>
      </c>
    </row>
    <row r="1177" spans="1:7">
      <c r="A1177" s="29">
        <v>42803</v>
      </c>
      <c r="B1177" s="30" t="s">
        <v>3219</v>
      </c>
      <c r="C1177" s="31" t="s">
        <v>81</v>
      </c>
      <c r="D1177" s="32">
        <v>1450.41</v>
      </c>
      <c r="E1177" s="37">
        <f t="shared" si="39"/>
        <v>1176.1400000000001</v>
      </c>
      <c r="F1177" s="30" t="s">
        <v>3307</v>
      </c>
      <c r="G1177" s="33">
        <f t="shared" si="38"/>
        <v>1233.8699999999999</v>
      </c>
    </row>
    <row r="1178" spans="1:7">
      <c r="A1178" s="29">
        <v>42804</v>
      </c>
      <c r="B1178" s="30" t="s">
        <v>3220</v>
      </c>
      <c r="C1178" s="31" t="s">
        <v>81</v>
      </c>
      <c r="D1178" s="32">
        <v>1500.8</v>
      </c>
      <c r="E1178" s="37">
        <f t="shared" si="39"/>
        <v>1217</v>
      </c>
      <c r="F1178" s="30" t="s">
        <v>3307</v>
      </c>
      <c r="G1178" s="33">
        <f t="shared" si="38"/>
        <v>1276.74</v>
      </c>
    </row>
    <row r="1179" spans="1:7">
      <c r="A1179" s="29">
        <v>42805</v>
      </c>
      <c r="B1179" s="30" t="s">
        <v>3221</v>
      </c>
      <c r="C1179" s="31" t="s">
        <v>81</v>
      </c>
      <c r="D1179" s="32">
        <v>1427.25</v>
      </c>
      <c r="E1179" s="37">
        <f t="shared" si="39"/>
        <v>1157.3599999999999</v>
      </c>
      <c r="F1179" s="30" t="s">
        <v>3307</v>
      </c>
      <c r="G1179" s="33">
        <f t="shared" si="38"/>
        <v>1214.17</v>
      </c>
    </row>
    <row r="1180" spans="1:7">
      <c r="A1180" s="29">
        <v>42806</v>
      </c>
      <c r="B1180" s="30" t="s">
        <v>3222</v>
      </c>
      <c r="C1180" s="31" t="s">
        <v>81</v>
      </c>
      <c r="D1180" s="32">
        <v>1711.86</v>
      </c>
      <c r="E1180" s="37">
        <f t="shared" si="39"/>
        <v>1388.15</v>
      </c>
      <c r="F1180" s="30" t="s">
        <v>3307</v>
      </c>
      <c r="G1180" s="33">
        <f t="shared" si="38"/>
        <v>1456.29</v>
      </c>
    </row>
    <row r="1181" spans="1:7">
      <c r="A1181" s="29">
        <v>42807</v>
      </c>
      <c r="B1181" s="30" t="s">
        <v>3223</v>
      </c>
      <c r="C1181" s="31" t="s">
        <v>81</v>
      </c>
      <c r="D1181" s="32">
        <v>1679.42</v>
      </c>
      <c r="E1181" s="37">
        <f t="shared" si="39"/>
        <v>1361.84</v>
      </c>
      <c r="F1181" s="30" t="s">
        <v>3307</v>
      </c>
      <c r="G1181" s="33">
        <f t="shared" si="38"/>
        <v>1428.69</v>
      </c>
    </row>
    <row r="1182" spans="1:7">
      <c r="A1182" s="29">
        <v>42808</v>
      </c>
      <c r="B1182" s="30" t="s">
        <v>3224</v>
      </c>
      <c r="C1182" s="31" t="s">
        <v>81</v>
      </c>
      <c r="D1182" s="32">
        <v>1827.77</v>
      </c>
      <c r="E1182" s="37">
        <f t="shared" si="39"/>
        <v>1482.14</v>
      </c>
      <c r="F1182" s="30" t="s">
        <v>3307</v>
      </c>
      <c r="G1182" s="33">
        <f t="shared" si="38"/>
        <v>1554.89</v>
      </c>
    </row>
    <row r="1183" spans="1:7">
      <c r="A1183" s="29">
        <v>42809</v>
      </c>
      <c r="B1183" s="30" t="s">
        <v>3225</v>
      </c>
      <c r="C1183" s="31" t="s">
        <v>81</v>
      </c>
      <c r="D1183" s="32">
        <v>1776.31</v>
      </c>
      <c r="E1183" s="37">
        <f t="shared" si="39"/>
        <v>1440.41</v>
      </c>
      <c r="F1183" s="30" t="s">
        <v>3307</v>
      </c>
      <c r="G1183" s="33">
        <f t="shared" si="38"/>
        <v>1511.11</v>
      </c>
    </row>
    <row r="1184" spans="1:7">
      <c r="A1184" s="29">
        <v>42810</v>
      </c>
      <c r="B1184" s="30" t="s">
        <v>3226</v>
      </c>
      <c r="C1184" s="31" t="s">
        <v>81</v>
      </c>
      <c r="D1184" s="32">
        <v>2071.1999999999998</v>
      </c>
      <c r="E1184" s="37">
        <f t="shared" si="39"/>
        <v>1679.54</v>
      </c>
      <c r="F1184" s="30" t="s">
        <v>3307</v>
      </c>
      <c r="G1184" s="33">
        <f t="shared" si="38"/>
        <v>1761.98</v>
      </c>
    </row>
    <row r="1185" spans="1:7">
      <c r="A1185" s="29">
        <v>42811</v>
      </c>
      <c r="B1185" s="30" t="s">
        <v>3227</v>
      </c>
      <c r="C1185" s="31" t="s">
        <v>81</v>
      </c>
      <c r="D1185" s="32">
        <v>2527.54</v>
      </c>
      <c r="E1185" s="37">
        <f t="shared" si="39"/>
        <v>2049.58</v>
      </c>
      <c r="F1185" s="30" t="s">
        <v>3307</v>
      </c>
      <c r="G1185" s="33">
        <f t="shared" si="38"/>
        <v>2150.1799999999998</v>
      </c>
    </row>
    <row r="1186" spans="1:7">
      <c r="A1186" s="29">
        <v>42812</v>
      </c>
      <c r="B1186" s="30" t="s">
        <v>3228</v>
      </c>
      <c r="C1186" s="31" t="s">
        <v>81</v>
      </c>
      <c r="D1186" s="32">
        <v>2367.6</v>
      </c>
      <c r="E1186" s="37">
        <f t="shared" si="39"/>
        <v>1919.89</v>
      </c>
      <c r="F1186" s="30" t="s">
        <v>3307</v>
      </c>
      <c r="G1186" s="33">
        <f t="shared" si="38"/>
        <v>2014.13</v>
      </c>
    </row>
    <row r="1187" spans="1:7">
      <c r="A1187" s="29">
        <v>42813</v>
      </c>
      <c r="B1187" s="30" t="s">
        <v>3229</v>
      </c>
      <c r="C1187" s="31" t="s">
        <v>81</v>
      </c>
      <c r="D1187" s="32">
        <v>2595.5</v>
      </c>
      <c r="E1187" s="37">
        <f t="shared" si="39"/>
        <v>2104.69</v>
      </c>
      <c r="F1187" s="30" t="s">
        <v>3307</v>
      </c>
      <c r="G1187" s="33">
        <f t="shared" si="38"/>
        <v>2208</v>
      </c>
    </row>
    <row r="1188" spans="1:7">
      <c r="A1188" s="29">
        <v>42814</v>
      </c>
      <c r="B1188" s="30" t="s">
        <v>3230</v>
      </c>
      <c r="C1188" s="31" t="s">
        <v>81</v>
      </c>
      <c r="D1188" s="32">
        <v>2483.44</v>
      </c>
      <c r="E1188" s="37">
        <f t="shared" si="39"/>
        <v>2013.82</v>
      </c>
      <c r="F1188" s="30" t="s">
        <v>3307</v>
      </c>
      <c r="G1188" s="33">
        <f t="shared" si="38"/>
        <v>2112.67</v>
      </c>
    </row>
    <row r="1189" spans="1:7">
      <c r="A1189" s="29">
        <v>42815</v>
      </c>
      <c r="B1189" s="30" t="s">
        <v>3231</v>
      </c>
      <c r="C1189" s="31" t="s">
        <v>81</v>
      </c>
      <c r="D1189" s="32">
        <v>3085.44</v>
      </c>
      <c r="E1189" s="37">
        <f t="shared" si="39"/>
        <v>2501.98</v>
      </c>
      <c r="F1189" s="30" t="s">
        <v>3307</v>
      </c>
      <c r="G1189" s="33">
        <f t="shared" si="38"/>
        <v>2624.78</v>
      </c>
    </row>
    <row r="1190" spans="1:7">
      <c r="A1190" s="29">
        <v>42816</v>
      </c>
      <c r="B1190" s="30" t="s">
        <v>3232</v>
      </c>
      <c r="C1190" s="31" t="s">
        <v>81</v>
      </c>
      <c r="D1190" s="32">
        <v>3272.91</v>
      </c>
      <c r="E1190" s="37">
        <f t="shared" si="39"/>
        <v>2654</v>
      </c>
      <c r="F1190" s="30" t="s">
        <v>3307</v>
      </c>
      <c r="G1190" s="33">
        <f t="shared" si="38"/>
        <v>2784.27</v>
      </c>
    </row>
    <row r="1191" spans="1:7">
      <c r="A1191" s="29">
        <v>42817</v>
      </c>
      <c r="B1191" s="30" t="s">
        <v>3233</v>
      </c>
      <c r="C1191" s="31" t="s">
        <v>81</v>
      </c>
      <c r="D1191" s="32">
        <v>3245.16</v>
      </c>
      <c r="E1191" s="37">
        <f t="shared" si="39"/>
        <v>2631.5</v>
      </c>
      <c r="F1191" s="30" t="s">
        <v>3307</v>
      </c>
      <c r="G1191" s="33">
        <f t="shared" si="38"/>
        <v>2760.66</v>
      </c>
    </row>
    <row r="1192" spans="1:7">
      <c r="A1192" s="29">
        <v>42818</v>
      </c>
      <c r="B1192" s="30" t="s">
        <v>3234</v>
      </c>
      <c r="C1192" s="31" t="s">
        <v>81</v>
      </c>
      <c r="D1192" s="32">
        <v>3267.73</v>
      </c>
      <c r="E1192" s="37">
        <f t="shared" si="39"/>
        <v>2649.8</v>
      </c>
      <c r="F1192" s="30" t="s">
        <v>3307</v>
      </c>
      <c r="G1192" s="33">
        <f t="shared" si="38"/>
        <v>2779.86</v>
      </c>
    </row>
    <row r="1193" spans="1:7">
      <c r="A1193" s="29">
        <v>42819</v>
      </c>
      <c r="B1193" s="30" t="s">
        <v>3235</v>
      </c>
      <c r="C1193" s="31" t="s">
        <v>81</v>
      </c>
      <c r="D1193" s="32">
        <v>3392.59</v>
      </c>
      <c r="E1193" s="37">
        <f t="shared" si="39"/>
        <v>2751.05</v>
      </c>
      <c r="F1193" s="30" t="s">
        <v>3307</v>
      </c>
      <c r="G1193" s="33">
        <f t="shared" si="38"/>
        <v>2886.08</v>
      </c>
    </row>
    <row r="1194" spans="1:7">
      <c r="A1194" s="29">
        <v>42820</v>
      </c>
      <c r="B1194" s="30" t="s">
        <v>3236</v>
      </c>
      <c r="C1194" s="31" t="s">
        <v>81</v>
      </c>
      <c r="D1194" s="32">
        <v>4437.32</v>
      </c>
      <c r="E1194" s="37">
        <f t="shared" si="39"/>
        <v>3598.22</v>
      </c>
      <c r="F1194" s="30" t="s">
        <v>3307</v>
      </c>
      <c r="G1194" s="33">
        <f t="shared" si="38"/>
        <v>3774.83</v>
      </c>
    </row>
    <row r="1195" spans="1:7">
      <c r="A1195" s="29">
        <v>41321</v>
      </c>
      <c r="B1195" s="30" t="s">
        <v>3237</v>
      </c>
      <c r="C1195" s="31" t="s">
        <v>81</v>
      </c>
      <c r="D1195" s="32">
        <v>7398.52</v>
      </c>
      <c r="E1195" s="37">
        <f t="shared" si="39"/>
        <v>5999.45</v>
      </c>
      <c r="F1195" s="30" t="s">
        <v>97</v>
      </c>
      <c r="G1195" s="33">
        <f t="shared" si="38"/>
        <v>6293.91</v>
      </c>
    </row>
    <row r="1196" spans="1:7">
      <c r="A1196" s="29">
        <v>42821</v>
      </c>
      <c r="B1196" s="30" t="s">
        <v>3422</v>
      </c>
      <c r="C1196" s="31" t="s">
        <v>81</v>
      </c>
      <c r="D1196" s="32">
        <v>5741.56</v>
      </c>
      <c r="E1196" s="37">
        <f t="shared" si="39"/>
        <v>4655.83</v>
      </c>
      <c r="F1196" s="30" t="s">
        <v>97</v>
      </c>
      <c r="G1196" s="33">
        <f t="shared" si="38"/>
        <v>4884.3500000000004</v>
      </c>
    </row>
    <row r="1197" spans="1:7">
      <c r="A1197" s="29">
        <v>42822</v>
      </c>
      <c r="B1197" s="30" t="s">
        <v>3423</v>
      </c>
      <c r="C1197" s="31" t="s">
        <v>81</v>
      </c>
      <c r="D1197" s="32">
        <v>6139.15</v>
      </c>
      <c r="E1197" s="37">
        <f t="shared" si="39"/>
        <v>4978.2299999999996</v>
      </c>
      <c r="F1197" s="30" t="s">
        <v>97</v>
      </c>
      <c r="G1197" s="33">
        <f t="shared" si="38"/>
        <v>5222.57</v>
      </c>
    </row>
    <row r="1198" spans="1:7">
      <c r="A1198" s="29">
        <v>42823</v>
      </c>
      <c r="B1198" s="30" t="s">
        <v>3425</v>
      </c>
      <c r="C1198" s="31" t="s">
        <v>81</v>
      </c>
      <c r="D1198" s="32">
        <v>8971.36</v>
      </c>
      <c r="E1198" s="37">
        <f t="shared" si="39"/>
        <v>7274.87</v>
      </c>
      <c r="F1198" s="30" t="s">
        <v>97</v>
      </c>
      <c r="G1198" s="33">
        <f t="shared" si="38"/>
        <v>7631.93</v>
      </c>
    </row>
    <row r="1199" spans="1:7">
      <c r="A1199" s="29">
        <v>42824</v>
      </c>
      <c r="B1199" s="30" t="s">
        <v>3427</v>
      </c>
      <c r="C1199" s="31" t="s">
        <v>81</v>
      </c>
      <c r="D1199" s="32">
        <v>8422.92</v>
      </c>
      <c r="E1199" s="37">
        <f t="shared" si="39"/>
        <v>6830.14</v>
      </c>
      <c r="F1199" s="30" t="s">
        <v>97</v>
      </c>
      <c r="G1199" s="33">
        <f t="shared" si="38"/>
        <v>7165.38</v>
      </c>
    </row>
    <row r="1200" spans="1:7">
      <c r="A1200" s="29">
        <v>42825</v>
      </c>
      <c r="B1200" s="30" t="s">
        <v>3428</v>
      </c>
      <c r="C1200" s="31" t="s">
        <v>81</v>
      </c>
      <c r="D1200" s="32">
        <v>9723.23</v>
      </c>
      <c r="E1200" s="37">
        <f t="shared" si="39"/>
        <v>7884.56</v>
      </c>
      <c r="F1200" s="30" t="s">
        <v>97</v>
      </c>
      <c r="G1200" s="33">
        <f t="shared" si="38"/>
        <v>8271.5499999999993</v>
      </c>
    </row>
    <row r="1201" spans="1:7">
      <c r="A1201" s="29">
        <v>40600</v>
      </c>
      <c r="B1201" s="30" t="s">
        <v>3238</v>
      </c>
      <c r="C1201" s="31" t="s">
        <v>81</v>
      </c>
      <c r="D1201" s="32">
        <v>13152.8</v>
      </c>
      <c r="E1201" s="37">
        <f t="shared" si="39"/>
        <v>10665.59</v>
      </c>
      <c r="F1201" s="30" t="s">
        <v>97</v>
      </c>
      <c r="G1201" s="33">
        <f t="shared" si="38"/>
        <v>11189.07</v>
      </c>
    </row>
    <row r="1202" spans="1:7">
      <c r="A1202" s="29">
        <v>42827</v>
      </c>
      <c r="B1202" s="30" t="s">
        <v>3429</v>
      </c>
      <c r="C1202" s="31" t="s">
        <v>81</v>
      </c>
      <c r="D1202" s="32">
        <v>14178.98</v>
      </c>
      <c r="E1202" s="37">
        <f t="shared" si="39"/>
        <v>11497.72</v>
      </c>
      <c r="F1202" s="30" t="s">
        <v>97</v>
      </c>
      <c r="G1202" s="33">
        <f t="shared" si="38"/>
        <v>12062.04</v>
      </c>
    </row>
    <row r="1203" spans="1:7">
      <c r="A1203" s="29">
        <v>42826</v>
      </c>
      <c r="B1203" s="30" t="s">
        <v>3431</v>
      </c>
      <c r="C1203" s="31" t="s">
        <v>81</v>
      </c>
      <c r="D1203" s="32">
        <v>11787.83</v>
      </c>
      <c r="E1203" s="37">
        <f t="shared" si="39"/>
        <v>9558.74</v>
      </c>
      <c r="F1203" s="30" t="s">
        <v>97</v>
      </c>
      <c r="G1203" s="33">
        <f t="shared" si="38"/>
        <v>10027.9</v>
      </c>
    </row>
    <row r="1204" spans="1:7">
      <c r="A1204" s="29">
        <v>42828</v>
      </c>
      <c r="B1204" s="30" t="s">
        <v>3432</v>
      </c>
      <c r="C1204" s="31" t="s">
        <v>81</v>
      </c>
      <c r="D1204" s="32">
        <v>12893.94</v>
      </c>
      <c r="E1204" s="37">
        <f t="shared" si="39"/>
        <v>10455.68</v>
      </c>
      <c r="F1204" s="30" t="s">
        <v>97</v>
      </c>
      <c r="G1204" s="33">
        <f t="shared" si="38"/>
        <v>10968.86</v>
      </c>
    </row>
    <row r="1205" spans="1:7">
      <c r="A1205" s="29">
        <v>42830</v>
      </c>
      <c r="B1205" s="30" t="s">
        <v>3433</v>
      </c>
      <c r="C1205" s="31" t="s">
        <v>81</v>
      </c>
      <c r="D1205" s="32">
        <v>12838.25</v>
      </c>
      <c r="E1205" s="37">
        <f t="shared" si="39"/>
        <v>10410.52</v>
      </c>
      <c r="F1205" s="30" t="s">
        <v>97</v>
      </c>
      <c r="G1205" s="33">
        <f t="shared" si="38"/>
        <v>10921.48</v>
      </c>
    </row>
    <row r="1206" spans="1:7">
      <c r="A1206" s="29">
        <v>42829</v>
      </c>
      <c r="B1206" s="30" t="s">
        <v>3435</v>
      </c>
      <c r="C1206" s="31" t="s">
        <v>81</v>
      </c>
      <c r="D1206" s="32">
        <v>11475.75</v>
      </c>
      <c r="E1206" s="37">
        <f t="shared" si="39"/>
        <v>9305.67</v>
      </c>
      <c r="F1206" s="30" t="s">
        <v>97</v>
      </c>
      <c r="G1206" s="33">
        <f t="shared" si="38"/>
        <v>9762.41</v>
      </c>
    </row>
    <row r="1207" spans="1:7">
      <c r="A1207" s="29">
        <v>42831</v>
      </c>
      <c r="B1207" s="30" t="s">
        <v>3436</v>
      </c>
      <c r="C1207" s="31" t="s">
        <v>81</v>
      </c>
      <c r="D1207" s="32">
        <v>13678.42</v>
      </c>
      <c r="E1207" s="37">
        <f t="shared" si="39"/>
        <v>11091.81</v>
      </c>
      <c r="F1207" s="30" t="s">
        <v>97</v>
      </c>
      <c r="G1207" s="33">
        <f t="shared" ref="G1207:G1264" si="40">ROUNDUP(E1207*$H$2,2)</f>
        <v>11636.21</v>
      </c>
    </row>
    <row r="1208" spans="1:7">
      <c r="A1208" s="29">
        <v>42832</v>
      </c>
      <c r="B1208" s="30" t="s">
        <v>3437</v>
      </c>
      <c r="C1208" s="31" t="s">
        <v>81</v>
      </c>
      <c r="D1208" s="32">
        <v>15188.73</v>
      </c>
      <c r="E1208" s="37">
        <f t="shared" si="39"/>
        <v>12316.52</v>
      </c>
      <c r="F1208" s="30" t="s">
        <v>97</v>
      </c>
      <c r="G1208" s="33">
        <f t="shared" si="40"/>
        <v>12921.03</v>
      </c>
    </row>
    <row r="1209" spans="1:7">
      <c r="A1209" s="29">
        <v>42834</v>
      </c>
      <c r="B1209" s="30" t="s">
        <v>3439</v>
      </c>
      <c r="C1209" s="31" t="s">
        <v>81</v>
      </c>
      <c r="D1209" s="32">
        <v>15990.3</v>
      </c>
      <c r="E1209" s="37">
        <f t="shared" si="39"/>
        <v>12966.51</v>
      </c>
      <c r="F1209" s="30" t="s">
        <v>97</v>
      </c>
      <c r="G1209" s="33">
        <f t="shared" si="40"/>
        <v>13602.92</v>
      </c>
    </row>
    <row r="1210" spans="1:7">
      <c r="A1210" s="29">
        <v>42833</v>
      </c>
      <c r="B1210" s="30" t="s">
        <v>3440</v>
      </c>
      <c r="C1210" s="31" t="s">
        <v>81</v>
      </c>
      <c r="D1210" s="32">
        <v>14983.14</v>
      </c>
      <c r="E1210" s="37">
        <f t="shared" si="39"/>
        <v>12149.81</v>
      </c>
      <c r="F1210" s="30" t="s">
        <v>97</v>
      </c>
      <c r="G1210" s="33">
        <f t="shared" si="40"/>
        <v>12746.14</v>
      </c>
    </row>
    <row r="1211" spans="1:7">
      <c r="A1211" s="29">
        <v>42835</v>
      </c>
      <c r="B1211" s="30" t="s">
        <v>3442</v>
      </c>
      <c r="C1211" s="31" t="s">
        <v>81</v>
      </c>
      <c r="D1211" s="32">
        <v>3523.84</v>
      </c>
      <c r="E1211" s="37">
        <f t="shared" si="39"/>
        <v>2857.48</v>
      </c>
      <c r="F1211" s="30" t="s">
        <v>97</v>
      </c>
      <c r="G1211" s="33">
        <f t="shared" si="40"/>
        <v>2997.73</v>
      </c>
    </row>
    <row r="1212" spans="1:7">
      <c r="A1212" s="29">
        <v>42836</v>
      </c>
      <c r="B1212" s="30" t="s">
        <v>3444</v>
      </c>
      <c r="C1212" s="31" t="s">
        <v>81</v>
      </c>
      <c r="D1212" s="32">
        <v>3822.03</v>
      </c>
      <c r="E1212" s="37">
        <f t="shared" si="39"/>
        <v>3099.28</v>
      </c>
      <c r="F1212" s="30" t="s">
        <v>97</v>
      </c>
      <c r="G1212" s="33">
        <f t="shared" si="40"/>
        <v>3251.4</v>
      </c>
    </row>
    <row r="1213" spans="1:7">
      <c r="A1213" s="29">
        <v>42837</v>
      </c>
      <c r="B1213" s="30" t="s">
        <v>3446</v>
      </c>
      <c r="C1213" s="31" t="s">
        <v>81</v>
      </c>
      <c r="D1213" s="32">
        <v>6388.81</v>
      </c>
      <c r="E1213" s="37">
        <f t="shared" si="39"/>
        <v>5180.68</v>
      </c>
      <c r="F1213" s="30" t="s">
        <v>97</v>
      </c>
      <c r="G1213" s="33">
        <f t="shared" si="40"/>
        <v>5434.96</v>
      </c>
    </row>
    <row r="1214" spans="1:7">
      <c r="A1214" s="29">
        <v>42838</v>
      </c>
      <c r="B1214" s="30" t="s">
        <v>3448</v>
      </c>
      <c r="C1214" s="31" t="s">
        <v>81</v>
      </c>
      <c r="D1214" s="32">
        <v>5080.05</v>
      </c>
      <c r="E1214" s="37">
        <f t="shared" si="39"/>
        <v>4119.41</v>
      </c>
      <c r="F1214" s="30" t="s">
        <v>97</v>
      </c>
      <c r="G1214" s="33">
        <f t="shared" si="40"/>
        <v>4321.6000000000004</v>
      </c>
    </row>
    <row r="1215" spans="1:7">
      <c r="A1215" s="29">
        <v>42839</v>
      </c>
      <c r="B1215" s="30" t="s">
        <v>3449</v>
      </c>
      <c r="C1215" s="31" t="s">
        <v>81</v>
      </c>
      <c r="D1215" s="32">
        <v>5693.04</v>
      </c>
      <c r="E1215" s="37">
        <f t="shared" si="39"/>
        <v>4616.4799999999996</v>
      </c>
      <c r="F1215" s="30" t="s">
        <v>97</v>
      </c>
      <c r="G1215" s="33">
        <f t="shared" si="40"/>
        <v>4843.07</v>
      </c>
    </row>
    <row r="1216" spans="1:7">
      <c r="A1216" s="29">
        <v>42840</v>
      </c>
      <c r="B1216" s="30" t="s">
        <v>3450</v>
      </c>
      <c r="C1216" s="31" t="s">
        <v>81</v>
      </c>
      <c r="D1216" s="32">
        <v>7304.83</v>
      </c>
      <c r="E1216" s="37">
        <f t="shared" si="39"/>
        <v>5923.48</v>
      </c>
      <c r="F1216" s="30" t="s">
        <v>97</v>
      </c>
      <c r="G1216" s="33">
        <f t="shared" si="40"/>
        <v>6214.22</v>
      </c>
    </row>
    <row r="1217" spans="1:7">
      <c r="A1217" s="29">
        <v>42841</v>
      </c>
      <c r="B1217" s="30" t="s">
        <v>3451</v>
      </c>
      <c r="C1217" s="31" t="s">
        <v>81</v>
      </c>
      <c r="D1217" s="32">
        <v>9403.7000000000007</v>
      </c>
      <c r="E1217" s="37">
        <f t="shared" ref="E1217:E1280" si="41">ROUNDUP(D1217/(1+$L$2),2)</f>
        <v>7625.45</v>
      </c>
      <c r="F1217" s="30" t="s">
        <v>97</v>
      </c>
      <c r="G1217" s="33">
        <f t="shared" si="40"/>
        <v>7999.72</v>
      </c>
    </row>
    <row r="1218" spans="1:7">
      <c r="A1218" s="29">
        <v>40585</v>
      </c>
      <c r="B1218" s="30" t="s">
        <v>3452</v>
      </c>
      <c r="C1218" s="31" t="s">
        <v>81</v>
      </c>
      <c r="D1218" s="32">
        <v>8296.43</v>
      </c>
      <c r="E1218" s="37">
        <f t="shared" si="41"/>
        <v>6727.57</v>
      </c>
      <c r="F1218" s="30" t="s">
        <v>97</v>
      </c>
      <c r="G1218" s="33">
        <f t="shared" si="40"/>
        <v>7057.77</v>
      </c>
    </row>
    <row r="1219" spans="1:7">
      <c r="A1219" s="29">
        <v>42843</v>
      </c>
      <c r="B1219" s="30" t="s">
        <v>3455</v>
      </c>
      <c r="C1219" s="31" t="s">
        <v>81</v>
      </c>
      <c r="D1219" s="32">
        <v>8233.7099999999991</v>
      </c>
      <c r="E1219" s="37">
        <f t="shared" si="41"/>
        <v>6676.71</v>
      </c>
      <c r="F1219" s="30" t="s">
        <v>97</v>
      </c>
      <c r="G1219" s="33">
        <f t="shared" si="40"/>
        <v>7004.41</v>
      </c>
    </row>
    <row r="1220" spans="1:7">
      <c r="A1220" s="29">
        <v>42844</v>
      </c>
      <c r="B1220" s="30" t="s">
        <v>3456</v>
      </c>
      <c r="C1220" s="31" t="s">
        <v>81</v>
      </c>
      <c r="D1220" s="32">
        <v>9111.4599999999991</v>
      </c>
      <c r="E1220" s="37">
        <f t="shared" si="41"/>
        <v>7388.47</v>
      </c>
      <c r="F1220" s="30" t="s">
        <v>97</v>
      </c>
      <c r="G1220" s="33">
        <f t="shared" si="40"/>
        <v>7751.11</v>
      </c>
    </row>
    <row r="1221" spans="1:7">
      <c r="A1221" s="29">
        <v>42845</v>
      </c>
      <c r="B1221" s="30" t="s">
        <v>3457</v>
      </c>
      <c r="C1221" s="31" t="s">
        <v>81</v>
      </c>
      <c r="D1221" s="32">
        <v>11227.29</v>
      </c>
      <c r="E1221" s="37">
        <f t="shared" si="41"/>
        <v>9104.2000000000007</v>
      </c>
      <c r="F1221" s="30" t="s">
        <v>97</v>
      </c>
      <c r="G1221" s="33">
        <f t="shared" si="40"/>
        <v>9551.0499999999993</v>
      </c>
    </row>
    <row r="1222" spans="1:7">
      <c r="A1222" s="29">
        <v>41179</v>
      </c>
      <c r="B1222" s="30" t="s">
        <v>3239</v>
      </c>
      <c r="C1222" s="31" t="s">
        <v>81</v>
      </c>
      <c r="D1222" s="32">
        <v>9336</v>
      </c>
      <c r="E1222" s="37">
        <f t="shared" si="41"/>
        <v>7570.55</v>
      </c>
      <c r="F1222" s="30" t="s">
        <v>97</v>
      </c>
      <c r="G1222" s="33">
        <f t="shared" si="40"/>
        <v>7942.13</v>
      </c>
    </row>
    <row r="1223" spans="1:7">
      <c r="A1223" s="29">
        <v>42842</v>
      </c>
      <c r="B1223" s="30" t="s">
        <v>3459</v>
      </c>
      <c r="C1223" s="31" t="s">
        <v>81</v>
      </c>
      <c r="D1223" s="32">
        <v>9812.9500000000007</v>
      </c>
      <c r="E1223" s="37">
        <f t="shared" si="41"/>
        <v>7957.31</v>
      </c>
      <c r="F1223" s="30" t="s">
        <v>97</v>
      </c>
      <c r="G1223" s="33">
        <f t="shared" si="40"/>
        <v>8347.8700000000008</v>
      </c>
    </row>
    <row r="1224" spans="1:7">
      <c r="A1224" s="29">
        <v>42848</v>
      </c>
      <c r="B1224" s="30" t="s">
        <v>3460</v>
      </c>
      <c r="C1224" s="31" t="s">
        <v>81</v>
      </c>
      <c r="D1224" s="32">
        <v>11412.98</v>
      </c>
      <c r="E1224" s="37">
        <f t="shared" si="41"/>
        <v>9254.77</v>
      </c>
      <c r="F1224" s="30" t="s">
        <v>97</v>
      </c>
      <c r="G1224" s="33">
        <f t="shared" si="40"/>
        <v>9709.01</v>
      </c>
    </row>
    <row r="1225" spans="1:7">
      <c r="A1225" s="29">
        <v>42849</v>
      </c>
      <c r="B1225" s="30" t="s">
        <v>3462</v>
      </c>
      <c r="C1225" s="31" t="s">
        <v>81</v>
      </c>
      <c r="D1225" s="32">
        <v>8060.82</v>
      </c>
      <c r="E1225" s="37">
        <f t="shared" si="41"/>
        <v>6536.51</v>
      </c>
      <c r="F1225" s="30" t="s">
        <v>97</v>
      </c>
      <c r="G1225" s="33">
        <f t="shared" si="40"/>
        <v>6857.33</v>
      </c>
    </row>
    <row r="1226" spans="1:7">
      <c r="A1226" s="29">
        <v>42850</v>
      </c>
      <c r="B1226" s="30" t="s">
        <v>3463</v>
      </c>
      <c r="C1226" s="31" t="s">
        <v>81</v>
      </c>
      <c r="D1226" s="32">
        <v>8796.35</v>
      </c>
      <c r="E1226" s="37">
        <f t="shared" si="41"/>
        <v>7132.95</v>
      </c>
      <c r="F1226" s="30" t="s">
        <v>97</v>
      </c>
      <c r="G1226" s="33">
        <f t="shared" si="40"/>
        <v>7483.05</v>
      </c>
    </row>
    <row r="1227" spans="1:7">
      <c r="A1227" s="29">
        <v>42851</v>
      </c>
      <c r="B1227" s="30" t="s">
        <v>3465</v>
      </c>
      <c r="C1227" s="31" t="s">
        <v>81</v>
      </c>
      <c r="D1227" s="32">
        <v>12007.49</v>
      </c>
      <c r="E1227" s="37">
        <f t="shared" si="41"/>
        <v>9736.86</v>
      </c>
      <c r="F1227" s="30" t="s">
        <v>97</v>
      </c>
      <c r="G1227" s="33">
        <f t="shared" si="40"/>
        <v>10214.76</v>
      </c>
    </row>
    <row r="1228" spans="1:7">
      <c r="A1228" s="29">
        <v>42852</v>
      </c>
      <c r="B1228" s="30" t="s">
        <v>3466</v>
      </c>
      <c r="C1228" s="31" t="s">
        <v>81</v>
      </c>
      <c r="D1228" s="32">
        <v>13331.23</v>
      </c>
      <c r="E1228" s="37">
        <f t="shared" si="41"/>
        <v>10810.28</v>
      </c>
      <c r="F1228" s="30" t="s">
        <v>97</v>
      </c>
      <c r="G1228" s="33">
        <f t="shared" si="40"/>
        <v>11340.86</v>
      </c>
    </row>
    <row r="1229" spans="1:7">
      <c r="A1229" s="29">
        <v>42853</v>
      </c>
      <c r="B1229" s="30" t="s">
        <v>3468</v>
      </c>
      <c r="C1229" s="31" t="s">
        <v>81</v>
      </c>
      <c r="D1229" s="32">
        <v>17360.060000000001</v>
      </c>
      <c r="E1229" s="37">
        <f t="shared" si="41"/>
        <v>14077.25</v>
      </c>
      <c r="F1229" s="30" t="s">
        <v>97</v>
      </c>
      <c r="G1229" s="33">
        <f t="shared" si="40"/>
        <v>14768.18</v>
      </c>
    </row>
    <row r="1230" spans="1:7">
      <c r="A1230" s="29">
        <v>42854</v>
      </c>
      <c r="B1230" s="30" t="s">
        <v>3469</v>
      </c>
      <c r="C1230" s="31" t="s">
        <v>81</v>
      </c>
      <c r="D1230" s="32">
        <v>19951.7</v>
      </c>
      <c r="E1230" s="37">
        <f t="shared" si="41"/>
        <v>16178.81</v>
      </c>
      <c r="F1230" s="30" t="s">
        <v>97</v>
      </c>
      <c r="G1230" s="33">
        <f t="shared" si="40"/>
        <v>16972.89</v>
      </c>
    </row>
    <row r="1231" spans="1:7">
      <c r="A1231" s="29">
        <v>42855</v>
      </c>
      <c r="B1231" s="30" t="s">
        <v>3471</v>
      </c>
      <c r="C1231" s="31" t="s">
        <v>81</v>
      </c>
      <c r="D1231" s="32">
        <v>15711.96</v>
      </c>
      <c r="E1231" s="37">
        <f t="shared" si="41"/>
        <v>12740.81</v>
      </c>
      <c r="F1231" s="30" t="s">
        <v>97</v>
      </c>
      <c r="G1231" s="33">
        <f t="shared" si="40"/>
        <v>13366.15</v>
      </c>
    </row>
    <row r="1232" spans="1:7">
      <c r="A1232" s="29">
        <v>42856</v>
      </c>
      <c r="B1232" s="30" t="s">
        <v>3472</v>
      </c>
      <c r="C1232" s="31" t="s">
        <v>81</v>
      </c>
      <c r="D1232" s="32">
        <v>17664.23</v>
      </c>
      <c r="E1232" s="37">
        <f t="shared" si="41"/>
        <v>14323.9</v>
      </c>
      <c r="F1232" s="30" t="s">
        <v>97</v>
      </c>
      <c r="G1232" s="33">
        <f t="shared" si="40"/>
        <v>15026.94</v>
      </c>
    </row>
    <row r="1233" spans="1:7">
      <c r="A1233" s="29">
        <v>42858</v>
      </c>
      <c r="B1233" s="30" t="s">
        <v>3474</v>
      </c>
      <c r="C1233" s="31" t="s">
        <v>81</v>
      </c>
      <c r="D1233" s="32">
        <v>19410.7</v>
      </c>
      <c r="E1233" s="37">
        <f t="shared" si="41"/>
        <v>15740.11</v>
      </c>
      <c r="F1233" s="30" t="s">
        <v>97</v>
      </c>
      <c r="G1233" s="33">
        <f t="shared" si="40"/>
        <v>16512.66</v>
      </c>
    </row>
    <row r="1234" spans="1:7">
      <c r="A1234" s="29">
        <v>42857</v>
      </c>
      <c r="B1234" s="30" t="s">
        <v>3475</v>
      </c>
      <c r="C1234" s="31" t="s">
        <v>81</v>
      </c>
      <c r="D1234" s="32">
        <v>19410.7</v>
      </c>
      <c r="E1234" s="37">
        <f t="shared" si="41"/>
        <v>15740.11</v>
      </c>
      <c r="F1234" s="30" t="s">
        <v>97</v>
      </c>
      <c r="G1234" s="33">
        <f t="shared" si="40"/>
        <v>16512.66</v>
      </c>
    </row>
    <row r="1235" spans="1:7">
      <c r="A1235" s="29">
        <v>42859</v>
      </c>
      <c r="B1235" s="30" t="s">
        <v>3476</v>
      </c>
      <c r="C1235" s="31" t="s">
        <v>81</v>
      </c>
      <c r="D1235" s="32">
        <v>22308.83</v>
      </c>
      <c r="E1235" s="37">
        <f t="shared" si="41"/>
        <v>18090.2</v>
      </c>
      <c r="F1235" s="30" t="s">
        <v>97</v>
      </c>
      <c r="G1235" s="33">
        <f t="shared" si="40"/>
        <v>18978.09</v>
      </c>
    </row>
    <row r="1236" spans="1:7">
      <c r="A1236" s="29">
        <v>42860</v>
      </c>
      <c r="B1236" s="30" t="s">
        <v>3478</v>
      </c>
      <c r="C1236" s="31" t="s">
        <v>81</v>
      </c>
      <c r="D1236" s="32">
        <v>20599.39</v>
      </c>
      <c r="E1236" s="37">
        <f t="shared" si="41"/>
        <v>16704.02</v>
      </c>
      <c r="F1236" s="30" t="s">
        <v>97</v>
      </c>
      <c r="G1236" s="33">
        <f t="shared" si="40"/>
        <v>17523.88</v>
      </c>
    </row>
    <row r="1237" spans="1:7">
      <c r="A1237" s="29">
        <v>42861</v>
      </c>
      <c r="B1237" s="30" t="s">
        <v>3479</v>
      </c>
      <c r="C1237" s="31" t="s">
        <v>81</v>
      </c>
      <c r="D1237" s="32">
        <v>23296.880000000001</v>
      </c>
      <c r="E1237" s="37">
        <f t="shared" si="41"/>
        <v>18891.41</v>
      </c>
      <c r="F1237" s="30" t="s">
        <v>97</v>
      </c>
      <c r="G1237" s="33">
        <f t="shared" si="40"/>
        <v>19818.62</v>
      </c>
    </row>
    <row r="1238" spans="1:7">
      <c r="A1238" s="29">
        <v>42862</v>
      </c>
      <c r="B1238" s="30" t="s">
        <v>3482</v>
      </c>
      <c r="C1238" s="31" t="s">
        <v>75</v>
      </c>
      <c r="D1238" s="32">
        <v>21.76</v>
      </c>
      <c r="E1238" s="37">
        <f t="shared" si="41"/>
        <v>17.649999999999999</v>
      </c>
      <c r="F1238" s="30" t="s">
        <v>97</v>
      </c>
      <c r="G1238" s="33">
        <f t="shared" si="40"/>
        <v>18.52</v>
      </c>
    </row>
    <row r="1239" spans="1:7">
      <c r="A1239" s="29">
        <v>42863</v>
      </c>
      <c r="B1239" s="30" t="s">
        <v>3484</v>
      </c>
      <c r="C1239" s="31" t="s">
        <v>75</v>
      </c>
      <c r="D1239" s="32">
        <v>43.53</v>
      </c>
      <c r="E1239" s="37">
        <f t="shared" si="41"/>
        <v>35.299999999999997</v>
      </c>
      <c r="F1239" s="30" t="s">
        <v>97</v>
      </c>
      <c r="G1239" s="33">
        <f t="shared" si="40"/>
        <v>37.04</v>
      </c>
    </row>
    <row r="1240" spans="1:7">
      <c r="A1240" s="29">
        <v>42864</v>
      </c>
      <c r="B1240" s="30" t="s">
        <v>3485</v>
      </c>
      <c r="C1240" s="31" t="s">
        <v>75</v>
      </c>
      <c r="D1240" s="32">
        <v>174.21</v>
      </c>
      <c r="E1240" s="37">
        <f t="shared" si="41"/>
        <v>141.27000000000001</v>
      </c>
      <c r="F1240" s="30" t="s">
        <v>97</v>
      </c>
      <c r="G1240" s="33">
        <f t="shared" si="40"/>
        <v>148.21</v>
      </c>
    </row>
    <row r="1241" spans="1:7">
      <c r="A1241" s="29">
        <v>42865</v>
      </c>
      <c r="B1241" s="30" t="s">
        <v>3832</v>
      </c>
      <c r="C1241" s="31" t="s">
        <v>81</v>
      </c>
      <c r="D1241" s="32">
        <v>26.95</v>
      </c>
      <c r="E1241" s="37">
        <f t="shared" si="41"/>
        <v>21.86</v>
      </c>
      <c r="F1241" s="30" t="s">
        <v>97</v>
      </c>
      <c r="G1241" s="33">
        <f t="shared" si="40"/>
        <v>22.94</v>
      </c>
    </row>
    <row r="1242" spans="1:7">
      <c r="A1242" s="29">
        <v>42867</v>
      </c>
      <c r="B1242" s="30" t="s">
        <v>3491</v>
      </c>
      <c r="C1242" s="31" t="s">
        <v>75</v>
      </c>
      <c r="D1242" s="32">
        <v>244.98</v>
      </c>
      <c r="E1242" s="37">
        <f t="shared" si="41"/>
        <v>198.66</v>
      </c>
      <c r="F1242" s="30" t="s">
        <v>97</v>
      </c>
      <c r="G1242" s="33">
        <f t="shared" si="40"/>
        <v>208.42</v>
      </c>
    </row>
    <row r="1243" spans="1:7">
      <c r="A1243" s="29">
        <v>42868</v>
      </c>
      <c r="B1243" s="30" t="s">
        <v>3240</v>
      </c>
      <c r="C1243" s="31" t="s">
        <v>75</v>
      </c>
      <c r="D1243" s="32">
        <v>361.56</v>
      </c>
      <c r="E1243" s="37">
        <f t="shared" si="41"/>
        <v>293.19</v>
      </c>
      <c r="F1243" s="30" t="s">
        <v>97</v>
      </c>
      <c r="G1243" s="33">
        <f t="shared" si="40"/>
        <v>307.58999999999997</v>
      </c>
    </row>
    <row r="1244" spans="1:7">
      <c r="A1244" s="29">
        <v>42869</v>
      </c>
      <c r="B1244" s="30" t="s">
        <v>3241</v>
      </c>
      <c r="C1244" s="31" t="s">
        <v>75</v>
      </c>
      <c r="D1244" s="32">
        <v>319.02</v>
      </c>
      <c r="E1244" s="37">
        <f t="shared" si="41"/>
        <v>258.7</v>
      </c>
      <c r="F1244" s="30" t="s">
        <v>97</v>
      </c>
      <c r="G1244" s="33">
        <f t="shared" si="40"/>
        <v>271.39999999999998</v>
      </c>
    </row>
    <row r="1245" spans="1:7">
      <c r="A1245" s="29">
        <v>42870</v>
      </c>
      <c r="B1245" s="30" t="s">
        <v>3242</v>
      </c>
      <c r="C1245" s="31" t="s">
        <v>75</v>
      </c>
      <c r="D1245" s="32">
        <v>238.13</v>
      </c>
      <c r="E1245" s="37">
        <f t="shared" si="41"/>
        <v>193.1</v>
      </c>
      <c r="F1245" s="30" t="s">
        <v>97</v>
      </c>
      <c r="G1245" s="33">
        <f t="shared" si="40"/>
        <v>202.58</v>
      </c>
    </row>
    <row r="1246" spans="1:7">
      <c r="A1246" s="29">
        <v>42880</v>
      </c>
      <c r="B1246" s="30" t="s">
        <v>3492</v>
      </c>
      <c r="C1246" s="31" t="s">
        <v>2485</v>
      </c>
      <c r="D1246" s="32">
        <v>816.36</v>
      </c>
      <c r="E1246" s="37">
        <f t="shared" si="41"/>
        <v>661.99</v>
      </c>
      <c r="F1246" s="30" t="s">
        <v>97</v>
      </c>
      <c r="G1246" s="33">
        <f t="shared" si="40"/>
        <v>694.49</v>
      </c>
    </row>
    <row r="1247" spans="1:7">
      <c r="A1247" s="29">
        <v>42883</v>
      </c>
      <c r="B1247" s="30" t="s">
        <v>3493</v>
      </c>
      <c r="C1247" s="31" t="s">
        <v>81</v>
      </c>
      <c r="D1247" s="32">
        <v>47.25</v>
      </c>
      <c r="E1247" s="37">
        <f t="shared" si="41"/>
        <v>38.32</v>
      </c>
      <c r="F1247" s="30" t="s">
        <v>3307</v>
      </c>
      <c r="G1247" s="33">
        <f t="shared" si="40"/>
        <v>40.21</v>
      </c>
    </row>
    <row r="1248" spans="1:7">
      <c r="A1248" s="29">
        <v>42899</v>
      </c>
      <c r="B1248" s="30" t="s">
        <v>3831</v>
      </c>
      <c r="C1248" s="31" t="s">
        <v>81</v>
      </c>
      <c r="D1248" s="32">
        <v>77.13</v>
      </c>
      <c r="E1248" s="37">
        <f t="shared" si="41"/>
        <v>62.55</v>
      </c>
      <c r="F1248" s="30" t="s">
        <v>3307</v>
      </c>
      <c r="G1248" s="33">
        <f t="shared" si="40"/>
        <v>65.63</v>
      </c>
    </row>
    <row r="1249" spans="1:7">
      <c r="A1249" s="29">
        <v>42901</v>
      </c>
      <c r="B1249" s="30" t="s">
        <v>3506</v>
      </c>
      <c r="C1249" s="31" t="s">
        <v>81</v>
      </c>
      <c r="D1249" s="32">
        <v>42</v>
      </c>
      <c r="E1249" s="37">
        <f t="shared" si="41"/>
        <v>34.06</v>
      </c>
      <c r="F1249" s="30" t="s">
        <v>97</v>
      </c>
      <c r="G1249" s="33">
        <f t="shared" si="40"/>
        <v>35.74</v>
      </c>
    </row>
    <row r="1250" spans="1:7">
      <c r="A1250" s="29">
        <v>42900</v>
      </c>
      <c r="B1250" s="30" t="s">
        <v>3508</v>
      </c>
      <c r="C1250" s="31" t="s">
        <v>81</v>
      </c>
      <c r="D1250" s="32">
        <v>39.03</v>
      </c>
      <c r="E1250" s="37">
        <f t="shared" si="41"/>
        <v>31.65</v>
      </c>
      <c r="F1250" s="30" t="s">
        <v>97</v>
      </c>
      <c r="G1250" s="33">
        <f t="shared" si="40"/>
        <v>33.21</v>
      </c>
    </row>
    <row r="1251" spans="1:7">
      <c r="A1251" s="29">
        <v>41185</v>
      </c>
      <c r="B1251" s="30" t="s">
        <v>3509</v>
      </c>
      <c r="C1251" s="31" t="s">
        <v>81</v>
      </c>
      <c r="D1251" s="32">
        <v>13.07</v>
      </c>
      <c r="E1251" s="37">
        <f t="shared" si="41"/>
        <v>10.6</v>
      </c>
      <c r="F1251" s="30" t="s">
        <v>3307</v>
      </c>
      <c r="G1251" s="33">
        <f t="shared" si="40"/>
        <v>11.13</v>
      </c>
    </row>
    <row r="1252" spans="1:7">
      <c r="A1252" s="29">
        <v>42903</v>
      </c>
      <c r="B1252" s="30" t="s">
        <v>3510</v>
      </c>
      <c r="C1252" s="31" t="s">
        <v>81</v>
      </c>
      <c r="D1252" s="32">
        <v>148.02000000000001</v>
      </c>
      <c r="E1252" s="37">
        <f t="shared" si="41"/>
        <v>120.03</v>
      </c>
      <c r="F1252" s="30" t="s">
        <v>3307</v>
      </c>
      <c r="G1252" s="33">
        <f t="shared" si="40"/>
        <v>125.93</v>
      </c>
    </row>
    <row r="1253" spans="1:7">
      <c r="A1253" s="29">
        <v>42904</v>
      </c>
      <c r="B1253" s="30" t="s">
        <v>3511</v>
      </c>
      <c r="C1253" s="31" t="s">
        <v>81</v>
      </c>
      <c r="D1253" s="32">
        <v>109.4</v>
      </c>
      <c r="E1253" s="37">
        <f t="shared" si="41"/>
        <v>88.72</v>
      </c>
      <c r="F1253" s="30" t="s">
        <v>3307</v>
      </c>
      <c r="G1253" s="33">
        <f t="shared" si="40"/>
        <v>93.08</v>
      </c>
    </row>
    <row r="1254" spans="1:7">
      <c r="A1254" s="29">
        <v>42902</v>
      </c>
      <c r="B1254" s="30" t="s">
        <v>3830</v>
      </c>
      <c r="C1254" s="31" t="s">
        <v>81</v>
      </c>
      <c r="D1254" s="32">
        <v>115.82</v>
      </c>
      <c r="E1254" s="37">
        <f t="shared" si="41"/>
        <v>93.92</v>
      </c>
      <c r="F1254" s="30" t="s">
        <v>97</v>
      </c>
      <c r="G1254" s="33">
        <f t="shared" si="40"/>
        <v>98.53</v>
      </c>
    </row>
    <row r="1255" spans="1:7">
      <c r="A1255" s="29">
        <v>42905</v>
      </c>
      <c r="B1255" s="30" t="s">
        <v>3243</v>
      </c>
      <c r="C1255" s="31" t="s">
        <v>81</v>
      </c>
      <c r="D1255" s="32">
        <v>36.409999999999997</v>
      </c>
      <c r="E1255" s="37">
        <f t="shared" si="41"/>
        <v>29.53</v>
      </c>
      <c r="F1255" s="30" t="s">
        <v>97</v>
      </c>
      <c r="G1255" s="33">
        <f t="shared" si="40"/>
        <v>30.98</v>
      </c>
    </row>
    <row r="1256" spans="1:7">
      <c r="A1256" s="29">
        <v>43120</v>
      </c>
      <c r="B1256" s="30" t="s">
        <v>3514</v>
      </c>
      <c r="C1256" s="31" t="s">
        <v>81</v>
      </c>
      <c r="D1256" s="32">
        <v>118.35</v>
      </c>
      <c r="E1256" s="37">
        <f t="shared" si="41"/>
        <v>95.97</v>
      </c>
      <c r="F1256" s="30" t="s">
        <v>3307</v>
      </c>
      <c r="G1256" s="33">
        <f t="shared" si="40"/>
        <v>100.69</v>
      </c>
    </row>
    <row r="1257" spans="1:7">
      <c r="A1257" s="29">
        <v>42906</v>
      </c>
      <c r="B1257" s="30" t="s">
        <v>3244</v>
      </c>
      <c r="C1257" s="31" t="s">
        <v>81</v>
      </c>
      <c r="D1257" s="32">
        <v>124.72</v>
      </c>
      <c r="E1257" s="37">
        <f t="shared" si="41"/>
        <v>101.14</v>
      </c>
      <c r="F1257" s="30" t="s">
        <v>3307</v>
      </c>
      <c r="G1257" s="33">
        <f t="shared" si="40"/>
        <v>106.11</v>
      </c>
    </row>
    <row r="1258" spans="1:7">
      <c r="A1258" s="29">
        <v>42907</v>
      </c>
      <c r="B1258" s="30" t="s">
        <v>3245</v>
      </c>
      <c r="C1258" s="31" t="s">
        <v>81</v>
      </c>
      <c r="D1258" s="32">
        <v>134.97999999999999</v>
      </c>
      <c r="E1258" s="37">
        <f t="shared" si="41"/>
        <v>109.46</v>
      </c>
      <c r="F1258" s="30" t="s">
        <v>3307</v>
      </c>
      <c r="G1258" s="33">
        <f t="shared" si="40"/>
        <v>114.84</v>
      </c>
    </row>
    <row r="1259" spans="1:7">
      <c r="A1259" s="29">
        <v>42908</v>
      </c>
      <c r="B1259" s="30" t="s">
        <v>3516</v>
      </c>
      <c r="C1259" s="31" t="s">
        <v>81</v>
      </c>
      <c r="D1259" s="32">
        <v>120.93</v>
      </c>
      <c r="E1259" s="37">
        <f t="shared" si="41"/>
        <v>98.07</v>
      </c>
      <c r="F1259" s="30" t="s">
        <v>3307</v>
      </c>
      <c r="G1259" s="33">
        <f t="shared" si="40"/>
        <v>102.89</v>
      </c>
    </row>
    <row r="1260" spans="1:7">
      <c r="A1260" s="29">
        <v>43122</v>
      </c>
      <c r="B1260" s="34" t="s">
        <v>3829</v>
      </c>
      <c r="C1260" s="31" t="s">
        <v>81</v>
      </c>
      <c r="D1260" s="32">
        <v>123.41</v>
      </c>
      <c r="E1260" s="37">
        <f t="shared" si="41"/>
        <v>100.08</v>
      </c>
      <c r="F1260" s="30" t="s">
        <v>3307</v>
      </c>
      <c r="G1260" s="33">
        <f t="shared" si="40"/>
        <v>105</v>
      </c>
    </row>
    <row r="1261" spans="1:7">
      <c r="A1261" s="29">
        <v>42913</v>
      </c>
      <c r="B1261" s="30" t="s">
        <v>3519</v>
      </c>
      <c r="C1261" s="31" t="s">
        <v>81</v>
      </c>
      <c r="D1261" s="32">
        <v>149.51</v>
      </c>
      <c r="E1261" s="37">
        <f t="shared" si="41"/>
        <v>121.24</v>
      </c>
      <c r="F1261" s="30" t="s">
        <v>3307</v>
      </c>
      <c r="G1261" s="33">
        <f t="shared" si="40"/>
        <v>127.2</v>
      </c>
    </row>
    <row r="1262" spans="1:7">
      <c r="A1262" s="29">
        <v>42910</v>
      </c>
      <c r="B1262" s="30" t="s">
        <v>3522</v>
      </c>
      <c r="C1262" s="31" t="s">
        <v>81</v>
      </c>
      <c r="D1262" s="32">
        <v>271.74</v>
      </c>
      <c r="E1262" s="37">
        <f t="shared" si="41"/>
        <v>220.36</v>
      </c>
      <c r="F1262" s="30" t="s">
        <v>3307</v>
      </c>
      <c r="G1262" s="33">
        <f t="shared" si="40"/>
        <v>231.18</v>
      </c>
    </row>
    <row r="1263" spans="1:7">
      <c r="A1263" s="29">
        <v>42909</v>
      </c>
      <c r="B1263" s="30" t="s">
        <v>3523</v>
      </c>
      <c r="C1263" s="31" t="s">
        <v>81</v>
      </c>
      <c r="D1263" s="32">
        <v>172.72</v>
      </c>
      <c r="E1263" s="37">
        <f t="shared" si="41"/>
        <v>140.06</v>
      </c>
      <c r="F1263" s="30" t="s">
        <v>3307</v>
      </c>
      <c r="G1263" s="33">
        <f t="shared" si="40"/>
        <v>146.94</v>
      </c>
    </row>
    <row r="1264" spans="1:7">
      <c r="A1264" s="29">
        <v>42911</v>
      </c>
      <c r="B1264" s="30" t="s">
        <v>3828</v>
      </c>
      <c r="C1264" s="31" t="s">
        <v>81</v>
      </c>
      <c r="D1264" s="32">
        <v>142.34</v>
      </c>
      <c r="E1264" s="37">
        <f t="shared" si="41"/>
        <v>115.43</v>
      </c>
      <c r="F1264" s="30" t="s">
        <v>3307</v>
      </c>
      <c r="G1264" s="33">
        <f t="shared" si="40"/>
        <v>121.1</v>
      </c>
    </row>
    <row r="1265" spans="1:7">
      <c r="A1265" s="29">
        <v>42912</v>
      </c>
      <c r="B1265" s="30" t="s">
        <v>3525</v>
      </c>
      <c r="C1265" s="31" t="s">
        <v>81</v>
      </c>
      <c r="D1265" s="32">
        <v>139.25</v>
      </c>
      <c r="E1265" s="37">
        <f t="shared" si="41"/>
        <v>112.92</v>
      </c>
      <c r="F1265" s="30" t="s">
        <v>3307</v>
      </c>
      <c r="G1265" s="33">
        <f t="shared" ref="G1265:G1313" si="42">ROUNDUP(E1265*$H$2,2)</f>
        <v>118.47</v>
      </c>
    </row>
    <row r="1266" spans="1:7">
      <c r="A1266" s="29">
        <v>42915</v>
      </c>
      <c r="B1266" s="30" t="s">
        <v>3246</v>
      </c>
      <c r="C1266" s="31" t="s">
        <v>81</v>
      </c>
      <c r="D1266" s="32">
        <v>158.30000000000001</v>
      </c>
      <c r="E1266" s="37">
        <f t="shared" si="41"/>
        <v>128.37</v>
      </c>
      <c r="F1266" s="30" t="s">
        <v>3307</v>
      </c>
      <c r="G1266" s="33">
        <f t="shared" si="42"/>
        <v>134.68</v>
      </c>
    </row>
    <row r="1267" spans="1:7">
      <c r="A1267" s="29">
        <v>42914</v>
      </c>
      <c r="B1267" s="30" t="s">
        <v>3526</v>
      </c>
      <c r="C1267" s="31" t="s">
        <v>81</v>
      </c>
      <c r="D1267" s="32">
        <v>121.84</v>
      </c>
      <c r="E1267" s="37">
        <f t="shared" si="41"/>
        <v>98.8</v>
      </c>
      <c r="F1267" s="30" t="s">
        <v>3307</v>
      </c>
      <c r="G1267" s="33">
        <f t="shared" si="42"/>
        <v>103.65</v>
      </c>
    </row>
    <row r="1268" spans="1:7">
      <c r="A1268" s="29">
        <v>42917</v>
      </c>
      <c r="B1268" s="30" t="s">
        <v>3528</v>
      </c>
      <c r="C1268" s="31" t="s">
        <v>81</v>
      </c>
      <c r="D1268" s="32">
        <v>977.29</v>
      </c>
      <c r="E1268" s="37">
        <f t="shared" si="41"/>
        <v>792.49</v>
      </c>
      <c r="F1268" s="30" t="s">
        <v>97</v>
      </c>
      <c r="G1268" s="33">
        <f t="shared" si="42"/>
        <v>831.39</v>
      </c>
    </row>
    <row r="1269" spans="1:7">
      <c r="A1269" s="29">
        <v>42918</v>
      </c>
      <c r="B1269" s="30" t="s">
        <v>3827</v>
      </c>
      <c r="C1269" s="31" t="s">
        <v>81</v>
      </c>
      <c r="D1269" s="32">
        <v>1263.06</v>
      </c>
      <c r="E1269" s="37">
        <f t="shared" si="41"/>
        <v>1024.22</v>
      </c>
      <c r="F1269" s="30" t="s">
        <v>97</v>
      </c>
      <c r="G1269" s="33">
        <f t="shared" si="42"/>
        <v>1074.49</v>
      </c>
    </row>
    <row r="1270" spans="1:7">
      <c r="A1270" s="29">
        <v>42916</v>
      </c>
      <c r="B1270" s="30" t="s">
        <v>3529</v>
      </c>
      <c r="C1270" s="31" t="s">
        <v>81</v>
      </c>
      <c r="D1270" s="32">
        <v>729.3</v>
      </c>
      <c r="E1270" s="37">
        <f t="shared" si="41"/>
        <v>591.39</v>
      </c>
      <c r="F1270" s="30" t="s">
        <v>97</v>
      </c>
      <c r="G1270" s="33">
        <f t="shared" si="42"/>
        <v>620.41999999999996</v>
      </c>
    </row>
    <row r="1271" spans="1:7">
      <c r="A1271" s="29">
        <v>42919</v>
      </c>
      <c r="B1271" s="30" t="s">
        <v>3531</v>
      </c>
      <c r="C1271" s="31" t="s">
        <v>81</v>
      </c>
      <c r="D1271" s="32">
        <v>95.4</v>
      </c>
      <c r="E1271" s="37">
        <f t="shared" si="41"/>
        <v>77.36</v>
      </c>
      <c r="F1271" s="30" t="s">
        <v>3307</v>
      </c>
      <c r="G1271" s="33">
        <f t="shared" si="42"/>
        <v>81.16</v>
      </c>
    </row>
    <row r="1272" spans="1:7">
      <c r="A1272" s="29">
        <v>42920</v>
      </c>
      <c r="B1272" s="30" t="s">
        <v>3533</v>
      </c>
      <c r="C1272" s="31" t="s">
        <v>81</v>
      </c>
      <c r="D1272" s="32">
        <v>738.61</v>
      </c>
      <c r="E1272" s="37">
        <f t="shared" si="41"/>
        <v>598.94000000000005</v>
      </c>
      <c r="F1272" s="30" t="s">
        <v>97</v>
      </c>
      <c r="G1272" s="33">
        <f t="shared" si="42"/>
        <v>628.34</v>
      </c>
    </row>
    <row r="1273" spans="1:7">
      <c r="A1273" s="29">
        <v>42921</v>
      </c>
      <c r="B1273" s="30" t="s">
        <v>3534</v>
      </c>
      <c r="C1273" s="31" t="s">
        <v>81</v>
      </c>
      <c r="D1273" s="32">
        <v>216.31</v>
      </c>
      <c r="E1273" s="37">
        <f t="shared" si="41"/>
        <v>175.41</v>
      </c>
      <c r="F1273" s="30" t="s">
        <v>97</v>
      </c>
      <c r="G1273" s="33">
        <f t="shared" si="42"/>
        <v>184.02</v>
      </c>
    </row>
    <row r="1274" spans="1:7">
      <c r="A1274" s="29">
        <v>42922</v>
      </c>
      <c r="B1274" s="30" t="s">
        <v>3247</v>
      </c>
      <c r="C1274" s="31" t="s">
        <v>81</v>
      </c>
      <c r="D1274" s="32">
        <v>35.229999999999997</v>
      </c>
      <c r="E1274" s="37">
        <f t="shared" si="41"/>
        <v>28.57</v>
      </c>
      <c r="F1274" s="30" t="s">
        <v>97</v>
      </c>
      <c r="G1274" s="33">
        <f t="shared" si="42"/>
        <v>29.98</v>
      </c>
    </row>
    <row r="1275" spans="1:7">
      <c r="A1275" s="29">
        <v>42923</v>
      </c>
      <c r="B1275" s="30" t="s">
        <v>3536</v>
      </c>
      <c r="C1275" s="31" t="s">
        <v>81</v>
      </c>
      <c r="D1275" s="32">
        <v>39.049999999999997</v>
      </c>
      <c r="E1275" s="37">
        <f t="shared" si="41"/>
        <v>31.67</v>
      </c>
      <c r="F1275" s="30" t="s">
        <v>97</v>
      </c>
      <c r="G1275" s="33">
        <f t="shared" si="42"/>
        <v>33.229999999999997</v>
      </c>
    </row>
    <row r="1276" spans="1:7">
      <c r="A1276" s="29">
        <v>42924</v>
      </c>
      <c r="B1276" s="30" t="s">
        <v>3248</v>
      </c>
      <c r="C1276" s="31" t="s">
        <v>81</v>
      </c>
      <c r="D1276" s="32">
        <v>23.72</v>
      </c>
      <c r="E1276" s="37">
        <f t="shared" si="41"/>
        <v>19.239999999999998</v>
      </c>
      <c r="F1276" s="30" t="s">
        <v>97</v>
      </c>
      <c r="G1276" s="33">
        <f t="shared" si="42"/>
        <v>20.190000000000001</v>
      </c>
    </row>
    <row r="1277" spans="1:7">
      <c r="A1277" s="29">
        <v>42925</v>
      </c>
      <c r="B1277" s="30" t="s">
        <v>3537</v>
      </c>
      <c r="C1277" s="31" t="s">
        <v>81</v>
      </c>
      <c r="D1277" s="32">
        <v>9.5500000000000007</v>
      </c>
      <c r="E1277" s="37">
        <f t="shared" si="41"/>
        <v>7.75</v>
      </c>
      <c r="F1277" s="30" t="s">
        <v>97</v>
      </c>
      <c r="G1277" s="33">
        <f t="shared" si="42"/>
        <v>8.14</v>
      </c>
    </row>
    <row r="1278" spans="1:7">
      <c r="A1278" s="29">
        <v>42926</v>
      </c>
      <c r="B1278" s="30" t="s">
        <v>3538</v>
      </c>
      <c r="C1278" s="31" t="s">
        <v>81</v>
      </c>
      <c r="D1278" s="32">
        <v>11.16</v>
      </c>
      <c r="E1278" s="37">
        <f t="shared" si="41"/>
        <v>9.0500000000000007</v>
      </c>
      <c r="F1278" s="30" t="s">
        <v>97</v>
      </c>
      <c r="G1278" s="33">
        <f t="shared" si="42"/>
        <v>9.5</v>
      </c>
    </row>
    <row r="1279" spans="1:7">
      <c r="A1279" s="29">
        <v>42927</v>
      </c>
      <c r="B1279" s="30" t="s">
        <v>3539</v>
      </c>
      <c r="C1279" s="31" t="s">
        <v>81</v>
      </c>
      <c r="D1279" s="32">
        <v>13.01</v>
      </c>
      <c r="E1279" s="37">
        <f t="shared" si="41"/>
        <v>10.55</v>
      </c>
      <c r="F1279" s="30" t="s">
        <v>97</v>
      </c>
      <c r="G1279" s="33">
        <f t="shared" si="42"/>
        <v>11.07</v>
      </c>
    </row>
    <row r="1280" spans="1:7">
      <c r="A1280" s="29">
        <v>42928</v>
      </c>
      <c r="B1280" s="30" t="s">
        <v>3540</v>
      </c>
      <c r="C1280" s="31" t="s">
        <v>81</v>
      </c>
      <c r="D1280" s="32">
        <v>19.47</v>
      </c>
      <c r="E1280" s="37">
        <f t="shared" si="41"/>
        <v>15.79</v>
      </c>
      <c r="F1280" s="30" t="s">
        <v>97</v>
      </c>
      <c r="G1280" s="33">
        <f t="shared" si="42"/>
        <v>16.57</v>
      </c>
    </row>
    <row r="1281" spans="1:7">
      <c r="A1281" s="29">
        <v>42942</v>
      </c>
      <c r="B1281" s="30" t="s">
        <v>3826</v>
      </c>
      <c r="C1281" s="31" t="s">
        <v>81</v>
      </c>
      <c r="D1281" s="32">
        <v>97.11</v>
      </c>
      <c r="E1281" s="37">
        <f t="shared" ref="E1281:E1344" si="43">ROUNDUP(D1281/(1+$L$2),2)</f>
        <v>78.75</v>
      </c>
      <c r="F1281" s="30" t="s">
        <v>97</v>
      </c>
      <c r="G1281" s="33">
        <f t="shared" si="42"/>
        <v>82.62</v>
      </c>
    </row>
    <row r="1282" spans="1:7">
      <c r="A1282" s="29">
        <v>42944</v>
      </c>
      <c r="B1282" s="30" t="s">
        <v>3568</v>
      </c>
      <c r="C1282" s="31" t="s">
        <v>75</v>
      </c>
      <c r="D1282" s="32">
        <v>82.77</v>
      </c>
      <c r="E1282" s="37">
        <f t="shared" si="43"/>
        <v>67.12</v>
      </c>
      <c r="F1282" s="30" t="s">
        <v>97</v>
      </c>
      <c r="G1282" s="33">
        <f t="shared" si="42"/>
        <v>70.42</v>
      </c>
    </row>
    <row r="1283" spans="1:7">
      <c r="A1283" s="29">
        <v>42943</v>
      </c>
      <c r="B1283" s="30" t="s">
        <v>3570</v>
      </c>
      <c r="C1283" s="31" t="s">
        <v>75</v>
      </c>
      <c r="D1283" s="32">
        <v>77.92</v>
      </c>
      <c r="E1283" s="37">
        <f t="shared" si="43"/>
        <v>63.19</v>
      </c>
      <c r="F1283" s="30" t="s">
        <v>97</v>
      </c>
      <c r="G1283" s="33">
        <f t="shared" si="42"/>
        <v>66.3</v>
      </c>
    </row>
    <row r="1284" spans="1:7">
      <c r="A1284" s="29">
        <v>42946</v>
      </c>
      <c r="B1284" s="30" t="s">
        <v>3572</v>
      </c>
      <c r="C1284" s="31" t="s">
        <v>75</v>
      </c>
      <c r="D1284" s="32">
        <v>116.75</v>
      </c>
      <c r="E1284" s="37">
        <f t="shared" si="43"/>
        <v>94.68</v>
      </c>
      <c r="F1284" s="30" t="s">
        <v>97</v>
      </c>
      <c r="G1284" s="33">
        <f t="shared" si="42"/>
        <v>99.33</v>
      </c>
    </row>
    <row r="1285" spans="1:7">
      <c r="A1285" s="29">
        <v>42945</v>
      </c>
      <c r="B1285" s="30" t="s">
        <v>3574</v>
      </c>
      <c r="C1285" s="31" t="s">
        <v>75</v>
      </c>
      <c r="D1285" s="32">
        <v>114.87</v>
      </c>
      <c r="E1285" s="37">
        <f t="shared" si="43"/>
        <v>93.15</v>
      </c>
      <c r="F1285" s="30" t="s">
        <v>97</v>
      </c>
      <c r="G1285" s="33">
        <f t="shared" si="42"/>
        <v>97.73</v>
      </c>
    </row>
    <row r="1286" spans="1:7">
      <c r="A1286" s="29">
        <v>42948</v>
      </c>
      <c r="B1286" s="30" t="s">
        <v>3576</v>
      </c>
      <c r="C1286" s="31" t="s">
        <v>75</v>
      </c>
      <c r="D1286" s="32">
        <v>167.71</v>
      </c>
      <c r="E1286" s="37">
        <f t="shared" si="43"/>
        <v>136</v>
      </c>
      <c r="F1286" s="30" t="s">
        <v>97</v>
      </c>
      <c r="G1286" s="33">
        <f t="shared" si="42"/>
        <v>142.68</v>
      </c>
    </row>
    <row r="1287" spans="1:7">
      <c r="A1287" s="29">
        <v>42947</v>
      </c>
      <c r="B1287" s="30" t="s">
        <v>3578</v>
      </c>
      <c r="C1287" s="31" t="s">
        <v>75</v>
      </c>
      <c r="D1287" s="32">
        <v>170.25</v>
      </c>
      <c r="E1287" s="37">
        <f t="shared" si="43"/>
        <v>138.06</v>
      </c>
      <c r="F1287" s="30" t="s">
        <v>97</v>
      </c>
      <c r="G1287" s="33">
        <f t="shared" si="42"/>
        <v>144.84</v>
      </c>
    </row>
    <row r="1288" spans="1:7">
      <c r="A1288" s="29">
        <v>42949</v>
      </c>
      <c r="B1288" s="30" t="s">
        <v>3579</v>
      </c>
      <c r="C1288" s="31" t="s">
        <v>75</v>
      </c>
      <c r="D1288" s="32">
        <v>172.72</v>
      </c>
      <c r="E1288" s="37">
        <f t="shared" si="43"/>
        <v>140.06</v>
      </c>
      <c r="F1288" s="30" t="s">
        <v>97</v>
      </c>
      <c r="G1288" s="33">
        <f t="shared" si="42"/>
        <v>146.94</v>
      </c>
    </row>
    <row r="1289" spans="1:7">
      <c r="A1289" s="29">
        <v>42950</v>
      </c>
      <c r="B1289" s="30" t="s">
        <v>3581</v>
      </c>
      <c r="C1289" s="31" t="s">
        <v>75</v>
      </c>
      <c r="D1289" s="32">
        <v>175.69</v>
      </c>
      <c r="E1289" s="37">
        <f t="shared" si="43"/>
        <v>142.47</v>
      </c>
      <c r="F1289" s="30" t="s">
        <v>97</v>
      </c>
      <c r="G1289" s="33">
        <f t="shared" si="42"/>
        <v>149.47</v>
      </c>
    </row>
    <row r="1290" spans="1:7">
      <c r="A1290" s="29">
        <v>42951</v>
      </c>
      <c r="B1290" s="30" t="s">
        <v>3583</v>
      </c>
      <c r="C1290" s="31" t="s">
        <v>75</v>
      </c>
      <c r="D1290" s="32">
        <v>212.24</v>
      </c>
      <c r="E1290" s="37">
        <f t="shared" si="43"/>
        <v>172.11</v>
      </c>
      <c r="F1290" s="30" t="s">
        <v>97</v>
      </c>
      <c r="G1290" s="33">
        <f t="shared" si="42"/>
        <v>180.56</v>
      </c>
    </row>
    <row r="1291" spans="1:7">
      <c r="A1291" s="29">
        <v>42952</v>
      </c>
      <c r="B1291" s="30" t="s">
        <v>3585</v>
      </c>
      <c r="C1291" s="31" t="s">
        <v>75</v>
      </c>
      <c r="D1291" s="32">
        <v>218.65</v>
      </c>
      <c r="E1291" s="37">
        <f t="shared" si="43"/>
        <v>177.31</v>
      </c>
      <c r="F1291" s="30" t="s">
        <v>97</v>
      </c>
      <c r="G1291" s="33">
        <f t="shared" si="42"/>
        <v>186.02</v>
      </c>
    </row>
    <row r="1292" spans="1:7">
      <c r="A1292" s="29">
        <v>42953</v>
      </c>
      <c r="B1292" s="30" t="s">
        <v>3587</v>
      </c>
      <c r="C1292" s="31" t="s">
        <v>75</v>
      </c>
      <c r="D1292" s="32">
        <v>368.35</v>
      </c>
      <c r="E1292" s="37">
        <f t="shared" si="43"/>
        <v>298.7</v>
      </c>
      <c r="F1292" s="30" t="s">
        <v>97</v>
      </c>
      <c r="G1292" s="33">
        <f t="shared" si="42"/>
        <v>313.37</v>
      </c>
    </row>
    <row r="1293" spans="1:7">
      <c r="A1293" s="29">
        <v>42954</v>
      </c>
      <c r="B1293" s="30" t="s">
        <v>3589</v>
      </c>
      <c r="C1293" s="31" t="s">
        <v>75</v>
      </c>
      <c r="D1293" s="32">
        <v>388.34</v>
      </c>
      <c r="E1293" s="37">
        <f t="shared" si="43"/>
        <v>314.91000000000003</v>
      </c>
      <c r="F1293" s="30" t="s">
        <v>97</v>
      </c>
      <c r="G1293" s="33">
        <f t="shared" si="42"/>
        <v>330.37</v>
      </c>
    </row>
    <row r="1294" spans="1:7">
      <c r="A1294" s="29">
        <v>42955</v>
      </c>
      <c r="B1294" s="30" t="s">
        <v>3592</v>
      </c>
      <c r="C1294" s="31" t="s">
        <v>75</v>
      </c>
      <c r="D1294" s="32">
        <v>314.23</v>
      </c>
      <c r="E1294" s="37">
        <f t="shared" si="43"/>
        <v>254.81</v>
      </c>
      <c r="F1294" s="30" t="s">
        <v>97</v>
      </c>
      <c r="G1294" s="33">
        <f t="shared" si="42"/>
        <v>267.32</v>
      </c>
    </row>
    <row r="1295" spans="1:7">
      <c r="A1295" s="29">
        <v>42956</v>
      </c>
      <c r="B1295" s="34" t="s">
        <v>3594</v>
      </c>
      <c r="C1295" s="31" t="s">
        <v>75</v>
      </c>
      <c r="D1295" s="32">
        <v>114.87</v>
      </c>
      <c r="E1295" s="37">
        <f t="shared" si="43"/>
        <v>93.15</v>
      </c>
      <c r="F1295" s="30" t="s">
        <v>97</v>
      </c>
      <c r="G1295" s="33">
        <f t="shared" si="42"/>
        <v>97.73</v>
      </c>
    </row>
    <row r="1296" spans="1:7">
      <c r="A1296" s="29">
        <v>42957</v>
      </c>
      <c r="B1296" s="30" t="s">
        <v>3818</v>
      </c>
      <c r="C1296" s="31" t="s">
        <v>75</v>
      </c>
      <c r="D1296" s="32">
        <v>261.51</v>
      </c>
      <c r="E1296" s="37">
        <f t="shared" si="43"/>
        <v>212.06</v>
      </c>
      <c r="F1296" s="30" t="s">
        <v>97</v>
      </c>
      <c r="G1296" s="33">
        <f t="shared" si="42"/>
        <v>222.47</v>
      </c>
    </row>
    <row r="1297" spans="1:7">
      <c r="A1297" s="29">
        <v>42958</v>
      </c>
      <c r="B1297" s="30" t="s">
        <v>3596</v>
      </c>
      <c r="C1297" s="31" t="s">
        <v>75</v>
      </c>
      <c r="D1297" s="32">
        <v>281.57</v>
      </c>
      <c r="E1297" s="37">
        <f t="shared" si="43"/>
        <v>228.33</v>
      </c>
      <c r="F1297" s="30" t="s">
        <v>3307</v>
      </c>
      <c r="G1297" s="33">
        <f t="shared" si="42"/>
        <v>239.54</v>
      </c>
    </row>
    <row r="1298" spans="1:7">
      <c r="A1298" s="29">
        <v>42959</v>
      </c>
      <c r="B1298" s="30" t="s">
        <v>3597</v>
      </c>
      <c r="C1298" s="31" t="s">
        <v>75</v>
      </c>
      <c r="D1298" s="32">
        <v>284.35000000000002</v>
      </c>
      <c r="E1298" s="37">
        <f t="shared" si="43"/>
        <v>230.58</v>
      </c>
      <c r="F1298" s="30" t="s">
        <v>3307</v>
      </c>
      <c r="G1298" s="33">
        <f t="shared" si="42"/>
        <v>241.9</v>
      </c>
    </row>
    <row r="1299" spans="1:7">
      <c r="A1299" s="29">
        <v>42961</v>
      </c>
      <c r="B1299" s="30" t="s">
        <v>3819</v>
      </c>
      <c r="C1299" s="31" t="s">
        <v>75</v>
      </c>
      <c r="D1299" s="32">
        <v>27.48</v>
      </c>
      <c r="E1299" s="37">
        <f t="shared" si="43"/>
        <v>22.29</v>
      </c>
      <c r="F1299" s="30" t="s">
        <v>97</v>
      </c>
      <c r="G1299" s="33">
        <f t="shared" si="42"/>
        <v>23.39</v>
      </c>
    </row>
    <row r="1300" spans="1:7">
      <c r="A1300" s="29">
        <v>42962</v>
      </c>
      <c r="B1300" s="30" t="s">
        <v>3819</v>
      </c>
      <c r="C1300" s="31" t="s">
        <v>75</v>
      </c>
      <c r="D1300" s="32">
        <v>27.48</v>
      </c>
      <c r="E1300" s="37">
        <f t="shared" si="43"/>
        <v>22.29</v>
      </c>
      <c r="F1300" s="30" t="s">
        <v>97</v>
      </c>
      <c r="G1300" s="33">
        <f t="shared" si="42"/>
        <v>23.39</v>
      </c>
    </row>
    <row r="1301" spans="1:7">
      <c r="A1301" s="29">
        <v>42960</v>
      </c>
      <c r="B1301" s="30" t="s">
        <v>3600</v>
      </c>
      <c r="C1301" s="31" t="s">
        <v>75</v>
      </c>
      <c r="D1301" s="32">
        <v>18.059999999999999</v>
      </c>
      <c r="E1301" s="37">
        <f t="shared" si="43"/>
        <v>14.65</v>
      </c>
      <c r="F1301" s="30" t="s">
        <v>97</v>
      </c>
      <c r="G1301" s="33">
        <f t="shared" si="42"/>
        <v>15.37</v>
      </c>
    </row>
    <row r="1302" spans="1:7">
      <c r="A1302" s="29">
        <v>42964</v>
      </c>
      <c r="B1302" s="30" t="s">
        <v>3820</v>
      </c>
      <c r="C1302" s="31" t="s">
        <v>75</v>
      </c>
      <c r="D1302" s="32">
        <v>29.14</v>
      </c>
      <c r="E1302" s="37">
        <f t="shared" si="43"/>
        <v>23.63</v>
      </c>
      <c r="F1302" s="30" t="s">
        <v>97</v>
      </c>
      <c r="G1302" s="33">
        <f t="shared" si="42"/>
        <v>24.79</v>
      </c>
    </row>
    <row r="1303" spans="1:7">
      <c r="A1303" s="29">
        <v>42963</v>
      </c>
      <c r="B1303" s="30" t="s">
        <v>3603</v>
      </c>
      <c r="C1303" s="31" t="s">
        <v>75</v>
      </c>
      <c r="D1303" s="32">
        <v>19.63</v>
      </c>
      <c r="E1303" s="37">
        <f t="shared" si="43"/>
        <v>15.92</v>
      </c>
      <c r="F1303" s="30" t="s">
        <v>97</v>
      </c>
      <c r="G1303" s="33">
        <f t="shared" si="42"/>
        <v>16.71</v>
      </c>
    </row>
    <row r="1304" spans="1:7">
      <c r="A1304" s="29">
        <v>42966</v>
      </c>
      <c r="B1304" s="30" t="s">
        <v>3821</v>
      </c>
      <c r="C1304" s="31" t="s">
        <v>75</v>
      </c>
      <c r="D1304" s="32">
        <v>32.32</v>
      </c>
      <c r="E1304" s="37">
        <f t="shared" si="43"/>
        <v>26.21</v>
      </c>
      <c r="F1304" s="30" t="s">
        <v>97</v>
      </c>
      <c r="G1304" s="33">
        <f t="shared" si="42"/>
        <v>27.5</v>
      </c>
    </row>
    <row r="1305" spans="1:7">
      <c r="A1305" s="29">
        <v>42965</v>
      </c>
      <c r="B1305" s="30" t="s">
        <v>3606</v>
      </c>
      <c r="C1305" s="31" t="s">
        <v>75</v>
      </c>
      <c r="D1305" s="32">
        <v>22.78</v>
      </c>
      <c r="E1305" s="37">
        <f t="shared" si="43"/>
        <v>18.48</v>
      </c>
      <c r="F1305" s="30" t="s">
        <v>97</v>
      </c>
      <c r="G1305" s="33">
        <f t="shared" si="42"/>
        <v>19.39</v>
      </c>
    </row>
    <row r="1306" spans="1:7">
      <c r="A1306" s="29">
        <v>42968</v>
      </c>
      <c r="B1306" s="30" t="s">
        <v>3822</v>
      </c>
      <c r="C1306" s="31" t="s">
        <v>75</v>
      </c>
      <c r="D1306" s="32">
        <v>41.17</v>
      </c>
      <c r="E1306" s="37">
        <f t="shared" si="43"/>
        <v>33.39</v>
      </c>
      <c r="F1306" s="30" t="s">
        <v>97</v>
      </c>
      <c r="G1306" s="33">
        <f t="shared" si="42"/>
        <v>35.03</v>
      </c>
    </row>
    <row r="1307" spans="1:7">
      <c r="A1307" s="29">
        <v>42967</v>
      </c>
      <c r="B1307" s="30" t="s">
        <v>3609</v>
      </c>
      <c r="C1307" s="31" t="s">
        <v>75</v>
      </c>
      <c r="D1307" s="32">
        <v>32.840000000000003</v>
      </c>
      <c r="E1307" s="37">
        <f t="shared" si="43"/>
        <v>26.63</v>
      </c>
      <c r="F1307" s="30" t="s">
        <v>97</v>
      </c>
      <c r="G1307" s="33">
        <f t="shared" si="42"/>
        <v>27.94</v>
      </c>
    </row>
    <row r="1308" spans="1:7">
      <c r="A1308" s="29">
        <v>42970</v>
      </c>
      <c r="B1308" s="30" t="s">
        <v>3823</v>
      </c>
      <c r="C1308" s="31" t="s">
        <v>75</v>
      </c>
      <c r="D1308" s="32">
        <v>47.2</v>
      </c>
      <c r="E1308" s="37">
        <f t="shared" si="43"/>
        <v>38.28</v>
      </c>
      <c r="F1308" s="30" t="s">
        <v>97</v>
      </c>
      <c r="G1308" s="33">
        <f t="shared" si="42"/>
        <v>40.159999999999997</v>
      </c>
    </row>
    <row r="1309" spans="1:7">
      <c r="A1309" s="29">
        <v>42969</v>
      </c>
      <c r="B1309" s="30" t="s">
        <v>3612</v>
      </c>
      <c r="C1309" s="31" t="s">
        <v>75</v>
      </c>
      <c r="D1309" s="32">
        <v>39.270000000000003</v>
      </c>
      <c r="E1309" s="37">
        <f t="shared" si="43"/>
        <v>31.85</v>
      </c>
      <c r="F1309" s="30" t="s">
        <v>97</v>
      </c>
      <c r="G1309" s="33">
        <f t="shared" si="42"/>
        <v>33.42</v>
      </c>
    </row>
    <row r="1310" spans="1:7">
      <c r="A1310" s="29">
        <v>42973</v>
      </c>
      <c r="B1310" s="30" t="s">
        <v>3824</v>
      </c>
      <c r="C1310" s="31" t="s">
        <v>75</v>
      </c>
      <c r="D1310" s="32">
        <v>56.23</v>
      </c>
      <c r="E1310" s="37">
        <f t="shared" si="43"/>
        <v>45.6</v>
      </c>
      <c r="F1310" s="30" t="s">
        <v>97</v>
      </c>
      <c r="G1310" s="33">
        <f t="shared" si="42"/>
        <v>47.84</v>
      </c>
    </row>
    <row r="1311" spans="1:7">
      <c r="A1311" s="29">
        <v>42979</v>
      </c>
      <c r="B1311" s="30" t="s">
        <v>3825</v>
      </c>
      <c r="C1311" s="31" t="s">
        <v>75</v>
      </c>
      <c r="D1311" s="32">
        <v>56.23</v>
      </c>
      <c r="E1311" s="37">
        <f t="shared" si="43"/>
        <v>45.6</v>
      </c>
      <c r="F1311" s="30" t="s">
        <v>97</v>
      </c>
      <c r="G1311" s="33">
        <f t="shared" si="42"/>
        <v>47.84</v>
      </c>
    </row>
    <row r="1312" spans="1:7">
      <c r="A1312" s="29">
        <v>42971</v>
      </c>
      <c r="B1312" s="30" t="s">
        <v>3615</v>
      </c>
      <c r="C1312" s="31" t="s">
        <v>75</v>
      </c>
      <c r="D1312" s="32">
        <v>49.15</v>
      </c>
      <c r="E1312" s="37">
        <f t="shared" si="43"/>
        <v>39.86</v>
      </c>
      <c r="F1312" s="30" t="s">
        <v>97</v>
      </c>
      <c r="G1312" s="33">
        <f t="shared" si="42"/>
        <v>41.82</v>
      </c>
    </row>
    <row r="1313" spans="1:7">
      <c r="A1313" s="29">
        <v>42981</v>
      </c>
      <c r="B1313" s="30" t="s">
        <v>3817</v>
      </c>
      <c r="C1313" s="31" t="s">
        <v>2498</v>
      </c>
      <c r="D1313" s="32">
        <v>287.75</v>
      </c>
      <c r="E1313" s="37">
        <f t="shared" si="43"/>
        <v>233.34</v>
      </c>
      <c r="F1313" s="30" t="s">
        <v>3307</v>
      </c>
      <c r="G1313" s="33">
        <f t="shared" si="42"/>
        <v>244.8</v>
      </c>
    </row>
    <row r="1314" spans="1:7">
      <c r="A1314" s="29">
        <v>42982</v>
      </c>
      <c r="B1314" s="34" t="s">
        <v>3816</v>
      </c>
      <c r="C1314" s="31" t="s">
        <v>75</v>
      </c>
      <c r="D1314" s="32">
        <v>201.33</v>
      </c>
      <c r="E1314" s="37">
        <f t="shared" si="43"/>
        <v>163.26</v>
      </c>
      <c r="F1314" s="30" t="s">
        <v>3307</v>
      </c>
      <c r="G1314" s="33">
        <f t="shared" ref="G1314:G1369" si="44">ROUNDUP(E1314*$H$2,2)</f>
        <v>171.28</v>
      </c>
    </row>
    <row r="1315" spans="1:7">
      <c r="A1315" s="29">
        <v>42987</v>
      </c>
      <c r="B1315" s="30" t="s">
        <v>3633</v>
      </c>
      <c r="C1315" s="31" t="s">
        <v>2498</v>
      </c>
      <c r="D1315" s="32">
        <v>106.05</v>
      </c>
      <c r="E1315" s="37">
        <f t="shared" si="43"/>
        <v>86</v>
      </c>
      <c r="F1315" s="30" t="s">
        <v>3307</v>
      </c>
      <c r="G1315" s="33">
        <f t="shared" si="44"/>
        <v>90.23</v>
      </c>
    </row>
    <row r="1316" spans="1:7">
      <c r="A1316" s="29">
        <v>42988</v>
      </c>
      <c r="B1316" s="30" t="s">
        <v>3635</v>
      </c>
      <c r="C1316" s="31" t="s">
        <v>2498</v>
      </c>
      <c r="D1316" s="32">
        <v>92.4</v>
      </c>
      <c r="E1316" s="37">
        <f t="shared" si="43"/>
        <v>74.930000000000007</v>
      </c>
      <c r="F1316" s="30" t="s">
        <v>3307</v>
      </c>
      <c r="G1316" s="33">
        <f t="shared" si="44"/>
        <v>78.61</v>
      </c>
    </row>
    <row r="1317" spans="1:7">
      <c r="A1317" s="29">
        <v>42989</v>
      </c>
      <c r="B1317" s="30" t="s">
        <v>3249</v>
      </c>
      <c r="C1317" s="31" t="s">
        <v>2498</v>
      </c>
      <c r="D1317" s="32">
        <v>12.87</v>
      </c>
      <c r="E1317" s="37">
        <f t="shared" si="43"/>
        <v>10.44</v>
      </c>
      <c r="F1317" s="30" t="s">
        <v>97</v>
      </c>
      <c r="G1317" s="33">
        <f t="shared" si="44"/>
        <v>10.96</v>
      </c>
    </row>
    <row r="1318" spans="1:7">
      <c r="A1318" s="29">
        <v>42991</v>
      </c>
      <c r="B1318" s="30" t="s">
        <v>3638</v>
      </c>
      <c r="C1318" s="31" t="s">
        <v>2498</v>
      </c>
      <c r="D1318" s="32">
        <v>134.63999999999999</v>
      </c>
      <c r="E1318" s="37">
        <f t="shared" si="43"/>
        <v>109.18</v>
      </c>
      <c r="F1318" s="30" t="s">
        <v>3307</v>
      </c>
      <c r="G1318" s="33">
        <f t="shared" si="44"/>
        <v>114.54</v>
      </c>
    </row>
    <row r="1319" spans="1:7">
      <c r="A1319" s="29">
        <v>42992</v>
      </c>
      <c r="B1319" s="30" t="s">
        <v>3640</v>
      </c>
      <c r="C1319" s="31" t="s">
        <v>2498</v>
      </c>
      <c r="D1319" s="32">
        <v>114.47</v>
      </c>
      <c r="E1319" s="37">
        <f t="shared" si="43"/>
        <v>92.83</v>
      </c>
      <c r="F1319" s="30" t="s">
        <v>3307</v>
      </c>
      <c r="G1319" s="33">
        <f t="shared" si="44"/>
        <v>97.39</v>
      </c>
    </row>
    <row r="1320" spans="1:7">
      <c r="A1320" s="29">
        <v>42993</v>
      </c>
      <c r="B1320" s="30" t="s">
        <v>3642</v>
      </c>
      <c r="C1320" s="31" t="s">
        <v>2498</v>
      </c>
      <c r="D1320" s="32">
        <v>97.28</v>
      </c>
      <c r="E1320" s="37">
        <f t="shared" si="43"/>
        <v>78.89</v>
      </c>
      <c r="F1320" s="30" t="s">
        <v>3307</v>
      </c>
      <c r="G1320" s="33">
        <f t="shared" si="44"/>
        <v>82.77</v>
      </c>
    </row>
    <row r="1321" spans="1:7">
      <c r="A1321" s="29">
        <v>42994</v>
      </c>
      <c r="B1321" s="30" t="s">
        <v>3645</v>
      </c>
      <c r="C1321" s="31" t="s">
        <v>2498</v>
      </c>
      <c r="D1321" s="32">
        <v>192.58</v>
      </c>
      <c r="E1321" s="37">
        <f t="shared" si="43"/>
        <v>156.16999999999999</v>
      </c>
      <c r="F1321" s="30" t="s">
        <v>3307</v>
      </c>
      <c r="G1321" s="33">
        <f t="shared" si="44"/>
        <v>163.84</v>
      </c>
    </row>
    <row r="1322" spans="1:7">
      <c r="A1322" s="29">
        <v>43070</v>
      </c>
      <c r="B1322" s="30" t="s">
        <v>3660</v>
      </c>
      <c r="C1322" s="31" t="s">
        <v>2498</v>
      </c>
      <c r="D1322" s="32">
        <v>302.82</v>
      </c>
      <c r="E1322" s="37">
        <f t="shared" si="43"/>
        <v>245.56</v>
      </c>
      <c r="F1322" s="30" t="s">
        <v>97</v>
      </c>
      <c r="G1322" s="33">
        <f t="shared" si="44"/>
        <v>257.62</v>
      </c>
    </row>
    <row r="1323" spans="1:7">
      <c r="A1323" s="29">
        <v>42996</v>
      </c>
      <c r="B1323" s="30" t="s">
        <v>3250</v>
      </c>
      <c r="C1323" s="31" t="s">
        <v>75</v>
      </c>
      <c r="D1323" s="32">
        <v>570.9</v>
      </c>
      <c r="E1323" s="37">
        <f t="shared" si="43"/>
        <v>462.95</v>
      </c>
      <c r="F1323" s="30" t="s">
        <v>3307</v>
      </c>
      <c r="G1323" s="33">
        <f t="shared" si="44"/>
        <v>485.68</v>
      </c>
    </row>
    <row r="1324" spans="1:7">
      <c r="A1324" s="29">
        <v>43012</v>
      </c>
      <c r="B1324" s="30" t="s">
        <v>3251</v>
      </c>
      <c r="C1324" s="31" t="s">
        <v>2498</v>
      </c>
      <c r="D1324" s="32">
        <v>14.14</v>
      </c>
      <c r="E1324" s="37">
        <f t="shared" si="43"/>
        <v>11.47</v>
      </c>
      <c r="F1324" s="30" t="s">
        <v>97</v>
      </c>
      <c r="G1324" s="33">
        <f t="shared" si="44"/>
        <v>12.04</v>
      </c>
    </row>
    <row r="1325" spans="1:7">
      <c r="A1325" s="29">
        <v>43011</v>
      </c>
      <c r="B1325" s="30" t="s">
        <v>3252</v>
      </c>
      <c r="C1325" s="31" t="s">
        <v>2498</v>
      </c>
      <c r="D1325" s="32">
        <v>9.93</v>
      </c>
      <c r="E1325" s="37">
        <f t="shared" si="43"/>
        <v>8.06</v>
      </c>
      <c r="F1325" s="30" t="s">
        <v>97</v>
      </c>
      <c r="G1325" s="33">
        <f t="shared" si="44"/>
        <v>8.4600000000000009</v>
      </c>
    </row>
    <row r="1326" spans="1:7">
      <c r="A1326" s="29">
        <v>43003</v>
      </c>
      <c r="B1326" s="30" t="s">
        <v>3253</v>
      </c>
      <c r="C1326" s="31" t="s">
        <v>75</v>
      </c>
      <c r="D1326" s="32">
        <v>158.19999999999999</v>
      </c>
      <c r="E1326" s="37">
        <f t="shared" si="43"/>
        <v>128.29</v>
      </c>
      <c r="F1326" s="30" t="s">
        <v>3307</v>
      </c>
      <c r="G1326" s="33">
        <f t="shared" si="44"/>
        <v>134.59</v>
      </c>
    </row>
    <row r="1327" spans="1:7">
      <c r="A1327" s="29">
        <v>43004</v>
      </c>
      <c r="B1327" s="30" t="s">
        <v>3254</v>
      </c>
      <c r="C1327" s="31" t="s">
        <v>2498</v>
      </c>
      <c r="D1327" s="32">
        <v>47.3</v>
      </c>
      <c r="E1327" s="37">
        <f t="shared" si="43"/>
        <v>38.36</v>
      </c>
      <c r="F1327" s="30" t="s">
        <v>97</v>
      </c>
      <c r="G1327" s="33">
        <f t="shared" si="44"/>
        <v>40.25</v>
      </c>
    </row>
    <row r="1328" spans="1:7">
      <c r="A1328" s="29">
        <v>43005</v>
      </c>
      <c r="B1328" s="30" t="s">
        <v>3255</v>
      </c>
      <c r="C1328" s="31" t="s">
        <v>81</v>
      </c>
      <c r="D1328" s="32">
        <v>42.37</v>
      </c>
      <c r="E1328" s="37">
        <f t="shared" si="43"/>
        <v>34.36</v>
      </c>
      <c r="F1328" s="30" t="s">
        <v>97</v>
      </c>
      <c r="G1328" s="33">
        <f t="shared" si="44"/>
        <v>36.049999999999997</v>
      </c>
    </row>
    <row r="1329" spans="1:7">
      <c r="A1329" s="29">
        <v>43006</v>
      </c>
      <c r="B1329" s="30" t="s">
        <v>3256</v>
      </c>
      <c r="C1329" s="31" t="s">
        <v>81</v>
      </c>
      <c r="D1329" s="32">
        <v>68.47</v>
      </c>
      <c r="E1329" s="37">
        <f t="shared" si="43"/>
        <v>55.53</v>
      </c>
      <c r="F1329" s="30" t="s">
        <v>97</v>
      </c>
      <c r="G1329" s="33">
        <f t="shared" si="44"/>
        <v>58.26</v>
      </c>
    </row>
    <row r="1330" spans="1:7">
      <c r="A1330" s="29">
        <v>43007</v>
      </c>
      <c r="B1330" s="30" t="s">
        <v>3257</v>
      </c>
      <c r="C1330" s="31" t="s">
        <v>81</v>
      </c>
      <c r="D1330" s="32">
        <v>22.3</v>
      </c>
      <c r="E1330" s="37">
        <f t="shared" si="43"/>
        <v>18.09</v>
      </c>
      <c r="F1330" s="30" t="s">
        <v>97</v>
      </c>
      <c r="G1330" s="33">
        <f t="shared" si="44"/>
        <v>18.98</v>
      </c>
    </row>
    <row r="1331" spans="1:7">
      <c r="A1331" s="29">
        <v>43008</v>
      </c>
      <c r="B1331" s="30" t="s">
        <v>3258</v>
      </c>
      <c r="C1331" s="31" t="s">
        <v>81</v>
      </c>
      <c r="D1331" s="32">
        <v>62.43</v>
      </c>
      <c r="E1331" s="37">
        <f t="shared" si="43"/>
        <v>50.63</v>
      </c>
      <c r="F1331" s="30" t="s">
        <v>97</v>
      </c>
      <c r="G1331" s="33">
        <f t="shared" si="44"/>
        <v>53.12</v>
      </c>
    </row>
    <row r="1332" spans="1:7">
      <c r="A1332" s="29">
        <v>43009</v>
      </c>
      <c r="B1332" s="30" t="s">
        <v>3259</v>
      </c>
      <c r="C1332" s="31" t="s">
        <v>2498</v>
      </c>
      <c r="D1332" s="32">
        <v>122.12</v>
      </c>
      <c r="E1332" s="37">
        <f t="shared" si="43"/>
        <v>99.03</v>
      </c>
      <c r="F1332" s="30" t="s">
        <v>97</v>
      </c>
      <c r="G1332" s="33">
        <f t="shared" si="44"/>
        <v>103.9</v>
      </c>
    </row>
    <row r="1333" spans="1:7">
      <c r="A1333" s="29">
        <v>43018</v>
      </c>
      <c r="B1333" s="30" t="s">
        <v>3260</v>
      </c>
      <c r="C1333" s="31" t="s">
        <v>81</v>
      </c>
      <c r="D1333" s="32">
        <v>72.319999999999993</v>
      </c>
      <c r="E1333" s="37">
        <f t="shared" si="43"/>
        <v>58.65</v>
      </c>
      <c r="F1333" s="30" t="s">
        <v>3307</v>
      </c>
      <c r="G1333" s="33">
        <f t="shared" si="44"/>
        <v>61.53</v>
      </c>
    </row>
    <row r="1334" spans="1:7">
      <c r="A1334" s="29">
        <v>43026</v>
      </c>
      <c r="B1334" s="34" t="s">
        <v>3815</v>
      </c>
      <c r="C1334" s="31" t="s">
        <v>81</v>
      </c>
      <c r="D1334" s="32">
        <v>28.75</v>
      </c>
      <c r="E1334" s="37">
        <f t="shared" si="43"/>
        <v>23.32</v>
      </c>
      <c r="F1334" s="30" t="s">
        <v>97</v>
      </c>
      <c r="G1334" s="33">
        <f t="shared" si="44"/>
        <v>24.47</v>
      </c>
    </row>
    <row r="1335" spans="1:7">
      <c r="A1335" s="29">
        <v>43033</v>
      </c>
      <c r="B1335" s="30" t="s">
        <v>3261</v>
      </c>
      <c r="C1335" s="31" t="s">
        <v>2485</v>
      </c>
      <c r="D1335" s="32">
        <v>1271.08</v>
      </c>
      <c r="E1335" s="37">
        <f t="shared" si="43"/>
        <v>1030.72</v>
      </c>
      <c r="F1335" s="30" t="s">
        <v>3307</v>
      </c>
      <c r="G1335" s="33">
        <f t="shared" si="44"/>
        <v>1081.31</v>
      </c>
    </row>
    <row r="1336" spans="1:7">
      <c r="A1336" s="29">
        <v>43037</v>
      </c>
      <c r="B1336" s="30" t="s">
        <v>3262</v>
      </c>
      <c r="C1336" s="31" t="s">
        <v>75</v>
      </c>
      <c r="D1336" s="32">
        <v>90.27</v>
      </c>
      <c r="E1336" s="37">
        <f t="shared" si="43"/>
        <v>73.2</v>
      </c>
      <c r="F1336" s="30" t="s">
        <v>97</v>
      </c>
      <c r="G1336" s="33">
        <f t="shared" si="44"/>
        <v>76.8</v>
      </c>
    </row>
    <row r="1337" spans="1:7">
      <c r="A1337" s="29">
        <v>43038</v>
      </c>
      <c r="B1337" s="30" t="s">
        <v>3695</v>
      </c>
      <c r="C1337" s="31" t="s">
        <v>2485</v>
      </c>
      <c r="D1337" s="32">
        <v>128.56</v>
      </c>
      <c r="E1337" s="37">
        <f t="shared" si="43"/>
        <v>104.25</v>
      </c>
      <c r="F1337" s="30" t="s">
        <v>3307</v>
      </c>
      <c r="G1337" s="33">
        <f t="shared" si="44"/>
        <v>109.37</v>
      </c>
    </row>
    <row r="1338" spans="1:7">
      <c r="A1338" s="29">
        <v>43039</v>
      </c>
      <c r="B1338" s="30" t="s">
        <v>3263</v>
      </c>
      <c r="C1338" s="31" t="s">
        <v>2498</v>
      </c>
      <c r="D1338" s="32">
        <v>6.06</v>
      </c>
      <c r="E1338" s="37">
        <f t="shared" si="43"/>
        <v>4.92</v>
      </c>
      <c r="F1338" s="30" t="s">
        <v>97</v>
      </c>
      <c r="G1338" s="33">
        <f t="shared" si="44"/>
        <v>5.17</v>
      </c>
    </row>
    <row r="1339" spans="1:7">
      <c r="A1339" s="29">
        <v>43040</v>
      </c>
      <c r="B1339" s="30" t="s">
        <v>3814</v>
      </c>
      <c r="C1339" s="31" t="s">
        <v>2498</v>
      </c>
      <c r="D1339" s="32">
        <v>73.84</v>
      </c>
      <c r="E1339" s="37">
        <f t="shared" si="43"/>
        <v>59.88</v>
      </c>
      <c r="F1339" s="30" t="s">
        <v>97</v>
      </c>
      <c r="G1339" s="33">
        <f t="shared" si="44"/>
        <v>62.82</v>
      </c>
    </row>
    <row r="1340" spans="1:7">
      <c r="A1340" s="29">
        <v>43042</v>
      </c>
      <c r="B1340" s="30" t="s">
        <v>3697</v>
      </c>
      <c r="C1340" s="31" t="s">
        <v>2498</v>
      </c>
      <c r="D1340" s="32">
        <v>4.88</v>
      </c>
      <c r="E1340" s="37">
        <f t="shared" si="43"/>
        <v>3.96</v>
      </c>
      <c r="F1340" s="30" t="s">
        <v>97</v>
      </c>
      <c r="G1340" s="33">
        <f t="shared" si="44"/>
        <v>4.16</v>
      </c>
    </row>
    <row r="1341" spans="1:7">
      <c r="A1341" s="29">
        <v>43043</v>
      </c>
      <c r="B1341" s="30" t="s">
        <v>3699</v>
      </c>
      <c r="C1341" s="31" t="s">
        <v>2485</v>
      </c>
      <c r="D1341" s="32">
        <v>3293.08</v>
      </c>
      <c r="E1341" s="37">
        <f t="shared" si="43"/>
        <v>2670.36</v>
      </c>
      <c r="F1341" s="30" t="s">
        <v>97</v>
      </c>
      <c r="G1341" s="33">
        <f t="shared" si="44"/>
        <v>2801.43</v>
      </c>
    </row>
    <row r="1342" spans="1:7">
      <c r="A1342" s="29">
        <v>43044</v>
      </c>
      <c r="B1342" s="30" t="s">
        <v>3701</v>
      </c>
      <c r="C1342" s="31" t="s">
        <v>2485</v>
      </c>
      <c r="D1342" s="32">
        <v>3810.16</v>
      </c>
      <c r="E1342" s="37">
        <f t="shared" si="43"/>
        <v>3089.66</v>
      </c>
      <c r="F1342" s="30" t="s">
        <v>97</v>
      </c>
      <c r="G1342" s="33">
        <f t="shared" si="44"/>
        <v>3241.31</v>
      </c>
    </row>
    <row r="1343" spans="1:7">
      <c r="A1343" s="29">
        <v>41169</v>
      </c>
      <c r="B1343" s="30" t="s">
        <v>3703</v>
      </c>
      <c r="C1343" s="31" t="s">
        <v>2485</v>
      </c>
      <c r="D1343" s="32">
        <v>4496.4799999999996</v>
      </c>
      <c r="E1343" s="37">
        <f t="shared" si="43"/>
        <v>3646.19</v>
      </c>
      <c r="F1343" s="30" t="s">
        <v>97</v>
      </c>
      <c r="G1343" s="33">
        <f t="shared" si="44"/>
        <v>3825.15</v>
      </c>
    </row>
    <row r="1344" spans="1:7">
      <c r="A1344" s="29">
        <v>41170</v>
      </c>
      <c r="B1344" s="30" t="s">
        <v>3704</v>
      </c>
      <c r="C1344" s="31" t="s">
        <v>2485</v>
      </c>
      <c r="D1344" s="32">
        <v>4939.97</v>
      </c>
      <c r="E1344" s="37">
        <f t="shared" si="43"/>
        <v>4005.82</v>
      </c>
      <c r="F1344" s="30" t="s">
        <v>97</v>
      </c>
      <c r="G1344" s="33">
        <f t="shared" si="44"/>
        <v>4202.43</v>
      </c>
    </row>
    <row r="1345" spans="1:7">
      <c r="A1345" s="29">
        <v>41171</v>
      </c>
      <c r="B1345" s="30" t="s">
        <v>3705</v>
      </c>
      <c r="C1345" s="31" t="s">
        <v>2485</v>
      </c>
      <c r="D1345" s="32">
        <v>5888.12</v>
      </c>
      <c r="E1345" s="37">
        <f t="shared" ref="E1345:E1408" si="45">ROUNDUP(D1345/(1+$L$2),2)</f>
        <v>4774.67</v>
      </c>
      <c r="F1345" s="30" t="s">
        <v>97</v>
      </c>
      <c r="G1345" s="33">
        <f t="shared" si="44"/>
        <v>5009.0200000000004</v>
      </c>
    </row>
    <row r="1346" spans="1:7">
      <c r="A1346" s="29">
        <v>43046</v>
      </c>
      <c r="B1346" s="30" t="s">
        <v>3706</v>
      </c>
      <c r="C1346" s="31" t="s">
        <v>2485</v>
      </c>
      <c r="D1346" s="32">
        <v>1952.08</v>
      </c>
      <c r="E1346" s="37">
        <f t="shared" si="45"/>
        <v>1582.94</v>
      </c>
      <c r="F1346" s="30" t="s">
        <v>97</v>
      </c>
      <c r="G1346" s="33">
        <f t="shared" si="44"/>
        <v>1660.64</v>
      </c>
    </row>
    <row r="1347" spans="1:7">
      <c r="A1347" s="29">
        <v>43047</v>
      </c>
      <c r="B1347" s="30" t="s">
        <v>3707</v>
      </c>
      <c r="C1347" s="31" t="s">
        <v>2485</v>
      </c>
      <c r="D1347" s="32">
        <v>2513.91</v>
      </c>
      <c r="E1347" s="37">
        <f t="shared" si="45"/>
        <v>2038.53</v>
      </c>
      <c r="F1347" s="30" t="s">
        <v>97</v>
      </c>
      <c r="G1347" s="33">
        <f t="shared" si="44"/>
        <v>2138.59</v>
      </c>
    </row>
    <row r="1348" spans="1:7">
      <c r="A1348" s="29">
        <v>43048</v>
      </c>
      <c r="B1348" s="30" t="s">
        <v>3708</v>
      </c>
      <c r="C1348" s="31" t="s">
        <v>2485</v>
      </c>
      <c r="D1348" s="32">
        <v>3093.56</v>
      </c>
      <c r="E1348" s="37">
        <f t="shared" si="45"/>
        <v>2508.5700000000002</v>
      </c>
      <c r="F1348" s="30" t="s">
        <v>97</v>
      </c>
      <c r="G1348" s="33">
        <f t="shared" si="44"/>
        <v>2631.7</v>
      </c>
    </row>
    <row r="1349" spans="1:7">
      <c r="A1349" s="29">
        <v>43050</v>
      </c>
      <c r="B1349" s="30" t="s">
        <v>3710</v>
      </c>
      <c r="C1349" s="31" t="s">
        <v>2485</v>
      </c>
      <c r="D1349" s="32">
        <v>4654.34</v>
      </c>
      <c r="E1349" s="37">
        <f t="shared" si="45"/>
        <v>3774.2</v>
      </c>
      <c r="F1349" s="30" t="s">
        <v>3307</v>
      </c>
      <c r="G1349" s="33">
        <f t="shared" si="44"/>
        <v>3959.45</v>
      </c>
    </row>
    <row r="1350" spans="1:7">
      <c r="A1350" s="29">
        <v>43051</v>
      </c>
      <c r="B1350" s="30" t="s">
        <v>3712</v>
      </c>
      <c r="C1350" s="31" t="s">
        <v>2485</v>
      </c>
      <c r="D1350" s="32">
        <v>5138.3599999999997</v>
      </c>
      <c r="E1350" s="37">
        <f t="shared" si="45"/>
        <v>4166.6899999999996</v>
      </c>
      <c r="F1350" s="30" t="s">
        <v>3307</v>
      </c>
      <c r="G1350" s="33">
        <f t="shared" si="44"/>
        <v>4371.2</v>
      </c>
    </row>
    <row r="1351" spans="1:7">
      <c r="A1351" s="29">
        <v>43052</v>
      </c>
      <c r="B1351" s="30" t="s">
        <v>3714</v>
      </c>
      <c r="C1351" s="31" t="s">
        <v>2485</v>
      </c>
      <c r="D1351" s="32">
        <v>5622.39</v>
      </c>
      <c r="E1351" s="37">
        <f t="shared" si="45"/>
        <v>4559.1899999999996</v>
      </c>
      <c r="F1351" s="30" t="s">
        <v>3307</v>
      </c>
      <c r="G1351" s="33">
        <f t="shared" si="44"/>
        <v>4782.96</v>
      </c>
    </row>
    <row r="1352" spans="1:7">
      <c r="A1352" s="29">
        <v>43053</v>
      </c>
      <c r="B1352" s="30" t="s">
        <v>3716</v>
      </c>
      <c r="C1352" s="31" t="s">
        <v>2485</v>
      </c>
      <c r="D1352" s="32">
        <v>6106.41</v>
      </c>
      <c r="E1352" s="37">
        <f t="shared" si="45"/>
        <v>4951.68</v>
      </c>
      <c r="F1352" s="30" t="s">
        <v>3307</v>
      </c>
      <c r="G1352" s="33">
        <f t="shared" si="44"/>
        <v>5194.72</v>
      </c>
    </row>
    <row r="1353" spans="1:7">
      <c r="A1353" s="29">
        <v>43054</v>
      </c>
      <c r="B1353" s="30" t="s">
        <v>3813</v>
      </c>
      <c r="C1353" s="31" t="s">
        <v>2498</v>
      </c>
      <c r="D1353" s="32">
        <v>12.87</v>
      </c>
      <c r="E1353" s="37">
        <f t="shared" si="45"/>
        <v>10.44</v>
      </c>
      <c r="F1353" s="30" t="s">
        <v>97</v>
      </c>
      <c r="G1353" s="33">
        <f t="shared" si="44"/>
        <v>10.96</v>
      </c>
    </row>
    <row r="1354" spans="1:7">
      <c r="A1354" s="29">
        <v>43055</v>
      </c>
      <c r="B1354" s="30" t="s">
        <v>3264</v>
      </c>
      <c r="C1354" s="31" t="s">
        <v>2498</v>
      </c>
      <c r="D1354" s="32">
        <v>10.33</v>
      </c>
      <c r="E1354" s="37">
        <f t="shared" si="45"/>
        <v>8.3800000000000008</v>
      </c>
      <c r="F1354" s="30" t="s">
        <v>97</v>
      </c>
      <c r="G1354" s="33">
        <f t="shared" si="44"/>
        <v>8.8000000000000007</v>
      </c>
    </row>
    <row r="1355" spans="1:7">
      <c r="A1355" s="29">
        <v>43056</v>
      </c>
      <c r="B1355" s="30" t="s">
        <v>148</v>
      </c>
      <c r="C1355" s="31" t="s">
        <v>75</v>
      </c>
      <c r="D1355" s="32">
        <v>69.84</v>
      </c>
      <c r="E1355" s="37">
        <f t="shared" si="45"/>
        <v>56.64</v>
      </c>
      <c r="F1355" s="30" t="s">
        <v>3307</v>
      </c>
      <c r="G1355" s="33">
        <f t="shared" si="44"/>
        <v>59.42</v>
      </c>
    </row>
    <row r="1356" spans="1:7">
      <c r="A1356" s="29">
        <v>43058</v>
      </c>
      <c r="B1356" s="30" t="s">
        <v>3722</v>
      </c>
      <c r="C1356" s="31" t="s">
        <v>75</v>
      </c>
      <c r="D1356" s="32">
        <v>118.95</v>
      </c>
      <c r="E1356" s="37">
        <f t="shared" si="45"/>
        <v>96.46</v>
      </c>
      <c r="F1356" s="30" t="s">
        <v>97</v>
      </c>
      <c r="G1356" s="33">
        <f t="shared" si="44"/>
        <v>101.2</v>
      </c>
    </row>
    <row r="1357" spans="1:7">
      <c r="A1357" s="29">
        <v>43057</v>
      </c>
      <c r="B1357" s="30" t="s">
        <v>3265</v>
      </c>
      <c r="C1357" s="31" t="s">
        <v>75</v>
      </c>
      <c r="D1357" s="32">
        <v>82.03</v>
      </c>
      <c r="E1357" s="37">
        <f t="shared" si="45"/>
        <v>66.52</v>
      </c>
      <c r="F1357" s="30" t="s">
        <v>97</v>
      </c>
      <c r="G1357" s="33">
        <f t="shared" si="44"/>
        <v>69.790000000000006</v>
      </c>
    </row>
    <row r="1358" spans="1:7">
      <c r="A1358" s="29">
        <v>43059</v>
      </c>
      <c r="B1358" s="30" t="s">
        <v>3723</v>
      </c>
      <c r="C1358" s="31" t="s">
        <v>75</v>
      </c>
      <c r="D1358" s="32">
        <v>51.97</v>
      </c>
      <c r="E1358" s="37">
        <f t="shared" si="45"/>
        <v>42.15</v>
      </c>
      <c r="F1358" s="30" t="s">
        <v>97</v>
      </c>
      <c r="G1358" s="33">
        <f t="shared" si="44"/>
        <v>44.22</v>
      </c>
    </row>
    <row r="1359" spans="1:7">
      <c r="A1359" s="29">
        <v>43060</v>
      </c>
      <c r="B1359" s="30" t="s">
        <v>3727</v>
      </c>
      <c r="C1359" s="31" t="s">
        <v>2485</v>
      </c>
      <c r="D1359" s="32">
        <v>1088.75</v>
      </c>
      <c r="E1359" s="37">
        <f t="shared" si="45"/>
        <v>882.87</v>
      </c>
      <c r="F1359" s="30" t="s">
        <v>3307</v>
      </c>
      <c r="G1359" s="33">
        <f t="shared" si="44"/>
        <v>926.21</v>
      </c>
    </row>
    <row r="1360" spans="1:7">
      <c r="A1360" s="29">
        <v>43064</v>
      </c>
      <c r="B1360" s="30" t="s">
        <v>3731</v>
      </c>
      <c r="C1360" s="31" t="s">
        <v>81</v>
      </c>
      <c r="D1360" s="32">
        <v>24.18</v>
      </c>
      <c r="E1360" s="37">
        <f t="shared" si="45"/>
        <v>19.61</v>
      </c>
      <c r="F1360" s="30" t="s">
        <v>97</v>
      </c>
      <c r="G1360" s="33">
        <f t="shared" si="44"/>
        <v>20.58</v>
      </c>
    </row>
    <row r="1361" spans="1:7">
      <c r="A1361" s="29">
        <v>43065</v>
      </c>
      <c r="B1361" s="30" t="s">
        <v>3732</v>
      </c>
      <c r="C1361" s="31" t="s">
        <v>81</v>
      </c>
      <c r="D1361" s="32">
        <v>28.4</v>
      </c>
      <c r="E1361" s="37">
        <f t="shared" si="45"/>
        <v>23.03</v>
      </c>
      <c r="F1361" s="30" t="s">
        <v>97</v>
      </c>
      <c r="G1361" s="33">
        <f t="shared" si="44"/>
        <v>24.17</v>
      </c>
    </row>
    <row r="1362" spans="1:7">
      <c r="A1362" s="29">
        <v>43066</v>
      </c>
      <c r="B1362" s="30" t="s">
        <v>3733</v>
      </c>
      <c r="C1362" s="31" t="s">
        <v>81</v>
      </c>
      <c r="D1362" s="32">
        <v>35.71</v>
      </c>
      <c r="E1362" s="37">
        <f t="shared" si="45"/>
        <v>28.96</v>
      </c>
      <c r="F1362" s="30" t="s">
        <v>97</v>
      </c>
      <c r="G1362" s="33">
        <f t="shared" si="44"/>
        <v>30.39</v>
      </c>
    </row>
    <row r="1363" spans="1:7">
      <c r="A1363" s="29">
        <v>43067</v>
      </c>
      <c r="B1363" s="30" t="s">
        <v>3734</v>
      </c>
      <c r="C1363" s="31" t="s">
        <v>81</v>
      </c>
      <c r="D1363" s="32">
        <v>110.55</v>
      </c>
      <c r="E1363" s="37">
        <f t="shared" si="45"/>
        <v>89.65</v>
      </c>
      <c r="F1363" s="30" t="s">
        <v>97</v>
      </c>
      <c r="G1363" s="33">
        <f t="shared" si="44"/>
        <v>94.06</v>
      </c>
    </row>
    <row r="1364" spans="1:7">
      <c r="A1364" s="29">
        <v>43063</v>
      </c>
      <c r="B1364" s="30" t="s">
        <v>3812</v>
      </c>
      <c r="C1364" s="31" t="s">
        <v>81</v>
      </c>
      <c r="D1364" s="32">
        <v>154.11000000000001</v>
      </c>
      <c r="E1364" s="37">
        <f t="shared" si="45"/>
        <v>124.97</v>
      </c>
      <c r="F1364" s="30" t="s">
        <v>97</v>
      </c>
      <c r="G1364" s="33">
        <f t="shared" si="44"/>
        <v>131.11000000000001</v>
      </c>
    </row>
    <row r="1365" spans="1:7">
      <c r="A1365" s="29">
        <v>43068</v>
      </c>
      <c r="B1365" s="30" t="s">
        <v>3735</v>
      </c>
      <c r="C1365" s="31" t="s">
        <v>81</v>
      </c>
      <c r="D1365" s="32">
        <v>95.77</v>
      </c>
      <c r="E1365" s="37">
        <f t="shared" si="45"/>
        <v>77.66</v>
      </c>
      <c r="F1365" s="30" t="s">
        <v>97</v>
      </c>
      <c r="G1365" s="33">
        <f t="shared" si="44"/>
        <v>81.48</v>
      </c>
    </row>
    <row r="1366" spans="1:7">
      <c r="A1366" s="29">
        <v>43069</v>
      </c>
      <c r="B1366" s="30" t="s">
        <v>3266</v>
      </c>
      <c r="C1366" s="31" t="s">
        <v>81</v>
      </c>
      <c r="D1366" s="32">
        <v>177.82</v>
      </c>
      <c r="E1366" s="37">
        <f t="shared" si="45"/>
        <v>144.19999999999999</v>
      </c>
      <c r="F1366" s="30" t="s">
        <v>3307</v>
      </c>
      <c r="G1366" s="33">
        <f t="shared" si="44"/>
        <v>151.28</v>
      </c>
    </row>
    <row r="1367" spans="1:7">
      <c r="A1367" s="29">
        <v>43071</v>
      </c>
      <c r="B1367" s="30" t="s">
        <v>3811</v>
      </c>
      <c r="C1367" s="31" t="s">
        <v>75</v>
      </c>
      <c r="D1367" s="32">
        <v>369.79</v>
      </c>
      <c r="E1367" s="37">
        <f t="shared" si="45"/>
        <v>299.87</v>
      </c>
      <c r="F1367" s="30" t="s">
        <v>3307</v>
      </c>
      <c r="G1367" s="33">
        <f t="shared" si="44"/>
        <v>314.58999999999997</v>
      </c>
    </row>
    <row r="1368" spans="1:7">
      <c r="A1368" s="29">
        <v>43078</v>
      </c>
      <c r="B1368" s="30" t="s">
        <v>3267</v>
      </c>
      <c r="C1368" s="31" t="s">
        <v>81</v>
      </c>
      <c r="D1368" s="32">
        <v>101.38</v>
      </c>
      <c r="E1368" s="37">
        <f t="shared" si="45"/>
        <v>82.21</v>
      </c>
      <c r="F1368" s="30" t="s">
        <v>97</v>
      </c>
      <c r="G1368" s="33">
        <f t="shared" si="44"/>
        <v>86.25</v>
      </c>
    </row>
    <row r="1369" spans="1:7">
      <c r="A1369" s="29">
        <v>43079</v>
      </c>
      <c r="B1369" s="30" t="s">
        <v>3268</v>
      </c>
      <c r="C1369" s="31" t="s">
        <v>81</v>
      </c>
      <c r="D1369" s="32">
        <v>105.83</v>
      </c>
      <c r="E1369" s="37">
        <f t="shared" si="45"/>
        <v>85.82</v>
      </c>
      <c r="F1369" s="30" t="s">
        <v>97</v>
      </c>
      <c r="G1369" s="33">
        <f t="shared" si="44"/>
        <v>90.04</v>
      </c>
    </row>
    <row r="1370" spans="1:7">
      <c r="A1370" s="29">
        <v>43080</v>
      </c>
      <c r="B1370" s="30" t="s">
        <v>3747</v>
      </c>
      <c r="C1370" s="31" t="s">
        <v>81</v>
      </c>
      <c r="D1370" s="32">
        <v>94.03</v>
      </c>
      <c r="E1370" s="37">
        <f t="shared" si="45"/>
        <v>76.25</v>
      </c>
      <c r="F1370" s="30" t="s">
        <v>3307</v>
      </c>
      <c r="G1370" s="33">
        <f t="shared" ref="G1370:G1420" si="46">ROUNDUP(E1370*$H$2,2)</f>
        <v>80</v>
      </c>
    </row>
    <row r="1371" spans="1:7">
      <c r="A1371" s="29">
        <v>43081</v>
      </c>
      <c r="B1371" s="30" t="s">
        <v>3748</v>
      </c>
      <c r="C1371" s="31" t="s">
        <v>81</v>
      </c>
      <c r="D1371" s="32">
        <v>121.11</v>
      </c>
      <c r="E1371" s="37">
        <f t="shared" si="45"/>
        <v>98.21</v>
      </c>
      <c r="F1371" s="30" t="s">
        <v>97</v>
      </c>
      <c r="G1371" s="33">
        <f t="shared" si="46"/>
        <v>103.04</v>
      </c>
    </row>
    <row r="1372" spans="1:7">
      <c r="A1372" s="29">
        <v>43085</v>
      </c>
      <c r="B1372" s="30" t="s">
        <v>3749</v>
      </c>
      <c r="C1372" s="31" t="s">
        <v>81</v>
      </c>
      <c r="D1372" s="32">
        <v>227.61</v>
      </c>
      <c r="E1372" s="37">
        <f t="shared" si="45"/>
        <v>184.57</v>
      </c>
      <c r="F1372" s="30" t="s">
        <v>97</v>
      </c>
      <c r="G1372" s="33">
        <f t="shared" si="46"/>
        <v>193.63</v>
      </c>
    </row>
    <row r="1373" spans="1:7">
      <c r="A1373" s="29">
        <v>43083</v>
      </c>
      <c r="B1373" s="30" t="s">
        <v>3810</v>
      </c>
      <c r="C1373" s="31" t="s">
        <v>81</v>
      </c>
      <c r="D1373" s="32">
        <v>100.25</v>
      </c>
      <c r="E1373" s="37">
        <f t="shared" si="45"/>
        <v>81.3</v>
      </c>
      <c r="F1373" s="30" t="s">
        <v>97</v>
      </c>
      <c r="G1373" s="33">
        <f t="shared" si="46"/>
        <v>85.3</v>
      </c>
    </row>
    <row r="1374" spans="1:7">
      <c r="A1374" s="29">
        <v>43084</v>
      </c>
      <c r="B1374" s="30" t="s">
        <v>3809</v>
      </c>
      <c r="C1374" s="31" t="s">
        <v>81</v>
      </c>
      <c r="D1374" s="32">
        <v>75.650000000000006</v>
      </c>
      <c r="E1374" s="37">
        <f t="shared" si="45"/>
        <v>61.35</v>
      </c>
      <c r="F1374" s="30" t="s">
        <v>97</v>
      </c>
      <c r="G1374" s="33">
        <f t="shared" si="46"/>
        <v>64.37</v>
      </c>
    </row>
    <row r="1375" spans="1:7">
      <c r="A1375" s="29">
        <v>43086</v>
      </c>
      <c r="B1375" s="30" t="s">
        <v>3763</v>
      </c>
      <c r="C1375" s="31" t="s">
        <v>2485</v>
      </c>
      <c r="D1375" s="32">
        <v>245.41</v>
      </c>
      <c r="E1375" s="37">
        <f t="shared" si="45"/>
        <v>199.01</v>
      </c>
      <c r="F1375" s="30" t="s">
        <v>3307</v>
      </c>
      <c r="G1375" s="33">
        <f t="shared" si="46"/>
        <v>208.78</v>
      </c>
    </row>
    <row r="1376" spans="1:7">
      <c r="A1376" s="29">
        <v>43087</v>
      </c>
      <c r="B1376" s="30" t="s">
        <v>3764</v>
      </c>
      <c r="C1376" s="31" t="s">
        <v>2485</v>
      </c>
      <c r="D1376" s="32">
        <v>667.37</v>
      </c>
      <c r="E1376" s="37">
        <f t="shared" si="45"/>
        <v>541.16999999999996</v>
      </c>
      <c r="F1376" s="30" t="s">
        <v>3307</v>
      </c>
      <c r="G1376" s="33">
        <f t="shared" si="46"/>
        <v>567.74</v>
      </c>
    </row>
    <row r="1377" spans="1:7">
      <c r="A1377" s="29">
        <v>43089</v>
      </c>
      <c r="B1377" s="30" t="s">
        <v>3269</v>
      </c>
      <c r="C1377" s="31" t="s">
        <v>2498</v>
      </c>
      <c r="D1377" s="32">
        <v>55.54</v>
      </c>
      <c r="E1377" s="37">
        <f t="shared" si="45"/>
        <v>45.04</v>
      </c>
      <c r="F1377" s="30" t="s">
        <v>97</v>
      </c>
      <c r="G1377" s="33">
        <f t="shared" si="46"/>
        <v>47.26</v>
      </c>
    </row>
    <row r="1378" spans="1:7">
      <c r="A1378" s="29">
        <v>43090</v>
      </c>
      <c r="B1378" s="30" t="s">
        <v>3270</v>
      </c>
      <c r="C1378" s="31" t="s">
        <v>2498</v>
      </c>
      <c r="D1378" s="32">
        <v>59.39</v>
      </c>
      <c r="E1378" s="37">
        <f t="shared" si="45"/>
        <v>48.16</v>
      </c>
      <c r="F1378" s="30" t="s">
        <v>97</v>
      </c>
      <c r="G1378" s="33">
        <f t="shared" si="46"/>
        <v>50.53</v>
      </c>
    </row>
    <row r="1379" spans="1:7">
      <c r="A1379" s="29">
        <v>43088</v>
      </c>
      <c r="B1379" s="30" t="s">
        <v>3770</v>
      </c>
      <c r="C1379" s="31" t="s">
        <v>81</v>
      </c>
      <c r="D1379" s="32">
        <v>25.31</v>
      </c>
      <c r="E1379" s="37">
        <f t="shared" si="45"/>
        <v>20.53</v>
      </c>
      <c r="F1379" s="30" t="s">
        <v>3307</v>
      </c>
      <c r="G1379" s="33">
        <f t="shared" si="46"/>
        <v>21.54</v>
      </c>
    </row>
    <row r="1380" spans="1:7">
      <c r="A1380" s="29">
        <v>43091</v>
      </c>
      <c r="B1380" s="30" t="s">
        <v>3271</v>
      </c>
      <c r="C1380" s="31" t="s">
        <v>2485</v>
      </c>
      <c r="D1380" s="32">
        <v>451.98</v>
      </c>
      <c r="E1380" s="37">
        <f t="shared" si="45"/>
        <v>366.51</v>
      </c>
      <c r="F1380" s="30" t="s">
        <v>3307</v>
      </c>
      <c r="G1380" s="33">
        <f t="shared" si="46"/>
        <v>384.5</v>
      </c>
    </row>
    <row r="1381" spans="1:7">
      <c r="A1381" s="29">
        <v>43092</v>
      </c>
      <c r="B1381" s="30" t="s">
        <v>3808</v>
      </c>
      <c r="C1381" s="31" t="s">
        <v>2906</v>
      </c>
      <c r="D1381" s="32">
        <v>29.3</v>
      </c>
      <c r="E1381" s="37">
        <f t="shared" si="45"/>
        <v>23.76</v>
      </c>
      <c r="F1381" s="30" t="s">
        <v>97</v>
      </c>
      <c r="G1381" s="33">
        <f t="shared" si="46"/>
        <v>24.93</v>
      </c>
    </row>
    <row r="1382" spans="1:7">
      <c r="A1382" s="29">
        <v>43093</v>
      </c>
      <c r="B1382" s="30" t="s">
        <v>3807</v>
      </c>
      <c r="C1382" s="31" t="s">
        <v>2906</v>
      </c>
      <c r="D1382" s="32">
        <v>39.630000000000003</v>
      </c>
      <c r="E1382" s="37">
        <f t="shared" si="45"/>
        <v>32.14</v>
      </c>
      <c r="F1382" s="30" t="s">
        <v>97</v>
      </c>
      <c r="G1382" s="33">
        <f t="shared" si="46"/>
        <v>33.72</v>
      </c>
    </row>
    <row r="1383" spans="1:7">
      <c r="A1383" s="29">
        <v>43094</v>
      </c>
      <c r="B1383" s="30" t="s">
        <v>3806</v>
      </c>
      <c r="C1383" s="31" t="s">
        <v>81</v>
      </c>
      <c r="D1383" s="32">
        <v>374</v>
      </c>
      <c r="E1383" s="37">
        <f t="shared" si="45"/>
        <v>303.27999999999997</v>
      </c>
      <c r="F1383" s="30" t="s">
        <v>3307</v>
      </c>
      <c r="G1383" s="33">
        <f t="shared" si="46"/>
        <v>318.17</v>
      </c>
    </row>
    <row r="1384" spans="1:7">
      <c r="A1384" s="29">
        <v>43095</v>
      </c>
      <c r="B1384" s="30" t="s">
        <v>3272</v>
      </c>
      <c r="C1384" s="31" t="s">
        <v>81</v>
      </c>
      <c r="D1384" s="32">
        <v>575.64</v>
      </c>
      <c r="E1384" s="37">
        <f t="shared" si="45"/>
        <v>466.79</v>
      </c>
      <c r="F1384" s="30" t="s">
        <v>3307</v>
      </c>
      <c r="G1384" s="33">
        <f t="shared" si="46"/>
        <v>489.71</v>
      </c>
    </row>
    <row r="1385" spans="1:7">
      <c r="A1385" s="29">
        <v>43096</v>
      </c>
      <c r="B1385" s="30" t="s">
        <v>3273</v>
      </c>
      <c r="C1385" s="31" t="s">
        <v>81</v>
      </c>
      <c r="D1385" s="32">
        <v>810.98</v>
      </c>
      <c r="E1385" s="37">
        <f t="shared" si="45"/>
        <v>657.63</v>
      </c>
      <c r="F1385" s="30" t="s">
        <v>97</v>
      </c>
      <c r="G1385" s="33">
        <f t="shared" si="46"/>
        <v>689.91</v>
      </c>
    </row>
    <row r="1386" spans="1:7">
      <c r="A1386" s="29">
        <v>43098</v>
      </c>
      <c r="B1386" s="30" t="s">
        <v>3786</v>
      </c>
      <c r="C1386" s="31" t="s">
        <v>81</v>
      </c>
      <c r="D1386" s="32">
        <v>31.29</v>
      </c>
      <c r="E1386" s="37">
        <f t="shared" si="45"/>
        <v>25.38</v>
      </c>
      <c r="F1386" s="30" t="s">
        <v>97</v>
      </c>
      <c r="G1386" s="33">
        <f t="shared" si="46"/>
        <v>26.63</v>
      </c>
    </row>
    <row r="1387" spans="1:7">
      <c r="A1387" s="29">
        <v>43097</v>
      </c>
      <c r="B1387" s="30" t="s">
        <v>3787</v>
      </c>
      <c r="C1387" s="31" t="s">
        <v>81</v>
      </c>
      <c r="D1387" s="32">
        <v>78.86</v>
      </c>
      <c r="E1387" s="37">
        <f t="shared" si="45"/>
        <v>63.95</v>
      </c>
      <c r="F1387" s="30" t="s">
        <v>97</v>
      </c>
      <c r="G1387" s="33">
        <f t="shared" si="46"/>
        <v>67.09</v>
      </c>
    </row>
    <row r="1388" spans="1:7">
      <c r="A1388" s="29">
        <v>43100</v>
      </c>
      <c r="B1388" s="34" t="s">
        <v>3274</v>
      </c>
      <c r="C1388" s="31" t="s">
        <v>81</v>
      </c>
      <c r="D1388" s="32">
        <v>63.84</v>
      </c>
      <c r="E1388" s="37">
        <f t="shared" si="45"/>
        <v>51.77</v>
      </c>
      <c r="F1388" s="30" t="s">
        <v>97</v>
      </c>
      <c r="G1388" s="33">
        <f t="shared" si="46"/>
        <v>54.32</v>
      </c>
    </row>
    <row r="1389" spans="1:7">
      <c r="A1389" s="29">
        <v>43101</v>
      </c>
      <c r="B1389" s="30" t="s">
        <v>3788</v>
      </c>
      <c r="C1389" s="31" t="s">
        <v>81</v>
      </c>
      <c r="D1389" s="32">
        <v>11.65</v>
      </c>
      <c r="E1389" s="37">
        <f t="shared" si="45"/>
        <v>9.4499999999999993</v>
      </c>
      <c r="F1389" s="30" t="s">
        <v>97</v>
      </c>
      <c r="G1389" s="33">
        <f t="shared" si="46"/>
        <v>9.92</v>
      </c>
    </row>
    <row r="1390" spans="1:7">
      <c r="A1390" s="29">
        <v>43102</v>
      </c>
      <c r="B1390" s="30" t="s">
        <v>3275</v>
      </c>
      <c r="C1390" s="31" t="s">
        <v>81</v>
      </c>
      <c r="D1390" s="32">
        <v>11.07</v>
      </c>
      <c r="E1390" s="37">
        <f t="shared" si="45"/>
        <v>8.98</v>
      </c>
      <c r="F1390" s="30" t="s">
        <v>97</v>
      </c>
      <c r="G1390" s="33">
        <f t="shared" si="46"/>
        <v>9.43</v>
      </c>
    </row>
    <row r="1391" spans="1:7">
      <c r="A1391" s="29">
        <v>42614</v>
      </c>
      <c r="B1391" s="30" t="s">
        <v>3789</v>
      </c>
      <c r="C1391" s="31" t="s">
        <v>81</v>
      </c>
      <c r="D1391" s="32">
        <v>255.55</v>
      </c>
      <c r="E1391" s="37">
        <f t="shared" si="45"/>
        <v>207.23</v>
      </c>
      <c r="F1391" s="30" t="s">
        <v>3307</v>
      </c>
      <c r="G1391" s="33">
        <f t="shared" si="46"/>
        <v>217.41</v>
      </c>
    </row>
    <row r="1392" spans="1:7">
      <c r="A1392" s="29">
        <v>43104</v>
      </c>
      <c r="B1392" s="30" t="s">
        <v>3805</v>
      </c>
      <c r="C1392" s="31" t="s">
        <v>81</v>
      </c>
      <c r="D1392" s="32">
        <v>20.309999999999999</v>
      </c>
      <c r="E1392" s="37">
        <f t="shared" si="45"/>
        <v>16.47</v>
      </c>
      <c r="F1392" s="30" t="s">
        <v>97</v>
      </c>
      <c r="G1392" s="33">
        <f t="shared" si="46"/>
        <v>17.28</v>
      </c>
    </row>
    <row r="1393" spans="1:7">
      <c r="A1393" s="29">
        <v>43105</v>
      </c>
      <c r="B1393" s="30" t="s">
        <v>3276</v>
      </c>
      <c r="C1393" s="31" t="s">
        <v>75</v>
      </c>
      <c r="D1393" s="32">
        <v>410.91</v>
      </c>
      <c r="E1393" s="37">
        <f t="shared" si="45"/>
        <v>333.21</v>
      </c>
      <c r="F1393" s="30" t="s">
        <v>3307</v>
      </c>
      <c r="G1393" s="33">
        <f t="shared" si="46"/>
        <v>349.57</v>
      </c>
    </row>
    <row r="1394" spans="1:7">
      <c r="A1394" s="29">
        <v>43106</v>
      </c>
      <c r="B1394" s="30" t="s">
        <v>3277</v>
      </c>
      <c r="C1394" s="31" t="s">
        <v>75</v>
      </c>
      <c r="D1394" s="32">
        <v>214.63</v>
      </c>
      <c r="E1394" s="37">
        <f t="shared" si="45"/>
        <v>174.05</v>
      </c>
      <c r="F1394" s="30" t="s">
        <v>3307</v>
      </c>
      <c r="G1394" s="33">
        <f t="shared" si="46"/>
        <v>182.6</v>
      </c>
    </row>
    <row r="1395" spans="1:7">
      <c r="A1395" s="29">
        <v>43111</v>
      </c>
      <c r="B1395" s="30" t="s">
        <v>3278</v>
      </c>
      <c r="C1395" s="31" t="s">
        <v>81</v>
      </c>
      <c r="D1395" s="32">
        <v>4.5</v>
      </c>
      <c r="E1395" s="37">
        <f t="shared" si="45"/>
        <v>3.65</v>
      </c>
      <c r="F1395" s="30" t="s">
        <v>97</v>
      </c>
      <c r="G1395" s="33">
        <f t="shared" si="46"/>
        <v>3.83</v>
      </c>
    </row>
    <row r="1396" spans="1:7">
      <c r="A1396" s="29">
        <v>41578</v>
      </c>
      <c r="B1396" s="30" t="s">
        <v>3279</v>
      </c>
      <c r="C1396" s="31" t="s">
        <v>2842</v>
      </c>
      <c r="D1396" s="32">
        <v>970.93</v>
      </c>
      <c r="E1396" s="37">
        <f t="shared" si="45"/>
        <v>787.33</v>
      </c>
      <c r="F1396" s="30" t="s">
        <v>97</v>
      </c>
      <c r="G1396" s="33">
        <f t="shared" si="46"/>
        <v>825.98</v>
      </c>
    </row>
    <row r="1397" spans="1:7">
      <c r="A1397" s="29">
        <v>42511</v>
      </c>
      <c r="B1397" s="30" t="s">
        <v>3280</v>
      </c>
      <c r="C1397" s="31" t="s">
        <v>2842</v>
      </c>
      <c r="D1397" s="32">
        <v>886.67</v>
      </c>
      <c r="E1397" s="37">
        <f t="shared" si="45"/>
        <v>719</v>
      </c>
      <c r="F1397" s="30" t="s">
        <v>97</v>
      </c>
      <c r="G1397" s="33">
        <f t="shared" si="46"/>
        <v>754.29</v>
      </c>
    </row>
    <row r="1398" spans="1:7">
      <c r="A1398" s="29">
        <v>41579</v>
      </c>
      <c r="B1398" s="30" t="s">
        <v>3281</v>
      </c>
      <c r="C1398" s="31" t="s">
        <v>2842</v>
      </c>
      <c r="D1398" s="32">
        <v>652.36</v>
      </c>
      <c r="E1398" s="37">
        <f t="shared" si="45"/>
        <v>529</v>
      </c>
      <c r="F1398" s="30" t="s">
        <v>97</v>
      </c>
      <c r="G1398" s="33">
        <f t="shared" si="46"/>
        <v>554.97</v>
      </c>
    </row>
    <row r="1399" spans="1:7">
      <c r="A1399" s="29">
        <v>41494</v>
      </c>
      <c r="B1399" s="30" t="s">
        <v>3282</v>
      </c>
      <c r="C1399" s="31" t="s">
        <v>2842</v>
      </c>
      <c r="D1399" s="32">
        <v>1145.6400000000001</v>
      </c>
      <c r="E1399" s="37">
        <f t="shared" si="45"/>
        <v>929</v>
      </c>
      <c r="F1399" s="30" t="s">
        <v>97</v>
      </c>
      <c r="G1399" s="33">
        <f t="shared" si="46"/>
        <v>974.6</v>
      </c>
    </row>
    <row r="1400" spans="1:7">
      <c r="A1400" s="29">
        <v>41678</v>
      </c>
      <c r="B1400" s="30" t="s">
        <v>3315</v>
      </c>
      <c r="C1400" s="31" t="s">
        <v>2842</v>
      </c>
      <c r="D1400" s="32">
        <v>886.67</v>
      </c>
      <c r="E1400" s="37">
        <f t="shared" si="45"/>
        <v>719</v>
      </c>
      <c r="F1400" s="30" t="s">
        <v>97</v>
      </c>
      <c r="G1400" s="33">
        <f t="shared" si="46"/>
        <v>754.29</v>
      </c>
    </row>
    <row r="1401" spans="1:7">
      <c r="A1401" s="29">
        <v>41455</v>
      </c>
      <c r="B1401" s="30" t="s">
        <v>3804</v>
      </c>
      <c r="C1401" s="31" t="s">
        <v>2842</v>
      </c>
      <c r="D1401" s="32">
        <v>1881.48</v>
      </c>
      <c r="E1401" s="37">
        <f t="shared" si="45"/>
        <v>1525.69</v>
      </c>
      <c r="F1401" s="30" t="s">
        <v>97</v>
      </c>
      <c r="G1401" s="33">
        <f t="shared" si="46"/>
        <v>1600.58</v>
      </c>
    </row>
    <row r="1402" spans="1:7">
      <c r="A1402" s="29">
        <v>41456</v>
      </c>
      <c r="B1402" s="30" t="s">
        <v>3803</v>
      </c>
      <c r="C1402" s="31" t="s">
        <v>2842</v>
      </c>
      <c r="D1402" s="32">
        <v>2919.53</v>
      </c>
      <c r="E1402" s="37">
        <f t="shared" si="45"/>
        <v>2367.4499999999998</v>
      </c>
      <c r="F1402" s="30" t="s">
        <v>97</v>
      </c>
      <c r="G1402" s="33">
        <f t="shared" si="46"/>
        <v>2483.65</v>
      </c>
    </row>
    <row r="1403" spans="1:7">
      <c r="A1403" s="29">
        <v>41580</v>
      </c>
      <c r="B1403" s="30" t="s">
        <v>3316</v>
      </c>
      <c r="C1403" s="31" t="s">
        <v>2842</v>
      </c>
      <c r="D1403" s="32">
        <v>1044.82</v>
      </c>
      <c r="E1403" s="37">
        <f t="shared" si="45"/>
        <v>847.25</v>
      </c>
      <c r="F1403" s="30" t="s">
        <v>97</v>
      </c>
      <c r="G1403" s="33">
        <f t="shared" si="46"/>
        <v>888.84</v>
      </c>
    </row>
    <row r="1404" spans="1:7">
      <c r="A1404" s="29">
        <v>41454</v>
      </c>
      <c r="B1404" s="30" t="s">
        <v>3283</v>
      </c>
      <c r="C1404" s="31" t="s">
        <v>2842</v>
      </c>
      <c r="D1404" s="32">
        <v>664.38</v>
      </c>
      <c r="E1404" s="37">
        <f t="shared" si="45"/>
        <v>538.75</v>
      </c>
      <c r="F1404" s="30" t="s">
        <v>97</v>
      </c>
      <c r="G1404" s="33">
        <f t="shared" si="46"/>
        <v>565.20000000000005</v>
      </c>
    </row>
    <row r="1405" spans="1:7">
      <c r="A1405" s="29">
        <v>41498</v>
      </c>
      <c r="B1405" s="30" t="s">
        <v>3284</v>
      </c>
      <c r="C1405" s="31" t="s">
        <v>2498</v>
      </c>
      <c r="D1405" s="32">
        <v>869.24</v>
      </c>
      <c r="E1405" s="37">
        <f t="shared" si="45"/>
        <v>704.87</v>
      </c>
      <c r="F1405" s="30" t="s">
        <v>97</v>
      </c>
      <c r="G1405" s="33">
        <f t="shared" si="46"/>
        <v>739.47</v>
      </c>
    </row>
    <row r="1406" spans="1:7">
      <c r="A1406" s="29">
        <v>41531</v>
      </c>
      <c r="B1406" s="30" t="s">
        <v>3285</v>
      </c>
      <c r="C1406" s="31" t="s">
        <v>2498</v>
      </c>
      <c r="D1406" s="32">
        <v>605.20000000000005</v>
      </c>
      <c r="E1406" s="37">
        <f t="shared" si="45"/>
        <v>490.76</v>
      </c>
      <c r="F1406" s="30" t="s">
        <v>97</v>
      </c>
      <c r="G1406" s="33">
        <f t="shared" si="46"/>
        <v>514.85</v>
      </c>
    </row>
    <row r="1407" spans="1:7">
      <c r="A1407" s="29">
        <v>41557</v>
      </c>
      <c r="B1407" s="30" t="s">
        <v>3286</v>
      </c>
      <c r="C1407" s="31" t="s">
        <v>81</v>
      </c>
      <c r="D1407" s="32">
        <v>207.74</v>
      </c>
      <c r="E1407" s="37">
        <f t="shared" si="45"/>
        <v>168.46</v>
      </c>
      <c r="F1407" s="30" t="s">
        <v>97</v>
      </c>
      <c r="G1407" s="33">
        <f t="shared" si="46"/>
        <v>176.73</v>
      </c>
    </row>
    <row r="1408" spans="1:7">
      <c r="A1408" s="29">
        <v>41506</v>
      </c>
      <c r="B1408" s="30" t="s">
        <v>3287</v>
      </c>
      <c r="C1408" s="31" t="s">
        <v>2498</v>
      </c>
      <c r="D1408" s="32">
        <v>57.91</v>
      </c>
      <c r="E1408" s="37">
        <f t="shared" si="45"/>
        <v>46.96</v>
      </c>
      <c r="F1408" s="30" t="s">
        <v>97</v>
      </c>
      <c r="G1408" s="33">
        <f t="shared" si="46"/>
        <v>49.27</v>
      </c>
    </row>
    <row r="1409" spans="1:7">
      <c r="A1409" s="29">
        <v>41505</v>
      </c>
      <c r="B1409" s="30" t="s">
        <v>3288</v>
      </c>
      <c r="C1409" s="31" t="s">
        <v>2498</v>
      </c>
      <c r="D1409" s="32">
        <v>142.06</v>
      </c>
      <c r="E1409" s="37">
        <f t="shared" ref="E1409:E1428" si="47">ROUNDUP(D1409/(1+$L$2),2)</f>
        <v>115.2</v>
      </c>
      <c r="F1409" s="30" t="s">
        <v>97</v>
      </c>
      <c r="G1409" s="33">
        <f t="shared" si="46"/>
        <v>120.86</v>
      </c>
    </row>
    <row r="1410" spans="1:7">
      <c r="A1410" s="29">
        <v>41528</v>
      </c>
      <c r="B1410" s="30" t="s">
        <v>3802</v>
      </c>
      <c r="C1410" s="31" t="s">
        <v>2498</v>
      </c>
      <c r="D1410" s="32">
        <v>302.61</v>
      </c>
      <c r="E1410" s="37">
        <f t="shared" si="47"/>
        <v>245.39</v>
      </c>
      <c r="F1410" s="30" t="s">
        <v>97</v>
      </c>
      <c r="G1410" s="33">
        <f t="shared" si="46"/>
        <v>257.44</v>
      </c>
    </row>
    <row r="1411" spans="1:7">
      <c r="A1411" s="29">
        <v>41546</v>
      </c>
      <c r="B1411" s="30" t="s">
        <v>3289</v>
      </c>
      <c r="C1411" s="31" t="s">
        <v>129</v>
      </c>
      <c r="D1411" s="32">
        <v>305.61</v>
      </c>
      <c r="E1411" s="37">
        <f t="shared" si="47"/>
        <v>247.82</v>
      </c>
      <c r="F1411" s="30" t="s">
        <v>97</v>
      </c>
      <c r="G1411" s="33">
        <f t="shared" si="46"/>
        <v>259.99</v>
      </c>
    </row>
    <row r="1412" spans="1:7">
      <c r="A1412" s="29">
        <v>41545</v>
      </c>
      <c r="B1412" s="30" t="s">
        <v>3290</v>
      </c>
      <c r="C1412" s="31" t="s">
        <v>129</v>
      </c>
      <c r="D1412" s="32">
        <v>257.38</v>
      </c>
      <c r="E1412" s="37">
        <f t="shared" si="47"/>
        <v>208.71</v>
      </c>
      <c r="F1412" s="30" t="s">
        <v>97</v>
      </c>
      <c r="G1412" s="33">
        <f t="shared" si="46"/>
        <v>218.96</v>
      </c>
    </row>
    <row r="1413" spans="1:7">
      <c r="A1413" s="29">
        <v>41547</v>
      </c>
      <c r="B1413" s="30" t="s">
        <v>3291</v>
      </c>
      <c r="C1413" s="31" t="s">
        <v>129</v>
      </c>
      <c r="D1413" s="32">
        <v>250.62</v>
      </c>
      <c r="E1413" s="37">
        <f t="shared" si="47"/>
        <v>203.23</v>
      </c>
      <c r="F1413" s="30" t="s">
        <v>97</v>
      </c>
      <c r="G1413" s="33">
        <f t="shared" si="46"/>
        <v>213.21</v>
      </c>
    </row>
    <row r="1414" spans="1:7">
      <c r="A1414" s="29">
        <v>41497</v>
      </c>
      <c r="B1414" s="30" t="s">
        <v>3292</v>
      </c>
      <c r="C1414" s="31" t="s">
        <v>2485</v>
      </c>
      <c r="D1414" s="32">
        <v>3914.52</v>
      </c>
      <c r="E1414" s="37">
        <f t="shared" si="47"/>
        <v>3174.28</v>
      </c>
      <c r="F1414" s="30" t="s">
        <v>97</v>
      </c>
      <c r="G1414" s="33">
        <f t="shared" si="46"/>
        <v>3330.08</v>
      </c>
    </row>
    <row r="1415" spans="1:7">
      <c r="A1415" s="29">
        <v>41495</v>
      </c>
      <c r="B1415" s="30" t="s">
        <v>3293</v>
      </c>
      <c r="C1415" s="31" t="s">
        <v>2485</v>
      </c>
      <c r="D1415" s="32">
        <v>1277.18</v>
      </c>
      <c r="E1415" s="37">
        <f t="shared" si="47"/>
        <v>1035.67</v>
      </c>
      <c r="F1415" s="30" t="s">
        <v>97</v>
      </c>
      <c r="G1415" s="33">
        <f t="shared" si="46"/>
        <v>1086.51</v>
      </c>
    </row>
    <row r="1416" spans="1:7">
      <c r="A1416" s="29">
        <v>41496</v>
      </c>
      <c r="B1416" s="30" t="s">
        <v>3294</v>
      </c>
      <c r="C1416" s="31" t="s">
        <v>2485</v>
      </c>
      <c r="D1416" s="32">
        <v>1565.8</v>
      </c>
      <c r="E1416" s="37">
        <f t="shared" si="47"/>
        <v>1269.71</v>
      </c>
      <c r="F1416" s="30" t="s">
        <v>97</v>
      </c>
      <c r="G1416" s="33">
        <f t="shared" si="46"/>
        <v>1332.03</v>
      </c>
    </row>
    <row r="1417" spans="1:7">
      <c r="A1417" s="29">
        <v>41544</v>
      </c>
      <c r="B1417" s="30" t="s">
        <v>3677</v>
      </c>
      <c r="C1417" s="31" t="s">
        <v>129</v>
      </c>
      <c r="D1417" s="32">
        <v>504.95</v>
      </c>
      <c r="E1417" s="37">
        <f t="shared" si="47"/>
        <v>409.47</v>
      </c>
      <c r="F1417" s="30" t="s">
        <v>97</v>
      </c>
      <c r="G1417" s="33">
        <f t="shared" si="46"/>
        <v>429.57</v>
      </c>
    </row>
    <row r="1418" spans="1:7">
      <c r="A1418" s="29">
        <v>41500</v>
      </c>
      <c r="B1418" s="30" t="s">
        <v>3295</v>
      </c>
      <c r="C1418" s="31" t="s">
        <v>2498</v>
      </c>
      <c r="D1418" s="32">
        <v>353.21</v>
      </c>
      <c r="E1418" s="37">
        <f t="shared" si="47"/>
        <v>286.42</v>
      </c>
      <c r="F1418" s="30" t="s">
        <v>97</v>
      </c>
      <c r="G1418" s="33">
        <f t="shared" si="46"/>
        <v>300.48</v>
      </c>
    </row>
    <row r="1419" spans="1:7">
      <c r="A1419" s="29">
        <v>41501</v>
      </c>
      <c r="B1419" s="30" t="s">
        <v>3729</v>
      </c>
      <c r="C1419" s="31" t="s">
        <v>81</v>
      </c>
      <c r="D1419" s="32">
        <v>52.13</v>
      </c>
      <c r="E1419" s="37">
        <f t="shared" si="47"/>
        <v>42.28</v>
      </c>
      <c r="F1419" s="30" t="s">
        <v>97</v>
      </c>
      <c r="G1419" s="33">
        <f t="shared" si="46"/>
        <v>44.36</v>
      </c>
    </row>
    <row r="1420" spans="1:7">
      <c r="A1420" s="29">
        <v>41499</v>
      </c>
      <c r="B1420" s="30" t="s">
        <v>3296</v>
      </c>
      <c r="C1420" s="31" t="s">
        <v>81</v>
      </c>
      <c r="D1420" s="32">
        <v>418.96</v>
      </c>
      <c r="E1420" s="37">
        <f t="shared" si="47"/>
        <v>339.74</v>
      </c>
      <c r="F1420" s="30" t="s">
        <v>97</v>
      </c>
      <c r="G1420" s="33">
        <f t="shared" si="46"/>
        <v>356.42</v>
      </c>
    </row>
    <row r="1421" spans="1:7">
      <c r="A1421" s="29">
        <v>41503</v>
      </c>
      <c r="B1421" s="30" t="s">
        <v>3730</v>
      </c>
      <c r="C1421" s="31" t="s">
        <v>81</v>
      </c>
      <c r="D1421" s="32">
        <v>752.78</v>
      </c>
      <c r="E1421" s="37">
        <f t="shared" si="47"/>
        <v>610.42999999999995</v>
      </c>
      <c r="F1421" s="30" t="s">
        <v>97</v>
      </c>
      <c r="G1421" s="33">
        <f t="shared" ref="G1421:G1428" si="48">ROUNDUP(E1421*$H$2,2)</f>
        <v>640.4</v>
      </c>
    </row>
    <row r="1422" spans="1:7">
      <c r="A1422" s="29">
        <v>41530</v>
      </c>
      <c r="B1422" s="30" t="s">
        <v>3998</v>
      </c>
      <c r="C1422" s="31" t="s">
        <v>2498</v>
      </c>
      <c r="D1422" s="32">
        <v>486.89</v>
      </c>
      <c r="E1422" s="37">
        <f t="shared" si="47"/>
        <v>394.82</v>
      </c>
      <c r="F1422" s="30" t="s">
        <v>97</v>
      </c>
      <c r="G1422" s="33">
        <f t="shared" si="48"/>
        <v>414.2</v>
      </c>
    </row>
    <row r="1423" spans="1:7">
      <c r="A1423" s="29">
        <v>41527</v>
      </c>
      <c r="B1423" s="30" t="s">
        <v>3740</v>
      </c>
      <c r="C1423" s="31" t="s">
        <v>2485</v>
      </c>
      <c r="D1423" s="32">
        <v>4202.5200000000004</v>
      </c>
      <c r="E1423" s="37">
        <f t="shared" si="47"/>
        <v>3407.82</v>
      </c>
      <c r="F1423" s="30" t="s">
        <v>97</v>
      </c>
      <c r="G1423" s="33">
        <f t="shared" si="48"/>
        <v>3575.08</v>
      </c>
    </row>
    <row r="1424" spans="1:7">
      <c r="A1424" s="29">
        <v>41529</v>
      </c>
      <c r="B1424" s="34" t="s">
        <v>3999</v>
      </c>
      <c r="C1424" s="31" t="s">
        <v>2485</v>
      </c>
      <c r="D1424" s="32">
        <v>30449.919999999998</v>
      </c>
      <c r="E1424" s="37">
        <f t="shared" si="47"/>
        <v>24691.8</v>
      </c>
      <c r="F1424" s="30" t="s">
        <v>97</v>
      </c>
      <c r="G1424" s="33">
        <f t="shared" si="48"/>
        <v>25903.7</v>
      </c>
    </row>
    <row r="1425" spans="1:10">
      <c r="A1425" s="29">
        <v>41555</v>
      </c>
      <c r="B1425" s="30" t="s">
        <v>3297</v>
      </c>
      <c r="C1425" s="31" t="s">
        <v>2485</v>
      </c>
      <c r="D1425" s="32">
        <v>7926.72</v>
      </c>
      <c r="E1425" s="37">
        <f t="shared" si="47"/>
        <v>6427.77</v>
      </c>
      <c r="F1425" s="30" t="s">
        <v>97</v>
      </c>
      <c r="G1425" s="33">
        <f t="shared" si="48"/>
        <v>6743.26</v>
      </c>
    </row>
    <row r="1426" spans="1:10">
      <c r="A1426" s="29">
        <v>100883</v>
      </c>
      <c r="B1426" s="30" t="s">
        <v>3766</v>
      </c>
      <c r="C1426" s="31" t="s">
        <v>81</v>
      </c>
      <c r="D1426" s="32">
        <v>255.99</v>
      </c>
      <c r="E1426" s="37">
        <f t="shared" si="47"/>
        <v>207.59</v>
      </c>
      <c r="F1426" s="30" t="s">
        <v>97</v>
      </c>
      <c r="G1426" s="33">
        <f t="shared" si="48"/>
        <v>217.78</v>
      </c>
    </row>
    <row r="1427" spans="1:10">
      <c r="A1427" s="29">
        <v>100882</v>
      </c>
      <c r="B1427" s="30" t="s">
        <v>3767</v>
      </c>
      <c r="C1427" s="31" t="s">
        <v>81</v>
      </c>
      <c r="D1427" s="32">
        <v>221.29</v>
      </c>
      <c r="E1427" s="37">
        <f t="shared" si="47"/>
        <v>179.45</v>
      </c>
      <c r="F1427" s="30" t="s">
        <v>97</v>
      </c>
      <c r="G1427" s="33">
        <f t="shared" si="48"/>
        <v>188.26</v>
      </c>
    </row>
    <row r="1428" spans="1:10">
      <c r="A1428" s="29">
        <v>100390</v>
      </c>
      <c r="B1428" s="30" t="s">
        <v>3312</v>
      </c>
      <c r="C1428" s="31" t="s">
        <v>3313</v>
      </c>
      <c r="D1428" s="32">
        <v>0</v>
      </c>
      <c r="E1428" s="37">
        <f t="shared" si="47"/>
        <v>0</v>
      </c>
      <c r="F1428" s="30" t="s">
        <v>97</v>
      </c>
      <c r="G1428" s="33">
        <f t="shared" si="48"/>
        <v>0</v>
      </c>
    </row>
    <row r="1429" spans="1:10">
      <c r="A1429" s="30">
        <v>60020</v>
      </c>
      <c r="B1429" s="30" t="s">
        <v>12754</v>
      </c>
      <c r="C1429" s="31" t="s">
        <v>141</v>
      </c>
      <c r="D1429" s="30"/>
      <c r="E1429" s="38">
        <f>((1.0392965*1.029)*2) + ((1.0392965*1.157)*1.5) + (1.929*1.0392965)</f>
        <v>5.9473742212499996</v>
      </c>
      <c r="F1429" s="30"/>
      <c r="G1429" s="33">
        <f>E1429</f>
        <v>5.95</v>
      </c>
    </row>
    <row r="1430" spans="1:10">
      <c r="A1430" s="30">
        <v>60019</v>
      </c>
      <c r="B1430" s="30" t="s">
        <v>3997</v>
      </c>
      <c r="C1430" s="31" t="s">
        <v>141</v>
      </c>
      <c r="D1430" s="30"/>
      <c r="E1430" s="38">
        <f>((1.0392965*1.147)*0)+((1.0392965*1.268)*3)+(1.0392965*2.013)</f>
        <v>6.0455877405000003</v>
      </c>
      <c r="F1430" s="30"/>
      <c r="G1430" s="33">
        <f>E1430</f>
        <v>6.05</v>
      </c>
    </row>
    <row r="1431" spans="1:10">
      <c r="A1431" s="30">
        <v>60021</v>
      </c>
      <c r="B1431" s="30" t="s">
        <v>12755</v>
      </c>
      <c r="C1431" s="72" t="s">
        <v>141</v>
      </c>
      <c r="D1431" s="30"/>
      <c r="E1431" s="38">
        <f>((1.0392965*0.889)*4)+((1.0392965*0.987)*4)+(1.0392965*1.852)</f>
        <v>9.7236580539999995</v>
      </c>
      <c r="F1431" s="30"/>
      <c r="G1431" s="33">
        <f>E1431</f>
        <v>9.7200000000000006</v>
      </c>
      <c r="J1431" s="13"/>
    </row>
  </sheetData>
  <mergeCells count="11">
    <mergeCell ref="A619:A620"/>
    <mergeCell ref="C619:C620"/>
    <mergeCell ref="A621:A622"/>
    <mergeCell ref="C621:C622"/>
    <mergeCell ref="L10:O13"/>
    <mergeCell ref="A615:A616"/>
    <mergeCell ref="C615:C616"/>
    <mergeCell ref="A617:A618"/>
    <mergeCell ref="C617:C618"/>
    <mergeCell ref="A611:A612"/>
    <mergeCell ref="C611:C61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31"/>
  <sheetViews>
    <sheetView showGridLines="0" topLeftCell="A67" workbookViewId="0">
      <selection activeCell="A12" sqref="A1:A1048576"/>
    </sheetView>
    <sheetView workbookViewId="1">
      <selection sqref="A1:F1"/>
    </sheetView>
  </sheetViews>
  <sheetFormatPr defaultColWidth="9.140625" defaultRowHeight="15"/>
  <cols>
    <col min="1" max="1" width="10" style="13" customWidth="1"/>
    <col min="2" max="2" width="36.5703125" style="13" bestFit="1" customWidth="1"/>
    <col min="3" max="3" width="7.140625" style="13" customWidth="1"/>
    <col min="4" max="4" width="9.42578125" style="13" customWidth="1"/>
    <col min="5" max="5" width="13.85546875" style="13" bestFit="1" customWidth="1"/>
    <col min="6" max="6" width="10.85546875" style="13" bestFit="1" customWidth="1"/>
    <col min="7" max="16384" width="9.140625" style="13"/>
  </cols>
  <sheetData>
    <row r="1" spans="1:6" ht="15" customHeight="1">
      <c r="A1" s="1177" t="s">
        <v>193</v>
      </c>
      <c r="B1" s="1177"/>
      <c r="C1" s="1177"/>
      <c r="D1" s="1177"/>
      <c r="E1" s="1177"/>
      <c r="F1" s="1177"/>
    </row>
    <row r="2" spans="1:6" ht="15" customHeight="1">
      <c r="A2" s="1177" t="s">
        <v>194</v>
      </c>
      <c r="B2" s="1177"/>
      <c r="C2" s="1177"/>
      <c r="D2" s="1177"/>
      <c r="E2" s="1177"/>
      <c r="F2" s="1177"/>
    </row>
    <row r="3" spans="1:6" ht="15" customHeight="1">
      <c r="A3" s="1177" t="s">
        <v>195</v>
      </c>
      <c r="B3" s="1177"/>
      <c r="C3" s="1177"/>
      <c r="D3" s="1177"/>
      <c r="E3" s="1177"/>
      <c r="F3" s="1177"/>
    </row>
    <row r="4" spans="1:6" ht="15" customHeight="1">
      <c r="A4" s="1177" t="s">
        <v>247</v>
      </c>
      <c r="B4" s="1177"/>
      <c r="C4" s="1177"/>
      <c r="D4" s="1177"/>
      <c r="E4" s="1177"/>
      <c r="F4" s="1177"/>
    </row>
    <row r="5" spans="1:6">
      <c r="A5" s="1178"/>
      <c r="B5" s="1178"/>
      <c r="C5" s="1178"/>
      <c r="D5" s="1178"/>
      <c r="E5" s="1178"/>
      <c r="F5" s="1178"/>
    </row>
    <row r="6" spans="1:6" ht="30" customHeight="1">
      <c r="A6" s="1177" t="s">
        <v>17117</v>
      </c>
      <c r="B6" s="1177"/>
      <c r="C6" s="1177"/>
      <c r="D6" s="1177"/>
      <c r="E6" s="1177" t="s">
        <v>248</v>
      </c>
      <c r="F6" s="1177"/>
    </row>
    <row r="7" spans="1:6" ht="15" customHeight="1">
      <c r="A7" s="1177" t="s">
        <v>249</v>
      </c>
      <c r="B7" s="1177"/>
      <c r="C7" s="1177"/>
      <c r="D7" s="1177"/>
      <c r="E7" s="1177" t="s">
        <v>250</v>
      </c>
      <c r="F7" s="1177"/>
    </row>
    <row r="8" spans="1:6">
      <c r="A8" s="1178"/>
      <c r="B8" s="1178"/>
      <c r="C8" s="1178"/>
      <c r="D8" s="1178"/>
      <c r="E8" s="1178"/>
      <c r="F8" s="1178"/>
    </row>
    <row r="9" spans="1:6" ht="15" customHeight="1">
      <c r="A9" s="1177" t="s">
        <v>17118</v>
      </c>
      <c r="B9" s="1177"/>
      <c r="C9" s="1177"/>
      <c r="D9" s="1177"/>
      <c r="E9" s="1177" t="s">
        <v>17119</v>
      </c>
      <c r="F9" s="1177"/>
    </row>
    <row r="10" spans="1:6" ht="15" customHeight="1">
      <c r="A10" s="1177" t="s">
        <v>251</v>
      </c>
      <c r="B10" s="1177"/>
      <c r="C10" s="1177"/>
      <c r="D10" s="1177"/>
      <c r="E10" s="1177"/>
      <c r="F10" s="1177"/>
    </row>
    <row r="11" spans="1:6">
      <c r="A11" s="1178"/>
      <c r="B11" s="1178"/>
      <c r="C11" s="1178"/>
      <c r="D11" s="1178"/>
      <c r="E11" s="1178"/>
      <c r="F11" s="1178"/>
    </row>
    <row r="12" spans="1:6">
      <c r="A12" s="11" t="s">
        <v>246</v>
      </c>
      <c r="B12" s="11" t="s">
        <v>252</v>
      </c>
      <c r="C12" s="12" t="s">
        <v>2</v>
      </c>
      <c r="D12" s="12" t="s">
        <v>109</v>
      </c>
      <c r="E12" s="16" t="s">
        <v>253</v>
      </c>
      <c r="F12" s="16" t="s">
        <v>254</v>
      </c>
    </row>
    <row r="13" spans="1:6">
      <c r="A13" s="20" t="s">
        <v>17120</v>
      </c>
      <c r="B13" s="17" t="s">
        <v>3</v>
      </c>
      <c r="C13" s="9"/>
      <c r="D13" s="9"/>
      <c r="E13" s="10"/>
      <c r="F13" s="10"/>
    </row>
    <row r="14" spans="1:6">
      <c r="A14" s="20" t="s">
        <v>17121</v>
      </c>
      <c r="B14" s="17" t="s">
        <v>131</v>
      </c>
      <c r="C14" s="9"/>
      <c r="D14" s="9"/>
      <c r="E14" s="10"/>
      <c r="F14" s="10"/>
    </row>
    <row r="15" spans="1:6" ht="30">
      <c r="A15" s="18" t="s">
        <v>255</v>
      </c>
      <c r="B15" s="19" t="s">
        <v>256</v>
      </c>
      <c r="C15" s="9" t="s">
        <v>4</v>
      </c>
      <c r="D15" s="9">
        <v>1</v>
      </c>
      <c r="E15" s="10">
        <v>20.92</v>
      </c>
      <c r="F15" s="10">
        <v>20.92</v>
      </c>
    </row>
    <row r="16" spans="1:6" ht="30">
      <c r="A16" s="18" t="s">
        <v>257</v>
      </c>
      <c r="B16" s="19" t="s">
        <v>258</v>
      </c>
      <c r="C16" s="9" t="s">
        <v>4</v>
      </c>
      <c r="D16" s="9">
        <v>1</v>
      </c>
      <c r="E16" s="10">
        <v>11.26</v>
      </c>
      <c r="F16" s="10">
        <v>11.26</v>
      </c>
    </row>
    <row r="17" spans="1:6" ht="30">
      <c r="A17" s="18" t="s">
        <v>259</v>
      </c>
      <c r="B17" s="19" t="s">
        <v>260</v>
      </c>
      <c r="C17" s="9" t="s">
        <v>4</v>
      </c>
      <c r="D17" s="9">
        <v>1</v>
      </c>
      <c r="E17" s="10">
        <v>22.53</v>
      </c>
      <c r="F17" s="10">
        <v>22.53</v>
      </c>
    </row>
    <row r="18" spans="1:6" ht="30">
      <c r="A18" s="18" t="s">
        <v>261</v>
      </c>
      <c r="B18" s="19" t="s">
        <v>262</v>
      </c>
      <c r="C18" s="9" t="s">
        <v>4</v>
      </c>
      <c r="D18" s="9">
        <v>1</v>
      </c>
      <c r="E18" s="10">
        <v>16.09</v>
      </c>
      <c r="F18" s="10">
        <v>16.09</v>
      </c>
    </row>
    <row r="19" spans="1:6">
      <c r="A19" s="18" t="s">
        <v>263</v>
      </c>
      <c r="B19" s="19" t="s">
        <v>264</v>
      </c>
      <c r="C19" s="9" t="s">
        <v>4</v>
      </c>
      <c r="D19" s="9">
        <v>1</v>
      </c>
      <c r="E19" s="10">
        <v>14.48</v>
      </c>
      <c r="F19" s="10">
        <v>14.48</v>
      </c>
    </row>
    <row r="20" spans="1:6" ht="30">
      <c r="A20" s="18" t="s">
        <v>265</v>
      </c>
      <c r="B20" s="19" t="s">
        <v>266</v>
      </c>
      <c r="C20" s="9" t="s">
        <v>4</v>
      </c>
      <c r="D20" s="9">
        <v>1</v>
      </c>
      <c r="E20" s="10">
        <v>40.229999999999997</v>
      </c>
      <c r="F20" s="10">
        <v>40.229999999999997</v>
      </c>
    </row>
    <row r="21" spans="1:6" ht="30">
      <c r="A21" s="18" t="s">
        <v>267</v>
      </c>
      <c r="B21" s="19" t="s">
        <v>268</v>
      </c>
      <c r="C21" s="9" t="s">
        <v>4</v>
      </c>
      <c r="D21" s="9">
        <v>1</v>
      </c>
      <c r="E21" s="10">
        <v>40.229999999999997</v>
      </c>
      <c r="F21" s="10">
        <v>40.229999999999997</v>
      </c>
    </row>
    <row r="22" spans="1:6" ht="30">
      <c r="A22" s="18" t="s">
        <v>269</v>
      </c>
      <c r="B22" s="19" t="s">
        <v>270</v>
      </c>
      <c r="C22" s="9" t="s">
        <v>4</v>
      </c>
      <c r="D22" s="9">
        <v>1</v>
      </c>
      <c r="E22" s="10">
        <v>8.0500000000000007</v>
      </c>
      <c r="F22" s="10">
        <v>8.0500000000000007</v>
      </c>
    </row>
    <row r="23" spans="1:6">
      <c r="A23" s="18" t="s">
        <v>271</v>
      </c>
      <c r="B23" s="19" t="s">
        <v>272</v>
      </c>
      <c r="C23" s="9" t="s">
        <v>5</v>
      </c>
      <c r="D23" s="9">
        <v>1</v>
      </c>
      <c r="E23" s="10">
        <v>48.28</v>
      </c>
      <c r="F23" s="10">
        <v>48.28</v>
      </c>
    </row>
    <row r="24" spans="1:6" ht="30">
      <c r="A24" s="18" t="s">
        <v>273</v>
      </c>
      <c r="B24" s="19" t="s">
        <v>274</v>
      </c>
      <c r="C24" s="9" t="s">
        <v>5</v>
      </c>
      <c r="D24" s="9">
        <v>1</v>
      </c>
      <c r="E24" s="10">
        <v>226.88</v>
      </c>
      <c r="F24" s="10">
        <v>226.88</v>
      </c>
    </row>
    <row r="25" spans="1:6" ht="45">
      <c r="A25" s="18" t="s">
        <v>275</v>
      </c>
      <c r="B25" s="19" t="s">
        <v>276</v>
      </c>
      <c r="C25" s="9" t="s">
        <v>4</v>
      </c>
      <c r="D25" s="9">
        <v>1</v>
      </c>
      <c r="E25" s="10">
        <v>9.66</v>
      </c>
      <c r="F25" s="10">
        <v>9.66</v>
      </c>
    </row>
    <row r="26" spans="1:6" ht="60">
      <c r="A26" s="18" t="s">
        <v>277</v>
      </c>
      <c r="B26" s="19" t="s">
        <v>278</v>
      </c>
      <c r="C26" s="9" t="s">
        <v>4</v>
      </c>
      <c r="D26" s="9">
        <v>1</v>
      </c>
      <c r="E26" s="10">
        <v>11.26</v>
      </c>
      <c r="F26" s="10">
        <v>11.26</v>
      </c>
    </row>
    <row r="27" spans="1:6" ht="30">
      <c r="A27" s="18" t="s">
        <v>279</v>
      </c>
      <c r="B27" s="19" t="s">
        <v>280</v>
      </c>
      <c r="C27" s="9" t="s">
        <v>4</v>
      </c>
      <c r="D27" s="9">
        <v>1</v>
      </c>
      <c r="E27" s="10">
        <v>12.87</v>
      </c>
      <c r="F27" s="10">
        <v>12.87</v>
      </c>
    </row>
    <row r="28" spans="1:6">
      <c r="A28" s="18" t="s">
        <v>281</v>
      </c>
      <c r="B28" s="19" t="s">
        <v>282</v>
      </c>
      <c r="C28" s="9" t="s">
        <v>4</v>
      </c>
      <c r="D28" s="9">
        <v>1</v>
      </c>
      <c r="E28" s="10">
        <v>8.0500000000000007</v>
      </c>
      <c r="F28" s="10">
        <v>8.0500000000000007</v>
      </c>
    </row>
    <row r="29" spans="1:6">
      <c r="A29" s="18" t="s">
        <v>283</v>
      </c>
      <c r="B29" s="19" t="s">
        <v>130</v>
      </c>
      <c r="C29" s="9" t="s">
        <v>6</v>
      </c>
      <c r="D29" s="9">
        <v>1</v>
      </c>
      <c r="E29" s="10">
        <v>8.0500000000000007</v>
      </c>
      <c r="F29" s="10">
        <v>8.0500000000000007</v>
      </c>
    </row>
    <row r="30" spans="1:6" ht="30">
      <c r="A30" s="18" t="s">
        <v>284</v>
      </c>
      <c r="B30" s="19" t="s">
        <v>285</v>
      </c>
      <c r="C30" s="9" t="s">
        <v>4</v>
      </c>
      <c r="D30" s="9">
        <v>1</v>
      </c>
      <c r="E30" s="10">
        <v>10.79</v>
      </c>
      <c r="F30" s="10">
        <v>10.79</v>
      </c>
    </row>
    <row r="31" spans="1:6" ht="30">
      <c r="A31" s="18" t="s">
        <v>286</v>
      </c>
      <c r="B31" s="19" t="s">
        <v>287</v>
      </c>
      <c r="C31" s="9" t="s">
        <v>5</v>
      </c>
      <c r="D31" s="9">
        <v>1</v>
      </c>
      <c r="E31" s="10">
        <v>265.89</v>
      </c>
      <c r="F31" s="10">
        <v>265.89</v>
      </c>
    </row>
    <row r="32" spans="1:6" ht="30">
      <c r="A32" s="18" t="s">
        <v>288</v>
      </c>
      <c r="B32" s="19" t="s">
        <v>289</v>
      </c>
      <c r="C32" s="9" t="s">
        <v>4</v>
      </c>
      <c r="D32" s="9">
        <v>1</v>
      </c>
      <c r="E32" s="10">
        <v>9.93</v>
      </c>
      <c r="F32" s="10">
        <v>9.93</v>
      </c>
    </row>
    <row r="33" spans="1:6">
      <c r="A33" s="18" t="s">
        <v>290</v>
      </c>
      <c r="B33" s="19" t="s">
        <v>291</v>
      </c>
      <c r="C33" s="9" t="s">
        <v>7</v>
      </c>
      <c r="D33" s="9">
        <v>1</v>
      </c>
      <c r="E33" s="10">
        <v>24.48</v>
      </c>
      <c r="F33" s="10">
        <v>24.48</v>
      </c>
    </row>
    <row r="34" spans="1:6" ht="30">
      <c r="A34" s="18" t="s">
        <v>292</v>
      </c>
      <c r="B34" s="19" t="s">
        <v>293</v>
      </c>
      <c r="C34" s="9" t="s">
        <v>4</v>
      </c>
      <c r="D34" s="9">
        <v>1</v>
      </c>
      <c r="E34" s="10">
        <v>17.79</v>
      </c>
      <c r="F34" s="10">
        <v>17.79</v>
      </c>
    </row>
    <row r="35" spans="1:6">
      <c r="A35" s="18" t="s">
        <v>294</v>
      </c>
      <c r="B35" s="19" t="s">
        <v>295</v>
      </c>
      <c r="C35" s="9" t="s">
        <v>7</v>
      </c>
      <c r="D35" s="9">
        <v>1</v>
      </c>
      <c r="E35" s="10">
        <v>16.649999999999999</v>
      </c>
      <c r="F35" s="10">
        <v>16.649999999999999</v>
      </c>
    </row>
    <row r="36" spans="1:6" ht="30">
      <c r="A36" s="18" t="s">
        <v>296</v>
      </c>
      <c r="B36" s="19" t="s">
        <v>297</v>
      </c>
      <c r="C36" s="9" t="s">
        <v>4</v>
      </c>
      <c r="D36" s="9">
        <v>1</v>
      </c>
      <c r="E36" s="10">
        <v>14.18</v>
      </c>
      <c r="F36" s="10">
        <v>14.18</v>
      </c>
    </row>
    <row r="37" spans="1:6">
      <c r="A37" s="18" t="s">
        <v>298</v>
      </c>
      <c r="B37" s="19" t="s">
        <v>299</v>
      </c>
      <c r="C37" s="9" t="s">
        <v>4</v>
      </c>
      <c r="D37" s="9">
        <v>1</v>
      </c>
      <c r="E37" s="10">
        <v>19.98</v>
      </c>
      <c r="F37" s="10">
        <v>19.98</v>
      </c>
    </row>
    <row r="38" spans="1:6">
      <c r="A38" s="18" t="s">
        <v>300</v>
      </c>
      <c r="B38" s="19" t="s">
        <v>301</v>
      </c>
      <c r="C38" s="9" t="s">
        <v>7</v>
      </c>
      <c r="D38" s="9">
        <v>1</v>
      </c>
      <c r="E38" s="10">
        <v>19.98</v>
      </c>
      <c r="F38" s="10">
        <v>19.98</v>
      </c>
    </row>
    <row r="39" spans="1:6" ht="45">
      <c r="A39" s="18" t="s">
        <v>17122</v>
      </c>
      <c r="B39" s="19" t="s">
        <v>302</v>
      </c>
      <c r="C39" s="9" t="s">
        <v>7</v>
      </c>
      <c r="D39" s="9">
        <v>1</v>
      </c>
      <c r="E39" s="10">
        <v>33.299999999999997</v>
      </c>
      <c r="F39" s="10">
        <v>33.299999999999997</v>
      </c>
    </row>
    <row r="40" spans="1:6" ht="30">
      <c r="A40" s="18" t="s">
        <v>303</v>
      </c>
      <c r="B40" s="19" t="s">
        <v>304</v>
      </c>
      <c r="C40" s="9" t="s">
        <v>4</v>
      </c>
      <c r="D40" s="9">
        <v>1</v>
      </c>
      <c r="E40" s="10">
        <v>4.83</v>
      </c>
      <c r="F40" s="10">
        <v>4.83</v>
      </c>
    </row>
    <row r="41" spans="1:6">
      <c r="A41" s="18" t="s">
        <v>305</v>
      </c>
      <c r="B41" s="19" t="s">
        <v>306</v>
      </c>
      <c r="C41" s="9" t="s">
        <v>7</v>
      </c>
      <c r="D41" s="9">
        <v>1</v>
      </c>
      <c r="E41" s="10">
        <v>32.18</v>
      </c>
      <c r="F41" s="10">
        <v>32.18</v>
      </c>
    </row>
    <row r="42" spans="1:6" ht="30">
      <c r="A42" s="18" t="s">
        <v>307</v>
      </c>
      <c r="B42" s="19" t="s">
        <v>308</v>
      </c>
      <c r="C42" s="9" t="s">
        <v>4</v>
      </c>
      <c r="D42" s="9">
        <v>1</v>
      </c>
      <c r="E42" s="10">
        <v>5.17</v>
      </c>
      <c r="F42" s="10">
        <v>5.17</v>
      </c>
    </row>
    <row r="43" spans="1:6" ht="30">
      <c r="A43" s="18" t="s">
        <v>309</v>
      </c>
      <c r="B43" s="19" t="s">
        <v>310</v>
      </c>
      <c r="C43" s="9" t="s">
        <v>4</v>
      </c>
      <c r="D43" s="9">
        <v>1</v>
      </c>
      <c r="E43" s="10">
        <v>20.92</v>
      </c>
      <c r="F43" s="10">
        <v>20.92</v>
      </c>
    </row>
    <row r="44" spans="1:6" ht="30">
      <c r="A44" s="18" t="s">
        <v>311</v>
      </c>
      <c r="B44" s="19" t="s">
        <v>312</v>
      </c>
      <c r="C44" s="9" t="s">
        <v>4</v>
      </c>
      <c r="D44" s="9">
        <v>1</v>
      </c>
      <c r="E44" s="10">
        <v>8.0500000000000007</v>
      </c>
      <c r="F44" s="10">
        <v>8.0500000000000007</v>
      </c>
    </row>
    <row r="45" spans="1:6" ht="30">
      <c r="A45" s="18" t="s">
        <v>313</v>
      </c>
      <c r="B45" s="19" t="s">
        <v>314</v>
      </c>
      <c r="C45" s="9" t="s">
        <v>4</v>
      </c>
      <c r="D45" s="9">
        <v>1</v>
      </c>
      <c r="E45" s="10">
        <v>30.81</v>
      </c>
      <c r="F45" s="10">
        <v>30.81</v>
      </c>
    </row>
    <row r="46" spans="1:6" ht="30">
      <c r="A46" s="18" t="s">
        <v>315</v>
      </c>
      <c r="B46" s="19" t="s">
        <v>316</v>
      </c>
      <c r="C46" s="9" t="s">
        <v>7</v>
      </c>
      <c r="D46" s="9">
        <v>1</v>
      </c>
      <c r="E46" s="10">
        <v>8.33</v>
      </c>
      <c r="F46" s="10">
        <v>8.33</v>
      </c>
    </row>
    <row r="47" spans="1:6">
      <c r="A47" s="18" t="s">
        <v>317</v>
      </c>
      <c r="B47" s="19" t="s">
        <v>318</v>
      </c>
      <c r="C47" s="9" t="s">
        <v>4</v>
      </c>
      <c r="D47" s="9">
        <v>1</v>
      </c>
      <c r="E47" s="10">
        <v>2.84</v>
      </c>
      <c r="F47" s="10">
        <v>2.84</v>
      </c>
    </row>
    <row r="48" spans="1:6" ht="30">
      <c r="A48" s="18" t="s">
        <v>319</v>
      </c>
      <c r="B48" s="19" t="s">
        <v>320</v>
      </c>
      <c r="C48" s="9" t="s">
        <v>6</v>
      </c>
      <c r="D48" s="9">
        <v>1</v>
      </c>
      <c r="E48" s="10">
        <v>11.6</v>
      </c>
      <c r="F48" s="10">
        <v>11.6</v>
      </c>
    </row>
    <row r="49" spans="1:6" ht="45">
      <c r="A49" s="18" t="s">
        <v>321</v>
      </c>
      <c r="B49" s="19" t="s">
        <v>322</v>
      </c>
      <c r="C49" s="9" t="s">
        <v>4</v>
      </c>
      <c r="D49" s="9">
        <v>1</v>
      </c>
      <c r="E49" s="10">
        <v>3.05</v>
      </c>
      <c r="F49" s="10">
        <v>3.05</v>
      </c>
    </row>
    <row r="50" spans="1:6" ht="30">
      <c r="A50" s="18" t="s">
        <v>323</v>
      </c>
      <c r="B50" s="19" t="s">
        <v>324</v>
      </c>
      <c r="C50" s="9" t="s">
        <v>4</v>
      </c>
      <c r="D50" s="9">
        <v>1</v>
      </c>
      <c r="E50" s="10">
        <v>20.92</v>
      </c>
      <c r="F50" s="10">
        <v>20.92</v>
      </c>
    </row>
    <row r="51" spans="1:6" ht="30">
      <c r="A51" s="18" t="s">
        <v>325</v>
      </c>
      <c r="B51" s="19" t="s">
        <v>326</v>
      </c>
      <c r="C51" s="9" t="s">
        <v>4</v>
      </c>
      <c r="D51" s="9">
        <v>1</v>
      </c>
      <c r="E51" s="10">
        <v>7.79</v>
      </c>
      <c r="F51" s="10">
        <v>7.79</v>
      </c>
    </row>
    <row r="52" spans="1:6" ht="30">
      <c r="A52" s="18" t="s">
        <v>327</v>
      </c>
      <c r="B52" s="19" t="s">
        <v>328</v>
      </c>
      <c r="C52" s="9" t="s">
        <v>4</v>
      </c>
      <c r="D52" s="9">
        <v>1</v>
      </c>
      <c r="E52" s="10">
        <v>19.23</v>
      </c>
      <c r="F52" s="10">
        <v>19.23</v>
      </c>
    </row>
    <row r="53" spans="1:6" ht="30">
      <c r="A53" s="18" t="s">
        <v>329</v>
      </c>
      <c r="B53" s="19" t="s">
        <v>330</v>
      </c>
      <c r="C53" s="9" t="s">
        <v>4</v>
      </c>
      <c r="D53" s="9">
        <v>1</v>
      </c>
      <c r="E53" s="10">
        <v>6.14</v>
      </c>
      <c r="F53" s="10">
        <v>6.14</v>
      </c>
    </row>
    <row r="54" spans="1:6" ht="30">
      <c r="A54" s="18" t="s">
        <v>331</v>
      </c>
      <c r="B54" s="19" t="s">
        <v>332</v>
      </c>
      <c r="C54" s="9" t="s">
        <v>6</v>
      </c>
      <c r="D54" s="9">
        <v>1</v>
      </c>
      <c r="E54" s="10">
        <v>1.87</v>
      </c>
      <c r="F54" s="10">
        <v>1.87</v>
      </c>
    </row>
    <row r="55" spans="1:6">
      <c r="A55" s="18" t="s">
        <v>333</v>
      </c>
      <c r="B55" s="19" t="s">
        <v>334</v>
      </c>
      <c r="C55" s="9" t="s">
        <v>4</v>
      </c>
      <c r="D55" s="9">
        <v>1</v>
      </c>
      <c r="E55" s="10">
        <v>22.33</v>
      </c>
      <c r="F55" s="10">
        <v>22.33</v>
      </c>
    </row>
    <row r="56" spans="1:6">
      <c r="A56" s="18" t="s">
        <v>335</v>
      </c>
      <c r="B56" s="19" t="s">
        <v>336</v>
      </c>
      <c r="C56" s="9" t="s">
        <v>7</v>
      </c>
      <c r="D56" s="9">
        <v>1</v>
      </c>
      <c r="E56" s="10">
        <v>11.96</v>
      </c>
      <c r="F56" s="10">
        <v>11.96</v>
      </c>
    </row>
    <row r="57" spans="1:6" ht="30">
      <c r="A57" s="18" t="s">
        <v>337</v>
      </c>
      <c r="B57" s="19" t="s">
        <v>338</v>
      </c>
      <c r="C57" s="9" t="s">
        <v>7</v>
      </c>
      <c r="D57" s="9">
        <v>1</v>
      </c>
      <c r="E57" s="10">
        <v>18.72</v>
      </c>
      <c r="F57" s="10">
        <v>18.72</v>
      </c>
    </row>
    <row r="58" spans="1:6" ht="30">
      <c r="A58" s="18" t="s">
        <v>339</v>
      </c>
      <c r="B58" s="19" t="s">
        <v>340</v>
      </c>
      <c r="C58" s="9" t="s">
        <v>4</v>
      </c>
      <c r="D58" s="9">
        <v>1</v>
      </c>
      <c r="E58" s="10">
        <v>6.99</v>
      </c>
      <c r="F58" s="10">
        <v>6.99</v>
      </c>
    </row>
    <row r="59" spans="1:6">
      <c r="A59" s="18" t="s">
        <v>341</v>
      </c>
      <c r="B59" s="19" t="s">
        <v>342</v>
      </c>
      <c r="C59" s="9" t="s">
        <v>4</v>
      </c>
      <c r="D59" s="9">
        <v>1</v>
      </c>
      <c r="E59" s="10">
        <v>11.91</v>
      </c>
      <c r="F59" s="10">
        <v>11.91</v>
      </c>
    </row>
    <row r="60" spans="1:6">
      <c r="A60" s="18" t="s">
        <v>343</v>
      </c>
      <c r="B60" s="19" t="s">
        <v>344</v>
      </c>
      <c r="C60" s="9" t="s">
        <v>6</v>
      </c>
      <c r="D60" s="9">
        <v>1</v>
      </c>
      <c r="E60" s="10">
        <v>0.5</v>
      </c>
      <c r="F60" s="10">
        <v>0.5</v>
      </c>
    </row>
    <row r="61" spans="1:6">
      <c r="A61" s="20" t="s">
        <v>345</v>
      </c>
      <c r="B61" s="17" t="s">
        <v>131</v>
      </c>
      <c r="C61" s="9"/>
      <c r="D61" s="9"/>
      <c r="E61" s="10"/>
      <c r="F61" s="10"/>
    </row>
    <row r="62" spans="1:6" ht="30">
      <c r="A62" s="18" t="s">
        <v>346</v>
      </c>
      <c r="B62" s="19" t="s">
        <v>347</v>
      </c>
      <c r="C62" s="9" t="s">
        <v>4</v>
      </c>
      <c r="D62" s="9">
        <v>1</v>
      </c>
      <c r="E62" s="10">
        <v>9.19</v>
      </c>
      <c r="F62" s="10">
        <v>9.19</v>
      </c>
    </row>
    <row r="63" spans="1:6" ht="30">
      <c r="A63" s="18" t="s">
        <v>348</v>
      </c>
      <c r="B63" s="19" t="s">
        <v>349</v>
      </c>
      <c r="C63" s="9" t="s">
        <v>4</v>
      </c>
      <c r="D63" s="9">
        <v>1</v>
      </c>
      <c r="E63" s="10">
        <v>96.55</v>
      </c>
      <c r="F63" s="10">
        <v>96.55</v>
      </c>
    </row>
    <row r="64" spans="1:6" ht="30">
      <c r="A64" s="18" t="s">
        <v>350</v>
      </c>
      <c r="B64" s="19" t="s">
        <v>351</v>
      </c>
      <c r="C64" s="9" t="s">
        <v>4</v>
      </c>
      <c r="D64" s="9">
        <v>1</v>
      </c>
      <c r="E64" s="10">
        <v>9.93</v>
      </c>
      <c r="F64" s="10">
        <v>9.93</v>
      </c>
    </row>
    <row r="65" spans="1:6" ht="30">
      <c r="A65" s="18" t="s">
        <v>352</v>
      </c>
      <c r="B65" s="19" t="s">
        <v>353</v>
      </c>
      <c r="C65" s="9" t="s">
        <v>4</v>
      </c>
      <c r="D65" s="9">
        <v>1</v>
      </c>
      <c r="E65" s="10">
        <v>15.75</v>
      </c>
      <c r="F65" s="10">
        <v>15.75</v>
      </c>
    </row>
    <row r="66" spans="1:6" ht="30">
      <c r="A66" s="18" t="s">
        <v>354</v>
      </c>
      <c r="B66" s="19" t="s">
        <v>355</v>
      </c>
      <c r="C66" s="9" t="s">
        <v>4</v>
      </c>
      <c r="D66" s="9">
        <v>1</v>
      </c>
      <c r="E66" s="10">
        <v>1.61</v>
      </c>
      <c r="F66" s="10">
        <v>1.61</v>
      </c>
    </row>
    <row r="67" spans="1:6">
      <c r="A67" s="18" t="s">
        <v>356</v>
      </c>
      <c r="B67" s="19" t="s">
        <v>357</v>
      </c>
      <c r="C67" s="9" t="s">
        <v>7</v>
      </c>
      <c r="D67" s="9">
        <v>1</v>
      </c>
      <c r="E67" s="10">
        <v>8.33</v>
      </c>
      <c r="F67" s="10">
        <v>8.33</v>
      </c>
    </row>
    <row r="68" spans="1:6" ht="30">
      <c r="A68" s="18" t="s">
        <v>358</v>
      </c>
      <c r="B68" s="19" t="s">
        <v>359</v>
      </c>
      <c r="C68" s="9" t="s">
        <v>4</v>
      </c>
      <c r="D68" s="9">
        <v>1</v>
      </c>
      <c r="E68" s="10">
        <v>7.08</v>
      </c>
      <c r="F68" s="10">
        <v>7.08</v>
      </c>
    </row>
    <row r="69" spans="1:6" ht="30">
      <c r="A69" s="18" t="s">
        <v>360</v>
      </c>
      <c r="B69" s="19" t="s">
        <v>361</v>
      </c>
      <c r="C69" s="9" t="s">
        <v>4</v>
      </c>
      <c r="D69" s="9">
        <v>1</v>
      </c>
      <c r="E69" s="10">
        <v>20.92</v>
      </c>
      <c r="F69" s="10">
        <v>20.92</v>
      </c>
    </row>
    <row r="70" spans="1:6" ht="30">
      <c r="A70" s="18" t="s">
        <v>362</v>
      </c>
      <c r="B70" s="19" t="s">
        <v>363</v>
      </c>
      <c r="C70" s="9" t="s">
        <v>4</v>
      </c>
      <c r="D70" s="9">
        <v>1</v>
      </c>
      <c r="E70" s="10">
        <v>20.92</v>
      </c>
      <c r="F70" s="10">
        <v>20.92</v>
      </c>
    </row>
    <row r="71" spans="1:6">
      <c r="A71" s="18" t="s">
        <v>364</v>
      </c>
      <c r="B71" s="19" t="s">
        <v>365</v>
      </c>
      <c r="C71" s="9" t="s">
        <v>6</v>
      </c>
      <c r="D71" s="9">
        <v>1</v>
      </c>
      <c r="E71" s="10">
        <v>2</v>
      </c>
      <c r="F71" s="10">
        <v>2</v>
      </c>
    </row>
    <row r="72" spans="1:6">
      <c r="A72" s="18" t="s">
        <v>366</v>
      </c>
      <c r="B72" s="19" t="s">
        <v>367</v>
      </c>
      <c r="C72" s="9" t="s">
        <v>7</v>
      </c>
      <c r="D72" s="9">
        <v>1</v>
      </c>
      <c r="E72" s="10">
        <v>15.54</v>
      </c>
      <c r="F72" s="10">
        <v>15.54</v>
      </c>
    </row>
    <row r="73" spans="1:6" ht="45">
      <c r="A73" s="18" t="s">
        <v>368</v>
      </c>
      <c r="B73" s="19" t="s">
        <v>369</v>
      </c>
      <c r="C73" s="9" t="s">
        <v>4</v>
      </c>
      <c r="D73" s="9">
        <v>1</v>
      </c>
      <c r="E73" s="10">
        <v>8.6199999999999992</v>
      </c>
      <c r="F73" s="10">
        <v>8.6199999999999992</v>
      </c>
    </row>
    <row r="74" spans="1:6">
      <c r="A74" s="18" t="s">
        <v>370</v>
      </c>
      <c r="B74" s="19" t="s">
        <v>371</v>
      </c>
      <c r="C74" s="9" t="s">
        <v>6</v>
      </c>
      <c r="D74" s="9">
        <v>1</v>
      </c>
      <c r="E74" s="10">
        <v>2.99</v>
      </c>
      <c r="F74" s="10">
        <v>2.99</v>
      </c>
    </row>
    <row r="75" spans="1:6">
      <c r="A75" s="18" t="s">
        <v>372</v>
      </c>
      <c r="B75" s="19" t="s">
        <v>373</v>
      </c>
      <c r="C75" s="9" t="s">
        <v>4</v>
      </c>
      <c r="D75" s="9">
        <v>1</v>
      </c>
      <c r="E75" s="10">
        <v>6.69</v>
      </c>
      <c r="F75" s="10">
        <v>6.69</v>
      </c>
    </row>
    <row r="76" spans="1:6">
      <c r="A76" s="20" t="s">
        <v>374</v>
      </c>
      <c r="B76" s="17" t="s">
        <v>375</v>
      </c>
      <c r="C76" s="9"/>
      <c r="D76" s="9"/>
      <c r="E76" s="10"/>
      <c r="F76" s="10"/>
    </row>
    <row r="77" spans="1:6">
      <c r="A77" s="18" t="s">
        <v>376</v>
      </c>
      <c r="B77" s="19" t="s">
        <v>377</v>
      </c>
      <c r="C77" s="9" t="s">
        <v>4</v>
      </c>
      <c r="D77" s="9">
        <v>1</v>
      </c>
      <c r="E77" s="10">
        <v>1.1000000000000001</v>
      </c>
      <c r="F77" s="10">
        <v>1.1000000000000001</v>
      </c>
    </row>
    <row r="78" spans="1:6" ht="30">
      <c r="A78" s="18" t="s">
        <v>378</v>
      </c>
      <c r="B78" s="19" t="s">
        <v>379</v>
      </c>
      <c r="C78" s="9" t="s">
        <v>4</v>
      </c>
      <c r="D78" s="9">
        <v>1</v>
      </c>
      <c r="E78" s="10">
        <v>3.55</v>
      </c>
      <c r="F78" s="10">
        <v>3.55</v>
      </c>
    </row>
    <row r="79" spans="1:6" ht="30">
      <c r="A79" s="18" t="s">
        <v>380</v>
      </c>
      <c r="B79" s="19" t="s">
        <v>381</v>
      </c>
      <c r="C79" s="9" t="s">
        <v>7</v>
      </c>
      <c r="D79" s="9">
        <v>1</v>
      </c>
      <c r="E79" s="10">
        <v>42.54</v>
      </c>
      <c r="F79" s="10">
        <v>42.54</v>
      </c>
    </row>
    <row r="80" spans="1:6" ht="30">
      <c r="A80" s="18" t="s">
        <v>382</v>
      </c>
      <c r="B80" s="19" t="s">
        <v>383</v>
      </c>
      <c r="C80" s="9" t="s">
        <v>7</v>
      </c>
      <c r="D80" s="9">
        <v>1</v>
      </c>
      <c r="E80" s="10">
        <v>105.78</v>
      </c>
      <c r="F80" s="10">
        <v>105.78</v>
      </c>
    </row>
    <row r="81" spans="1:6">
      <c r="A81" s="20" t="s">
        <v>384</v>
      </c>
      <c r="B81" s="17" t="s">
        <v>8</v>
      </c>
      <c r="C81" s="9"/>
      <c r="D81" s="9"/>
      <c r="E81" s="10"/>
      <c r="F81" s="10"/>
    </row>
    <row r="82" spans="1:6" ht="30">
      <c r="A82" s="18" t="s">
        <v>385</v>
      </c>
      <c r="B82" s="19" t="s">
        <v>9</v>
      </c>
      <c r="C82" s="9" t="s">
        <v>4</v>
      </c>
      <c r="D82" s="9">
        <v>1</v>
      </c>
      <c r="E82" s="10">
        <v>10.27</v>
      </c>
      <c r="F82" s="10">
        <v>10.27</v>
      </c>
    </row>
    <row r="83" spans="1:6" ht="60">
      <c r="A83" s="18" t="s">
        <v>386</v>
      </c>
      <c r="B83" s="19" t="s">
        <v>387</v>
      </c>
      <c r="C83" s="9" t="s">
        <v>388</v>
      </c>
      <c r="D83" s="9">
        <v>1</v>
      </c>
      <c r="E83" s="21">
        <v>18542.080000000002</v>
      </c>
      <c r="F83" s="21">
        <v>18542.080000000002</v>
      </c>
    </row>
    <row r="84" spans="1:6">
      <c r="A84" s="20" t="s">
        <v>389</v>
      </c>
      <c r="B84" s="17" t="s">
        <v>390</v>
      </c>
      <c r="C84" s="9"/>
      <c r="D84" s="9"/>
      <c r="E84" s="10"/>
      <c r="F84" s="10"/>
    </row>
    <row r="85" spans="1:6">
      <c r="A85" s="20" t="s">
        <v>391</v>
      </c>
      <c r="B85" s="17" t="s">
        <v>392</v>
      </c>
      <c r="C85" s="9"/>
      <c r="D85" s="9"/>
      <c r="E85" s="10"/>
      <c r="F85" s="10"/>
    </row>
    <row r="86" spans="1:6" ht="30">
      <c r="A86" s="18" t="s">
        <v>393</v>
      </c>
      <c r="B86" s="19" t="s">
        <v>3892</v>
      </c>
      <c r="C86" s="9" t="s">
        <v>4</v>
      </c>
      <c r="D86" s="9">
        <v>1</v>
      </c>
      <c r="E86" s="10">
        <v>269.37</v>
      </c>
      <c r="F86" s="10">
        <v>269.37</v>
      </c>
    </row>
    <row r="87" spans="1:6" ht="60">
      <c r="A87" s="18" t="s">
        <v>394</v>
      </c>
      <c r="B87" s="19" t="s">
        <v>395</v>
      </c>
      <c r="C87" s="9" t="s">
        <v>4</v>
      </c>
      <c r="D87" s="9">
        <v>1</v>
      </c>
      <c r="E87" s="10">
        <v>14.9</v>
      </c>
      <c r="F87" s="10">
        <v>14.9</v>
      </c>
    </row>
    <row r="88" spans="1:6" ht="120">
      <c r="A88" s="18" t="s">
        <v>396</v>
      </c>
      <c r="B88" s="19" t="s">
        <v>397</v>
      </c>
      <c r="C88" s="9" t="s">
        <v>388</v>
      </c>
      <c r="D88" s="9">
        <v>1</v>
      </c>
      <c r="E88" s="10">
        <v>978.33</v>
      </c>
      <c r="F88" s="10">
        <v>978.33</v>
      </c>
    </row>
    <row r="89" spans="1:6" ht="30">
      <c r="A89" s="18" t="s">
        <v>398</v>
      </c>
      <c r="B89" s="19" t="s">
        <v>399</v>
      </c>
      <c r="C89" s="9" t="s">
        <v>7</v>
      </c>
      <c r="D89" s="9">
        <v>1</v>
      </c>
      <c r="E89" s="21">
        <v>1400</v>
      </c>
      <c r="F89" s="21">
        <v>1400</v>
      </c>
    </row>
    <row r="90" spans="1:6" ht="30">
      <c r="A90" s="18" t="s">
        <v>400</v>
      </c>
      <c r="B90" s="19" t="s">
        <v>401</v>
      </c>
      <c r="C90" s="9" t="s">
        <v>6</v>
      </c>
      <c r="D90" s="9">
        <v>1</v>
      </c>
      <c r="E90" s="10">
        <v>14.81</v>
      </c>
      <c r="F90" s="10">
        <v>14.81</v>
      </c>
    </row>
    <row r="91" spans="1:6" ht="90">
      <c r="A91" s="18" t="s">
        <v>402</v>
      </c>
      <c r="B91" s="19" t="s">
        <v>403</v>
      </c>
      <c r="C91" s="9" t="s">
        <v>4</v>
      </c>
      <c r="D91" s="9">
        <v>1</v>
      </c>
      <c r="E91" s="10">
        <v>23.19</v>
      </c>
      <c r="F91" s="10">
        <v>23.19</v>
      </c>
    </row>
    <row r="92" spans="1:6" ht="105">
      <c r="A92" s="18" t="s">
        <v>404</v>
      </c>
      <c r="B92" s="19" t="s">
        <v>405</v>
      </c>
      <c r="C92" s="9" t="s">
        <v>6</v>
      </c>
      <c r="D92" s="9">
        <v>1</v>
      </c>
      <c r="E92" s="10">
        <v>207.86</v>
      </c>
      <c r="F92" s="10">
        <v>207.86</v>
      </c>
    </row>
    <row r="93" spans="1:6" ht="105">
      <c r="A93" s="18" t="s">
        <v>406</v>
      </c>
      <c r="B93" s="19" t="s">
        <v>407</v>
      </c>
      <c r="C93" s="9" t="s">
        <v>6</v>
      </c>
      <c r="D93" s="9">
        <v>1</v>
      </c>
      <c r="E93" s="10">
        <v>277.42</v>
      </c>
      <c r="F93" s="10">
        <v>277.42</v>
      </c>
    </row>
    <row r="94" spans="1:6" ht="120">
      <c r="A94" s="18" t="s">
        <v>408</v>
      </c>
      <c r="B94" s="19" t="s">
        <v>409</v>
      </c>
      <c r="C94" s="9" t="s">
        <v>128</v>
      </c>
      <c r="D94" s="9">
        <v>1</v>
      </c>
      <c r="E94" s="21">
        <v>1050</v>
      </c>
      <c r="F94" s="21">
        <v>1050</v>
      </c>
    </row>
    <row r="95" spans="1:6" ht="105">
      <c r="A95" s="18" t="s">
        <v>410</v>
      </c>
      <c r="B95" s="19" t="s">
        <v>411</v>
      </c>
      <c r="C95" s="9" t="s">
        <v>128</v>
      </c>
      <c r="D95" s="9">
        <v>1</v>
      </c>
      <c r="E95" s="21">
        <v>1000</v>
      </c>
      <c r="F95" s="21">
        <v>1000</v>
      </c>
    </row>
    <row r="96" spans="1:6" ht="90">
      <c r="A96" s="18" t="s">
        <v>412</v>
      </c>
      <c r="B96" s="19" t="s">
        <v>413</v>
      </c>
      <c r="C96" s="9" t="s">
        <v>128</v>
      </c>
      <c r="D96" s="9">
        <v>1</v>
      </c>
      <c r="E96" s="10">
        <v>710</v>
      </c>
      <c r="F96" s="10">
        <v>710</v>
      </c>
    </row>
    <row r="97" spans="1:6" ht="105">
      <c r="A97" s="18" t="s">
        <v>414</v>
      </c>
      <c r="B97" s="19" t="s">
        <v>415</v>
      </c>
      <c r="C97" s="9" t="s">
        <v>128</v>
      </c>
      <c r="D97" s="9">
        <v>1</v>
      </c>
      <c r="E97" s="21">
        <v>1033.33</v>
      </c>
      <c r="F97" s="21">
        <v>1033.33</v>
      </c>
    </row>
    <row r="98" spans="1:6" ht="75">
      <c r="A98" s="18" t="s">
        <v>416</v>
      </c>
      <c r="B98" s="19" t="s">
        <v>417</v>
      </c>
      <c r="C98" s="9" t="s">
        <v>128</v>
      </c>
      <c r="D98" s="9">
        <v>1</v>
      </c>
      <c r="E98" s="10">
        <v>710</v>
      </c>
      <c r="F98" s="10">
        <v>710</v>
      </c>
    </row>
    <row r="99" spans="1:6" ht="60">
      <c r="A99" s="20" t="s">
        <v>418</v>
      </c>
      <c r="B99" s="17" t="s">
        <v>419</v>
      </c>
      <c r="C99" s="9"/>
      <c r="D99" s="9"/>
      <c r="E99" s="10"/>
      <c r="F99" s="10"/>
    </row>
    <row r="100" spans="1:6" ht="90">
      <c r="A100" s="18" t="s">
        <v>420</v>
      </c>
      <c r="B100" s="19" t="s">
        <v>116</v>
      </c>
      <c r="C100" s="9" t="s">
        <v>4</v>
      </c>
      <c r="D100" s="9">
        <v>1</v>
      </c>
      <c r="E100" s="10">
        <v>858.35</v>
      </c>
      <c r="F100" s="10">
        <v>858.35</v>
      </c>
    </row>
    <row r="101" spans="1:6" ht="90">
      <c r="A101" s="18" t="s">
        <v>421</v>
      </c>
      <c r="B101" s="19" t="s">
        <v>117</v>
      </c>
      <c r="C101" s="9" t="s">
        <v>4</v>
      </c>
      <c r="D101" s="9">
        <v>1</v>
      </c>
      <c r="E101" s="10">
        <v>654.88</v>
      </c>
      <c r="F101" s="10">
        <v>654.88</v>
      </c>
    </row>
    <row r="102" spans="1:6" ht="105">
      <c r="A102" s="18" t="s">
        <v>422</v>
      </c>
      <c r="B102" s="19" t="s">
        <v>118</v>
      </c>
      <c r="C102" s="9" t="s">
        <v>4</v>
      </c>
      <c r="D102" s="9">
        <v>1</v>
      </c>
      <c r="E102" s="10">
        <v>575.54999999999995</v>
      </c>
      <c r="F102" s="10">
        <v>575.54999999999995</v>
      </c>
    </row>
    <row r="103" spans="1:6" ht="90">
      <c r="A103" s="18" t="s">
        <v>423</v>
      </c>
      <c r="B103" s="19" t="s">
        <v>119</v>
      </c>
      <c r="C103" s="9" t="s">
        <v>4</v>
      </c>
      <c r="D103" s="9">
        <v>1</v>
      </c>
      <c r="E103" s="10">
        <v>503.69</v>
      </c>
      <c r="F103" s="10">
        <v>503.69</v>
      </c>
    </row>
    <row r="104" spans="1:6" ht="90">
      <c r="A104" s="18" t="s">
        <v>424</v>
      </c>
      <c r="B104" s="19" t="s">
        <v>120</v>
      </c>
      <c r="C104" s="9" t="s">
        <v>7</v>
      </c>
      <c r="D104" s="9">
        <v>1</v>
      </c>
      <c r="E104" s="21">
        <v>16655.419999999998</v>
      </c>
      <c r="F104" s="21">
        <v>16655.419999999998</v>
      </c>
    </row>
    <row r="105" spans="1:6" ht="90">
      <c r="A105" s="18" t="s">
        <v>425</v>
      </c>
      <c r="B105" s="19" t="s">
        <v>426</v>
      </c>
      <c r="C105" s="9" t="s">
        <v>7</v>
      </c>
      <c r="D105" s="9">
        <v>1</v>
      </c>
      <c r="E105" s="21">
        <v>24861.34</v>
      </c>
      <c r="F105" s="21">
        <v>24861.34</v>
      </c>
    </row>
    <row r="106" spans="1:6" ht="90">
      <c r="A106" s="18" t="s">
        <v>427</v>
      </c>
      <c r="B106" s="19" t="s">
        <v>428</v>
      </c>
      <c r="C106" s="9" t="s">
        <v>7</v>
      </c>
      <c r="D106" s="9">
        <v>1</v>
      </c>
      <c r="E106" s="21">
        <v>30551.52</v>
      </c>
      <c r="F106" s="21">
        <v>30551.52</v>
      </c>
    </row>
    <row r="107" spans="1:6" ht="90">
      <c r="A107" s="18" t="s">
        <v>429</v>
      </c>
      <c r="B107" s="19" t="s">
        <v>430</v>
      </c>
      <c r="C107" s="9" t="s">
        <v>4</v>
      </c>
      <c r="D107" s="9">
        <v>1</v>
      </c>
      <c r="E107" s="10">
        <v>233.24</v>
      </c>
      <c r="F107" s="10">
        <v>233.24</v>
      </c>
    </row>
    <row r="108" spans="1:6" ht="90">
      <c r="A108" s="18" t="s">
        <v>431</v>
      </c>
      <c r="B108" s="19" t="s">
        <v>432</v>
      </c>
      <c r="C108" s="9" t="s">
        <v>4</v>
      </c>
      <c r="D108" s="9">
        <v>1</v>
      </c>
      <c r="E108" s="10">
        <v>306.17</v>
      </c>
      <c r="F108" s="10">
        <v>306.17</v>
      </c>
    </row>
    <row r="109" spans="1:6" ht="60">
      <c r="A109" s="18" t="s">
        <v>433</v>
      </c>
      <c r="B109" s="19" t="s">
        <v>434</v>
      </c>
      <c r="C109" s="9" t="s">
        <v>7</v>
      </c>
      <c r="D109" s="9">
        <v>1</v>
      </c>
      <c r="E109" s="21">
        <v>2720.48</v>
      </c>
      <c r="F109" s="21">
        <v>2720.48</v>
      </c>
    </row>
    <row r="110" spans="1:6" ht="60">
      <c r="A110" s="18" t="s">
        <v>435</v>
      </c>
      <c r="B110" s="19" t="s">
        <v>436</v>
      </c>
      <c r="C110" s="9" t="s">
        <v>7</v>
      </c>
      <c r="D110" s="9">
        <v>1</v>
      </c>
      <c r="E110" s="21">
        <v>3173.81</v>
      </c>
      <c r="F110" s="21">
        <v>3173.81</v>
      </c>
    </row>
    <row r="111" spans="1:6" ht="90">
      <c r="A111" s="18" t="s">
        <v>437</v>
      </c>
      <c r="B111" s="19" t="s">
        <v>121</v>
      </c>
      <c r="C111" s="9" t="s">
        <v>6</v>
      </c>
      <c r="D111" s="9">
        <v>1</v>
      </c>
      <c r="E111" s="10">
        <v>47.59</v>
      </c>
      <c r="F111" s="10">
        <v>47.59</v>
      </c>
    </row>
    <row r="112" spans="1:6" ht="90">
      <c r="A112" s="18" t="s">
        <v>438</v>
      </c>
      <c r="B112" s="19" t="s">
        <v>122</v>
      </c>
      <c r="C112" s="9" t="s">
        <v>6</v>
      </c>
      <c r="D112" s="9">
        <v>1</v>
      </c>
      <c r="E112" s="10">
        <v>650.77</v>
      </c>
      <c r="F112" s="10">
        <v>650.77</v>
      </c>
    </row>
    <row r="113" spans="1:6" ht="75">
      <c r="A113" s="18" t="s">
        <v>439</v>
      </c>
      <c r="B113" s="19" t="s">
        <v>123</v>
      </c>
      <c r="C113" s="9" t="s">
        <v>6</v>
      </c>
      <c r="D113" s="9">
        <v>1</v>
      </c>
      <c r="E113" s="10">
        <v>348.62</v>
      </c>
      <c r="F113" s="10">
        <v>348.62</v>
      </c>
    </row>
    <row r="114" spans="1:6" ht="60">
      <c r="A114" s="20" t="s">
        <v>440</v>
      </c>
      <c r="B114" s="17" t="s">
        <v>441</v>
      </c>
      <c r="C114" s="9"/>
      <c r="D114" s="9"/>
      <c r="E114" s="10"/>
      <c r="F114" s="10"/>
    </row>
    <row r="115" spans="1:6" ht="90">
      <c r="A115" s="18" t="s">
        <v>442</v>
      </c>
      <c r="B115" s="19" t="s">
        <v>443</v>
      </c>
      <c r="C115" s="9" t="s">
        <v>4</v>
      </c>
      <c r="D115" s="9">
        <v>1</v>
      </c>
      <c r="E115" s="10">
        <v>619.27</v>
      </c>
      <c r="F115" s="10">
        <v>619.27</v>
      </c>
    </row>
    <row r="116" spans="1:6" ht="90">
      <c r="A116" s="18" t="s">
        <v>444</v>
      </c>
      <c r="B116" s="19" t="s">
        <v>445</v>
      </c>
      <c r="C116" s="9" t="s">
        <v>4</v>
      </c>
      <c r="D116" s="9">
        <v>1</v>
      </c>
      <c r="E116" s="10">
        <v>473.57</v>
      </c>
      <c r="F116" s="10">
        <v>473.57</v>
      </c>
    </row>
    <row r="117" spans="1:6" ht="105">
      <c r="A117" s="18" t="s">
        <v>446</v>
      </c>
      <c r="B117" s="19" t="s">
        <v>447</v>
      </c>
      <c r="C117" s="9" t="s">
        <v>4</v>
      </c>
      <c r="D117" s="9">
        <v>1</v>
      </c>
      <c r="E117" s="10">
        <v>417.7</v>
      </c>
      <c r="F117" s="10">
        <v>417.7</v>
      </c>
    </row>
    <row r="118" spans="1:6" ht="90">
      <c r="A118" s="18" t="s">
        <v>448</v>
      </c>
      <c r="B118" s="19" t="s">
        <v>449</v>
      </c>
      <c r="C118" s="9" t="s">
        <v>4</v>
      </c>
      <c r="D118" s="9">
        <v>1</v>
      </c>
      <c r="E118" s="10">
        <v>407.14</v>
      </c>
      <c r="F118" s="10">
        <v>407.14</v>
      </c>
    </row>
    <row r="119" spans="1:6" ht="90">
      <c r="A119" s="18" t="s">
        <v>450</v>
      </c>
      <c r="B119" s="19" t="s">
        <v>451</v>
      </c>
      <c r="C119" s="9" t="s">
        <v>7</v>
      </c>
      <c r="D119" s="9">
        <v>1</v>
      </c>
      <c r="E119" s="21">
        <v>12436.69</v>
      </c>
      <c r="F119" s="21">
        <v>12436.69</v>
      </c>
    </row>
    <row r="120" spans="1:6" ht="90">
      <c r="A120" s="18" t="s">
        <v>452</v>
      </c>
      <c r="B120" s="19" t="s">
        <v>453</v>
      </c>
      <c r="C120" s="9" t="s">
        <v>7</v>
      </c>
      <c r="D120" s="9">
        <v>1</v>
      </c>
      <c r="E120" s="21">
        <v>18682.72</v>
      </c>
      <c r="F120" s="21">
        <v>18682.72</v>
      </c>
    </row>
    <row r="121" spans="1:6" ht="90">
      <c r="A121" s="18" t="s">
        <v>454</v>
      </c>
      <c r="B121" s="19" t="s">
        <v>455</v>
      </c>
      <c r="C121" s="9" t="s">
        <v>7</v>
      </c>
      <c r="D121" s="9">
        <v>1</v>
      </c>
      <c r="E121" s="21">
        <v>23190.66</v>
      </c>
      <c r="F121" s="21">
        <v>23190.66</v>
      </c>
    </row>
    <row r="122" spans="1:6" ht="90">
      <c r="A122" s="18" t="s">
        <v>456</v>
      </c>
      <c r="B122" s="19" t="s">
        <v>457</v>
      </c>
      <c r="C122" s="9" t="s">
        <v>4</v>
      </c>
      <c r="D122" s="9">
        <v>1</v>
      </c>
      <c r="E122" s="10">
        <v>154.97</v>
      </c>
      <c r="F122" s="10">
        <v>154.97</v>
      </c>
    </row>
    <row r="123" spans="1:6" ht="105">
      <c r="A123" s="18" t="s">
        <v>458</v>
      </c>
      <c r="B123" s="19" t="s">
        <v>459</v>
      </c>
      <c r="C123" s="9" t="s">
        <v>4</v>
      </c>
      <c r="D123" s="9">
        <v>1</v>
      </c>
      <c r="E123" s="10">
        <v>207.71</v>
      </c>
      <c r="F123" s="10">
        <v>207.71</v>
      </c>
    </row>
    <row r="124" spans="1:6" ht="60">
      <c r="A124" s="18" t="s">
        <v>460</v>
      </c>
      <c r="B124" s="19" t="s">
        <v>461</v>
      </c>
      <c r="C124" s="9" t="s">
        <v>7</v>
      </c>
      <c r="D124" s="9">
        <v>1</v>
      </c>
      <c r="E124" s="21">
        <v>1672.69</v>
      </c>
      <c r="F124" s="21">
        <v>1672.69</v>
      </c>
    </row>
    <row r="125" spans="1:6" ht="60">
      <c r="A125" s="18" t="s">
        <v>462</v>
      </c>
      <c r="B125" s="19" t="s">
        <v>463</v>
      </c>
      <c r="C125" s="9" t="s">
        <v>7</v>
      </c>
      <c r="D125" s="9">
        <v>1</v>
      </c>
      <c r="E125" s="21">
        <v>1931.14</v>
      </c>
      <c r="F125" s="21">
        <v>1931.14</v>
      </c>
    </row>
    <row r="126" spans="1:6" ht="90">
      <c r="A126" s="18" t="s">
        <v>464</v>
      </c>
      <c r="B126" s="19" t="s">
        <v>465</v>
      </c>
      <c r="C126" s="9" t="s">
        <v>6</v>
      </c>
      <c r="D126" s="9">
        <v>1</v>
      </c>
      <c r="E126" s="10">
        <v>32.1</v>
      </c>
      <c r="F126" s="10">
        <v>32.1</v>
      </c>
    </row>
    <row r="127" spans="1:6">
      <c r="A127" s="20" t="s">
        <v>466</v>
      </c>
      <c r="B127" s="17" t="s">
        <v>10</v>
      </c>
      <c r="C127" s="9"/>
      <c r="D127" s="9"/>
      <c r="E127" s="10"/>
      <c r="F127" s="10"/>
    </row>
    <row r="128" spans="1:6">
      <c r="A128" s="20" t="s">
        <v>467</v>
      </c>
      <c r="B128" s="17" t="s">
        <v>468</v>
      </c>
      <c r="C128" s="9"/>
      <c r="D128" s="9"/>
      <c r="E128" s="10"/>
      <c r="F128" s="10"/>
    </row>
    <row r="129" spans="1:6" ht="30">
      <c r="A129" s="18" t="s">
        <v>469</v>
      </c>
      <c r="B129" s="19" t="s">
        <v>11</v>
      </c>
      <c r="C129" s="9" t="s">
        <v>5</v>
      </c>
      <c r="D129" s="9">
        <v>1</v>
      </c>
      <c r="E129" s="10">
        <v>46.09</v>
      </c>
      <c r="F129" s="10">
        <v>46.09</v>
      </c>
    </row>
    <row r="130" spans="1:6" ht="30">
      <c r="A130" s="18" t="s">
        <v>470</v>
      </c>
      <c r="B130" s="19" t="s">
        <v>471</v>
      </c>
      <c r="C130" s="9" t="s">
        <v>5</v>
      </c>
      <c r="D130" s="9">
        <v>1</v>
      </c>
      <c r="E130" s="10">
        <v>77.989999999999995</v>
      </c>
      <c r="F130" s="10">
        <v>77.989999999999995</v>
      </c>
    </row>
    <row r="131" spans="1:6" ht="30">
      <c r="A131" s="18" t="s">
        <v>472</v>
      </c>
      <c r="B131" s="19" t="s">
        <v>473</v>
      </c>
      <c r="C131" s="9" t="s">
        <v>5</v>
      </c>
      <c r="D131" s="9">
        <v>1</v>
      </c>
      <c r="E131" s="10">
        <v>11.33</v>
      </c>
      <c r="F131" s="10">
        <v>11.33</v>
      </c>
    </row>
    <row r="132" spans="1:6" ht="30">
      <c r="A132" s="18" t="s">
        <v>474</v>
      </c>
      <c r="B132" s="19" t="s">
        <v>475</v>
      </c>
      <c r="C132" s="9" t="s">
        <v>5</v>
      </c>
      <c r="D132" s="9">
        <v>1</v>
      </c>
      <c r="E132" s="10">
        <v>15.84</v>
      </c>
      <c r="F132" s="10">
        <v>15.84</v>
      </c>
    </row>
    <row r="133" spans="1:6" ht="30">
      <c r="A133" s="18" t="s">
        <v>476</v>
      </c>
      <c r="B133" s="19" t="s">
        <v>12</v>
      </c>
      <c r="C133" s="9" t="s">
        <v>4</v>
      </c>
      <c r="D133" s="9">
        <v>1</v>
      </c>
      <c r="E133" s="10">
        <v>24.11</v>
      </c>
      <c r="F133" s="10">
        <v>24.11</v>
      </c>
    </row>
    <row r="134" spans="1:6">
      <c r="A134" s="20" t="s">
        <v>477</v>
      </c>
      <c r="B134" s="17" t="s">
        <v>478</v>
      </c>
      <c r="C134" s="9"/>
      <c r="D134" s="9"/>
      <c r="E134" s="10"/>
      <c r="F134" s="10"/>
    </row>
    <row r="135" spans="1:6" ht="30">
      <c r="A135" s="18" t="s">
        <v>479</v>
      </c>
      <c r="B135" s="19" t="s">
        <v>13</v>
      </c>
      <c r="C135" s="9" t="s">
        <v>5</v>
      </c>
      <c r="D135" s="9">
        <v>1</v>
      </c>
      <c r="E135" s="10">
        <v>49.63</v>
      </c>
      <c r="F135" s="10">
        <v>49.63</v>
      </c>
    </row>
    <row r="136" spans="1:6" ht="45">
      <c r="A136" s="18" t="s">
        <v>480</v>
      </c>
      <c r="B136" s="19" t="s">
        <v>481</v>
      </c>
      <c r="C136" s="9" t="s">
        <v>5</v>
      </c>
      <c r="D136" s="9">
        <v>1</v>
      </c>
      <c r="E136" s="10">
        <v>111.17</v>
      </c>
      <c r="F136" s="10">
        <v>111.17</v>
      </c>
    </row>
    <row r="137" spans="1:6" ht="30">
      <c r="A137" s="18" t="s">
        <v>482</v>
      </c>
      <c r="B137" s="19" t="s">
        <v>483</v>
      </c>
      <c r="C137" s="9" t="s">
        <v>5</v>
      </c>
      <c r="D137" s="9">
        <v>1</v>
      </c>
      <c r="E137" s="10">
        <v>171.45</v>
      </c>
      <c r="F137" s="10">
        <v>171.45</v>
      </c>
    </row>
    <row r="138" spans="1:6">
      <c r="A138" s="18" t="s">
        <v>484</v>
      </c>
      <c r="B138" s="19" t="s">
        <v>485</v>
      </c>
      <c r="C138" s="9" t="s">
        <v>5</v>
      </c>
      <c r="D138" s="9">
        <v>1</v>
      </c>
      <c r="E138" s="10">
        <v>160.80000000000001</v>
      </c>
      <c r="F138" s="10">
        <v>160.80000000000001</v>
      </c>
    </row>
    <row r="139" spans="1:6" ht="75">
      <c r="A139" s="18" t="s">
        <v>486</v>
      </c>
      <c r="B139" s="19" t="s">
        <v>487</v>
      </c>
      <c r="C139" s="9" t="s">
        <v>5</v>
      </c>
      <c r="D139" s="9">
        <v>1</v>
      </c>
      <c r="E139" s="10">
        <v>147.38</v>
      </c>
      <c r="F139" s="10">
        <v>147.38</v>
      </c>
    </row>
    <row r="140" spans="1:6" ht="60">
      <c r="A140" s="18" t="s">
        <v>488</v>
      </c>
      <c r="B140" s="19" t="s">
        <v>489</v>
      </c>
      <c r="C140" s="9" t="s">
        <v>5</v>
      </c>
      <c r="D140" s="9">
        <v>1</v>
      </c>
      <c r="E140" s="10">
        <v>147.96</v>
      </c>
      <c r="F140" s="10">
        <v>147.96</v>
      </c>
    </row>
    <row r="141" spans="1:6" ht="30">
      <c r="A141" s="18" t="s">
        <v>490</v>
      </c>
      <c r="B141" s="19" t="s">
        <v>491</v>
      </c>
      <c r="C141" s="9" t="s">
        <v>5</v>
      </c>
      <c r="D141" s="9">
        <v>1</v>
      </c>
      <c r="E141" s="10">
        <v>126.68</v>
      </c>
      <c r="F141" s="10">
        <v>126.68</v>
      </c>
    </row>
    <row r="142" spans="1:6" ht="45">
      <c r="A142" s="18" t="s">
        <v>492</v>
      </c>
      <c r="B142" s="19" t="s">
        <v>493</v>
      </c>
      <c r="C142" s="9" t="s">
        <v>5</v>
      </c>
      <c r="D142" s="9">
        <v>1</v>
      </c>
      <c r="E142" s="10">
        <v>25.19</v>
      </c>
      <c r="F142" s="10">
        <v>25.19</v>
      </c>
    </row>
    <row r="143" spans="1:6" ht="30">
      <c r="A143" s="18" t="s">
        <v>494</v>
      </c>
      <c r="B143" s="19" t="s">
        <v>495</v>
      </c>
      <c r="C143" s="9" t="s">
        <v>5</v>
      </c>
      <c r="D143" s="9">
        <v>1</v>
      </c>
      <c r="E143" s="10">
        <v>6.38</v>
      </c>
      <c r="F143" s="10">
        <v>6.38</v>
      </c>
    </row>
    <row r="144" spans="1:6">
      <c r="A144" s="20" t="s">
        <v>496</v>
      </c>
      <c r="B144" s="17" t="s">
        <v>497</v>
      </c>
      <c r="C144" s="9"/>
      <c r="D144" s="9"/>
      <c r="E144" s="10"/>
      <c r="F144" s="10"/>
    </row>
    <row r="145" spans="1:6" ht="90">
      <c r="A145" s="18" t="s">
        <v>498</v>
      </c>
      <c r="B145" s="19" t="s">
        <v>499</v>
      </c>
      <c r="C145" s="9" t="s">
        <v>5</v>
      </c>
      <c r="D145" s="9">
        <v>1</v>
      </c>
      <c r="E145" s="10">
        <v>60.93</v>
      </c>
      <c r="F145" s="10">
        <v>60.93</v>
      </c>
    </row>
    <row r="146" spans="1:6" ht="75">
      <c r="A146" s="18" t="s">
        <v>500</v>
      </c>
      <c r="B146" s="19" t="s">
        <v>501</v>
      </c>
      <c r="C146" s="9" t="s">
        <v>7</v>
      </c>
      <c r="D146" s="9">
        <v>1</v>
      </c>
      <c r="E146" s="10">
        <v>21.27</v>
      </c>
      <c r="F146" s="10">
        <v>21.27</v>
      </c>
    </row>
    <row r="147" spans="1:6" ht="75">
      <c r="A147" s="18" t="s">
        <v>502</v>
      </c>
      <c r="B147" s="19" t="s">
        <v>503</v>
      </c>
      <c r="C147" s="9" t="s">
        <v>7</v>
      </c>
      <c r="D147" s="9">
        <v>1</v>
      </c>
      <c r="E147" s="10">
        <v>14.18</v>
      </c>
      <c r="F147" s="10">
        <v>14.18</v>
      </c>
    </row>
    <row r="148" spans="1:6">
      <c r="A148" s="20" t="s">
        <v>504</v>
      </c>
      <c r="B148" s="17" t="s">
        <v>505</v>
      </c>
      <c r="C148" s="9"/>
      <c r="D148" s="9"/>
      <c r="E148" s="10"/>
      <c r="F148" s="10"/>
    </row>
    <row r="149" spans="1:6">
      <c r="A149" s="20" t="s">
        <v>506</v>
      </c>
      <c r="B149" s="17" t="s">
        <v>14</v>
      </c>
      <c r="C149" s="9"/>
      <c r="D149" s="9"/>
      <c r="E149" s="10"/>
      <c r="F149" s="10"/>
    </row>
    <row r="150" spans="1:6" ht="45">
      <c r="A150" s="18" t="s">
        <v>507</v>
      </c>
      <c r="B150" s="19" t="s">
        <v>508</v>
      </c>
      <c r="C150" s="9" t="s">
        <v>5</v>
      </c>
      <c r="D150" s="9">
        <v>1</v>
      </c>
      <c r="E150" s="10">
        <v>535.66</v>
      </c>
      <c r="F150" s="10">
        <v>535.66</v>
      </c>
    </row>
    <row r="151" spans="1:6" ht="75">
      <c r="A151" s="18" t="s">
        <v>509</v>
      </c>
      <c r="B151" s="19" t="s">
        <v>15</v>
      </c>
      <c r="C151" s="9" t="s">
        <v>4</v>
      </c>
      <c r="D151" s="9">
        <v>1</v>
      </c>
      <c r="E151" s="10">
        <v>70.709999999999994</v>
      </c>
      <c r="F151" s="10">
        <v>70.709999999999994</v>
      </c>
    </row>
    <row r="152" spans="1:6" ht="45">
      <c r="A152" s="18" t="s">
        <v>510</v>
      </c>
      <c r="B152" s="19" t="s">
        <v>511</v>
      </c>
      <c r="C152" s="9" t="s">
        <v>5</v>
      </c>
      <c r="D152" s="9">
        <v>1</v>
      </c>
      <c r="E152" s="10">
        <v>610.96</v>
      </c>
      <c r="F152" s="10">
        <v>610.96</v>
      </c>
    </row>
    <row r="153" spans="1:6" ht="60">
      <c r="A153" s="18" t="s">
        <v>512</v>
      </c>
      <c r="B153" s="19" t="s">
        <v>16</v>
      </c>
      <c r="C153" s="9" t="s">
        <v>5</v>
      </c>
      <c r="D153" s="9">
        <v>1</v>
      </c>
      <c r="E153" s="10">
        <v>538.04</v>
      </c>
      <c r="F153" s="10">
        <v>538.04</v>
      </c>
    </row>
    <row r="154" spans="1:6" ht="45">
      <c r="A154" s="18" t="s">
        <v>513</v>
      </c>
      <c r="B154" s="19" t="s">
        <v>167</v>
      </c>
      <c r="C154" s="9" t="s">
        <v>5</v>
      </c>
      <c r="D154" s="9">
        <v>1</v>
      </c>
      <c r="E154" s="10">
        <v>556.29</v>
      </c>
      <c r="F154" s="10">
        <v>556.29</v>
      </c>
    </row>
    <row r="155" spans="1:6" ht="45">
      <c r="A155" s="18" t="s">
        <v>514</v>
      </c>
      <c r="B155" s="19" t="s">
        <v>135</v>
      </c>
      <c r="C155" s="9" t="s">
        <v>5</v>
      </c>
      <c r="D155" s="9">
        <v>1</v>
      </c>
      <c r="E155" s="10">
        <v>574.05999999999995</v>
      </c>
      <c r="F155" s="10">
        <v>574.05999999999995</v>
      </c>
    </row>
    <row r="156" spans="1:6" ht="45">
      <c r="A156" s="18" t="s">
        <v>515</v>
      </c>
      <c r="B156" s="19" t="s">
        <v>17</v>
      </c>
      <c r="C156" s="9" t="s">
        <v>5</v>
      </c>
      <c r="D156" s="9">
        <v>1</v>
      </c>
      <c r="E156" s="10">
        <v>593.5</v>
      </c>
      <c r="F156" s="10">
        <v>593.5</v>
      </c>
    </row>
    <row r="157" spans="1:6" ht="75">
      <c r="A157" s="18" t="s">
        <v>516</v>
      </c>
      <c r="B157" s="19" t="s">
        <v>136</v>
      </c>
      <c r="C157" s="9" t="s">
        <v>4</v>
      </c>
      <c r="D157" s="9">
        <v>1</v>
      </c>
      <c r="E157" s="10">
        <v>86.09</v>
      </c>
      <c r="F157" s="10">
        <v>86.09</v>
      </c>
    </row>
    <row r="158" spans="1:6" ht="75">
      <c r="A158" s="18" t="s">
        <v>517</v>
      </c>
      <c r="B158" s="19" t="s">
        <v>139</v>
      </c>
      <c r="C158" s="9" t="s">
        <v>5</v>
      </c>
      <c r="D158" s="9">
        <v>1</v>
      </c>
      <c r="E158" s="10">
        <v>499.22</v>
      </c>
      <c r="F158" s="10">
        <v>499.22</v>
      </c>
    </row>
    <row r="159" spans="1:6" ht="75">
      <c r="A159" s="18" t="s">
        <v>518</v>
      </c>
      <c r="B159" s="19" t="s">
        <v>519</v>
      </c>
      <c r="C159" s="9" t="s">
        <v>5</v>
      </c>
      <c r="D159" s="9">
        <v>1</v>
      </c>
      <c r="E159" s="10">
        <v>519.52</v>
      </c>
      <c r="F159" s="10">
        <v>519.52</v>
      </c>
    </row>
    <row r="160" spans="1:6" ht="45">
      <c r="A160" s="18" t="s">
        <v>520</v>
      </c>
      <c r="B160" s="19" t="s">
        <v>18</v>
      </c>
      <c r="C160" s="9" t="s">
        <v>19</v>
      </c>
      <c r="D160" s="9">
        <v>1</v>
      </c>
      <c r="E160" s="10">
        <v>11.65</v>
      </c>
      <c r="F160" s="10">
        <v>11.65</v>
      </c>
    </row>
    <row r="161" spans="1:6" ht="45">
      <c r="A161" s="18" t="s">
        <v>521</v>
      </c>
      <c r="B161" s="19" t="s">
        <v>522</v>
      </c>
      <c r="C161" s="9" t="s">
        <v>19</v>
      </c>
      <c r="D161" s="9">
        <v>1</v>
      </c>
      <c r="E161" s="10">
        <v>11.82</v>
      </c>
      <c r="F161" s="10">
        <v>11.82</v>
      </c>
    </row>
    <row r="162" spans="1:6" ht="45">
      <c r="A162" s="18" t="s">
        <v>523</v>
      </c>
      <c r="B162" s="19" t="s">
        <v>20</v>
      </c>
      <c r="C162" s="9" t="s">
        <v>19</v>
      </c>
      <c r="D162" s="9">
        <v>1</v>
      </c>
      <c r="E162" s="10">
        <v>13.45</v>
      </c>
      <c r="F162" s="10">
        <v>13.45</v>
      </c>
    </row>
    <row r="163" spans="1:6" ht="75">
      <c r="A163" s="18" t="s">
        <v>524</v>
      </c>
      <c r="B163" s="19" t="s">
        <v>525</v>
      </c>
      <c r="C163" s="9" t="s">
        <v>4</v>
      </c>
      <c r="D163" s="9">
        <v>1</v>
      </c>
      <c r="E163" s="10">
        <v>125.36</v>
      </c>
      <c r="F163" s="10">
        <v>125.36</v>
      </c>
    </row>
    <row r="164" spans="1:6" ht="75">
      <c r="A164" s="18" t="s">
        <v>526</v>
      </c>
      <c r="B164" s="19" t="s">
        <v>527</v>
      </c>
      <c r="C164" s="9" t="s">
        <v>4</v>
      </c>
      <c r="D164" s="9">
        <v>1</v>
      </c>
      <c r="E164" s="10">
        <v>88.12</v>
      </c>
      <c r="F164" s="10">
        <v>88.12</v>
      </c>
    </row>
    <row r="165" spans="1:6" ht="75">
      <c r="A165" s="18" t="s">
        <v>528</v>
      </c>
      <c r="B165" s="19" t="s">
        <v>529</v>
      </c>
      <c r="C165" s="9" t="s">
        <v>5</v>
      </c>
      <c r="D165" s="9">
        <v>1</v>
      </c>
      <c r="E165" s="10">
        <v>539.82000000000005</v>
      </c>
      <c r="F165" s="10">
        <v>539.82000000000005</v>
      </c>
    </row>
    <row r="166" spans="1:6">
      <c r="A166" s="20" t="s">
        <v>530</v>
      </c>
      <c r="B166" s="17" t="s">
        <v>21</v>
      </c>
      <c r="C166" s="9"/>
      <c r="D166" s="9"/>
      <c r="E166" s="10"/>
      <c r="F166" s="10"/>
    </row>
    <row r="167" spans="1:6" ht="45">
      <c r="A167" s="18" t="s">
        <v>531</v>
      </c>
      <c r="B167" s="19" t="s">
        <v>511</v>
      </c>
      <c r="C167" s="9" t="s">
        <v>5</v>
      </c>
      <c r="D167" s="9">
        <v>1</v>
      </c>
      <c r="E167" s="10">
        <v>700.97</v>
      </c>
      <c r="F167" s="10">
        <v>700.97</v>
      </c>
    </row>
    <row r="168" spans="1:6" ht="45">
      <c r="A168" s="18" t="s">
        <v>532</v>
      </c>
      <c r="B168" s="19" t="s">
        <v>167</v>
      </c>
      <c r="C168" s="9" t="s">
        <v>5</v>
      </c>
      <c r="D168" s="9">
        <v>1</v>
      </c>
      <c r="E168" s="10">
        <v>646.29999999999995</v>
      </c>
      <c r="F168" s="10">
        <v>646.29999999999995</v>
      </c>
    </row>
    <row r="169" spans="1:6" ht="45">
      <c r="A169" s="18" t="s">
        <v>533</v>
      </c>
      <c r="B169" s="19" t="s">
        <v>135</v>
      </c>
      <c r="C169" s="9" t="s">
        <v>5</v>
      </c>
      <c r="D169" s="9">
        <v>1</v>
      </c>
      <c r="E169" s="10">
        <v>664.07</v>
      </c>
      <c r="F169" s="10">
        <v>664.07</v>
      </c>
    </row>
    <row r="170" spans="1:6" ht="45">
      <c r="A170" s="18" t="s">
        <v>534</v>
      </c>
      <c r="B170" s="19" t="s">
        <v>17</v>
      </c>
      <c r="C170" s="9" t="s">
        <v>5</v>
      </c>
      <c r="D170" s="9">
        <v>1</v>
      </c>
      <c r="E170" s="10">
        <v>683.51</v>
      </c>
      <c r="F170" s="10">
        <v>683.51</v>
      </c>
    </row>
    <row r="171" spans="1:6" ht="45">
      <c r="A171" s="18" t="s">
        <v>535</v>
      </c>
      <c r="B171" s="19" t="s">
        <v>18</v>
      </c>
      <c r="C171" s="9" t="s">
        <v>19</v>
      </c>
      <c r="D171" s="9">
        <v>1</v>
      </c>
      <c r="E171" s="10">
        <v>11.65</v>
      </c>
      <c r="F171" s="10">
        <v>11.65</v>
      </c>
    </row>
    <row r="172" spans="1:6" ht="75">
      <c r="A172" s="18" t="s">
        <v>536</v>
      </c>
      <c r="B172" s="19" t="s">
        <v>537</v>
      </c>
      <c r="C172" s="9" t="s">
        <v>5</v>
      </c>
      <c r="D172" s="9">
        <v>1</v>
      </c>
      <c r="E172" s="10">
        <v>436.68</v>
      </c>
      <c r="F172" s="10">
        <v>436.68</v>
      </c>
    </row>
    <row r="173" spans="1:6" ht="75">
      <c r="A173" s="18" t="s">
        <v>538</v>
      </c>
      <c r="B173" s="19" t="s">
        <v>539</v>
      </c>
      <c r="C173" s="9" t="s">
        <v>5</v>
      </c>
      <c r="D173" s="9">
        <v>1</v>
      </c>
      <c r="E173" s="10">
        <v>458.14</v>
      </c>
      <c r="F173" s="10">
        <v>458.14</v>
      </c>
    </row>
    <row r="174" spans="1:6" ht="75">
      <c r="A174" s="18" t="s">
        <v>540</v>
      </c>
      <c r="B174" s="19" t="s">
        <v>541</v>
      </c>
      <c r="C174" s="9" t="s">
        <v>5</v>
      </c>
      <c r="D174" s="9">
        <v>1</v>
      </c>
      <c r="E174" s="10">
        <v>479.61</v>
      </c>
      <c r="F174" s="10">
        <v>479.61</v>
      </c>
    </row>
    <row r="175" spans="1:6" ht="45">
      <c r="A175" s="18" t="s">
        <v>542</v>
      </c>
      <c r="B175" s="19" t="s">
        <v>140</v>
      </c>
      <c r="C175" s="9" t="s">
        <v>19</v>
      </c>
      <c r="D175" s="9">
        <v>1</v>
      </c>
      <c r="E175" s="10">
        <v>11.82</v>
      </c>
      <c r="F175" s="10">
        <v>11.82</v>
      </c>
    </row>
    <row r="176" spans="1:6" ht="45">
      <c r="A176" s="18" t="s">
        <v>543</v>
      </c>
      <c r="B176" s="19" t="s">
        <v>20</v>
      </c>
      <c r="C176" s="9" t="s">
        <v>19</v>
      </c>
      <c r="D176" s="9">
        <v>1</v>
      </c>
      <c r="E176" s="10">
        <v>13.45</v>
      </c>
      <c r="F176" s="10">
        <v>13.45</v>
      </c>
    </row>
    <row r="177" spans="1:6" ht="105">
      <c r="A177" s="18" t="s">
        <v>544</v>
      </c>
      <c r="B177" s="19" t="s">
        <v>545</v>
      </c>
      <c r="C177" s="9" t="s">
        <v>4</v>
      </c>
      <c r="D177" s="9">
        <v>1</v>
      </c>
      <c r="E177" s="10">
        <v>101.86</v>
      </c>
      <c r="F177" s="10">
        <v>101.86</v>
      </c>
    </row>
    <row r="178" spans="1:6" ht="105">
      <c r="A178" s="18" t="s">
        <v>546</v>
      </c>
      <c r="B178" s="19" t="s">
        <v>22</v>
      </c>
      <c r="C178" s="9" t="s">
        <v>4</v>
      </c>
      <c r="D178" s="9">
        <v>1</v>
      </c>
      <c r="E178" s="10">
        <v>122.21</v>
      </c>
      <c r="F178" s="10">
        <v>122.21</v>
      </c>
    </row>
    <row r="179" spans="1:6">
      <c r="A179" s="20" t="s">
        <v>547</v>
      </c>
      <c r="B179" s="17" t="s">
        <v>548</v>
      </c>
      <c r="C179" s="9"/>
      <c r="D179" s="9"/>
      <c r="E179" s="10"/>
      <c r="F179" s="10"/>
    </row>
    <row r="180" spans="1:6" ht="45">
      <c r="A180" s="18" t="s">
        <v>549</v>
      </c>
      <c r="B180" s="19" t="s">
        <v>550</v>
      </c>
      <c r="C180" s="9" t="s">
        <v>4</v>
      </c>
      <c r="D180" s="9">
        <v>1</v>
      </c>
      <c r="E180" s="10">
        <v>118.53</v>
      </c>
      <c r="F180" s="10">
        <v>118.53</v>
      </c>
    </row>
    <row r="181" spans="1:6">
      <c r="A181" s="20" t="s">
        <v>551</v>
      </c>
      <c r="B181" s="17" t="s">
        <v>552</v>
      </c>
      <c r="C181" s="9"/>
      <c r="D181" s="9"/>
      <c r="E181" s="10"/>
      <c r="F181" s="10"/>
    </row>
    <row r="182" spans="1:6" ht="60">
      <c r="A182" s="18" t="s">
        <v>553</v>
      </c>
      <c r="B182" s="19" t="s">
        <v>554</v>
      </c>
      <c r="C182" s="9" t="s">
        <v>4</v>
      </c>
      <c r="D182" s="9">
        <v>1</v>
      </c>
      <c r="E182" s="10">
        <v>112.42</v>
      </c>
      <c r="F182" s="10">
        <v>112.42</v>
      </c>
    </row>
    <row r="183" spans="1:6" ht="60">
      <c r="A183" s="18" t="s">
        <v>555</v>
      </c>
      <c r="B183" s="19" t="s">
        <v>556</v>
      </c>
      <c r="C183" s="9" t="s">
        <v>4</v>
      </c>
      <c r="D183" s="9">
        <v>1</v>
      </c>
      <c r="E183" s="10">
        <v>124.37</v>
      </c>
      <c r="F183" s="10">
        <v>124.37</v>
      </c>
    </row>
    <row r="184" spans="1:6">
      <c r="A184" s="20" t="s">
        <v>557</v>
      </c>
      <c r="B184" s="17" t="s">
        <v>23</v>
      </c>
      <c r="C184" s="9"/>
      <c r="D184" s="9"/>
      <c r="E184" s="10"/>
      <c r="F184" s="10"/>
    </row>
    <row r="185" spans="1:6" ht="75">
      <c r="A185" s="18" t="s">
        <v>558</v>
      </c>
      <c r="B185" s="19" t="s">
        <v>559</v>
      </c>
      <c r="C185" s="9" t="s">
        <v>6</v>
      </c>
      <c r="D185" s="9">
        <v>1</v>
      </c>
      <c r="E185" s="10">
        <v>73.489999999999995</v>
      </c>
      <c r="F185" s="10">
        <v>73.489999999999995</v>
      </c>
    </row>
    <row r="186" spans="1:6">
      <c r="A186" s="20" t="s">
        <v>560</v>
      </c>
      <c r="B186" s="17" t="s">
        <v>561</v>
      </c>
      <c r="C186" s="9"/>
      <c r="D186" s="9"/>
      <c r="E186" s="10"/>
      <c r="F186" s="10"/>
    </row>
    <row r="187" spans="1:6" ht="30">
      <c r="A187" s="18" t="s">
        <v>562</v>
      </c>
      <c r="B187" s="19" t="s">
        <v>563</v>
      </c>
      <c r="C187" s="9" t="s">
        <v>5</v>
      </c>
      <c r="D187" s="9">
        <v>1</v>
      </c>
      <c r="E187" s="21">
        <v>2392.9899999999998</v>
      </c>
      <c r="F187" s="21">
        <v>2392.9899999999998</v>
      </c>
    </row>
    <row r="188" spans="1:6" ht="60">
      <c r="A188" s="18" t="s">
        <v>564</v>
      </c>
      <c r="B188" s="19" t="s">
        <v>565</v>
      </c>
      <c r="C188" s="9" t="s">
        <v>4</v>
      </c>
      <c r="D188" s="9">
        <v>1</v>
      </c>
      <c r="E188" s="10">
        <v>119.65</v>
      </c>
      <c r="F188" s="10">
        <v>119.65</v>
      </c>
    </row>
    <row r="189" spans="1:6" ht="45">
      <c r="A189" s="18" t="s">
        <v>566</v>
      </c>
      <c r="B189" s="19" t="s">
        <v>567</v>
      </c>
      <c r="C189" s="9" t="s">
        <v>4</v>
      </c>
      <c r="D189" s="9">
        <v>1</v>
      </c>
      <c r="E189" s="10">
        <v>70.900000000000006</v>
      </c>
      <c r="F189" s="10">
        <v>70.900000000000006</v>
      </c>
    </row>
    <row r="190" spans="1:6" ht="60">
      <c r="A190" s="18" t="s">
        <v>568</v>
      </c>
      <c r="B190" s="19" t="s">
        <v>569</v>
      </c>
      <c r="C190" s="9" t="s">
        <v>4</v>
      </c>
      <c r="D190" s="9">
        <v>1</v>
      </c>
      <c r="E190" s="10">
        <v>21.27</v>
      </c>
      <c r="F190" s="10">
        <v>21.27</v>
      </c>
    </row>
    <row r="191" spans="1:6" ht="45">
      <c r="A191" s="18" t="s">
        <v>570</v>
      </c>
      <c r="B191" s="19" t="s">
        <v>571</v>
      </c>
      <c r="C191" s="9" t="s">
        <v>4</v>
      </c>
      <c r="D191" s="9">
        <v>1</v>
      </c>
      <c r="E191" s="10">
        <v>64.34</v>
      </c>
      <c r="F191" s="10">
        <v>64.34</v>
      </c>
    </row>
    <row r="192" spans="1:6">
      <c r="A192" s="18" t="s">
        <v>572</v>
      </c>
      <c r="B192" s="19" t="s">
        <v>573</v>
      </c>
      <c r="C192" s="9" t="s">
        <v>19</v>
      </c>
      <c r="D192" s="9">
        <v>1</v>
      </c>
      <c r="E192" s="10">
        <v>4</v>
      </c>
      <c r="F192" s="10">
        <v>4</v>
      </c>
    </row>
    <row r="193" spans="1:6" ht="60">
      <c r="A193" s="18" t="s">
        <v>574</v>
      </c>
      <c r="B193" s="19" t="s">
        <v>575</v>
      </c>
      <c r="C193" s="9" t="s">
        <v>4</v>
      </c>
      <c r="D193" s="9">
        <v>1</v>
      </c>
      <c r="E193" s="10">
        <v>371.29</v>
      </c>
      <c r="F193" s="10">
        <v>371.29</v>
      </c>
    </row>
    <row r="194" spans="1:6" ht="45">
      <c r="A194" s="18" t="s">
        <v>576</v>
      </c>
      <c r="B194" s="19" t="s">
        <v>577</v>
      </c>
      <c r="C194" s="9" t="s">
        <v>5</v>
      </c>
      <c r="D194" s="9">
        <v>1</v>
      </c>
      <c r="E194" s="21">
        <v>6849.13</v>
      </c>
      <c r="F194" s="21">
        <v>6849.13</v>
      </c>
    </row>
    <row r="195" spans="1:6" ht="30">
      <c r="A195" s="18" t="s">
        <v>578</v>
      </c>
      <c r="B195" s="19" t="s">
        <v>579</v>
      </c>
      <c r="C195" s="9" t="s">
        <v>4</v>
      </c>
      <c r="D195" s="9">
        <v>1</v>
      </c>
      <c r="E195" s="10">
        <v>71.33</v>
      </c>
      <c r="F195" s="10">
        <v>71.33</v>
      </c>
    </row>
    <row r="196" spans="1:6" ht="45">
      <c r="A196" s="18" t="s">
        <v>580</v>
      </c>
      <c r="B196" s="19" t="s">
        <v>581</v>
      </c>
      <c r="C196" s="9" t="s">
        <v>4</v>
      </c>
      <c r="D196" s="9">
        <v>1</v>
      </c>
      <c r="E196" s="10">
        <v>13.88</v>
      </c>
      <c r="F196" s="10">
        <v>13.88</v>
      </c>
    </row>
    <row r="197" spans="1:6" ht="75">
      <c r="A197" s="18" t="s">
        <v>582</v>
      </c>
      <c r="B197" s="19" t="s">
        <v>583</v>
      </c>
      <c r="C197" s="9" t="s">
        <v>5</v>
      </c>
      <c r="D197" s="9">
        <v>1</v>
      </c>
      <c r="E197" s="21">
        <v>2818.73</v>
      </c>
      <c r="F197" s="21">
        <v>2818.73</v>
      </c>
    </row>
    <row r="198" spans="1:6" ht="45">
      <c r="A198" s="18" t="s">
        <v>584</v>
      </c>
      <c r="B198" s="19" t="s">
        <v>585</v>
      </c>
      <c r="C198" s="9" t="s">
        <v>4</v>
      </c>
      <c r="D198" s="9">
        <v>1</v>
      </c>
      <c r="E198" s="10">
        <v>88.33</v>
      </c>
      <c r="F198" s="10">
        <v>88.33</v>
      </c>
    </row>
    <row r="199" spans="1:6" ht="90">
      <c r="A199" s="20" t="s">
        <v>586</v>
      </c>
      <c r="B199" s="17" t="s">
        <v>587</v>
      </c>
      <c r="C199" s="9"/>
      <c r="D199" s="9"/>
      <c r="E199" s="10"/>
      <c r="F199" s="10"/>
    </row>
    <row r="200" spans="1:6" ht="105">
      <c r="A200" s="18" t="s">
        <v>588</v>
      </c>
      <c r="B200" s="19" t="s">
        <v>589</v>
      </c>
      <c r="C200" s="9" t="s">
        <v>6</v>
      </c>
      <c r="D200" s="9">
        <v>1</v>
      </c>
      <c r="E200" s="10">
        <v>576.63</v>
      </c>
      <c r="F200" s="10">
        <v>576.63</v>
      </c>
    </row>
    <row r="201" spans="1:6" ht="105">
      <c r="A201" s="18" t="s">
        <v>590</v>
      </c>
      <c r="B201" s="19" t="s">
        <v>591</v>
      </c>
      <c r="C201" s="9" t="s">
        <v>6</v>
      </c>
      <c r="D201" s="9">
        <v>1</v>
      </c>
      <c r="E201" s="10">
        <v>914.62</v>
      </c>
      <c r="F201" s="10">
        <v>914.62</v>
      </c>
    </row>
    <row r="202" spans="1:6" ht="105">
      <c r="A202" s="18" t="s">
        <v>592</v>
      </c>
      <c r="B202" s="19" t="s">
        <v>593</v>
      </c>
      <c r="C202" s="9" t="s">
        <v>6</v>
      </c>
      <c r="D202" s="9">
        <v>1</v>
      </c>
      <c r="E202" s="21">
        <v>1294.03</v>
      </c>
      <c r="F202" s="21">
        <v>1294.03</v>
      </c>
    </row>
    <row r="203" spans="1:6" ht="105">
      <c r="A203" s="18" t="s">
        <v>594</v>
      </c>
      <c r="B203" s="19" t="s">
        <v>595</v>
      </c>
      <c r="C203" s="9" t="s">
        <v>6</v>
      </c>
      <c r="D203" s="9">
        <v>1</v>
      </c>
      <c r="E203" s="21">
        <v>1699.06</v>
      </c>
      <c r="F203" s="21">
        <v>1699.06</v>
      </c>
    </row>
    <row r="204" spans="1:6">
      <c r="A204" s="20" t="s">
        <v>596</v>
      </c>
      <c r="B204" s="17" t="s">
        <v>24</v>
      </c>
      <c r="C204" s="9"/>
      <c r="D204" s="9"/>
      <c r="E204" s="10"/>
      <c r="F204" s="10"/>
    </row>
    <row r="205" spans="1:6">
      <c r="A205" s="20" t="s">
        <v>597</v>
      </c>
      <c r="B205" s="17" t="s">
        <v>598</v>
      </c>
      <c r="C205" s="9"/>
      <c r="D205" s="9"/>
      <c r="E205" s="10"/>
      <c r="F205" s="10"/>
    </row>
    <row r="206" spans="1:6" ht="60">
      <c r="A206" s="18" t="s">
        <v>599</v>
      </c>
      <c r="B206" s="19" t="s">
        <v>600</v>
      </c>
      <c r="C206" s="9" t="s">
        <v>4</v>
      </c>
      <c r="D206" s="9">
        <v>1</v>
      </c>
      <c r="E206" s="10">
        <v>128.68</v>
      </c>
      <c r="F206" s="10">
        <v>128.68</v>
      </c>
    </row>
    <row r="207" spans="1:6" ht="45">
      <c r="A207" s="18" t="s">
        <v>601</v>
      </c>
      <c r="B207" s="19" t="s">
        <v>602</v>
      </c>
      <c r="C207" s="9" t="s">
        <v>5</v>
      </c>
      <c r="D207" s="9">
        <v>1</v>
      </c>
      <c r="E207" s="10">
        <v>448.49</v>
      </c>
      <c r="F207" s="10">
        <v>448.49</v>
      </c>
    </row>
    <row r="208" spans="1:6" ht="75">
      <c r="A208" s="18" t="s">
        <v>603</v>
      </c>
      <c r="B208" s="19" t="s">
        <v>604</v>
      </c>
      <c r="C208" s="9" t="s">
        <v>4</v>
      </c>
      <c r="D208" s="9">
        <v>1</v>
      </c>
      <c r="E208" s="10">
        <v>158.47</v>
      </c>
      <c r="F208" s="10">
        <v>158.47</v>
      </c>
    </row>
    <row r="209" spans="1:6">
      <c r="A209" s="20" t="s">
        <v>605</v>
      </c>
      <c r="B209" s="17" t="s">
        <v>606</v>
      </c>
      <c r="C209" s="9"/>
      <c r="D209" s="9"/>
      <c r="E209" s="10"/>
      <c r="F209" s="10"/>
    </row>
    <row r="210" spans="1:6" ht="90">
      <c r="A210" s="18" t="s">
        <v>607</v>
      </c>
      <c r="B210" s="19" t="s">
        <v>608</v>
      </c>
      <c r="C210" s="9" t="s">
        <v>4</v>
      </c>
      <c r="D210" s="9">
        <v>1</v>
      </c>
      <c r="E210" s="10">
        <v>118.22</v>
      </c>
      <c r="F210" s="10">
        <v>118.22</v>
      </c>
    </row>
    <row r="211" spans="1:6" ht="45">
      <c r="A211" s="18" t="s">
        <v>609</v>
      </c>
      <c r="B211" s="19" t="s">
        <v>610</v>
      </c>
      <c r="C211" s="9" t="s">
        <v>7</v>
      </c>
      <c r="D211" s="9">
        <v>1</v>
      </c>
      <c r="E211" s="10">
        <v>390.67</v>
      </c>
      <c r="F211" s="10">
        <v>390.67</v>
      </c>
    </row>
    <row r="212" spans="1:6" ht="60">
      <c r="A212" s="18" t="s">
        <v>611</v>
      </c>
      <c r="B212" s="19" t="s">
        <v>612</v>
      </c>
      <c r="C212" s="9" t="s">
        <v>4</v>
      </c>
      <c r="D212" s="9">
        <v>1</v>
      </c>
      <c r="E212" s="10">
        <v>413.69</v>
      </c>
      <c r="F212" s="10">
        <v>413.69</v>
      </c>
    </row>
    <row r="213" spans="1:6" ht="45">
      <c r="A213" s="18" t="s">
        <v>613</v>
      </c>
      <c r="B213" s="19" t="s">
        <v>614</v>
      </c>
      <c r="C213" s="9" t="s">
        <v>4</v>
      </c>
      <c r="D213" s="9">
        <v>1</v>
      </c>
      <c r="E213" s="10">
        <v>412.3</v>
      </c>
      <c r="F213" s="10">
        <v>412.3</v>
      </c>
    </row>
    <row r="214" spans="1:6" ht="75">
      <c r="A214" s="18" t="s">
        <v>615</v>
      </c>
      <c r="B214" s="19" t="s">
        <v>616</v>
      </c>
      <c r="C214" s="9" t="s">
        <v>4</v>
      </c>
      <c r="D214" s="9">
        <v>1</v>
      </c>
      <c r="E214" s="10">
        <v>117.92</v>
      </c>
      <c r="F214" s="10">
        <v>117.92</v>
      </c>
    </row>
    <row r="215" spans="1:6">
      <c r="A215" s="20" t="s">
        <v>617</v>
      </c>
      <c r="B215" s="17" t="s">
        <v>618</v>
      </c>
      <c r="C215" s="9"/>
      <c r="D215" s="9"/>
      <c r="E215" s="10"/>
      <c r="F215" s="10"/>
    </row>
    <row r="216" spans="1:6" ht="45">
      <c r="A216" s="18" t="s">
        <v>619</v>
      </c>
      <c r="B216" s="19" t="s">
        <v>25</v>
      </c>
      <c r="C216" s="9" t="s">
        <v>6</v>
      </c>
      <c r="D216" s="9">
        <v>1</v>
      </c>
      <c r="E216" s="10">
        <v>8.86</v>
      </c>
      <c r="F216" s="10">
        <v>8.86</v>
      </c>
    </row>
    <row r="217" spans="1:6" ht="45">
      <c r="A217" s="18" t="s">
        <v>620</v>
      </c>
      <c r="B217" s="19" t="s">
        <v>621</v>
      </c>
      <c r="C217" s="9" t="s">
        <v>6</v>
      </c>
      <c r="D217" s="9">
        <v>1</v>
      </c>
      <c r="E217" s="10">
        <v>79.61</v>
      </c>
      <c r="F217" s="10">
        <v>79.61</v>
      </c>
    </row>
    <row r="218" spans="1:6">
      <c r="A218" s="20" t="s">
        <v>622</v>
      </c>
      <c r="B218" s="17" t="s">
        <v>623</v>
      </c>
      <c r="C218" s="9"/>
      <c r="D218" s="9"/>
      <c r="E218" s="10"/>
      <c r="F218" s="10"/>
    </row>
    <row r="219" spans="1:6" ht="90">
      <c r="A219" s="18" t="s">
        <v>624</v>
      </c>
      <c r="B219" s="19" t="s">
        <v>625</v>
      </c>
      <c r="C219" s="9" t="s">
        <v>4</v>
      </c>
      <c r="D219" s="9">
        <v>1</v>
      </c>
      <c r="E219" s="10">
        <v>103.68</v>
      </c>
      <c r="F219" s="10">
        <v>103.68</v>
      </c>
    </row>
    <row r="220" spans="1:6" ht="90">
      <c r="A220" s="18" t="s">
        <v>626</v>
      </c>
      <c r="B220" s="19" t="s">
        <v>627</v>
      </c>
      <c r="C220" s="9" t="s">
        <v>4</v>
      </c>
      <c r="D220" s="9">
        <v>1</v>
      </c>
      <c r="E220" s="10">
        <v>194.17</v>
      </c>
      <c r="F220" s="10">
        <v>194.17</v>
      </c>
    </row>
    <row r="221" spans="1:6" ht="90">
      <c r="A221" s="18" t="s">
        <v>628</v>
      </c>
      <c r="B221" s="19" t="s">
        <v>629</v>
      </c>
      <c r="C221" s="9" t="s">
        <v>4</v>
      </c>
      <c r="D221" s="9">
        <v>1</v>
      </c>
      <c r="E221" s="10">
        <v>72.77</v>
      </c>
      <c r="F221" s="10">
        <v>72.77</v>
      </c>
    </row>
    <row r="222" spans="1:6" ht="45">
      <c r="A222" s="20" t="s">
        <v>630</v>
      </c>
      <c r="B222" s="17" t="s">
        <v>631</v>
      </c>
      <c r="C222" s="9"/>
      <c r="D222" s="9"/>
      <c r="E222" s="10"/>
      <c r="F222" s="10"/>
    </row>
    <row r="223" spans="1:6" ht="90">
      <c r="A223" s="18" t="s">
        <v>632</v>
      </c>
      <c r="B223" s="19" t="s">
        <v>26</v>
      </c>
      <c r="C223" s="9" t="s">
        <v>4</v>
      </c>
      <c r="D223" s="9">
        <v>1</v>
      </c>
      <c r="E223" s="10">
        <v>54.23</v>
      </c>
      <c r="F223" s="10">
        <v>54.23</v>
      </c>
    </row>
    <row r="224" spans="1:6" ht="90">
      <c r="A224" s="18" t="s">
        <v>633</v>
      </c>
      <c r="B224" s="19" t="s">
        <v>27</v>
      </c>
      <c r="C224" s="9" t="s">
        <v>4</v>
      </c>
      <c r="D224" s="9">
        <v>1</v>
      </c>
      <c r="E224" s="10">
        <v>67.02</v>
      </c>
      <c r="F224" s="10">
        <v>67.02</v>
      </c>
    </row>
    <row r="225" spans="1:6" ht="90">
      <c r="A225" s="18" t="s">
        <v>634</v>
      </c>
      <c r="B225" s="19" t="s">
        <v>635</v>
      </c>
      <c r="C225" s="9" t="s">
        <v>4</v>
      </c>
      <c r="D225" s="9">
        <v>1</v>
      </c>
      <c r="E225" s="10">
        <v>80.06</v>
      </c>
      <c r="F225" s="10">
        <v>80.06</v>
      </c>
    </row>
    <row r="226" spans="1:6" ht="105">
      <c r="A226" s="18" t="s">
        <v>636</v>
      </c>
      <c r="B226" s="19" t="s">
        <v>637</v>
      </c>
      <c r="C226" s="9" t="s">
        <v>4</v>
      </c>
      <c r="D226" s="9">
        <v>1</v>
      </c>
      <c r="E226" s="10">
        <v>70.97</v>
      </c>
      <c r="F226" s="10">
        <v>70.97</v>
      </c>
    </row>
    <row r="227" spans="1:6" ht="105">
      <c r="A227" s="18" t="s">
        <v>638</v>
      </c>
      <c r="B227" s="19" t="s">
        <v>639</v>
      </c>
      <c r="C227" s="9" t="s">
        <v>4</v>
      </c>
      <c r="D227" s="9">
        <v>1</v>
      </c>
      <c r="E227" s="10">
        <v>59.22</v>
      </c>
      <c r="F227" s="10">
        <v>59.22</v>
      </c>
    </row>
    <row r="228" spans="1:6" ht="105">
      <c r="A228" s="18" t="s">
        <v>640</v>
      </c>
      <c r="B228" s="19" t="s">
        <v>641</v>
      </c>
      <c r="C228" s="9" t="s">
        <v>4</v>
      </c>
      <c r="D228" s="9">
        <v>1</v>
      </c>
      <c r="E228" s="10">
        <v>124.98</v>
      </c>
      <c r="F228" s="10">
        <v>124.98</v>
      </c>
    </row>
    <row r="229" spans="1:6" ht="90">
      <c r="A229" s="18" t="s">
        <v>642</v>
      </c>
      <c r="B229" s="19" t="s">
        <v>643</v>
      </c>
      <c r="C229" s="9" t="s">
        <v>4</v>
      </c>
      <c r="D229" s="9">
        <v>1</v>
      </c>
      <c r="E229" s="10">
        <v>102.89</v>
      </c>
      <c r="F229" s="10">
        <v>102.89</v>
      </c>
    </row>
    <row r="230" spans="1:6">
      <c r="A230" s="20" t="s">
        <v>644</v>
      </c>
      <c r="B230" s="17" t="s">
        <v>645</v>
      </c>
      <c r="C230" s="9"/>
      <c r="D230" s="9"/>
      <c r="E230" s="10"/>
      <c r="F230" s="10"/>
    </row>
    <row r="231" spans="1:6">
      <c r="A231" s="20" t="s">
        <v>646</v>
      </c>
      <c r="B231" s="17" t="s">
        <v>647</v>
      </c>
      <c r="C231" s="9"/>
      <c r="D231" s="9"/>
      <c r="E231" s="10"/>
      <c r="F231" s="10"/>
    </row>
    <row r="232" spans="1:6" ht="60">
      <c r="A232" s="18" t="s">
        <v>648</v>
      </c>
      <c r="B232" s="19" t="s">
        <v>649</v>
      </c>
      <c r="C232" s="9" t="s">
        <v>7</v>
      </c>
      <c r="D232" s="9">
        <v>1</v>
      </c>
      <c r="E232" s="10">
        <v>351.12</v>
      </c>
      <c r="F232" s="10">
        <v>351.12</v>
      </c>
    </row>
    <row r="233" spans="1:6" ht="60">
      <c r="A233" s="18" t="s">
        <v>650</v>
      </c>
      <c r="B233" s="19" t="s">
        <v>651</v>
      </c>
      <c r="C233" s="9" t="s">
        <v>7</v>
      </c>
      <c r="D233" s="9">
        <v>1</v>
      </c>
      <c r="E233" s="10">
        <v>351.12</v>
      </c>
      <c r="F233" s="10">
        <v>351.12</v>
      </c>
    </row>
    <row r="234" spans="1:6" ht="60">
      <c r="A234" s="18" t="s">
        <v>652</v>
      </c>
      <c r="B234" s="19" t="s">
        <v>653</v>
      </c>
      <c r="C234" s="9" t="s">
        <v>7</v>
      </c>
      <c r="D234" s="9">
        <v>1</v>
      </c>
      <c r="E234" s="10">
        <v>351.12</v>
      </c>
      <c r="F234" s="10">
        <v>351.12</v>
      </c>
    </row>
    <row r="235" spans="1:6" ht="45">
      <c r="A235" s="18" t="s">
        <v>654</v>
      </c>
      <c r="B235" s="19" t="s">
        <v>655</v>
      </c>
      <c r="C235" s="9" t="s">
        <v>6</v>
      </c>
      <c r="D235" s="9">
        <v>1</v>
      </c>
      <c r="E235" s="10">
        <v>16.61</v>
      </c>
      <c r="F235" s="10">
        <v>16.61</v>
      </c>
    </row>
    <row r="236" spans="1:6" ht="60">
      <c r="A236" s="18" t="s">
        <v>656</v>
      </c>
      <c r="B236" s="19" t="s">
        <v>657</v>
      </c>
      <c r="C236" s="9" t="s">
        <v>7</v>
      </c>
      <c r="D236" s="9">
        <v>1</v>
      </c>
      <c r="E236" s="10">
        <v>351.12</v>
      </c>
      <c r="F236" s="10">
        <v>351.12</v>
      </c>
    </row>
    <row r="237" spans="1:6" ht="45">
      <c r="A237" s="18" t="s">
        <v>658</v>
      </c>
      <c r="B237" s="19" t="s">
        <v>659</v>
      </c>
      <c r="C237" s="9" t="s">
        <v>6</v>
      </c>
      <c r="D237" s="9">
        <v>1</v>
      </c>
      <c r="E237" s="10">
        <v>84.33</v>
      </c>
      <c r="F237" s="10">
        <v>84.33</v>
      </c>
    </row>
    <row r="238" spans="1:6" ht="45">
      <c r="A238" s="18" t="s">
        <v>660</v>
      </c>
      <c r="B238" s="19" t="s">
        <v>661</v>
      </c>
      <c r="C238" s="9" t="s">
        <v>6</v>
      </c>
      <c r="D238" s="9">
        <v>1</v>
      </c>
      <c r="E238" s="10">
        <v>63.16</v>
      </c>
      <c r="F238" s="10">
        <v>63.16</v>
      </c>
    </row>
    <row r="239" spans="1:6" ht="45">
      <c r="A239" s="18" t="s">
        <v>662</v>
      </c>
      <c r="B239" s="19" t="s">
        <v>663</v>
      </c>
      <c r="C239" s="9" t="s">
        <v>6</v>
      </c>
      <c r="D239" s="9">
        <v>1</v>
      </c>
      <c r="E239" s="10">
        <v>22.34</v>
      </c>
      <c r="F239" s="10">
        <v>22.34</v>
      </c>
    </row>
    <row r="240" spans="1:6">
      <c r="A240" s="20" t="s">
        <v>664</v>
      </c>
      <c r="B240" s="17" t="s">
        <v>665</v>
      </c>
      <c r="C240" s="9"/>
      <c r="D240" s="9"/>
      <c r="E240" s="10"/>
      <c r="F240" s="10"/>
    </row>
    <row r="241" spans="1:6" ht="45">
      <c r="A241" s="18" t="s">
        <v>666</v>
      </c>
      <c r="B241" s="19" t="s">
        <v>667</v>
      </c>
      <c r="C241" s="9" t="s">
        <v>7</v>
      </c>
      <c r="D241" s="9">
        <v>1</v>
      </c>
      <c r="E241" s="10">
        <v>9.52</v>
      </c>
      <c r="F241" s="10">
        <v>9.52</v>
      </c>
    </row>
    <row r="242" spans="1:6" ht="45">
      <c r="A242" s="18" t="s">
        <v>668</v>
      </c>
      <c r="B242" s="19" t="s">
        <v>669</v>
      </c>
      <c r="C242" s="9" t="s">
        <v>7</v>
      </c>
      <c r="D242" s="9">
        <v>1</v>
      </c>
      <c r="E242" s="10">
        <v>100.02</v>
      </c>
      <c r="F242" s="10">
        <v>100.02</v>
      </c>
    </row>
    <row r="243" spans="1:6" ht="45">
      <c r="A243" s="18" t="s">
        <v>670</v>
      </c>
      <c r="B243" s="19" t="s">
        <v>671</v>
      </c>
      <c r="C243" s="9" t="s">
        <v>7</v>
      </c>
      <c r="D243" s="9">
        <v>1</v>
      </c>
      <c r="E243" s="10">
        <v>254.11</v>
      </c>
      <c r="F243" s="10">
        <v>254.11</v>
      </c>
    </row>
    <row r="244" spans="1:6" ht="30">
      <c r="A244" s="18" t="s">
        <v>672</v>
      </c>
      <c r="B244" s="19" t="s">
        <v>673</v>
      </c>
      <c r="C244" s="9" t="s">
        <v>7</v>
      </c>
      <c r="D244" s="9">
        <v>1</v>
      </c>
      <c r="E244" s="10">
        <v>68.14</v>
      </c>
      <c r="F244" s="10">
        <v>68.14</v>
      </c>
    </row>
    <row r="245" spans="1:6" ht="45">
      <c r="A245" s="18" t="s">
        <v>674</v>
      </c>
      <c r="B245" s="19" t="s">
        <v>675</v>
      </c>
      <c r="C245" s="9" t="s">
        <v>7</v>
      </c>
      <c r="D245" s="9">
        <v>1</v>
      </c>
      <c r="E245" s="10">
        <v>177.32</v>
      </c>
      <c r="F245" s="10">
        <v>177.32</v>
      </c>
    </row>
    <row r="246" spans="1:6" ht="45">
      <c r="A246" s="18" t="s">
        <v>676</v>
      </c>
      <c r="B246" s="19" t="s">
        <v>677</v>
      </c>
      <c r="C246" s="9" t="s">
        <v>7</v>
      </c>
      <c r="D246" s="9">
        <v>1</v>
      </c>
      <c r="E246" s="10">
        <v>102.69</v>
      </c>
      <c r="F246" s="10">
        <v>102.69</v>
      </c>
    </row>
    <row r="247" spans="1:6" ht="45">
      <c r="A247" s="18" t="s">
        <v>678</v>
      </c>
      <c r="B247" s="19" t="s">
        <v>679</v>
      </c>
      <c r="C247" s="9" t="s">
        <v>7</v>
      </c>
      <c r="D247" s="9">
        <v>1</v>
      </c>
      <c r="E247" s="10">
        <v>89.37</v>
      </c>
      <c r="F247" s="10">
        <v>89.37</v>
      </c>
    </row>
    <row r="248" spans="1:6" ht="45">
      <c r="A248" s="18" t="s">
        <v>680</v>
      </c>
      <c r="B248" s="19" t="s">
        <v>681</v>
      </c>
      <c r="C248" s="9" t="s">
        <v>7</v>
      </c>
      <c r="D248" s="9">
        <v>1</v>
      </c>
      <c r="E248" s="10">
        <v>57.47</v>
      </c>
      <c r="F248" s="10">
        <v>57.47</v>
      </c>
    </row>
    <row r="249" spans="1:6" ht="105">
      <c r="A249" s="20" t="s">
        <v>682</v>
      </c>
      <c r="B249" s="17" t="s">
        <v>683</v>
      </c>
      <c r="C249" s="9"/>
      <c r="D249" s="9"/>
      <c r="E249" s="10"/>
      <c r="F249" s="10"/>
    </row>
    <row r="250" spans="1:6" ht="105">
      <c r="A250" s="18" t="s">
        <v>684</v>
      </c>
      <c r="B250" s="19" t="s">
        <v>685</v>
      </c>
      <c r="C250" s="9" t="s">
        <v>7</v>
      </c>
      <c r="D250" s="9">
        <v>1</v>
      </c>
      <c r="E250" s="10">
        <v>880.94</v>
      </c>
      <c r="F250" s="10">
        <v>880.94</v>
      </c>
    </row>
    <row r="251" spans="1:6" ht="105">
      <c r="A251" s="18" t="s">
        <v>686</v>
      </c>
      <c r="B251" s="19" t="s">
        <v>687</v>
      </c>
      <c r="C251" s="9" t="s">
        <v>7</v>
      </c>
      <c r="D251" s="9">
        <v>1</v>
      </c>
      <c r="E251" s="10">
        <v>888.86</v>
      </c>
      <c r="F251" s="10">
        <v>888.86</v>
      </c>
    </row>
    <row r="252" spans="1:6" ht="105">
      <c r="A252" s="18" t="s">
        <v>688</v>
      </c>
      <c r="B252" s="19" t="s">
        <v>689</v>
      </c>
      <c r="C252" s="9" t="s">
        <v>7</v>
      </c>
      <c r="D252" s="9">
        <v>1</v>
      </c>
      <c r="E252" s="10">
        <v>897.11</v>
      </c>
      <c r="F252" s="10">
        <v>897.11</v>
      </c>
    </row>
    <row r="253" spans="1:6" ht="105">
      <c r="A253" s="18" t="s">
        <v>690</v>
      </c>
      <c r="B253" s="19" t="s">
        <v>691</v>
      </c>
      <c r="C253" s="9" t="s">
        <v>7</v>
      </c>
      <c r="D253" s="9">
        <v>1</v>
      </c>
      <c r="E253" s="10">
        <v>934.91</v>
      </c>
      <c r="F253" s="10">
        <v>934.91</v>
      </c>
    </row>
    <row r="254" spans="1:6" ht="90">
      <c r="A254" s="20" t="s">
        <v>692</v>
      </c>
      <c r="B254" s="17" t="s">
        <v>693</v>
      </c>
      <c r="C254" s="9"/>
      <c r="D254" s="9"/>
      <c r="E254" s="10"/>
      <c r="F254" s="10"/>
    </row>
    <row r="255" spans="1:6" ht="120">
      <c r="A255" s="18" t="s">
        <v>694</v>
      </c>
      <c r="B255" s="19" t="s">
        <v>695</v>
      </c>
      <c r="C255" s="9" t="s">
        <v>7</v>
      </c>
      <c r="D255" s="9">
        <v>1</v>
      </c>
      <c r="E255" s="10">
        <v>755.29</v>
      </c>
      <c r="F255" s="10">
        <v>755.29</v>
      </c>
    </row>
    <row r="256" spans="1:6" ht="120">
      <c r="A256" s="18" t="s">
        <v>696</v>
      </c>
      <c r="B256" s="19" t="s">
        <v>697</v>
      </c>
      <c r="C256" s="9" t="s">
        <v>7</v>
      </c>
      <c r="D256" s="9">
        <v>1</v>
      </c>
      <c r="E256" s="10">
        <v>781.94</v>
      </c>
      <c r="F256" s="10">
        <v>781.94</v>
      </c>
    </row>
    <row r="257" spans="1:6" ht="120">
      <c r="A257" s="18" t="s">
        <v>698</v>
      </c>
      <c r="B257" s="19" t="s">
        <v>699</v>
      </c>
      <c r="C257" s="9" t="s">
        <v>7</v>
      </c>
      <c r="D257" s="9">
        <v>1</v>
      </c>
      <c r="E257" s="10">
        <v>755.29</v>
      </c>
      <c r="F257" s="10">
        <v>755.29</v>
      </c>
    </row>
    <row r="258" spans="1:6" ht="120">
      <c r="A258" s="18" t="s">
        <v>700</v>
      </c>
      <c r="B258" s="19" t="s">
        <v>701</v>
      </c>
      <c r="C258" s="9" t="s">
        <v>7</v>
      </c>
      <c r="D258" s="9">
        <v>1</v>
      </c>
      <c r="E258" s="10">
        <v>781.94</v>
      </c>
      <c r="F258" s="10">
        <v>781.94</v>
      </c>
    </row>
    <row r="259" spans="1:6" ht="60">
      <c r="A259" s="20" t="s">
        <v>702</v>
      </c>
      <c r="B259" s="17" t="s">
        <v>703</v>
      </c>
      <c r="C259" s="9"/>
      <c r="D259" s="9"/>
      <c r="E259" s="10"/>
      <c r="F259" s="10"/>
    </row>
    <row r="260" spans="1:6" ht="60">
      <c r="A260" s="18" t="s">
        <v>704</v>
      </c>
      <c r="B260" s="19" t="s">
        <v>705</v>
      </c>
      <c r="C260" s="9" t="s">
        <v>7</v>
      </c>
      <c r="D260" s="9">
        <v>1</v>
      </c>
      <c r="E260" s="10">
        <v>937.22</v>
      </c>
      <c r="F260" s="10">
        <v>937.22</v>
      </c>
    </row>
    <row r="261" spans="1:6" ht="60">
      <c r="A261" s="18" t="s">
        <v>706</v>
      </c>
      <c r="B261" s="19" t="s">
        <v>707</v>
      </c>
      <c r="C261" s="9" t="s">
        <v>7</v>
      </c>
      <c r="D261" s="9">
        <v>1</v>
      </c>
      <c r="E261" s="21">
        <v>1062.6500000000001</v>
      </c>
      <c r="F261" s="21">
        <v>1062.6500000000001</v>
      </c>
    </row>
    <row r="262" spans="1:6" ht="60">
      <c r="A262" s="18" t="s">
        <v>708</v>
      </c>
      <c r="B262" s="19" t="s">
        <v>709</v>
      </c>
      <c r="C262" s="9" t="s">
        <v>7</v>
      </c>
      <c r="D262" s="9">
        <v>1</v>
      </c>
      <c r="E262" s="21">
        <v>1154.55</v>
      </c>
      <c r="F262" s="21">
        <v>1154.55</v>
      </c>
    </row>
    <row r="263" spans="1:6" ht="120">
      <c r="A263" s="20" t="s">
        <v>710</v>
      </c>
      <c r="B263" s="17" t="s">
        <v>711</v>
      </c>
      <c r="C263" s="9"/>
      <c r="D263" s="9"/>
      <c r="E263" s="10"/>
      <c r="F263" s="10"/>
    </row>
    <row r="264" spans="1:6" ht="120">
      <c r="A264" s="18" t="s">
        <v>712</v>
      </c>
      <c r="B264" s="19" t="s">
        <v>713</v>
      </c>
      <c r="C264" s="9" t="s">
        <v>7</v>
      </c>
      <c r="D264" s="9">
        <v>1</v>
      </c>
      <c r="E264" s="21">
        <v>1230.6099999999999</v>
      </c>
      <c r="F264" s="21">
        <v>1230.6099999999999</v>
      </c>
    </row>
    <row r="265" spans="1:6" ht="120">
      <c r="A265" s="18" t="s">
        <v>714</v>
      </c>
      <c r="B265" s="19" t="s">
        <v>715</v>
      </c>
      <c r="C265" s="9" t="s">
        <v>7</v>
      </c>
      <c r="D265" s="9">
        <v>1</v>
      </c>
      <c r="E265" s="21">
        <v>1287.8599999999999</v>
      </c>
      <c r="F265" s="21">
        <v>1287.8599999999999</v>
      </c>
    </row>
    <row r="266" spans="1:6" ht="120">
      <c r="A266" s="18" t="s">
        <v>716</v>
      </c>
      <c r="B266" s="19" t="s">
        <v>717</v>
      </c>
      <c r="C266" s="9" t="s">
        <v>7</v>
      </c>
      <c r="D266" s="9">
        <v>1</v>
      </c>
      <c r="E266" s="21">
        <v>1358.53</v>
      </c>
      <c r="F266" s="21">
        <v>1358.53</v>
      </c>
    </row>
    <row r="267" spans="1:6">
      <c r="A267" s="20" t="s">
        <v>718</v>
      </c>
      <c r="B267" s="17" t="s">
        <v>719</v>
      </c>
      <c r="C267" s="9"/>
      <c r="D267" s="9"/>
      <c r="E267" s="10"/>
      <c r="F267" s="10"/>
    </row>
    <row r="268" spans="1:6" ht="30">
      <c r="A268" s="18" t="s">
        <v>720</v>
      </c>
      <c r="B268" s="19" t="s">
        <v>721</v>
      </c>
      <c r="C268" s="9" t="s">
        <v>7</v>
      </c>
      <c r="D268" s="9">
        <v>1</v>
      </c>
      <c r="E268" s="10">
        <v>76.5</v>
      </c>
      <c r="F268" s="10">
        <v>76.5</v>
      </c>
    </row>
    <row r="269" spans="1:6" ht="45">
      <c r="A269" s="18" t="s">
        <v>722</v>
      </c>
      <c r="B269" s="19" t="s">
        <v>723</v>
      </c>
      <c r="C269" s="9" t="s">
        <v>7</v>
      </c>
      <c r="D269" s="9">
        <v>1</v>
      </c>
      <c r="E269" s="10">
        <v>230.59</v>
      </c>
      <c r="F269" s="10">
        <v>230.59</v>
      </c>
    </row>
    <row r="270" spans="1:6" ht="30">
      <c r="A270" s="18" t="s">
        <v>724</v>
      </c>
      <c r="B270" s="19" t="s">
        <v>725</v>
      </c>
      <c r="C270" s="9" t="s">
        <v>7</v>
      </c>
      <c r="D270" s="9">
        <v>1</v>
      </c>
      <c r="E270" s="10">
        <v>153.80000000000001</v>
      </c>
      <c r="F270" s="10">
        <v>153.80000000000001</v>
      </c>
    </row>
    <row r="271" spans="1:6" ht="45">
      <c r="A271" s="18" t="s">
        <v>726</v>
      </c>
      <c r="B271" s="19" t="s">
        <v>727</v>
      </c>
      <c r="C271" s="9" t="s">
        <v>7</v>
      </c>
      <c r="D271" s="9">
        <v>1</v>
      </c>
      <c r="E271" s="10">
        <v>60.7</v>
      </c>
      <c r="F271" s="10">
        <v>60.7</v>
      </c>
    </row>
    <row r="272" spans="1:6" ht="30">
      <c r="A272" s="18" t="s">
        <v>728</v>
      </c>
      <c r="B272" s="19" t="s">
        <v>729</v>
      </c>
      <c r="C272" s="9" t="s">
        <v>7</v>
      </c>
      <c r="D272" s="9">
        <v>1</v>
      </c>
      <c r="E272" s="10">
        <v>56.06</v>
      </c>
      <c r="F272" s="10">
        <v>56.06</v>
      </c>
    </row>
    <row r="273" spans="1:6" ht="30">
      <c r="A273" s="18" t="s">
        <v>730</v>
      </c>
      <c r="B273" s="19" t="s">
        <v>731</v>
      </c>
      <c r="C273" s="9" t="s">
        <v>7</v>
      </c>
      <c r="D273" s="9">
        <v>1</v>
      </c>
      <c r="E273" s="10">
        <v>8.32</v>
      </c>
      <c r="F273" s="10">
        <v>8.32</v>
      </c>
    </row>
    <row r="274" spans="1:6">
      <c r="A274" s="18" t="s">
        <v>732</v>
      </c>
      <c r="B274" s="19" t="s">
        <v>733</v>
      </c>
      <c r="C274" s="9" t="s">
        <v>7</v>
      </c>
      <c r="D274" s="9">
        <v>1</v>
      </c>
      <c r="E274" s="10">
        <v>53.22</v>
      </c>
      <c r="F274" s="10">
        <v>53.22</v>
      </c>
    </row>
    <row r="275" spans="1:6" ht="45">
      <c r="A275" s="18" t="s">
        <v>734</v>
      </c>
      <c r="B275" s="19" t="s">
        <v>735</v>
      </c>
      <c r="C275" s="9" t="s">
        <v>7</v>
      </c>
      <c r="D275" s="9">
        <v>1</v>
      </c>
      <c r="E275" s="10">
        <v>57.85</v>
      </c>
      <c r="F275" s="10">
        <v>57.85</v>
      </c>
    </row>
    <row r="276" spans="1:6" ht="30">
      <c r="A276" s="18" t="s">
        <v>736</v>
      </c>
      <c r="B276" s="19" t="s">
        <v>737</v>
      </c>
      <c r="C276" s="9" t="s">
        <v>6</v>
      </c>
      <c r="D276" s="9">
        <v>1</v>
      </c>
      <c r="E276" s="10">
        <v>2.6</v>
      </c>
      <c r="F276" s="10">
        <v>2.6</v>
      </c>
    </row>
    <row r="277" spans="1:6" ht="30">
      <c r="A277" s="18" t="s">
        <v>738</v>
      </c>
      <c r="B277" s="19" t="s">
        <v>739</v>
      </c>
      <c r="C277" s="9" t="s">
        <v>6</v>
      </c>
      <c r="D277" s="9">
        <v>1</v>
      </c>
      <c r="E277" s="10">
        <v>12.52</v>
      </c>
      <c r="F277" s="10">
        <v>12.52</v>
      </c>
    </row>
    <row r="278" spans="1:6" ht="90">
      <c r="A278" s="20" t="s">
        <v>740</v>
      </c>
      <c r="B278" s="17" t="s">
        <v>741</v>
      </c>
      <c r="C278" s="9"/>
      <c r="D278" s="9"/>
      <c r="E278" s="10"/>
      <c r="F278" s="10"/>
    </row>
    <row r="279" spans="1:6" ht="105">
      <c r="A279" s="18" t="s">
        <v>742</v>
      </c>
      <c r="B279" s="19" t="s">
        <v>743</v>
      </c>
      <c r="C279" s="9" t="s">
        <v>7</v>
      </c>
      <c r="D279" s="9">
        <v>1</v>
      </c>
      <c r="E279" s="10">
        <v>625.13</v>
      </c>
      <c r="F279" s="10">
        <v>625.13</v>
      </c>
    </row>
    <row r="280" spans="1:6" ht="105">
      <c r="A280" s="18" t="s">
        <v>744</v>
      </c>
      <c r="B280" s="19" t="s">
        <v>745</v>
      </c>
      <c r="C280" s="9" t="s">
        <v>7</v>
      </c>
      <c r="D280" s="9">
        <v>1</v>
      </c>
      <c r="E280" s="10">
        <v>651.78</v>
      </c>
      <c r="F280" s="10">
        <v>651.78</v>
      </c>
    </row>
    <row r="281" spans="1:6" ht="90">
      <c r="A281" s="20" t="s">
        <v>746</v>
      </c>
      <c r="B281" s="17" t="s">
        <v>747</v>
      </c>
      <c r="C281" s="9"/>
      <c r="D281" s="9"/>
      <c r="E281" s="10"/>
      <c r="F281" s="10"/>
    </row>
    <row r="282" spans="1:6" ht="105">
      <c r="A282" s="18" t="s">
        <v>748</v>
      </c>
      <c r="B282" s="19" t="s">
        <v>749</v>
      </c>
      <c r="C282" s="9" t="s">
        <v>7</v>
      </c>
      <c r="D282" s="9">
        <v>1</v>
      </c>
      <c r="E282" s="21">
        <v>1325.34</v>
      </c>
      <c r="F282" s="21">
        <v>1325.34</v>
      </c>
    </row>
    <row r="283" spans="1:6" ht="105">
      <c r="A283" s="18" t="s">
        <v>750</v>
      </c>
      <c r="B283" s="19" t="s">
        <v>751</v>
      </c>
      <c r="C283" s="9" t="s">
        <v>7</v>
      </c>
      <c r="D283" s="9">
        <v>1</v>
      </c>
      <c r="E283" s="21">
        <v>1402.98</v>
      </c>
      <c r="F283" s="21">
        <v>1402.98</v>
      </c>
    </row>
    <row r="284" spans="1:6" ht="105">
      <c r="A284" s="18" t="s">
        <v>752</v>
      </c>
      <c r="B284" s="19" t="s">
        <v>753</v>
      </c>
      <c r="C284" s="9" t="s">
        <v>7</v>
      </c>
      <c r="D284" s="9">
        <v>1</v>
      </c>
      <c r="E284" s="21">
        <v>1517.01</v>
      </c>
      <c r="F284" s="21">
        <v>1517.01</v>
      </c>
    </row>
    <row r="285" spans="1:6" ht="105">
      <c r="A285" s="18" t="s">
        <v>754</v>
      </c>
      <c r="B285" s="19" t="s">
        <v>755</v>
      </c>
      <c r="C285" s="9" t="s">
        <v>7</v>
      </c>
      <c r="D285" s="9">
        <v>1</v>
      </c>
      <c r="E285" s="21">
        <v>1578.31</v>
      </c>
      <c r="F285" s="21">
        <v>1578.31</v>
      </c>
    </row>
    <row r="286" spans="1:6" ht="120">
      <c r="A286" s="18" t="s">
        <v>756</v>
      </c>
      <c r="B286" s="19" t="s">
        <v>757</v>
      </c>
      <c r="C286" s="9" t="s">
        <v>7</v>
      </c>
      <c r="D286" s="9">
        <v>1</v>
      </c>
      <c r="E286" s="21">
        <v>2707.81</v>
      </c>
      <c r="F286" s="21">
        <v>2707.81</v>
      </c>
    </row>
    <row r="287" spans="1:6">
      <c r="A287" s="20" t="s">
        <v>758</v>
      </c>
      <c r="B287" s="17" t="s">
        <v>28</v>
      </c>
      <c r="C287" s="9"/>
      <c r="D287" s="9"/>
      <c r="E287" s="10"/>
      <c r="F287" s="10"/>
    </row>
    <row r="288" spans="1:6">
      <c r="A288" s="20" t="s">
        <v>759</v>
      </c>
      <c r="B288" s="17" t="s">
        <v>760</v>
      </c>
      <c r="C288" s="9"/>
      <c r="D288" s="9"/>
      <c r="E288" s="10"/>
      <c r="F288" s="10"/>
    </row>
    <row r="289" spans="1:6" ht="75">
      <c r="A289" s="18" t="s">
        <v>761</v>
      </c>
      <c r="B289" s="19" t="s">
        <v>762</v>
      </c>
      <c r="C289" s="9" t="s">
        <v>4</v>
      </c>
      <c r="D289" s="9">
        <v>1</v>
      </c>
      <c r="E289" s="10">
        <v>738.9</v>
      </c>
      <c r="F289" s="10">
        <v>738.9</v>
      </c>
    </row>
    <row r="290" spans="1:6" ht="60">
      <c r="A290" s="18" t="s">
        <v>763</v>
      </c>
      <c r="B290" s="19" t="s">
        <v>764</v>
      </c>
      <c r="C290" s="9" t="s">
        <v>4</v>
      </c>
      <c r="D290" s="9">
        <v>1</v>
      </c>
      <c r="E290" s="10">
        <v>139.13999999999999</v>
      </c>
      <c r="F290" s="10">
        <v>139.13999999999999</v>
      </c>
    </row>
    <row r="291" spans="1:6" ht="30">
      <c r="A291" s="18" t="s">
        <v>765</v>
      </c>
      <c r="B291" s="19" t="s">
        <v>766</v>
      </c>
      <c r="C291" s="9" t="s">
        <v>4</v>
      </c>
      <c r="D291" s="9">
        <v>1</v>
      </c>
      <c r="E291" s="10">
        <v>693.42</v>
      </c>
      <c r="F291" s="10">
        <v>693.42</v>
      </c>
    </row>
    <row r="292" spans="1:6" ht="30">
      <c r="A292" s="18" t="s">
        <v>767</v>
      </c>
      <c r="B292" s="19" t="s">
        <v>768</v>
      </c>
      <c r="C292" s="9" t="s">
        <v>4</v>
      </c>
      <c r="D292" s="9">
        <v>1</v>
      </c>
      <c r="E292" s="10">
        <v>406.96</v>
      </c>
      <c r="F292" s="10">
        <v>406.96</v>
      </c>
    </row>
    <row r="293" spans="1:6" ht="30">
      <c r="A293" s="18" t="s">
        <v>769</v>
      </c>
      <c r="B293" s="19" t="s">
        <v>770</v>
      </c>
      <c r="C293" s="9" t="s">
        <v>4</v>
      </c>
      <c r="D293" s="9">
        <v>1</v>
      </c>
      <c r="E293" s="10">
        <v>859.53</v>
      </c>
      <c r="F293" s="10">
        <v>859.53</v>
      </c>
    </row>
    <row r="294" spans="1:6" ht="30">
      <c r="A294" s="18" t="s">
        <v>771</v>
      </c>
      <c r="B294" s="19" t="s">
        <v>241</v>
      </c>
      <c r="C294" s="9" t="s">
        <v>4</v>
      </c>
      <c r="D294" s="9">
        <v>1</v>
      </c>
      <c r="E294" s="21">
        <v>1011.84</v>
      </c>
      <c r="F294" s="21">
        <v>1011.84</v>
      </c>
    </row>
    <row r="295" spans="1:6">
      <c r="A295" s="20" t="s">
        <v>772</v>
      </c>
      <c r="B295" s="17" t="s">
        <v>773</v>
      </c>
      <c r="C295" s="9"/>
      <c r="D295" s="9"/>
      <c r="E295" s="10"/>
      <c r="F295" s="10"/>
    </row>
    <row r="296" spans="1:6" ht="75">
      <c r="A296" s="18" t="s">
        <v>774</v>
      </c>
      <c r="B296" s="19" t="s">
        <v>775</v>
      </c>
      <c r="C296" s="9" t="s">
        <v>4</v>
      </c>
      <c r="D296" s="9">
        <v>1</v>
      </c>
      <c r="E296" s="10">
        <v>574.39</v>
      </c>
      <c r="F296" s="10">
        <v>574.39</v>
      </c>
    </row>
    <row r="297" spans="1:6" ht="60">
      <c r="A297" s="18" t="s">
        <v>776</v>
      </c>
      <c r="B297" s="19" t="s">
        <v>777</v>
      </c>
      <c r="C297" s="9" t="s">
        <v>4</v>
      </c>
      <c r="D297" s="9">
        <v>1</v>
      </c>
      <c r="E297" s="10">
        <v>672.73</v>
      </c>
      <c r="F297" s="10">
        <v>672.73</v>
      </c>
    </row>
    <row r="298" spans="1:6" ht="75">
      <c r="A298" s="18" t="s">
        <v>778</v>
      </c>
      <c r="B298" s="19" t="s">
        <v>29</v>
      </c>
      <c r="C298" s="9" t="s">
        <v>4</v>
      </c>
      <c r="D298" s="9">
        <v>1</v>
      </c>
      <c r="E298" s="10">
        <v>479.69</v>
      </c>
      <c r="F298" s="10">
        <v>479.69</v>
      </c>
    </row>
    <row r="299" spans="1:6" ht="60">
      <c r="A299" s="18" t="s">
        <v>779</v>
      </c>
      <c r="B299" s="19" t="s">
        <v>30</v>
      </c>
      <c r="C299" s="9" t="s">
        <v>4</v>
      </c>
      <c r="D299" s="9">
        <v>1</v>
      </c>
      <c r="E299" s="21">
        <v>1047.3</v>
      </c>
      <c r="F299" s="21">
        <v>1047.3</v>
      </c>
    </row>
    <row r="300" spans="1:6" ht="60">
      <c r="A300" s="18" t="s">
        <v>780</v>
      </c>
      <c r="B300" s="19" t="s">
        <v>781</v>
      </c>
      <c r="C300" s="9" t="s">
        <v>4</v>
      </c>
      <c r="D300" s="9">
        <v>1</v>
      </c>
      <c r="E300" s="10">
        <v>311.17</v>
      </c>
      <c r="F300" s="10">
        <v>311.17</v>
      </c>
    </row>
    <row r="301" spans="1:6">
      <c r="A301" s="20" t="s">
        <v>782</v>
      </c>
      <c r="B301" s="17" t="s">
        <v>719</v>
      </c>
      <c r="C301" s="9"/>
      <c r="D301" s="9"/>
      <c r="E301" s="10"/>
      <c r="F301" s="10"/>
    </row>
    <row r="302" spans="1:6" ht="30">
      <c r="A302" s="18" t="s">
        <v>783</v>
      </c>
      <c r="B302" s="19" t="s">
        <v>784</v>
      </c>
      <c r="C302" s="9" t="s">
        <v>4</v>
      </c>
      <c r="D302" s="9">
        <v>1</v>
      </c>
      <c r="E302" s="10">
        <v>21.27</v>
      </c>
      <c r="F302" s="10">
        <v>21.27</v>
      </c>
    </row>
    <row r="303" spans="1:6">
      <c r="A303" s="20" t="s">
        <v>785</v>
      </c>
      <c r="B303" s="17" t="s">
        <v>31</v>
      </c>
      <c r="C303" s="9"/>
      <c r="D303" s="9"/>
      <c r="E303" s="10"/>
      <c r="F303" s="10"/>
    </row>
    <row r="304" spans="1:6">
      <c r="A304" s="20" t="s">
        <v>786</v>
      </c>
      <c r="B304" s="17" t="s">
        <v>787</v>
      </c>
      <c r="C304" s="9"/>
      <c r="D304" s="9"/>
      <c r="E304" s="10"/>
      <c r="F304" s="10"/>
    </row>
    <row r="305" spans="1:6" ht="30">
      <c r="A305" s="18" t="s">
        <v>788</v>
      </c>
      <c r="B305" s="19" t="s">
        <v>32</v>
      </c>
      <c r="C305" s="9" t="s">
        <v>4</v>
      </c>
      <c r="D305" s="9">
        <v>1</v>
      </c>
      <c r="E305" s="10">
        <v>284.5</v>
      </c>
      <c r="F305" s="10">
        <v>284.5</v>
      </c>
    </row>
    <row r="306" spans="1:6" ht="30">
      <c r="A306" s="18" t="s">
        <v>789</v>
      </c>
      <c r="B306" s="19" t="s">
        <v>790</v>
      </c>
      <c r="C306" s="9" t="s">
        <v>4</v>
      </c>
      <c r="D306" s="9">
        <v>1</v>
      </c>
      <c r="E306" s="10">
        <v>321</v>
      </c>
      <c r="F306" s="10">
        <v>321</v>
      </c>
    </row>
    <row r="307" spans="1:6">
      <c r="A307" s="18" t="s">
        <v>791</v>
      </c>
      <c r="B307" s="19" t="s">
        <v>792</v>
      </c>
      <c r="C307" s="9" t="s">
        <v>4</v>
      </c>
      <c r="D307" s="9">
        <v>1</v>
      </c>
      <c r="E307" s="21">
        <v>1084.5</v>
      </c>
      <c r="F307" s="21">
        <v>1084.5</v>
      </c>
    </row>
    <row r="308" spans="1:6">
      <c r="A308" s="20" t="s">
        <v>793</v>
      </c>
      <c r="B308" s="17" t="s">
        <v>794</v>
      </c>
      <c r="C308" s="9"/>
      <c r="D308" s="9"/>
      <c r="E308" s="10"/>
      <c r="F308" s="10"/>
    </row>
    <row r="309" spans="1:6" ht="60">
      <c r="A309" s="18" t="s">
        <v>795</v>
      </c>
      <c r="B309" s="19" t="s">
        <v>100</v>
      </c>
      <c r="C309" s="9" t="s">
        <v>4</v>
      </c>
      <c r="D309" s="9">
        <v>1</v>
      </c>
      <c r="E309" s="10">
        <v>662.53</v>
      </c>
      <c r="F309" s="10">
        <v>662.53</v>
      </c>
    </row>
    <row r="310" spans="1:6" ht="75">
      <c r="A310" s="18" t="s">
        <v>796</v>
      </c>
      <c r="B310" s="19" t="s">
        <v>797</v>
      </c>
      <c r="C310" s="9" t="s">
        <v>4</v>
      </c>
      <c r="D310" s="9">
        <v>1</v>
      </c>
      <c r="E310" s="10">
        <v>850.64</v>
      </c>
      <c r="F310" s="10">
        <v>850.64</v>
      </c>
    </row>
    <row r="311" spans="1:6" ht="75">
      <c r="A311" s="18" t="s">
        <v>798</v>
      </c>
      <c r="B311" s="19" t="s">
        <v>799</v>
      </c>
      <c r="C311" s="9" t="s">
        <v>4</v>
      </c>
      <c r="D311" s="9">
        <v>1</v>
      </c>
      <c r="E311" s="10">
        <v>671.48</v>
      </c>
      <c r="F311" s="10">
        <v>671.48</v>
      </c>
    </row>
    <row r="312" spans="1:6">
      <c r="A312" s="20" t="s">
        <v>800</v>
      </c>
      <c r="B312" s="17" t="s">
        <v>33</v>
      </c>
      <c r="C312" s="9"/>
      <c r="D312" s="9"/>
      <c r="E312" s="10"/>
      <c r="F312" s="10"/>
    </row>
    <row r="313" spans="1:6">
      <c r="A313" s="20" t="s">
        <v>801</v>
      </c>
      <c r="B313" s="17" t="s">
        <v>802</v>
      </c>
      <c r="C313" s="9"/>
      <c r="D313" s="9"/>
      <c r="E313" s="10"/>
      <c r="F313" s="10"/>
    </row>
    <row r="314" spans="1:6" ht="105">
      <c r="A314" s="18" t="s">
        <v>803</v>
      </c>
      <c r="B314" s="19" t="s">
        <v>804</v>
      </c>
      <c r="C314" s="9" t="s">
        <v>4</v>
      </c>
      <c r="D314" s="9">
        <v>1</v>
      </c>
      <c r="E314" s="10">
        <v>215.7</v>
      </c>
      <c r="F314" s="10">
        <v>215.7</v>
      </c>
    </row>
    <row r="315" spans="1:6" ht="105">
      <c r="A315" s="18" t="s">
        <v>805</v>
      </c>
      <c r="B315" s="19" t="s">
        <v>806</v>
      </c>
      <c r="C315" s="9" t="s">
        <v>4</v>
      </c>
      <c r="D315" s="9">
        <v>1</v>
      </c>
      <c r="E315" s="10">
        <v>112.25</v>
      </c>
      <c r="F315" s="10">
        <v>112.25</v>
      </c>
    </row>
    <row r="316" spans="1:6" ht="75">
      <c r="A316" s="18" t="s">
        <v>807</v>
      </c>
      <c r="B316" s="19" t="s">
        <v>808</v>
      </c>
      <c r="C316" s="9" t="s">
        <v>4</v>
      </c>
      <c r="D316" s="9">
        <v>1</v>
      </c>
      <c r="E316" s="10">
        <v>104.11</v>
      </c>
      <c r="F316" s="10">
        <v>104.11</v>
      </c>
    </row>
    <row r="317" spans="1:6" ht="90">
      <c r="A317" s="18" t="s">
        <v>809</v>
      </c>
      <c r="B317" s="19" t="s">
        <v>810</v>
      </c>
      <c r="C317" s="9" t="s">
        <v>4</v>
      </c>
      <c r="D317" s="9">
        <v>1</v>
      </c>
      <c r="E317" s="10">
        <v>471.66</v>
      </c>
      <c r="F317" s="10">
        <v>471.66</v>
      </c>
    </row>
    <row r="318" spans="1:6" ht="105">
      <c r="A318" s="18" t="s">
        <v>811</v>
      </c>
      <c r="B318" s="19" t="s">
        <v>812</v>
      </c>
      <c r="C318" s="9" t="s">
        <v>4</v>
      </c>
      <c r="D318" s="9">
        <v>1</v>
      </c>
      <c r="E318" s="10">
        <v>260.33999999999997</v>
      </c>
      <c r="F318" s="10">
        <v>260.33999999999997</v>
      </c>
    </row>
    <row r="319" spans="1:6">
      <c r="A319" s="20" t="s">
        <v>813</v>
      </c>
      <c r="B319" s="17" t="s">
        <v>814</v>
      </c>
      <c r="C319" s="9"/>
      <c r="D319" s="9"/>
      <c r="E319" s="10"/>
      <c r="F319" s="10"/>
    </row>
    <row r="320" spans="1:6" ht="45">
      <c r="A320" s="18" t="s">
        <v>815</v>
      </c>
      <c r="B320" s="19" t="s">
        <v>816</v>
      </c>
      <c r="C320" s="9" t="s">
        <v>4</v>
      </c>
      <c r="D320" s="9">
        <v>1</v>
      </c>
      <c r="E320" s="10">
        <v>56.16</v>
      </c>
      <c r="F320" s="10">
        <v>56.16</v>
      </c>
    </row>
    <row r="321" spans="1:6" ht="45">
      <c r="A321" s="18" t="s">
        <v>817</v>
      </c>
      <c r="B321" s="19" t="s">
        <v>818</v>
      </c>
      <c r="C321" s="9" t="s">
        <v>4</v>
      </c>
      <c r="D321" s="9">
        <v>1</v>
      </c>
      <c r="E321" s="10">
        <v>72.78</v>
      </c>
      <c r="F321" s="10">
        <v>72.78</v>
      </c>
    </row>
    <row r="322" spans="1:6" ht="45">
      <c r="A322" s="18" t="s">
        <v>819</v>
      </c>
      <c r="B322" s="19" t="s">
        <v>820</v>
      </c>
      <c r="C322" s="9" t="s">
        <v>4</v>
      </c>
      <c r="D322" s="9">
        <v>1</v>
      </c>
      <c r="E322" s="10">
        <v>89.22</v>
      </c>
      <c r="F322" s="10">
        <v>89.22</v>
      </c>
    </row>
    <row r="323" spans="1:6" ht="75">
      <c r="A323" s="18" t="s">
        <v>821</v>
      </c>
      <c r="B323" s="19" t="s">
        <v>822</v>
      </c>
      <c r="C323" s="9" t="s">
        <v>4</v>
      </c>
      <c r="D323" s="9">
        <v>1</v>
      </c>
      <c r="E323" s="10">
        <v>146.55000000000001</v>
      </c>
      <c r="F323" s="10">
        <v>146.55000000000001</v>
      </c>
    </row>
    <row r="324" spans="1:6" ht="60">
      <c r="A324" s="18" t="s">
        <v>823</v>
      </c>
      <c r="B324" s="19" t="s">
        <v>824</v>
      </c>
      <c r="C324" s="9" t="s">
        <v>4</v>
      </c>
      <c r="D324" s="9">
        <v>1</v>
      </c>
      <c r="E324" s="10">
        <v>114.39</v>
      </c>
      <c r="F324" s="10">
        <v>114.39</v>
      </c>
    </row>
    <row r="325" spans="1:6" ht="30">
      <c r="A325" s="18" t="s">
        <v>825</v>
      </c>
      <c r="B325" s="19" t="s">
        <v>826</v>
      </c>
      <c r="C325" s="9" t="s">
        <v>6</v>
      </c>
      <c r="D325" s="9">
        <v>1</v>
      </c>
      <c r="E325" s="10">
        <v>32.450000000000003</v>
      </c>
      <c r="F325" s="10">
        <v>32.450000000000003</v>
      </c>
    </row>
    <row r="326" spans="1:6" ht="30">
      <c r="A326" s="18" t="s">
        <v>827</v>
      </c>
      <c r="B326" s="19" t="s">
        <v>828</v>
      </c>
      <c r="C326" s="9" t="s">
        <v>6</v>
      </c>
      <c r="D326" s="9">
        <v>1</v>
      </c>
      <c r="E326" s="10">
        <v>70.22</v>
      </c>
      <c r="F326" s="10">
        <v>70.22</v>
      </c>
    </row>
    <row r="327" spans="1:6" ht="45">
      <c r="A327" s="18" t="s">
        <v>829</v>
      </c>
      <c r="B327" s="19" t="s">
        <v>830</v>
      </c>
      <c r="C327" s="9" t="s">
        <v>4</v>
      </c>
      <c r="D327" s="9">
        <v>1</v>
      </c>
      <c r="E327" s="10">
        <v>93.25</v>
      </c>
      <c r="F327" s="10">
        <v>93.25</v>
      </c>
    </row>
    <row r="328" spans="1:6" ht="75">
      <c r="A328" s="18" t="s">
        <v>831</v>
      </c>
      <c r="B328" s="19" t="s">
        <v>832</v>
      </c>
      <c r="C328" s="9" t="s">
        <v>4</v>
      </c>
      <c r="D328" s="9">
        <v>1</v>
      </c>
      <c r="E328" s="10">
        <v>100.73</v>
      </c>
      <c r="F328" s="10">
        <v>100.73</v>
      </c>
    </row>
    <row r="329" spans="1:6">
      <c r="A329" s="20" t="s">
        <v>833</v>
      </c>
      <c r="B329" s="17" t="s">
        <v>834</v>
      </c>
      <c r="C329" s="9"/>
      <c r="D329" s="9"/>
      <c r="E329" s="10"/>
      <c r="F329" s="10"/>
    </row>
    <row r="330" spans="1:6" ht="45">
      <c r="A330" s="18" t="s">
        <v>835</v>
      </c>
      <c r="B330" s="19" t="s">
        <v>836</v>
      </c>
      <c r="C330" s="9" t="s">
        <v>6</v>
      </c>
      <c r="D330" s="9">
        <v>1</v>
      </c>
      <c r="E330" s="10">
        <v>109.9</v>
      </c>
      <c r="F330" s="10">
        <v>109.9</v>
      </c>
    </row>
    <row r="331" spans="1:6" ht="30">
      <c r="A331" s="18" t="s">
        <v>837</v>
      </c>
      <c r="B331" s="19" t="s">
        <v>838</v>
      </c>
      <c r="C331" s="9" t="s">
        <v>6</v>
      </c>
      <c r="D331" s="9">
        <v>1</v>
      </c>
      <c r="E331" s="10">
        <v>44.36</v>
      </c>
      <c r="F331" s="10">
        <v>44.36</v>
      </c>
    </row>
    <row r="332" spans="1:6" ht="45">
      <c r="A332" s="18" t="s">
        <v>839</v>
      </c>
      <c r="B332" s="19" t="s">
        <v>840</v>
      </c>
      <c r="C332" s="9" t="s">
        <v>6</v>
      </c>
      <c r="D332" s="9">
        <v>1</v>
      </c>
      <c r="E332" s="10">
        <v>265.36</v>
      </c>
      <c r="F332" s="10">
        <v>265.36</v>
      </c>
    </row>
    <row r="333" spans="1:6" ht="30">
      <c r="A333" s="18" t="s">
        <v>841</v>
      </c>
      <c r="B333" s="19" t="s">
        <v>842</v>
      </c>
      <c r="C333" s="9" t="s">
        <v>6</v>
      </c>
      <c r="D333" s="9">
        <v>1</v>
      </c>
      <c r="E333" s="10">
        <v>128.47999999999999</v>
      </c>
      <c r="F333" s="10">
        <v>128.47999999999999</v>
      </c>
    </row>
    <row r="334" spans="1:6" ht="30">
      <c r="A334" s="18" t="s">
        <v>843</v>
      </c>
      <c r="B334" s="19" t="s">
        <v>844</v>
      </c>
      <c r="C334" s="9" t="s">
        <v>6</v>
      </c>
      <c r="D334" s="9">
        <v>1</v>
      </c>
      <c r="E334" s="10">
        <v>46.23</v>
      </c>
      <c r="F334" s="10">
        <v>46.23</v>
      </c>
    </row>
    <row r="335" spans="1:6">
      <c r="A335" s="20" t="s">
        <v>845</v>
      </c>
      <c r="B335" s="17" t="s">
        <v>846</v>
      </c>
      <c r="C335" s="9"/>
      <c r="D335" s="9"/>
      <c r="E335" s="10"/>
      <c r="F335" s="10"/>
    </row>
    <row r="336" spans="1:6" ht="90">
      <c r="A336" s="18" t="s">
        <v>847</v>
      </c>
      <c r="B336" s="19" t="s">
        <v>848</v>
      </c>
      <c r="C336" s="9" t="s">
        <v>6</v>
      </c>
      <c r="D336" s="9">
        <v>1</v>
      </c>
      <c r="E336" s="10">
        <v>113.5</v>
      </c>
      <c r="F336" s="10">
        <v>113.5</v>
      </c>
    </row>
    <row r="337" spans="1:6">
      <c r="A337" s="20" t="s">
        <v>849</v>
      </c>
      <c r="B337" s="17" t="s">
        <v>719</v>
      </c>
      <c r="C337" s="9"/>
      <c r="D337" s="9"/>
      <c r="E337" s="10"/>
      <c r="F337" s="10"/>
    </row>
    <row r="338" spans="1:6" ht="60">
      <c r="A338" s="18" t="s">
        <v>850</v>
      </c>
      <c r="B338" s="19" t="s">
        <v>851</v>
      </c>
      <c r="C338" s="9" t="s">
        <v>4</v>
      </c>
      <c r="D338" s="9">
        <v>1</v>
      </c>
      <c r="E338" s="10">
        <v>54.25</v>
      </c>
      <c r="F338" s="10">
        <v>54.25</v>
      </c>
    </row>
    <row r="339" spans="1:6" ht="75">
      <c r="A339" s="18" t="s">
        <v>852</v>
      </c>
      <c r="B339" s="19" t="s">
        <v>853</v>
      </c>
      <c r="C339" s="9" t="s">
        <v>4</v>
      </c>
      <c r="D339" s="9">
        <v>1</v>
      </c>
      <c r="E339" s="10">
        <v>18.579999999999998</v>
      </c>
      <c r="F339" s="10">
        <v>18.579999999999998</v>
      </c>
    </row>
    <row r="340" spans="1:6" ht="30">
      <c r="A340" s="18" t="s">
        <v>854</v>
      </c>
      <c r="B340" s="19" t="s">
        <v>855</v>
      </c>
      <c r="C340" s="9" t="s">
        <v>4</v>
      </c>
      <c r="D340" s="9">
        <v>1</v>
      </c>
      <c r="E340" s="10">
        <v>16.059999999999999</v>
      </c>
      <c r="F340" s="10">
        <v>16.059999999999999</v>
      </c>
    </row>
    <row r="341" spans="1:6" ht="30">
      <c r="A341" s="18" t="s">
        <v>856</v>
      </c>
      <c r="B341" s="19" t="s">
        <v>857</v>
      </c>
      <c r="C341" s="9" t="s">
        <v>4</v>
      </c>
      <c r="D341" s="9">
        <v>1</v>
      </c>
      <c r="E341" s="10">
        <v>76.400000000000006</v>
      </c>
      <c r="F341" s="10">
        <v>76.400000000000006</v>
      </c>
    </row>
    <row r="342" spans="1:6" ht="30">
      <c r="A342" s="18" t="s">
        <v>858</v>
      </c>
      <c r="B342" s="19" t="s">
        <v>859</v>
      </c>
      <c r="C342" s="9" t="s">
        <v>4</v>
      </c>
      <c r="D342" s="9">
        <v>1</v>
      </c>
      <c r="E342" s="10">
        <v>40.42</v>
      </c>
      <c r="F342" s="10">
        <v>40.42</v>
      </c>
    </row>
    <row r="343" spans="1:6" ht="30">
      <c r="A343" s="18" t="s">
        <v>860</v>
      </c>
      <c r="B343" s="19" t="s">
        <v>861</v>
      </c>
      <c r="C343" s="9" t="s">
        <v>5</v>
      </c>
      <c r="D343" s="9">
        <v>1</v>
      </c>
      <c r="E343" s="10">
        <v>19.5</v>
      </c>
      <c r="F343" s="10">
        <v>19.5</v>
      </c>
    </row>
    <row r="344" spans="1:6">
      <c r="A344" s="20" t="s">
        <v>862</v>
      </c>
      <c r="B344" s="17" t="s">
        <v>34</v>
      </c>
      <c r="C344" s="9"/>
      <c r="D344" s="9"/>
      <c r="E344" s="10"/>
      <c r="F344" s="10"/>
    </row>
    <row r="345" spans="1:6" ht="30">
      <c r="A345" s="20" t="s">
        <v>863</v>
      </c>
      <c r="B345" s="17" t="s">
        <v>864</v>
      </c>
      <c r="C345" s="9"/>
      <c r="D345" s="9"/>
      <c r="E345" s="10"/>
      <c r="F345" s="10"/>
    </row>
    <row r="346" spans="1:6" ht="90">
      <c r="A346" s="18" t="s">
        <v>865</v>
      </c>
      <c r="B346" s="19" t="s">
        <v>866</v>
      </c>
      <c r="C346" s="9" t="s">
        <v>4</v>
      </c>
      <c r="D346" s="9">
        <v>1</v>
      </c>
      <c r="E346" s="10">
        <v>69.28</v>
      </c>
      <c r="F346" s="10">
        <v>69.28</v>
      </c>
    </row>
    <row r="347" spans="1:6" ht="90">
      <c r="A347" s="18" t="s">
        <v>867</v>
      </c>
      <c r="B347" s="19" t="s">
        <v>868</v>
      </c>
      <c r="C347" s="9" t="s">
        <v>4</v>
      </c>
      <c r="D347" s="9">
        <v>1</v>
      </c>
      <c r="E347" s="10">
        <v>246.2</v>
      </c>
      <c r="F347" s="10">
        <v>246.2</v>
      </c>
    </row>
    <row r="348" spans="1:6" ht="45">
      <c r="A348" s="20" t="s">
        <v>869</v>
      </c>
      <c r="B348" s="17" t="s">
        <v>870</v>
      </c>
      <c r="C348" s="9"/>
      <c r="D348" s="9"/>
      <c r="E348" s="10"/>
      <c r="F348" s="10"/>
    </row>
    <row r="349" spans="1:6" ht="30">
      <c r="A349" s="18" t="s">
        <v>871</v>
      </c>
      <c r="B349" s="19" t="s">
        <v>872</v>
      </c>
      <c r="C349" s="9" t="s">
        <v>4</v>
      </c>
      <c r="D349" s="9">
        <v>1</v>
      </c>
      <c r="E349" s="10">
        <v>50.47</v>
      </c>
      <c r="F349" s="10">
        <v>50.47</v>
      </c>
    </row>
    <row r="350" spans="1:6" ht="30">
      <c r="A350" s="18" t="s">
        <v>873</v>
      </c>
      <c r="B350" s="19" t="s">
        <v>35</v>
      </c>
      <c r="C350" s="9" t="s">
        <v>4</v>
      </c>
      <c r="D350" s="9">
        <v>1</v>
      </c>
      <c r="E350" s="10">
        <v>42.06</v>
      </c>
      <c r="F350" s="10">
        <v>42.06</v>
      </c>
    </row>
    <row r="351" spans="1:6" ht="75">
      <c r="A351" s="18" t="s">
        <v>874</v>
      </c>
      <c r="B351" s="19" t="s">
        <v>875</v>
      </c>
      <c r="C351" s="9" t="s">
        <v>4</v>
      </c>
      <c r="D351" s="9">
        <v>1</v>
      </c>
      <c r="E351" s="10">
        <v>37.950000000000003</v>
      </c>
      <c r="F351" s="10">
        <v>37.950000000000003</v>
      </c>
    </row>
    <row r="352" spans="1:6" ht="90">
      <c r="A352" s="18" t="s">
        <v>876</v>
      </c>
      <c r="B352" s="19" t="s">
        <v>36</v>
      </c>
      <c r="C352" s="9" t="s">
        <v>4</v>
      </c>
      <c r="D352" s="9">
        <v>1</v>
      </c>
      <c r="E352" s="10">
        <v>232.27</v>
      </c>
      <c r="F352" s="10">
        <v>232.27</v>
      </c>
    </row>
    <row r="353" spans="1:6" ht="30">
      <c r="A353" s="20" t="s">
        <v>877</v>
      </c>
      <c r="B353" s="17" t="s">
        <v>878</v>
      </c>
      <c r="C353" s="9"/>
      <c r="D353" s="9"/>
      <c r="E353" s="10"/>
      <c r="F353" s="10"/>
    </row>
    <row r="354" spans="1:6" ht="90">
      <c r="A354" s="18" t="s">
        <v>879</v>
      </c>
      <c r="B354" s="19" t="s">
        <v>880</v>
      </c>
      <c r="C354" s="9" t="s">
        <v>4</v>
      </c>
      <c r="D354" s="9">
        <v>1</v>
      </c>
      <c r="E354" s="10">
        <v>79.44</v>
      </c>
      <c r="F354" s="10">
        <v>79.44</v>
      </c>
    </row>
    <row r="355" spans="1:6">
      <c r="A355" s="20" t="s">
        <v>881</v>
      </c>
      <c r="B355" s="17" t="s">
        <v>37</v>
      </c>
      <c r="C355" s="9"/>
      <c r="D355" s="9"/>
      <c r="E355" s="10"/>
      <c r="F355" s="10"/>
    </row>
    <row r="356" spans="1:6">
      <c r="A356" s="20" t="s">
        <v>882</v>
      </c>
      <c r="B356" s="17" t="s">
        <v>883</v>
      </c>
      <c r="C356" s="9"/>
      <c r="D356" s="9"/>
      <c r="E356" s="10"/>
      <c r="F356" s="10"/>
    </row>
    <row r="357" spans="1:6" ht="45">
      <c r="A357" s="18" t="s">
        <v>884</v>
      </c>
      <c r="B357" s="19" t="s">
        <v>101</v>
      </c>
      <c r="C357" s="9" t="s">
        <v>4</v>
      </c>
      <c r="D357" s="9">
        <v>1</v>
      </c>
      <c r="E357" s="10">
        <v>11.22</v>
      </c>
      <c r="F357" s="10">
        <v>11.22</v>
      </c>
    </row>
    <row r="358" spans="1:6">
      <c r="A358" s="20" t="s">
        <v>885</v>
      </c>
      <c r="B358" s="17" t="s">
        <v>886</v>
      </c>
      <c r="C358" s="9"/>
      <c r="D358" s="9"/>
      <c r="E358" s="10"/>
      <c r="F358" s="10"/>
    </row>
    <row r="359" spans="1:6">
      <c r="A359" s="18" t="s">
        <v>887</v>
      </c>
      <c r="B359" s="19" t="s">
        <v>38</v>
      </c>
      <c r="C359" s="9" t="s">
        <v>4</v>
      </c>
      <c r="D359" s="9">
        <v>1</v>
      </c>
      <c r="E359" s="10">
        <v>41.67</v>
      </c>
      <c r="F359" s="10">
        <v>41.67</v>
      </c>
    </row>
    <row r="360" spans="1:6" ht="30">
      <c r="A360" s="18" t="s">
        <v>888</v>
      </c>
      <c r="B360" s="19" t="s">
        <v>889</v>
      </c>
      <c r="C360" s="9" t="s">
        <v>4</v>
      </c>
      <c r="D360" s="9">
        <v>1</v>
      </c>
      <c r="E360" s="10">
        <v>91.18</v>
      </c>
      <c r="F360" s="10">
        <v>91.18</v>
      </c>
    </row>
    <row r="361" spans="1:6" ht="30">
      <c r="A361" s="20" t="s">
        <v>890</v>
      </c>
      <c r="B361" s="17" t="s">
        <v>891</v>
      </c>
      <c r="C361" s="9"/>
      <c r="D361" s="9"/>
      <c r="E361" s="10"/>
      <c r="F361" s="10"/>
    </row>
    <row r="362" spans="1:6" ht="45">
      <c r="A362" s="18" t="s">
        <v>892</v>
      </c>
      <c r="B362" s="19" t="s">
        <v>893</v>
      </c>
      <c r="C362" s="9" t="s">
        <v>4</v>
      </c>
      <c r="D362" s="9">
        <v>1</v>
      </c>
      <c r="E362" s="10">
        <v>31.36</v>
      </c>
      <c r="F362" s="10">
        <v>31.36</v>
      </c>
    </row>
    <row r="363" spans="1:6" ht="45">
      <c r="A363" s="18" t="s">
        <v>894</v>
      </c>
      <c r="B363" s="19" t="s">
        <v>102</v>
      </c>
      <c r="C363" s="9" t="s">
        <v>4</v>
      </c>
      <c r="D363" s="9">
        <v>1</v>
      </c>
      <c r="E363" s="10">
        <v>54.02</v>
      </c>
      <c r="F363" s="10">
        <v>54.02</v>
      </c>
    </row>
    <row r="364" spans="1:6">
      <c r="A364" s="20" t="s">
        <v>895</v>
      </c>
      <c r="B364" s="17" t="s">
        <v>719</v>
      </c>
      <c r="C364" s="9"/>
      <c r="D364" s="9"/>
      <c r="E364" s="10"/>
      <c r="F364" s="10"/>
    </row>
    <row r="365" spans="1:6" ht="30">
      <c r="A365" s="18" t="s">
        <v>896</v>
      </c>
      <c r="B365" s="19" t="s">
        <v>897</v>
      </c>
      <c r="C365" s="9" t="s">
        <v>4</v>
      </c>
      <c r="D365" s="9">
        <v>1</v>
      </c>
      <c r="E365" s="10">
        <v>46.39</v>
      </c>
      <c r="F365" s="10">
        <v>46.39</v>
      </c>
    </row>
    <row r="366" spans="1:6">
      <c r="A366" s="20" t="s">
        <v>898</v>
      </c>
      <c r="B366" s="17" t="s">
        <v>39</v>
      </c>
      <c r="C366" s="9"/>
      <c r="D366" s="9"/>
      <c r="E366" s="10"/>
      <c r="F366" s="10"/>
    </row>
    <row r="367" spans="1:6">
      <c r="A367" s="20" t="s">
        <v>899</v>
      </c>
      <c r="B367" s="17" t="s">
        <v>883</v>
      </c>
      <c r="C367" s="9"/>
      <c r="D367" s="9"/>
      <c r="E367" s="10"/>
      <c r="F367" s="10"/>
    </row>
    <row r="368" spans="1:6" ht="45">
      <c r="A368" s="18" t="s">
        <v>900</v>
      </c>
      <c r="B368" s="19" t="s">
        <v>40</v>
      </c>
      <c r="C368" s="9" t="s">
        <v>4</v>
      </c>
      <c r="D368" s="9">
        <v>1</v>
      </c>
      <c r="E368" s="10">
        <v>5.75</v>
      </c>
      <c r="F368" s="10">
        <v>5.75</v>
      </c>
    </row>
    <row r="369" spans="1:6">
      <c r="A369" s="20" t="s">
        <v>901</v>
      </c>
      <c r="B369" s="17" t="s">
        <v>902</v>
      </c>
      <c r="C369" s="9"/>
      <c r="D369" s="9"/>
      <c r="E369" s="10"/>
      <c r="F369" s="10"/>
    </row>
    <row r="370" spans="1:6" ht="90">
      <c r="A370" s="18" t="s">
        <v>903</v>
      </c>
      <c r="B370" s="19" t="s">
        <v>904</v>
      </c>
      <c r="C370" s="9" t="s">
        <v>4</v>
      </c>
      <c r="D370" s="9">
        <v>1</v>
      </c>
      <c r="E370" s="10">
        <v>88.5</v>
      </c>
      <c r="F370" s="10">
        <v>88.5</v>
      </c>
    </row>
    <row r="371" spans="1:6" ht="60">
      <c r="A371" s="18" t="s">
        <v>905</v>
      </c>
      <c r="B371" s="19" t="s">
        <v>906</v>
      </c>
      <c r="C371" s="9" t="s">
        <v>6</v>
      </c>
      <c r="D371" s="9">
        <v>1</v>
      </c>
      <c r="E371" s="10">
        <v>46.65</v>
      </c>
      <c r="F371" s="10">
        <v>46.65</v>
      </c>
    </row>
    <row r="372" spans="1:6" ht="60">
      <c r="A372" s="18" t="s">
        <v>907</v>
      </c>
      <c r="B372" s="19" t="s">
        <v>908</v>
      </c>
      <c r="C372" s="9" t="s">
        <v>6</v>
      </c>
      <c r="D372" s="9">
        <v>1</v>
      </c>
      <c r="E372" s="10">
        <v>65.06</v>
      </c>
      <c r="F372" s="10">
        <v>65.06</v>
      </c>
    </row>
    <row r="373" spans="1:6" ht="30">
      <c r="A373" s="18" t="s">
        <v>909</v>
      </c>
      <c r="B373" s="19" t="s">
        <v>910</v>
      </c>
      <c r="C373" s="9" t="s">
        <v>6</v>
      </c>
      <c r="D373" s="9">
        <v>1</v>
      </c>
      <c r="E373" s="10">
        <v>15.76</v>
      </c>
      <c r="F373" s="10">
        <v>15.76</v>
      </c>
    </row>
    <row r="374" spans="1:6" ht="30">
      <c r="A374" s="18" t="s">
        <v>911</v>
      </c>
      <c r="B374" s="19" t="s">
        <v>912</v>
      </c>
      <c r="C374" s="9" t="s">
        <v>6</v>
      </c>
      <c r="D374" s="9">
        <v>1</v>
      </c>
      <c r="E374" s="10">
        <v>15.77</v>
      </c>
      <c r="F374" s="10">
        <v>15.77</v>
      </c>
    </row>
    <row r="375" spans="1:6" ht="75">
      <c r="A375" s="18" t="s">
        <v>913</v>
      </c>
      <c r="B375" s="19" t="s">
        <v>914</v>
      </c>
      <c r="C375" s="9" t="s">
        <v>4</v>
      </c>
      <c r="D375" s="9">
        <v>1</v>
      </c>
      <c r="E375" s="10">
        <v>73.47</v>
      </c>
      <c r="F375" s="10">
        <v>73.47</v>
      </c>
    </row>
    <row r="376" spans="1:6" ht="75">
      <c r="A376" s="18" t="s">
        <v>915</v>
      </c>
      <c r="B376" s="19" t="s">
        <v>916</v>
      </c>
      <c r="C376" s="9" t="s">
        <v>4</v>
      </c>
      <c r="D376" s="9">
        <v>1</v>
      </c>
      <c r="E376" s="10">
        <v>165.58</v>
      </c>
      <c r="F376" s="10">
        <v>165.58</v>
      </c>
    </row>
    <row r="377" spans="1:6" ht="45">
      <c r="A377" s="18" t="s">
        <v>917</v>
      </c>
      <c r="B377" s="19" t="s">
        <v>918</v>
      </c>
      <c r="C377" s="9" t="s">
        <v>4</v>
      </c>
      <c r="D377" s="9">
        <v>1</v>
      </c>
      <c r="E377" s="10">
        <v>13.94</v>
      </c>
      <c r="F377" s="10">
        <v>13.94</v>
      </c>
    </row>
    <row r="378" spans="1:6" ht="45">
      <c r="A378" s="18" t="s">
        <v>919</v>
      </c>
      <c r="B378" s="19" t="s">
        <v>920</v>
      </c>
      <c r="C378" s="9" t="s">
        <v>6</v>
      </c>
      <c r="D378" s="9">
        <v>1</v>
      </c>
      <c r="E378" s="10">
        <v>51.3</v>
      </c>
      <c r="F378" s="10">
        <v>51.3</v>
      </c>
    </row>
    <row r="379" spans="1:6" ht="75">
      <c r="A379" s="18" t="s">
        <v>921</v>
      </c>
      <c r="B379" s="19" t="s">
        <v>922</v>
      </c>
      <c r="C379" s="9" t="s">
        <v>4</v>
      </c>
      <c r="D379" s="9">
        <v>1</v>
      </c>
      <c r="E379" s="10">
        <v>79.11</v>
      </c>
      <c r="F379" s="10">
        <v>79.11</v>
      </c>
    </row>
    <row r="380" spans="1:6" ht="30">
      <c r="A380" s="20" t="s">
        <v>923</v>
      </c>
      <c r="B380" s="17" t="s">
        <v>891</v>
      </c>
      <c r="C380" s="9"/>
      <c r="D380" s="9"/>
      <c r="E380" s="10"/>
      <c r="F380" s="10"/>
    </row>
    <row r="381" spans="1:6" ht="60">
      <c r="A381" s="18" t="s">
        <v>924</v>
      </c>
      <c r="B381" s="19" t="s">
        <v>41</v>
      </c>
      <c r="C381" s="9" t="s">
        <v>4</v>
      </c>
      <c r="D381" s="9">
        <v>1</v>
      </c>
      <c r="E381" s="10">
        <v>28.03</v>
      </c>
      <c r="F381" s="10">
        <v>28.03</v>
      </c>
    </row>
    <row r="382" spans="1:6" ht="45">
      <c r="A382" s="18" t="s">
        <v>925</v>
      </c>
      <c r="B382" s="19" t="s">
        <v>926</v>
      </c>
      <c r="C382" s="9" t="s">
        <v>4</v>
      </c>
      <c r="D382" s="9">
        <v>1</v>
      </c>
      <c r="E382" s="10">
        <v>19.79</v>
      </c>
      <c r="F382" s="10">
        <v>19.79</v>
      </c>
    </row>
    <row r="383" spans="1:6" ht="60">
      <c r="A383" s="18" t="s">
        <v>927</v>
      </c>
      <c r="B383" s="19" t="s">
        <v>928</v>
      </c>
      <c r="C383" s="9" t="s">
        <v>4</v>
      </c>
      <c r="D383" s="9">
        <v>1</v>
      </c>
      <c r="E383" s="10">
        <v>47.89</v>
      </c>
      <c r="F383" s="10">
        <v>47.89</v>
      </c>
    </row>
    <row r="384" spans="1:6" ht="75">
      <c r="A384" s="18" t="s">
        <v>929</v>
      </c>
      <c r="B384" s="19" t="s">
        <v>930</v>
      </c>
      <c r="C384" s="9" t="s">
        <v>4</v>
      </c>
      <c r="D384" s="9">
        <v>1</v>
      </c>
      <c r="E384" s="10">
        <v>53.7</v>
      </c>
      <c r="F384" s="10">
        <v>53.7</v>
      </c>
    </row>
    <row r="385" spans="1:6" ht="60">
      <c r="A385" s="18" t="s">
        <v>931</v>
      </c>
      <c r="B385" s="19" t="s">
        <v>932</v>
      </c>
      <c r="C385" s="9" t="s">
        <v>4</v>
      </c>
      <c r="D385" s="9">
        <v>1</v>
      </c>
      <c r="E385" s="10">
        <v>6.66</v>
      </c>
      <c r="F385" s="10">
        <v>6.66</v>
      </c>
    </row>
    <row r="386" spans="1:6">
      <c r="A386" s="20" t="s">
        <v>933</v>
      </c>
      <c r="B386" s="17" t="s">
        <v>42</v>
      </c>
      <c r="C386" s="9"/>
      <c r="D386" s="9"/>
      <c r="E386" s="10"/>
      <c r="F386" s="10"/>
    </row>
    <row r="387" spans="1:6">
      <c r="A387" s="20" t="s">
        <v>934</v>
      </c>
      <c r="B387" s="17" t="s">
        <v>935</v>
      </c>
      <c r="C387" s="9"/>
      <c r="D387" s="9"/>
      <c r="E387" s="10"/>
      <c r="F387" s="10"/>
    </row>
    <row r="388" spans="1:6" ht="45">
      <c r="A388" s="18" t="s">
        <v>936</v>
      </c>
      <c r="B388" s="19" t="s">
        <v>99</v>
      </c>
      <c r="C388" s="9" t="s">
        <v>4</v>
      </c>
      <c r="D388" s="9">
        <v>1</v>
      </c>
      <c r="E388" s="10">
        <v>20.14</v>
      </c>
      <c r="F388" s="10">
        <v>20.14</v>
      </c>
    </row>
    <row r="389" spans="1:6" ht="45">
      <c r="A389" s="18" t="s">
        <v>937</v>
      </c>
      <c r="B389" s="19" t="s">
        <v>938</v>
      </c>
      <c r="C389" s="9" t="s">
        <v>4</v>
      </c>
      <c r="D389" s="9">
        <v>1</v>
      </c>
      <c r="E389" s="10">
        <v>31.34</v>
      </c>
      <c r="F389" s="10">
        <v>31.34</v>
      </c>
    </row>
    <row r="390" spans="1:6" ht="45">
      <c r="A390" s="18" t="s">
        <v>939</v>
      </c>
      <c r="B390" s="19" t="s">
        <v>940</v>
      </c>
      <c r="C390" s="9" t="s">
        <v>4</v>
      </c>
      <c r="D390" s="9">
        <v>1</v>
      </c>
      <c r="E390" s="10">
        <v>67.17</v>
      </c>
      <c r="F390" s="10">
        <v>67.17</v>
      </c>
    </row>
    <row r="391" spans="1:6" ht="30">
      <c r="A391" s="18" t="s">
        <v>941</v>
      </c>
      <c r="B391" s="19" t="s">
        <v>171</v>
      </c>
      <c r="C391" s="9" t="s">
        <v>4</v>
      </c>
      <c r="D391" s="9">
        <v>1</v>
      </c>
      <c r="E391" s="10">
        <v>53.9</v>
      </c>
      <c r="F391" s="10">
        <v>53.9</v>
      </c>
    </row>
    <row r="392" spans="1:6" ht="30">
      <c r="A392" s="18" t="s">
        <v>942</v>
      </c>
      <c r="B392" s="19" t="s">
        <v>943</v>
      </c>
      <c r="C392" s="9" t="s">
        <v>4</v>
      </c>
      <c r="D392" s="9">
        <v>1</v>
      </c>
      <c r="E392" s="10">
        <v>50.85</v>
      </c>
      <c r="F392" s="10">
        <v>50.85</v>
      </c>
    </row>
    <row r="393" spans="1:6" ht="30">
      <c r="A393" s="18" t="s">
        <v>944</v>
      </c>
      <c r="B393" s="19" t="s">
        <v>945</v>
      </c>
      <c r="C393" s="9" t="s">
        <v>4</v>
      </c>
      <c r="D393" s="9">
        <v>1</v>
      </c>
      <c r="E393" s="10">
        <v>40.909999999999997</v>
      </c>
      <c r="F393" s="10">
        <v>40.909999999999997</v>
      </c>
    </row>
    <row r="394" spans="1:6" ht="30">
      <c r="A394" s="18" t="s">
        <v>946</v>
      </c>
      <c r="B394" s="19" t="s">
        <v>947</v>
      </c>
      <c r="C394" s="9" t="s">
        <v>4</v>
      </c>
      <c r="D394" s="9">
        <v>1</v>
      </c>
      <c r="E394" s="10">
        <v>67.64</v>
      </c>
      <c r="F394" s="10">
        <v>67.64</v>
      </c>
    </row>
    <row r="395" spans="1:6">
      <c r="A395" s="20" t="s">
        <v>948</v>
      </c>
      <c r="B395" s="17" t="s">
        <v>902</v>
      </c>
      <c r="C395" s="9"/>
      <c r="D395" s="9"/>
      <c r="E395" s="10"/>
      <c r="F395" s="10"/>
    </row>
    <row r="396" spans="1:6" ht="60">
      <c r="A396" s="18" t="s">
        <v>949</v>
      </c>
      <c r="B396" s="19" t="s">
        <v>950</v>
      </c>
      <c r="C396" s="9" t="s">
        <v>4</v>
      </c>
      <c r="D396" s="9">
        <v>1</v>
      </c>
      <c r="E396" s="10">
        <v>47.44</v>
      </c>
      <c r="F396" s="10">
        <v>47.44</v>
      </c>
    </row>
    <row r="397" spans="1:6" ht="75">
      <c r="A397" s="18" t="s">
        <v>951</v>
      </c>
      <c r="B397" s="19" t="s">
        <v>952</v>
      </c>
      <c r="C397" s="9" t="s">
        <v>4</v>
      </c>
      <c r="D397" s="9">
        <v>1</v>
      </c>
      <c r="E397" s="10">
        <v>413.5</v>
      </c>
      <c r="F397" s="10">
        <v>413.5</v>
      </c>
    </row>
    <row r="398" spans="1:6" ht="45">
      <c r="A398" s="18" t="s">
        <v>953</v>
      </c>
      <c r="B398" s="19" t="s">
        <v>954</v>
      </c>
      <c r="C398" s="9" t="s">
        <v>6</v>
      </c>
      <c r="D398" s="9">
        <v>1</v>
      </c>
      <c r="E398" s="10">
        <v>9.48</v>
      </c>
      <c r="F398" s="10">
        <v>9.48</v>
      </c>
    </row>
    <row r="399" spans="1:6" ht="45">
      <c r="A399" s="18" t="s">
        <v>955</v>
      </c>
      <c r="B399" s="19" t="s">
        <v>956</v>
      </c>
      <c r="C399" s="9" t="s">
        <v>4</v>
      </c>
      <c r="D399" s="9">
        <v>1</v>
      </c>
      <c r="E399" s="10">
        <v>85.82</v>
      </c>
      <c r="F399" s="10">
        <v>85.82</v>
      </c>
    </row>
    <row r="400" spans="1:6" ht="75">
      <c r="A400" s="18" t="s">
        <v>957</v>
      </c>
      <c r="B400" s="19" t="s">
        <v>958</v>
      </c>
      <c r="C400" s="9" t="s">
        <v>4</v>
      </c>
      <c r="D400" s="9">
        <v>1</v>
      </c>
      <c r="E400" s="10">
        <v>54.93</v>
      </c>
      <c r="F400" s="10">
        <v>54.93</v>
      </c>
    </row>
    <row r="401" spans="1:6" ht="60">
      <c r="A401" s="18" t="s">
        <v>959</v>
      </c>
      <c r="B401" s="19" t="s">
        <v>960</v>
      </c>
      <c r="C401" s="9" t="s">
        <v>4</v>
      </c>
      <c r="D401" s="9">
        <v>1</v>
      </c>
      <c r="E401" s="10">
        <v>143.25</v>
      </c>
      <c r="F401" s="10">
        <v>143.25</v>
      </c>
    </row>
    <row r="402" spans="1:6" ht="75">
      <c r="A402" s="18" t="s">
        <v>961</v>
      </c>
      <c r="B402" s="19" t="s">
        <v>962</v>
      </c>
      <c r="C402" s="9" t="s">
        <v>4</v>
      </c>
      <c r="D402" s="9">
        <v>1</v>
      </c>
      <c r="E402" s="10">
        <v>71.22</v>
      </c>
      <c r="F402" s="10">
        <v>71.22</v>
      </c>
    </row>
    <row r="403" spans="1:6" ht="45">
      <c r="A403" s="18" t="s">
        <v>963</v>
      </c>
      <c r="B403" s="19" t="s">
        <v>964</v>
      </c>
      <c r="C403" s="9" t="s">
        <v>4</v>
      </c>
      <c r="D403" s="9">
        <v>1</v>
      </c>
      <c r="E403" s="10">
        <v>107.22</v>
      </c>
      <c r="F403" s="10">
        <v>107.22</v>
      </c>
    </row>
    <row r="404" spans="1:6" ht="45">
      <c r="A404" s="18" t="s">
        <v>965</v>
      </c>
      <c r="B404" s="19" t="s">
        <v>966</v>
      </c>
      <c r="C404" s="9" t="s">
        <v>4</v>
      </c>
      <c r="D404" s="9">
        <v>1</v>
      </c>
      <c r="E404" s="10">
        <v>12.51</v>
      </c>
      <c r="F404" s="10">
        <v>12.51</v>
      </c>
    </row>
    <row r="405" spans="1:6" ht="45">
      <c r="A405" s="18" t="s">
        <v>967</v>
      </c>
      <c r="B405" s="19" t="s">
        <v>968</v>
      </c>
      <c r="C405" s="9" t="s">
        <v>4</v>
      </c>
      <c r="D405" s="9">
        <v>1</v>
      </c>
      <c r="E405" s="10">
        <v>8.64</v>
      </c>
      <c r="F405" s="10">
        <v>8.64</v>
      </c>
    </row>
    <row r="406" spans="1:6" ht="30">
      <c r="A406" s="18" t="s">
        <v>969</v>
      </c>
      <c r="B406" s="19" t="s">
        <v>970</v>
      </c>
      <c r="C406" s="9" t="s">
        <v>4</v>
      </c>
      <c r="D406" s="9">
        <v>1</v>
      </c>
      <c r="E406" s="10">
        <v>12.53</v>
      </c>
      <c r="F406" s="10">
        <v>12.53</v>
      </c>
    </row>
    <row r="407" spans="1:6" ht="90">
      <c r="A407" s="18" t="s">
        <v>971</v>
      </c>
      <c r="B407" s="19" t="s">
        <v>972</v>
      </c>
      <c r="C407" s="9" t="s">
        <v>4</v>
      </c>
      <c r="D407" s="9">
        <v>1</v>
      </c>
      <c r="E407" s="10">
        <v>45.57</v>
      </c>
      <c r="F407" s="10">
        <v>45.57</v>
      </c>
    </row>
    <row r="408" spans="1:6" ht="105">
      <c r="A408" s="18" t="s">
        <v>973</v>
      </c>
      <c r="B408" s="19" t="s">
        <v>974</v>
      </c>
      <c r="C408" s="9" t="s">
        <v>4</v>
      </c>
      <c r="D408" s="9">
        <v>1</v>
      </c>
      <c r="E408" s="10">
        <v>104.57</v>
      </c>
      <c r="F408" s="10">
        <v>104.57</v>
      </c>
    </row>
    <row r="409" spans="1:6" ht="105">
      <c r="A409" s="18" t="s">
        <v>975</v>
      </c>
      <c r="B409" s="19" t="s">
        <v>976</v>
      </c>
      <c r="C409" s="9" t="s">
        <v>4</v>
      </c>
      <c r="D409" s="9">
        <v>1</v>
      </c>
      <c r="E409" s="10">
        <v>115.76</v>
      </c>
      <c r="F409" s="10">
        <v>115.76</v>
      </c>
    </row>
    <row r="410" spans="1:6" ht="90">
      <c r="A410" s="18" t="s">
        <v>977</v>
      </c>
      <c r="B410" s="19" t="s">
        <v>978</v>
      </c>
      <c r="C410" s="9" t="s">
        <v>4</v>
      </c>
      <c r="D410" s="9">
        <v>1</v>
      </c>
      <c r="E410" s="10">
        <v>151.06</v>
      </c>
      <c r="F410" s="10">
        <v>151.06</v>
      </c>
    </row>
    <row r="411" spans="1:6" ht="105">
      <c r="A411" s="18" t="s">
        <v>979</v>
      </c>
      <c r="B411" s="19" t="s">
        <v>980</v>
      </c>
      <c r="C411" s="9" t="s">
        <v>4</v>
      </c>
      <c r="D411" s="9">
        <v>1</v>
      </c>
      <c r="E411" s="10">
        <v>101.2</v>
      </c>
      <c r="F411" s="10">
        <v>101.2</v>
      </c>
    </row>
    <row r="412" spans="1:6" ht="90">
      <c r="A412" s="18" t="s">
        <v>981</v>
      </c>
      <c r="B412" s="19" t="s">
        <v>982</v>
      </c>
      <c r="C412" s="9" t="s">
        <v>4</v>
      </c>
      <c r="D412" s="9">
        <v>1</v>
      </c>
      <c r="E412" s="10">
        <v>143.93</v>
      </c>
      <c r="F412" s="10">
        <v>143.93</v>
      </c>
    </row>
    <row r="413" spans="1:6" ht="90">
      <c r="A413" s="18" t="s">
        <v>983</v>
      </c>
      <c r="B413" s="19" t="s">
        <v>984</v>
      </c>
      <c r="C413" s="9" t="s">
        <v>4</v>
      </c>
      <c r="D413" s="9">
        <v>1</v>
      </c>
      <c r="E413" s="10">
        <v>68.45</v>
      </c>
      <c r="F413" s="10">
        <v>68.45</v>
      </c>
    </row>
    <row r="414" spans="1:6" ht="90">
      <c r="A414" s="18" t="s">
        <v>985</v>
      </c>
      <c r="B414" s="19" t="s">
        <v>986</v>
      </c>
      <c r="C414" s="9" t="s">
        <v>4</v>
      </c>
      <c r="D414" s="9">
        <v>1</v>
      </c>
      <c r="E414" s="10">
        <v>45.57</v>
      </c>
      <c r="F414" s="10">
        <v>45.57</v>
      </c>
    </row>
    <row r="415" spans="1:6" ht="30">
      <c r="A415" s="20" t="s">
        <v>987</v>
      </c>
      <c r="B415" s="17" t="s">
        <v>988</v>
      </c>
      <c r="C415" s="9"/>
      <c r="D415" s="9"/>
      <c r="E415" s="10"/>
      <c r="F415" s="10"/>
    </row>
    <row r="416" spans="1:6" ht="45">
      <c r="A416" s="18" t="s">
        <v>989</v>
      </c>
      <c r="B416" s="19" t="s">
        <v>990</v>
      </c>
      <c r="C416" s="9" t="s">
        <v>6</v>
      </c>
      <c r="D416" s="9">
        <v>1</v>
      </c>
      <c r="E416" s="10">
        <v>11.86</v>
      </c>
      <c r="F416" s="10">
        <v>11.86</v>
      </c>
    </row>
    <row r="417" spans="1:6" ht="60">
      <c r="A417" s="18" t="s">
        <v>991</v>
      </c>
      <c r="B417" s="19" t="s">
        <v>992</v>
      </c>
      <c r="C417" s="9" t="s">
        <v>6</v>
      </c>
      <c r="D417" s="9">
        <v>1</v>
      </c>
      <c r="E417" s="10">
        <v>14.43</v>
      </c>
      <c r="F417" s="10">
        <v>14.43</v>
      </c>
    </row>
    <row r="418" spans="1:6" ht="45">
      <c r="A418" s="18" t="s">
        <v>993</v>
      </c>
      <c r="B418" s="19" t="s">
        <v>994</v>
      </c>
      <c r="C418" s="9" t="s">
        <v>6</v>
      </c>
      <c r="D418" s="9">
        <v>1</v>
      </c>
      <c r="E418" s="10">
        <v>27.44</v>
      </c>
      <c r="F418" s="10">
        <v>27.44</v>
      </c>
    </row>
    <row r="419" spans="1:6" ht="30">
      <c r="A419" s="18" t="s">
        <v>995</v>
      </c>
      <c r="B419" s="19" t="s">
        <v>996</v>
      </c>
      <c r="C419" s="9" t="s">
        <v>6</v>
      </c>
      <c r="D419" s="9">
        <v>1</v>
      </c>
      <c r="E419" s="10">
        <v>134.66999999999999</v>
      </c>
      <c r="F419" s="10">
        <v>134.66999999999999</v>
      </c>
    </row>
    <row r="420" spans="1:6" ht="30">
      <c r="A420" s="18" t="s">
        <v>997</v>
      </c>
      <c r="B420" s="19" t="s">
        <v>998</v>
      </c>
      <c r="C420" s="9" t="s">
        <v>6</v>
      </c>
      <c r="D420" s="9">
        <v>1</v>
      </c>
      <c r="E420" s="10">
        <v>46.6</v>
      </c>
      <c r="F420" s="10">
        <v>46.6</v>
      </c>
    </row>
    <row r="421" spans="1:6" ht="45">
      <c r="A421" s="18" t="s">
        <v>999</v>
      </c>
      <c r="B421" s="19" t="s">
        <v>1000</v>
      </c>
      <c r="C421" s="9" t="s">
        <v>6</v>
      </c>
      <c r="D421" s="9">
        <v>1</v>
      </c>
      <c r="E421" s="10">
        <v>24.46</v>
      </c>
      <c r="F421" s="10">
        <v>24.46</v>
      </c>
    </row>
    <row r="422" spans="1:6" ht="75">
      <c r="A422" s="18" t="s">
        <v>1001</v>
      </c>
      <c r="B422" s="19" t="s">
        <v>1002</v>
      </c>
      <c r="C422" s="9" t="s">
        <v>6</v>
      </c>
      <c r="D422" s="9">
        <v>1</v>
      </c>
      <c r="E422" s="10">
        <v>41.09</v>
      </c>
      <c r="F422" s="10">
        <v>41.09</v>
      </c>
    </row>
    <row r="423" spans="1:6" ht="30">
      <c r="A423" s="18" t="s">
        <v>1003</v>
      </c>
      <c r="B423" s="19" t="s">
        <v>1004</v>
      </c>
      <c r="C423" s="9" t="s">
        <v>6</v>
      </c>
      <c r="D423" s="9">
        <v>1</v>
      </c>
      <c r="E423" s="10">
        <v>75.59</v>
      </c>
      <c r="F423" s="10">
        <v>75.59</v>
      </c>
    </row>
    <row r="424" spans="1:6" ht="60">
      <c r="A424" s="18" t="s">
        <v>1005</v>
      </c>
      <c r="B424" s="19" t="s">
        <v>1006</v>
      </c>
      <c r="C424" s="9" t="s">
        <v>6</v>
      </c>
      <c r="D424" s="9">
        <v>1</v>
      </c>
      <c r="E424" s="10">
        <v>28.52</v>
      </c>
      <c r="F424" s="10">
        <v>28.52</v>
      </c>
    </row>
    <row r="425" spans="1:6" ht="75">
      <c r="A425" s="18" t="s">
        <v>1007</v>
      </c>
      <c r="B425" s="19" t="s">
        <v>1008</v>
      </c>
      <c r="C425" s="9" t="s">
        <v>6</v>
      </c>
      <c r="D425" s="9">
        <v>1</v>
      </c>
      <c r="E425" s="10">
        <v>42.84</v>
      </c>
      <c r="F425" s="10">
        <v>42.84</v>
      </c>
    </row>
    <row r="426" spans="1:6" ht="105">
      <c r="A426" s="18" t="s">
        <v>1009</v>
      </c>
      <c r="B426" s="19" t="s">
        <v>1010</v>
      </c>
      <c r="C426" s="9" t="s">
        <v>6</v>
      </c>
      <c r="D426" s="9">
        <v>1</v>
      </c>
      <c r="E426" s="10">
        <v>23.45</v>
      </c>
      <c r="F426" s="10">
        <v>23.45</v>
      </c>
    </row>
    <row r="427" spans="1:6" ht="75">
      <c r="A427" s="18" t="s">
        <v>1011</v>
      </c>
      <c r="B427" s="19" t="s">
        <v>1012</v>
      </c>
      <c r="C427" s="9" t="s">
        <v>6</v>
      </c>
      <c r="D427" s="9">
        <v>1</v>
      </c>
      <c r="E427" s="10">
        <v>40.68</v>
      </c>
      <c r="F427" s="10">
        <v>40.68</v>
      </c>
    </row>
    <row r="428" spans="1:6">
      <c r="A428" s="20" t="s">
        <v>1013</v>
      </c>
      <c r="B428" s="17" t="s">
        <v>719</v>
      </c>
      <c r="C428" s="9"/>
      <c r="D428" s="9"/>
      <c r="E428" s="10"/>
      <c r="F428" s="10"/>
    </row>
    <row r="429" spans="1:6" ht="45">
      <c r="A429" s="18" t="s">
        <v>1014</v>
      </c>
      <c r="B429" s="19" t="s">
        <v>1015</v>
      </c>
      <c r="C429" s="9" t="s">
        <v>4</v>
      </c>
      <c r="D429" s="9">
        <v>1</v>
      </c>
      <c r="E429" s="10">
        <v>106.67</v>
      </c>
      <c r="F429" s="10">
        <v>106.67</v>
      </c>
    </row>
    <row r="430" spans="1:6">
      <c r="A430" s="20" t="s">
        <v>1016</v>
      </c>
      <c r="B430" s="17" t="s">
        <v>43</v>
      </c>
      <c r="C430" s="9"/>
      <c r="D430" s="9"/>
      <c r="E430" s="10"/>
      <c r="F430" s="10"/>
    </row>
    <row r="431" spans="1:6" ht="30">
      <c r="A431" s="20" t="s">
        <v>1017</v>
      </c>
      <c r="B431" s="17" t="s">
        <v>1018</v>
      </c>
      <c r="C431" s="9"/>
      <c r="D431" s="9"/>
      <c r="E431" s="10"/>
      <c r="F431" s="10"/>
    </row>
    <row r="432" spans="1:6" ht="90">
      <c r="A432" s="18" t="s">
        <v>1019</v>
      </c>
      <c r="B432" s="19" t="s">
        <v>1020</v>
      </c>
      <c r="C432" s="9" t="s">
        <v>7</v>
      </c>
      <c r="D432" s="9">
        <v>1</v>
      </c>
      <c r="E432" s="21">
        <v>1941.95</v>
      </c>
      <c r="F432" s="21">
        <v>1941.95</v>
      </c>
    </row>
    <row r="433" spans="1:6" ht="90">
      <c r="A433" s="18" t="s">
        <v>1021</v>
      </c>
      <c r="B433" s="19" t="s">
        <v>1022</v>
      </c>
      <c r="C433" s="9" t="s">
        <v>7</v>
      </c>
      <c r="D433" s="9">
        <v>1</v>
      </c>
      <c r="E433" s="21">
        <v>2507.0500000000002</v>
      </c>
      <c r="F433" s="21">
        <v>2507.0500000000002</v>
      </c>
    </row>
    <row r="434" spans="1:6" ht="90">
      <c r="A434" s="18" t="s">
        <v>1023</v>
      </c>
      <c r="B434" s="19" t="s">
        <v>1024</v>
      </c>
      <c r="C434" s="9" t="s">
        <v>7</v>
      </c>
      <c r="D434" s="9">
        <v>1</v>
      </c>
      <c r="E434" s="21">
        <v>5956.35</v>
      </c>
      <c r="F434" s="21">
        <v>5956.35</v>
      </c>
    </row>
    <row r="435" spans="1:6" ht="90">
      <c r="A435" s="18" t="s">
        <v>1025</v>
      </c>
      <c r="B435" s="19" t="s">
        <v>1026</v>
      </c>
      <c r="C435" s="9" t="s">
        <v>7</v>
      </c>
      <c r="D435" s="9">
        <v>1</v>
      </c>
      <c r="E435" s="21">
        <v>5503.57</v>
      </c>
      <c r="F435" s="21">
        <v>5503.57</v>
      </c>
    </row>
    <row r="436" spans="1:6">
      <c r="A436" s="20" t="s">
        <v>1027</v>
      </c>
      <c r="B436" s="17" t="s">
        <v>44</v>
      </c>
      <c r="C436" s="9"/>
      <c r="D436" s="9"/>
      <c r="E436" s="10"/>
      <c r="F436" s="10"/>
    </row>
    <row r="437" spans="1:6" ht="105">
      <c r="A437" s="18" t="s">
        <v>1028</v>
      </c>
      <c r="B437" s="19" t="s">
        <v>170</v>
      </c>
      <c r="C437" s="9" t="s">
        <v>7</v>
      </c>
      <c r="D437" s="9">
        <v>1</v>
      </c>
      <c r="E437" s="10">
        <v>351.55</v>
      </c>
      <c r="F437" s="10">
        <v>351.55</v>
      </c>
    </row>
    <row r="438" spans="1:6" ht="105">
      <c r="A438" s="18" t="s">
        <v>1029</v>
      </c>
      <c r="B438" s="19" t="s">
        <v>1030</v>
      </c>
      <c r="C438" s="9" t="s">
        <v>7</v>
      </c>
      <c r="D438" s="9">
        <v>1</v>
      </c>
      <c r="E438" s="10">
        <v>440.83</v>
      </c>
      <c r="F438" s="10">
        <v>440.83</v>
      </c>
    </row>
    <row r="439" spans="1:6" ht="105">
      <c r="A439" s="18" t="s">
        <v>1031</v>
      </c>
      <c r="B439" s="19" t="s">
        <v>1032</v>
      </c>
      <c r="C439" s="9" t="s">
        <v>7</v>
      </c>
      <c r="D439" s="9">
        <v>1</v>
      </c>
      <c r="E439" s="10">
        <v>639.65</v>
      </c>
      <c r="F439" s="10">
        <v>639.65</v>
      </c>
    </row>
    <row r="440" spans="1:6" ht="90">
      <c r="A440" s="18" t="s">
        <v>1033</v>
      </c>
      <c r="B440" s="19" t="s">
        <v>1034</v>
      </c>
      <c r="C440" s="9" t="s">
        <v>7</v>
      </c>
      <c r="D440" s="9">
        <v>1</v>
      </c>
      <c r="E440" s="10">
        <v>237.67</v>
      </c>
      <c r="F440" s="10">
        <v>237.67</v>
      </c>
    </row>
    <row r="441" spans="1:6">
      <c r="A441" s="20" t="s">
        <v>1035</v>
      </c>
      <c r="B441" s="17" t="s">
        <v>184</v>
      </c>
      <c r="C441" s="9"/>
      <c r="D441" s="9"/>
      <c r="E441" s="10"/>
      <c r="F441" s="10"/>
    </row>
    <row r="442" spans="1:6" ht="30">
      <c r="A442" s="18" t="s">
        <v>1036</v>
      </c>
      <c r="B442" s="19" t="s">
        <v>185</v>
      </c>
      <c r="C442" s="9" t="s">
        <v>179</v>
      </c>
      <c r="D442" s="9">
        <v>1</v>
      </c>
      <c r="E442" s="10">
        <v>90.56</v>
      </c>
      <c r="F442" s="10">
        <v>90.56</v>
      </c>
    </row>
    <row r="443" spans="1:6" ht="30">
      <c r="A443" s="18" t="s">
        <v>1037</v>
      </c>
      <c r="B443" s="19" t="s">
        <v>186</v>
      </c>
      <c r="C443" s="9" t="s">
        <v>179</v>
      </c>
      <c r="D443" s="9">
        <v>1</v>
      </c>
      <c r="E443" s="10">
        <v>205.98</v>
      </c>
      <c r="F443" s="10">
        <v>205.98</v>
      </c>
    </row>
    <row r="444" spans="1:6" ht="30">
      <c r="A444" s="18" t="s">
        <v>1038</v>
      </c>
      <c r="B444" s="19" t="s">
        <v>1039</v>
      </c>
      <c r="C444" s="9" t="s">
        <v>179</v>
      </c>
      <c r="D444" s="9">
        <v>1</v>
      </c>
      <c r="E444" s="10">
        <v>376.28</v>
      </c>
      <c r="F444" s="10">
        <v>376.28</v>
      </c>
    </row>
    <row r="445" spans="1:6" ht="30">
      <c r="A445" s="18" t="s">
        <v>1040</v>
      </c>
      <c r="B445" s="19" t="s">
        <v>1041</v>
      </c>
      <c r="C445" s="9" t="s">
        <v>179</v>
      </c>
      <c r="D445" s="9">
        <v>1</v>
      </c>
      <c r="E445" s="10">
        <v>372.53</v>
      </c>
      <c r="F445" s="10">
        <v>372.53</v>
      </c>
    </row>
    <row r="446" spans="1:6" ht="30">
      <c r="A446" s="18" t="s">
        <v>1042</v>
      </c>
      <c r="B446" s="19" t="s">
        <v>187</v>
      </c>
      <c r="C446" s="9" t="s">
        <v>179</v>
      </c>
      <c r="D446" s="9">
        <v>1</v>
      </c>
      <c r="E446" s="10">
        <v>107.95</v>
      </c>
      <c r="F446" s="10">
        <v>107.95</v>
      </c>
    </row>
    <row r="447" spans="1:6" ht="30">
      <c r="A447" s="18" t="s">
        <v>1043</v>
      </c>
      <c r="B447" s="19" t="s">
        <v>188</v>
      </c>
      <c r="C447" s="9" t="s">
        <v>179</v>
      </c>
      <c r="D447" s="9">
        <v>1</v>
      </c>
      <c r="E447" s="10">
        <v>83.23</v>
      </c>
      <c r="F447" s="10">
        <v>83.23</v>
      </c>
    </row>
    <row r="448" spans="1:6" ht="45">
      <c r="A448" s="18" t="s">
        <v>1044</v>
      </c>
      <c r="B448" s="19" t="s">
        <v>1045</v>
      </c>
      <c r="C448" s="9" t="s">
        <v>179</v>
      </c>
      <c r="D448" s="9">
        <v>1</v>
      </c>
      <c r="E448" s="10">
        <v>154.68</v>
      </c>
      <c r="F448" s="10">
        <v>154.68</v>
      </c>
    </row>
    <row r="449" spans="1:6" ht="30">
      <c r="A449" s="18" t="s">
        <v>1046</v>
      </c>
      <c r="B449" s="19" t="s">
        <v>1047</v>
      </c>
      <c r="C449" s="9" t="s">
        <v>179</v>
      </c>
      <c r="D449" s="9">
        <v>1</v>
      </c>
      <c r="E449" s="10">
        <v>76.23</v>
      </c>
      <c r="F449" s="10">
        <v>76.23</v>
      </c>
    </row>
    <row r="450" spans="1:6" ht="30">
      <c r="A450" s="18" t="s">
        <v>1048</v>
      </c>
      <c r="B450" s="19" t="s">
        <v>1049</v>
      </c>
      <c r="C450" s="9" t="s">
        <v>179</v>
      </c>
      <c r="D450" s="9">
        <v>1</v>
      </c>
      <c r="E450" s="10">
        <v>78.73</v>
      </c>
      <c r="F450" s="10">
        <v>78.73</v>
      </c>
    </row>
    <row r="451" spans="1:6" ht="45">
      <c r="A451" s="18" t="s">
        <v>1050</v>
      </c>
      <c r="B451" s="19" t="s">
        <v>189</v>
      </c>
      <c r="C451" s="9" t="s">
        <v>7</v>
      </c>
      <c r="D451" s="9">
        <v>1</v>
      </c>
      <c r="E451" s="10">
        <v>197.74</v>
      </c>
      <c r="F451" s="10">
        <v>197.74</v>
      </c>
    </row>
    <row r="452" spans="1:6" ht="45">
      <c r="A452" s="18" t="s">
        <v>1051</v>
      </c>
      <c r="B452" s="19" t="s">
        <v>1052</v>
      </c>
      <c r="C452" s="9" t="s">
        <v>7</v>
      </c>
      <c r="D452" s="9">
        <v>1</v>
      </c>
      <c r="E452" s="10">
        <v>88.3</v>
      </c>
      <c r="F452" s="10">
        <v>88.3</v>
      </c>
    </row>
    <row r="453" spans="1:6" ht="60">
      <c r="A453" s="18" t="s">
        <v>1053</v>
      </c>
      <c r="B453" s="19" t="s">
        <v>1054</v>
      </c>
      <c r="C453" s="9" t="s">
        <v>7</v>
      </c>
      <c r="D453" s="9">
        <v>1</v>
      </c>
      <c r="E453" s="10">
        <v>701.32</v>
      </c>
      <c r="F453" s="10">
        <v>701.32</v>
      </c>
    </row>
    <row r="454" spans="1:6" ht="75">
      <c r="A454" s="18" t="s">
        <v>1055</v>
      </c>
      <c r="B454" s="19" t="s">
        <v>1056</v>
      </c>
      <c r="C454" s="9" t="s">
        <v>7</v>
      </c>
      <c r="D454" s="9">
        <v>1</v>
      </c>
      <c r="E454" s="21">
        <v>1191.07</v>
      </c>
      <c r="F454" s="21">
        <v>1191.07</v>
      </c>
    </row>
    <row r="455" spans="1:6" ht="105">
      <c r="A455" s="18" t="s">
        <v>1057</v>
      </c>
      <c r="B455" s="19" t="s">
        <v>1058</v>
      </c>
      <c r="C455" s="9" t="s">
        <v>7</v>
      </c>
      <c r="D455" s="9">
        <v>1</v>
      </c>
      <c r="E455" s="21">
        <v>1200.31</v>
      </c>
      <c r="F455" s="21">
        <v>1200.31</v>
      </c>
    </row>
    <row r="456" spans="1:6">
      <c r="A456" s="20" t="s">
        <v>1059</v>
      </c>
      <c r="B456" s="17" t="s">
        <v>45</v>
      </c>
      <c r="C456" s="9"/>
      <c r="D456" s="9"/>
      <c r="E456" s="10"/>
      <c r="F456" s="10"/>
    </row>
    <row r="457" spans="1:6" ht="90">
      <c r="A457" s="18" t="s">
        <v>1060</v>
      </c>
      <c r="B457" s="19" t="s">
        <v>1061</v>
      </c>
      <c r="C457" s="9" t="s">
        <v>6</v>
      </c>
      <c r="D457" s="9">
        <v>1</v>
      </c>
      <c r="E457" s="10">
        <v>103.5</v>
      </c>
      <c r="F457" s="10">
        <v>103.5</v>
      </c>
    </row>
    <row r="458" spans="1:6" ht="90">
      <c r="A458" s="18" t="s">
        <v>1062</v>
      </c>
      <c r="B458" s="19" t="s">
        <v>1063</v>
      </c>
      <c r="C458" s="9" t="s">
        <v>6</v>
      </c>
      <c r="D458" s="9">
        <v>1</v>
      </c>
      <c r="E458" s="10">
        <v>130.49</v>
      </c>
      <c r="F458" s="10">
        <v>130.49</v>
      </c>
    </row>
    <row r="459" spans="1:6" ht="45">
      <c r="A459" s="18" t="s">
        <v>1064</v>
      </c>
      <c r="B459" s="19" t="s">
        <v>46</v>
      </c>
      <c r="C459" s="9" t="s">
        <v>6</v>
      </c>
      <c r="D459" s="9">
        <v>1</v>
      </c>
      <c r="E459" s="10">
        <v>55.94</v>
      </c>
      <c r="F459" s="10">
        <v>55.94</v>
      </c>
    </row>
    <row r="460" spans="1:6" ht="45">
      <c r="A460" s="18" t="s">
        <v>1065</v>
      </c>
      <c r="B460" s="19" t="s">
        <v>1066</v>
      </c>
      <c r="C460" s="9" t="s">
        <v>6</v>
      </c>
      <c r="D460" s="9">
        <v>1</v>
      </c>
      <c r="E460" s="10">
        <v>91.82</v>
      </c>
      <c r="F460" s="10">
        <v>91.82</v>
      </c>
    </row>
    <row r="461" spans="1:6" ht="45">
      <c r="A461" s="18" t="s">
        <v>1067</v>
      </c>
      <c r="B461" s="19" t="s">
        <v>1068</v>
      </c>
      <c r="C461" s="9" t="s">
        <v>6</v>
      </c>
      <c r="D461" s="9">
        <v>1</v>
      </c>
      <c r="E461" s="10">
        <v>152.13</v>
      </c>
      <c r="F461" s="10">
        <v>152.13</v>
      </c>
    </row>
    <row r="462" spans="1:6" ht="45">
      <c r="A462" s="18" t="s">
        <v>1069</v>
      </c>
      <c r="B462" s="19" t="s">
        <v>1070</v>
      </c>
      <c r="C462" s="9" t="s">
        <v>6</v>
      </c>
      <c r="D462" s="9">
        <v>1</v>
      </c>
      <c r="E462" s="10">
        <v>52.31</v>
      </c>
      <c r="F462" s="10">
        <v>52.31</v>
      </c>
    </row>
    <row r="463" spans="1:6" ht="30">
      <c r="A463" s="20" t="s">
        <v>1071</v>
      </c>
      <c r="B463" s="17" t="s">
        <v>47</v>
      </c>
      <c r="C463" s="9"/>
      <c r="D463" s="9"/>
      <c r="E463" s="10"/>
      <c r="F463" s="10"/>
    </row>
    <row r="464" spans="1:6" ht="105">
      <c r="A464" s="18" t="s">
        <v>3942</v>
      </c>
      <c r="B464" s="19" t="s">
        <v>1072</v>
      </c>
      <c r="C464" s="9" t="s">
        <v>7</v>
      </c>
      <c r="D464" s="9">
        <v>1</v>
      </c>
      <c r="E464" s="10">
        <v>476.84</v>
      </c>
      <c r="F464" s="10">
        <v>476.84</v>
      </c>
    </row>
    <row r="465" spans="1:6" ht="105">
      <c r="A465" s="18" t="s">
        <v>1073</v>
      </c>
      <c r="B465" s="19" t="s">
        <v>1074</v>
      </c>
      <c r="C465" s="9" t="s">
        <v>7</v>
      </c>
      <c r="D465" s="9">
        <v>1</v>
      </c>
      <c r="E465" s="10">
        <v>470.21</v>
      </c>
      <c r="F465" s="10">
        <v>470.21</v>
      </c>
    </row>
    <row r="466" spans="1:6" ht="105">
      <c r="A466" s="18" t="s">
        <v>1075</v>
      </c>
      <c r="B466" s="19" t="s">
        <v>1076</v>
      </c>
      <c r="C466" s="9" t="s">
        <v>7</v>
      </c>
      <c r="D466" s="9">
        <v>1</v>
      </c>
      <c r="E466" s="10">
        <v>548.54</v>
      </c>
      <c r="F466" s="10">
        <v>548.54</v>
      </c>
    </row>
    <row r="467" spans="1:6" ht="105">
      <c r="A467" s="18" t="s">
        <v>1077</v>
      </c>
      <c r="B467" s="19" t="s">
        <v>1078</v>
      </c>
      <c r="C467" s="9" t="s">
        <v>7</v>
      </c>
      <c r="D467" s="9">
        <v>1</v>
      </c>
      <c r="E467" s="10">
        <v>513.55999999999995</v>
      </c>
      <c r="F467" s="10">
        <v>513.55999999999995</v>
      </c>
    </row>
    <row r="468" spans="1:6" ht="105">
      <c r="A468" s="18" t="s">
        <v>1079</v>
      </c>
      <c r="B468" s="19" t="s">
        <v>1080</v>
      </c>
      <c r="C468" s="9" t="s">
        <v>7</v>
      </c>
      <c r="D468" s="9">
        <v>1</v>
      </c>
      <c r="E468" s="10">
        <v>506.98</v>
      </c>
      <c r="F468" s="10">
        <v>506.98</v>
      </c>
    </row>
    <row r="469" spans="1:6" ht="105">
      <c r="A469" s="18" t="s">
        <v>1081</v>
      </c>
      <c r="B469" s="19" t="s">
        <v>1082</v>
      </c>
      <c r="C469" s="9" t="s">
        <v>7</v>
      </c>
      <c r="D469" s="9">
        <v>1</v>
      </c>
      <c r="E469" s="10">
        <v>685.85</v>
      </c>
      <c r="F469" s="10">
        <v>685.85</v>
      </c>
    </row>
    <row r="470" spans="1:6" ht="105">
      <c r="A470" s="18" t="s">
        <v>1083</v>
      </c>
      <c r="B470" s="19" t="s">
        <v>1084</v>
      </c>
      <c r="C470" s="9" t="s">
        <v>7</v>
      </c>
      <c r="D470" s="9">
        <v>1</v>
      </c>
      <c r="E470" s="10">
        <v>678.39</v>
      </c>
      <c r="F470" s="10">
        <v>678.39</v>
      </c>
    </row>
    <row r="471" spans="1:6" ht="105">
      <c r="A471" s="18" t="s">
        <v>1085</v>
      </c>
      <c r="B471" s="19" t="s">
        <v>1086</v>
      </c>
      <c r="C471" s="9" t="s">
        <v>7</v>
      </c>
      <c r="D471" s="9">
        <v>1</v>
      </c>
      <c r="E471" s="10">
        <v>979.91</v>
      </c>
      <c r="F471" s="10">
        <v>979.91</v>
      </c>
    </row>
    <row r="472" spans="1:6" ht="60">
      <c r="A472" s="18" t="s">
        <v>1087</v>
      </c>
      <c r="B472" s="19" t="s">
        <v>1088</v>
      </c>
      <c r="C472" s="9" t="s">
        <v>6</v>
      </c>
      <c r="D472" s="9">
        <v>1</v>
      </c>
      <c r="E472" s="10">
        <v>238.41</v>
      </c>
      <c r="F472" s="10">
        <v>238.41</v>
      </c>
    </row>
    <row r="473" spans="1:6" ht="105">
      <c r="A473" s="18" t="s">
        <v>1089</v>
      </c>
      <c r="B473" s="19" t="s">
        <v>48</v>
      </c>
      <c r="C473" s="9" t="s">
        <v>7</v>
      </c>
      <c r="D473" s="9">
        <v>1</v>
      </c>
      <c r="E473" s="10">
        <v>637.34</v>
      </c>
      <c r="F473" s="10">
        <v>637.34</v>
      </c>
    </row>
    <row r="474" spans="1:6" ht="105">
      <c r="A474" s="18" t="s">
        <v>1090</v>
      </c>
      <c r="B474" s="19" t="s">
        <v>49</v>
      </c>
      <c r="C474" s="9" t="s">
        <v>7</v>
      </c>
      <c r="D474" s="9">
        <v>1</v>
      </c>
      <c r="E474" s="10">
        <v>630.72</v>
      </c>
      <c r="F474" s="10">
        <v>630.72</v>
      </c>
    </row>
    <row r="475" spans="1:6" ht="105">
      <c r="A475" s="18" t="s">
        <v>1091</v>
      </c>
      <c r="B475" s="19" t="s">
        <v>1092</v>
      </c>
      <c r="C475" s="9" t="s">
        <v>7</v>
      </c>
      <c r="D475" s="9">
        <v>1</v>
      </c>
      <c r="E475" s="10">
        <v>709.04</v>
      </c>
      <c r="F475" s="10">
        <v>709.04</v>
      </c>
    </row>
    <row r="476" spans="1:6" ht="105">
      <c r="A476" s="18" t="s">
        <v>1093</v>
      </c>
      <c r="B476" s="19" t="s">
        <v>50</v>
      </c>
      <c r="C476" s="9" t="s">
        <v>7</v>
      </c>
      <c r="D476" s="9">
        <v>1</v>
      </c>
      <c r="E476" s="10">
        <v>674.05</v>
      </c>
      <c r="F476" s="10">
        <v>674.05</v>
      </c>
    </row>
    <row r="477" spans="1:6" ht="90">
      <c r="A477" s="18" t="s">
        <v>1094</v>
      </c>
      <c r="B477" s="19" t="s">
        <v>1095</v>
      </c>
      <c r="C477" s="9" t="s">
        <v>7</v>
      </c>
      <c r="D477" s="9">
        <v>1</v>
      </c>
      <c r="E477" s="10">
        <v>652.33000000000004</v>
      </c>
      <c r="F477" s="10">
        <v>652.33000000000004</v>
      </c>
    </row>
    <row r="478" spans="1:6" ht="30">
      <c r="A478" s="20" t="s">
        <v>1096</v>
      </c>
      <c r="B478" s="17" t="s">
        <v>1097</v>
      </c>
      <c r="C478" s="9"/>
      <c r="D478" s="9"/>
      <c r="E478" s="10"/>
      <c r="F478" s="10"/>
    </row>
    <row r="479" spans="1:6" ht="30">
      <c r="A479" s="18" t="s">
        <v>1098</v>
      </c>
      <c r="B479" s="19" t="s">
        <v>1099</v>
      </c>
      <c r="C479" s="9" t="s">
        <v>6</v>
      </c>
      <c r="D479" s="9">
        <v>1</v>
      </c>
      <c r="E479" s="10">
        <v>61.58</v>
      </c>
      <c r="F479" s="10">
        <v>61.58</v>
      </c>
    </row>
    <row r="480" spans="1:6" ht="30">
      <c r="A480" s="18" t="s">
        <v>1100</v>
      </c>
      <c r="B480" s="19" t="s">
        <v>1101</v>
      </c>
      <c r="C480" s="9" t="s">
        <v>6</v>
      </c>
      <c r="D480" s="9">
        <v>1</v>
      </c>
      <c r="E480" s="10">
        <v>72.599999999999994</v>
      </c>
      <c r="F480" s="10">
        <v>72.599999999999994</v>
      </c>
    </row>
    <row r="481" spans="1:6" ht="30">
      <c r="A481" s="18" t="s">
        <v>1102</v>
      </c>
      <c r="B481" s="19" t="s">
        <v>1103</v>
      </c>
      <c r="C481" s="9" t="s">
        <v>6</v>
      </c>
      <c r="D481" s="9">
        <v>1</v>
      </c>
      <c r="E481" s="10">
        <v>98.34</v>
      </c>
      <c r="F481" s="10">
        <v>98.34</v>
      </c>
    </row>
    <row r="482" spans="1:6" ht="30">
      <c r="A482" s="18" t="s">
        <v>1104</v>
      </c>
      <c r="B482" s="19" t="s">
        <v>1105</v>
      </c>
      <c r="C482" s="9" t="s">
        <v>6</v>
      </c>
      <c r="D482" s="9">
        <v>1</v>
      </c>
      <c r="E482" s="10">
        <v>119.37</v>
      </c>
      <c r="F482" s="10">
        <v>119.37</v>
      </c>
    </row>
    <row r="483" spans="1:6" ht="30">
      <c r="A483" s="18" t="s">
        <v>1106</v>
      </c>
      <c r="B483" s="19" t="s">
        <v>1107</v>
      </c>
      <c r="C483" s="9" t="s">
        <v>6</v>
      </c>
      <c r="D483" s="9">
        <v>1</v>
      </c>
      <c r="E483" s="10">
        <v>140.27000000000001</v>
      </c>
      <c r="F483" s="10">
        <v>140.27000000000001</v>
      </c>
    </row>
    <row r="484" spans="1:6" ht="30">
      <c r="A484" s="18" t="s">
        <v>1108</v>
      </c>
      <c r="B484" s="19" t="s">
        <v>1109</v>
      </c>
      <c r="C484" s="9" t="s">
        <v>6</v>
      </c>
      <c r="D484" s="9">
        <v>1</v>
      </c>
      <c r="E484" s="10">
        <v>172.53</v>
      </c>
      <c r="F484" s="10">
        <v>172.53</v>
      </c>
    </row>
    <row r="485" spans="1:6" ht="30">
      <c r="A485" s="18" t="s">
        <v>1110</v>
      </c>
      <c r="B485" s="19" t="s">
        <v>1111</v>
      </c>
      <c r="C485" s="9" t="s">
        <v>6</v>
      </c>
      <c r="D485" s="9">
        <v>1</v>
      </c>
      <c r="E485" s="10">
        <v>235.72</v>
      </c>
      <c r="F485" s="10">
        <v>235.72</v>
      </c>
    </row>
    <row r="486" spans="1:6" ht="30">
      <c r="A486" s="18" t="s">
        <v>1112</v>
      </c>
      <c r="B486" s="19" t="s">
        <v>1113</v>
      </c>
      <c r="C486" s="9" t="s">
        <v>6</v>
      </c>
      <c r="D486" s="9">
        <v>1</v>
      </c>
      <c r="E486" s="10">
        <v>251.53</v>
      </c>
      <c r="F486" s="10">
        <v>251.53</v>
      </c>
    </row>
    <row r="487" spans="1:6" ht="30">
      <c r="A487" s="18" t="s">
        <v>1114</v>
      </c>
      <c r="B487" s="19" t="s">
        <v>1115</v>
      </c>
      <c r="C487" s="9" t="s">
        <v>6</v>
      </c>
      <c r="D487" s="9">
        <v>1</v>
      </c>
      <c r="E487" s="10">
        <v>354.33</v>
      </c>
      <c r="F487" s="10">
        <v>354.33</v>
      </c>
    </row>
    <row r="488" spans="1:6" ht="30">
      <c r="A488" s="20" t="s">
        <v>1116</v>
      </c>
      <c r="B488" s="17" t="s">
        <v>1117</v>
      </c>
      <c r="C488" s="9"/>
      <c r="D488" s="9"/>
      <c r="E488" s="10"/>
      <c r="F488" s="10"/>
    </row>
    <row r="489" spans="1:6" ht="30">
      <c r="A489" s="18" t="s">
        <v>1118</v>
      </c>
      <c r="B489" s="19" t="s">
        <v>1119</v>
      </c>
      <c r="C489" s="9" t="s">
        <v>6</v>
      </c>
      <c r="D489" s="9">
        <v>1</v>
      </c>
      <c r="E489" s="10">
        <v>18.829999999999998</v>
      </c>
      <c r="F489" s="10">
        <v>18.829999999999998</v>
      </c>
    </row>
    <row r="490" spans="1:6" ht="30">
      <c r="A490" s="18" t="s">
        <v>1120</v>
      </c>
      <c r="B490" s="19" t="s">
        <v>1121</v>
      </c>
      <c r="C490" s="9" t="s">
        <v>6</v>
      </c>
      <c r="D490" s="9">
        <v>1</v>
      </c>
      <c r="E490" s="10">
        <v>22.72</v>
      </c>
      <c r="F490" s="10">
        <v>22.72</v>
      </c>
    </row>
    <row r="491" spans="1:6" ht="30">
      <c r="A491" s="18" t="s">
        <v>1122</v>
      </c>
      <c r="B491" s="19" t="s">
        <v>1123</v>
      </c>
      <c r="C491" s="9" t="s">
        <v>6</v>
      </c>
      <c r="D491" s="9">
        <v>1</v>
      </c>
      <c r="E491" s="10">
        <v>32.64</v>
      </c>
      <c r="F491" s="10">
        <v>32.64</v>
      </c>
    </row>
    <row r="492" spans="1:6" ht="45">
      <c r="A492" s="18" t="s">
        <v>1124</v>
      </c>
      <c r="B492" s="19" t="s">
        <v>1125</v>
      </c>
      <c r="C492" s="9" t="s">
        <v>6</v>
      </c>
      <c r="D492" s="9">
        <v>1</v>
      </c>
      <c r="E492" s="10">
        <v>45.39</v>
      </c>
      <c r="F492" s="10">
        <v>45.39</v>
      </c>
    </row>
    <row r="493" spans="1:6" ht="45">
      <c r="A493" s="18" t="s">
        <v>1126</v>
      </c>
      <c r="B493" s="19" t="s">
        <v>1127</v>
      </c>
      <c r="C493" s="9" t="s">
        <v>6</v>
      </c>
      <c r="D493" s="9">
        <v>1</v>
      </c>
      <c r="E493" s="10">
        <v>51.86</v>
      </c>
      <c r="F493" s="10">
        <v>51.86</v>
      </c>
    </row>
    <row r="494" spans="1:6" ht="30">
      <c r="A494" s="18" t="s">
        <v>1128</v>
      </c>
      <c r="B494" s="19" t="s">
        <v>1129</v>
      </c>
      <c r="C494" s="9" t="s">
        <v>6</v>
      </c>
      <c r="D494" s="9">
        <v>1</v>
      </c>
      <c r="E494" s="10">
        <v>76.28</v>
      </c>
      <c r="F494" s="10">
        <v>76.28</v>
      </c>
    </row>
    <row r="495" spans="1:6" ht="45">
      <c r="A495" s="18" t="s">
        <v>1130</v>
      </c>
      <c r="B495" s="19" t="s">
        <v>1131</v>
      </c>
      <c r="C495" s="9" t="s">
        <v>6</v>
      </c>
      <c r="D495" s="9">
        <v>1</v>
      </c>
      <c r="E495" s="10">
        <v>109.34</v>
      </c>
      <c r="F495" s="10">
        <v>109.34</v>
      </c>
    </row>
    <row r="496" spans="1:6" ht="30">
      <c r="A496" s="18" t="s">
        <v>1132</v>
      </c>
      <c r="B496" s="19" t="s">
        <v>1133</v>
      </c>
      <c r="C496" s="9" t="s">
        <v>6</v>
      </c>
      <c r="D496" s="9">
        <v>1</v>
      </c>
      <c r="E496" s="10">
        <v>132.57</v>
      </c>
      <c r="F496" s="10">
        <v>132.57</v>
      </c>
    </row>
    <row r="497" spans="1:6" ht="30">
      <c r="A497" s="20" t="s">
        <v>1134</v>
      </c>
      <c r="B497" s="17" t="s">
        <v>1135</v>
      </c>
      <c r="C497" s="9"/>
      <c r="D497" s="9"/>
      <c r="E497" s="10"/>
      <c r="F497" s="10"/>
    </row>
    <row r="498" spans="1:6" ht="45">
      <c r="A498" s="18" t="s">
        <v>1136</v>
      </c>
      <c r="B498" s="19" t="s">
        <v>1137</v>
      </c>
      <c r="C498" s="9" t="s">
        <v>7</v>
      </c>
      <c r="D498" s="9">
        <v>1</v>
      </c>
      <c r="E498" s="10">
        <v>18.61</v>
      </c>
      <c r="F498" s="10">
        <v>18.61</v>
      </c>
    </row>
    <row r="499" spans="1:6" ht="45">
      <c r="A499" s="18" t="s">
        <v>1138</v>
      </c>
      <c r="B499" s="19" t="s">
        <v>1139</v>
      </c>
      <c r="C499" s="9" t="s">
        <v>7</v>
      </c>
      <c r="D499" s="9">
        <v>1</v>
      </c>
      <c r="E499" s="10">
        <v>31.98</v>
      </c>
      <c r="F499" s="10">
        <v>31.98</v>
      </c>
    </row>
    <row r="500" spans="1:6" ht="45">
      <c r="A500" s="18" t="s">
        <v>1140</v>
      </c>
      <c r="B500" s="19" t="s">
        <v>1141</v>
      </c>
      <c r="C500" s="9" t="s">
        <v>7</v>
      </c>
      <c r="D500" s="9">
        <v>1</v>
      </c>
      <c r="E500" s="10">
        <v>38.549999999999997</v>
      </c>
      <c r="F500" s="10">
        <v>38.549999999999997</v>
      </c>
    </row>
    <row r="501" spans="1:6" ht="45">
      <c r="A501" s="18" t="s">
        <v>1142</v>
      </c>
      <c r="B501" s="19" t="s">
        <v>1143</v>
      </c>
      <c r="C501" s="9" t="s">
        <v>7</v>
      </c>
      <c r="D501" s="9">
        <v>1</v>
      </c>
      <c r="E501" s="10">
        <v>60.63</v>
      </c>
      <c r="F501" s="10">
        <v>60.63</v>
      </c>
    </row>
    <row r="502" spans="1:6" ht="45">
      <c r="A502" s="18" t="s">
        <v>1144</v>
      </c>
      <c r="B502" s="19" t="s">
        <v>1145</v>
      </c>
      <c r="C502" s="9" t="s">
        <v>7</v>
      </c>
      <c r="D502" s="9">
        <v>1</v>
      </c>
      <c r="E502" s="10">
        <v>258.56</v>
      </c>
      <c r="F502" s="10">
        <v>258.56</v>
      </c>
    </row>
    <row r="503" spans="1:6" ht="30">
      <c r="A503" s="18" t="s">
        <v>1146</v>
      </c>
      <c r="B503" s="19" t="s">
        <v>1147</v>
      </c>
      <c r="C503" s="9" t="s">
        <v>7</v>
      </c>
      <c r="D503" s="9">
        <v>1</v>
      </c>
      <c r="E503" s="10">
        <v>7.87</v>
      </c>
      <c r="F503" s="10">
        <v>7.87</v>
      </c>
    </row>
    <row r="504" spans="1:6">
      <c r="A504" s="20" t="s">
        <v>1148</v>
      </c>
      <c r="B504" s="17" t="s">
        <v>1149</v>
      </c>
      <c r="C504" s="9"/>
      <c r="D504" s="9"/>
      <c r="E504" s="10"/>
      <c r="F504" s="10"/>
    </row>
    <row r="505" spans="1:6" ht="45">
      <c r="A505" s="18" t="s">
        <v>1150</v>
      </c>
      <c r="B505" s="19" t="s">
        <v>1151</v>
      </c>
      <c r="C505" s="9" t="s">
        <v>6</v>
      </c>
      <c r="D505" s="9">
        <v>1</v>
      </c>
      <c r="E505" s="10">
        <v>31.81</v>
      </c>
      <c r="F505" s="10">
        <v>31.81</v>
      </c>
    </row>
    <row r="506" spans="1:6" ht="45">
      <c r="A506" s="18" t="s">
        <v>1152</v>
      </c>
      <c r="B506" s="19" t="s">
        <v>1153</v>
      </c>
      <c r="C506" s="9" t="s">
        <v>6</v>
      </c>
      <c r="D506" s="9">
        <v>1</v>
      </c>
      <c r="E506" s="10">
        <v>42.02</v>
      </c>
      <c r="F506" s="10">
        <v>42.02</v>
      </c>
    </row>
    <row r="507" spans="1:6" ht="45">
      <c r="A507" s="18" t="s">
        <v>1154</v>
      </c>
      <c r="B507" s="19" t="s">
        <v>1155</v>
      </c>
      <c r="C507" s="9" t="s">
        <v>6</v>
      </c>
      <c r="D507" s="9">
        <v>1</v>
      </c>
      <c r="E507" s="10">
        <v>60.88</v>
      </c>
      <c r="F507" s="10">
        <v>60.88</v>
      </c>
    </row>
    <row r="508" spans="1:6" ht="45">
      <c r="A508" s="18" t="s">
        <v>1156</v>
      </c>
      <c r="B508" s="19" t="s">
        <v>1157</v>
      </c>
      <c r="C508" s="9" t="s">
        <v>6</v>
      </c>
      <c r="D508" s="9">
        <v>1</v>
      </c>
      <c r="E508" s="10">
        <v>67.150000000000006</v>
      </c>
      <c r="F508" s="10">
        <v>67.150000000000006</v>
      </c>
    </row>
    <row r="509" spans="1:6" ht="45">
      <c r="A509" s="18" t="s">
        <v>1158</v>
      </c>
      <c r="B509" s="19" t="s">
        <v>1159</v>
      </c>
      <c r="C509" s="9" t="s">
        <v>6</v>
      </c>
      <c r="D509" s="9">
        <v>1</v>
      </c>
      <c r="E509" s="10">
        <v>104.2</v>
      </c>
      <c r="F509" s="10">
        <v>104.2</v>
      </c>
    </row>
    <row r="510" spans="1:6">
      <c r="A510" s="20" t="s">
        <v>1160</v>
      </c>
      <c r="B510" s="17" t="s">
        <v>1161</v>
      </c>
      <c r="C510" s="9"/>
      <c r="D510" s="9"/>
      <c r="E510" s="10"/>
      <c r="F510" s="10"/>
    </row>
    <row r="511" spans="1:6" ht="30">
      <c r="A511" s="18" t="s">
        <v>1162</v>
      </c>
      <c r="B511" s="19" t="s">
        <v>1163</v>
      </c>
      <c r="C511" s="9" t="s">
        <v>7</v>
      </c>
      <c r="D511" s="9">
        <v>1</v>
      </c>
      <c r="E511" s="10">
        <v>70.14</v>
      </c>
      <c r="F511" s="10">
        <v>70.14</v>
      </c>
    </row>
    <row r="512" spans="1:6" ht="30">
      <c r="A512" s="18" t="s">
        <v>1164</v>
      </c>
      <c r="B512" s="19" t="s">
        <v>1165</v>
      </c>
      <c r="C512" s="9" t="s">
        <v>7</v>
      </c>
      <c r="D512" s="9">
        <v>1</v>
      </c>
      <c r="E512" s="10">
        <v>32.68</v>
      </c>
      <c r="F512" s="10">
        <v>32.68</v>
      </c>
    </row>
    <row r="513" spans="1:6">
      <c r="A513" s="18" t="s">
        <v>1166</v>
      </c>
      <c r="B513" s="19" t="s">
        <v>1167</v>
      </c>
      <c r="C513" s="9" t="s">
        <v>7</v>
      </c>
      <c r="D513" s="9">
        <v>1</v>
      </c>
      <c r="E513" s="10">
        <v>32.799999999999997</v>
      </c>
      <c r="F513" s="10">
        <v>32.799999999999997</v>
      </c>
    </row>
    <row r="514" spans="1:6" ht="30">
      <c r="A514" s="18" t="s">
        <v>1168</v>
      </c>
      <c r="B514" s="19" t="s">
        <v>1169</v>
      </c>
      <c r="C514" s="9" t="s">
        <v>7</v>
      </c>
      <c r="D514" s="9">
        <v>1</v>
      </c>
      <c r="E514" s="10">
        <v>52.45</v>
      </c>
      <c r="F514" s="10">
        <v>52.45</v>
      </c>
    </row>
    <row r="515" spans="1:6" ht="30">
      <c r="A515" s="18" t="s">
        <v>1170</v>
      </c>
      <c r="B515" s="19" t="s">
        <v>1171</v>
      </c>
      <c r="C515" s="9" t="s">
        <v>7</v>
      </c>
      <c r="D515" s="9">
        <v>1</v>
      </c>
      <c r="E515" s="10">
        <v>49.85</v>
      </c>
      <c r="F515" s="10">
        <v>49.85</v>
      </c>
    </row>
    <row r="516" spans="1:6" ht="45">
      <c r="A516" s="18" t="s">
        <v>1172</v>
      </c>
      <c r="B516" s="19" t="s">
        <v>1173</v>
      </c>
      <c r="C516" s="9" t="s">
        <v>7</v>
      </c>
      <c r="D516" s="9">
        <v>1</v>
      </c>
      <c r="E516" s="10">
        <v>120.32</v>
      </c>
      <c r="F516" s="10">
        <v>120.32</v>
      </c>
    </row>
    <row r="517" spans="1:6" ht="45">
      <c r="A517" s="18" t="s">
        <v>1174</v>
      </c>
      <c r="B517" s="19" t="s">
        <v>1175</v>
      </c>
      <c r="C517" s="9" t="s">
        <v>7</v>
      </c>
      <c r="D517" s="9">
        <v>1</v>
      </c>
      <c r="E517" s="10">
        <v>60.59</v>
      </c>
      <c r="F517" s="10">
        <v>60.59</v>
      </c>
    </row>
    <row r="518" spans="1:6" ht="30">
      <c r="A518" s="18" t="s">
        <v>1176</v>
      </c>
      <c r="B518" s="19" t="s">
        <v>1177</v>
      </c>
      <c r="C518" s="9" t="s">
        <v>7</v>
      </c>
      <c r="D518" s="9">
        <v>1</v>
      </c>
      <c r="E518" s="10">
        <v>14.68</v>
      </c>
      <c r="F518" s="10">
        <v>14.68</v>
      </c>
    </row>
    <row r="519" spans="1:6" ht="30">
      <c r="A519" s="18" t="s">
        <v>1178</v>
      </c>
      <c r="B519" s="19" t="s">
        <v>1179</v>
      </c>
      <c r="C519" s="9" t="s">
        <v>7</v>
      </c>
      <c r="D519" s="9">
        <v>1</v>
      </c>
      <c r="E519" s="10">
        <v>46.12</v>
      </c>
      <c r="F519" s="10">
        <v>46.12</v>
      </c>
    </row>
    <row r="520" spans="1:6" ht="30">
      <c r="A520" s="18" t="s">
        <v>1180</v>
      </c>
      <c r="B520" s="19" t="s">
        <v>1181</v>
      </c>
      <c r="C520" s="9" t="s">
        <v>7</v>
      </c>
      <c r="D520" s="9">
        <v>1</v>
      </c>
      <c r="E520" s="10">
        <v>9.1999999999999993</v>
      </c>
      <c r="F520" s="10">
        <v>9.1999999999999993</v>
      </c>
    </row>
    <row r="521" spans="1:6" ht="30">
      <c r="A521" s="18" t="s">
        <v>1182</v>
      </c>
      <c r="B521" s="19" t="s">
        <v>1183</v>
      </c>
      <c r="C521" s="9" t="s">
        <v>7</v>
      </c>
      <c r="D521" s="9">
        <v>1</v>
      </c>
      <c r="E521" s="10">
        <v>29.85</v>
      </c>
      <c r="F521" s="10">
        <v>29.85</v>
      </c>
    </row>
    <row r="522" spans="1:6">
      <c r="A522" s="18" t="s">
        <v>1184</v>
      </c>
      <c r="B522" s="19" t="s">
        <v>1185</v>
      </c>
      <c r="C522" s="9" t="s">
        <v>7</v>
      </c>
      <c r="D522" s="9">
        <v>1</v>
      </c>
      <c r="E522" s="10">
        <v>14.64</v>
      </c>
      <c r="F522" s="10">
        <v>14.64</v>
      </c>
    </row>
    <row r="523" spans="1:6" ht="30">
      <c r="A523" s="18" t="s">
        <v>1186</v>
      </c>
      <c r="B523" s="19" t="s">
        <v>51</v>
      </c>
      <c r="C523" s="9" t="s">
        <v>7</v>
      </c>
      <c r="D523" s="9">
        <v>1</v>
      </c>
      <c r="E523" s="10">
        <v>82.94</v>
      </c>
      <c r="F523" s="10">
        <v>82.94</v>
      </c>
    </row>
    <row r="524" spans="1:6" ht="30">
      <c r="A524" s="18" t="s">
        <v>1187</v>
      </c>
      <c r="B524" s="19" t="s">
        <v>1188</v>
      </c>
      <c r="C524" s="9" t="s">
        <v>7</v>
      </c>
      <c r="D524" s="9">
        <v>1</v>
      </c>
      <c r="E524" s="10">
        <v>102.87</v>
      </c>
      <c r="F524" s="10">
        <v>102.87</v>
      </c>
    </row>
    <row r="525" spans="1:6" ht="30">
      <c r="A525" s="18" t="s">
        <v>1189</v>
      </c>
      <c r="B525" s="19" t="s">
        <v>1190</v>
      </c>
      <c r="C525" s="9" t="s">
        <v>7</v>
      </c>
      <c r="D525" s="9">
        <v>1</v>
      </c>
      <c r="E525" s="10">
        <v>196.62</v>
      </c>
      <c r="F525" s="10">
        <v>196.62</v>
      </c>
    </row>
    <row r="526" spans="1:6">
      <c r="A526" s="18" t="s">
        <v>1191</v>
      </c>
      <c r="B526" s="19" t="s">
        <v>1192</v>
      </c>
      <c r="C526" s="9" t="s">
        <v>7</v>
      </c>
      <c r="D526" s="9">
        <v>1</v>
      </c>
      <c r="E526" s="10">
        <v>93.08</v>
      </c>
      <c r="F526" s="10">
        <v>93.08</v>
      </c>
    </row>
    <row r="527" spans="1:6" ht="30">
      <c r="A527" s="18" t="s">
        <v>1193</v>
      </c>
      <c r="B527" s="19" t="s">
        <v>1194</v>
      </c>
      <c r="C527" s="9" t="s">
        <v>7</v>
      </c>
      <c r="D527" s="9">
        <v>1</v>
      </c>
      <c r="E527" s="10">
        <v>17</v>
      </c>
      <c r="F527" s="10">
        <v>17</v>
      </c>
    </row>
    <row r="528" spans="1:6" ht="30">
      <c r="A528" s="18" t="s">
        <v>1195</v>
      </c>
      <c r="B528" s="19" t="s">
        <v>1196</v>
      </c>
      <c r="C528" s="9" t="s">
        <v>7</v>
      </c>
      <c r="D528" s="9">
        <v>1</v>
      </c>
      <c r="E528" s="10">
        <v>18.61</v>
      </c>
      <c r="F528" s="10">
        <v>18.61</v>
      </c>
    </row>
    <row r="529" spans="1:6" ht="30">
      <c r="A529" s="18" t="s">
        <v>1197</v>
      </c>
      <c r="B529" s="19" t="s">
        <v>1198</v>
      </c>
      <c r="C529" s="9" t="s">
        <v>7</v>
      </c>
      <c r="D529" s="9">
        <v>1</v>
      </c>
      <c r="E529" s="10">
        <v>24.73</v>
      </c>
      <c r="F529" s="10">
        <v>24.73</v>
      </c>
    </row>
    <row r="530" spans="1:6" ht="45">
      <c r="A530" s="20" t="s">
        <v>1199</v>
      </c>
      <c r="B530" s="17" t="s">
        <v>1200</v>
      </c>
      <c r="C530" s="9"/>
      <c r="D530" s="9"/>
      <c r="E530" s="10"/>
      <c r="F530" s="10"/>
    </row>
    <row r="531" spans="1:6" ht="45">
      <c r="A531" s="18" t="s">
        <v>1201</v>
      </c>
      <c r="B531" s="19" t="s">
        <v>1202</v>
      </c>
      <c r="C531" s="9" t="s">
        <v>6</v>
      </c>
      <c r="D531" s="9">
        <v>1</v>
      </c>
      <c r="E531" s="10">
        <v>9.7899999999999991</v>
      </c>
      <c r="F531" s="10">
        <v>9.7899999999999991</v>
      </c>
    </row>
    <row r="532" spans="1:6" ht="45">
      <c r="A532" s="18" t="s">
        <v>1203</v>
      </c>
      <c r="B532" s="19" t="s">
        <v>1204</v>
      </c>
      <c r="C532" s="9" t="s">
        <v>6</v>
      </c>
      <c r="D532" s="9">
        <v>1</v>
      </c>
      <c r="E532" s="10">
        <v>14.62</v>
      </c>
      <c r="F532" s="10">
        <v>14.62</v>
      </c>
    </row>
    <row r="533" spans="1:6" ht="45">
      <c r="A533" s="18" t="s">
        <v>1205</v>
      </c>
      <c r="B533" s="19" t="s">
        <v>1206</v>
      </c>
      <c r="C533" s="9" t="s">
        <v>6</v>
      </c>
      <c r="D533" s="9">
        <v>1</v>
      </c>
      <c r="E533" s="10">
        <v>22.02</v>
      </c>
      <c r="F533" s="10">
        <v>22.02</v>
      </c>
    </row>
    <row r="534" spans="1:6" ht="45">
      <c r="A534" s="18" t="s">
        <v>1207</v>
      </c>
      <c r="B534" s="19" t="s">
        <v>1208</v>
      </c>
      <c r="C534" s="9" t="s">
        <v>6</v>
      </c>
      <c r="D534" s="9">
        <v>1</v>
      </c>
      <c r="E534" s="10">
        <v>18.329999999999998</v>
      </c>
      <c r="F534" s="10">
        <v>18.329999999999998</v>
      </c>
    </row>
    <row r="535" spans="1:6" ht="45">
      <c r="A535" s="18" t="s">
        <v>1209</v>
      </c>
      <c r="B535" s="19" t="s">
        <v>1210</v>
      </c>
      <c r="C535" s="9" t="s">
        <v>6</v>
      </c>
      <c r="D535" s="9">
        <v>1</v>
      </c>
      <c r="E535" s="10">
        <v>27.91</v>
      </c>
      <c r="F535" s="10">
        <v>27.91</v>
      </c>
    </row>
    <row r="536" spans="1:6" ht="45">
      <c r="A536" s="18" t="s">
        <v>1211</v>
      </c>
      <c r="B536" s="19" t="s">
        <v>1212</v>
      </c>
      <c r="C536" s="9" t="s">
        <v>6</v>
      </c>
      <c r="D536" s="9">
        <v>1</v>
      </c>
      <c r="E536" s="10">
        <v>40.520000000000003</v>
      </c>
      <c r="F536" s="10">
        <v>40.520000000000003</v>
      </c>
    </row>
    <row r="537" spans="1:6">
      <c r="A537" s="20" t="s">
        <v>1213</v>
      </c>
      <c r="B537" s="17" t="s">
        <v>719</v>
      </c>
      <c r="C537" s="9"/>
      <c r="D537" s="9"/>
      <c r="E537" s="10"/>
      <c r="F537" s="10"/>
    </row>
    <row r="538" spans="1:6" ht="30">
      <c r="A538" s="18" t="s">
        <v>1214</v>
      </c>
      <c r="B538" s="19" t="s">
        <v>1215</v>
      </c>
      <c r="C538" s="9" t="s">
        <v>7</v>
      </c>
      <c r="D538" s="9">
        <v>1</v>
      </c>
      <c r="E538" s="10">
        <v>16.649999999999999</v>
      </c>
      <c r="F538" s="10">
        <v>16.649999999999999</v>
      </c>
    </row>
    <row r="539" spans="1:6" ht="30">
      <c r="A539" s="18" t="s">
        <v>1216</v>
      </c>
      <c r="B539" s="19" t="s">
        <v>1217</v>
      </c>
      <c r="C539" s="9" t="s">
        <v>7</v>
      </c>
      <c r="D539" s="9">
        <v>1</v>
      </c>
      <c r="E539" s="10">
        <v>23.31</v>
      </c>
      <c r="F539" s="10">
        <v>23.31</v>
      </c>
    </row>
    <row r="540" spans="1:6" ht="30">
      <c r="A540" s="18" t="s">
        <v>1218</v>
      </c>
      <c r="B540" s="19" t="s">
        <v>1219</v>
      </c>
      <c r="C540" s="9" t="s">
        <v>7</v>
      </c>
      <c r="D540" s="9">
        <v>1</v>
      </c>
      <c r="E540" s="10">
        <v>16.649999999999999</v>
      </c>
      <c r="F540" s="10">
        <v>16.649999999999999</v>
      </c>
    </row>
    <row r="541" spans="1:6" ht="30">
      <c r="A541" s="18" t="s">
        <v>1220</v>
      </c>
      <c r="B541" s="19" t="s">
        <v>1221</v>
      </c>
      <c r="C541" s="9" t="s">
        <v>7</v>
      </c>
      <c r="D541" s="9">
        <v>1</v>
      </c>
      <c r="E541" s="10">
        <v>20.75</v>
      </c>
      <c r="F541" s="10">
        <v>20.75</v>
      </c>
    </row>
    <row r="542" spans="1:6">
      <c r="A542" s="20" t="s">
        <v>1222</v>
      </c>
      <c r="B542" s="17" t="s">
        <v>1223</v>
      </c>
      <c r="C542" s="9"/>
      <c r="D542" s="9"/>
      <c r="E542" s="10"/>
      <c r="F542" s="10"/>
    </row>
    <row r="543" spans="1:6">
      <c r="A543" s="20" t="s">
        <v>1224</v>
      </c>
      <c r="B543" s="17" t="s">
        <v>1225</v>
      </c>
      <c r="C543" s="9"/>
      <c r="D543" s="9"/>
      <c r="E543" s="10"/>
      <c r="F543" s="10"/>
    </row>
    <row r="544" spans="1:6" ht="105">
      <c r="A544" s="18" t="s">
        <v>1226</v>
      </c>
      <c r="B544" s="19" t="s">
        <v>1227</v>
      </c>
      <c r="C544" s="9" t="s">
        <v>7</v>
      </c>
      <c r="D544" s="9">
        <v>1</v>
      </c>
      <c r="E544" s="21">
        <v>1274.93</v>
      </c>
      <c r="F544" s="21">
        <v>1274.93</v>
      </c>
    </row>
    <row r="545" spans="1:6" ht="90">
      <c r="A545" s="18" t="s">
        <v>1228</v>
      </c>
      <c r="B545" s="19" t="s">
        <v>166</v>
      </c>
      <c r="C545" s="9" t="s">
        <v>7</v>
      </c>
      <c r="D545" s="9">
        <v>1</v>
      </c>
      <c r="E545" s="21">
        <v>2324.27</v>
      </c>
      <c r="F545" s="21">
        <v>2324.27</v>
      </c>
    </row>
    <row r="546" spans="1:6">
      <c r="A546" s="20" t="s">
        <v>1229</v>
      </c>
      <c r="B546" s="17" t="s">
        <v>1230</v>
      </c>
      <c r="C546" s="9"/>
      <c r="D546" s="9"/>
      <c r="E546" s="10"/>
      <c r="F546" s="10"/>
    </row>
    <row r="547" spans="1:6" ht="45">
      <c r="A547" s="18" t="s">
        <v>1231</v>
      </c>
      <c r="B547" s="19" t="s">
        <v>1232</v>
      </c>
      <c r="C547" s="9" t="s">
        <v>7</v>
      </c>
      <c r="D547" s="9">
        <v>1</v>
      </c>
      <c r="E547" s="10">
        <v>370.84</v>
      </c>
      <c r="F547" s="10">
        <v>370.84</v>
      </c>
    </row>
    <row r="548" spans="1:6" ht="45">
      <c r="A548" s="18" t="s">
        <v>1233</v>
      </c>
      <c r="B548" s="19" t="s">
        <v>1234</v>
      </c>
      <c r="C548" s="9" t="s">
        <v>7</v>
      </c>
      <c r="D548" s="9">
        <v>1</v>
      </c>
      <c r="E548" s="10">
        <v>334.61</v>
      </c>
      <c r="F548" s="10">
        <v>334.61</v>
      </c>
    </row>
    <row r="549" spans="1:6" ht="45">
      <c r="A549" s="18" t="s">
        <v>1235</v>
      </c>
      <c r="B549" s="19" t="s">
        <v>1236</v>
      </c>
      <c r="C549" s="9" t="s">
        <v>7</v>
      </c>
      <c r="D549" s="9">
        <v>1</v>
      </c>
      <c r="E549" s="10">
        <v>623.36</v>
      </c>
      <c r="F549" s="10">
        <v>623.36</v>
      </c>
    </row>
    <row r="550" spans="1:6" ht="45">
      <c r="A550" s="18" t="s">
        <v>1237</v>
      </c>
      <c r="B550" s="19" t="s">
        <v>1238</v>
      </c>
      <c r="C550" s="9" t="s">
        <v>7</v>
      </c>
      <c r="D550" s="9">
        <v>1</v>
      </c>
      <c r="E550" s="10">
        <v>671.3</v>
      </c>
      <c r="F550" s="10">
        <v>671.3</v>
      </c>
    </row>
    <row r="551" spans="1:6" ht="45">
      <c r="A551" s="18" t="s">
        <v>1239</v>
      </c>
      <c r="B551" s="19" t="s">
        <v>1240</v>
      </c>
      <c r="C551" s="9" t="s">
        <v>7</v>
      </c>
      <c r="D551" s="9">
        <v>1</v>
      </c>
      <c r="E551" s="10">
        <v>801.93</v>
      </c>
      <c r="F551" s="10">
        <v>801.93</v>
      </c>
    </row>
    <row r="552" spans="1:6">
      <c r="A552" s="18" t="s">
        <v>1241</v>
      </c>
      <c r="B552" s="19" t="s">
        <v>1242</v>
      </c>
      <c r="C552" s="9" t="s">
        <v>7</v>
      </c>
      <c r="D552" s="9">
        <v>1</v>
      </c>
      <c r="E552" s="10">
        <v>73.040000000000006</v>
      </c>
      <c r="F552" s="10">
        <v>73.040000000000006</v>
      </c>
    </row>
    <row r="553" spans="1:6" ht="45">
      <c r="A553" s="18" t="s">
        <v>1243</v>
      </c>
      <c r="B553" s="19" t="s">
        <v>1244</v>
      </c>
      <c r="C553" s="9" t="s">
        <v>7</v>
      </c>
      <c r="D553" s="9">
        <v>1</v>
      </c>
      <c r="E553" s="10">
        <v>138.63</v>
      </c>
      <c r="F553" s="10">
        <v>138.63</v>
      </c>
    </row>
    <row r="554" spans="1:6" ht="45">
      <c r="A554" s="18" t="s">
        <v>1245</v>
      </c>
      <c r="B554" s="19" t="s">
        <v>1246</v>
      </c>
      <c r="C554" s="9" t="s">
        <v>7</v>
      </c>
      <c r="D554" s="9">
        <v>1</v>
      </c>
      <c r="E554" s="10">
        <v>94.19</v>
      </c>
      <c r="F554" s="10">
        <v>94.19</v>
      </c>
    </row>
    <row r="555" spans="1:6" ht="45">
      <c r="A555" s="18" t="s">
        <v>1247</v>
      </c>
      <c r="B555" s="19" t="s">
        <v>1248</v>
      </c>
      <c r="C555" s="9" t="s">
        <v>7</v>
      </c>
      <c r="D555" s="9">
        <v>1</v>
      </c>
      <c r="E555" s="10">
        <v>184.76</v>
      </c>
      <c r="F555" s="10">
        <v>184.76</v>
      </c>
    </row>
    <row r="556" spans="1:6" ht="105">
      <c r="A556" s="18" t="s">
        <v>1249</v>
      </c>
      <c r="B556" s="19" t="s">
        <v>1250</v>
      </c>
      <c r="C556" s="9" t="s">
        <v>7</v>
      </c>
      <c r="D556" s="9">
        <v>1</v>
      </c>
      <c r="E556" s="21">
        <v>1216.95</v>
      </c>
      <c r="F556" s="21">
        <v>1216.95</v>
      </c>
    </row>
    <row r="557" spans="1:6" ht="105">
      <c r="A557" s="18" t="s">
        <v>1251</v>
      </c>
      <c r="B557" s="19" t="s">
        <v>1252</v>
      </c>
      <c r="C557" s="9" t="s">
        <v>7</v>
      </c>
      <c r="D557" s="9">
        <v>1</v>
      </c>
      <c r="E557" s="21">
        <v>1716.05</v>
      </c>
      <c r="F557" s="21">
        <v>1716.05</v>
      </c>
    </row>
    <row r="558" spans="1:6" ht="75">
      <c r="A558" s="18" t="s">
        <v>1253</v>
      </c>
      <c r="B558" s="19" t="s">
        <v>1254</v>
      </c>
      <c r="C558" s="9" t="s">
        <v>7</v>
      </c>
      <c r="D558" s="9">
        <v>1</v>
      </c>
      <c r="E558" s="21">
        <v>1913.39</v>
      </c>
      <c r="F558" s="21">
        <v>1913.39</v>
      </c>
    </row>
    <row r="559" spans="1:6">
      <c r="A559" s="20" t="s">
        <v>1255</v>
      </c>
      <c r="B559" s="17" t="s">
        <v>1256</v>
      </c>
      <c r="C559" s="9"/>
      <c r="D559" s="9"/>
      <c r="E559" s="10"/>
      <c r="F559" s="10"/>
    </row>
    <row r="560" spans="1:6" ht="45">
      <c r="A560" s="18" t="s">
        <v>1257</v>
      </c>
      <c r="B560" s="19" t="s">
        <v>1258</v>
      </c>
      <c r="C560" s="9" t="s">
        <v>7</v>
      </c>
      <c r="D560" s="9">
        <v>1</v>
      </c>
      <c r="E560" s="10">
        <v>217.96</v>
      </c>
      <c r="F560" s="10">
        <v>217.96</v>
      </c>
    </row>
    <row r="561" spans="1:6" ht="90">
      <c r="A561" s="18" t="s">
        <v>1259</v>
      </c>
      <c r="B561" s="19" t="s">
        <v>168</v>
      </c>
      <c r="C561" s="9" t="s">
        <v>7</v>
      </c>
      <c r="D561" s="9">
        <v>1</v>
      </c>
      <c r="E561" s="10">
        <v>307.98</v>
      </c>
      <c r="F561" s="10">
        <v>307.98</v>
      </c>
    </row>
    <row r="562" spans="1:6" ht="30">
      <c r="A562" s="18" t="s">
        <v>1260</v>
      </c>
      <c r="B562" s="19" t="s">
        <v>1261</v>
      </c>
      <c r="C562" s="9" t="s">
        <v>7</v>
      </c>
      <c r="D562" s="9">
        <v>1</v>
      </c>
      <c r="E562" s="10">
        <v>51.36</v>
      </c>
      <c r="F562" s="10">
        <v>51.36</v>
      </c>
    </row>
    <row r="563" spans="1:6" ht="90">
      <c r="A563" s="18" t="s">
        <v>1262</v>
      </c>
      <c r="B563" s="19" t="s">
        <v>1263</v>
      </c>
      <c r="C563" s="9" t="s">
        <v>7</v>
      </c>
      <c r="D563" s="9">
        <v>1</v>
      </c>
      <c r="E563" s="10">
        <v>120.34</v>
      </c>
      <c r="F563" s="10">
        <v>120.34</v>
      </c>
    </row>
    <row r="564" spans="1:6" ht="90">
      <c r="A564" s="18" t="s">
        <v>1264</v>
      </c>
      <c r="B564" s="19" t="s">
        <v>1265</v>
      </c>
      <c r="C564" s="9" t="s">
        <v>7</v>
      </c>
      <c r="D564" s="9">
        <v>1</v>
      </c>
      <c r="E564" s="10">
        <v>154.56</v>
      </c>
      <c r="F564" s="10">
        <v>154.56</v>
      </c>
    </row>
    <row r="565" spans="1:6" ht="90">
      <c r="A565" s="18" t="s">
        <v>1266</v>
      </c>
      <c r="B565" s="19" t="s">
        <v>172</v>
      </c>
      <c r="C565" s="9" t="s">
        <v>7</v>
      </c>
      <c r="D565" s="9">
        <v>1</v>
      </c>
      <c r="E565" s="10">
        <v>215.34</v>
      </c>
      <c r="F565" s="10">
        <v>215.34</v>
      </c>
    </row>
    <row r="566" spans="1:6" ht="90">
      <c r="A566" s="18" t="s">
        <v>1267</v>
      </c>
      <c r="B566" s="19" t="s">
        <v>52</v>
      </c>
      <c r="C566" s="9" t="s">
        <v>7</v>
      </c>
      <c r="D566" s="9">
        <v>1</v>
      </c>
      <c r="E566" s="10">
        <v>116.04</v>
      </c>
      <c r="F566" s="10">
        <v>116.04</v>
      </c>
    </row>
    <row r="567" spans="1:6" ht="30">
      <c r="A567" s="18" t="s">
        <v>1268</v>
      </c>
      <c r="B567" s="19" t="s">
        <v>1269</v>
      </c>
      <c r="C567" s="9" t="s">
        <v>7</v>
      </c>
      <c r="D567" s="9">
        <v>1</v>
      </c>
      <c r="E567" s="10">
        <v>8.32</v>
      </c>
      <c r="F567" s="10">
        <v>8.32</v>
      </c>
    </row>
    <row r="568" spans="1:6" ht="30">
      <c r="A568" s="18" t="s">
        <v>1270</v>
      </c>
      <c r="B568" s="19" t="s">
        <v>1271</v>
      </c>
      <c r="C568" s="9" t="s">
        <v>7</v>
      </c>
      <c r="D568" s="9">
        <v>1</v>
      </c>
      <c r="E568" s="10">
        <v>12.2</v>
      </c>
      <c r="F568" s="10">
        <v>12.2</v>
      </c>
    </row>
    <row r="569" spans="1:6" ht="30">
      <c r="A569" s="18" t="s">
        <v>1272</v>
      </c>
      <c r="B569" s="19" t="s">
        <v>1273</v>
      </c>
      <c r="C569" s="9" t="s">
        <v>7</v>
      </c>
      <c r="D569" s="9">
        <v>1</v>
      </c>
      <c r="E569" s="10">
        <v>69.61</v>
      </c>
      <c r="F569" s="10">
        <v>69.61</v>
      </c>
    </row>
    <row r="570" spans="1:6" ht="30">
      <c r="A570" s="18" t="s">
        <v>1274</v>
      </c>
      <c r="B570" s="19" t="s">
        <v>181</v>
      </c>
      <c r="C570" s="9" t="s">
        <v>7</v>
      </c>
      <c r="D570" s="9">
        <v>1</v>
      </c>
      <c r="E570" s="10">
        <v>98.7</v>
      </c>
      <c r="F570" s="10">
        <v>98.7</v>
      </c>
    </row>
    <row r="571" spans="1:6" ht="30">
      <c r="A571" s="18" t="s">
        <v>1275</v>
      </c>
      <c r="B571" s="19" t="s">
        <v>173</v>
      </c>
      <c r="C571" s="9" t="s">
        <v>7</v>
      </c>
      <c r="D571" s="9">
        <v>1</v>
      </c>
      <c r="E571" s="10">
        <v>152.47999999999999</v>
      </c>
      <c r="F571" s="10">
        <v>152.47999999999999</v>
      </c>
    </row>
    <row r="572" spans="1:6" ht="30">
      <c r="A572" s="18" t="s">
        <v>1276</v>
      </c>
      <c r="B572" s="19" t="s">
        <v>1277</v>
      </c>
      <c r="C572" s="9" t="s">
        <v>7</v>
      </c>
      <c r="D572" s="9">
        <v>1</v>
      </c>
      <c r="E572" s="10">
        <v>181.11</v>
      </c>
      <c r="F572" s="10">
        <v>181.11</v>
      </c>
    </row>
    <row r="573" spans="1:6" ht="30">
      <c r="A573" s="18" t="s">
        <v>1278</v>
      </c>
      <c r="B573" s="19" t="s">
        <v>1279</v>
      </c>
      <c r="C573" s="9" t="s">
        <v>7</v>
      </c>
      <c r="D573" s="9">
        <v>1</v>
      </c>
      <c r="E573" s="10">
        <v>9.81</v>
      </c>
      <c r="F573" s="10">
        <v>9.81</v>
      </c>
    </row>
    <row r="574" spans="1:6">
      <c r="A574" s="20" t="s">
        <v>1280</v>
      </c>
      <c r="B574" s="17" t="s">
        <v>1281</v>
      </c>
      <c r="C574" s="9"/>
      <c r="D574" s="9"/>
      <c r="E574" s="10"/>
      <c r="F574" s="10"/>
    </row>
    <row r="575" spans="1:6" ht="75">
      <c r="A575" s="18" t="s">
        <v>1282</v>
      </c>
      <c r="B575" s="19" t="s">
        <v>1283</v>
      </c>
      <c r="C575" s="9" t="s">
        <v>6</v>
      </c>
      <c r="D575" s="9">
        <v>1</v>
      </c>
      <c r="E575" s="10">
        <v>47.12</v>
      </c>
      <c r="F575" s="10">
        <v>47.12</v>
      </c>
    </row>
    <row r="576" spans="1:6" ht="75">
      <c r="A576" s="18" t="s">
        <v>1284</v>
      </c>
      <c r="B576" s="19" t="s">
        <v>1285</v>
      </c>
      <c r="C576" s="9" t="s">
        <v>6</v>
      </c>
      <c r="D576" s="9">
        <v>1</v>
      </c>
      <c r="E576" s="10">
        <v>56.55</v>
      </c>
      <c r="F576" s="10">
        <v>56.55</v>
      </c>
    </row>
    <row r="577" spans="1:6" ht="75">
      <c r="A577" s="18" t="s">
        <v>1286</v>
      </c>
      <c r="B577" s="19" t="s">
        <v>237</v>
      </c>
      <c r="C577" s="9" t="s">
        <v>6</v>
      </c>
      <c r="D577" s="9">
        <v>1</v>
      </c>
      <c r="E577" s="10">
        <v>147.18</v>
      </c>
      <c r="F577" s="10">
        <v>147.18</v>
      </c>
    </row>
    <row r="578" spans="1:6" ht="75">
      <c r="A578" s="18" t="s">
        <v>1287</v>
      </c>
      <c r="B578" s="19" t="s">
        <v>1288</v>
      </c>
      <c r="C578" s="9" t="s">
        <v>6</v>
      </c>
      <c r="D578" s="9">
        <v>1</v>
      </c>
      <c r="E578" s="10">
        <v>157.97999999999999</v>
      </c>
      <c r="F578" s="10">
        <v>157.97999999999999</v>
      </c>
    </row>
    <row r="579" spans="1:6">
      <c r="A579" s="20" t="s">
        <v>1289</v>
      </c>
      <c r="B579" s="17" t="s">
        <v>1290</v>
      </c>
      <c r="C579" s="9"/>
      <c r="D579" s="9"/>
      <c r="E579" s="10"/>
      <c r="F579" s="10"/>
    </row>
    <row r="580" spans="1:6" ht="45">
      <c r="A580" s="18" t="s">
        <v>1291</v>
      </c>
      <c r="B580" s="19" t="s">
        <v>1292</v>
      </c>
      <c r="C580" s="9" t="s">
        <v>6</v>
      </c>
      <c r="D580" s="9">
        <v>1</v>
      </c>
      <c r="E580" s="10">
        <v>16</v>
      </c>
      <c r="F580" s="10">
        <v>16</v>
      </c>
    </row>
    <row r="581" spans="1:6" ht="60">
      <c r="A581" s="18" t="s">
        <v>1293</v>
      </c>
      <c r="B581" s="19" t="s">
        <v>1294</v>
      </c>
      <c r="C581" s="9" t="s">
        <v>7</v>
      </c>
      <c r="D581" s="9">
        <v>1</v>
      </c>
      <c r="E581" s="10">
        <v>21.61</v>
      </c>
      <c r="F581" s="10">
        <v>21.61</v>
      </c>
    </row>
    <row r="582" spans="1:6" ht="60">
      <c r="A582" s="18" t="s">
        <v>1295</v>
      </c>
      <c r="B582" s="19" t="s">
        <v>1296</v>
      </c>
      <c r="C582" s="9" t="s">
        <v>7</v>
      </c>
      <c r="D582" s="9">
        <v>1</v>
      </c>
      <c r="E582" s="10">
        <v>25.25</v>
      </c>
      <c r="F582" s="10">
        <v>25.25</v>
      </c>
    </row>
    <row r="583" spans="1:6" ht="60">
      <c r="A583" s="18" t="s">
        <v>1297</v>
      </c>
      <c r="B583" s="19" t="s">
        <v>1298</v>
      </c>
      <c r="C583" s="9" t="s">
        <v>7</v>
      </c>
      <c r="D583" s="9">
        <v>1</v>
      </c>
      <c r="E583" s="10">
        <v>23.28</v>
      </c>
      <c r="F583" s="10">
        <v>23.28</v>
      </c>
    </row>
    <row r="584" spans="1:6" ht="60">
      <c r="A584" s="18" t="s">
        <v>1299</v>
      </c>
      <c r="B584" s="19" t="s">
        <v>1300</v>
      </c>
      <c r="C584" s="9" t="s">
        <v>7</v>
      </c>
      <c r="D584" s="9">
        <v>1</v>
      </c>
      <c r="E584" s="10">
        <v>25.22</v>
      </c>
      <c r="F584" s="10">
        <v>25.22</v>
      </c>
    </row>
    <row r="585" spans="1:6" ht="45">
      <c r="A585" s="18" t="s">
        <v>1301</v>
      </c>
      <c r="B585" s="19" t="s">
        <v>1302</v>
      </c>
      <c r="C585" s="9" t="s">
        <v>6</v>
      </c>
      <c r="D585" s="9">
        <v>1</v>
      </c>
      <c r="E585" s="10">
        <v>25.88</v>
      </c>
      <c r="F585" s="10">
        <v>25.88</v>
      </c>
    </row>
    <row r="586" spans="1:6" ht="30">
      <c r="A586" s="18" t="s">
        <v>1303</v>
      </c>
      <c r="B586" s="19" t="s">
        <v>1304</v>
      </c>
      <c r="C586" s="9" t="s">
        <v>6</v>
      </c>
      <c r="D586" s="9">
        <v>1</v>
      </c>
      <c r="E586" s="10">
        <v>12.85</v>
      </c>
      <c r="F586" s="10">
        <v>12.85</v>
      </c>
    </row>
    <row r="587" spans="1:6" ht="45">
      <c r="A587" s="18" t="s">
        <v>1305</v>
      </c>
      <c r="B587" s="19" t="s">
        <v>1306</v>
      </c>
      <c r="C587" s="9" t="s">
        <v>6</v>
      </c>
      <c r="D587" s="9">
        <v>1</v>
      </c>
      <c r="E587" s="10">
        <v>90.77</v>
      </c>
      <c r="F587" s="10">
        <v>90.77</v>
      </c>
    </row>
    <row r="588" spans="1:6" ht="45">
      <c r="A588" s="18" t="s">
        <v>1307</v>
      </c>
      <c r="B588" s="19" t="s">
        <v>1308</v>
      </c>
      <c r="C588" s="9" t="s">
        <v>6</v>
      </c>
      <c r="D588" s="9">
        <v>1</v>
      </c>
      <c r="E588" s="10">
        <v>135.33000000000001</v>
      </c>
      <c r="F588" s="10">
        <v>135.33000000000001</v>
      </c>
    </row>
    <row r="589" spans="1:6" ht="45">
      <c r="A589" s="18" t="s">
        <v>1309</v>
      </c>
      <c r="B589" s="19" t="s">
        <v>1310</v>
      </c>
      <c r="C589" s="9" t="s">
        <v>6</v>
      </c>
      <c r="D589" s="9">
        <v>1</v>
      </c>
      <c r="E589" s="10">
        <v>175.66</v>
      </c>
      <c r="F589" s="10">
        <v>175.66</v>
      </c>
    </row>
    <row r="590" spans="1:6" ht="45">
      <c r="A590" s="18" t="s">
        <v>1311</v>
      </c>
      <c r="B590" s="19" t="s">
        <v>1312</v>
      </c>
      <c r="C590" s="9" t="s">
        <v>6</v>
      </c>
      <c r="D590" s="9">
        <v>1</v>
      </c>
      <c r="E590" s="10">
        <v>206.66</v>
      </c>
      <c r="F590" s="10">
        <v>206.66</v>
      </c>
    </row>
    <row r="591" spans="1:6" ht="45">
      <c r="A591" s="18" t="s">
        <v>1313</v>
      </c>
      <c r="B591" s="19" t="s">
        <v>1314</v>
      </c>
      <c r="C591" s="9" t="s">
        <v>7</v>
      </c>
      <c r="D591" s="9">
        <v>1</v>
      </c>
      <c r="E591" s="10">
        <v>78.31</v>
      </c>
      <c r="F591" s="10">
        <v>78.31</v>
      </c>
    </row>
    <row r="592" spans="1:6" ht="45">
      <c r="A592" s="18" t="s">
        <v>1315</v>
      </c>
      <c r="B592" s="19" t="s">
        <v>1316</v>
      </c>
      <c r="C592" s="9" t="s">
        <v>7</v>
      </c>
      <c r="D592" s="9">
        <v>1</v>
      </c>
      <c r="E592" s="10">
        <v>100.09</v>
      </c>
      <c r="F592" s="10">
        <v>100.09</v>
      </c>
    </row>
    <row r="593" spans="1:6" ht="45">
      <c r="A593" s="18" t="s">
        <v>1317</v>
      </c>
      <c r="B593" s="19" t="s">
        <v>1318</v>
      </c>
      <c r="C593" s="9" t="s">
        <v>7</v>
      </c>
      <c r="D593" s="9">
        <v>1</v>
      </c>
      <c r="E593" s="10">
        <v>121.05</v>
      </c>
      <c r="F593" s="10">
        <v>121.05</v>
      </c>
    </row>
    <row r="594" spans="1:6" ht="30">
      <c r="A594" s="18" t="s">
        <v>1319</v>
      </c>
      <c r="B594" s="19" t="s">
        <v>1320</v>
      </c>
      <c r="C594" s="9" t="s">
        <v>7</v>
      </c>
      <c r="D594" s="9">
        <v>1</v>
      </c>
      <c r="E594" s="10">
        <v>9.77</v>
      </c>
      <c r="F594" s="10">
        <v>9.77</v>
      </c>
    </row>
    <row r="595" spans="1:6">
      <c r="A595" s="18" t="s">
        <v>1321</v>
      </c>
      <c r="B595" s="19" t="s">
        <v>1322</v>
      </c>
      <c r="C595" s="9" t="s">
        <v>7</v>
      </c>
      <c r="D595" s="9">
        <v>1</v>
      </c>
      <c r="E595" s="10">
        <v>10.18</v>
      </c>
      <c r="F595" s="10">
        <v>10.18</v>
      </c>
    </row>
    <row r="596" spans="1:6">
      <c r="A596" s="18" t="s">
        <v>1323</v>
      </c>
      <c r="B596" s="19" t="s">
        <v>1324</v>
      </c>
      <c r="C596" s="9" t="s">
        <v>7</v>
      </c>
      <c r="D596" s="9">
        <v>1</v>
      </c>
      <c r="E596" s="10">
        <v>12.34</v>
      </c>
      <c r="F596" s="10">
        <v>12.34</v>
      </c>
    </row>
    <row r="597" spans="1:6" ht="45">
      <c r="A597" s="18" t="s">
        <v>1325</v>
      </c>
      <c r="B597" s="19" t="s">
        <v>1326</v>
      </c>
      <c r="C597" s="9" t="s">
        <v>7</v>
      </c>
      <c r="D597" s="9">
        <v>1</v>
      </c>
      <c r="E597" s="10">
        <v>47.51</v>
      </c>
      <c r="F597" s="10">
        <v>47.51</v>
      </c>
    </row>
    <row r="598" spans="1:6" ht="45">
      <c r="A598" s="18" t="s">
        <v>1327</v>
      </c>
      <c r="B598" s="19" t="s">
        <v>1328</v>
      </c>
      <c r="C598" s="9" t="s">
        <v>7</v>
      </c>
      <c r="D598" s="9">
        <v>1</v>
      </c>
      <c r="E598" s="10">
        <v>60.5</v>
      </c>
      <c r="F598" s="10">
        <v>60.5</v>
      </c>
    </row>
    <row r="599" spans="1:6" ht="45">
      <c r="A599" s="18" t="s">
        <v>1329</v>
      </c>
      <c r="B599" s="19" t="s">
        <v>1330</v>
      </c>
      <c r="C599" s="9" t="s">
        <v>7</v>
      </c>
      <c r="D599" s="9">
        <v>1</v>
      </c>
      <c r="E599" s="10">
        <v>84.03</v>
      </c>
      <c r="F599" s="10">
        <v>84.03</v>
      </c>
    </row>
    <row r="600" spans="1:6" ht="45">
      <c r="A600" s="18" t="s">
        <v>1331</v>
      </c>
      <c r="B600" s="19" t="s">
        <v>1332</v>
      </c>
      <c r="C600" s="9" t="s">
        <v>7</v>
      </c>
      <c r="D600" s="9">
        <v>1</v>
      </c>
      <c r="E600" s="10">
        <v>108</v>
      </c>
      <c r="F600" s="10">
        <v>108</v>
      </c>
    </row>
    <row r="601" spans="1:6" ht="45">
      <c r="A601" s="18" t="s">
        <v>1333</v>
      </c>
      <c r="B601" s="19" t="s">
        <v>1334</v>
      </c>
      <c r="C601" s="9" t="s">
        <v>7</v>
      </c>
      <c r="D601" s="9">
        <v>1</v>
      </c>
      <c r="E601" s="10">
        <v>14.02</v>
      </c>
      <c r="F601" s="10">
        <v>14.02</v>
      </c>
    </row>
    <row r="602" spans="1:6" ht="45">
      <c r="A602" s="18" t="s">
        <v>1335</v>
      </c>
      <c r="B602" s="19" t="s">
        <v>1336</v>
      </c>
      <c r="C602" s="9" t="s">
        <v>7</v>
      </c>
      <c r="D602" s="9">
        <v>1</v>
      </c>
      <c r="E602" s="10">
        <v>16.920000000000002</v>
      </c>
      <c r="F602" s="10">
        <v>16.920000000000002</v>
      </c>
    </row>
    <row r="603" spans="1:6" ht="45">
      <c r="A603" s="18" t="s">
        <v>1337</v>
      </c>
      <c r="B603" s="19" t="s">
        <v>1338</v>
      </c>
      <c r="C603" s="9" t="s">
        <v>7</v>
      </c>
      <c r="D603" s="9">
        <v>1</v>
      </c>
      <c r="E603" s="10">
        <v>145.93</v>
      </c>
      <c r="F603" s="10">
        <v>145.93</v>
      </c>
    </row>
    <row r="604" spans="1:6" ht="45">
      <c r="A604" s="18" t="s">
        <v>1339</v>
      </c>
      <c r="B604" s="19" t="s">
        <v>1340</v>
      </c>
      <c r="C604" s="9" t="s">
        <v>7</v>
      </c>
      <c r="D604" s="9">
        <v>1</v>
      </c>
      <c r="E604" s="10">
        <v>193.36</v>
      </c>
      <c r="F604" s="10">
        <v>193.36</v>
      </c>
    </row>
    <row r="605" spans="1:6" ht="45">
      <c r="A605" s="18" t="s">
        <v>1341</v>
      </c>
      <c r="B605" s="19" t="s">
        <v>1342</v>
      </c>
      <c r="C605" s="9" t="s">
        <v>7</v>
      </c>
      <c r="D605" s="9">
        <v>1</v>
      </c>
      <c r="E605" s="10">
        <v>115.84</v>
      </c>
      <c r="F605" s="10">
        <v>115.84</v>
      </c>
    </row>
    <row r="606" spans="1:6" ht="45">
      <c r="A606" s="18" t="s">
        <v>1343</v>
      </c>
      <c r="B606" s="19" t="s">
        <v>1344</v>
      </c>
      <c r="C606" s="9" t="s">
        <v>7</v>
      </c>
      <c r="D606" s="9">
        <v>1</v>
      </c>
      <c r="E606" s="10">
        <v>168.07</v>
      </c>
      <c r="F606" s="10">
        <v>168.07</v>
      </c>
    </row>
    <row r="607" spans="1:6" ht="75">
      <c r="A607" s="18" t="s">
        <v>1345</v>
      </c>
      <c r="B607" s="19" t="s">
        <v>1346</v>
      </c>
      <c r="C607" s="9" t="s">
        <v>7</v>
      </c>
      <c r="D607" s="9">
        <v>1</v>
      </c>
      <c r="E607" s="10">
        <v>21.76</v>
      </c>
      <c r="F607" s="10">
        <v>21.76</v>
      </c>
    </row>
    <row r="608" spans="1:6" ht="60">
      <c r="A608" s="18" t="s">
        <v>1347</v>
      </c>
      <c r="B608" s="19" t="s">
        <v>1348</v>
      </c>
      <c r="C608" s="9" t="s">
        <v>7</v>
      </c>
      <c r="D608" s="9">
        <v>1</v>
      </c>
      <c r="E608" s="10">
        <v>29.91</v>
      </c>
      <c r="F608" s="10">
        <v>29.91</v>
      </c>
    </row>
    <row r="609" spans="1:6" ht="60">
      <c r="A609" s="18" t="s">
        <v>1349</v>
      </c>
      <c r="B609" s="19" t="s">
        <v>1350</v>
      </c>
      <c r="C609" s="9" t="s">
        <v>7</v>
      </c>
      <c r="D609" s="9">
        <v>1</v>
      </c>
      <c r="E609" s="10">
        <v>66.63</v>
      </c>
      <c r="F609" s="10">
        <v>66.63</v>
      </c>
    </row>
    <row r="610" spans="1:6" ht="60">
      <c r="A610" s="18" t="s">
        <v>1351</v>
      </c>
      <c r="B610" s="19" t="s">
        <v>1352</v>
      </c>
      <c r="C610" s="9" t="s">
        <v>7</v>
      </c>
      <c r="D610" s="9">
        <v>1</v>
      </c>
      <c r="E610" s="10">
        <v>76.099999999999994</v>
      </c>
      <c r="F610" s="10">
        <v>76.099999999999994</v>
      </c>
    </row>
    <row r="611" spans="1:6" ht="90">
      <c r="A611" s="18" t="s">
        <v>1353</v>
      </c>
      <c r="B611" s="19" t="s">
        <v>1354</v>
      </c>
      <c r="C611" s="9" t="s">
        <v>7</v>
      </c>
      <c r="D611" s="9">
        <v>1</v>
      </c>
      <c r="E611" s="10">
        <v>40.69</v>
      </c>
      <c r="F611" s="10">
        <v>40.69</v>
      </c>
    </row>
    <row r="612" spans="1:6" ht="105">
      <c r="A612" s="18" t="s">
        <v>1355</v>
      </c>
      <c r="B612" s="19" t="s">
        <v>1356</v>
      </c>
      <c r="C612" s="9" t="s">
        <v>7</v>
      </c>
      <c r="D612" s="9">
        <v>1</v>
      </c>
      <c r="E612" s="10">
        <v>55.1</v>
      </c>
      <c r="F612" s="10">
        <v>55.1</v>
      </c>
    </row>
    <row r="613" spans="1:6" ht="105">
      <c r="A613" s="18" t="s">
        <v>1357</v>
      </c>
      <c r="B613" s="19" t="s">
        <v>1358</v>
      </c>
      <c r="C613" s="9" t="s">
        <v>7</v>
      </c>
      <c r="D613" s="9">
        <v>1</v>
      </c>
      <c r="E613" s="10">
        <v>59.68</v>
      </c>
      <c r="F613" s="10">
        <v>59.68</v>
      </c>
    </row>
    <row r="614" spans="1:6" ht="30">
      <c r="A614" s="20" t="s">
        <v>1359</v>
      </c>
      <c r="B614" s="17" t="s">
        <v>1360</v>
      </c>
      <c r="C614" s="9"/>
      <c r="D614" s="9"/>
      <c r="E614" s="10"/>
      <c r="F614" s="10"/>
    </row>
    <row r="615" spans="1:6" ht="30">
      <c r="A615" s="18" t="s">
        <v>1361</v>
      </c>
      <c r="B615" s="19" t="s">
        <v>1362</v>
      </c>
      <c r="C615" s="9" t="s">
        <v>6</v>
      </c>
      <c r="D615" s="9">
        <v>1</v>
      </c>
      <c r="E615" s="10">
        <v>1.81</v>
      </c>
      <c r="F615" s="10">
        <v>1.81</v>
      </c>
    </row>
    <row r="616" spans="1:6">
      <c r="A616" s="18" t="s">
        <v>1363</v>
      </c>
      <c r="B616" s="19" t="s">
        <v>1364</v>
      </c>
      <c r="C616" s="9" t="s">
        <v>7</v>
      </c>
      <c r="D616" s="9">
        <v>1</v>
      </c>
      <c r="E616" s="10">
        <v>10.42</v>
      </c>
      <c r="F616" s="10">
        <v>10.42</v>
      </c>
    </row>
    <row r="617" spans="1:6" ht="45">
      <c r="A617" s="18" t="s">
        <v>1365</v>
      </c>
      <c r="B617" s="19" t="s">
        <v>1366</v>
      </c>
      <c r="C617" s="9" t="s">
        <v>7</v>
      </c>
      <c r="D617" s="9">
        <v>1</v>
      </c>
      <c r="E617" s="10">
        <v>28.98</v>
      </c>
      <c r="F617" s="10">
        <v>28.98</v>
      </c>
    </row>
    <row r="618" spans="1:6" ht="30">
      <c r="A618" s="18" t="s">
        <v>1367</v>
      </c>
      <c r="B618" s="19" t="s">
        <v>236</v>
      </c>
      <c r="C618" s="9" t="s">
        <v>7</v>
      </c>
      <c r="D618" s="9">
        <v>1</v>
      </c>
      <c r="E618" s="10">
        <v>28.04</v>
      </c>
      <c r="F618" s="10">
        <v>28.04</v>
      </c>
    </row>
    <row r="619" spans="1:6" ht="30">
      <c r="A619" s="18" t="s">
        <v>1368</v>
      </c>
      <c r="B619" s="19" t="s">
        <v>1369</v>
      </c>
      <c r="C619" s="9" t="s">
        <v>7</v>
      </c>
      <c r="D619" s="9">
        <v>1</v>
      </c>
      <c r="E619" s="10">
        <v>7.41</v>
      </c>
      <c r="F619" s="10">
        <v>7.41</v>
      </c>
    </row>
    <row r="620" spans="1:6">
      <c r="A620" s="18" t="s">
        <v>1370</v>
      </c>
      <c r="B620" s="19" t="s">
        <v>1371</v>
      </c>
      <c r="C620" s="9" t="s">
        <v>7</v>
      </c>
      <c r="D620" s="9">
        <v>1</v>
      </c>
      <c r="E620" s="10">
        <v>19.489999999999998</v>
      </c>
      <c r="F620" s="10">
        <v>19.489999999999998</v>
      </c>
    </row>
    <row r="621" spans="1:6">
      <c r="A621" s="18" t="s">
        <v>1372</v>
      </c>
      <c r="B621" s="19" t="s">
        <v>1373</v>
      </c>
      <c r="C621" s="9" t="s">
        <v>6</v>
      </c>
      <c r="D621" s="9">
        <v>1</v>
      </c>
      <c r="E621" s="10">
        <v>3.84</v>
      </c>
      <c r="F621" s="10">
        <v>3.84</v>
      </c>
    </row>
    <row r="622" spans="1:6">
      <c r="A622" s="18" t="s">
        <v>1374</v>
      </c>
      <c r="B622" s="19" t="s">
        <v>1375</v>
      </c>
      <c r="C622" s="9" t="s">
        <v>7</v>
      </c>
      <c r="D622" s="9">
        <v>1</v>
      </c>
      <c r="E622" s="10">
        <v>19.489999999999998</v>
      </c>
      <c r="F622" s="10">
        <v>19.489999999999998</v>
      </c>
    </row>
    <row r="623" spans="1:6">
      <c r="A623" s="18" t="s">
        <v>1376</v>
      </c>
      <c r="B623" s="19" t="s">
        <v>1377</v>
      </c>
      <c r="C623" s="9" t="s">
        <v>7</v>
      </c>
      <c r="D623" s="9">
        <v>1</v>
      </c>
      <c r="E623" s="10">
        <v>6.95</v>
      </c>
      <c r="F623" s="10">
        <v>6.95</v>
      </c>
    </row>
    <row r="624" spans="1:6" ht="30">
      <c r="A624" s="20" t="s">
        <v>1378</v>
      </c>
      <c r="B624" s="17" t="s">
        <v>1379</v>
      </c>
      <c r="C624" s="9"/>
      <c r="D624" s="9"/>
      <c r="E624" s="10"/>
      <c r="F624" s="10"/>
    </row>
    <row r="625" spans="1:6" ht="90">
      <c r="A625" s="18" t="s">
        <v>1380</v>
      </c>
      <c r="B625" s="19" t="s">
        <v>1381</v>
      </c>
      <c r="C625" s="9" t="s">
        <v>7</v>
      </c>
      <c r="D625" s="9">
        <v>1</v>
      </c>
      <c r="E625" s="10">
        <v>113.02</v>
      </c>
      <c r="F625" s="10">
        <v>113.02</v>
      </c>
    </row>
    <row r="626" spans="1:6" ht="90">
      <c r="A626" s="18" t="s">
        <v>1382</v>
      </c>
      <c r="B626" s="19" t="s">
        <v>1383</v>
      </c>
      <c r="C626" s="9" t="s">
        <v>7</v>
      </c>
      <c r="D626" s="9">
        <v>1</v>
      </c>
      <c r="E626" s="10">
        <v>257.05</v>
      </c>
      <c r="F626" s="10">
        <v>257.05</v>
      </c>
    </row>
    <row r="627" spans="1:6" ht="90">
      <c r="A627" s="18" t="s">
        <v>1384</v>
      </c>
      <c r="B627" s="19" t="s">
        <v>1385</v>
      </c>
      <c r="C627" s="9" t="s">
        <v>7</v>
      </c>
      <c r="D627" s="9">
        <v>1</v>
      </c>
      <c r="E627" s="10">
        <v>112.39</v>
      </c>
      <c r="F627" s="10">
        <v>112.39</v>
      </c>
    </row>
    <row r="628" spans="1:6" ht="105">
      <c r="A628" s="18" t="s">
        <v>1386</v>
      </c>
      <c r="B628" s="19" t="s">
        <v>1387</v>
      </c>
      <c r="C628" s="9" t="s">
        <v>7</v>
      </c>
      <c r="D628" s="9">
        <v>1</v>
      </c>
      <c r="E628" s="10">
        <v>249.99</v>
      </c>
      <c r="F628" s="10">
        <v>249.99</v>
      </c>
    </row>
    <row r="629" spans="1:6" ht="90">
      <c r="A629" s="18" t="s">
        <v>1388</v>
      </c>
      <c r="B629" s="19" t="s">
        <v>1389</v>
      </c>
      <c r="C629" s="9" t="s">
        <v>7</v>
      </c>
      <c r="D629" s="9">
        <v>1</v>
      </c>
      <c r="E629" s="10">
        <v>196.7</v>
      </c>
      <c r="F629" s="10">
        <v>196.7</v>
      </c>
    </row>
    <row r="630" spans="1:6" ht="90">
      <c r="A630" s="18" t="s">
        <v>1390</v>
      </c>
      <c r="B630" s="19" t="s">
        <v>1391</v>
      </c>
      <c r="C630" s="9" t="s">
        <v>7</v>
      </c>
      <c r="D630" s="9">
        <v>1</v>
      </c>
      <c r="E630" s="10">
        <v>574.04999999999995</v>
      </c>
      <c r="F630" s="10">
        <v>574.04999999999995</v>
      </c>
    </row>
    <row r="631" spans="1:6" ht="90">
      <c r="A631" s="18" t="s">
        <v>1392</v>
      </c>
      <c r="B631" s="19" t="s">
        <v>1393</v>
      </c>
      <c r="C631" s="9" t="s">
        <v>7</v>
      </c>
      <c r="D631" s="9">
        <v>1</v>
      </c>
      <c r="E631" s="10">
        <v>870.78</v>
      </c>
      <c r="F631" s="10">
        <v>870.78</v>
      </c>
    </row>
    <row r="632" spans="1:6">
      <c r="A632" s="20" t="s">
        <v>1394</v>
      </c>
      <c r="B632" s="17" t="s">
        <v>1395</v>
      </c>
      <c r="C632" s="9"/>
      <c r="D632" s="9"/>
      <c r="E632" s="10"/>
      <c r="F632" s="10"/>
    </row>
    <row r="633" spans="1:6" ht="30">
      <c r="A633" s="18" t="s">
        <v>1396</v>
      </c>
      <c r="B633" s="19" t="s">
        <v>1397</v>
      </c>
      <c r="C633" s="9" t="s">
        <v>6</v>
      </c>
      <c r="D633" s="9">
        <v>1</v>
      </c>
      <c r="E633" s="10">
        <v>14.23</v>
      </c>
      <c r="F633" s="10">
        <v>14.23</v>
      </c>
    </row>
    <row r="634" spans="1:6" ht="30">
      <c r="A634" s="18" t="s">
        <v>1398</v>
      </c>
      <c r="B634" s="19" t="s">
        <v>175</v>
      </c>
      <c r="C634" s="9" t="s">
        <v>6</v>
      </c>
      <c r="D634" s="9">
        <v>1</v>
      </c>
      <c r="E634" s="10">
        <v>15.56</v>
      </c>
      <c r="F634" s="10">
        <v>15.56</v>
      </c>
    </row>
    <row r="635" spans="1:6" ht="30">
      <c r="A635" s="18" t="s">
        <v>1399</v>
      </c>
      <c r="B635" s="19" t="s">
        <v>174</v>
      </c>
      <c r="C635" s="9" t="s">
        <v>6</v>
      </c>
      <c r="D635" s="9">
        <v>1</v>
      </c>
      <c r="E635" s="10">
        <v>23.37</v>
      </c>
      <c r="F635" s="10">
        <v>23.37</v>
      </c>
    </row>
    <row r="636" spans="1:6" ht="45">
      <c r="A636" s="18" t="s">
        <v>1400</v>
      </c>
      <c r="B636" s="19" t="s">
        <v>1401</v>
      </c>
      <c r="C636" s="9" t="s">
        <v>6</v>
      </c>
      <c r="D636" s="9">
        <v>1</v>
      </c>
      <c r="E636" s="10">
        <v>28.97</v>
      </c>
      <c r="F636" s="10">
        <v>28.97</v>
      </c>
    </row>
    <row r="637" spans="1:6" ht="45">
      <c r="A637" s="18" t="s">
        <v>1402</v>
      </c>
      <c r="B637" s="19" t="s">
        <v>1403</v>
      </c>
      <c r="C637" s="9" t="s">
        <v>6</v>
      </c>
      <c r="D637" s="9">
        <v>1</v>
      </c>
      <c r="E637" s="10">
        <v>34.57</v>
      </c>
      <c r="F637" s="10">
        <v>34.57</v>
      </c>
    </row>
    <row r="638" spans="1:6" ht="30">
      <c r="A638" s="18" t="s">
        <v>1404</v>
      </c>
      <c r="B638" s="19" t="s">
        <v>53</v>
      </c>
      <c r="C638" s="9" t="s">
        <v>6</v>
      </c>
      <c r="D638" s="9">
        <v>1</v>
      </c>
      <c r="E638" s="10">
        <v>43.51</v>
      </c>
      <c r="F638" s="10">
        <v>43.51</v>
      </c>
    </row>
    <row r="639" spans="1:6" ht="30">
      <c r="A639" s="18" t="s">
        <v>1405</v>
      </c>
      <c r="B639" s="19" t="s">
        <v>1406</v>
      </c>
      <c r="C639" s="9" t="s">
        <v>6</v>
      </c>
      <c r="D639" s="9">
        <v>1</v>
      </c>
      <c r="E639" s="10">
        <v>78.72</v>
      </c>
      <c r="F639" s="10">
        <v>78.72</v>
      </c>
    </row>
    <row r="640" spans="1:6" ht="30">
      <c r="A640" s="18" t="s">
        <v>1407</v>
      </c>
      <c r="B640" s="19" t="s">
        <v>1408</v>
      </c>
      <c r="C640" s="9" t="s">
        <v>6</v>
      </c>
      <c r="D640" s="9">
        <v>1</v>
      </c>
      <c r="E640" s="10">
        <v>7.94</v>
      </c>
      <c r="F640" s="10">
        <v>7.94</v>
      </c>
    </row>
    <row r="641" spans="1:6" ht="30">
      <c r="A641" s="18" t="s">
        <v>1409</v>
      </c>
      <c r="B641" s="19" t="s">
        <v>1410</v>
      </c>
      <c r="C641" s="9" t="s">
        <v>6</v>
      </c>
      <c r="D641" s="9">
        <v>1</v>
      </c>
      <c r="E641" s="10">
        <v>9.39</v>
      </c>
      <c r="F641" s="10">
        <v>9.39</v>
      </c>
    </row>
    <row r="642" spans="1:6" ht="30">
      <c r="A642" s="18" t="s">
        <v>1411</v>
      </c>
      <c r="B642" s="19" t="s">
        <v>1412</v>
      </c>
      <c r="C642" s="9" t="s">
        <v>6</v>
      </c>
      <c r="D642" s="9">
        <v>1</v>
      </c>
      <c r="E642" s="10">
        <v>118.39</v>
      </c>
      <c r="F642" s="10">
        <v>118.39</v>
      </c>
    </row>
    <row r="643" spans="1:6" ht="30">
      <c r="A643" s="18" t="s">
        <v>1413</v>
      </c>
      <c r="B643" s="19" t="s">
        <v>1414</v>
      </c>
      <c r="C643" s="9" t="s">
        <v>6</v>
      </c>
      <c r="D643" s="9">
        <v>1</v>
      </c>
      <c r="E643" s="10">
        <v>266.88</v>
      </c>
      <c r="F643" s="10">
        <v>266.88</v>
      </c>
    </row>
    <row r="644" spans="1:6" ht="45">
      <c r="A644" s="18" t="s">
        <v>1415</v>
      </c>
      <c r="B644" s="19" t="s">
        <v>1416</v>
      </c>
      <c r="C644" s="9" t="s">
        <v>6</v>
      </c>
      <c r="D644" s="9">
        <v>1</v>
      </c>
      <c r="E644" s="10">
        <v>20.95</v>
      </c>
      <c r="F644" s="10">
        <v>20.95</v>
      </c>
    </row>
    <row r="645" spans="1:6" ht="45">
      <c r="A645" s="18" t="s">
        <v>1417</v>
      </c>
      <c r="B645" s="19" t="s">
        <v>1418</v>
      </c>
      <c r="C645" s="9" t="s">
        <v>6</v>
      </c>
      <c r="D645" s="9">
        <v>1</v>
      </c>
      <c r="E645" s="10">
        <v>18.079999999999998</v>
      </c>
      <c r="F645" s="10">
        <v>18.079999999999998</v>
      </c>
    </row>
    <row r="646" spans="1:6" ht="30">
      <c r="A646" s="18" t="s">
        <v>1419</v>
      </c>
      <c r="B646" s="19" t="s">
        <v>54</v>
      </c>
      <c r="C646" s="9" t="s">
        <v>6</v>
      </c>
      <c r="D646" s="9">
        <v>1</v>
      </c>
      <c r="E646" s="10">
        <v>21.7</v>
      </c>
      <c r="F646" s="10">
        <v>21.7</v>
      </c>
    </row>
    <row r="647" spans="1:6" ht="30">
      <c r="A647" s="18" t="s">
        <v>1420</v>
      </c>
      <c r="B647" s="19" t="s">
        <v>1421</v>
      </c>
      <c r="C647" s="9" t="s">
        <v>6</v>
      </c>
      <c r="D647" s="9">
        <v>1</v>
      </c>
      <c r="E647" s="10">
        <v>35.58</v>
      </c>
      <c r="F647" s="10">
        <v>35.58</v>
      </c>
    </row>
    <row r="648" spans="1:6" ht="30">
      <c r="A648" s="18" t="s">
        <v>1422</v>
      </c>
      <c r="B648" s="19" t="s">
        <v>1423</v>
      </c>
      <c r="C648" s="9" t="s">
        <v>6</v>
      </c>
      <c r="D648" s="9">
        <v>1</v>
      </c>
      <c r="E648" s="10">
        <v>48.57</v>
      </c>
      <c r="F648" s="10">
        <v>48.57</v>
      </c>
    </row>
    <row r="649" spans="1:6" ht="30">
      <c r="A649" s="18" t="s">
        <v>1424</v>
      </c>
      <c r="B649" s="19" t="s">
        <v>1425</v>
      </c>
      <c r="C649" s="9" t="s">
        <v>6</v>
      </c>
      <c r="D649" s="9">
        <v>1</v>
      </c>
      <c r="E649" s="10">
        <v>85.93</v>
      </c>
      <c r="F649" s="10">
        <v>85.93</v>
      </c>
    </row>
    <row r="650" spans="1:6">
      <c r="A650" s="20" t="s">
        <v>1426</v>
      </c>
      <c r="B650" s="17" t="s">
        <v>1427</v>
      </c>
      <c r="C650" s="9"/>
      <c r="D650" s="9"/>
      <c r="E650" s="10"/>
      <c r="F650" s="10"/>
    </row>
    <row r="651" spans="1:6" ht="60">
      <c r="A651" s="18" t="s">
        <v>1428</v>
      </c>
      <c r="B651" s="19" t="s">
        <v>1429</v>
      </c>
      <c r="C651" s="9" t="s">
        <v>7</v>
      </c>
      <c r="D651" s="9">
        <v>1</v>
      </c>
      <c r="E651" s="10">
        <v>20.61</v>
      </c>
      <c r="F651" s="10">
        <v>20.61</v>
      </c>
    </row>
    <row r="652" spans="1:6" ht="60">
      <c r="A652" s="18" t="s">
        <v>1430</v>
      </c>
      <c r="B652" s="19" t="s">
        <v>1431</v>
      </c>
      <c r="C652" s="9" t="s">
        <v>7</v>
      </c>
      <c r="D652" s="9">
        <v>1</v>
      </c>
      <c r="E652" s="10">
        <v>20.61</v>
      </c>
      <c r="F652" s="10">
        <v>20.61</v>
      </c>
    </row>
    <row r="653" spans="1:6" ht="60">
      <c r="A653" s="18" t="s">
        <v>1432</v>
      </c>
      <c r="B653" s="19" t="s">
        <v>243</v>
      </c>
      <c r="C653" s="9" t="s">
        <v>7</v>
      </c>
      <c r="D653" s="9">
        <v>1</v>
      </c>
      <c r="E653" s="10">
        <v>20.61</v>
      </c>
      <c r="F653" s="10">
        <v>20.61</v>
      </c>
    </row>
    <row r="654" spans="1:6" ht="60">
      <c r="A654" s="18" t="s">
        <v>1433</v>
      </c>
      <c r="B654" s="19" t="s">
        <v>1434</v>
      </c>
      <c r="C654" s="9" t="s">
        <v>7</v>
      </c>
      <c r="D654" s="9">
        <v>1</v>
      </c>
      <c r="E654" s="10">
        <v>20.61</v>
      </c>
      <c r="F654" s="10">
        <v>20.61</v>
      </c>
    </row>
    <row r="655" spans="1:6" ht="60">
      <c r="A655" s="18" t="s">
        <v>1435</v>
      </c>
      <c r="B655" s="19" t="s">
        <v>1436</v>
      </c>
      <c r="C655" s="9" t="s">
        <v>7</v>
      </c>
      <c r="D655" s="9">
        <v>1</v>
      </c>
      <c r="E655" s="10">
        <v>23.03</v>
      </c>
      <c r="F655" s="10">
        <v>23.03</v>
      </c>
    </row>
    <row r="656" spans="1:6" ht="60">
      <c r="A656" s="18" t="s">
        <v>1437</v>
      </c>
      <c r="B656" s="19" t="s">
        <v>1438</v>
      </c>
      <c r="C656" s="9" t="s">
        <v>7</v>
      </c>
      <c r="D656" s="9">
        <v>1</v>
      </c>
      <c r="E656" s="10">
        <v>56.95</v>
      </c>
      <c r="F656" s="10">
        <v>56.95</v>
      </c>
    </row>
    <row r="657" spans="1:6" ht="60">
      <c r="A657" s="18" t="s">
        <v>1439</v>
      </c>
      <c r="B657" s="19" t="s">
        <v>1440</v>
      </c>
      <c r="C657" s="9" t="s">
        <v>7</v>
      </c>
      <c r="D657" s="9">
        <v>1</v>
      </c>
      <c r="E657" s="10">
        <v>56.95</v>
      </c>
      <c r="F657" s="10">
        <v>56.95</v>
      </c>
    </row>
    <row r="658" spans="1:6" ht="60">
      <c r="A658" s="18" t="s">
        <v>1441</v>
      </c>
      <c r="B658" s="19" t="s">
        <v>233</v>
      </c>
      <c r="C658" s="9" t="s">
        <v>7</v>
      </c>
      <c r="D658" s="9">
        <v>1</v>
      </c>
      <c r="E658" s="10">
        <v>69.2</v>
      </c>
      <c r="F658" s="10">
        <v>69.2</v>
      </c>
    </row>
    <row r="659" spans="1:6" ht="60">
      <c r="A659" s="18" t="s">
        <v>1442</v>
      </c>
      <c r="B659" s="19" t="s">
        <v>1443</v>
      </c>
      <c r="C659" s="9" t="s">
        <v>7</v>
      </c>
      <c r="D659" s="9">
        <v>1</v>
      </c>
      <c r="E659" s="10">
        <v>78.86</v>
      </c>
      <c r="F659" s="10">
        <v>78.86</v>
      </c>
    </row>
    <row r="660" spans="1:6" ht="60">
      <c r="A660" s="18" t="s">
        <v>1444</v>
      </c>
      <c r="B660" s="19" t="s">
        <v>1445</v>
      </c>
      <c r="C660" s="9" t="s">
        <v>7</v>
      </c>
      <c r="D660" s="9">
        <v>1</v>
      </c>
      <c r="E660" s="10">
        <v>88.04</v>
      </c>
      <c r="F660" s="10">
        <v>88.04</v>
      </c>
    </row>
    <row r="661" spans="1:6" ht="60">
      <c r="A661" s="18" t="s">
        <v>1446</v>
      </c>
      <c r="B661" s="19" t="s">
        <v>1447</v>
      </c>
      <c r="C661" s="9" t="s">
        <v>7</v>
      </c>
      <c r="D661" s="9">
        <v>1</v>
      </c>
      <c r="E661" s="10">
        <v>88.33</v>
      </c>
      <c r="F661" s="10">
        <v>88.33</v>
      </c>
    </row>
    <row r="662" spans="1:6" ht="60">
      <c r="A662" s="18" t="s">
        <v>1448</v>
      </c>
      <c r="B662" s="19" t="s">
        <v>1449</v>
      </c>
      <c r="C662" s="9" t="s">
        <v>7</v>
      </c>
      <c r="D662" s="9">
        <v>1</v>
      </c>
      <c r="E662" s="10">
        <v>170.37</v>
      </c>
      <c r="F662" s="10">
        <v>170.37</v>
      </c>
    </row>
    <row r="663" spans="1:6" ht="60">
      <c r="A663" s="18" t="s">
        <v>1450</v>
      </c>
      <c r="B663" s="19" t="s">
        <v>1451</v>
      </c>
      <c r="C663" s="9" t="s">
        <v>7</v>
      </c>
      <c r="D663" s="9">
        <v>1</v>
      </c>
      <c r="E663" s="10">
        <v>414.8</v>
      </c>
      <c r="F663" s="10">
        <v>414.8</v>
      </c>
    </row>
    <row r="664" spans="1:6" ht="30">
      <c r="A664" s="18" t="s">
        <v>1452</v>
      </c>
      <c r="B664" s="19" t="s">
        <v>1453</v>
      </c>
      <c r="C664" s="9" t="s">
        <v>7</v>
      </c>
      <c r="D664" s="9">
        <v>1</v>
      </c>
      <c r="E664" s="21">
        <v>3632.98</v>
      </c>
      <c r="F664" s="21">
        <v>3632.98</v>
      </c>
    </row>
    <row r="665" spans="1:6" ht="60">
      <c r="A665" s="18" t="s">
        <v>1454</v>
      </c>
      <c r="B665" s="19" t="s">
        <v>1455</v>
      </c>
      <c r="C665" s="9" t="s">
        <v>7</v>
      </c>
      <c r="D665" s="9">
        <v>1</v>
      </c>
      <c r="E665" s="10">
        <v>146.31</v>
      </c>
      <c r="F665" s="10">
        <v>146.31</v>
      </c>
    </row>
    <row r="666" spans="1:6" ht="60">
      <c r="A666" s="18" t="s">
        <v>1456</v>
      </c>
      <c r="B666" s="19" t="s">
        <v>244</v>
      </c>
      <c r="C666" s="9" t="s">
        <v>7</v>
      </c>
      <c r="D666" s="9">
        <v>1</v>
      </c>
      <c r="E666" s="10">
        <v>23.25</v>
      </c>
      <c r="F666" s="10">
        <v>23.25</v>
      </c>
    </row>
    <row r="667" spans="1:6" ht="60">
      <c r="A667" s="18" t="s">
        <v>1457</v>
      </c>
      <c r="B667" s="19" t="s">
        <v>1458</v>
      </c>
      <c r="C667" s="9" t="s">
        <v>7</v>
      </c>
      <c r="D667" s="9">
        <v>1</v>
      </c>
      <c r="E667" s="10">
        <v>26.56</v>
      </c>
      <c r="F667" s="10">
        <v>26.56</v>
      </c>
    </row>
    <row r="668" spans="1:6" ht="60">
      <c r="A668" s="18" t="s">
        <v>1459</v>
      </c>
      <c r="B668" s="19" t="s">
        <v>1460</v>
      </c>
      <c r="C668" s="9" t="s">
        <v>7</v>
      </c>
      <c r="D668" s="9">
        <v>1</v>
      </c>
      <c r="E668" s="10">
        <v>26.56</v>
      </c>
      <c r="F668" s="10">
        <v>26.56</v>
      </c>
    </row>
    <row r="669" spans="1:6" ht="45">
      <c r="A669" s="18" t="s">
        <v>1461</v>
      </c>
      <c r="B669" s="19" t="s">
        <v>1462</v>
      </c>
      <c r="C669" s="9" t="s">
        <v>7</v>
      </c>
      <c r="D669" s="9">
        <v>1</v>
      </c>
      <c r="E669" s="10">
        <v>40.39</v>
      </c>
      <c r="F669" s="10">
        <v>40.39</v>
      </c>
    </row>
    <row r="670" spans="1:6" ht="60">
      <c r="A670" s="18" t="s">
        <v>1463</v>
      </c>
      <c r="B670" s="19" t="s">
        <v>1464</v>
      </c>
      <c r="C670" s="9" t="s">
        <v>7</v>
      </c>
      <c r="D670" s="9">
        <v>1</v>
      </c>
      <c r="E670" s="10">
        <v>56.95</v>
      </c>
      <c r="F670" s="10">
        <v>56.95</v>
      </c>
    </row>
    <row r="671" spans="1:6" ht="60">
      <c r="A671" s="18" t="s">
        <v>1465</v>
      </c>
      <c r="B671" s="19" t="s">
        <v>232</v>
      </c>
      <c r="C671" s="9" t="s">
        <v>7</v>
      </c>
      <c r="D671" s="9">
        <v>1</v>
      </c>
      <c r="E671" s="10">
        <v>56.95</v>
      </c>
      <c r="F671" s="10">
        <v>56.95</v>
      </c>
    </row>
    <row r="672" spans="1:6" ht="60">
      <c r="A672" s="18" t="s">
        <v>1466</v>
      </c>
      <c r="B672" s="19" t="s">
        <v>1467</v>
      </c>
      <c r="C672" s="9" t="s">
        <v>7</v>
      </c>
      <c r="D672" s="9">
        <v>1</v>
      </c>
      <c r="E672" s="10">
        <v>68.3</v>
      </c>
      <c r="F672" s="10">
        <v>68.3</v>
      </c>
    </row>
    <row r="673" spans="1:6" ht="60">
      <c r="A673" s="18" t="s">
        <v>1468</v>
      </c>
      <c r="B673" s="19" t="s">
        <v>1469</v>
      </c>
      <c r="C673" s="9" t="s">
        <v>7</v>
      </c>
      <c r="D673" s="9">
        <v>1</v>
      </c>
      <c r="E673" s="10">
        <v>89.4</v>
      </c>
      <c r="F673" s="10">
        <v>89.4</v>
      </c>
    </row>
    <row r="674" spans="1:6" ht="60">
      <c r="A674" s="18" t="s">
        <v>1470</v>
      </c>
      <c r="B674" s="19" t="s">
        <v>1471</v>
      </c>
      <c r="C674" s="9" t="s">
        <v>7</v>
      </c>
      <c r="D674" s="9">
        <v>1</v>
      </c>
      <c r="E674" s="10">
        <v>92.02</v>
      </c>
      <c r="F674" s="10">
        <v>92.02</v>
      </c>
    </row>
    <row r="675" spans="1:6" ht="45">
      <c r="A675" s="18" t="s">
        <v>1472</v>
      </c>
      <c r="B675" s="19" t="s">
        <v>1473</v>
      </c>
      <c r="C675" s="9" t="s">
        <v>7</v>
      </c>
      <c r="D675" s="9">
        <v>1</v>
      </c>
      <c r="E675" s="10">
        <v>148.19999999999999</v>
      </c>
      <c r="F675" s="10">
        <v>148.19999999999999</v>
      </c>
    </row>
    <row r="676" spans="1:6" ht="60">
      <c r="A676" s="18" t="s">
        <v>1474</v>
      </c>
      <c r="B676" s="19" t="s">
        <v>1475</v>
      </c>
      <c r="C676" s="9" t="s">
        <v>7</v>
      </c>
      <c r="D676" s="9">
        <v>1</v>
      </c>
      <c r="E676" s="10">
        <v>78.86</v>
      </c>
      <c r="F676" s="10">
        <v>78.86</v>
      </c>
    </row>
    <row r="677" spans="1:6" ht="60">
      <c r="A677" s="18" t="s">
        <v>1476</v>
      </c>
      <c r="B677" s="19" t="s">
        <v>1477</v>
      </c>
      <c r="C677" s="9" t="s">
        <v>7</v>
      </c>
      <c r="D677" s="9">
        <v>1</v>
      </c>
      <c r="E677" s="10">
        <v>78.86</v>
      </c>
      <c r="F677" s="10">
        <v>78.86</v>
      </c>
    </row>
    <row r="678" spans="1:6" ht="60">
      <c r="A678" s="18" t="s">
        <v>1478</v>
      </c>
      <c r="B678" s="19" t="s">
        <v>1479</v>
      </c>
      <c r="C678" s="9" t="s">
        <v>7</v>
      </c>
      <c r="D678" s="9">
        <v>1</v>
      </c>
      <c r="E678" s="10">
        <v>78.86</v>
      </c>
      <c r="F678" s="10">
        <v>78.86</v>
      </c>
    </row>
    <row r="679" spans="1:6" ht="60">
      <c r="A679" s="18" t="s">
        <v>1480</v>
      </c>
      <c r="B679" s="19" t="s">
        <v>1481</v>
      </c>
      <c r="C679" s="9" t="s">
        <v>7</v>
      </c>
      <c r="D679" s="9">
        <v>1</v>
      </c>
      <c r="E679" s="10">
        <v>145.63</v>
      </c>
      <c r="F679" s="10">
        <v>145.63</v>
      </c>
    </row>
    <row r="680" spans="1:6" ht="45">
      <c r="A680" s="18" t="s">
        <v>1482</v>
      </c>
      <c r="B680" s="19" t="s">
        <v>1483</v>
      </c>
      <c r="C680" s="9" t="s">
        <v>7</v>
      </c>
      <c r="D680" s="9">
        <v>1</v>
      </c>
      <c r="E680" s="10">
        <v>170.37</v>
      </c>
      <c r="F680" s="10">
        <v>170.37</v>
      </c>
    </row>
    <row r="681" spans="1:6" ht="30">
      <c r="A681" s="18" t="s">
        <v>1484</v>
      </c>
      <c r="B681" s="19" t="s">
        <v>1485</v>
      </c>
      <c r="C681" s="9" t="s">
        <v>7</v>
      </c>
      <c r="D681" s="9">
        <v>1</v>
      </c>
      <c r="E681" s="10">
        <v>430.04</v>
      </c>
      <c r="F681" s="10">
        <v>430.04</v>
      </c>
    </row>
    <row r="682" spans="1:6" ht="60">
      <c r="A682" s="18" t="s">
        <v>1486</v>
      </c>
      <c r="B682" s="19" t="s">
        <v>1487</v>
      </c>
      <c r="C682" s="9" t="s">
        <v>7</v>
      </c>
      <c r="D682" s="9">
        <v>1</v>
      </c>
      <c r="E682" s="10">
        <v>489.5</v>
      </c>
      <c r="F682" s="10">
        <v>489.5</v>
      </c>
    </row>
    <row r="683" spans="1:6" ht="75">
      <c r="A683" s="18" t="s">
        <v>1488</v>
      </c>
      <c r="B683" s="19" t="s">
        <v>1489</v>
      </c>
      <c r="C683" s="9" t="s">
        <v>7</v>
      </c>
      <c r="D683" s="9">
        <v>1</v>
      </c>
      <c r="E683" s="21">
        <v>1060.76</v>
      </c>
      <c r="F683" s="21">
        <v>1060.76</v>
      </c>
    </row>
    <row r="684" spans="1:6" ht="75">
      <c r="A684" s="18" t="s">
        <v>1490</v>
      </c>
      <c r="B684" s="19" t="s">
        <v>1491</v>
      </c>
      <c r="C684" s="9" t="s">
        <v>7</v>
      </c>
      <c r="D684" s="9">
        <v>1</v>
      </c>
      <c r="E684" s="21">
        <v>1333.73</v>
      </c>
      <c r="F684" s="21">
        <v>1333.73</v>
      </c>
    </row>
    <row r="685" spans="1:6" ht="30">
      <c r="A685" s="18" t="s">
        <v>1492</v>
      </c>
      <c r="B685" s="19" t="s">
        <v>1493</v>
      </c>
      <c r="C685" s="9" t="s">
        <v>7</v>
      </c>
      <c r="D685" s="9">
        <v>1</v>
      </c>
      <c r="E685" s="10">
        <v>142.66</v>
      </c>
      <c r="F685" s="10">
        <v>142.66</v>
      </c>
    </row>
    <row r="686" spans="1:6" ht="60">
      <c r="A686" s="18" t="s">
        <v>1494</v>
      </c>
      <c r="B686" s="19" t="s">
        <v>1495</v>
      </c>
      <c r="C686" s="9" t="s">
        <v>7</v>
      </c>
      <c r="D686" s="9">
        <v>1</v>
      </c>
      <c r="E686" s="10">
        <v>181.21</v>
      </c>
      <c r="F686" s="10">
        <v>181.21</v>
      </c>
    </row>
    <row r="687" spans="1:6" ht="60">
      <c r="A687" s="18" t="s">
        <v>1496</v>
      </c>
      <c r="B687" s="19" t="s">
        <v>234</v>
      </c>
      <c r="C687" s="9" t="s">
        <v>7</v>
      </c>
      <c r="D687" s="9">
        <v>1</v>
      </c>
      <c r="E687" s="10">
        <v>20.61</v>
      </c>
      <c r="F687" s="10">
        <v>20.61</v>
      </c>
    </row>
    <row r="688" spans="1:6" ht="45">
      <c r="A688" s="18" t="s">
        <v>1497</v>
      </c>
      <c r="B688" s="19" t="s">
        <v>1498</v>
      </c>
      <c r="C688" s="9" t="s">
        <v>7</v>
      </c>
      <c r="D688" s="9">
        <v>1</v>
      </c>
      <c r="E688" s="10">
        <v>465.29</v>
      </c>
      <c r="F688" s="10">
        <v>465.29</v>
      </c>
    </row>
    <row r="689" spans="1:6">
      <c r="A689" s="18" t="s">
        <v>1499</v>
      </c>
      <c r="B689" s="19" t="s">
        <v>1500</v>
      </c>
      <c r="C689" s="9" t="s">
        <v>7</v>
      </c>
      <c r="D689" s="9">
        <v>1</v>
      </c>
      <c r="E689" s="21">
        <v>2329.84</v>
      </c>
      <c r="F689" s="21">
        <v>2329.84</v>
      </c>
    </row>
    <row r="690" spans="1:6">
      <c r="A690" s="18" t="s">
        <v>1501</v>
      </c>
      <c r="B690" s="19" t="s">
        <v>1502</v>
      </c>
      <c r="C690" s="9" t="s">
        <v>7</v>
      </c>
      <c r="D690" s="9">
        <v>1</v>
      </c>
      <c r="E690" s="21">
        <v>3488.1</v>
      </c>
      <c r="F690" s="21">
        <v>3488.1</v>
      </c>
    </row>
    <row r="691" spans="1:6">
      <c r="A691" s="18" t="s">
        <v>1503</v>
      </c>
      <c r="B691" s="19" t="s">
        <v>1504</v>
      </c>
      <c r="C691" s="9" t="s">
        <v>7</v>
      </c>
      <c r="D691" s="9">
        <v>1</v>
      </c>
      <c r="E691" s="21">
        <v>4629.66</v>
      </c>
      <c r="F691" s="21">
        <v>4629.66</v>
      </c>
    </row>
    <row r="692" spans="1:6">
      <c r="A692" s="18" t="s">
        <v>1505</v>
      </c>
      <c r="B692" s="19" t="s">
        <v>1506</v>
      </c>
      <c r="C692" s="9" t="s">
        <v>7</v>
      </c>
      <c r="D692" s="9">
        <v>1</v>
      </c>
      <c r="E692" s="21">
        <v>8818.25</v>
      </c>
      <c r="F692" s="21">
        <v>8818.25</v>
      </c>
    </row>
    <row r="693" spans="1:6">
      <c r="A693" s="18" t="s">
        <v>1507</v>
      </c>
      <c r="B693" s="19" t="s">
        <v>1508</v>
      </c>
      <c r="C693" s="9" t="s">
        <v>7</v>
      </c>
      <c r="D693" s="9">
        <v>1</v>
      </c>
      <c r="E693" s="10">
        <v>50.85</v>
      </c>
      <c r="F693" s="10">
        <v>50.85</v>
      </c>
    </row>
    <row r="694" spans="1:6">
      <c r="A694" s="18" t="s">
        <v>1509</v>
      </c>
      <c r="B694" s="19" t="s">
        <v>1510</v>
      </c>
      <c r="C694" s="9" t="s">
        <v>7</v>
      </c>
      <c r="D694" s="9">
        <v>1</v>
      </c>
      <c r="E694" s="10">
        <v>50.85</v>
      </c>
      <c r="F694" s="10">
        <v>50.85</v>
      </c>
    </row>
    <row r="695" spans="1:6">
      <c r="A695" s="18" t="s">
        <v>1511</v>
      </c>
      <c r="B695" s="19" t="s">
        <v>1512</v>
      </c>
      <c r="C695" s="9" t="s">
        <v>7</v>
      </c>
      <c r="D695" s="9">
        <v>1</v>
      </c>
      <c r="E695" s="10">
        <v>108.65</v>
      </c>
      <c r="F695" s="10">
        <v>108.65</v>
      </c>
    </row>
    <row r="696" spans="1:6">
      <c r="A696" s="18" t="s">
        <v>1513</v>
      </c>
      <c r="B696" s="19" t="s">
        <v>1514</v>
      </c>
      <c r="C696" s="9" t="s">
        <v>7</v>
      </c>
      <c r="D696" s="9">
        <v>1</v>
      </c>
      <c r="E696" s="10">
        <v>108.65</v>
      </c>
      <c r="F696" s="10">
        <v>108.65</v>
      </c>
    </row>
    <row r="697" spans="1:6">
      <c r="A697" s="18" t="s">
        <v>1515</v>
      </c>
      <c r="B697" s="19" t="s">
        <v>1516</v>
      </c>
      <c r="C697" s="9" t="s">
        <v>7</v>
      </c>
      <c r="D697" s="9">
        <v>1</v>
      </c>
      <c r="E697" s="10">
        <v>108.65</v>
      </c>
      <c r="F697" s="10">
        <v>108.65</v>
      </c>
    </row>
    <row r="698" spans="1:6">
      <c r="A698" s="18" t="s">
        <v>1517</v>
      </c>
      <c r="B698" s="19" t="s">
        <v>1518</v>
      </c>
      <c r="C698" s="9" t="s">
        <v>7</v>
      </c>
      <c r="D698" s="9">
        <v>1</v>
      </c>
      <c r="E698" s="10">
        <v>50.85</v>
      </c>
      <c r="F698" s="10">
        <v>50.85</v>
      </c>
    </row>
    <row r="699" spans="1:6" ht="30">
      <c r="A699" s="18" t="s">
        <v>1519</v>
      </c>
      <c r="B699" s="19" t="s">
        <v>1520</v>
      </c>
      <c r="C699" s="9" t="s">
        <v>7</v>
      </c>
      <c r="D699" s="9">
        <v>1</v>
      </c>
      <c r="E699" s="10">
        <v>129.97</v>
      </c>
      <c r="F699" s="10">
        <v>129.97</v>
      </c>
    </row>
    <row r="700" spans="1:6" ht="30">
      <c r="A700" s="18" t="s">
        <v>1521</v>
      </c>
      <c r="B700" s="19" t="s">
        <v>1522</v>
      </c>
      <c r="C700" s="9" t="s">
        <v>7</v>
      </c>
      <c r="D700" s="9">
        <v>1</v>
      </c>
      <c r="E700" s="10">
        <v>142.66</v>
      </c>
      <c r="F700" s="10">
        <v>142.66</v>
      </c>
    </row>
    <row r="701" spans="1:6">
      <c r="A701" s="20" t="s">
        <v>1523</v>
      </c>
      <c r="B701" s="17" t="s">
        <v>55</v>
      </c>
      <c r="C701" s="9"/>
      <c r="D701" s="9"/>
      <c r="E701" s="10"/>
      <c r="F701" s="10"/>
    </row>
    <row r="702" spans="1:6" ht="45">
      <c r="A702" s="18" t="s">
        <v>1524</v>
      </c>
      <c r="B702" s="19" t="s">
        <v>176</v>
      </c>
      <c r="C702" s="9" t="s">
        <v>6</v>
      </c>
      <c r="D702" s="9">
        <v>1</v>
      </c>
      <c r="E702" s="10">
        <v>5.14</v>
      </c>
      <c r="F702" s="10">
        <v>5.14</v>
      </c>
    </row>
    <row r="703" spans="1:6" ht="45">
      <c r="A703" s="18" t="s">
        <v>1525</v>
      </c>
      <c r="B703" s="19" t="s">
        <v>56</v>
      </c>
      <c r="C703" s="9" t="s">
        <v>6</v>
      </c>
      <c r="D703" s="9">
        <v>1</v>
      </c>
      <c r="E703" s="10">
        <v>6.43</v>
      </c>
      <c r="F703" s="10">
        <v>6.43</v>
      </c>
    </row>
    <row r="704" spans="1:6" ht="45">
      <c r="A704" s="18" t="s">
        <v>1526</v>
      </c>
      <c r="B704" s="19" t="s">
        <v>169</v>
      </c>
      <c r="C704" s="9" t="s">
        <v>6</v>
      </c>
      <c r="D704" s="9">
        <v>1</v>
      </c>
      <c r="E704" s="10">
        <v>8.94</v>
      </c>
      <c r="F704" s="10">
        <v>8.94</v>
      </c>
    </row>
    <row r="705" spans="1:6" ht="45">
      <c r="A705" s="18" t="s">
        <v>1527</v>
      </c>
      <c r="B705" s="19" t="s">
        <v>1528</v>
      </c>
      <c r="C705" s="9" t="s">
        <v>6</v>
      </c>
      <c r="D705" s="9">
        <v>1</v>
      </c>
      <c r="E705" s="10">
        <v>11.64</v>
      </c>
      <c r="F705" s="10">
        <v>11.64</v>
      </c>
    </row>
    <row r="706" spans="1:6" ht="45">
      <c r="A706" s="18" t="s">
        <v>1529</v>
      </c>
      <c r="B706" s="19" t="s">
        <v>1530</v>
      </c>
      <c r="C706" s="9" t="s">
        <v>6</v>
      </c>
      <c r="D706" s="9">
        <v>1</v>
      </c>
      <c r="E706" s="10">
        <v>16.420000000000002</v>
      </c>
      <c r="F706" s="10">
        <v>16.420000000000002</v>
      </c>
    </row>
    <row r="707" spans="1:6" ht="45">
      <c r="A707" s="18" t="s">
        <v>1531</v>
      </c>
      <c r="B707" s="19" t="s">
        <v>1532</v>
      </c>
      <c r="C707" s="9" t="s">
        <v>6</v>
      </c>
      <c r="D707" s="9">
        <v>1</v>
      </c>
      <c r="E707" s="10">
        <v>25.3</v>
      </c>
      <c r="F707" s="10">
        <v>25.3</v>
      </c>
    </row>
    <row r="708" spans="1:6" ht="45">
      <c r="A708" s="18" t="s">
        <v>1533</v>
      </c>
      <c r="B708" s="19" t="s">
        <v>1534</v>
      </c>
      <c r="C708" s="9" t="s">
        <v>6</v>
      </c>
      <c r="D708" s="9">
        <v>1</v>
      </c>
      <c r="E708" s="10">
        <v>35.340000000000003</v>
      </c>
      <c r="F708" s="10">
        <v>35.340000000000003</v>
      </c>
    </row>
    <row r="709" spans="1:6">
      <c r="A709" s="18" t="s">
        <v>1535</v>
      </c>
      <c r="B709" s="19" t="s">
        <v>164</v>
      </c>
      <c r="C709" s="9" t="s">
        <v>6</v>
      </c>
      <c r="D709" s="9">
        <v>1</v>
      </c>
      <c r="E709" s="10">
        <v>41.33</v>
      </c>
      <c r="F709" s="10">
        <v>41.33</v>
      </c>
    </row>
    <row r="710" spans="1:6">
      <c r="A710" s="18" t="s">
        <v>1536</v>
      </c>
      <c r="B710" s="19" t="s">
        <v>1537</v>
      </c>
      <c r="C710" s="9" t="s">
        <v>6</v>
      </c>
      <c r="D710" s="9">
        <v>1</v>
      </c>
      <c r="E710" s="10">
        <v>18.59</v>
      </c>
      <c r="F710" s="10">
        <v>18.59</v>
      </c>
    </row>
    <row r="711" spans="1:6" ht="45">
      <c r="A711" s="18" t="s">
        <v>1538</v>
      </c>
      <c r="B711" s="19" t="s">
        <v>177</v>
      </c>
      <c r="C711" s="9" t="s">
        <v>6</v>
      </c>
      <c r="D711" s="9">
        <v>1</v>
      </c>
      <c r="E711" s="10">
        <v>7.36</v>
      </c>
      <c r="F711" s="10">
        <v>7.36</v>
      </c>
    </row>
    <row r="712" spans="1:6" ht="45">
      <c r="A712" s="18" t="s">
        <v>1539</v>
      </c>
      <c r="B712" s="19" t="s">
        <v>1540</v>
      </c>
      <c r="C712" s="9" t="s">
        <v>6</v>
      </c>
      <c r="D712" s="9">
        <v>1</v>
      </c>
      <c r="E712" s="10">
        <v>9.73</v>
      </c>
      <c r="F712" s="10">
        <v>9.73</v>
      </c>
    </row>
    <row r="713" spans="1:6" ht="45">
      <c r="A713" s="18" t="s">
        <v>1541</v>
      </c>
      <c r="B713" s="19" t="s">
        <v>1542</v>
      </c>
      <c r="C713" s="9" t="s">
        <v>6</v>
      </c>
      <c r="D713" s="9">
        <v>1</v>
      </c>
      <c r="E713" s="10">
        <v>12.2</v>
      </c>
      <c r="F713" s="10">
        <v>12.2</v>
      </c>
    </row>
    <row r="714" spans="1:6" ht="45">
      <c r="A714" s="18" t="s">
        <v>1543</v>
      </c>
      <c r="B714" s="19" t="s">
        <v>235</v>
      </c>
      <c r="C714" s="9" t="s">
        <v>6</v>
      </c>
      <c r="D714" s="9">
        <v>1</v>
      </c>
      <c r="E714" s="10">
        <v>17.350000000000001</v>
      </c>
      <c r="F714" s="10">
        <v>17.350000000000001</v>
      </c>
    </row>
    <row r="715" spans="1:6" ht="45">
      <c r="A715" s="18" t="s">
        <v>1544</v>
      </c>
      <c r="B715" s="19" t="s">
        <v>238</v>
      </c>
      <c r="C715" s="9" t="s">
        <v>6</v>
      </c>
      <c r="D715" s="9">
        <v>1</v>
      </c>
      <c r="E715" s="10">
        <v>25.06</v>
      </c>
      <c r="F715" s="10">
        <v>25.06</v>
      </c>
    </row>
    <row r="716" spans="1:6" ht="45">
      <c r="A716" s="18" t="s">
        <v>1545</v>
      </c>
      <c r="B716" s="19" t="s">
        <v>1546</v>
      </c>
      <c r="C716" s="9" t="s">
        <v>6</v>
      </c>
      <c r="D716" s="9">
        <v>1</v>
      </c>
      <c r="E716" s="10">
        <v>35.46</v>
      </c>
      <c r="F716" s="10">
        <v>35.46</v>
      </c>
    </row>
    <row r="717" spans="1:6" ht="45">
      <c r="A717" s="18" t="s">
        <v>1547</v>
      </c>
      <c r="B717" s="19" t="s">
        <v>1548</v>
      </c>
      <c r="C717" s="9" t="s">
        <v>6</v>
      </c>
      <c r="D717" s="9">
        <v>1</v>
      </c>
      <c r="E717" s="10">
        <v>51.29</v>
      </c>
      <c r="F717" s="10">
        <v>51.29</v>
      </c>
    </row>
    <row r="718" spans="1:6" ht="45">
      <c r="A718" s="18" t="s">
        <v>1549</v>
      </c>
      <c r="B718" s="19" t="s">
        <v>1550</v>
      </c>
      <c r="C718" s="9" t="s">
        <v>6</v>
      </c>
      <c r="D718" s="9">
        <v>1</v>
      </c>
      <c r="E718" s="10">
        <v>71.489999999999995</v>
      </c>
      <c r="F718" s="10">
        <v>71.489999999999995</v>
      </c>
    </row>
    <row r="719" spans="1:6" ht="45">
      <c r="A719" s="18" t="s">
        <v>1551</v>
      </c>
      <c r="B719" s="19" t="s">
        <v>1552</v>
      </c>
      <c r="C719" s="9" t="s">
        <v>6</v>
      </c>
      <c r="D719" s="9">
        <v>1</v>
      </c>
      <c r="E719" s="10">
        <v>129.84</v>
      </c>
      <c r="F719" s="10">
        <v>129.84</v>
      </c>
    </row>
    <row r="720" spans="1:6" ht="45">
      <c r="A720" s="18" t="s">
        <v>1553</v>
      </c>
      <c r="B720" s="19" t="s">
        <v>1554</v>
      </c>
      <c r="C720" s="9" t="s">
        <v>6</v>
      </c>
      <c r="D720" s="9">
        <v>1</v>
      </c>
      <c r="E720" s="10">
        <v>164.15</v>
      </c>
      <c r="F720" s="10">
        <v>164.15</v>
      </c>
    </row>
    <row r="721" spans="1:6" ht="45">
      <c r="A721" s="18" t="s">
        <v>1555</v>
      </c>
      <c r="B721" s="19" t="s">
        <v>1556</v>
      </c>
      <c r="C721" s="9" t="s">
        <v>6</v>
      </c>
      <c r="D721" s="9">
        <v>1</v>
      </c>
      <c r="E721" s="10">
        <v>425.72</v>
      </c>
      <c r="F721" s="10">
        <v>425.72</v>
      </c>
    </row>
    <row r="722" spans="1:6" ht="45">
      <c r="A722" s="18" t="s">
        <v>1557</v>
      </c>
      <c r="B722" s="19" t="s">
        <v>1558</v>
      </c>
      <c r="C722" s="9" t="s">
        <v>6</v>
      </c>
      <c r="D722" s="9">
        <v>1</v>
      </c>
      <c r="E722" s="10">
        <v>98.56</v>
      </c>
      <c r="F722" s="10">
        <v>98.56</v>
      </c>
    </row>
    <row r="723" spans="1:6" ht="45">
      <c r="A723" s="18" t="s">
        <v>1559</v>
      </c>
      <c r="B723" s="19" t="s">
        <v>1560</v>
      </c>
      <c r="C723" s="9" t="s">
        <v>6</v>
      </c>
      <c r="D723" s="9">
        <v>1</v>
      </c>
      <c r="E723" s="10">
        <v>203.29</v>
      </c>
      <c r="F723" s="10">
        <v>203.29</v>
      </c>
    </row>
    <row r="724" spans="1:6" ht="45">
      <c r="A724" s="18" t="s">
        <v>1561</v>
      </c>
      <c r="B724" s="19" t="s">
        <v>1562</v>
      </c>
      <c r="C724" s="9" t="s">
        <v>6</v>
      </c>
      <c r="D724" s="9">
        <v>1</v>
      </c>
      <c r="E724" s="10">
        <v>250.72</v>
      </c>
      <c r="F724" s="10">
        <v>250.72</v>
      </c>
    </row>
    <row r="725" spans="1:6" ht="45">
      <c r="A725" s="18" t="s">
        <v>1563</v>
      </c>
      <c r="B725" s="19" t="s">
        <v>1564</v>
      </c>
      <c r="C725" s="9" t="s">
        <v>6</v>
      </c>
      <c r="D725" s="9">
        <v>1</v>
      </c>
      <c r="E725" s="10">
        <v>327.99</v>
      </c>
      <c r="F725" s="10">
        <v>327.99</v>
      </c>
    </row>
    <row r="726" spans="1:6" ht="45">
      <c r="A726" s="18" t="s">
        <v>1565</v>
      </c>
      <c r="B726" s="19" t="s">
        <v>1566</v>
      </c>
      <c r="C726" s="9" t="s">
        <v>6</v>
      </c>
      <c r="D726" s="9">
        <v>1</v>
      </c>
      <c r="E726" s="10">
        <v>87.27</v>
      </c>
      <c r="F726" s="10">
        <v>87.27</v>
      </c>
    </row>
    <row r="727" spans="1:6" ht="45">
      <c r="A727" s="18" t="s">
        <v>1567</v>
      </c>
      <c r="B727" s="19" t="s">
        <v>1568</v>
      </c>
      <c r="C727" s="9" t="s">
        <v>6</v>
      </c>
      <c r="D727" s="9">
        <v>1</v>
      </c>
      <c r="E727" s="10">
        <v>102.12</v>
      </c>
      <c r="F727" s="10">
        <v>102.12</v>
      </c>
    </row>
    <row r="728" spans="1:6" ht="45">
      <c r="A728" s="18" t="s">
        <v>1569</v>
      </c>
      <c r="B728" s="19" t="s">
        <v>1570</v>
      </c>
      <c r="C728" s="9" t="s">
        <v>6</v>
      </c>
      <c r="D728" s="9">
        <v>1</v>
      </c>
      <c r="E728" s="10">
        <v>26.73</v>
      </c>
      <c r="F728" s="10">
        <v>26.73</v>
      </c>
    </row>
    <row r="729" spans="1:6" ht="45">
      <c r="A729" s="18" t="s">
        <v>1571</v>
      </c>
      <c r="B729" s="19" t="s">
        <v>1572</v>
      </c>
      <c r="C729" s="9" t="s">
        <v>6</v>
      </c>
      <c r="D729" s="9">
        <v>1</v>
      </c>
      <c r="E729" s="10">
        <v>15.02</v>
      </c>
      <c r="F729" s="10">
        <v>15.02</v>
      </c>
    </row>
    <row r="730" spans="1:6" ht="45">
      <c r="A730" s="18" t="s">
        <v>1573</v>
      </c>
      <c r="B730" s="19" t="s">
        <v>1574</v>
      </c>
      <c r="C730" s="9" t="s">
        <v>6</v>
      </c>
      <c r="D730" s="9">
        <v>1</v>
      </c>
      <c r="E730" s="10">
        <v>21.19</v>
      </c>
      <c r="F730" s="10">
        <v>21.19</v>
      </c>
    </row>
    <row r="731" spans="1:6">
      <c r="A731" s="20" t="s">
        <v>1575</v>
      </c>
      <c r="B731" s="17" t="s">
        <v>1576</v>
      </c>
      <c r="C731" s="9"/>
      <c r="D731" s="9"/>
      <c r="E731" s="10"/>
      <c r="F731" s="10"/>
    </row>
    <row r="732" spans="1:6">
      <c r="A732" s="18" t="s">
        <v>1577</v>
      </c>
      <c r="B732" s="19" t="s">
        <v>1578</v>
      </c>
      <c r="C732" s="9" t="s">
        <v>7</v>
      </c>
      <c r="D732" s="9">
        <v>1</v>
      </c>
      <c r="E732" s="10">
        <v>15.91</v>
      </c>
      <c r="F732" s="10">
        <v>15.91</v>
      </c>
    </row>
    <row r="733" spans="1:6">
      <c r="A733" s="18" t="s">
        <v>1579</v>
      </c>
      <c r="B733" s="19" t="s">
        <v>1580</v>
      </c>
      <c r="C733" s="9" t="s">
        <v>7</v>
      </c>
      <c r="D733" s="9">
        <v>1</v>
      </c>
      <c r="E733" s="10">
        <v>17.7</v>
      </c>
      <c r="F733" s="10">
        <v>17.7</v>
      </c>
    </row>
    <row r="734" spans="1:6" ht="30">
      <c r="A734" s="18" t="s">
        <v>1581</v>
      </c>
      <c r="B734" s="19" t="s">
        <v>57</v>
      </c>
      <c r="C734" s="9" t="s">
        <v>7</v>
      </c>
      <c r="D734" s="9">
        <v>1</v>
      </c>
      <c r="E734" s="10">
        <v>228.56</v>
      </c>
      <c r="F734" s="10">
        <v>228.56</v>
      </c>
    </row>
    <row r="735" spans="1:6">
      <c r="A735" s="18" t="s">
        <v>1582</v>
      </c>
      <c r="B735" s="19" t="s">
        <v>1583</v>
      </c>
      <c r="C735" s="9" t="s">
        <v>7</v>
      </c>
      <c r="D735" s="9">
        <v>1</v>
      </c>
      <c r="E735" s="10">
        <v>10.59</v>
      </c>
      <c r="F735" s="10">
        <v>10.59</v>
      </c>
    </row>
    <row r="736" spans="1:6" ht="30">
      <c r="A736" s="18" t="s">
        <v>1584</v>
      </c>
      <c r="B736" s="19" t="s">
        <v>1585</v>
      </c>
      <c r="C736" s="9" t="s">
        <v>7</v>
      </c>
      <c r="D736" s="9">
        <v>1</v>
      </c>
      <c r="E736" s="10">
        <v>2.08</v>
      </c>
      <c r="F736" s="10">
        <v>2.08</v>
      </c>
    </row>
    <row r="737" spans="1:6" ht="30">
      <c r="A737" s="18" t="s">
        <v>1586</v>
      </c>
      <c r="B737" s="19" t="s">
        <v>1587</v>
      </c>
      <c r="C737" s="9" t="s">
        <v>7</v>
      </c>
      <c r="D737" s="9">
        <v>1</v>
      </c>
      <c r="E737" s="10">
        <v>3.2</v>
      </c>
      <c r="F737" s="10">
        <v>3.2</v>
      </c>
    </row>
    <row r="738" spans="1:6" ht="30">
      <c r="A738" s="18" t="s">
        <v>1588</v>
      </c>
      <c r="B738" s="19" t="s">
        <v>1589</v>
      </c>
      <c r="C738" s="9" t="s">
        <v>7</v>
      </c>
      <c r="D738" s="9">
        <v>1</v>
      </c>
      <c r="E738" s="10">
        <v>6.46</v>
      </c>
      <c r="F738" s="10">
        <v>6.46</v>
      </c>
    </row>
    <row r="739" spans="1:6" ht="30">
      <c r="A739" s="18" t="s">
        <v>1590</v>
      </c>
      <c r="B739" s="19" t="s">
        <v>1591</v>
      </c>
      <c r="C739" s="9" t="s">
        <v>7</v>
      </c>
      <c r="D739" s="9">
        <v>1</v>
      </c>
      <c r="E739" s="10">
        <v>21.74</v>
      </c>
      <c r="F739" s="10">
        <v>21.74</v>
      </c>
    </row>
    <row r="740" spans="1:6">
      <c r="A740" s="18" t="s">
        <v>1592</v>
      </c>
      <c r="B740" s="19" t="s">
        <v>1593</v>
      </c>
      <c r="C740" s="9" t="s">
        <v>7</v>
      </c>
      <c r="D740" s="9">
        <v>1</v>
      </c>
      <c r="E740" s="10">
        <v>93.08</v>
      </c>
      <c r="F740" s="10">
        <v>93.08</v>
      </c>
    </row>
    <row r="741" spans="1:6" ht="30">
      <c r="A741" s="18" t="s">
        <v>1594</v>
      </c>
      <c r="B741" s="19" t="s">
        <v>1595</v>
      </c>
      <c r="C741" s="9" t="s">
        <v>7</v>
      </c>
      <c r="D741" s="9">
        <v>1</v>
      </c>
      <c r="E741" s="10">
        <v>12.72</v>
      </c>
      <c r="F741" s="10">
        <v>12.72</v>
      </c>
    </row>
    <row r="742" spans="1:6" ht="45">
      <c r="A742" s="20" t="s">
        <v>1596</v>
      </c>
      <c r="B742" s="17" t="s">
        <v>1200</v>
      </c>
      <c r="C742" s="9"/>
      <c r="D742" s="9"/>
      <c r="E742" s="10"/>
      <c r="F742" s="10"/>
    </row>
    <row r="743" spans="1:6" ht="45">
      <c r="A743" s="18" t="s">
        <v>1597</v>
      </c>
      <c r="B743" s="19" t="s">
        <v>1598</v>
      </c>
      <c r="C743" s="9" t="s">
        <v>6</v>
      </c>
      <c r="D743" s="9">
        <v>1</v>
      </c>
      <c r="E743" s="10">
        <v>9.8000000000000007</v>
      </c>
      <c r="F743" s="10">
        <v>9.8000000000000007</v>
      </c>
    </row>
    <row r="744" spans="1:6" ht="45">
      <c r="A744" s="18" t="s">
        <v>1599</v>
      </c>
      <c r="B744" s="19" t="s">
        <v>1600</v>
      </c>
      <c r="C744" s="9" t="s">
        <v>6</v>
      </c>
      <c r="D744" s="9">
        <v>1</v>
      </c>
      <c r="E744" s="10">
        <v>14.62</v>
      </c>
      <c r="F744" s="10">
        <v>14.62</v>
      </c>
    </row>
    <row r="745" spans="1:6" ht="45">
      <c r="A745" s="18" t="s">
        <v>1601</v>
      </c>
      <c r="B745" s="19" t="s">
        <v>1602</v>
      </c>
      <c r="C745" s="9" t="s">
        <v>6</v>
      </c>
      <c r="D745" s="9">
        <v>1</v>
      </c>
      <c r="E745" s="10">
        <v>22.02</v>
      </c>
      <c r="F745" s="10">
        <v>22.02</v>
      </c>
    </row>
    <row r="746" spans="1:6" ht="45">
      <c r="A746" s="18" t="s">
        <v>1603</v>
      </c>
      <c r="B746" s="19" t="s">
        <v>1604</v>
      </c>
      <c r="C746" s="9" t="s">
        <v>6</v>
      </c>
      <c r="D746" s="9">
        <v>1</v>
      </c>
      <c r="E746" s="10">
        <v>18.34</v>
      </c>
      <c r="F746" s="10">
        <v>18.34</v>
      </c>
    </row>
    <row r="747" spans="1:6" ht="45">
      <c r="A747" s="18" t="s">
        <v>1605</v>
      </c>
      <c r="B747" s="19" t="s">
        <v>1606</v>
      </c>
      <c r="C747" s="9" t="s">
        <v>6</v>
      </c>
      <c r="D747" s="9">
        <v>1</v>
      </c>
      <c r="E747" s="10">
        <v>27.91</v>
      </c>
      <c r="F747" s="10">
        <v>27.91</v>
      </c>
    </row>
    <row r="748" spans="1:6" ht="45">
      <c r="A748" s="18" t="s">
        <v>1607</v>
      </c>
      <c r="B748" s="19" t="s">
        <v>1608</v>
      </c>
      <c r="C748" s="9" t="s">
        <v>6</v>
      </c>
      <c r="D748" s="9">
        <v>1</v>
      </c>
      <c r="E748" s="10">
        <v>40.520000000000003</v>
      </c>
      <c r="F748" s="10">
        <v>40.520000000000003</v>
      </c>
    </row>
    <row r="749" spans="1:6" ht="30">
      <c r="A749" s="20" t="s">
        <v>1609</v>
      </c>
      <c r="B749" s="17" t="s">
        <v>1610</v>
      </c>
      <c r="C749" s="9"/>
      <c r="D749" s="9"/>
      <c r="E749" s="10"/>
      <c r="F749" s="10"/>
    </row>
    <row r="750" spans="1:6" ht="60">
      <c r="A750" s="18" t="s">
        <v>1611</v>
      </c>
      <c r="B750" s="19" t="s">
        <v>1612</v>
      </c>
      <c r="C750" s="9" t="s">
        <v>7</v>
      </c>
      <c r="D750" s="9">
        <v>1</v>
      </c>
      <c r="E750" s="21">
        <v>2140.1</v>
      </c>
      <c r="F750" s="21">
        <v>2140.1</v>
      </c>
    </row>
    <row r="751" spans="1:6" ht="60">
      <c r="A751" s="18" t="s">
        <v>1613</v>
      </c>
      <c r="B751" s="19" t="s">
        <v>1614</v>
      </c>
      <c r="C751" s="9" t="s">
        <v>7</v>
      </c>
      <c r="D751" s="9">
        <v>1</v>
      </c>
      <c r="E751" s="21">
        <v>2920.97</v>
      </c>
      <c r="F751" s="21">
        <v>2920.97</v>
      </c>
    </row>
    <row r="752" spans="1:6" ht="60">
      <c r="A752" s="18" t="s">
        <v>1615</v>
      </c>
      <c r="B752" s="19" t="s">
        <v>1616</v>
      </c>
      <c r="C752" s="9" t="s">
        <v>7</v>
      </c>
      <c r="D752" s="9">
        <v>1</v>
      </c>
      <c r="E752" s="21">
        <v>3195.7</v>
      </c>
      <c r="F752" s="21">
        <v>3195.7</v>
      </c>
    </row>
    <row r="753" spans="1:6" ht="60">
      <c r="A753" s="18" t="s">
        <v>1617</v>
      </c>
      <c r="B753" s="19" t="s">
        <v>1618</v>
      </c>
      <c r="C753" s="9" t="s">
        <v>7</v>
      </c>
      <c r="D753" s="9">
        <v>1</v>
      </c>
      <c r="E753" s="21">
        <v>3541.16</v>
      </c>
      <c r="F753" s="21">
        <v>3541.16</v>
      </c>
    </row>
    <row r="754" spans="1:6" ht="60">
      <c r="A754" s="18" t="s">
        <v>1619</v>
      </c>
      <c r="B754" s="19" t="s">
        <v>1620</v>
      </c>
      <c r="C754" s="9" t="s">
        <v>7</v>
      </c>
      <c r="D754" s="9">
        <v>1</v>
      </c>
      <c r="E754" s="21">
        <v>3898.55</v>
      </c>
      <c r="F754" s="21">
        <v>3898.55</v>
      </c>
    </row>
    <row r="755" spans="1:6" ht="60">
      <c r="A755" s="18" t="s">
        <v>1621</v>
      </c>
      <c r="B755" s="19" t="s">
        <v>1622</v>
      </c>
      <c r="C755" s="9" t="s">
        <v>7</v>
      </c>
      <c r="D755" s="9">
        <v>1</v>
      </c>
      <c r="E755" s="21">
        <v>8689.98</v>
      </c>
      <c r="F755" s="21">
        <v>8689.98</v>
      </c>
    </row>
    <row r="756" spans="1:6" ht="90">
      <c r="A756" s="18" t="s">
        <v>1623</v>
      </c>
      <c r="B756" s="19" t="s">
        <v>1624</v>
      </c>
      <c r="C756" s="9" t="s">
        <v>7</v>
      </c>
      <c r="D756" s="9">
        <v>1</v>
      </c>
      <c r="E756" s="21">
        <v>6923.86</v>
      </c>
      <c r="F756" s="21">
        <v>6923.86</v>
      </c>
    </row>
    <row r="757" spans="1:6" ht="60">
      <c r="A757" s="18" t="s">
        <v>1625</v>
      </c>
      <c r="B757" s="19" t="s">
        <v>1626</v>
      </c>
      <c r="C757" s="9" t="s">
        <v>7</v>
      </c>
      <c r="D757" s="9">
        <v>1</v>
      </c>
      <c r="E757" s="21">
        <v>10732.18</v>
      </c>
      <c r="F757" s="21">
        <v>10732.18</v>
      </c>
    </row>
    <row r="758" spans="1:6" ht="90">
      <c r="A758" s="18" t="s">
        <v>1627</v>
      </c>
      <c r="B758" s="19" t="s">
        <v>1628</v>
      </c>
      <c r="C758" s="9" t="s">
        <v>7</v>
      </c>
      <c r="D758" s="9">
        <v>1</v>
      </c>
      <c r="E758" s="21">
        <v>9259.75</v>
      </c>
      <c r="F758" s="21">
        <v>9259.75</v>
      </c>
    </row>
    <row r="759" spans="1:6" ht="60">
      <c r="A759" s="18" t="s">
        <v>1629</v>
      </c>
      <c r="B759" s="19" t="s">
        <v>1630</v>
      </c>
      <c r="C759" s="9" t="s">
        <v>7</v>
      </c>
      <c r="D759" s="9">
        <v>1</v>
      </c>
      <c r="E759" s="21">
        <v>11588.14</v>
      </c>
      <c r="F759" s="21">
        <v>11588.14</v>
      </c>
    </row>
    <row r="760" spans="1:6" ht="90">
      <c r="A760" s="18" t="s">
        <v>1631</v>
      </c>
      <c r="B760" s="19" t="s">
        <v>1632</v>
      </c>
      <c r="C760" s="9" t="s">
        <v>7</v>
      </c>
      <c r="D760" s="9">
        <v>1</v>
      </c>
      <c r="E760" s="21">
        <v>10234.93</v>
      </c>
      <c r="F760" s="21">
        <v>10234.93</v>
      </c>
    </row>
    <row r="761" spans="1:6" ht="105">
      <c r="A761" s="18" t="s">
        <v>1633</v>
      </c>
      <c r="B761" s="19" t="s">
        <v>1634</v>
      </c>
      <c r="C761" s="9" t="s">
        <v>7</v>
      </c>
      <c r="D761" s="9">
        <v>1</v>
      </c>
      <c r="E761" s="21">
        <v>36563.599999999999</v>
      </c>
      <c r="F761" s="21">
        <v>36563.599999999999</v>
      </c>
    </row>
    <row r="762" spans="1:6" ht="105">
      <c r="A762" s="18" t="s">
        <v>1635</v>
      </c>
      <c r="B762" s="19" t="s">
        <v>1636</v>
      </c>
      <c r="C762" s="9" t="s">
        <v>7</v>
      </c>
      <c r="D762" s="9">
        <v>1</v>
      </c>
      <c r="E762" s="21">
        <v>46099.14</v>
      </c>
      <c r="F762" s="21">
        <v>46099.14</v>
      </c>
    </row>
    <row r="763" spans="1:6" ht="105">
      <c r="A763" s="18" t="s">
        <v>1637</v>
      </c>
      <c r="B763" s="19" t="s">
        <v>1638</v>
      </c>
      <c r="C763" s="9" t="s">
        <v>7</v>
      </c>
      <c r="D763" s="9">
        <v>1</v>
      </c>
      <c r="E763" s="21">
        <v>67879.81</v>
      </c>
      <c r="F763" s="21">
        <v>67879.81</v>
      </c>
    </row>
    <row r="764" spans="1:6" ht="105">
      <c r="A764" s="18" t="s">
        <v>1639</v>
      </c>
      <c r="B764" s="19" t="s">
        <v>1640</v>
      </c>
      <c r="C764" s="9" t="s">
        <v>7</v>
      </c>
      <c r="D764" s="9">
        <v>1</v>
      </c>
      <c r="E764" s="21">
        <v>90212.99</v>
      </c>
      <c r="F764" s="21">
        <v>90212.99</v>
      </c>
    </row>
    <row r="765" spans="1:6">
      <c r="A765" s="20" t="s">
        <v>1641</v>
      </c>
      <c r="B765" s="17" t="s">
        <v>1642</v>
      </c>
      <c r="C765" s="9"/>
      <c r="D765" s="9"/>
      <c r="E765" s="10"/>
      <c r="F765" s="10"/>
    </row>
    <row r="766" spans="1:6" ht="75">
      <c r="A766" s="18" t="s">
        <v>1643</v>
      </c>
      <c r="B766" s="19" t="s">
        <v>1644</v>
      </c>
      <c r="C766" s="9" t="s">
        <v>7</v>
      </c>
      <c r="D766" s="9">
        <v>1</v>
      </c>
      <c r="E766" s="10">
        <v>192.85</v>
      </c>
      <c r="F766" s="10">
        <v>192.85</v>
      </c>
    </row>
    <row r="767" spans="1:6" ht="75">
      <c r="A767" s="18" t="s">
        <v>1645</v>
      </c>
      <c r="B767" s="19" t="s">
        <v>1646</v>
      </c>
      <c r="C767" s="9" t="s">
        <v>7</v>
      </c>
      <c r="D767" s="9">
        <v>1</v>
      </c>
      <c r="E767" s="10">
        <v>171.43</v>
      </c>
      <c r="F767" s="10">
        <v>171.43</v>
      </c>
    </row>
    <row r="768" spans="1:6" ht="75">
      <c r="A768" s="18" t="s">
        <v>1647</v>
      </c>
      <c r="B768" s="19" t="s">
        <v>1648</v>
      </c>
      <c r="C768" s="9" t="s">
        <v>7</v>
      </c>
      <c r="D768" s="9">
        <v>1</v>
      </c>
      <c r="E768" s="10">
        <v>196.48</v>
      </c>
      <c r="F768" s="10">
        <v>196.48</v>
      </c>
    </row>
    <row r="769" spans="1:6" ht="75">
      <c r="A769" s="18" t="s">
        <v>1649</v>
      </c>
      <c r="B769" s="19" t="s">
        <v>1650</v>
      </c>
      <c r="C769" s="9" t="s">
        <v>7</v>
      </c>
      <c r="D769" s="9">
        <v>1</v>
      </c>
      <c r="E769" s="10">
        <v>530.86</v>
      </c>
      <c r="F769" s="10">
        <v>530.86</v>
      </c>
    </row>
    <row r="770" spans="1:6" ht="75">
      <c r="A770" s="18" t="s">
        <v>1651</v>
      </c>
      <c r="B770" s="19" t="s">
        <v>1652</v>
      </c>
      <c r="C770" s="9" t="s">
        <v>7</v>
      </c>
      <c r="D770" s="9">
        <v>1</v>
      </c>
      <c r="E770" s="10">
        <v>295.44</v>
      </c>
      <c r="F770" s="10">
        <v>295.44</v>
      </c>
    </row>
    <row r="771" spans="1:6" ht="75">
      <c r="A771" s="18" t="s">
        <v>1653</v>
      </c>
      <c r="B771" s="19" t="s">
        <v>1654</v>
      </c>
      <c r="C771" s="9" t="s">
        <v>7</v>
      </c>
      <c r="D771" s="9">
        <v>1</v>
      </c>
      <c r="E771" s="10">
        <v>227.61</v>
      </c>
      <c r="F771" s="10">
        <v>227.61</v>
      </c>
    </row>
    <row r="772" spans="1:6" ht="75">
      <c r="A772" s="18" t="s">
        <v>1655</v>
      </c>
      <c r="B772" s="19" t="s">
        <v>1656</v>
      </c>
      <c r="C772" s="9" t="s">
        <v>7</v>
      </c>
      <c r="D772" s="9">
        <v>1</v>
      </c>
      <c r="E772" s="10">
        <v>174.54</v>
      </c>
      <c r="F772" s="10">
        <v>174.54</v>
      </c>
    </row>
    <row r="773" spans="1:6" ht="75">
      <c r="A773" s="18" t="s">
        <v>1657</v>
      </c>
      <c r="B773" s="19" t="s">
        <v>1658</v>
      </c>
      <c r="C773" s="9" t="s">
        <v>7</v>
      </c>
      <c r="D773" s="9">
        <v>1</v>
      </c>
      <c r="E773" s="10">
        <v>330.1</v>
      </c>
      <c r="F773" s="10">
        <v>330.1</v>
      </c>
    </row>
    <row r="774" spans="1:6" ht="105">
      <c r="A774" s="18" t="s">
        <v>1659</v>
      </c>
      <c r="B774" s="19" t="s">
        <v>1660</v>
      </c>
      <c r="C774" s="9" t="s">
        <v>7</v>
      </c>
      <c r="D774" s="9">
        <v>1</v>
      </c>
      <c r="E774" s="10">
        <v>207.05</v>
      </c>
      <c r="F774" s="10">
        <v>207.05</v>
      </c>
    </row>
    <row r="775" spans="1:6" ht="105">
      <c r="A775" s="18" t="s">
        <v>1661</v>
      </c>
      <c r="B775" s="19" t="s">
        <v>1662</v>
      </c>
      <c r="C775" s="9" t="s">
        <v>7</v>
      </c>
      <c r="D775" s="9">
        <v>1</v>
      </c>
      <c r="E775" s="10">
        <v>229.58</v>
      </c>
      <c r="F775" s="10">
        <v>229.58</v>
      </c>
    </row>
    <row r="776" spans="1:6" ht="75">
      <c r="A776" s="18" t="s">
        <v>1663</v>
      </c>
      <c r="B776" s="19" t="s">
        <v>1664</v>
      </c>
      <c r="C776" s="9" t="s">
        <v>7</v>
      </c>
      <c r="D776" s="9">
        <v>1</v>
      </c>
      <c r="E776" s="10">
        <v>175.83</v>
      </c>
      <c r="F776" s="10">
        <v>175.83</v>
      </c>
    </row>
    <row r="777" spans="1:6" ht="75">
      <c r="A777" s="18" t="s">
        <v>1665</v>
      </c>
      <c r="B777" s="19" t="s">
        <v>1666</v>
      </c>
      <c r="C777" s="9" t="s">
        <v>7</v>
      </c>
      <c r="D777" s="9">
        <v>1</v>
      </c>
      <c r="E777" s="10">
        <v>286.92</v>
      </c>
      <c r="F777" s="10">
        <v>286.92</v>
      </c>
    </row>
    <row r="778" spans="1:6" ht="75">
      <c r="A778" s="18" t="s">
        <v>1667</v>
      </c>
      <c r="B778" s="19" t="s">
        <v>1668</v>
      </c>
      <c r="C778" s="9" t="s">
        <v>7</v>
      </c>
      <c r="D778" s="9">
        <v>1</v>
      </c>
      <c r="E778" s="10">
        <v>141.06</v>
      </c>
      <c r="F778" s="10">
        <v>141.06</v>
      </c>
    </row>
    <row r="779" spans="1:6" ht="75">
      <c r="A779" s="18" t="s">
        <v>1669</v>
      </c>
      <c r="B779" s="19" t="s">
        <v>1670</v>
      </c>
      <c r="C779" s="9" t="s">
        <v>7</v>
      </c>
      <c r="D779" s="9">
        <v>1</v>
      </c>
      <c r="E779" s="10">
        <v>248.57</v>
      </c>
      <c r="F779" s="10">
        <v>248.57</v>
      </c>
    </row>
    <row r="780" spans="1:6" ht="75">
      <c r="A780" s="18" t="s">
        <v>1671</v>
      </c>
      <c r="B780" s="19" t="s">
        <v>1672</v>
      </c>
      <c r="C780" s="9" t="s">
        <v>7</v>
      </c>
      <c r="D780" s="9">
        <v>1</v>
      </c>
      <c r="E780" s="10">
        <v>231.36</v>
      </c>
      <c r="F780" s="10">
        <v>231.36</v>
      </c>
    </row>
    <row r="781" spans="1:6" ht="60">
      <c r="A781" s="18" t="s">
        <v>1673</v>
      </c>
      <c r="B781" s="19" t="s">
        <v>1674</v>
      </c>
      <c r="C781" s="9" t="s">
        <v>7</v>
      </c>
      <c r="D781" s="9">
        <v>1</v>
      </c>
      <c r="E781" s="10">
        <v>89.84</v>
      </c>
      <c r="F781" s="10">
        <v>89.84</v>
      </c>
    </row>
    <row r="782" spans="1:6" ht="90">
      <c r="A782" s="18" t="s">
        <v>1675</v>
      </c>
      <c r="B782" s="19" t="s">
        <v>1676</v>
      </c>
      <c r="C782" s="9" t="s">
        <v>7</v>
      </c>
      <c r="D782" s="9">
        <v>1</v>
      </c>
      <c r="E782" s="10">
        <v>165.52</v>
      </c>
      <c r="F782" s="10">
        <v>165.52</v>
      </c>
    </row>
    <row r="783" spans="1:6" ht="30">
      <c r="A783" s="20" t="s">
        <v>1677</v>
      </c>
      <c r="B783" s="17" t="s">
        <v>1678</v>
      </c>
      <c r="C783" s="9"/>
      <c r="D783" s="9"/>
      <c r="E783" s="10"/>
      <c r="F783" s="10"/>
    </row>
    <row r="784" spans="1:6" ht="105">
      <c r="A784" s="18" t="s">
        <v>1679</v>
      </c>
      <c r="B784" s="19" t="s">
        <v>1680</v>
      </c>
      <c r="C784" s="9" t="s">
        <v>7</v>
      </c>
      <c r="D784" s="9">
        <v>1</v>
      </c>
      <c r="E784" s="10">
        <v>594.12</v>
      </c>
      <c r="F784" s="10">
        <v>594.12</v>
      </c>
    </row>
    <row r="785" spans="1:6" ht="105">
      <c r="A785" s="18" t="s">
        <v>1681</v>
      </c>
      <c r="B785" s="19" t="s">
        <v>1682</v>
      </c>
      <c r="C785" s="9" t="s">
        <v>7</v>
      </c>
      <c r="D785" s="9">
        <v>1</v>
      </c>
      <c r="E785" s="10">
        <v>684.19</v>
      </c>
      <c r="F785" s="10">
        <v>684.19</v>
      </c>
    </row>
    <row r="786" spans="1:6" ht="105">
      <c r="A786" s="18" t="s">
        <v>1683</v>
      </c>
      <c r="B786" s="19" t="s">
        <v>1684</v>
      </c>
      <c r="C786" s="9" t="s">
        <v>7</v>
      </c>
      <c r="D786" s="9">
        <v>1</v>
      </c>
      <c r="E786" s="10">
        <v>807.76</v>
      </c>
      <c r="F786" s="10">
        <v>807.76</v>
      </c>
    </row>
    <row r="787" spans="1:6" ht="105">
      <c r="A787" s="18" t="s">
        <v>1685</v>
      </c>
      <c r="B787" s="19" t="s">
        <v>1686</v>
      </c>
      <c r="C787" s="9" t="s">
        <v>7</v>
      </c>
      <c r="D787" s="9">
        <v>1</v>
      </c>
      <c r="E787" s="10">
        <v>872.3</v>
      </c>
      <c r="F787" s="10">
        <v>872.3</v>
      </c>
    </row>
    <row r="788" spans="1:6" ht="90">
      <c r="A788" s="18" t="s">
        <v>1687</v>
      </c>
      <c r="B788" s="19" t="s">
        <v>1688</v>
      </c>
      <c r="C788" s="9" t="s">
        <v>7</v>
      </c>
      <c r="D788" s="9">
        <v>1</v>
      </c>
      <c r="E788" s="21">
        <v>1582.85</v>
      </c>
      <c r="F788" s="21">
        <v>1582.85</v>
      </c>
    </row>
    <row r="789" spans="1:6" ht="30">
      <c r="A789" s="20" t="s">
        <v>1689</v>
      </c>
      <c r="B789" s="17" t="s">
        <v>1690</v>
      </c>
      <c r="C789" s="9"/>
      <c r="D789" s="9"/>
      <c r="E789" s="10"/>
      <c r="F789" s="10"/>
    </row>
    <row r="790" spans="1:6" ht="30">
      <c r="A790" s="18" t="s">
        <v>1691</v>
      </c>
      <c r="B790" s="19" t="s">
        <v>1692</v>
      </c>
      <c r="C790" s="9" t="s">
        <v>7</v>
      </c>
      <c r="D790" s="9">
        <v>1</v>
      </c>
      <c r="E790" s="10">
        <v>11.26</v>
      </c>
      <c r="F790" s="10">
        <v>11.26</v>
      </c>
    </row>
    <row r="791" spans="1:6" ht="30">
      <c r="A791" s="18" t="s">
        <v>1693</v>
      </c>
      <c r="B791" s="19" t="s">
        <v>1694</v>
      </c>
      <c r="C791" s="9" t="s">
        <v>7</v>
      </c>
      <c r="D791" s="9">
        <v>1</v>
      </c>
      <c r="E791" s="10">
        <v>14.65</v>
      </c>
      <c r="F791" s="10">
        <v>14.65</v>
      </c>
    </row>
    <row r="792" spans="1:6" ht="30">
      <c r="A792" s="18" t="s">
        <v>1695</v>
      </c>
      <c r="B792" s="19" t="s">
        <v>1696</v>
      </c>
      <c r="C792" s="9" t="s">
        <v>7</v>
      </c>
      <c r="D792" s="9">
        <v>1</v>
      </c>
      <c r="E792" s="10">
        <v>23.21</v>
      </c>
      <c r="F792" s="10">
        <v>23.21</v>
      </c>
    </row>
    <row r="793" spans="1:6" ht="30">
      <c r="A793" s="18" t="s">
        <v>1697</v>
      </c>
      <c r="B793" s="19" t="s">
        <v>1698</v>
      </c>
      <c r="C793" s="9" t="s">
        <v>7</v>
      </c>
      <c r="D793" s="9">
        <v>1</v>
      </c>
      <c r="E793" s="10">
        <v>23.5</v>
      </c>
      <c r="F793" s="10">
        <v>23.5</v>
      </c>
    </row>
    <row r="794" spans="1:6" ht="30">
      <c r="A794" s="18" t="s">
        <v>1699</v>
      </c>
      <c r="B794" s="19" t="s">
        <v>1700</v>
      </c>
      <c r="C794" s="9" t="s">
        <v>7</v>
      </c>
      <c r="D794" s="9">
        <v>1</v>
      </c>
      <c r="E794" s="10">
        <v>24.92</v>
      </c>
      <c r="F794" s="10">
        <v>24.92</v>
      </c>
    </row>
    <row r="795" spans="1:6" ht="30">
      <c r="A795" s="18" t="s">
        <v>1701</v>
      </c>
      <c r="B795" s="19" t="s">
        <v>1702</v>
      </c>
      <c r="C795" s="9" t="s">
        <v>7</v>
      </c>
      <c r="D795" s="9">
        <v>1</v>
      </c>
      <c r="E795" s="10">
        <v>29.49</v>
      </c>
      <c r="F795" s="10">
        <v>29.49</v>
      </c>
    </row>
    <row r="796" spans="1:6" ht="30">
      <c r="A796" s="18" t="s">
        <v>1703</v>
      </c>
      <c r="B796" s="19" t="s">
        <v>1704</v>
      </c>
      <c r="C796" s="9" t="s">
        <v>7</v>
      </c>
      <c r="D796" s="9">
        <v>1</v>
      </c>
      <c r="E796" s="10">
        <v>38.130000000000003</v>
      </c>
      <c r="F796" s="10">
        <v>38.130000000000003</v>
      </c>
    </row>
    <row r="797" spans="1:6" ht="30">
      <c r="A797" s="18" t="s">
        <v>1705</v>
      </c>
      <c r="B797" s="19" t="s">
        <v>1706</v>
      </c>
      <c r="C797" s="9" t="s">
        <v>7</v>
      </c>
      <c r="D797" s="9">
        <v>1</v>
      </c>
      <c r="E797" s="10">
        <v>38.619999999999997</v>
      </c>
      <c r="F797" s="10">
        <v>38.619999999999997</v>
      </c>
    </row>
    <row r="798" spans="1:6" ht="30">
      <c r="A798" s="18" t="s">
        <v>1707</v>
      </c>
      <c r="B798" s="19" t="s">
        <v>1708</v>
      </c>
      <c r="C798" s="9" t="s">
        <v>7</v>
      </c>
      <c r="D798" s="9">
        <v>1</v>
      </c>
      <c r="E798" s="10">
        <v>48.07</v>
      </c>
      <c r="F798" s="10">
        <v>48.07</v>
      </c>
    </row>
    <row r="799" spans="1:6" ht="30">
      <c r="A799" s="18" t="s">
        <v>1709</v>
      </c>
      <c r="B799" s="19" t="s">
        <v>1710</v>
      </c>
      <c r="C799" s="9" t="s">
        <v>7</v>
      </c>
      <c r="D799" s="9">
        <v>1</v>
      </c>
      <c r="E799" s="10">
        <v>77.489999999999995</v>
      </c>
      <c r="F799" s="10">
        <v>77.489999999999995</v>
      </c>
    </row>
    <row r="800" spans="1:6" ht="30">
      <c r="A800" s="18" t="s">
        <v>1711</v>
      </c>
      <c r="B800" s="19" t="s">
        <v>1712</v>
      </c>
      <c r="C800" s="9" t="s">
        <v>7</v>
      </c>
      <c r="D800" s="9">
        <v>1</v>
      </c>
      <c r="E800" s="10">
        <v>80.53</v>
      </c>
      <c r="F800" s="10">
        <v>80.53</v>
      </c>
    </row>
    <row r="801" spans="1:6" ht="30">
      <c r="A801" s="18" t="s">
        <v>1713</v>
      </c>
      <c r="B801" s="19" t="s">
        <v>1714</v>
      </c>
      <c r="C801" s="9" t="s">
        <v>7</v>
      </c>
      <c r="D801" s="9">
        <v>1</v>
      </c>
      <c r="E801" s="10">
        <v>93.55</v>
      </c>
      <c r="F801" s="10">
        <v>93.55</v>
      </c>
    </row>
    <row r="802" spans="1:6" ht="30">
      <c r="A802" s="18" t="s">
        <v>1715</v>
      </c>
      <c r="B802" s="19" t="s">
        <v>1716</v>
      </c>
      <c r="C802" s="9" t="s">
        <v>7</v>
      </c>
      <c r="D802" s="9">
        <v>1</v>
      </c>
      <c r="E802" s="10">
        <v>99.79</v>
      </c>
      <c r="F802" s="10">
        <v>99.79</v>
      </c>
    </row>
    <row r="803" spans="1:6" ht="30">
      <c r="A803" s="18" t="s">
        <v>1717</v>
      </c>
      <c r="B803" s="19" t="s">
        <v>1718</v>
      </c>
      <c r="C803" s="9" t="s">
        <v>7</v>
      </c>
      <c r="D803" s="9">
        <v>1</v>
      </c>
      <c r="E803" s="10">
        <v>101.99</v>
      </c>
      <c r="F803" s="10">
        <v>101.99</v>
      </c>
    </row>
    <row r="804" spans="1:6" ht="30">
      <c r="A804" s="18" t="s">
        <v>1719</v>
      </c>
      <c r="B804" s="19" t="s">
        <v>1720</v>
      </c>
      <c r="C804" s="9" t="s">
        <v>7</v>
      </c>
      <c r="D804" s="9">
        <v>1</v>
      </c>
      <c r="E804" s="10">
        <v>326.85000000000002</v>
      </c>
      <c r="F804" s="10">
        <v>326.85000000000002</v>
      </c>
    </row>
    <row r="805" spans="1:6" ht="30">
      <c r="A805" s="18" t="s">
        <v>1721</v>
      </c>
      <c r="B805" s="19" t="s">
        <v>1722</v>
      </c>
      <c r="C805" s="9" t="s">
        <v>7</v>
      </c>
      <c r="D805" s="9">
        <v>1</v>
      </c>
      <c r="E805" s="10">
        <v>348.86</v>
      </c>
      <c r="F805" s="10">
        <v>348.86</v>
      </c>
    </row>
    <row r="806" spans="1:6" ht="30">
      <c r="A806" s="18" t="s">
        <v>1723</v>
      </c>
      <c r="B806" s="19" t="s">
        <v>1724</v>
      </c>
      <c r="C806" s="9" t="s">
        <v>7</v>
      </c>
      <c r="D806" s="9">
        <v>1</v>
      </c>
      <c r="E806" s="10">
        <v>394.89</v>
      </c>
      <c r="F806" s="10">
        <v>394.89</v>
      </c>
    </row>
    <row r="807" spans="1:6" ht="30">
      <c r="A807" s="18" t="s">
        <v>1725</v>
      </c>
      <c r="B807" s="19" t="s">
        <v>1726</v>
      </c>
      <c r="C807" s="9" t="s">
        <v>7</v>
      </c>
      <c r="D807" s="9">
        <v>1</v>
      </c>
      <c r="E807" s="10">
        <v>13.47</v>
      </c>
      <c r="F807" s="10">
        <v>13.47</v>
      </c>
    </row>
    <row r="808" spans="1:6" ht="30">
      <c r="A808" s="18" t="s">
        <v>1727</v>
      </c>
      <c r="B808" s="19" t="s">
        <v>1728</v>
      </c>
      <c r="C808" s="9" t="s">
        <v>7</v>
      </c>
      <c r="D808" s="9">
        <v>1</v>
      </c>
      <c r="E808" s="10">
        <v>22.63</v>
      </c>
      <c r="F808" s="10">
        <v>22.63</v>
      </c>
    </row>
    <row r="809" spans="1:6" ht="30">
      <c r="A809" s="18" t="s">
        <v>1729</v>
      </c>
      <c r="B809" s="19" t="s">
        <v>1730</v>
      </c>
      <c r="C809" s="9" t="s">
        <v>7</v>
      </c>
      <c r="D809" s="9">
        <v>1</v>
      </c>
      <c r="E809" s="10">
        <v>12.49</v>
      </c>
      <c r="F809" s="10">
        <v>12.49</v>
      </c>
    </row>
    <row r="810" spans="1:6" ht="30">
      <c r="A810" s="18" t="s">
        <v>1731</v>
      </c>
      <c r="B810" s="19" t="s">
        <v>1732</v>
      </c>
      <c r="C810" s="9" t="s">
        <v>7</v>
      </c>
      <c r="D810" s="9">
        <v>1</v>
      </c>
      <c r="E810" s="10">
        <v>13.26</v>
      </c>
      <c r="F810" s="10">
        <v>13.26</v>
      </c>
    </row>
    <row r="811" spans="1:6" ht="30">
      <c r="A811" s="18" t="s">
        <v>1733</v>
      </c>
      <c r="B811" s="19" t="s">
        <v>1734</v>
      </c>
      <c r="C811" s="9" t="s">
        <v>7</v>
      </c>
      <c r="D811" s="9">
        <v>1</v>
      </c>
      <c r="E811" s="10">
        <v>17.14</v>
      </c>
      <c r="F811" s="10">
        <v>17.14</v>
      </c>
    </row>
    <row r="812" spans="1:6">
      <c r="A812" s="18" t="s">
        <v>1735</v>
      </c>
      <c r="B812" s="19" t="s">
        <v>1736</v>
      </c>
      <c r="C812" s="9" t="s">
        <v>7</v>
      </c>
      <c r="D812" s="9">
        <v>1</v>
      </c>
      <c r="E812" s="10">
        <v>24.49</v>
      </c>
      <c r="F812" s="10">
        <v>24.49</v>
      </c>
    </row>
    <row r="813" spans="1:6">
      <c r="A813" s="18" t="s">
        <v>1737</v>
      </c>
      <c r="B813" s="19" t="s">
        <v>1738</v>
      </c>
      <c r="C813" s="9" t="s">
        <v>7</v>
      </c>
      <c r="D813" s="9">
        <v>1</v>
      </c>
      <c r="E813" s="10">
        <v>26.48</v>
      </c>
      <c r="F813" s="10">
        <v>26.48</v>
      </c>
    </row>
    <row r="814" spans="1:6">
      <c r="A814" s="18" t="s">
        <v>1739</v>
      </c>
      <c r="B814" s="19" t="s">
        <v>1740</v>
      </c>
      <c r="C814" s="9" t="s">
        <v>7</v>
      </c>
      <c r="D814" s="9">
        <v>1</v>
      </c>
      <c r="E814" s="10">
        <v>32.29</v>
      </c>
      <c r="F814" s="10">
        <v>32.29</v>
      </c>
    </row>
    <row r="815" spans="1:6" ht="75">
      <c r="A815" s="20" t="s">
        <v>17123</v>
      </c>
      <c r="B815" s="17" t="s">
        <v>17124</v>
      </c>
      <c r="C815" s="9"/>
      <c r="D815" s="9"/>
      <c r="E815" s="10"/>
      <c r="F815" s="10"/>
    </row>
    <row r="816" spans="1:6" ht="60">
      <c r="A816" s="18" t="s">
        <v>17125</v>
      </c>
      <c r="B816" s="19" t="s">
        <v>17126</v>
      </c>
      <c r="C816" s="9" t="s">
        <v>7</v>
      </c>
      <c r="D816" s="9">
        <v>1</v>
      </c>
      <c r="E816" s="10">
        <v>66.599999999999994</v>
      </c>
      <c r="F816" s="10">
        <v>66.599999999999994</v>
      </c>
    </row>
    <row r="817" spans="1:6" ht="60">
      <c r="A817" s="18" t="s">
        <v>17127</v>
      </c>
      <c r="B817" s="19" t="s">
        <v>17128</v>
      </c>
      <c r="C817" s="9" t="s">
        <v>7</v>
      </c>
      <c r="D817" s="9">
        <v>1</v>
      </c>
      <c r="E817" s="10">
        <v>99.9</v>
      </c>
      <c r="F817" s="10">
        <v>99.9</v>
      </c>
    </row>
    <row r="818" spans="1:6" ht="60">
      <c r="A818" s="18" t="s">
        <v>17129</v>
      </c>
      <c r="B818" s="19" t="s">
        <v>17130</v>
      </c>
      <c r="C818" s="9" t="s">
        <v>7</v>
      </c>
      <c r="D818" s="9">
        <v>1</v>
      </c>
      <c r="E818" s="10">
        <v>166.5</v>
      </c>
      <c r="F818" s="10">
        <v>166.5</v>
      </c>
    </row>
    <row r="819" spans="1:6" ht="60">
      <c r="A819" s="18" t="s">
        <v>17131</v>
      </c>
      <c r="B819" s="19" t="s">
        <v>17132</v>
      </c>
      <c r="C819" s="9" t="s">
        <v>6</v>
      </c>
      <c r="D819" s="9">
        <v>1</v>
      </c>
      <c r="E819" s="10">
        <v>22.31</v>
      </c>
      <c r="F819" s="10">
        <v>22.31</v>
      </c>
    </row>
    <row r="820" spans="1:6" ht="60">
      <c r="A820" s="18" t="s">
        <v>17133</v>
      </c>
      <c r="B820" s="19" t="s">
        <v>17134</v>
      </c>
      <c r="C820" s="9" t="s">
        <v>6</v>
      </c>
      <c r="D820" s="9">
        <v>1</v>
      </c>
      <c r="E820" s="10">
        <v>33.299999999999997</v>
      </c>
      <c r="F820" s="10">
        <v>33.299999999999997</v>
      </c>
    </row>
    <row r="821" spans="1:6" ht="45">
      <c r="A821" s="18" t="s">
        <v>17135</v>
      </c>
      <c r="B821" s="19" t="s">
        <v>17136</v>
      </c>
      <c r="C821" s="9" t="s">
        <v>7</v>
      </c>
      <c r="D821" s="9">
        <v>1</v>
      </c>
      <c r="E821" s="10">
        <v>26.64</v>
      </c>
      <c r="F821" s="10">
        <v>26.64</v>
      </c>
    </row>
    <row r="822" spans="1:6" ht="45">
      <c r="A822" s="18" t="s">
        <v>17137</v>
      </c>
      <c r="B822" s="19" t="s">
        <v>17138</v>
      </c>
      <c r="C822" s="9" t="s">
        <v>6</v>
      </c>
      <c r="D822" s="9">
        <v>1</v>
      </c>
      <c r="E822" s="10">
        <v>16.649999999999999</v>
      </c>
      <c r="F822" s="10">
        <v>16.649999999999999</v>
      </c>
    </row>
    <row r="823" spans="1:6" ht="45">
      <c r="A823" s="18" t="s">
        <v>17139</v>
      </c>
      <c r="B823" s="19" t="s">
        <v>17140</v>
      </c>
      <c r="C823" s="9" t="s">
        <v>7</v>
      </c>
      <c r="D823" s="9">
        <v>1</v>
      </c>
      <c r="E823" s="10">
        <v>29.97</v>
      </c>
      <c r="F823" s="10">
        <v>29.97</v>
      </c>
    </row>
    <row r="824" spans="1:6" ht="45">
      <c r="A824" s="18" t="s">
        <v>17141</v>
      </c>
      <c r="B824" s="19" t="s">
        <v>17142</v>
      </c>
      <c r="C824" s="9" t="s">
        <v>7</v>
      </c>
      <c r="D824" s="9">
        <v>1</v>
      </c>
      <c r="E824" s="10">
        <v>66.599999999999994</v>
      </c>
      <c r="F824" s="10">
        <v>66.599999999999994</v>
      </c>
    </row>
    <row r="825" spans="1:6" ht="45">
      <c r="A825" s="18" t="s">
        <v>17143</v>
      </c>
      <c r="B825" s="19" t="s">
        <v>17144</v>
      </c>
      <c r="C825" s="9" t="s">
        <v>7</v>
      </c>
      <c r="D825" s="9">
        <v>1</v>
      </c>
      <c r="E825" s="10">
        <v>133.19999999999999</v>
      </c>
      <c r="F825" s="10">
        <v>133.19999999999999</v>
      </c>
    </row>
    <row r="826" spans="1:6" ht="45">
      <c r="A826" s="18" t="s">
        <v>17145</v>
      </c>
      <c r="B826" s="19" t="s">
        <v>17146</v>
      </c>
      <c r="C826" s="9" t="s">
        <v>7</v>
      </c>
      <c r="D826" s="9">
        <v>1</v>
      </c>
      <c r="E826" s="10">
        <v>166.5</v>
      </c>
      <c r="F826" s="10">
        <v>166.5</v>
      </c>
    </row>
    <row r="827" spans="1:6" ht="45">
      <c r="A827" s="18" t="s">
        <v>17147</v>
      </c>
      <c r="B827" s="19" t="s">
        <v>17148</v>
      </c>
      <c r="C827" s="9" t="s">
        <v>7</v>
      </c>
      <c r="D827" s="9">
        <v>1</v>
      </c>
      <c r="E827" s="10">
        <v>266.39999999999998</v>
      </c>
      <c r="F827" s="10">
        <v>266.39999999999998</v>
      </c>
    </row>
    <row r="828" spans="1:6" ht="45">
      <c r="A828" s="18" t="s">
        <v>17149</v>
      </c>
      <c r="B828" s="19" t="s">
        <v>17150</v>
      </c>
      <c r="C828" s="9" t="s">
        <v>7</v>
      </c>
      <c r="D828" s="9">
        <v>1</v>
      </c>
      <c r="E828" s="10">
        <v>13.32</v>
      </c>
      <c r="F828" s="10">
        <v>13.32</v>
      </c>
    </row>
    <row r="829" spans="1:6" ht="60">
      <c r="A829" s="18" t="s">
        <v>17151</v>
      </c>
      <c r="B829" s="19" t="s">
        <v>17152</v>
      </c>
      <c r="C829" s="9" t="s">
        <v>7</v>
      </c>
      <c r="D829" s="9">
        <v>1</v>
      </c>
      <c r="E829" s="10">
        <v>19.98</v>
      </c>
      <c r="F829" s="10">
        <v>19.98</v>
      </c>
    </row>
    <row r="830" spans="1:6" ht="45">
      <c r="A830" s="18" t="s">
        <v>17153</v>
      </c>
      <c r="B830" s="19" t="s">
        <v>17154</v>
      </c>
      <c r="C830" s="9" t="s">
        <v>7</v>
      </c>
      <c r="D830" s="9">
        <v>1</v>
      </c>
      <c r="E830" s="10">
        <v>9.99</v>
      </c>
      <c r="F830" s="10">
        <v>9.99</v>
      </c>
    </row>
    <row r="831" spans="1:6" ht="45">
      <c r="A831" s="18" t="s">
        <v>17155</v>
      </c>
      <c r="B831" s="19" t="s">
        <v>17156</v>
      </c>
      <c r="C831" s="9" t="s">
        <v>7</v>
      </c>
      <c r="D831" s="9">
        <v>1</v>
      </c>
      <c r="E831" s="10">
        <v>14.99</v>
      </c>
      <c r="F831" s="10">
        <v>14.99</v>
      </c>
    </row>
    <row r="832" spans="1:6" ht="45">
      <c r="A832" s="18" t="s">
        <v>17157</v>
      </c>
      <c r="B832" s="19" t="s">
        <v>17158</v>
      </c>
      <c r="C832" s="9" t="s">
        <v>7</v>
      </c>
      <c r="D832" s="9">
        <v>1</v>
      </c>
      <c r="E832" s="10">
        <v>16.649999999999999</v>
      </c>
      <c r="F832" s="10">
        <v>16.649999999999999</v>
      </c>
    </row>
    <row r="833" spans="1:6" ht="45">
      <c r="A833" s="18" t="s">
        <v>17159</v>
      </c>
      <c r="B833" s="19" t="s">
        <v>17160</v>
      </c>
      <c r="C833" s="9" t="s">
        <v>7</v>
      </c>
      <c r="D833" s="9">
        <v>1</v>
      </c>
      <c r="E833" s="10">
        <v>19.98</v>
      </c>
      <c r="F833" s="10">
        <v>19.98</v>
      </c>
    </row>
    <row r="834" spans="1:6" ht="45">
      <c r="A834" s="18" t="s">
        <v>17161</v>
      </c>
      <c r="B834" s="19" t="s">
        <v>17162</v>
      </c>
      <c r="C834" s="9" t="s">
        <v>7</v>
      </c>
      <c r="D834" s="9">
        <v>1</v>
      </c>
      <c r="E834" s="10">
        <v>23.31</v>
      </c>
      <c r="F834" s="10">
        <v>23.31</v>
      </c>
    </row>
    <row r="835" spans="1:6" ht="45">
      <c r="A835" s="18" t="s">
        <v>17163</v>
      </c>
      <c r="B835" s="19" t="s">
        <v>17164</v>
      </c>
      <c r="C835" s="9" t="s">
        <v>7</v>
      </c>
      <c r="D835" s="9">
        <v>1</v>
      </c>
      <c r="E835" s="10">
        <v>26.64</v>
      </c>
      <c r="F835" s="10">
        <v>26.64</v>
      </c>
    </row>
    <row r="836" spans="1:6" ht="45">
      <c r="A836" s="18" t="s">
        <v>17165</v>
      </c>
      <c r="B836" s="19" t="s">
        <v>17166</v>
      </c>
      <c r="C836" s="9" t="s">
        <v>7</v>
      </c>
      <c r="D836" s="9">
        <v>1</v>
      </c>
      <c r="E836" s="10">
        <v>29.97</v>
      </c>
      <c r="F836" s="10">
        <v>29.97</v>
      </c>
    </row>
    <row r="837" spans="1:6" ht="45">
      <c r="A837" s="18" t="s">
        <v>17167</v>
      </c>
      <c r="B837" s="19" t="s">
        <v>17168</v>
      </c>
      <c r="C837" s="9" t="s">
        <v>7</v>
      </c>
      <c r="D837" s="9">
        <v>1</v>
      </c>
      <c r="E837" s="10">
        <v>14.99</v>
      </c>
      <c r="F837" s="10">
        <v>14.99</v>
      </c>
    </row>
    <row r="838" spans="1:6" ht="45">
      <c r="A838" s="18" t="s">
        <v>17169</v>
      </c>
      <c r="B838" s="19" t="s">
        <v>17170</v>
      </c>
      <c r="C838" s="9" t="s">
        <v>7</v>
      </c>
      <c r="D838" s="9">
        <v>1</v>
      </c>
      <c r="E838" s="10">
        <v>8.33</v>
      </c>
      <c r="F838" s="10">
        <v>8.33</v>
      </c>
    </row>
    <row r="839" spans="1:6" ht="45">
      <c r="A839" s="18" t="s">
        <v>17171</v>
      </c>
      <c r="B839" s="19" t="s">
        <v>17172</v>
      </c>
      <c r="C839" s="9" t="s">
        <v>7</v>
      </c>
      <c r="D839" s="9">
        <v>1</v>
      </c>
      <c r="E839" s="10">
        <v>29.97</v>
      </c>
      <c r="F839" s="10">
        <v>29.97</v>
      </c>
    </row>
    <row r="840" spans="1:6" ht="45">
      <c r="A840" s="18" t="s">
        <v>17173</v>
      </c>
      <c r="B840" s="19" t="s">
        <v>17174</v>
      </c>
      <c r="C840" s="9" t="s">
        <v>7</v>
      </c>
      <c r="D840" s="9">
        <v>1</v>
      </c>
      <c r="E840" s="10">
        <v>29.97</v>
      </c>
      <c r="F840" s="10">
        <v>29.97</v>
      </c>
    </row>
    <row r="841" spans="1:6" ht="45">
      <c r="A841" s="18" t="s">
        <v>17175</v>
      </c>
      <c r="B841" s="19" t="s">
        <v>17176</v>
      </c>
      <c r="C841" s="9" t="s">
        <v>7</v>
      </c>
      <c r="D841" s="9">
        <v>1</v>
      </c>
      <c r="E841" s="10">
        <v>14.99</v>
      </c>
      <c r="F841" s="10">
        <v>14.99</v>
      </c>
    </row>
    <row r="842" spans="1:6" ht="45">
      <c r="A842" s="18" t="s">
        <v>17177</v>
      </c>
      <c r="B842" s="19" t="s">
        <v>17178</v>
      </c>
      <c r="C842" s="9" t="s">
        <v>7</v>
      </c>
      <c r="D842" s="9">
        <v>1</v>
      </c>
      <c r="E842" s="10">
        <v>14.99</v>
      </c>
      <c r="F842" s="10">
        <v>14.99</v>
      </c>
    </row>
    <row r="843" spans="1:6" ht="45">
      <c r="A843" s="18" t="s">
        <v>17179</v>
      </c>
      <c r="B843" s="19" t="s">
        <v>17180</v>
      </c>
      <c r="C843" s="9" t="s">
        <v>7</v>
      </c>
      <c r="D843" s="9">
        <v>1</v>
      </c>
      <c r="E843" s="10">
        <v>5.74</v>
      </c>
      <c r="F843" s="10">
        <v>5.74</v>
      </c>
    </row>
    <row r="844" spans="1:6" ht="45">
      <c r="A844" s="18" t="s">
        <v>17181</v>
      </c>
      <c r="B844" s="19" t="s">
        <v>17182</v>
      </c>
      <c r="C844" s="9" t="s">
        <v>7</v>
      </c>
      <c r="D844" s="9">
        <v>1</v>
      </c>
      <c r="E844" s="10">
        <v>1.34</v>
      </c>
      <c r="F844" s="10">
        <v>1.34</v>
      </c>
    </row>
    <row r="845" spans="1:6" ht="30">
      <c r="A845" s="18" t="s">
        <v>17183</v>
      </c>
      <c r="B845" s="19" t="s">
        <v>17184</v>
      </c>
      <c r="C845" s="9" t="s">
        <v>7</v>
      </c>
      <c r="D845" s="9">
        <v>1</v>
      </c>
      <c r="E845" s="10">
        <v>13.85</v>
      </c>
      <c r="F845" s="10">
        <v>13.85</v>
      </c>
    </row>
    <row r="846" spans="1:6" ht="30">
      <c r="A846" s="18" t="s">
        <v>17185</v>
      </c>
      <c r="B846" s="19" t="s">
        <v>17186</v>
      </c>
      <c r="C846" s="9" t="s">
        <v>7</v>
      </c>
      <c r="D846" s="9">
        <v>1</v>
      </c>
      <c r="E846" s="10">
        <v>27.7</v>
      </c>
      <c r="F846" s="10">
        <v>27.7</v>
      </c>
    </row>
    <row r="847" spans="1:6" ht="30">
      <c r="A847" s="18" t="s">
        <v>17187</v>
      </c>
      <c r="B847" s="19" t="s">
        <v>17188</v>
      </c>
      <c r="C847" s="9" t="s">
        <v>7</v>
      </c>
      <c r="D847" s="9">
        <v>1</v>
      </c>
      <c r="E847" s="10">
        <v>55.4</v>
      </c>
      <c r="F847" s="10">
        <v>55.4</v>
      </c>
    </row>
    <row r="848" spans="1:6" ht="60">
      <c r="A848" s="18" t="s">
        <v>17189</v>
      </c>
      <c r="B848" s="19" t="s">
        <v>17190</v>
      </c>
      <c r="C848" s="9" t="s">
        <v>7</v>
      </c>
      <c r="D848" s="9">
        <v>1</v>
      </c>
      <c r="E848" s="10">
        <v>355.49</v>
      </c>
      <c r="F848" s="10">
        <v>355.49</v>
      </c>
    </row>
    <row r="849" spans="1:6" ht="60">
      <c r="A849" s="18" t="s">
        <v>17191</v>
      </c>
      <c r="B849" s="19" t="s">
        <v>17192</v>
      </c>
      <c r="C849" s="9" t="s">
        <v>7</v>
      </c>
      <c r="D849" s="9">
        <v>1</v>
      </c>
      <c r="E849" s="10">
        <v>555.6</v>
      </c>
      <c r="F849" s="10">
        <v>555.6</v>
      </c>
    </row>
    <row r="850" spans="1:6" ht="60">
      <c r="A850" s="18" t="s">
        <v>17193</v>
      </c>
      <c r="B850" s="19" t="s">
        <v>17194</v>
      </c>
      <c r="C850" s="9" t="s">
        <v>7</v>
      </c>
      <c r="D850" s="9">
        <v>1</v>
      </c>
      <c r="E850" s="21">
        <v>1138.3599999999999</v>
      </c>
      <c r="F850" s="21">
        <v>1138.3599999999999</v>
      </c>
    </row>
    <row r="851" spans="1:6" ht="45">
      <c r="A851" s="18" t="s">
        <v>17195</v>
      </c>
      <c r="B851" s="19" t="s">
        <v>17196</v>
      </c>
      <c r="C851" s="9" t="s">
        <v>6</v>
      </c>
      <c r="D851" s="9">
        <v>1</v>
      </c>
      <c r="E851" s="10">
        <v>3.33</v>
      </c>
      <c r="F851" s="10">
        <v>3.33</v>
      </c>
    </row>
    <row r="852" spans="1:6" ht="45">
      <c r="A852" s="18" t="s">
        <v>17197</v>
      </c>
      <c r="B852" s="19" t="s">
        <v>17198</v>
      </c>
      <c r="C852" s="9" t="s">
        <v>7</v>
      </c>
      <c r="D852" s="9">
        <v>1</v>
      </c>
      <c r="E852" s="10">
        <v>6.66</v>
      </c>
      <c r="F852" s="10">
        <v>6.66</v>
      </c>
    </row>
    <row r="853" spans="1:6">
      <c r="A853" s="20" t="s">
        <v>1741</v>
      </c>
      <c r="B853" s="17" t="s">
        <v>1742</v>
      </c>
      <c r="C853" s="9"/>
      <c r="D853" s="9"/>
      <c r="E853" s="10"/>
      <c r="F853" s="10"/>
    </row>
    <row r="854" spans="1:6">
      <c r="A854" s="20" t="s">
        <v>1743</v>
      </c>
      <c r="B854" s="17" t="s">
        <v>1744</v>
      </c>
      <c r="C854" s="9"/>
      <c r="D854" s="9"/>
      <c r="E854" s="10"/>
      <c r="F854" s="10"/>
    </row>
    <row r="855" spans="1:6" ht="45">
      <c r="A855" s="18" t="s">
        <v>1745</v>
      </c>
      <c r="B855" s="19" t="s">
        <v>1746</v>
      </c>
      <c r="C855" s="9" t="s">
        <v>7</v>
      </c>
      <c r="D855" s="9">
        <v>1</v>
      </c>
      <c r="E855" s="21">
        <v>1669.02</v>
      </c>
      <c r="F855" s="21">
        <v>1669.02</v>
      </c>
    </row>
    <row r="856" spans="1:6" ht="60">
      <c r="A856" s="18" t="s">
        <v>1747</v>
      </c>
      <c r="B856" s="19" t="s">
        <v>1748</v>
      </c>
      <c r="C856" s="9" t="s">
        <v>7</v>
      </c>
      <c r="D856" s="9">
        <v>1</v>
      </c>
      <c r="E856" s="10">
        <v>496.75</v>
      </c>
      <c r="F856" s="10">
        <v>496.75</v>
      </c>
    </row>
    <row r="857" spans="1:6" ht="45">
      <c r="A857" s="18" t="s">
        <v>1749</v>
      </c>
      <c r="B857" s="19" t="s">
        <v>1750</v>
      </c>
      <c r="C857" s="9" t="s">
        <v>7</v>
      </c>
      <c r="D857" s="9">
        <v>1</v>
      </c>
      <c r="E857" s="10">
        <v>139.6</v>
      </c>
      <c r="F857" s="10">
        <v>139.6</v>
      </c>
    </row>
    <row r="858" spans="1:6" ht="45">
      <c r="A858" s="18" t="s">
        <v>1751</v>
      </c>
      <c r="B858" s="19" t="s">
        <v>1752</v>
      </c>
      <c r="C858" s="9" t="s">
        <v>7</v>
      </c>
      <c r="D858" s="9">
        <v>1</v>
      </c>
      <c r="E858" s="10">
        <v>448.73</v>
      </c>
      <c r="F858" s="10">
        <v>448.73</v>
      </c>
    </row>
    <row r="859" spans="1:6" ht="60">
      <c r="A859" s="18" t="s">
        <v>1753</v>
      </c>
      <c r="B859" s="19" t="s">
        <v>180</v>
      </c>
      <c r="C859" s="9" t="s">
        <v>7</v>
      </c>
      <c r="D859" s="9">
        <v>1</v>
      </c>
      <c r="E859" s="10">
        <v>996.8</v>
      </c>
      <c r="F859" s="10">
        <v>996.8</v>
      </c>
    </row>
    <row r="860" spans="1:6" ht="30">
      <c r="A860" s="18" t="s">
        <v>1754</v>
      </c>
      <c r="B860" s="19" t="s">
        <v>1755</v>
      </c>
      <c r="C860" s="9" t="s">
        <v>6</v>
      </c>
      <c r="D860" s="9">
        <v>1</v>
      </c>
      <c r="E860" s="10">
        <v>29.01</v>
      </c>
      <c r="F860" s="10">
        <v>29.01</v>
      </c>
    </row>
    <row r="861" spans="1:6" ht="30">
      <c r="A861" s="18" t="s">
        <v>1756</v>
      </c>
      <c r="B861" s="19" t="s">
        <v>182</v>
      </c>
      <c r="C861" s="9" t="s">
        <v>7</v>
      </c>
      <c r="D861" s="9">
        <v>1</v>
      </c>
      <c r="E861" s="10">
        <v>44.38</v>
      </c>
      <c r="F861" s="10">
        <v>44.38</v>
      </c>
    </row>
    <row r="862" spans="1:6" ht="45">
      <c r="A862" s="18" t="s">
        <v>17199</v>
      </c>
      <c r="B862" s="19" t="s">
        <v>17200</v>
      </c>
      <c r="C862" s="9" t="s">
        <v>7</v>
      </c>
      <c r="D862" s="9">
        <v>1</v>
      </c>
      <c r="E862" s="10">
        <v>746.85</v>
      </c>
      <c r="F862" s="10">
        <v>746.85</v>
      </c>
    </row>
    <row r="863" spans="1:6" ht="45">
      <c r="A863" s="18" t="s">
        <v>17201</v>
      </c>
      <c r="B863" s="19" t="s">
        <v>17202</v>
      </c>
      <c r="C863" s="9" t="s">
        <v>7</v>
      </c>
      <c r="D863" s="9">
        <v>1</v>
      </c>
      <c r="E863" s="21">
        <v>1727.29</v>
      </c>
      <c r="F863" s="21">
        <v>1727.29</v>
      </c>
    </row>
    <row r="864" spans="1:6" ht="45">
      <c r="A864" s="18" t="s">
        <v>17203</v>
      </c>
      <c r="B864" s="19" t="s">
        <v>17204</v>
      </c>
      <c r="C864" s="9" t="s">
        <v>7</v>
      </c>
      <c r="D864" s="9">
        <v>1</v>
      </c>
      <c r="E864" s="21">
        <v>2465.1</v>
      </c>
      <c r="F864" s="21">
        <v>2465.1</v>
      </c>
    </row>
    <row r="865" spans="1:6" ht="30">
      <c r="A865" s="18" t="s">
        <v>17205</v>
      </c>
      <c r="B865" s="19" t="s">
        <v>17206</v>
      </c>
      <c r="C865" s="9" t="s">
        <v>6</v>
      </c>
      <c r="D865" s="9">
        <v>1</v>
      </c>
      <c r="E865" s="10">
        <v>19.3</v>
      </c>
      <c r="F865" s="10">
        <v>19.3</v>
      </c>
    </row>
    <row r="866" spans="1:6" ht="30">
      <c r="A866" s="18" t="s">
        <v>17207</v>
      </c>
      <c r="B866" s="19" t="s">
        <v>17208</v>
      </c>
      <c r="C866" s="9" t="s">
        <v>6</v>
      </c>
      <c r="D866" s="9">
        <v>1</v>
      </c>
      <c r="E866" s="10">
        <v>77.84</v>
      </c>
      <c r="F866" s="10">
        <v>77.84</v>
      </c>
    </row>
    <row r="867" spans="1:6" ht="30">
      <c r="A867" s="18" t="s">
        <v>17209</v>
      </c>
      <c r="B867" s="19" t="s">
        <v>17210</v>
      </c>
      <c r="C867" s="9" t="s">
        <v>6</v>
      </c>
      <c r="D867" s="9">
        <v>1</v>
      </c>
      <c r="E867" s="10">
        <v>44.01</v>
      </c>
      <c r="F867" s="10">
        <v>44.01</v>
      </c>
    </row>
    <row r="868" spans="1:6">
      <c r="A868" s="20" t="s">
        <v>1757</v>
      </c>
      <c r="B868" s="17" t="s">
        <v>1758</v>
      </c>
      <c r="C868" s="9"/>
      <c r="D868" s="9"/>
      <c r="E868" s="10"/>
      <c r="F868" s="10"/>
    </row>
    <row r="869" spans="1:6" ht="90">
      <c r="A869" s="18" t="s">
        <v>1759</v>
      </c>
      <c r="B869" s="19" t="s">
        <v>1760</v>
      </c>
      <c r="C869" s="9" t="s">
        <v>7</v>
      </c>
      <c r="D869" s="9">
        <v>1</v>
      </c>
      <c r="E869" s="21">
        <v>7605.49</v>
      </c>
      <c r="F869" s="21">
        <v>7605.49</v>
      </c>
    </row>
    <row r="870" spans="1:6" ht="90">
      <c r="A870" s="18" t="s">
        <v>1761</v>
      </c>
      <c r="B870" s="19" t="s">
        <v>1762</v>
      </c>
      <c r="C870" s="9" t="s">
        <v>7</v>
      </c>
      <c r="D870" s="9">
        <v>1</v>
      </c>
      <c r="E870" s="21">
        <v>13466.33</v>
      </c>
      <c r="F870" s="21">
        <v>13466.33</v>
      </c>
    </row>
    <row r="871" spans="1:6">
      <c r="A871" s="20" t="s">
        <v>1763</v>
      </c>
      <c r="B871" s="17" t="s">
        <v>1764</v>
      </c>
      <c r="C871" s="9"/>
      <c r="D871" s="9"/>
      <c r="E871" s="10"/>
      <c r="F871" s="10"/>
    </row>
    <row r="872" spans="1:6" ht="45">
      <c r="A872" s="18" t="s">
        <v>1765</v>
      </c>
      <c r="B872" s="19" t="s">
        <v>1766</v>
      </c>
      <c r="C872" s="9" t="s">
        <v>7</v>
      </c>
      <c r="D872" s="9">
        <v>1</v>
      </c>
      <c r="E872" s="10">
        <v>460.89</v>
      </c>
      <c r="F872" s="10">
        <v>460.89</v>
      </c>
    </row>
    <row r="873" spans="1:6" ht="90">
      <c r="A873" s="18" t="s">
        <v>1767</v>
      </c>
      <c r="B873" s="19" t="s">
        <v>1768</v>
      </c>
      <c r="C873" s="9" t="s">
        <v>7</v>
      </c>
      <c r="D873" s="9">
        <v>1</v>
      </c>
      <c r="E873" s="10">
        <v>977.79</v>
      </c>
      <c r="F873" s="10">
        <v>977.79</v>
      </c>
    </row>
    <row r="874" spans="1:6" ht="60">
      <c r="A874" s="18" t="s">
        <v>1769</v>
      </c>
      <c r="B874" s="19" t="s">
        <v>1770</v>
      </c>
      <c r="C874" s="9" t="s">
        <v>6</v>
      </c>
      <c r="D874" s="9">
        <v>1</v>
      </c>
      <c r="E874" s="10">
        <v>97.52</v>
      </c>
      <c r="F874" s="10">
        <v>97.52</v>
      </c>
    </row>
    <row r="875" spans="1:6" ht="60">
      <c r="A875" s="18" t="s">
        <v>1771</v>
      </c>
      <c r="B875" s="19" t="s">
        <v>1772</v>
      </c>
      <c r="C875" s="9" t="s">
        <v>6</v>
      </c>
      <c r="D875" s="9">
        <v>1</v>
      </c>
      <c r="E875" s="10">
        <v>79.11</v>
      </c>
      <c r="F875" s="10">
        <v>79.11</v>
      </c>
    </row>
    <row r="876" spans="1:6" ht="90">
      <c r="A876" s="18" t="s">
        <v>1773</v>
      </c>
      <c r="B876" s="19" t="s">
        <v>1774</v>
      </c>
      <c r="C876" s="9" t="s">
        <v>7</v>
      </c>
      <c r="D876" s="9">
        <v>1</v>
      </c>
      <c r="E876" s="10">
        <v>115.06</v>
      </c>
      <c r="F876" s="10">
        <v>115.06</v>
      </c>
    </row>
    <row r="877" spans="1:6" ht="60">
      <c r="A877" s="18" t="s">
        <v>1775</v>
      </c>
      <c r="B877" s="19" t="s">
        <v>1776</v>
      </c>
      <c r="C877" s="9" t="s">
        <v>7</v>
      </c>
      <c r="D877" s="9">
        <v>1</v>
      </c>
      <c r="E877" s="10">
        <v>54.34</v>
      </c>
      <c r="F877" s="10">
        <v>54.34</v>
      </c>
    </row>
    <row r="878" spans="1:6" ht="30">
      <c r="A878" s="18" t="s">
        <v>1777</v>
      </c>
      <c r="B878" s="19" t="s">
        <v>57</v>
      </c>
      <c r="C878" s="9" t="s">
        <v>7</v>
      </c>
      <c r="D878" s="9">
        <v>1</v>
      </c>
      <c r="E878" s="10">
        <v>228.56</v>
      </c>
      <c r="F878" s="10">
        <v>228.56</v>
      </c>
    </row>
    <row r="879" spans="1:6" ht="90">
      <c r="A879" s="18" t="s">
        <v>1778</v>
      </c>
      <c r="B879" s="19" t="s">
        <v>1779</v>
      </c>
      <c r="C879" s="9" t="s">
        <v>7</v>
      </c>
      <c r="D879" s="9">
        <v>1</v>
      </c>
      <c r="E879" s="10">
        <v>49.24</v>
      </c>
      <c r="F879" s="10">
        <v>49.24</v>
      </c>
    </row>
    <row r="880" spans="1:6" ht="90">
      <c r="A880" s="18" t="s">
        <v>1780</v>
      </c>
      <c r="B880" s="19" t="s">
        <v>1781</v>
      </c>
      <c r="C880" s="9" t="s">
        <v>7</v>
      </c>
      <c r="D880" s="9">
        <v>1</v>
      </c>
      <c r="E880" s="10">
        <v>50.54</v>
      </c>
      <c r="F880" s="10">
        <v>50.54</v>
      </c>
    </row>
    <row r="881" spans="1:6" ht="105">
      <c r="A881" s="18" t="s">
        <v>1782</v>
      </c>
      <c r="B881" s="19" t="s">
        <v>1783</v>
      </c>
      <c r="C881" s="9" t="s">
        <v>7</v>
      </c>
      <c r="D881" s="9">
        <v>1</v>
      </c>
      <c r="E881" s="10">
        <v>897.34</v>
      </c>
      <c r="F881" s="10">
        <v>897.34</v>
      </c>
    </row>
    <row r="882" spans="1:6" ht="105">
      <c r="A882" s="18" t="s">
        <v>1784</v>
      </c>
      <c r="B882" s="19" t="s">
        <v>1785</v>
      </c>
      <c r="C882" s="9" t="s">
        <v>7</v>
      </c>
      <c r="D882" s="9">
        <v>1</v>
      </c>
      <c r="E882" s="21">
        <v>1339.46</v>
      </c>
      <c r="F882" s="21">
        <v>1339.46</v>
      </c>
    </row>
    <row r="883" spans="1:6" ht="75">
      <c r="A883" s="18" t="s">
        <v>1786</v>
      </c>
      <c r="B883" s="19" t="s">
        <v>1787</v>
      </c>
      <c r="C883" s="9" t="s">
        <v>7</v>
      </c>
      <c r="D883" s="9">
        <v>1</v>
      </c>
      <c r="E883" s="10">
        <v>78.98</v>
      </c>
      <c r="F883" s="10">
        <v>78.98</v>
      </c>
    </row>
    <row r="884" spans="1:6" ht="45">
      <c r="A884" s="18" t="s">
        <v>1788</v>
      </c>
      <c r="B884" s="19" t="s">
        <v>1789</v>
      </c>
      <c r="C884" s="9" t="s">
        <v>6</v>
      </c>
      <c r="D884" s="9">
        <v>1</v>
      </c>
      <c r="E884" s="10">
        <v>79.11</v>
      </c>
      <c r="F884" s="10">
        <v>79.11</v>
      </c>
    </row>
    <row r="885" spans="1:6" ht="45">
      <c r="A885" s="18" t="s">
        <v>1790</v>
      </c>
      <c r="B885" s="19" t="s">
        <v>1791</v>
      </c>
      <c r="C885" s="9" t="s">
        <v>6</v>
      </c>
      <c r="D885" s="9">
        <v>1</v>
      </c>
      <c r="E885" s="10">
        <v>55.45</v>
      </c>
      <c r="F885" s="10">
        <v>55.45</v>
      </c>
    </row>
    <row r="886" spans="1:6" ht="75">
      <c r="A886" s="18" t="s">
        <v>1792</v>
      </c>
      <c r="B886" s="19" t="s">
        <v>1793</v>
      </c>
      <c r="C886" s="9" t="s">
        <v>7</v>
      </c>
      <c r="D886" s="9">
        <v>1</v>
      </c>
      <c r="E886" s="10">
        <v>8.8000000000000007</v>
      </c>
      <c r="F886" s="10">
        <v>8.8000000000000007</v>
      </c>
    </row>
    <row r="887" spans="1:6" ht="60">
      <c r="A887" s="18" t="s">
        <v>1794</v>
      </c>
      <c r="B887" s="19" t="s">
        <v>1795</v>
      </c>
      <c r="C887" s="9" t="s">
        <v>7</v>
      </c>
      <c r="D887" s="9">
        <v>1</v>
      </c>
      <c r="E887" s="10">
        <v>114.44</v>
      </c>
      <c r="F887" s="10">
        <v>114.44</v>
      </c>
    </row>
    <row r="888" spans="1:6" ht="60">
      <c r="A888" s="18" t="s">
        <v>1796</v>
      </c>
      <c r="B888" s="19" t="s">
        <v>1797</v>
      </c>
      <c r="C888" s="9" t="s">
        <v>7</v>
      </c>
      <c r="D888" s="9">
        <v>1</v>
      </c>
      <c r="E888" s="10">
        <v>5.07</v>
      </c>
      <c r="F888" s="10">
        <v>5.07</v>
      </c>
    </row>
    <row r="889" spans="1:6" ht="45">
      <c r="A889" s="18" t="s">
        <v>1798</v>
      </c>
      <c r="B889" s="19" t="s">
        <v>1799</v>
      </c>
      <c r="C889" s="9" t="s">
        <v>7</v>
      </c>
      <c r="D889" s="9">
        <v>1</v>
      </c>
      <c r="E889" s="10">
        <v>12.55</v>
      </c>
      <c r="F889" s="10">
        <v>12.55</v>
      </c>
    </row>
    <row r="890" spans="1:6" ht="90">
      <c r="A890" s="18" t="s">
        <v>1800</v>
      </c>
      <c r="B890" s="19" t="s">
        <v>1801</v>
      </c>
      <c r="C890" s="9" t="s">
        <v>7</v>
      </c>
      <c r="D890" s="9">
        <v>1</v>
      </c>
      <c r="E890" s="10">
        <v>215.08</v>
      </c>
      <c r="F890" s="10">
        <v>215.08</v>
      </c>
    </row>
    <row r="891" spans="1:6" ht="105">
      <c r="A891" s="18" t="s">
        <v>1802</v>
      </c>
      <c r="B891" s="19" t="s">
        <v>1803</v>
      </c>
      <c r="C891" s="9" t="s">
        <v>7</v>
      </c>
      <c r="D891" s="9">
        <v>1</v>
      </c>
      <c r="E891" s="10">
        <v>587.41999999999996</v>
      </c>
      <c r="F891" s="10">
        <v>587.41999999999996</v>
      </c>
    </row>
    <row r="892" spans="1:6" ht="60">
      <c r="A892" s="18" t="s">
        <v>1804</v>
      </c>
      <c r="B892" s="19" t="s">
        <v>1805</v>
      </c>
      <c r="C892" s="9" t="s">
        <v>6</v>
      </c>
      <c r="D892" s="9">
        <v>1</v>
      </c>
      <c r="E892" s="10">
        <v>34.69</v>
      </c>
      <c r="F892" s="10">
        <v>34.69</v>
      </c>
    </row>
    <row r="893" spans="1:6" ht="60">
      <c r="A893" s="18" t="s">
        <v>1806</v>
      </c>
      <c r="B893" s="19" t="s">
        <v>1807</v>
      </c>
      <c r="C893" s="9" t="s">
        <v>6</v>
      </c>
      <c r="D893" s="9">
        <v>1</v>
      </c>
      <c r="E893" s="10">
        <v>35.049999999999997</v>
      </c>
      <c r="F893" s="10">
        <v>35.049999999999997</v>
      </c>
    </row>
    <row r="894" spans="1:6" ht="60">
      <c r="A894" s="18" t="s">
        <v>1808</v>
      </c>
      <c r="B894" s="19" t="s">
        <v>1809</v>
      </c>
      <c r="C894" s="9" t="s">
        <v>7</v>
      </c>
      <c r="D894" s="9">
        <v>1</v>
      </c>
      <c r="E894" s="10">
        <v>26.52</v>
      </c>
      <c r="F894" s="10">
        <v>26.52</v>
      </c>
    </row>
    <row r="895" spans="1:6" ht="60">
      <c r="A895" s="18" t="s">
        <v>1810</v>
      </c>
      <c r="B895" s="19" t="s">
        <v>1811</v>
      </c>
      <c r="C895" s="9" t="s">
        <v>7</v>
      </c>
      <c r="D895" s="9">
        <v>1</v>
      </c>
      <c r="E895" s="10">
        <v>16.899999999999999</v>
      </c>
      <c r="F895" s="10">
        <v>16.899999999999999</v>
      </c>
    </row>
    <row r="896" spans="1:6" ht="75">
      <c r="A896" s="18" t="s">
        <v>1812</v>
      </c>
      <c r="B896" s="19" t="s">
        <v>1813</v>
      </c>
      <c r="C896" s="9" t="s">
        <v>7</v>
      </c>
      <c r="D896" s="9">
        <v>1</v>
      </c>
      <c r="E896" s="10">
        <v>10.5</v>
      </c>
      <c r="F896" s="10">
        <v>10.5</v>
      </c>
    </row>
    <row r="897" spans="1:6" ht="60">
      <c r="A897" s="18" t="s">
        <v>1814</v>
      </c>
      <c r="B897" s="19" t="s">
        <v>1815</v>
      </c>
      <c r="C897" s="9" t="s">
        <v>7</v>
      </c>
      <c r="D897" s="9">
        <v>1</v>
      </c>
      <c r="E897" s="10">
        <v>35.200000000000003</v>
      </c>
      <c r="F897" s="10">
        <v>35.200000000000003</v>
      </c>
    </row>
    <row r="898" spans="1:6" ht="75">
      <c r="A898" s="18" t="s">
        <v>1816</v>
      </c>
      <c r="B898" s="19" t="s">
        <v>1817</v>
      </c>
      <c r="C898" s="9" t="s">
        <v>6</v>
      </c>
      <c r="D898" s="9">
        <v>1</v>
      </c>
      <c r="E898" s="10">
        <v>35.729999999999997</v>
      </c>
      <c r="F898" s="10">
        <v>35.729999999999997</v>
      </c>
    </row>
    <row r="899" spans="1:6" ht="75">
      <c r="A899" s="18" t="s">
        <v>1818</v>
      </c>
      <c r="B899" s="19" t="s">
        <v>1819</v>
      </c>
      <c r="C899" s="9" t="s">
        <v>6</v>
      </c>
      <c r="D899" s="9">
        <v>1</v>
      </c>
      <c r="E899" s="10">
        <v>89.98</v>
      </c>
      <c r="F899" s="10">
        <v>89.98</v>
      </c>
    </row>
    <row r="900" spans="1:6" ht="60">
      <c r="A900" s="18" t="s">
        <v>1820</v>
      </c>
      <c r="B900" s="19" t="s">
        <v>1821</v>
      </c>
      <c r="C900" s="9" t="s">
        <v>7</v>
      </c>
      <c r="D900" s="9">
        <v>1</v>
      </c>
      <c r="E900" s="10">
        <v>36.5</v>
      </c>
      <c r="F900" s="10">
        <v>36.5</v>
      </c>
    </row>
    <row r="901" spans="1:6" ht="75">
      <c r="A901" s="18" t="s">
        <v>1822</v>
      </c>
      <c r="B901" s="19" t="s">
        <v>1823</v>
      </c>
      <c r="C901" s="9" t="s">
        <v>6</v>
      </c>
      <c r="D901" s="9">
        <v>1</v>
      </c>
      <c r="E901" s="10">
        <v>63.26</v>
      </c>
      <c r="F901" s="10">
        <v>63.26</v>
      </c>
    </row>
    <row r="902" spans="1:6">
      <c r="A902" s="20" t="s">
        <v>1824</v>
      </c>
      <c r="B902" s="17" t="s">
        <v>1825</v>
      </c>
      <c r="C902" s="9"/>
      <c r="D902" s="9"/>
      <c r="E902" s="10"/>
      <c r="F902" s="10"/>
    </row>
    <row r="903" spans="1:6" ht="90">
      <c r="A903" s="18" t="s">
        <v>1826</v>
      </c>
      <c r="B903" s="19" t="s">
        <v>1827</v>
      </c>
      <c r="C903" s="9" t="s">
        <v>7</v>
      </c>
      <c r="D903" s="9">
        <v>1</v>
      </c>
      <c r="E903" s="21">
        <v>1730.5</v>
      </c>
      <c r="F903" s="21">
        <v>1730.5</v>
      </c>
    </row>
    <row r="904" spans="1:6" ht="75">
      <c r="A904" s="18" t="s">
        <v>1828</v>
      </c>
      <c r="B904" s="19" t="s">
        <v>1829</v>
      </c>
      <c r="C904" s="9" t="s">
        <v>7</v>
      </c>
      <c r="D904" s="9">
        <v>1</v>
      </c>
      <c r="E904" s="10">
        <v>883.98</v>
      </c>
      <c r="F904" s="10">
        <v>883.98</v>
      </c>
    </row>
    <row r="905" spans="1:6" ht="75">
      <c r="A905" s="18" t="s">
        <v>1830</v>
      </c>
      <c r="B905" s="19" t="s">
        <v>1831</v>
      </c>
      <c r="C905" s="9" t="s">
        <v>7</v>
      </c>
      <c r="D905" s="9">
        <v>1</v>
      </c>
      <c r="E905" s="10">
        <v>229.34</v>
      </c>
      <c r="F905" s="10">
        <v>229.34</v>
      </c>
    </row>
    <row r="906" spans="1:6" ht="75">
      <c r="A906" s="18" t="s">
        <v>1832</v>
      </c>
      <c r="B906" s="19" t="s">
        <v>1833</v>
      </c>
      <c r="C906" s="9" t="s">
        <v>7</v>
      </c>
      <c r="D906" s="9">
        <v>1</v>
      </c>
      <c r="E906" s="10">
        <v>249.64</v>
      </c>
      <c r="F906" s="10">
        <v>249.64</v>
      </c>
    </row>
    <row r="907" spans="1:6" ht="60">
      <c r="A907" s="18" t="s">
        <v>1834</v>
      </c>
      <c r="B907" s="19" t="s">
        <v>1835</v>
      </c>
      <c r="C907" s="9" t="s">
        <v>7</v>
      </c>
      <c r="D907" s="9">
        <v>1</v>
      </c>
      <c r="E907" s="10">
        <v>593.27</v>
      </c>
      <c r="F907" s="10">
        <v>593.27</v>
      </c>
    </row>
    <row r="908" spans="1:6" ht="75">
      <c r="A908" s="18" t="s">
        <v>1836</v>
      </c>
      <c r="B908" s="19" t="s">
        <v>1837</v>
      </c>
      <c r="C908" s="9" t="s">
        <v>7</v>
      </c>
      <c r="D908" s="9">
        <v>1</v>
      </c>
      <c r="E908" s="10">
        <v>221.45</v>
      </c>
      <c r="F908" s="10">
        <v>221.45</v>
      </c>
    </row>
    <row r="909" spans="1:6" ht="105">
      <c r="A909" s="18" t="s">
        <v>1838</v>
      </c>
      <c r="B909" s="19" t="s">
        <v>1839</v>
      </c>
      <c r="C909" s="9" t="s">
        <v>7</v>
      </c>
      <c r="D909" s="9">
        <v>1</v>
      </c>
      <c r="E909" s="10">
        <v>319.62</v>
      </c>
      <c r="F909" s="10">
        <v>319.62</v>
      </c>
    </row>
    <row r="910" spans="1:6" ht="60">
      <c r="A910" s="18" t="s">
        <v>1840</v>
      </c>
      <c r="B910" s="19" t="s">
        <v>1841</v>
      </c>
      <c r="C910" s="9" t="s">
        <v>7</v>
      </c>
      <c r="D910" s="9">
        <v>1</v>
      </c>
      <c r="E910" s="10">
        <v>24.74</v>
      </c>
      <c r="F910" s="10">
        <v>24.74</v>
      </c>
    </row>
    <row r="911" spans="1:6" ht="60">
      <c r="A911" s="18" t="s">
        <v>1842</v>
      </c>
      <c r="B911" s="19" t="s">
        <v>1843</v>
      </c>
      <c r="C911" s="9" t="s">
        <v>7</v>
      </c>
      <c r="D911" s="9">
        <v>1</v>
      </c>
      <c r="E911" s="10">
        <v>223.12</v>
      </c>
      <c r="F911" s="10">
        <v>223.12</v>
      </c>
    </row>
    <row r="912" spans="1:6" ht="90">
      <c r="A912" s="18" t="s">
        <v>1844</v>
      </c>
      <c r="B912" s="19" t="s">
        <v>1845</v>
      </c>
      <c r="C912" s="9" t="s">
        <v>7</v>
      </c>
      <c r="D912" s="9">
        <v>1</v>
      </c>
      <c r="E912" s="10">
        <v>718.51</v>
      </c>
      <c r="F912" s="10">
        <v>718.51</v>
      </c>
    </row>
    <row r="913" spans="1:6" ht="90">
      <c r="A913" s="18" t="s">
        <v>17211</v>
      </c>
      <c r="B913" s="19" t="s">
        <v>17212</v>
      </c>
      <c r="C913" s="9" t="s">
        <v>7</v>
      </c>
      <c r="D913" s="9">
        <v>1</v>
      </c>
      <c r="E913" s="21">
        <v>1705.92</v>
      </c>
      <c r="F913" s="21">
        <v>1705.92</v>
      </c>
    </row>
    <row r="914" spans="1:6" ht="90">
      <c r="A914" s="18" t="s">
        <v>17213</v>
      </c>
      <c r="B914" s="19" t="s">
        <v>17214</v>
      </c>
      <c r="C914" s="9" t="s">
        <v>7</v>
      </c>
      <c r="D914" s="9">
        <v>1</v>
      </c>
      <c r="E914" s="21">
        <v>1805.92</v>
      </c>
      <c r="F914" s="21">
        <v>1805.92</v>
      </c>
    </row>
    <row r="915" spans="1:6" ht="90">
      <c r="A915" s="18" t="s">
        <v>17215</v>
      </c>
      <c r="B915" s="19" t="s">
        <v>17216</v>
      </c>
      <c r="C915" s="9" t="s">
        <v>7</v>
      </c>
      <c r="D915" s="9">
        <v>1</v>
      </c>
      <c r="E915" s="21">
        <v>1927.35</v>
      </c>
      <c r="F915" s="21">
        <v>1927.35</v>
      </c>
    </row>
    <row r="916" spans="1:6" ht="30">
      <c r="A916" s="18" t="s">
        <v>17217</v>
      </c>
      <c r="B916" s="19" t="s">
        <v>17218</v>
      </c>
      <c r="C916" s="9" t="s">
        <v>6</v>
      </c>
      <c r="D916" s="9">
        <v>1</v>
      </c>
      <c r="E916" s="10">
        <v>119.91</v>
      </c>
      <c r="F916" s="10">
        <v>119.91</v>
      </c>
    </row>
    <row r="917" spans="1:6" ht="30">
      <c r="A917" s="18" t="s">
        <v>17219</v>
      </c>
      <c r="B917" s="19" t="s">
        <v>17220</v>
      </c>
      <c r="C917" s="9" t="s">
        <v>6</v>
      </c>
      <c r="D917" s="9">
        <v>1</v>
      </c>
      <c r="E917" s="10">
        <v>166.07</v>
      </c>
      <c r="F917" s="10">
        <v>166.07</v>
      </c>
    </row>
    <row r="918" spans="1:6" ht="30">
      <c r="A918" s="18" t="s">
        <v>17221</v>
      </c>
      <c r="B918" s="19" t="s">
        <v>17222</v>
      </c>
      <c r="C918" s="9" t="s">
        <v>6</v>
      </c>
      <c r="D918" s="9">
        <v>1</v>
      </c>
      <c r="E918" s="10">
        <v>196.9</v>
      </c>
      <c r="F918" s="10">
        <v>196.9</v>
      </c>
    </row>
    <row r="919" spans="1:6" ht="30">
      <c r="A919" s="18" t="s">
        <v>17223</v>
      </c>
      <c r="B919" s="19" t="s">
        <v>17224</v>
      </c>
      <c r="C919" s="9" t="s">
        <v>6</v>
      </c>
      <c r="D919" s="9">
        <v>1</v>
      </c>
      <c r="E919" s="10">
        <v>264.56</v>
      </c>
      <c r="F919" s="10">
        <v>264.56</v>
      </c>
    </row>
    <row r="920" spans="1:6">
      <c r="A920" s="18" t="s">
        <v>17225</v>
      </c>
      <c r="B920" s="19" t="s">
        <v>17226</v>
      </c>
      <c r="C920" s="9" t="s">
        <v>7</v>
      </c>
      <c r="D920" s="9">
        <v>1</v>
      </c>
      <c r="E920" s="10">
        <v>184.84</v>
      </c>
      <c r="F920" s="10">
        <v>184.84</v>
      </c>
    </row>
    <row r="921" spans="1:6" ht="30">
      <c r="A921" s="18" t="s">
        <v>17227</v>
      </c>
      <c r="B921" s="19" t="s">
        <v>17228</v>
      </c>
      <c r="C921" s="9" t="s">
        <v>7</v>
      </c>
      <c r="D921" s="9">
        <v>1</v>
      </c>
      <c r="E921" s="10">
        <v>410.06</v>
      </c>
      <c r="F921" s="10">
        <v>410.06</v>
      </c>
    </row>
    <row r="922" spans="1:6">
      <c r="A922" s="18" t="s">
        <v>17229</v>
      </c>
      <c r="B922" s="19" t="s">
        <v>17230</v>
      </c>
      <c r="C922" s="9" t="s">
        <v>7</v>
      </c>
      <c r="D922" s="9">
        <v>1</v>
      </c>
      <c r="E922" s="10">
        <v>501.03</v>
      </c>
      <c r="F922" s="10">
        <v>501.03</v>
      </c>
    </row>
    <row r="923" spans="1:6">
      <c r="A923" s="18" t="s">
        <v>17231</v>
      </c>
      <c r="B923" s="19" t="s">
        <v>17232</v>
      </c>
      <c r="C923" s="9" t="s">
        <v>7</v>
      </c>
      <c r="D923" s="9">
        <v>1</v>
      </c>
      <c r="E923" s="21">
        <v>1064.48</v>
      </c>
      <c r="F923" s="21">
        <v>1064.48</v>
      </c>
    </row>
    <row r="924" spans="1:6" ht="30">
      <c r="A924" s="18" t="s">
        <v>17233</v>
      </c>
      <c r="B924" s="19" t="s">
        <v>17234</v>
      </c>
      <c r="C924" s="9" t="s">
        <v>7</v>
      </c>
      <c r="D924" s="9">
        <v>1</v>
      </c>
      <c r="E924" s="10">
        <v>71.239999999999995</v>
      </c>
      <c r="F924" s="10">
        <v>71.239999999999995</v>
      </c>
    </row>
    <row r="925" spans="1:6" ht="30">
      <c r="A925" s="18" t="s">
        <v>17235</v>
      </c>
      <c r="B925" s="19" t="s">
        <v>17236</v>
      </c>
      <c r="C925" s="9" t="s">
        <v>7</v>
      </c>
      <c r="D925" s="9">
        <v>1</v>
      </c>
      <c r="E925" s="10">
        <v>107.1</v>
      </c>
      <c r="F925" s="10">
        <v>107.1</v>
      </c>
    </row>
    <row r="926" spans="1:6" ht="30">
      <c r="A926" s="18" t="s">
        <v>17237</v>
      </c>
      <c r="B926" s="19" t="s">
        <v>17238</v>
      </c>
      <c r="C926" s="9" t="s">
        <v>7</v>
      </c>
      <c r="D926" s="9">
        <v>1</v>
      </c>
      <c r="E926" s="10">
        <v>166.36</v>
      </c>
      <c r="F926" s="10">
        <v>166.36</v>
      </c>
    </row>
    <row r="927" spans="1:6" ht="30">
      <c r="A927" s="18" t="s">
        <v>17239</v>
      </c>
      <c r="B927" s="19" t="s">
        <v>17240</v>
      </c>
      <c r="C927" s="9" t="s">
        <v>7</v>
      </c>
      <c r="D927" s="9">
        <v>1</v>
      </c>
      <c r="E927" s="10">
        <v>304.5</v>
      </c>
      <c r="F927" s="10">
        <v>304.5</v>
      </c>
    </row>
    <row r="928" spans="1:6" ht="30">
      <c r="A928" s="18" t="s">
        <v>17241</v>
      </c>
      <c r="B928" s="19" t="s">
        <v>17242</v>
      </c>
      <c r="C928" s="9" t="s">
        <v>7</v>
      </c>
      <c r="D928" s="9">
        <v>1</v>
      </c>
      <c r="E928" s="10">
        <v>54.29</v>
      </c>
      <c r="F928" s="10">
        <v>54.29</v>
      </c>
    </row>
    <row r="929" spans="1:6" ht="30">
      <c r="A929" s="18" t="s">
        <v>17243</v>
      </c>
      <c r="B929" s="19" t="s">
        <v>17244</v>
      </c>
      <c r="C929" s="9" t="s">
        <v>7</v>
      </c>
      <c r="D929" s="9">
        <v>1</v>
      </c>
      <c r="E929" s="10">
        <v>80.83</v>
      </c>
      <c r="F929" s="10">
        <v>80.83</v>
      </c>
    </row>
    <row r="930" spans="1:6" ht="30">
      <c r="A930" s="18" t="s">
        <v>17245</v>
      </c>
      <c r="B930" s="19" t="s">
        <v>17246</v>
      </c>
      <c r="C930" s="9" t="s">
        <v>7</v>
      </c>
      <c r="D930" s="9">
        <v>1</v>
      </c>
      <c r="E930" s="10">
        <v>141.78</v>
      </c>
      <c r="F930" s="10">
        <v>141.78</v>
      </c>
    </row>
    <row r="931" spans="1:6" ht="30">
      <c r="A931" s="18" t="s">
        <v>17247</v>
      </c>
      <c r="B931" s="19" t="s">
        <v>17248</v>
      </c>
      <c r="C931" s="9" t="s">
        <v>7</v>
      </c>
      <c r="D931" s="9">
        <v>1</v>
      </c>
      <c r="E931" s="10">
        <v>249.97</v>
      </c>
      <c r="F931" s="10">
        <v>249.97</v>
      </c>
    </row>
    <row r="932" spans="1:6" ht="30">
      <c r="A932" s="18" t="s">
        <v>17249</v>
      </c>
      <c r="B932" s="19" t="s">
        <v>17250</v>
      </c>
      <c r="C932" s="9" t="s">
        <v>7</v>
      </c>
      <c r="D932" s="9">
        <v>1</v>
      </c>
      <c r="E932" s="10">
        <v>56.62</v>
      </c>
      <c r="F932" s="10">
        <v>56.62</v>
      </c>
    </row>
    <row r="933" spans="1:6" ht="30">
      <c r="A933" s="18" t="s">
        <v>17251</v>
      </c>
      <c r="B933" s="19" t="s">
        <v>17252</v>
      </c>
      <c r="C933" s="9" t="s">
        <v>7</v>
      </c>
      <c r="D933" s="9">
        <v>1</v>
      </c>
      <c r="E933" s="10">
        <v>84.75</v>
      </c>
      <c r="F933" s="10">
        <v>84.75</v>
      </c>
    </row>
    <row r="934" spans="1:6" ht="30">
      <c r="A934" s="18" t="s">
        <v>17253</v>
      </c>
      <c r="B934" s="19" t="s">
        <v>17254</v>
      </c>
      <c r="C934" s="9" t="s">
        <v>7</v>
      </c>
      <c r="D934" s="9">
        <v>1</v>
      </c>
      <c r="E934" s="10">
        <v>147</v>
      </c>
      <c r="F934" s="10">
        <v>147</v>
      </c>
    </row>
    <row r="935" spans="1:6" ht="30">
      <c r="A935" s="18" t="s">
        <v>17255</v>
      </c>
      <c r="B935" s="19" t="s">
        <v>17256</v>
      </c>
      <c r="C935" s="9" t="s">
        <v>7</v>
      </c>
      <c r="D935" s="9">
        <v>1</v>
      </c>
      <c r="E935" s="10">
        <v>250.51</v>
      </c>
      <c r="F935" s="10">
        <v>250.51</v>
      </c>
    </row>
    <row r="936" spans="1:6" ht="30">
      <c r="A936" s="18" t="s">
        <v>17257</v>
      </c>
      <c r="B936" s="19" t="s">
        <v>17258</v>
      </c>
      <c r="C936" s="9" t="s">
        <v>7</v>
      </c>
      <c r="D936" s="9">
        <v>1</v>
      </c>
      <c r="E936" s="10">
        <v>347.02</v>
      </c>
      <c r="F936" s="10">
        <v>347.02</v>
      </c>
    </row>
    <row r="937" spans="1:6" ht="30">
      <c r="A937" s="18" t="s">
        <v>17259</v>
      </c>
      <c r="B937" s="19" t="s">
        <v>17260</v>
      </c>
      <c r="C937" s="9" t="s">
        <v>7</v>
      </c>
      <c r="D937" s="9">
        <v>1</v>
      </c>
      <c r="E937" s="10">
        <v>578.47</v>
      </c>
      <c r="F937" s="10">
        <v>578.47</v>
      </c>
    </row>
    <row r="938" spans="1:6" ht="30">
      <c r="A938" s="18" t="s">
        <v>17261</v>
      </c>
      <c r="B938" s="19" t="s">
        <v>17262</v>
      </c>
      <c r="C938" s="9" t="s">
        <v>7</v>
      </c>
      <c r="D938" s="9">
        <v>1</v>
      </c>
      <c r="E938" s="10">
        <v>759.94</v>
      </c>
      <c r="F938" s="10">
        <v>759.94</v>
      </c>
    </row>
    <row r="939" spans="1:6" ht="30">
      <c r="A939" s="18" t="s">
        <v>17263</v>
      </c>
      <c r="B939" s="19" t="s">
        <v>17264</v>
      </c>
      <c r="C939" s="9" t="s">
        <v>7</v>
      </c>
      <c r="D939" s="9">
        <v>1</v>
      </c>
      <c r="E939" s="21">
        <v>1172.1300000000001</v>
      </c>
      <c r="F939" s="21">
        <v>1172.1300000000001</v>
      </c>
    </row>
    <row r="940" spans="1:6" ht="30">
      <c r="A940" s="18" t="s">
        <v>17265</v>
      </c>
      <c r="B940" s="19" t="s">
        <v>17266</v>
      </c>
      <c r="C940" s="9" t="s">
        <v>7</v>
      </c>
      <c r="D940" s="9">
        <v>1</v>
      </c>
      <c r="E940" s="10">
        <v>209.87</v>
      </c>
      <c r="F940" s="10">
        <v>209.87</v>
      </c>
    </row>
    <row r="941" spans="1:6" ht="30">
      <c r="A941" s="18" t="s">
        <v>17267</v>
      </c>
      <c r="B941" s="19" t="s">
        <v>17268</v>
      </c>
      <c r="C941" s="9" t="s">
        <v>7</v>
      </c>
      <c r="D941" s="9">
        <v>1</v>
      </c>
      <c r="E941" s="10">
        <v>359.39</v>
      </c>
      <c r="F941" s="10">
        <v>359.39</v>
      </c>
    </row>
    <row r="942" spans="1:6" ht="30">
      <c r="A942" s="18" t="s">
        <v>17269</v>
      </c>
      <c r="B942" s="19" t="s">
        <v>17270</v>
      </c>
      <c r="C942" s="9" t="s">
        <v>7</v>
      </c>
      <c r="D942" s="9">
        <v>1</v>
      </c>
      <c r="E942" s="10">
        <v>457.8</v>
      </c>
      <c r="F942" s="10">
        <v>457.8</v>
      </c>
    </row>
    <row r="943" spans="1:6" ht="30">
      <c r="A943" s="18" t="s">
        <v>17271</v>
      </c>
      <c r="B943" s="19" t="s">
        <v>17272</v>
      </c>
      <c r="C943" s="9" t="s">
        <v>7</v>
      </c>
      <c r="D943" s="9">
        <v>1</v>
      </c>
      <c r="E943" s="10">
        <v>739.07</v>
      </c>
      <c r="F943" s="10">
        <v>739.07</v>
      </c>
    </row>
    <row r="944" spans="1:6" ht="60">
      <c r="A944" s="18" t="s">
        <v>17273</v>
      </c>
      <c r="B944" s="19" t="s">
        <v>17274</v>
      </c>
      <c r="C944" s="9" t="s">
        <v>7</v>
      </c>
      <c r="D944" s="9">
        <v>1</v>
      </c>
      <c r="E944" s="10">
        <v>128.36000000000001</v>
      </c>
      <c r="F944" s="10">
        <v>128.36000000000001</v>
      </c>
    </row>
    <row r="945" spans="1:6" ht="60">
      <c r="A945" s="18" t="s">
        <v>17275</v>
      </c>
      <c r="B945" s="19" t="s">
        <v>17276</v>
      </c>
      <c r="C945" s="9" t="s">
        <v>7</v>
      </c>
      <c r="D945" s="9">
        <v>1</v>
      </c>
      <c r="E945" s="10">
        <v>208.72</v>
      </c>
      <c r="F945" s="10">
        <v>208.72</v>
      </c>
    </row>
    <row r="946" spans="1:6" ht="60">
      <c r="A946" s="18" t="s">
        <v>17277</v>
      </c>
      <c r="B946" s="19" t="s">
        <v>17278</v>
      </c>
      <c r="C946" s="9" t="s">
        <v>7</v>
      </c>
      <c r="D946" s="9">
        <v>1</v>
      </c>
      <c r="E946" s="10">
        <v>262.77999999999997</v>
      </c>
      <c r="F946" s="10">
        <v>262.77999999999997</v>
      </c>
    </row>
    <row r="947" spans="1:6" ht="45">
      <c r="A947" s="18" t="s">
        <v>17279</v>
      </c>
      <c r="B947" s="19" t="s">
        <v>17280</v>
      </c>
      <c r="C947" s="9" t="s">
        <v>7</v>
      </c>
      <c r="D947" s="9">
        <v>1</v>
      </c>
      <c r="E947" s="10">
        <v>123.76</v>
      </c>
      <c r="F947" s="10">
        <v>123.76</v>
      </c>
    </row>
    <row r="948" spans="1:6" ht="45">
      <c r="A948" s="18" t="s">
        <v>17281</v>
      </c>
      <c r="B948" s="19" t="s">
        <v>17282</v>
      </c>
      <c r="C948" s="9" t="s">
        <v>7</v>
      </c>
      <c r="D948" s="9">
        <v>1</v>
      </c>
      <c r="E948" s="10">
        <v>130.66</v>
      </c>
      <c r="F948" s="10">
        <v>130.66</v>
      </c>
    </row>
    <row r="949" spans="1:6" ht="30">
      <c r="A949" s="18" t="s">
        <v>17283</v>
      </c>
      <c r="B949" s="19" t="s">
        <v>17284</v>
      </c>
      <c r="C949" s="9" t="s">
        <v>7</v>
      </c>
      <c r="D949" s="9">
        <v>1</v>
      </c>
      <c r="E949" s="10">
        <v>505.73</v>
      </c>
      <c r="F949" s="10">
        <v>505.73</v>
      </c>
    </row>
    <row r="950" spans="1:6" ht="45">
      <c r="A950" s="18" t="s">
        <v>1846</v>
      </c>
      <c r="B950" s="19" t="s">
        <v>1847</v>
      </c>
      <c r="C950" s="9" t="s">
        <v>7</v>
      </c>
      <c r="D950" s="9">
        <v>1</v>
      </c>
      <c r="E950" s="10">
        <v>412.28</v>
      </c>
      <c r="F950" s="10">
        <v>412.28</v>
      </c>
    </row>
    <row r="951" spans="1:6" ht="105">
      <c r="A951" s="18" t="s">
        <v>1848</v>
      </c>
      <c r="B951" s="19" t="s">
        <v>1849</v>
      </c>
      <c r="C951" s="9" t="s">
        <v>7</v>
      </c>
      <c r="D951" s="9">
        <v>1</v>
      </c>
      <c r="E951" s="21">
        <v>2410.7399999999998</v>
      </c>
      <c r="F951" s="21">
        <v>2410.7399999999998</v>
      </c>
    </row>
    <row r="952" spans="1:6" ht="90">
      <c r="A952" s="18" t="s">
        <v>1850</v>
      </c>
      <c r="B952" s="19" t="s">
        <v>1851</v>
      </c>
      <c r="C952" s="9" t="s">
        <v>7</v>
      </c>
      <c r="D952" s="9">
        <v>1</v>
      </c>
      <c r="E952" s="21">
        <v>2257.14</v>
      </c>
      <c r="F952" s="21">
        <v>2257.14</v>
      </c>
    </row>
    <row r="953" spans="1:6" ht="75">
      <c r="A953" s="18" t="s">
        <v>1852</v>
      </c>
      <c r="B953" s="19" t="s">
        <v>1853</v>
      </c>
      <c r="C953" s="9" t="s">
        <v>7</v>
      </c>
      <c r="D953" s="9">
        <v>1</v>
      </c>
      <c r="E953" s="21">
        <v>2015.54</v>
      </c>
      <c r="F953" s="21">
        <v>2015.54</v>
      </c>
    </row>
    <row r="954" spans="1:6" ht="60">
      <c r="A954" s="18" t="s">
        <v>1854</v>
      </c>
      <c r="B954" s="19" t="s">
        <v>1855</v>
      </c>
      <c r="C954" s="9" t="s">
        <v>7</v>
      </c>
      <c r="D954" s="9">
        <v>1</v>
      </c>
      <c r="E954" s="10">
        <v>107.42</v>
      </c>
      <c r="F954" s="10">
        <v>107.42</v>
      </c>
    </row>
    <row r="955" spans="1:6" ht="45">
      <c r="A955" s="18" t="s">
        <v>1856</v>
      </c>
      <c r="B955" s="19" t="s">
        <v>1857</v>
      </c>
      <c r="C955" s="9" t="s">
        <v>7</v>
      </c>
      <c r="D955" s="9">
        <v>1</v>
      </c>
      <c r="E955" s="10">
        <v>163.92</v>
      </c>
      <c r="F955" s="10">
        <v>163.92</v>
      </c>
    </row>
    <row r="956" spans="1:6" ht="30">
      <c r="A956" s="18" t="s">
        <v>1858</v>
      </c>
      <c r="B956" s="19" t="s">
        <v>1859</v>
      </c>
      <c r="C956" s="9" t="s">
        <v>7</v>
      </c>
      <c r="D956" s="9">
        <v>1</v>
      </c>
      <c r="E956" s="10">
        <v>150.68</v>
      </c>
      <c r="F956" s="10">
        <v>150.68</v>
      </c>
    </row>
    <row r="957" spans="1:6">
      <c r="A957" s="20" t="s">
        <v>1860</v>
      </c>
      <c r="B957" s="17" t="s">
        <v>1861</v>
      </c>
      <c r="C957" s="9"/>
      <c r="D957" s="9"/>
      <c r="E957" s="10"/>
      <c r="F957" s="10"/>
    </row>
    <row r="958" spans="1:6" ht="45">
      <c r="A958" s="18" t="s">
        <v>1862</v>
      </c>
      <c r="B958" s="19" t="s">
        <v>1863</v>
      </c>
      <c r="C958" s="9" t="s">
        <v>4</v>
      </c>
      <c r="D958" s="9">
        <v>1</v>
      </c>
      <c r="E958" s="10">
        <v>5.75</v>
      </c>
      <c r="F958" s="10">
        <v>5.75</v>
      </c>
    </row>
    <row r="959" spans="1:6" ht="60">
      <c r="A959" s="18" t="s">
        <v>1864</v>
      </c>
      <c r="B959" s="19" t="s">
        <v>1865</v>
      </c>
      <c r="C959" s="9" t="s">
        <v>5</v>
      </c>
      <c r="D959" s="9">
        <v>1</v>
      </c>
      <c r="E959" s="21">
        <v>2579.1999999999998</v>
      </c>
      <c r="F959" s="21">
        <v>2579.1999999999998</v>
      </c>
    </row>
    <row r="960" spans="1:6" ht="60">
      <c r="A960" s="18" t="s">
        <v>1866</v>
      </c>
      <c r="B960" s="19" t="s">
        <v>1867</v>
      </c>
      <c r="C960" s="9" t="s">
        <v>4</v>
      </c>
      <c r="D960" s="9">
        <v>1</v>
      </c>
      <c r="E960" s="10">
        <v>19.940000000000001</v>
      </c>
      <c r="F960" s="10">
        <v>19.940000000000001</v>
      </c>
    </row>
    <row r="961" spans="1:6" ht="45">
      <c r="A961" s="18" t="s">
        <v>1868</v>
      </c>
      <c r="B961" s="19" t="s">
        <v>1869</v>
      </c>
      <c r="C961" s="9" t="s">
        <v>4</v>
      </c>
      <c r="D961" s="9">
        <v>1</v>
      </c>
      <c r="E961" s="10">
        <v>20.309999999999999</v>
      </c>
      <c r="F961" s="10">
        <v>20.309999999999999</v>
      </c>
    </row>
    <row r="962" spans="1:6" ht="45">
      <c r="A962" s="18" t="s">
        <v>1870</v>
      </c>
      <c r="B962" s="19" t="s">
        <v>1871</v>
      </c>
      <c r="C962" s="9" t="s">
        <v>4</v>
      </c>
      <c r="D962" s="9">
        <v>1</v>
      </c>
      <c r="E962" s="21">
        <v>1380.18</v>
      </c>
      <c r="F962" s="21">
        <v>1380.18</v>
      </c>
    </row>
    <row r="963" spans="1:6" ht="90">
      <c r="A963" s="18" t="s">
        <v>1872</v>
      </c>
      <c r="B963" s="19" t="s">
        <v>1873</v>
      </c>
      <c r="C963" s="9" t="s">
        <v>4</v>
      </c>
      <c r="D963" s="9">
        <v>1</v>
      </c>
      <c r="E963" s="10">
        <v>54.23</v>
      </c>
      <c r="F963" s="10">
        <v>54.23</v>
      </c>
    </row>
    <row r="964" spans="1:6" ht="45">
      <c r="A964" s="18" t="s">
        <v>1874</v>
      </c>
      <c r="B964" s="19" t="s">
        <v>1875</v>
      </c>
      <c r="C964" s="9" t="s">
        <v>4</v>
      </c>
      <c r="D964" s="9">
        <v>1</v>
      </c>
      <c r="E964" s="10">
        <v>47.89</v>
      </c>
      <c r="F964" s="10">
        <v>47.89</v>
      </c>
    </row>
    <row r="965" spans="1:6" ht="60">
      <c r="A965" s="18" t="s">
        <v>1876</v>
      </c>
      <c r="B965" s="19" t="s">
        <v>1877</v>
      </c>
      <c r="C965" s="9" t="s">
        <v>4</v>
      </c>
      <c r="D965" s="9">
        <v>1</v>
      </c>
      <c r="E965" s="10">
        <v>234</v>
      </c>
      <c r="F965" s="10">
        <v>234</v>
      </c>
    </row>
    <row r="966" spans="1:6" ht="60">
      <c r="A966" s="18" t="s">
        <v>1878</v>
      </c>
      <c r="B966" s="19" t="s">
        <v>1879</v>
      </c>
      <c r="C966" s="9" t="s">
        <v>4</v>
      </c>
      <c r="D966" s="9">
        <v>1</v>
      </c>
      <c r="E966" s="10">
        <v>653.46</v>
      </c>
      <c r="F966" s="10">
        <v>653.46</v>
      </c>
    </row>
    <row r="967" spans="1:6" ht="45">
      <c r="A967" s="18" t="s">
        <v>1880</v>
      </c>
      <c r="B967" s="19" t="s">
        <v>1881</v>
      </c>
      <c r="C967" s="9" t="s">
        <v>4</v>
      </c>
      <c r="D967" s="9">
        <v>1</v>
      </c>
      <c r="E967" s="10">
        <v>67.17</v>
      </c>
      <c r="F967" s="10">
        <v>67.17</v>
      </c>
    </row>
    <row r="968" spans="1:6" ht="90">
      <c r="A968" s="18" t="s">
        <v>1882</v>
      </c>
      <c r="B968" s="19" t="s">
        <v>1883</v>
      </c>
      <c r="C968" s="9" t="s">
        <v>4</v>
      </c>
      <c r="D968" s="9">
        <v>1</v>
      </c>
      <c r="E968" s="10">
        <v>232.27</v>
      </c>
      <c r="F968" s="10">
        <v>232.27</v>
      </c>
    </row>
    <row r="969" spans="1:6" ht="45">
      <c r="A969" s="18" t="s">
        <v>1884</v>
      </c>
      <c r="B969" s="19" t="s">
        <v>1885</v>
      </c>
      <c r="C969" s="9" t="s">
        <v>5</v>
      </c>
      <c r="D969" s="9">
        <v>1</v>
      </c>
      <c r="E969" s="10">
        <v>556.29</v>
      </c>
      <c r="F969" s="10">
        <v>556.29</v>
      </c>
    </row>
    <row r="970" spans="1:6" ht="60">
      <c r="A970" s="18" t="s">
        <v>1886</v>
      </c>
      <c r="B970" s="19" t="s">
        <v>1887</v>
      </c>
      <c r="C970" s="9" t="s">
        <v>4</v>
      </c>
      <c r="D970" s="9">
        <v>1</v>
      </c>
      <c r="E970" s="10">
        <v>19.62</v>
      </c>
      <c r="F970" s="10">
        <v>19.62</v>
      </c>
    </row>
    <row r="971" spans="1:6">
      <c r="A971" s="20" t="s">
        <v>1888</v>
      </c>
      <c r="B971" s="17" t="s">
        <v>3893</v>
      </c>
      <c r="C971" s="9"/>
      <c r="D971" s="9"/>
      <c r="E971" s="10"/>
      <c r="F971" s="10"/>
    </row>
    <row r="972" spans="1:6" ht="30">
      <c r="A972" s="18" t="s">
        <v>1889</v>
      </c>
      <c r="B972" s="19" t="s">
        <v>1890</v>
      </c>
      <c r="C972" s="9" t="s">
        <v>7</v>
      </c>
      <c r="D972" s="9">
        <v>1</v>
      </c>
      <c r="E972" s="10">
        <v>35.94</v>
      </c>
      <c r="F972" s="10">
        <v>35.94</v>
      </c>
    </row>
    <row r="973" spans="1:6">
      <c r="A973" s="18" t="s">
        <v>1891</v>
      </c>
      <c r="B973" s="19" t="s">
        <v>1892</v>
      </c>
      <c r="C973" s="9" t="s">
        <v>7</v>
      </c>
      <c r="D973" s="9">
        <v>1</v>
      </c>
      <c r="E973" s="10">
        <v>9.2799999999999994</v>
      </c>
      <c r="F973" s="10">
        <v>9.2799999999999994</v>
      </c>
    </row>
    <row r="974" spans="1:6" ht="30">
      <c r="A974" s="18" t="s">
        <v>1893</v>
      </c>
      <c r="B974" s="19" t="s">
        <v>1894</v>
      </c>
      <c r="C974" s="9" t="s">
        <v>6</v>
      </c>
      <c r="D974" s="9">
        <v>1</v>
      </c>
      <c r="E974" s="10">
        <v>3.69</v>
      </c>
      <c r="F974" s="10">
        <v>3.69</v>
      </c>
    </row>
    <row r="975" spans="1:6" ht="45">
      <c r="A975" s="18" t="s">
        <v>17285</v>
      </c>
      <c r="B975" s="19" t="s">
        <v>17286</v>
      </c>
      <c r="C975" s="9" t="s">
        <v>7</v>
      </c>
      <c r="D975" s="9">
        <v>1</v>
      </c>
      <c r="E975" s="10">
        <v>479.43</v>
      </c>
      <c r="F975" s="10">
        <v>479.43</v>
      </c>
    </row>
    <row r="976" spans="1:6" ht="45">
      <c r="A976" s="18" t="s">
        <v>17287</v>
      </c>
      <c r="B976" s="19" t="s">
        <v>17288</v>
      </c>
      <c r="C976" s="9" t="s">
        <v>7</v>
      </c>
      <c r="D976" s="9">
        <v>1</v>
      </c>
      <c r="E976" s="10">
        <v>545.6</v>
      </c>
      <c r="F976" s="10">
        <v>545.6</v>
      </c>
    </row>
    <row r="977" spans="1:6" ht="45">
      <c r="A977" s="18" t="s">
        <v>17289</v>
      </c>
      <c r="B977" s="19" t="s">
        <v>17290</v>
      </c>
      <c r="C977" s="9" t="s">
        <v>7</v>
      </c>
      <c r="D977" s="9">
        <v>1</v>
      </c>
      <c r="E977" s="10">
        <v>653.42999999999995</v>
      </c>
      <c r="F977" s="10">
        <v>653.42999999999995</v>
      </c>
    </row>
    <row r="978" spans="1:6" ht="45">
      <c r="A978" s="18" t="s">
        <v>17291</v>
      </c>
      <c r="B978" s="19" t="s">
        <v>17292</v>
      </c>
      <c r="C978" s="9" t="s">
        <v>7</v>
      </c>
      <c r="D978" s="9">
        <v>1</v>
      </c>
      <c r="E978" s="10">
        <v>792.08</v>
      </c>
      <c r="F978" s="10">
        <v>792.08</v>
      </c>
    </row>
    <row r="979" spans="1:6" ht="45">
      <c r="A979" s="18" t="s">
        <v>17293</v>
      </c>
      <c r="B979" s="19" t="s">
        <v>17294</v>
      </c>
      <c r="C979" s="9" t="s">
        <v>7</v>
      </c>
      <c r="D979" s="9">
        <v>1</v>
      </c>
      <c r="E979" s="21">
        <v>1990.52</v>
      </c>
      <c r="F979" s="21">
        <v>1990.52</v>
      </c>
    </row>
    <row r="980" spans="1:6" ht="45">
      <c r="A980" s="18" t="s">
        <v>17295</v>
      </c>
      <c r="B980" s="19" t="s">
        <v>17296</v>
      </c>
      <c r="C980" s="9" t="s">
        <v>7</v>
      </c>
      <c r="D980" s="9">
        <v>1</v>
      </c>
      <c r="E980" s="21">
        <v>2117.33</v>
      </c>
      <c r="F980" s="21">
        <v>2117.33</v>
      </c>
    </row>
    <row r="981" spans="1:6" ht="45">
      <c r="A981" s="18" t="s">
        <v>17297</v>
      </c>
      <c r="B981" s="19" t="s">
        <v>17298</v>
      </c>
      <c r="C981" s="9" t="s">
        <v>7</v>
      </c>
      <c r="D981" s="9">
        <v>1</v>
      </c>
      <c r="E981" s="21">
        <v>2434.44</v>
      </c>
      <c r="F981" s="21">
        <v>2434.44</v>
      </c>
    </row>
    <row r="982" spans="1:6" ht="45">
      <c r="A982" s="18" t="s">
        <v>17299</v>
      </c>
      <c r="B982" s="19" t="s">
        <v>17300</v>
      </c>
      <c r="C982" s="9" t="s">
        <v>7</v>
      </c>
      <c r="D982" s="9">
        <v>1</v>
      </c>
      <c r="E982" s="21">
        <v>2587.59</v>
      </c>
      <c r="F982" s="21">
        <v>2587.59</v>
      </c>
    </row>
    <row r="983" spans="1:6" ht="45">
      <c r="A983" s="18" t="s">
        <v>17301</v>
      </c>
      <c r="B983" s="19" t="s">
        <v>17302</v>
      </c>
      <c r="C983" s="9" t="s">
        <v>7</v>
      </c>
      <c r="D983" s="9">
        <v>1</v>
      </c>
      <c r="E983" s="21">
        <v>1730.95</v>
      </c>
      <c r="F983" s="21">
        <v>1730.95</v>
      </c>
    </row>
    <row r="984" spans="1:6" ht="45">
      <c r="A984" s="18" t="s">
        <v>17303</v>
      </c>
      <c r="B984" s="19" t="s">
        <v>17304</v>
      </c>
      <c r="C984" s="9" t="s">
        <v>7</v>
      </c>
      <c r="D984" s="9">
        <v>1</v>
      </c>
      <c r="E984" s="10">
        <v>99.17</v>
      </c>
      <c r="F984" s="10">
        <v>99.17</v>
      </c>
    </row>
    <row r="985" spans="1:6" ht="45">
      <c r="A985" s="18" t="s">
        <v>17305</v>
      </c>
      <c r="B985" s="19" t="s">
        <v>17306</v>
      </c>
      <c r="C985" s="9" t="s">
        <v>7</v>
      </c>
      <c r="D985" s="9">
        <v>1</v>
      </c>
      <c r="E985" s="10">
        <v>106.17</v>
      </c>
      <c r="F985" s="10">
        <v>106.17</v>
      </c>
    </row>
    <row r="986" spans="1:6" ht="45">
      <c r="A986" s="18" t="s">
        <v>17307</v>
      </c>
      <c r="B986" s="19" t="s">
        <v>17308</v>
      </c>
      <c r="C986" s="9" t="s">
        <v>7</v>
      </c>
      <c r="D986" s="9">
        <v>1</v>
      </c>
      <c r="E986" s="10">
        <v>31.89</v>
      </c>
      <c r="F986" s="10">
        <v>31.89</v>
      </c>
    </row>
    <row r="987" spans="1:6" ht="45">
      <c r="A987" s="18" t="s">
        <v>17309</v>
      </c>
      <c r="B987" s="19" t="s">
        <v>17310</v>
      </c>
      <c r="C987" s="9" t="s">
        <v>7</v>
      </c>
      <c r="D987" s="9">
        <v>1</v>
      </c>
      <c r="E987" s="10">
        <v>46.09</v>
      </c>
      <c r="F987" s="10">
        <v>46.09</v>
      </c>
    </row>
    <row r="988" spans="1:6" ht="45">
      <c r="A988" s="18" t="s">
        <v>17311</v>
      </c>
      <c r="B988" s="19" t="s">
        <v>17312</v>
      </c>
      <c r="C988" s="9" t="s">
        <v>7</v>
      </c>
      <c r="D988" s="9">
        <v>1</v>
      </c>
      <c r="E988" s="10">
        <v>159.77000000000001</v>
      </c>
      <c r="F988" s="10">
        <v>159.77000000000001</v>
      </c>
    </row>
    <row r="989" spans="1:6" ht="45">
      <c r="A989" s="18" t="s">
        <v>17313</v>
      </c>
      <c r="B989" s="19" t="s">
        <v>17314</v>
      </c>
      <c r="C989" s="9" t="s">
        <v>7</v>
      </c>
      <c r="D989" s="9">
        <v>1</v>
      </c>
      <c r="E989" s="10">
        <v>165.82</v>
      </c>
      <c r="F989" s="10">
        <v>165.82</v>
      </c>
    </row>
    <row r="990" spans="1:6" ht="30">
      <c r="A990" s="18" t="s">
        <v>17315</v>
      </c>
      <c r="B990" s="19" t="s">
        <v>17316</v>
      </c>
      <c r="C990" s="9" t="s">
        <v>7</v>
      </c>
      <c r="D990" s="9">
        <v>1</v>
      </c>
      <c r="E990" s="10">
        <v>17.18</v>
      </c>
      <c r="F990" s="10">
        <v>17.18</v>
      </c>
    </row>
    <row r="991" spans="1:6" ht="30">
      <c r="A991" s="18" t="s">
        <v>17317</v>
      </c>
      <c r="B991" s="19" t="s">
        <v>17318</v>
      </c>
      <c r="C991" s="9" t="s">
        <v>7</v>
      </c>
      <c r="D991" s="9">
        <v>1</v>
      </c>
      <c r="E991" s="10">
        <v>24.12</v>
      </c>
      <c r="F991" s="10">
        <v>24.12</v>
      </c>
    </row>
    <row r="992" spans="1:6" ht="45">
      <c r="A992" s="18" t="s">
        <v>17319</v>
      </c>
      <c r="B992" s="19" t="s">
        <v>17320</v>
      </c>
      <c r="C992" s="9" t="s">
        <v>7</v>
      </c>
      <c r="D992" s="9">
        <v>1</v>
      </c>
      <c r="E992" s="10">
        <v>73.77</v>
      </c>
      <c r="F992" s="10">
        <v>73.77</v>
      </c>
    </row>
    <row r="993" spans="1:6" ht="45">
      <c r="A993" s="18" t="s">
        <v>17321</v>
      </c>
      <c r="B993" s="19" t="s">
        <v>17322</v>
      </c>
      <c r="C993" s="9" t="s">
        <v>7</v>
      </c>
      <c r="D993" s="9">
        <v>1</v>
      </c>
      <c r="E993" s="10">
        <v>95.75</v>
      </c>
      <c r="F993" s="10">
        <v>95.75</v>
      </c>
    </row>
    <row r="994" spans="1:6" ht="45">
      <c r="A994" s="18" t="s">
        <v>17323</v>
      </c>
      <c r="B994" s="19" t="s">
        <v>17324</v>
      </c>
      <c r="C994" s="9" t="s">
        <v>7</v>
      </c>
      <c r="D994" s="9">
        <v>1</v>
      </c>
      <c r="E994" s="10">
        <v>129.80000000000001</v>
      </c>
      <c r="F994" s="10">
        <v>129.80000000000001</v>
      </c>
    </row>
    <row r="995" spans="1:6" ht="45">
      <c r="A995" s="18" t="s">
        <v>17325</v>
      </c>
      <c r="B995" s="19" t="s">
        <v>17326</v>
      </c>
      <c r="C995" s="9" t="s">
        <v>7</v>
      </c>
      <c r="D995" s="9">
        <v>1</v>
      </c>
      <c r="E995" s="10">
        <v>170.99</v>
      </c>
      <c r="F995" s="10">
        <v>170.99</v>
      </c>
    </row>
    <row r="996" spans="1:6" ht="45">
      <c r="A996" s="18" t="s">
        <v>17327</v>
      </c>
      <c r="B996" s="19" t="s">
        <v>17328</v>
      </c>
      <c r="C996" s="9" t="s">
        <v>7</v>
      </c>
      <c r="D996" s="9">
        <v>1</v>
      </c>
      <c r="E996" s="10">
        <v>227.86</v>
      </c>
      <c r="F996" s="10">
        <v>227.86</v>
      </c>
    </row>
    <row r="997" spans="1:6" ht="45">
      <c r="A997" s="18" t="s">
        <v>17329</v>
      </c>
      <c r="B997" s="19" t="s">
        <v>17330</v>
      </c>
      <c r="C997" s="9" t="s">
        <v>7</v>
      </c>
      <c r="D997" s="9">
        <v>1</v>
      </c>
      <c r="E997" s="10">
        <v>469.08</v>
      </c>
      <c r="F997" s="10">
        <v>469.08</v>
      </c>
    </row>
    <row r="998" spans="1:6" ht="30">
      <c r="A998" s="18" t="s">
        <v>17331</v>
      </c>
      <c r="B998" s="19" t="s">
        <v>17332</v>
      </c>
      <c r="C998" s="9" t="s">
        <v>7</v>
      </c>
      <c r="D998" s="9">
        <v>1</v>
      </c>
      <c r="E998" s="10">
        <v>288.19</v>
      </c>
      <c r="F998" s="10">
        <v>288.19</v>
      </c>
    </row>
    <row r="999" spans="1:6" ht="30">
      <c r="A999" s="18" t="s">
        <v>17333</v>
      </c>
      <c r="B999" s="19" t="s">
        <v>17334</v>
      </c>
      <c r="C999" s="9" t="s">
        <v>7</v>
      </c>
      <c r="D999" s="9">
        <v>1</v>
      </c>
      <c r="E999" s="10">
        <v>80.2</v>
      </c>
      <c r="F999" s="10">
        <v>80.2</v>
      </c>
    </row>
    <row r="1000" spans="1:6">
      <c r="A1000" s="18" t="s">
        <v>17335</v>
      </c>
      <c r="B1000" s="19" t="s">
        <v>17336</v>
      </c>
      <c r="C1000" s="9" t="s">
        <v>6</v>
      </c>
      <c r="D1000" s="9">
        <v>1</v>
      </c>
      <c r="E1000" s="10">
        <v>6.51</v>
      </c>
      <c r="F1000" s="10">
        <v>6.51</v>
      </c>
    </row>
    <row r="1001" spans="1:6" ht="30">
      <c r="A1001" s="18" t="s">
        <v>17337</v>
      </c>
      <c r="B1001" s="19" t="s">
        <v>17338</v>
      </c>
      <c r="C1001" s="9" t="s">
        <v>7</v>
      </c>
      <c r="D1001" s="9">
        <v>1</v>
      </c>
      <c r="E1001" s="10">
        <v>310.16000000000003</v>
      </c>
      <c r="F1001" s="10">
        <v>310.16000000000003</v>
      </c>
    </row>
    <row r="1002" spans="1:6" ht="45">
      <c r="A1002" s="18" t="s">
        <v>17339</v>
      </c>
      <c r="B1002" s="19" t="s">
        <v>17340</v>
      </c>
      <c r="C1002" s="9" t="s">
        <v>7</v>
      </c>
      <c r="D1002" s="9">
        <v>1</v>
      </c>
      <c r="E1002" s="10">
        <v>290.43</v>
      </c>
      <c r="F1002" s="10">
        <v>290.43</v>
      </c>
    </row>
    <row r="1003" spans="1:6" ht="30">
      <c r="A1003" s="18" t="s">
        <v>17341</v>
      </c>
      <c r="B1003" s="19" t="s">
        <v>17342</v>
      </c>
      <c r="C1003" s="9" t="s">
        <v>7</v>
      </c>
      <c r="D1003" s="9">
        <v>1</v>
      </c>
      <c r="E1003" s="10">
        <v>435.33</v>
      </c>
      <c r="F1003" s="10">
        <v>435.33</v>
      </c>
    </row>
    <row r="1004" spans="1:6" ht="30">
      <c r="A1004" s="18" t="s">
        <v>17343</v>
      </c>
      <c r="B1004" s="19" t="s">
        <v>17344</v>
      </c>
      <c r="C1004" s="9" t="s">
        <v>7</v>
      </c>
      <c r="D1004" s="9">
        <v>1</v>
      </c>
      <c r="E1004" s="10">
        <v>513.79</v>
      </c>
      <c r="F1004" s="10">
        <v>513.79</v>
      </c>
    </row>
    <row r="1005" spans="1:6" ht="30">
      <c r="A1005" s="18" t="s">
        <v>17345</v>
      </c>
      <c r="B1005" s="19" t="s">
        <v>17346</v>
      </c>
      <c r="C1005" s="9" t="s">
        <v>7</v>
      </c>
      <c r="D1005" s="9">
        <v>1</v>
      </c>
      <c r="E1005" s="10">
        <v>19.350000000000001</v>
      </c>
      <c r="F1005" s="10">
        <v>19.350000000000001</v>
      </c>
    </row>
    <row r="1006" spans="1:6" ht="30">
      <c r="A1006" s="18" t="s">
        <v>17347</v>
      </c>
      <c r="B1006" s="19" t="s">
        <v>17348</v>
      </c>
      <c r="C1006" s="9" t="s">
        <v>7</v>
      </c>
      <c r="D1006" s="9">
        <v>1</v>
      </c>
      <c r="E1006" s="10">
        <v>32.520000000000003</v>
      </c>
      <c r="F1006" s="10">
        <v>32.520000000000003</v>
      </c>
    </row>
    <row r="1007" spans="1:6" ht="30">
      <c r="A1007" s="18" t="s">
        <v>17349</v>
      </c>
      <c r="B1007" s="19" t="s">
        <v>17350</v>
      </c>
      <c r="C1007" s="9" t="s">
        <v>7</v>
      </c>
      <c r="D1007" s="9">
        <v>1</v>
      </c>
      <c r="E1007" s="10">
        <v>35.26</v>
      </c>
      <c r="F1007" s="10">
        <v>35.26</v>
      </c>
    </row>
    <row r="1008" spans="1:6" ht="30">
      <c r="A1008" s="18" t="s">
        <v>17351</v>
      </c>
      <c r="B1008" s="19" t="s">
        <v>17352</v>
      </c>
      <c r="C1008" s="9" t="s">
        <v>7</v>
      </c>
      <c r="D1008" s="9">
        <v>1</v>
      </c>
      <c r="E1008" s="10">
        <v>50.25</v>
      </c>
      <c r="F1008" s="10">
        <v>50.25</v>
      </c>
    </row>
    <row r="1009" spans="1:6" ht="30">
      <c r="A1009" s="18" t="s">
        <v>17353</v>
      </c>
      <c r="B1009" s="19" t="s">
        <v>17354</v>
      </c>
      <c r="C1009" s="9" t="s">
        <v>6</v>
      </c>
      <c r="D1009" s="9">
        <v>1</v>
      </c>
      <c r="E1009" s="10">
        <v>5.26</v>
      </c>
      <c r="F1009" s="10">
        <v>5.26</v>
      </c>
    </row>
    <row r="1010" spans="1:6" ht="45">
      <c r="A1010" s="18" t="s">
        <v>17355</v>
      </c>
      <c r="B1010" s="19" t="s">
        <v>17356</v>
      </c>
      <c r="C1010" s="9" t="s">
        <v>7</v>
      </c>
      <c r="D1010" s="9">
        <v>1</v>
      </c>
      <c r="E1010" s="21">
        <v>1332.77</v>
      </c>
      <c r="F1010" s="21">
        <v>1332.77</v>
      </c>
    </row>
    <row r="1011" spans="1:6" ht="45">
      <c r="A1011" s="18" t="s">
        <v>17357</v>
      </c>
      <c r="B1011" s="19" t="s">
        <v>17358</v>
      </c>
      <c r="C1011" s="9" t="s">
        <v>7</v>
      </c>
      <c r="D1011" s="9">
        <v>1</v>
      </c>
      <c r="E1011" s="21">
        <v>3984.42</v>
      </c>
      <c r="F1011" s="21">
        <v>3984.42</v>
      </c>
    </row>
    <row r="1012" spans="1:6" ht="75">
      <c r="A1012" s="18" t="s">
        <v>17359</v>
      </c>
      <c r="B1012" s="19" t="s">
        <v>17360</v>
      </c>
      <c r="C1012" s="9" t="s">
        <v>7</v>
      </c>
      <c r="D1012" s="9">
        <v>1</v>
      </c>
      <c r="E1012" s="21">
        <v>3604.9</v>
      </c>
      <c r="F1012" s="21">
        <v>3604.9</v>
      </c>
    </row>
    <row r="1013" spans="1:6" ht="75">
      <c r="A1013" s="18" t="s">
        <v>17361</v>
      </c>
      <c r="B1013" s="19" t="s">
        <v>17362</v>
      </c>
      <c r="C1013" s="9" t="s">
        <v>7</v>
      </c>
      <c r="D1013" s="9">
        <v>1</v>
      </c>
      <c r="E1013" s="21">
        <v>4923.78</v>
      </c>
      <c r="F1013" s="21">
        <v>4923.78</v>
      </c>
    </row>
    <row r="1014" spans="1:6" ht="45">
      <c r="A1014" s="18" t="s">
        <v>17363</v>
      </c>
      <c r="B1014" s="19" t="s">
        <v>17364</v>
      </c>
      <c r="C1014" s="9" t="s">
        <v>7</v>
      </c>
      <c r="D1014" s="9">
        <v>1</v>
      </c>
      <c r="E1014" s="10">
        <v>34.42</v>
      </c>
      <c r="F1014" s="10">
        <v>34.42</v>
      </c>
    </row>
    <row r="1015" spans="1:6" ht="45">
      <c r="A1015" s="18" t="s">
        <v>17365</v>
      </c>
      <c r="B1015" s="19" t="s">
        <v>17366</v>
      </c>
      <c r="C1015" s="9" t="s">
        <v>7</v>
      </c>
      <c r="D1015" s="9">
        <v>1</v>
      </c>
      <c r="E1015" s="10">
        <v>22.94</v>
      </c>
      <c r="F1015" s="10">
        <v>22.94</v>
      </c>
    </row>
    <row r="1016" spans="1:6" ht="30">
      <c r="A1016" s="18" t="s">
        <v>17367</v>
      </c>
      <c r="B1016" s="19" t="s">
        <v>17368</v>
      </c>
      <c r="C1016" s="9" t="s">
        <v>7</v>
      </c>
      <c r="D1016" s="9">
        <v>1</v>
      </c>
      <c r="E1016" s="10">
        <v>35.94</v>
      </c>
      <c r="F1016" s="10">
        <v>35.94</v>
      </c>
    </row>
    <row r="1017" spans="1:6" ht="30">
      <c r="A1017" s="18" t="s">
        <v>17369</v>
      </c>
      <c r="B1017" s="19" t="s">
        <v>17370</v>
      </c>
      <c r="C1017" s="9" t="s">
        <v>7</v>
      </c>
      <c r="D1017" s="9">
        <v>1</v>
      </c>
      <c r="E1017" s="10">
        <v>28.72</v>
      </c>
      <c r="F1017" s="10">
        <v>28.72</v>
      </c>
    </row>
    <row r="1018" spans="1:6" ht="30">
      <c r="A1018" s="18" t="s">
        <v>17371</v>
      </c>
      <c r="B1018" s="19" t="s">
        <v>17372</v>
      </c>
      <c r="C1018" s="9" t="s">
        <v>7</v>
      </c>
      <c r="D1018" s="9">
        <v>1</v>
      </c>
      <c r="E1018" s="10">
        <v>45.81</v>
      </c>
      <c r="F1018" s="10">
        <v>45.81</v>
      </c>
    </row>
    <row r="1019" spans="1:6" ht="30">
      <c r="A1019" s="20" t="s">
        <v>17373</v>
      </c>
      <c r="B1019" s="17" t="s">
        <v>17374</v>
      </c>
      <c r="C1019" s="9"/>
      <c r="D1019" s="9"/>
      <c r="E1019" s="10"/>
      <c r="F1019" s="10"/>
    </row>
    <row r="1020" spans="1:6" ht="30">
      <c r="A1020" s="18" t="s">
        <v>17375</v>
      </c>
      <c r="B1020" s="19" t="s">
        <v>17376</v>
      </c>
      <c r="C1020" s="9" t="s">
        <v>6</v>
      </c>
      <c r="D1020" s="9">
        <v>1</v>
      </c>
      <c r="E1020" s="10">
        <v>23.72</v>
      </c>
      <c r="F1020" s="10">
        <v>23.72</v>
      </c>
    </row>
    <row r="1021" spans="1:6" ht="30">
      <c r="A1021" s="18" t="s">
        <v>17377</v>
      </c>
      <c r="B1021" s="19" t="s">
        <v>17378</v>
      </c>
      <c r="C1021" s="9" t="s">
        <v>6</v>
      </c>
      <c r="D1021" s="9">
        <v>1</v>
      </c>
      <c r="E1021" s="10">
        <v>33.06</v>
      </c>
      <c r="F1021" s="10">
        <v>33.06</v>
      </c>
    </row>
    <row r="1022" spans="1:6" ht="30">
      <c r="A1022" s="18" t="s">
        <v>17379</v>
      </c>
      <c r="B1022" s="19" t="s">
        <v>17380</v>
      </c>
      <c r="C1022" s="9" t="s">
        <v>6</v>
      </c>
      <c r="D1022" s="9">
        <v>1</v>
      </c>
      <c r="E1022" s="10">
        <v>42.11</v>
      </c>
      <c r="F1022" s="10">
        <v>42.11</v>
      </c>
    </row>
    <row r="1023" spans="1:6" ht="30">
      <c r="A1023" s="18" t="s">
        <v>17381</v>
      </c>
      <c r="B1023" s="19" t="s">
        <v>17382</v>
      </c>
      <c r="C1023" s="9" t="s">
        <v>6</v>
      </c>
      <c r="D1023" s="9">
        <v>1</v>
      </c>
      <c r="E1023" s="10">
        <v>51.9</v>
      </c>
      <c r="F1023" s="10">
        <v>51.9</v>
      </c>
    </row>
    <row r="1024" spans="1:6" ht="30">
      <c r="A1024" s="18" t="s">
        <v>17383</v>
      </c>
      <c r="B1024" s="19" t="s">
        <v>17384</v>
      </c>
      <c r="C1024" s="9" t="s">
        <v>6</v>
      </c>
      <c r="D1024" s="9">
        <v>1</v>
      </c>
      <c r="E1024" s="10">
        <v>60.93</v>
      </c>
      <c r="F1024" s="10">
        <v>60.93</v>
      </c>
    </row>
    <row r="1025" spans="1:6" ht="30">
      <c r="A1025" s="18" t="s">
        <v>17385</v>
      </c>
      <c r="B1025" s="19" t="s">
        <v>17386</v>
      </c>
      <c r="C1025" s="9" t="s">
        <v>6</v>
      </c>
      <c r="D1025" s="9">
        <v>1</v>
      </c>
      <c r="E1025" s="10">
        <v>74.8</v>
      </c>
      <c r="F1025" s="10">
        <v>74.8</v>
      </c>
    </row>
    <row r="1026" spans="1:6" ht="30">
      <c r="A1026" s="18" t="s">
        <v>17387</v>
      </c>
      <c r="B1026" s="19" t="s">
        <v>17388</v>
      </c>
      <c r="C1026" s="9" t="s">
        <v>6</v>
      </c>
      <c r="D1026" s="9">
        <v>1</v>
      </c>
      <c r="E1026" s="10">
        <v>96.84</v>
      </c>
      <c r="F1026" s="10">
        <v>96.84</v>
      </c>
    </row>
    <row r="1027" spans="1:6" ht="30">
      <c r="A1027" s="18" t="s">
        <v>17389</v>
      </c>
      <c r="B1027" s="19" t="s">
        <v>17390</v>
      </c>
      <c r="C1027" s="9" t="s">
        <v>6</v>
      </c>
      <c r="D1027" s="9">
        <v>1</v>
      </c>
      <c r="E1027" s="10">
        <v>104.58</v>
      </c>
      <c r="F1027" s="10">
        <v>104.58</v>
      </c>
    </row>
    <row r="1028" spans="1:6" ht="30">
      <c r="A1028" s="18" t="s">
        <v>17391</v>
      </c>
      <c r="B1028" s="19" t="s">
        <v>17392</v>
      </c>
      <c r="C1028" s="9" t="s">
        <v>6</v>
      </c>
      <c r="D1028" s="9">
        <v>1</v>
      </c>
      <c r="E1028" s="10">
        <v>139.63999999999999</v>
      </c>
      <c r="F1028" s="10">
        <v>139.63999999999999</v>
      </c>
    </row>
    <row r="1029" spans="1:6" ht="30">
      <c r="A1029" s="18" t="s">
        <v>17393</v>
      </c>
      <c r="B1029" s="19" t="s">
        <v>17394</v>
      </c>
      <c r="C1029" s="9" t="s">
        <v>7</v>
      </c>
      <c r="D1029" s="9">
        <v>1</v>
      </c>
      <c r="E1029" s="10">
        <v>13.17</v>
      </c>
      <c r="F1029" s="10">
        <v>13.17</v>
      </c>
    </row>
    <row r="1030" spans="1:6" ht="30">
      <c r="A1030" s="18" t="s">
        <v>17395</v>
      </c>
      <c r="B1030" s="19" t="s">
        <v>17396</v>
      </c>
      <c r="C1030" s="9" t="s">
        <v>7</v>
      </c>
      <c r="D1030" s="9">
        <v>1</v>
      </c>
      <c r="E1030" s="10">
        <v>21.71</v>
      </c>
      <c r="F1030" s="10">
        <v>21.71</v>
      </c>
    </row>
    <row r="1031" spans="1:6" ht="45">
      <c r="A1031" s="18" t="s">
        <v>17397</v>
      </c>
      <c r="B1031" s="19" t="s">
        <v>17398</v>
      </c>
      <c r="C1031" s="9" t="s">
        <v>7</v>
      </c>
      <c r="D1031" s="9">
        <v>1</v>
      </c>
      <c r="E1031" s="10">
        <v>36.69</v>
      </c>
      <c r="F1031" s="10">
        <v>36.69</v>
      </c>
    </row>
    <row r="1032" spans="1:6">
      <c r="A1032" s="18" t="s">
        <v>17399</v>
      </c>
      <c r="B1032" s="19" t="s">
        <v>17400</v>
      </c>
      <c r="C1032" s="9" t="s">
        <v>19</v>
      </c>
      <c r="D1032" s="9">
        <v>1</v>
      </c>
      <c r="E1032" s="10">
        <v>78.34</v>
      </c>
      <c r="F1032" s="10">
        <v>78.34</v>
      </c>
    </row>
    <row r="1033" spans="1:6">
      <c r="A1033" s="18" t="s">
        <v>17401</v>
      </c>
      <c r="B1033" s="19" t="s">
        <v>17402</v>
      </c>
      <c r="C1033" s="9" t="s">
        <v>19</v>
      </c>
      <c r="D1033" s="9">
        <v>1</v>
      </c>
      <c r="E1033" s="10">
        <v>93.84</v>
      </c>
      <c r="F1033" s="10">
        <v>93.84</v>
      </c>
    </row>
    <row r="1034" spans="1:6">
      <c r="A1034" s="18" t="s">
        <v>17403</v>
      </c>
      <c r="B1034" s="19" t="s">
        <v>17404</v>
      </c>
      <c r="C1034" s="9" t="s">
        <v>19</v>
      </c>
      <c r="D1034" s="9">
        <v>1</v>
      </c>
      <c r="E1034" s="10">
        <v>103.79</v>
      </c>
      <c r="F1034" s="10">
        <v>103.79</v>
      </c>
    </row>
    <row r="1035" spans="1:6" ht="105">
      <c r="A1035" s="18" t="s">
        <v>17405</v>
      </c>
      <c r="B1035" s="19" t="s">
        <v>17406</v>
      </c>
      <c r="C1035" s="9" t="s">
        <v>6</v>
      </c>
      <c r="D1035" s="9">
        <v>1</v>
      </c>
      <c r="E1035" s="10">
        <v>88.82</v>
      </c>
      <c r="F1035" s="10">
        <v>88.82</v>
      </c>
    </row>
    <row r="1036" spans="1:6" ht="30">
      <c r="A1036" s="18" t="s">
        <v>17407</v>
      </c>
      <c r="B1036" s="19" t="s">
        <v>17408</v>
      </c>
      <c r="C1036" s="9" t="s">
        <v>4</v>
      </c>
      <c r="D1036" s="9">
        <v>1</v>
      </c>
      <c r="E1036" s="10">
        <v>288.20999999999998</v>
      </c>
      <c r="F1036" s="10">
        <v>288.20999999999998</v>
      </c>
    </row>
    <row r="1037" spans="1:6" ht="30">
      <c r="A1037" s="18" t="s">
        <v>17409</v>
      </c>
      <c r="B1037" s="19" t="s">
        <v>17410</v>
      </c>
      <c r="C1037" s="9" t="s">
        <v>4</v>
      </c>
      <c r="D1037" s="9">
        <v>1</v>
      </c>
      <c r="E1037" s="10">
        <v>239.68</v>
      </c>
      <c r="F1037" s="10">
        <v>239.68</v>
      </c>
    </row>
    <row r="1038" spans="1:6" ht="30">
      <c r="A1038" s="18" t="s">
        <v>17411</v>
      </c>
      <c r="B1038" s="19" t="s">
        <v>17412</v>
      </c>
      <c r="C1038" s="9" t="s">
        <v>4</v>
      </c>
      <c r="D1038" s="9">
        <v>1</v>
      </c>
      <c r="E1038" s="10">
        <v>205.01</v>
      </c>
      <c r="F1038" s="10">
        <v>205.01</v>
      </c>
    </row>
    <row r="1039" spans="1:6">
      <c r="A1039" s="20" t="s">
        <v>1895</v>
      </c>
      <c r="B1039" s="17" t="s">
        <v>58</v>
      </c>
      <c r="C1039" s="9"/>
      <c r="D1039" s="9"/>
      <c r="E1039" s="10"/>
      <c r="F1039" s="10"/>
    </row>
    <row r="1040" spans="1:6">
      <c r="A1040" s="20" t="s">
        <v>1896</v>
      </c>
      <c r="B1040" s="17" t="s">
        <v>103</v>
      </c>
      <c r="C1040" s="9"/>
      <c r="D1040" s="9"/>
      <c r="E1040" s="10"/>
      <c r="F1040" s="10"/>
    </row>
    <row r="1041" spans="1:6" ht="75">
      <c r="A1041" s="18" t="s">
        <v>1897</v>
      </c>
      <c r="B1041" s="19" t="s">
        <v>1898</v>
      </c>
      <c r="C1041" s="9" t="s">
        <v>7</v>
      </c>
      <c r="D1041" s="9">
        <v>1</v>
      </c>
      <c r="E1041" s="10">
        <v>569.83000000000004</v>
      </c>
      <c r="F1041" s="10">
        <v>569.83000000000004</v>
      </c>
    </row>
    <row r="1042" spans="1:6" ht="45">
      <c r="A1042" s="18" t="s">
        <v>1899</v>
      </c>
      <c r="B1042" s="19" t="s">
        <v>1900</v>
      </c>
      <c r="C1042" s="9" t="s">
        <v>7</v>
      </c>
      <c r="D1042" s="9">
        <v>1</v>
      </c>
      <c r="E1042" s="10">
        <v>593.13</v>
      </c>
      <c r="F1042" s="10">
        <v>593.13</v>
      </c>
    </row>
    <row r="1043" spans="1:6" ht="45">
      <c r="A1043" s="18" t="s">
        <v>1901</v>
      </c>
      <c r="B1043" s="19" t="s">
        <v>1902</v>
      </c>
      <c r="C1043" s="9" t="s">
        <v>7</v>
      </c>
      <c r="D1043" s="9">
        <v>1</v>
      </c>
      <c r="E1043" s="10">
        <v>70.39</v>
      </c>
      <c r="F1043" s="10">
        <v>70.39</v>
      </c>
    </row>
    <row r="1044" spans="1:6" ht="60">
      <c r="A1044" s="18" t="s">
        <v>1903</v>
      </c>
      <c r="B1044" s="19" t="s">
        <v>1904</v>
      </c>
      <c r="C1044" s="9" t="s">
        <v>7</v>
      </c>
      <c r="D1044" s="9">
        <v>1</v>
      </c>
      <c r="E1044" s="10">
        <v>690.59</v>
      </c>
      <c r="F1044" s="10">
        <v>690.59</v>
      </c>
    </row>
    <row r="1045" spans="1:6" ht="60">
      <c r="A1045" s="18" t="s">
        <v>1905</v>
      </c>
      <c r="B1045" s="19" t="s">
        <v>1906</v>
      </c>
      <c r="C1045" s="9" t="s">
        <v>7</v>
      </c>
      <c r="D1045" s="9">
        <v>1</v>
      </c>
      <c r="E1045" s="10">
        <v>336.43</v>
      </c>
      <c r="F1045" s="10">
        <v>336.43</v>
      </c>
    </row>
    <row r="1046" spans="1:6" ht="75">
      <c r="A1046" s="18" t="s">
        <v>1907</v>
      </c>
      <c r="B1046" s="19" t="s">
        <v>1908</v>
      </c>
      <c r="C1046" s="9" t="s">
        <v>7</v>
      </c>
      <c r="D1046" s="9">
        <v>1</v>
      </c>
      <c r="E1046" s="10">
        <v>402.14</v>
      </c>
      <c r="F1046" s="10">
        <v>402.14</v>
      </c>
    </row>
    <row r="1047" spans="1:6" ht="60">
      <c r="A1047" s="18" t="s">
        <v>1909</v>
      </c>
      <c r="B1047" s="19" t="s">
        <v>1910</v>
      </c>
      <c r="C1047" s="9" t="s">
        <v>7</v>
      </c>
      <c r="D1047" s="9">
        <v>1</v>
      </c>
      <c r="E1047" s="10">
        <v>247.43</v>
      </c>
      <c r="F1047" s="10">
        <v>247.43</v>
      </c>
    </row>
    <row r="1048" spans="1:6" ht="45">
      <c r="A1048" s="18" t="s">
        <v>1911</v>
      </c>
      <c r="B1048" s="19" t="s">
        <v>1912</v>
      </c>
      <c r="C1048" s="9" t="s">
        <v>7</v>
      </c>
      <c r="D1048" s="9">
        <v>1</v>
      </c>
      <c r="E1048" s="10">
        <v>58.38</v>
      </c>
      <c r="F1048" s="10">
        <v>58.38</v>
      </c>
    </row>
    <row r="1049" spans="1:6" ht="60">
      <c r="A1049" s="18" t="s">
        <v>1913</v>
      </c>
      <c r="B1049" s="19" t="s">
        <v>1914</v>
      </c>
      <c r="C1049" s="9" t="s">
        <v>7</v>
      </c>
      <c r="D1049" s="9">
        <v>1</v>
      </c>
      <c r="E1049" s="10">
        <v>326.76</v>
      </c>
      <c r="F1049" s="10">
        <v>326.76</v>
      </c>
    </row>
    <row r="1050" spans="1:6" ht="75">
      <c r="A1050" s="18" t="s">
        <v>1915</v>
      </c>
      <c r="B1050" s="19" t="s">
        <v>1916</v>
      </c>
      <c r="C1050" s="9" t="s">
        <v>7</v>
      </c>
      <c r="D1050" s="9">
        <v>1</v>
      </c>
      <c r="E1050" s="10">
        <v>213.02</v>
      </c>
      <c r="F1050" s="10">
        <v>213.02</v>
      </c>
    </row>
    <row r="1051" spans="1:6" ht="60">
      <c r="A1051" s="18" t="s">
        <v>1917</v>
      </c>
      <c r="B1051" s="19" t="s">
        <v>1918</v>
      </c>
      <c r="C1051" s="9" t="s">
        <v>7</v>
      </c>
      <c r="D1051" s="9">
        <v>1</v>
      </c>
      <c r="E1051" s="10">
        <v>355.16</v>
      </c>
      <c r="F1051" s="10">
        <v>355.16</v>
      </c>
    </row>
    <row r="1052" spans="1:6" ht="60">
      <c r="A1052" s="18" t="s">
        <v>1919</v>
      </c>
      <c r="B1052" s="19" t="s">
        <v>1920</v>
      </c>
      <c r="C1052" s="9" t="s">
        <v>7</v>
      </c>
      <c r="D1052" s="9">
        <v>1</v>
      </c>
      <c r="E1052" s="10">
        <v>135.77000000000001</v>
      </c>
      <c r="F1052" s="10">
        <v>135.77000000000001</v>
      </c>
    </row>
    <row r="1053" spans="1:6" ht="45">
      <c r="A1053" s="18" t="s">
        <v>1921</v>
      </c>
      <c r="B1053" s="19" t="s">
        <v>104</v>
      </c>
      <c r="C1053" s="9" t="s">
        <v>7</v>
      </c>
      <c r="D1053" s="9">
        <v>1</v>
      </c>
      <c r="E1053" s="10">
        <v>535.78</v>
      </c>
      <c r="F1053" s="10">
        <v>535.78</v>
      </c>
    </row>
    <row r="1054" spans="1:6" ht="105">
      <c r="A1054" s="18" t="s">
        <v>1922</v>
      </c>
      <c r="B1054" s="19" t="s">
        <v>1923</v>
      </c>
      <c r="C1054" s="9" t="s">
        <v>7</v>
      </c>
      <c r="D1054" s="9">
        <v>1</v>
      </c>
      <c r="E1054" s="21">
        <v>2120.86</v>
      </c>
      <c r="F1054" s="21">
        <v>2120.86</v>
      </c>
    </row>
    <row r="1055" spans="1:6" ht="105">
      <c r="A1055" s="18" t="s">
        <v>1924</v>
      </c>
      <c r="B1055" s="19" t="s">
        <v>1925</v>
      </c>
      <c r="C1055" s="9" t="s">
        <v>7</v>
      </c>
      <c r="D1055" s="9">
        <v>1</v>
      </c>
      <c r="E1055" s="10">
        <v>935.57</v>
      </c>
      <c r="F1055" s="10">
        <v>935.57</v>
      </c>
    </row>
    <row r="1056" spans="1:6" ht="30">
      <c r="A1056" s="18" t="s">
        <v>1926</v>
      </c>
      <c r="B1056" s="19" t="s">
        <v>1927</v>
      </c>
      <c r="C1056" s="9" t="s">
        <v>7</v>
      </c>
      <c r="D1056" s="9">
        <v>1</v>
      </c>
      <c r="E1056" s="10">
        <v>554.09</v>
      </c>
      <c r="F1056" s="10">
        <v>554.09</v>
      </c>
    </row>
    <row r="1057" spans="1:6" ht="45">
      <c r="A1057" s="18" t="s">
        <v>1928</v>
      </c>
      <c r="B1057" s="19" t="s">
        <v>1929</v>
      </c>
      <c r="C1057" s="9" t="s">
        <v>7</v>
      </c>
      <c r="D1057" s="9">
        <v>1</v>
      </c>
      <c r="E1057" s="10">
        <v>663.09</v>
      </c>
      <c r="F1057" s="10">
        <v>663.09</v>
      </c>
    </row>
    <row r="1058" spans="1:6" ht="60">
      <c r="A1058" s="18" t="s">
        <v>1930</v>
      </c>
      <c r="B1058" s="19" t="s">
        <v>1931</v>
      </c>
      <c r="C1058" s="9" t="s">
        <v>7</v>
      </c>
      <c r="D1058" s="9">
        <v>1</v>
      </c>
      <c r="E1058" s="10">
        <v>935.61</v>
      </c>
      <c r="F1058" s="10">
        <v>935.61</v>
      </c>
    </row>
    <row r="1059" spans="1:6" ht="75">
      <c r="A1059" s="18" t="s">
        <v>1932</v>
      </c>
      <c r="B1059" s="19" t="s">
        <v>1933</v>
      </c>
      <c r="C1059" s="9" t="s">
        <v>7</v>
      </c>
      <c r="D1059" s="9">
        <v>1</v>
      </c>
      <c r="E1059" s="21">
        <v>1642.75</v>
      </c>
      <c r="F1059" s="21">
        <v>1642.75</v>
      </c>
    </row>
    <row r="1060" spans="1:6" ht="45">
      <c r="A1060" s="18" t="s">
        <v>1934</v>
      </c>
      <c r="B1060" s="19" t="s">
        <v>1935</v>
      </c>
      <c r="C1060" s="9" t="s">
        <v>7</v>
      </c>
      <c r="D1060" s="9">
        <v>1</v>
      </c>
      <c r="E1060" s="10">
        <v>345.49</v>
      </c>
      <c r="F1060" s="10">
        <v>345.49</v>
      </c>
    </row>
    <row r="1061" spans="1:6" ht="60">
      <c r="A1061" s="18" t="s">
        <v>1936</v>
      </c>
      <c r="B1061" s="19" t="s">
        <v>1937</v>
      </c>
      <c r="C1061" s="9" t="s">
        <v>7</v>
      </c>
      <c r="D1061" s="9">
        <v>1</v>
      </c>
      <c r="E1061" s="10">
        <v>546.4</v>
      </c>
      <c r="F1061" s="10">
        <v>546.4</v>
      </c>
    </row>
    <row r="1062" spans="1:6" ht="90">
      <c r="A1062" s="18" t="s">
        <v>1938</v>
      </c>
      <c r="B1062" s="19" t="s">
        <v>105</v>
      </c>
      <c r="C1062" s="9" t="s">
        <v>7</v>
      </c>
      <c r="D1062" s="9">
        <v>1</v>
      </c>
      <c r="E1062" s="21">
        <v>2190.5500000000002</v>
      </c>
      <c r="F1062" s="21">
        <v>2190.5500000000002</v>
      </c>
    </row>
    <row r="1063" spans="1:6" ht="75">
      <c r="A1063" s="18" t="s">
        <v>1939</v>
      </c>
      <c r="B1063" s="19" t="s">
        <v>1940</v>
      </c>
      <c r="C1063" s="9" t="s">
        <v>7</v>
      </c>
      <c r="D1063" s="9">
        <v>1</v>
      </c>
      <c r="E1063" s="10">
        <v>953.86</v>
      </c>
      <c r="F1063" s="10">
        <v>953.86</v>
      </c>
    </row>
    <row r="1064" spans="1:6">
      <c r="A1064" s="20" t="s">
        <v>1941</v>
      </c>
      <c r="B1064" s="17" t="s">
        <v>59</v>
      </c>
      <c r="C1064" s="9"/>
      <c r="D1064" s="9"/>
      <c r="E1064" s="10"/>
      <c r="F1064" s="10"/>
    </row>
    <row r="1065" spans="1:6">
      <c r="A1065" s="18" t="s">
        <v>1942</v>
      </c>
      <c r="B1065" s="19" t="s">
        <v>1943</v>
      </c>
      <c r="C1065" s="9" t="s">
        <v>4</v>
      </c>
      <c r="D1065" s="9">
        <v>1</v>
      </c>
      <c r="E1065" s="10">
        <v>449.08</v>
      </c>
      <c r="F1065" s="10">
        <v>449.08</v>
      </c>
    </row>
    <row r="1066" spans="1:6" ht="30">
      <c r="A1066" s="18" t="s">
        <v>1944</v>
      </c>
      <c r="B1066" s="19" t="s">
        <v>1945</v>
      </c>
      <c r="C1066" s="9" t="s">
        <v>4</v>
      </c>
      <c r="D1066" s="9">
        <v>1</v>
      </c>
      <c r="E1066" s="10">
        <v>365.2</v>
      </c>
      <c r="F1066" s="10">
        <v>365.2</v>
      </c>
    </row>
    <row r="1067" spans="1:6" ht="30">
      <c r="A1067" s="18" t="s">
        <v>1946</v>
      </c>
      <c r="B1067" s="19" t="s">
        <v>1947</v>
      </c>
      <c r="C1067" s="9" t="s">
        <v>4</v>
      </c>
      <c r="D1067" s="9">
        <v>1</v>
      </c>
      <c r="E1067" s="10">
        <v>21.97</v>
      </c>
      <c r="F1067" s="10">
        <v>21.97</v>
      </c>
    </row>
    <row r="1068" spans="1:6" ht="90">
      <c r="A1068" s="18" t="s">
        <v>1948</v>
      </c>
      <c r="B1068" s="19" t="s">
        <v>1949</v>
      </c>
      <c r="C1068" s="9" t="s">
        <v>7</v>
      </c>
      <c r="D1068" s="9">
        <v>1</v>
      </c>
      <c r="E1068" s="21">
        <v>1787.91</v>
      </c>
      <c r="F1068" s="21">
        <v>1787.91</v>
      </c>
    </row>
    <row r="1069" spans="1:6" ht="30">
      <c r="A1069" s="20" t="s">
        <v>1950</v>
      </c>
      <c r="B1069" s="17" t="s">
        <v>60</v>
      </c>
      <c r="C1069" s="9"/>
      <c r="D1069" s="9"/>
      <c r="E1069" s="10"/>
      <c r="F1069" s="10"/>
    </row>
    <row r="1070" spans="1:6" ht="45">
      <c r="A1070" s="18" t="s">
        <v>1951</v>
      </c>
      <c r="B1070" s="19" t="s">
        <v>1952</v>
      </c>
      <c r="C1070" s="9" t="s">
        <v>7</v>
      </c>
      <c r="D1070" s="9">
        <v>1</v>
      </c>
      <c r="E1070" s="10">
        <v>189.63</v>
      </c>
      <c r="F1070" s="10">
        <v>189.63</v>
      </c>
    </row>
    <row r="1071" spans="1:6" ht="30">
      <c r="A1071" s="18" t="s">
        <v>1953</v>
      </c>
      <c r="B1071" s="19" t="s">
        <v>1954</v>
      </c>
      <c r="C1071" s="9" t="s">
        <v>7</v>
      </c>
      <c r="D1071" s="9">
        <v>1</v>
      </c>
      <c r="E1071" s="10">
        <v>130.46</v>
      </c>
      <c r="F1071" s="10">
        <v>130.46</v>
      </c>
    </row>
    <row r="1072" spans="1:6" ht="30">
      <c r="A1072" s="18" t="s">
        <v>1955</v>
      </c>
      <c r="B1072" s="19" t="s">
        <v>1956</v>
      </c>
      <c r="C1072" s="9" t="s">
        <v>7</v>
      </c>
      <c r="D1072" s="9">
        <v>1</v>
      </c>
      <c r="E1072" s="10">
        <v>102.54</v>
      </c>
      <c r="F1072" s="10">
        <v>102.54</v>
      </c>
    </row>
    <row r="1073" spans="1:6" ht="45">
      <c r="A1073" s="18" t="s">
        <v>1957</v>
      </c>
      <c r="B1073" s="19" t="s">
        <v>1958</v>
      </c>
      <c r="C1073" s="9" t="s">
        <v>7</v>
      </c>
      <c r="D1073" s="9">
        <v>1</v>
      </c>
      <c r="E1073" s="10">
        <v>151.35</v>
      </c>
      <c r="F1073" s="10">
        <v>151.35</v>
      </c>
    </row>
    <row r="1074" spans="1:6" ht="45">
      <c r="A1074" s="18" t="s">
        <v>1959</v>
      </c>
      <c r="B1074" s="19" t="s">
        <v>1960</v>
      </c>
      <c r="C1074" s="9" t="s">
        <v>7</v>
      </c>
      <c r="D1074" s="9">
        <v>1</v>
      </c>
      <c r="E1074" s="10">
        <v>55.78</v>
      </c>
      <c r="F1074" s="10">
        <v>55.78</v>
      </c>
    </row>
    <row r="1075" spans="1:6" ht="45">
      <c r="A1075" s="18" t="s">
        <v>1961</v>
      </c>
      <c r="B1075" s="19" t="s">
        <v>1962</v>
      </c>
      <c r="C1075" s="9" t="s">
        <v>7</v>
      </c>
      <c r="D1075" s="9">
        <v>1</v>
      </c>
      <c r="E1075" s="10">
        <v>130.46</v>
      </c>
      <c r="F1075" s="10">
        <v>130.46</v>
      </c>
    </row>
    <row r="1076" spans="1:6" ht="45">
      <c r="A1076" s="18" t="s">
        <v>1963</v>
      </c>
      <c r="B1076" s="19" t="s">
        <v>1964</v>
      </c>
      <c r="C1076" s="9" t="s">
        <v>7</v>
      </c>
      <c r="D1076" s="9">
        <v>1</v>
      </c>
      <c r="E1076" s="10">
        <v>198.96</v>
      </c>
      <c r="F1076" s="10">
        <v>198.96</v>
      </c>
    </row>
    <row r="1077" spans="1:6" ht="45">
      <c r="A1077" s="18" t="s">
        <v>1965</v>
      </c>
      <c r="B1077" s="19" t="s">
        <v>1966</v>
      </c>
      <c r="C1077" s="9" t="s">
        <v>7</v>
      </c>
      <c r="D1077" s="9">
        <v>1</v>
      </c>
      <c r="E1077" s="10">
        <v>110.95</v>
      </c>
      <c r="F1077" s="10">
        <v>110.95</v>
      </c>
    </row>
    <row r="1078" spans="1:6" ht="45">
      <c r="A1078" s="18" t="s">
        <v>1967</v>
      </c>
      <c r="B1078" s="19" t="s">
        <v>183</v>
      </c>
      <c r="C1078" s="9" t="s">
        <v>7</v>
      </c>
      <c r="D1078" s="9">
        <v>1</v>
      </c>
      <c r="E1078" s="10">
        <v>115.11</v>
      </c>
      <c r="F1078" s="10">
        <v>115.11</v>
      </c>
    </row>
    <row r="1079" spans="1:6" ht="30">
      <c r="A1079" s="18" t="s">
        <v>1968</v>
      </c>
      <c r="B1079" s="19" t="s">
        <v>1969</v>
      </c>
      <c r="C1079" s="9" t="s">
        <v>7</v>
      </c>
      <c r="D1079" s="9">
        <v>1</v>
      </c>
      <c r="E1079" s="10">
        <v>69.209999999999994</v>
      </c>
      <c r="F1079" s="10">
        <v>69.209999999999994</v>
      </c>
    </row>
    <row r="1080" spans="1:6" ht="30">
      <c r="A1080" s="18" t="s">
        <v>1970</v>
      </c>
      <c r="B1080" s="19" t="s">
        <v>1971</v>
      </c>
      <c r="C1080" s="9" t="s">
        <v>7</v>
      </c>
      <c r="D1080" s="9">
        <v>1</v>
      </c>
      <c r="E1080" s="10">
        <v>50.39</v>
      </c>
      <c r="F1080" s="10">
        <v>50.39</v>
      </c>
    </row>
    <row r="1081" spans="1:6" ht="30">
      <c r="A1081" s="18" t="s">
        <v>1972</v>
      </c>
      <c r="B1081" s="19" t="s">
        <v>1973</v>
      </c>
      <c r="C1081" s="9" t="s">
        <v>7</v>
      </c>
      <c r="D1081" s="9">
        <v>1</v>
      </c>
      <c r="E1081" s="10">
        <v>58.75</v>
      </c>
      <c r="F1081" s="10">
        <v>58.75</v>
      </c>
    </row>
    <row r="1082" spans="1:6" ht="30">
      <c r="A1082" s="18" t="s">
        <v>1974</v>
      </c>
      <c r="B1082" s="19" t="s">
        <v>1975</v>
      </c>
      <c r="C1082" s="9" t="s">
        <v>7</v>
      </c>
      <c r="D1082" s="9">
        <v>1</v>
      </c>
      <c r="E1082" s="10">
        <v>74.94</v>
      </c>
      <c r="F1082" s="10">
        <v>74.94</v>
      </c>
    </row>
    <row r="1083" spans="1:6" ht="30">
      <c r="A1083" s="18" t="s">
        <v>1976</v>
      </c>
      <c r="B1083" s="19" t="s">
        <v>1977</v>
      </c>
      <c r="C1083" s="9" t="s">
        <v>7</v>
      </c>
      <c r="D1083" s="9">
        <v>1</v>
      </c>
      <c r="E1083" s="10">
        <v>95.97</v>
      </c>
      <c r="F1083" s="10">
        <v>95.97</v>
      </c>
    </row>
    <row r="1084" spans="1:6" ht="30">
      <c r="A1084" s="18" t="s">
        <v>1978</v>
      </c>
      <c r="B1084" s="19" t="s">
        <v>1979</v>
      </c>
      <c r="C1084" s="9" t="s">
        <v>7</v>
      </c>
      <c r="D1084" s="9">
        <v>1</v>
      </c>
      <c r="E1084" s="10">
        <v>117.51</v>
      </c>
      <c r="F1084" s="10">
        <v>117.51</v>
      </c>
    </row>
    <row r="1085" spans="1:6" ht="30">
      <c r="A1085" s="18" t="s">
        <v>1980</v>
      </c>
      <c r="B1085" s="19" t="s">
        <v>1981</v>
      </c>
      <c r="C1085" s="9" t="s">
        <v>7</v>
      </c>
      <c r="D1085" s="9">
        <v>1</v>
      </c>
      <c r="E1085" s="10">
        <v>182.53</v>
      </c>
      <c r="F1085" s="10">
        <v>182.53</v>
      </c>
    </row>
    <row r="1086" spans="1:6" ht="30">
      <c r="A1086" s="18" t="s">
        <v>1982</v>
      </c>
      <c r="B1086" s="19" t="s">
        <v>1983</v>
      </c>
      <c r="C1086" s="9" t="s">
        <v>7</v>
      </c>
      <c r="D1086" s="9">
        <v>1</v>
      </c>
      <c r="E1086" s="10">
        <v>404.57</v>
      </c>
      <c r="F1086" s="10">
        <v>404.57</v>
      </c>
    </row>
    <row r="1087" spans="1:6" ht="30">
      <c r="A1087" s="18" t="s">
        <v>1984</v>
      </c>
      <c r="B1087" s="19" t="s">
        <v>1985</v>
      </c>
      <c r="C1087" s="9" t="s">
        <v>7</v>
      </c>
      <c r="D1087" s="9">
        <v>1</v>
      </c>
      <c r="E1087" s="10">
        <v>494.2</v>
      </c>
      <c r="F1087" s="10">
        <v>494.2</v>
      </c>
    </row>
    <row r="1088" spans="1:6" ht="45">
      <c r="A1088" s="18" t="s">
        <v>1986</v>
      </c>
      <c r="B1088" s="19" t="s">
        <v>1987</v>
      </c>
      <c r="C1088" s="9" t="s">
        <v>7</v>
      </c>
      <c r="D1088" s="9">
        <v>1</v>
      </c>
      <c r="E1088" s="10">
        <v>122.78</v>
      </c>
      <c r="F1088" s="10">
        <v>122.78</v>
      </c>
    </row>
    <row r="1089" spans="1:6" ht="45">
      <c r="A1089" s="18" t="s">
        <v>1988</v>
      </c>
      <c r="B1089" s="19" t="s">
        <v>134</v>
      </c>
      <c r="C1089" s="9" t="s">
        <v>7</v>
      </c>
      <c r="D1089" s="9">
        <v>1</v>
      </c>
      <c r="E1089" s="10">
        <v>123.65</v>
      </c>
      <c r="F1089" s="10">
        <v>123.65</v>
      </c>
    </row>
    <row r="1090" spans="1:6" ht="45">
      <c r="A1090" s="18" t="s">
        <v>1989</v>
      </c>
      <c r="B1090" s="19" t="s">
        <v>1990</v>
      </c>
      <c r="C1090" s="9" t="s">
        <v>7</v>
      </c>
      <c r="D1090" s="9">
        <v>1</v>
      </c>
      <c r="E1090" s="10">
        <v>165.07</v>
      </c>
      <c r="F1090" s="10">
        <v>165.07</v>
      </c>
    </row>
    <row r="1091" spans="1:6" ht="45">
      <c r="A1091" s="18" t="s">
        <v>1991</v>
      </c>
      <c r="B1091" s="19" t="s">
        <v>1992</v>
      </c>
      <c r="C1091" s="9" t="s">
        <v>7</v>
      </c>
      <c r="D1091" s="9">
        <v>1</v>
      </c>
      <c r="E1091" s="10">
        <v>223.43</v>
      </c>
      <c r="F1091" s="10">
        <v>223.43</v>
      </c>
    </row>
    <row r="1092" spans="1:6" ht="45">
      <c r="A1092" s="18" t="s">
        <v>1993</v>
      </c>
      <c r="B1092" s="19" t="s">
        <v>1994</v>
      </c>
      <c r="C1092" s="9" t="s">
        <v>7</v>
      </c>
      <c r="D1092" s="9">
        <v>1</v>
      </c>
      <c r="E1092" s="10">
        <v>235.36</v>
      </c>
      <c r="F1092" s="10">
        <v>235.36</v>
      </c>
    </row>
    <row r="1093" spans="1:6" ht="30">
      <c r="A1093" s="18" t="s">
        <v>1995</v>
      </c>
      <c r="B1093" s="19" t="s">
        <v>1996</v>
      </c>
      <c r="C1093" s="9" t="s">
        <v>7</v>
      </c>
      <c r="D1093" s="9">
        <v>1</v>
      </c>
      <c r="E1093" s="10">
        <v>82.03</v>
      </c>
      <c r="F1093" s="10">
        <v>82.03</v>
      </c>
    </row>
    <row r="1094" spans="1:6" ht="30">
      <c r="A1094" s="18" t="s">
        <v>1997</v>
      </c>
      <c r="B1094" s="19" t="s">
        <v>1998</v>
      </c>
      <c r="C1094" s="9" t="s">
        <v>7</v>
      </c>
      <c r="D1094" s="9">
        <v>1</v>
      </c>
      <c r="E1094" s="10">
        <v>96.18</v>
      </c>
      <c r="F1094" s="10">
        <v>96.18</v>
      </c>
    </row>
    <row r="1095" spans="1:6" ht="30">
      <c r="A1095" s="18" t="s">
        <v>1999</v>
      </c>
      <c r="B1095" s="19" t="s">
        <v>2000</v>
      </c>
      <c r="C1095" s="9" t="s">
        <v>7</v>
      </c>
      <c r="D1095" s="9">
        <v>1</v>
      </c>
      <c r="E1095" s="10">
        <v>109.58</v>
      </c>
      <c r="F1095" s="10">
        <v>109.58</v>
      </c>
    </row>
    <row r="1096" spans="1:6" ht="30">
      <c r="A1096" s="18" t="s">
        <v>2001</v>
      </c>
      <c r="B1096" s="19" t="s">
        <v>2002</v>
      </c>
      <c r="C1096" s="9" t="s">
        <v>7</v>
      </c>
      <c r="D1096" s="9">
        <v>1</v>
      </c>
      <c r="E1096" s="10">
        <v>153.34</v>
      </c>
      <c r="F1096" s="10">
        <v>153.34</v>
      </c>
    </row>
    <row r="1097" spans="1:6" ht="30">
      <c r="A1097" s="18" t="s">
        <v>2003</v>
      </c>
      <c r="B1097" s="19" t="s">
        <v>2004</v>
      </c>
      <c r="C1097" s="9" t="s">
        <v>7</v>
      </c>
      <c r="D1097" s="9">
        <v>1</v>
      </c>
      <c r="E1097" s="10">
        <v>172.7</v>
      </c>
      <c r="F1097" s="10">
        <v>172.7</v>
      </c>
    </row>
    <row r="1098" spans="1:6" ht="30">
      <c r="A1098" s="18" t="s">
        <v>2005</v>
      </c>
      <c r="B1098" s="19" t="s">
        <v>2006</v>
      </c>
      <c r="C1098" s="9" t="s">
        <v>7</v>
      </c>
      <c r="D1098" s="9">
        <v>1</v>
      </c>
      <c r="E1098" s="10">
        <v>278.45</v>
      </c>
      <c r="F1098" s="10">
        <v>278.45</v>
      </c>
    </row>
    <row r="1099" spans="1:6" ht="30">
      <c r="A1099" s="18" t="s">
        <v>2007</v>
      </c>
      <c r="B1099" s="19" t="s">
        <v>2008</v>
      </c>
      <c r="C1099" s="9" t="s">
        <v>7</v>
      </c>
      <c r="D1099" s="9">
        <v>1</v>
      </c>
      <c r="E1099" s="10">
        <v>468.93</v>
      </c>
      <c r="F1099" s="10">
        <v>468.93</v>
      </c>
    </row>
    <row r="1100" spans="1:6" ht="30">
      <c r="A1100" s="18" t="s">
        <v>2009</v>
      </c>
      <c r="B1100" s="19" t="s">
        <v>2010</v>
      </c>
      <c r="C1100" s="9" t="s">
        <v>7</v>
      </c>
      <c r="D1100" s="9">
        <v>1</v>
      </c>
      <c r="E1100" s="10">
        <v>608.87</v>
      </c>
      <c r="F1100" s="10">
        <v>608.87</v>
      </c>
    </row>
    <row r="1101" spans="1:6" ht="45">
      <c r="A1101" s="18" t="s">
        <v>2011</v>
      </c>
      <c r="B1101" s="19" t="s">
        <v>2012</v>
      </c>
      <c r="C1101" s="9" t="s">
        <v>7</v>
      </c>
      <c r="D1101" s="9">
        <v>1</v>
      </c>
      <c r="E1101" s="10">
        <v>351.31</v>
      </c>
      <c r="F1101" s="10">
        <v>351.31</v>
      </c>
    </row>
    <row r="1102" spans="1:6" ht="45">
      <c r="A1102" s="18" t="s">
        <v>2013</v>
      </c>
      <c r="B1102" s="19" t="s">
        <v>2014</v>
      </c>
      <c r="C1102" s="9" t="s">
        <v>7</v>
      </c>
      <c r="D1102" s="9">
        <v>1</v>
      </c>
      <c r="E1102" s="10">
        <v>380.27</v>
      </c>
      <c r="F1102" s="10">
        <v>380.27</v>
      </c>
    </row>
    <row r="1103" spans="1:6" ht="30">
      <c r="A1103" s="18" t="s">
        <v>2015</v>
      </c>
      <c r="B1103" s="19" t="s">
        <v>2016</v>
      </c>
      <c r="C1103" s="9" t="s">
        <v>7</v>
      </c>
      <c r="D1103" s="9">
        <v>1</v>
      </c>
      <c r="E1103" s="10">
        <v>9.15</v>
      </c>
      <c r="F1103" s="10">
        <v>9.15</v>
      </c>
    </row>
    <row r="1104" spans="1:6" ht="30">
      <c r="A1104" s="18" t="s">
        <v>2017</v>
      </c>
      <c r="B1104" s="19" t="s">
        <v>2018</v>
      </c>
      <c r="C1104" s="9" t="s">
        <v>7</v>
      </c>
      <c r="D1104" s="9">
        <v>1</v>
      </c>
      <c r="E1104" s="10">
        <v>10.81</v>
      </c>
      <c r="F1104" s="10">
        <v>10.81</v>
      </c>
    </row>
    <row r="1105" spans="1:6" ht="45">
      <c r="A1105" s="18" t="s">
        <v>2019</v>
      </c>
      <c r="B1105" s="19" t="s">
        <v>2020</v>
      </c>
      <c r="C1105" s="9" t="s">
        <v>7</v>
      </c>
      <c r="D1105" s="9">
        <v>1</v>
      </c>
      <c r="E1105" s="10">
        <v>95.83</v>
      </c>
      <c r="F1105" s="10">
        <v>95.83</v>
      </c>
    </row>
    <row r="1106" spans="1:6" ht="30">
      <c r="A1106" s="18" t="s">
        <v>2021</v>
      </c>
      <c r="B1106" s="19" t="s">
        <v>2022</v>
      </c>
      <c r="C1106" s="9" t="s">
        <v>7</v>
      </c>
      <c r="D1106" s="9">
        <v>1</v>
      </c>
      <c r="E1106" s="10">
        <v>24.85</v>
      </c>
      <c r="F1106" s="10">
        <v>24.85</v>
      </c>
    </row>
    <row r="1107" spans="1:6" ht="45">
      <c r="A1107" s="18" t="s">
        <v>2023</v>
      </c>
      <c r="B1107" s="19" t="s">
        <v>98</v>
      </c>
      <c r="C1107" s="9" t="s">
        <v>7</v>
      </c>
      <c r="D1107" s="9">
        <v>1</v>
      </c>
      <c r="E1107" s="10">
        <v>319.72000000000003</v>
      </c>
      <c r="F1107" s="10">
        <v>319.72000000000003</v>
      </c>
    </row>
    <row r="1108" spans="1:6" ht="45">
      <c r="A1108" s="18" t="s">
        <v>2024</v>
      </c>
      <c r="B1108" s="19" t="s">
        <v>2025</v>
      </c>
      <c r="C1108" s="9" t="s">
        <v>7</v>
      </c>
      <c r="D1108" s="9">
        <v>1</v>
      </c>
      <c r="E1108" s="10">
        <v>547.79999999999995</v>
      </c>
      <c r="F1108" s="10">
        <v>547.79999999999995</v>
      </c>
    </row>
    <row r="1109" spans="1:6" ht="45">
      <c r="A1109" s="18" t="s">
        <v>2026</v>
      </c>
      <c r="B1109" s="19" t="s">
        <v>106</v>
      </c>
      <c r="C1109" s="9" t="s">
        <v>7</v>
      </c>
      <c r="D1109" s="9">
        <v>1</v>
      </c>
      <c r="E1109" s="10">
        <v>855.66</v>
      </c>
      <c r="F1109" s="10">
        <v>855.66</v>
      </c>
    </row>
    <row r="1110" spans="1:6" ht="45">
      <c r="A1110" s="18" t="s">
        <v>2027</v>
      </c>
      <c r="B1110" s="19" t="s">
        <v>2028</v>
      </c>
      <c r="C1110" s="9" t="s">
        <v>7</v>
      </c>
      <c r="D1110" s="9">
        <v>1</v>
      </c>
      <c r="E1110" s="10">
        <v>810.96</v>
      </c>
      <c r="F1110" s="10">
        <v>810.96</v>
      </c>
    </row>
    <row r="1111" spans="1:6" ht="45">
      <c r="A1111" s="18" t="s">
        <v>2029</v>
      </c>
      <c r="B1111" s="19" t="s">
        <v>2030</v>
      </c>
      <c r="C1111" s="9" t="s">
        <v>7</v>
      </c>
      <c r="D1111" s="9">
        <v>1</v>
      </c>
      <c r="E1111" s="10">
        <v>883.01</v>
      </c>
      <c r="F1111" s="10">
        <v>883.01</v>
      </c>
    </row>
    <row r="1112" spans="1:6">
      <c r="A1112" s="20" t="s">
        <v>2031</v>
      </c>
      <c r="B1112" s="17" t="s">
        <v>2032</v>
      </c>
      <c r="C1112" s="9"/>
      <c r="D1112" s="9"/>
      <c r="E1112" s="10"/>
      <c r="F1112" s="10"/>
    </row>
    <row r="1113" spans="1:6" ht="45">
      <c r="A1113" s="18" t="s">
        <v>2033</v>
      </c>
      <c r="B1113" s="19" t="s">
        <v>2034</v>
      </c>
      <c r="C1113" s="9" t="s">
        <v>7</v>
      </c>
      <c r="D1113" s="9">
        <v>1</v>
      </c>
      <c r="E1113" s="10">
        <v>165.63</v>
      </c>
      <c r="F1113" s="10">
        <v>165.63</v>
      </c>
    </row>
    <row r="1114" spans="1:6" ht="45">
      <c r="A1114" s="18" t="s">
        <v>2035</v>
      </c>
      <c r="B1114" s="19" t="s">
        <v>2036</v>
      </c>
      <c r="C1114" s="9" t="s">
        <v>7</v>
      </c>
      <c r="D1114" s="9">
        <v>1</v>
      </c>
      <c r="E1114" s="10">
        <v>603.80999999999995</v>
      </c>
      <c r="F1114" s="10">
        <v>603.80999999999995</v>
      </c>
    </row>
    <row r="1115" spans="1:6" ht="105">
      <c r="A1115" s="18" t="s">
        <v>2037</v>
      </c>
      <c r="B1115" s="19" t="s">
        <v>2038</v>
      </c>
      <c r="C1115" s="9" t="s">
        <v>6</v>
      </c>
      <c r="D1115" s="9">
        <v>1</v>
      </c>
      <c r="E1115" s="21">
        <v>1435.13</v>
      </c>
      <c r="F1115" s="21">
        <v>1435.13</v>
      </c>
    </row>
    <row r="1116" spans="1:6" ht="105">
      <c r="A1116" s="18" t="s">
        <v>2039</v>
      </c>
      <c r="B1116" s="19" t="s">
        <v>2040</v>
      </c>
      <c r="C1116" s="9" t="s">
        <v>6</v>
      </c>
      <c r="D1116" s="9">
        <v>1</v>
      </c>
      <c r="E1116" s="21">
        <v>1435.13</v>
      </c>
      <c r="F1116" s="21">
        <v>1435.13</v>
      </c>
    </row>
    <row r="1117" spans="1:6" ht="60">
      <c r="A1117" s="18" t="s">
        <v>2041</v>
      </c>
      <c r="B1117" s="19" t="s">
        <v>2042</v>
      </c>
      <c r="C1117" s="9" t="s">
        <v>7</v>
      </c>
      <c r="D1117" s="9">
        <v>1</v>
      </c>
      <c r="E1117" s="21">
        <v>2144.11</v>
      </c>
      <c r="F1117" s="21">
        <v>2144.11</v>
      </c>
    </row>
    <row r="1118" spans="1:6" ht="90">
      <c r="A1118" s="18" t="s">
        <v>2043</v>
      </c>
      <c r="B1118" s="19" t="s">
        <v>2044</v>
      </c>
      <c r="C1118" s="9" t="s">
        <v>7</v>
      </c>
      <c r="D1118" s="9">
        <v>1</v>
      </c>
      <c r="E1118" s="21">
        <v>4908.8</v>
      </c>
      <c r="F1118" s="21">
        <v>4908.8</v>
      </c>
    </row>
    <row r="1119" spans="1:6" ht="60">
      <c r="A1119" s="18" t="s">
        <v>2045</v>
      </c>
      <c r="B1119" s="19" t="s">
        <v>2046</v>
      </c>
      <c r="C1119" s="9" t="s">
        <v>7</v>
      </c>
      <c r="D1119" s="9">
        <v>1</v>
      </c>
      <c r="E1119" s="21">
        <v>2182.1999999999998</v>
      </c>
      <c r="F1119" s="21">
        <v>2182.1999999999998</v>
      </c>
    </row>
    <row r="1120" spans="1:6" ht="75">
      <c r="A1120" s="18" t="s">
        <v>2047</v>
      </c>
      <c r="B1120" s="19" t="s">
        <v>61</v>
      </c>
      <c r="C1120" s="9" t="s">
        <v>7</v>
      </c>
      <c r="D1120" s="9">
        <v>1</v>
      </c>
      <c r="E1120" s="10">
        <v>579.89</v>
      </c>
      <c r="F1120" s="10">
        <v>579.89</v>
      </c>
    </row>
    <row r="1121" spans="1:6" ht="75">
      <c r="A1121" s="18" t="s">
        <v>2048</v>
      </c>
      <c r="B1121" s="19" t="s">
        <v>2049</v>
      </c>
      <c r="C1121" s="9" t="s">
        <v>7</v>
      </c>
      <c r="D1121" s="9">
        <v>1</v>
      </c>
      <c r="E1121" s="21">
        <v>1631.79</v>
      </c>
      <c r="F1121" s="21">
        <v>1631.79</v>
      </c>
    </row>
    <row r="1122" spans="1:6" ht="75">
      <c r="A1122" s="18" t="s">
        <v>2050</v>
      </c>
      <c r="B1122" s="19" t="s">
        <v>2051</v>
      </c>
      <c r="C1122" s="9" t="s">
        <v>7</v>
      </c>
      <c r="D1122" s="9">
        <v>1</v>
      </c>
      <c r="E1122" s="21">
        <v>1951.66</v>
      </c>
      <c r="F1122" s="21">
        <v>1951.66</v>
      </c>
    </row>
    <row r="1123" spans="1:6" ht="75">
      <c r="A1123" s="18" t="s">
        <v>2052</v>
      </c>
      <c r="B1123" s="19" t="s">
        <v>2053</v>
      </c>
      <c r="C1123" s="9" t="s">
        <v>7</v>
      </c>
      <c r="D1123" s="9">
        <v>1</v>
      </c>
      <c r="E1123" s="21">
        <v>3101.61</v>
      </c>
      <c r="F1123" s="21">
        <v>3101.61</v>
      </c>
    </row>
    <row r="1124" spans="1:6" ht="60">
      <c r="A1124" s="18" t="s">
        <v>2054</v>
      </c>
      <c r="B1124" s="19" t="s">
        <v>107</v>
      </c>
      <c r="C1124" s="9" t="s">
        <v>7</v>
      </c>
      <c r="D1124" s="9">
        <v>1</v>
      </c>
      <c r="E1124" s="10">
        <v>294.48</v>
      </c>
      <c r="F1124" s="10">
        <v>294.48</v>
      </c>
    </row>
    <row r="1125" spans="1:6" ht="45">
      <c r="A1125" s="18" t="s">
        <v>2055</v>
      </c>
      <c r="B1125" s="19" t="s">
        <v>2056</v>
      </c>
      <c r="C1125" s="9" t="s">
        <v>7</v>
      </c>
      <c r="D1125" s="9">
        <v>1</v>
      </c>
      <c r="E1125" s="10">
        <v>72.040000000000006</v>
      </c>
      <c r="F1125" s="10">
        <v>72.040000000000006</v>
      </c>
    </row>
    <row r="1126" spans="1:6" ht="60">
      <c r="A1126" s="18" t="s">
        <v>2057</v>
      </c>
      <c r="B1126" s="19" t="s">
        <v>2058</v>
      </c>
      <c r="C1126" s="9" t="s">
        <v>7</v>
      </c>
      <c r="D1126" s="9">
        <v>1</v>
      </c>
      <c r="E1126" s="21">
        <v>4110.21</v>
      </c>
      <c r="F1126" s="21">
        <v>4110.21</v>
      </c>
    </row>
    <row r="1127" spans="1:6" ht="75">
      <c r="A1127" s="18" t="s">
        <v>2059</v>
      </c>
      <c r="B1127" s="19" t="s">
        <v>2060</v>
      </c>
      <c r="C1127" s="9" t="s">
        <v>7</v>
      </c>
      <c r="D1127" s="9">
        <v>1</v>
      </c>
      <c r="E1127" s="10">
        <v>484.39</v>
      </c>
      <c r="F1127" s="10">
        <v>484.39</v>
      </c>
    </row>
    <row r="1128" spans="1:6" ht="45">
      <c r="A1128" s="18" t="s">
        <v>2061</v>
      </c>
      <c r="B1128" s="19" t="s">
        <v>2062</v>
      </c>
      <c r="C1128" s="9" t="s">
        <v>7</v>
      </c>
      <c r="D1128" s="9">
        <v>1</v>
      </c>
      <c r="E1128" s="21">
        <v>1685.68</v>
      </c>
      <c r="F1128" s="21">
        <v>1685.68</v>
      </c>
    </row>
    <row r="1129" spans="1:6" ht="45">
      <c r="A1129" s="18" t="s">
        <v>2063</v>
      </c>
      <c r="B1129" s="19" t="s">
        <v>2064</v>
      </c>
      <c r="C1129" s="9" t="s">
        <v>7</v>
      </c>
      <c r="D1129" s="9">
        <v>1</v>
      </c>
      <c r="E1129" s="21">
        <v>2902.55</v>
      </c>
      <c r="F1129" s="21">
        <v>2902.55</v>
      </c>
    </row>
    <row r="1130" spans="1:6" ht="45">
      <c r="A1130" s="18" t="s">
        <v>2065</v>
      </c>
      <c r="B1130" s="19" t="s">
        <v>2066</v>
      </c>
      <c r="C1130" s="9" t="s">
        <v>7</v>
      </c>
      <c r="D1130" s="9">
        <v>1</v>
      </c>
      <c r="E1130" s="21">
        <v>1888.14</v>
      </c>
      <c r="F1130" s="21">
        <v>1888.14</v>
      </c>
    </row>
    <row r="1131" spans="1:6" ht="45">
      <c r="A1131" s="18" t="s">
        <v>2067</v>
      </c>
      <c r="B1131" s="19" t="s">
        <v>2068</v>
      </c>
      <c r="C1131" s="9" t="s">
        <v>7</v>
      </c>
      <c r="D1131" s="9">
        <v>1</v>
      </c>
      <c r="E1131" s="21">
        <v>2508.4</v>
      </c>
      <c r="F1131" s="21">
        <v>2508.4</v>
      </c>
    </row>
    <row r="1132" spans="1:6" ht="45">
      <c r="A1132" s="18" t="s">
        <v>2069</v>
      </c>
      <c r="B1132" s="19" t="s">
        <v>2070</v>
      </c>
      <c r="C1132" s="9" t="s">
        <v>7</v>
      </c>
      <c r="D1132" s="9">
        <v>1</v>
      </c>
      <c r="E1132" s="10">
        <v>36.15</v>
      </c>
      <c r="F1132" s="10">
        <v>36.15</v>
      </c>
    </row>
    <row r="1133" spans="1:6" ht="30">
      <c r="A1133" s="18" t="s">
        <v>2071</v>
      </c>
      <c r="B1133" s="19" t="s">
        <v>2072</v>
      </c>
      <c r="C1133" s="9" t="s">
        <v>7</v>
      </c>
      <c r="D1133" s="9">
        <v>1</v>
      </c>
      <c r="E1133" s="10">
        <v>32.369999999999997</v>
      </c>
      <c r="F1133" s="10">
        <v>32.369999999999997</v>
      </c>
    </row>
    <row r="1134" spans="1:6" ht="60">
      <c r="A1134" s="18" t="s">
        <v>2073</v>
      </c>
      <c r="B1134" s="19" t="s">
        <v>2074</v>
      </c>
      <c r="C1134" s="9" t="s">
        <v>7</v>
      </c>
      <c r="D1134" s="9">
        <v>1</v>
      </c>
      <c r="E1134" s="10">
        <v>708.72</v>
      </c>
      <c r="F1134" s="10">
        <v>708.72</v>
      </c>
    </row>
    <row r="1135" spans="1:6" ht="60">
      <c r="A1135" s="18" t="s">
        <v>2075</v>
      </c>
      <c r="B1135" s="19" t="s">
        <v>2076</v>
      </c>
      <c r="C1135" s="9" t="s">
        <v>7</v>
      </c>
      <c r="D1135" s="9">
        <v>1</v>
      </c>
      <c r="E1135" s="10">
        <v>885.59</v>
      </c>
      <c r="F1135" s="10">
        <v>885.59</v>
      </c>
    </row>
    <row r="1136" spans="1:6" ht="30">
      <c r="A1136" s="18" t="s">
        <v>2077</v>
      </c>
      <c r="B1136" s="19" t="s">
        <v>2078</v>
      </c>
      <c r="C1136" s="9" t="s">
        <v>7</v>
      </c>
      <c r="D1136" s="9">
        <v>1</v>
      </c>
      <c r="E1136" s="10">
        <v>162.16999999999999</v>
      </c>
      <c r="F1136" s="10">
        <v>162.16999999999999</v>
      </c>
    </row>
    <row r="1137" spans="1:6" ht="105">
      <c r="A1137" s="18" t="s">
        <v>2079</v>
      </c>
      <c r="B1137" s="19" t="s">
        <v>2080</v>
      </c>
      <c r="C1137" s="9" t="s">
        <v>6</v>
      </c>
      <c r="D1137" s="9">
        <v>1</v>
      </c>
      <c r="E1137" s="21">
        <v>1435.57</v>
      </c>
      <c r="F1137" s="21">
        <v>1435.57</v>
      </c>
    </row>
    <row r="1138" spans="1:6" ht="30">
      <c r="A1138" s="18" t="s">
        <v>2081</v>
      </c>
      <c r="B1138" s="19" t="s">
        <v>2082</v>
      </c>
      <c r="C1138" s="9" t="s">
        <v>7</v>
      </c>
      <c r="D1138" s="9">
        <v>1</v>
      </c>
      <c r="E1138" s="10">
        <v>376</v>
      </c>
      <c r="F1138" s="10">
        <v>376</v>
      </c>
    </row>
    <row r="1139" spans="1:6" ht="60">
      <c r="A1139" s="18" t="s">
        <v>2083</v>
      </c>
      <c r="B1139" s="19" t="s">
        <v>2084</v>
      </c>
      <c r="C1139" s="9" t="s">
        <v>7</v>
      </c>
      <c r="D1139" s="9">
        <v>1</v>
      </c>
      <c r="E1139" s="10">
        <v>692.72</v>
      </c>
      <c r="F1139" s="10">
        <v>692.72</v>
      </c>
    </row>
    <row r="1140" spans="1:6" ht="45">
      <c r="A1140" s="18" t="s">
        <v>2085</v>
      </c>
      <c r="B1140" s="19" t="s">
        <v>2086</v>
      </c>
      <c r="C1140" s="9" t="s">
        <v>7</v>
      </c>
      <c r="D1140" s="9">
        <v>1</v>
      </c>
      <c r="E1140" s="21">
        <v>1558.92</v>
      </c>
      <c r="F1140" s="21">
        <v>1558.92</v>
      </c>
    </row>
    <row r="1141" spans="1:6" ht="60">
      <c r="A1141" s="18" t="s">
        <v>2087</v>
      </c>
      <c r="B1141" s="19" t="s">
        <v>2088</v>
      </c>
      <c r="C1141" s="9" t="s">
        <v>7</v>
      </c>
      <c r="D1141" s="9">
        <v>1</v>
      </c>
      <c r="E1141" s="21">
        <v>2579.81</v>
      </c>
      <c r="F1141" s="21">
        <v>2579.81</v>
      </c>
    </row>
    <row r="1142" spans="1:6" ht="45">
      <c r="A1142" s="18" t="s">
        <v>2089</v>
      </c>
      <c r="B1142" s="19" t="s">
        <v>2090</v>
      </c>
      <c r="C1142" s="9" t="s">
        <v>7</v>
      </c>
      <c r="D1142" s="9">
        <v>1</v>
      </c>
      <c r="E1142" s="21">
        <v>1708.06</v>
      </c>
      <c r="F1142" s="21">
        <v>1708.06</v>
      </c>
    </row>
    <row r="1143" spans="1:6" ht="30">
      <c r="A1143" s="18" t="s">
        <v>2091</v>
      </c>
      <c r="B1143" s="19" t="s">
        <v>2092</v>
      </c>
      <c r="C1143" s="9" t="s">
        <v>7</v>
      </c>
      <c r="D1143" s="9">
        <v>1</v>
      </c>
      <c r="E1143" s="10">
        <v>242.21</v>
      </c>
      <c r="F1143" s="10">
        <v>242.21</v>
      </c>
    </row>
    <row r="1144" spans="1:6" ht="105">
      <c r="A1144" s="18" t="s">
        <v>2093</v>
      </c>
      <c r="B1144" s="19" t="s">
        <v>2094</v>
      </c>
      <c r="C1144" s="9" t="s">
        <v>6</v>
      </c>
      <c r="D1144" s="9">
        <v>1</v>
      </c>
      <c r="E1144" s="21">
        <v>1770.58</v>
      </c>
      <c r="F1144" s="21">
        <v>1770.58</v>
      </c>
    </row>
    <row r="1145" spans="1:6" ht="60">
      <c r="A1145" s="18" t="s">
        <v>2095</v>
      </c>
      <c r="B1145" s="19" t="s">
        <v>2096</v>
      </c>
      <c r="C1145" s="9" t="s">
        <v>7</v>
      </c>
      <c r="D1145" s="9">
        <v>1</v>
      </c>
      <c r="E1145" s="21">
        <v>12438.14</v>
      </c>
      <c r="F1145" s="21">
        <v>12438.14</v>
      </c>
    </row>
    <row r="1146" spans="1:6" ht="45">
      <c r="A1146" s="18" t="s">
        <v>2097</v>
      </c>
      <c r="B1146" s="19" t="s">
        <v>2098</v>
      </c>
      <c r="C1146" s="9" t="s">
        <v>7</v>
      </c>
      <c r="D1146" s="9">
        <v>1</v>
      </c>
      <c r="E1146" s="21">
        <v>3583.07</v>
      </c>
      <c r="F1146" s="21">
        <v>3583.07</v>
      </c>
    </row>
    <row r="1147" spans="1:6">
      <c r="A1147" s="20" t="s">
        <v>17413</v>
      </c>
      <c r="B1147" s="17" t="s">
        <v>17414</v>
      </c>
      <c r="C1147" s="9"/>
      <c r="D1147" s="9"/>
      <c r="E1147" s="10"/>
      <c r="F1147" s="10"/>
    </row>
    <row r="1148" spans="1:6" ht="45">
      <c r="A1148" s="18" t="s">
        <v>17415</v>
      </c>
      <c r="B1148" s="19" t="s">
        <v>17416</v>
      </c>
      <c r="C1148" s="9" t="s">
        <v>7</v>
      </c>
      <c r="D1148" s="9">
        <v>1</v>
      </c>
      <c r="E1148" s="10">
        <v>126.21</v>
      </c>
      <c r="F1148" s="10">
        <v>126.21</v>
      </c>
    </row>
    <row r="1149" spans="1:6" ht="45">
      <c r="A1149" s="18" t="s">
        <v>17417</v>
      </c>
      <c r="B1149" s="19" t="s">
        <v>17418</v>
      </c>
      <c r="C1149" s="9" t="s">
        <v>7</v>
      </c>
      <c r="D1149" s="9">
        <v>1</v>
      </c>
      <c r="E1149" s="10">
        <v>146.21</v>
      </c>
      <c r="F1149" s="10">
        <v>146.21</v>
      </c>
    </row>
    <row r="1150" spans="1:6" ht="45">
      <c r="A1150" s="18" t="s">
        <v>17419</v>
      </c>
      <c r="B1150" s="19" t="s">
        <v>17420</v>
      </c>
      <c r="C1150" s="9" t="s">
        <v>7</v>
      </c>
      <c r="D1150" s="9">
        <v>1</v>
      </c>
      <c r="E1150" s="10">
        <v>179.86</v>
      </c>
      <c r="F1150" s="10">
        <v>179.86</v>
      </c>
    </row>
    <row r="1151" spans="1:6" ht="45">
      <c r="A1151" s="18" t="s">
        <v>17421</v>
      </c>
      <c r="B1151" s="19" t="s">
        <v>17422</v>
      </c>
      <c r="C1151" s="9" t="s">
        <v>7</v>
      </c>
      <c r="D1151" s="9">
        <v>1</v>
      </c>
      <c r="E1151" s="10">
        <v>193.69</v>
      </c>
      <c r="F1151" s="10">
        <v>193.69</v>
      </c>
    </row>
    <row r="1152" spans="1:6" ht="45">
      <c r="A1152" s="18" t="s">
        <v>17423</v>
      </c>
      <c r="B1152" s="19" t="s">
        <v>17424</v>
      </c>
      <c r="C1152" s="9" t="s">
        <v>7</v>
      </c>
      <c r="D1152" s="9">
        <v>1</v>
      </c>
      <c r="E1152" s="10">
        <v>385.53</v>
      </c>
      <c r="F1152" s="10">
        <v>385.53</v>
      </c>
    </row>
    <row r="1153" spans="1:6" ht="105">
      <c r="A1153" s="18" t="s">
        <v>17425</v>
      </c>
      <c r="B1153" s="19" t="s">
        <v>17426</v>
      </c>
      <c r="C1153" s="9" t="s">
        <v>7</v>
      </c>
      <c r="D1153" s="9">
        <v>1</v>
      </c>
      <c r="E1153" s="21">
        <v>1047.25</v>
      </c>
      <c r="F1153" s="21">
        <v>1047.25</v>
      </c>
    </row>
    <row r="1154" spans="1:6" ht="105">
      <c r="A1154" s="18" t="s">
        <v>17427</v>
      </c>
      <c r="B1154" s="19" t="s">
        <v>17428</v>
      </c>
      <c r="C1154" s="9" t="s">
        <v>7</v>
      </c>
      <c r="D1154" s="9">
        <v>1</v>
      </c>
      <c r="E1154" s="21">
        <v>1047.25</v>
      </c>
      <c r="F1154" s="21">
        <v>1047.25</v>
      </c>
    </row>
    <row r="1155" spans="1:6" ht="60">
      <c r="A1155" s="18" t="s">
        <v>17429</v>
      </c>
      <c r="B1155" s="19" t="s">
        <v>17430</v>
      </c>
      <c r="C1155" s="9" t="s">
        <v>7</v>
      </c>
      <c r="D1155" s="9">
        <v>1</v>
      </c>
      <c r="E1155" s="21">
        <v>1083.79</v>
      </c>
      <c r="F1155" s="21">
        <v>1083.79</v>
      </c>
    </row>
    <row r="1156" spans="1:6" ht="75">
      <c r="A1156" s="18" t="s">
        <v>17431</v>
      </c>
      <c r="B1156" s="19" t="s">
        <v>17432</v>
      </c>
      <c r="C1156" s="9" t="s">
        <v>7</v>
      </c>
      <c r="D1156" s="9">
        <v>1</v>
      </c>
      <c r="E1156" s="21">
        <v>1150.1600000000001</v>
      </c>
      <c r="F1156" s="21">
        <v>1150.1600000000001</v>
      </c>
    </row>
    <row r="1157" spans="1:6" ht="90">
      <c r="A1157" s="18" t="s">
        <v>17433</v>
      </c>
      <c r="B1157" s="19" t="s">
        <v>17434</v>
      </c>
      <c r="C1157" s="9" t="s">
        <v>7</v>
      </c>
      <c r="D1157" s="9">
        <v>1</v>
      </c>
      <c r="E1157" s="10">
        <v>935.57</v>
      </c>
      <c r="F1157" s="10">
        <v>935.57</v>
      </c>
    </row>
    <row r="1158" spans="1:6" ht="75">
      <c r="A1158" s="18" t="s">
        <v>17435</v>
      </c>
      <c r="B1158" s="19" t="s">
        <v>17436</v>
      </c>
      <c r="C1158" s="9" t="s">
        <v>7</v>
      </c>
      <c r="D1158" s="9">
        <v>1</v>
      </c>
      <c r="E1158" s="21">
        <v>1642.75</v>
      </c>
      <c r="F1158" s="21">
        <v>1642.75</v>
      </c>
    </row>
    <row r="1159" spans="1:6" ht="75">
      <c r="A1159" s="18" t="s">
        <v>17437</v>
      </c>
      <c r="B1159" s="19" t="s">
        <v>17438</v>
      </c>
      <c r="C1159" s="9" t="s">
        <v>7</v>
      </c>
      <c r="D1159" s="9">
        <v>1</v>
      </c>
      <c r="E1159" s="10">
        <v>257.33999999999997</v>
      </c>
      <c r="F1159" s="10">
        <v>257.33999999999997</v>
      </c>
    </row>
    <row r="1160" spans="1:6" ht="45">
      <c r="A1160" s="18" t="s">
        <v>17439</v>
      </c>
      <c r="B1160" s="19" t="s">
        <v>17440</v>
      </c>
      <c r="C1160" s="9" t="s">
        <v>7</v>
      </c>
      <c r="D1160" s="9">
        <v>1</v>
      </c>
      <c r="E1160" s="10">
        <v>157.65</v>
      </c>
      <c r="F1160" s="10">
        <v>157.65</v>
      </c>
    </row>
    <row r="1161" spans="1:6">
      <c r="A1161" s="20" t="s">
        <v>2099</v>
      </c>
      <c r="B1161" s="17" t="s">
        <v>62</v>
      </c>
      <c r="C1161" s="9"/>
      <c r="D1161" s="9"/>
      <c r="E1161" s="10"/>
      <c r="F1161" s="10"/>
    </row>
    <row r="1162" spans="1:6">
      <c r="A1162" s="20" t="s">
        <v>2100</v>
      </c>
      <c r="B1162" s="17" t="s">
        <v>2101</v>
      </c>
      <c r="C1162" s="9"/>
      <c r="D1162" s="9"/>
      <c r="E1162" s="10"/>
      <c r="F1162" s="10"/>
    </row>
    <row r="1163" spans="1:6" ht="75">
      <c r="A1163" s="18" t="s">
        <v>2102</v>
      </c>
      <c r="B1163" s="19" t="s">
        <v>2103</v>
      </c>
      <c r="C1163" s="9" t="s">
        <v>7</v>
      </c>
      <c r="D1163" s="9">
        <v>1</v>
      </c>
      <c r="E1163" s="10">
        <v>156.35</v>
      </c>
      <c r="F1163" s="10">
        <v>156.35</v>
      </c>
    </row>
    <row r="1164" spans="1:6" ht="75">
      <c r="A1164" s="18" t="s">
        <v>2104</v>
      </c>
      <c r="B1164" s="19" t="s">
        <v>2105</v>
      </c>
      <c r="C1164" s="9" t="s">
        <v>7</v>
      </c>
      <c r="D1164" s="9">
        <v>1</v>
      </c>
      <c r="E1164" s="10">
        <v>178.31</v>
      </c>
      <c r="F1164" s="10">
        <v>178.31</v>
      </c>
    </row>
    <row r="1165" spans="1:6" ht="45">
      <c r="A1165" s="18" t="s">
        <v>2106</v>
      </c>
      <c r="B1165" s="19" t="s">
        <v>2107</v>
      </c>
      <c r="C1165" s="9" t="s">
        <v>7</v>
      </c>
      <c r="D1165" s="9">
        <v>1</v>
      </c>
      <c r="E1165" s="10">
        <v>598.70000000000005</v>
      </c>
      <c r="F1165" s="10">
        <v>598.70000000000005</v>
      </c>
    </row>
    <row r="1166" spans="1:6" ht="75">
      <c r="A1166" s="18" t="s">
        <v>2108</v>
      </c>
      <c r="B1166" s="19" t="s">
        <v>2109</v>
      </c>
      <c r="C1166" s="9" t="s">
        <v>7</v>
      </c>
      <c r="D1166" s="9">
        <v>1</v>
      </c>
      <c r="E1166" s="10">
        <v>117.11</v>
      </c>
      <c r="F1166" s="10">
        <v>117.11</v>
      </c>
    </row>
    <row r="1167" spans="1:6" ht="75">
      <c r="A1167" s="18" t="s">
        <v>2110</v>
      </c>
      <c r="B1167" s="19" t="s">
        <v>2111</v>
      </c>
      <c r="C1167" s="9" t="s">
        <v>7</v>
      </c>
      <c r="D1167" s="9">
        <v>1</v>
      </c>
      <c r="E1167" s="10">
        <v>124.64</v>
      </c>
      <c r="F1167" s="10">
        <v>124.64</v>
      </c>
    </row>
    <row r="1168" spans="1:6" ht="30">
      <c r="A1168" s="18" t="s">
        <v>2112</v>
      </c>
      <c r="B1168" s="19" t="s">
        <v>2113</v>
      </c>
      <c r="C1168" s="9" t="s">
        <v>7</v>
      </c>
      <c r="D1168" s="9">
        <v>1</v>
      </c>
      <c r="E1168" s="10">
        <v>94.19</v>
      </c>
      <c r="F1168" s="10">
        <v>94.19</v>
      </c>
    </row>
    <row r="1169" spans="1:6" ht="30">
      <c r="A1169" s="18" t="s">
        <v>2114</v>
      </c>
      <c r="B1169" s="19" t="s">
        <v>245</v>
      </c>
      <c r="C1169" s="9" t="s">
        <v>7</v>
      </c>
      <c r="D1169" s="9">
        <v>1</v>
      </c>
      <c r="E1169" s="10">
        <v>68.510000000000005</v>
      </c>
      <c r="F1169" s="10">
        <v>68.510000000000005</v>
      </c>
    </row>
    <row r="1170" spans="1:6">
      <c r="A1170" s="20" t="s">
        <v>2115</v>
      </c>
      <c r="B1170" s="17" t="s">
        <v>2116</v>
      </c>
      <c r="C1170" s="9"/>
      <c r="D1170" s="9"/>
      <c r="E1170" s="10"/>
      <c r="F1170" s="10"/>
    </row>
    <row r="1171" spans="1:6" ht="45">
      <c r="A1171" s="18" t="s">
        <v>2117</v>
      </c>
      <c r="B1171" s="19" t="s">
        <v>2118</v>
      </c>
      <c r="C1171" s="9" t="s">
        <v>7</v>
      </c>
      <c r="D1171" s="9">
        <v>1</v>
      </c>
      <c r="E1171" s="10">
        <v>37.72</v>
      </c>
      <c r="F1171" s="10">
        <v>37.72</v>
      </c>
    </row>
    <row r="1172" spans="1:6" ht="45">
      <c r="A1172" s="18" t="s">
        <v>2119</v>
      </c>
      <c r="B1172" s="19" t="s">
        <v>2120</v>
      </c>
      <c r="C1172" s="9" t="s">
        <v>7</v>
      </c>
      <c r="D1172" s="9">
        <v>1</v>
      </c>
      <c r="E1172" s="10">
        <v>44.26</v>
      </c>
      <c r="F1172" s="10">
        <v>44.26</v>
      </c>
    </row>
    <row r="1173" spans="1:6" ht="30">
      <c r="A1173" s="18" t="s">
        <v>2121</v>
      </c>
      <c r="B1173" s="19" t="s">
        <v>63</v>
      </c>
      <c r="C1173" s="9" t="s">
        <v>7</v>
      </c>
      <c r="D1173" s="9">
        <v>1</v>
      </c>
      <c r="E1173" s="10">
        <v>33.36</v>
      </c>
      <c r="F1173" s="10">
        <v>33.36</v>
      </c>
    </row>
    <row r="1174" spans="1:6" ht="30">
      <c r="A1174" s="18" t="s">
        <v>2122</v>
      </c>
      <c r="B1174" s="19" t="s">
        <v>178</v>
      </c>
      <c r="C1174" s="9" t="s">
        <v>7</v>
      </c>
      <c r="D1174" s="9">
        <v>1</v>
      </c>
      <c r="E1174" s="10">
        <v>56.94</v>
      </c>
      <c r="F1174" s="10">
        <v>56.94</v>
      </c>
    </row>
    <row r="1175" spans="1:6" ht="30">
      <c r="A1175" s="18" t="s">
        <v>2123</v>
      </c>
      <c r="B1175" s="19" t="s">
        <v>2124</v>
      </c>
      <c r="C1175" s="9" t="s">
        <v>7</v>
      </c>
      <c r="D1175" s="9">
        <v>1</v>
      </c>
      <c r="E1175" s="10">
        <v>40.57</v>
      </c>
      <c r="F1175" s="10">
        <v>40.57</v>
      </c>
    </row>
    <row r="1176" spans="1:6" ht="60">
      <c r="A1176" s="18" t="s">
        <v>2125</v>
      </c>
      <c r="B1176" s="19" t="s">
        <v>2126</v>
      </c>
      <c r="C1176" s="9" t="s">
        <v>7</v>
      </c>
      <c r="D1176" s="9">
        <v>1</v>
      </c>
      <c r="E1176" s="10">
        <v>61.3</v>
      </c>
      <c r="F1176" s="10">
        <v>61.3</v>
      </c>
    </row>
    <row r="1177" spans="1:6" ht="45">
      <c r="A1177" s="18" t="s">
        <v>2127</v>
      </c>
      <c r="B1177" s="19" t="s">
        <v>2128</v>
      </c>
      <c r="C1177" s="9" t="s">
        <v>7</v>
      </c>
      <c r="D1177" s="9">
        <v>1</v>
      </c>
      <c r="E1177" s="10">
        <v>84.87</v>
      </c>
      <c r="F1177" s="10">
        <v>84.87</v>
      </c>
    </row>
    <row r="1178" spans="1:6" ht="30">
      <c r="A1178" s="18" t="s">
        <v>2129</v>
      </c>
      <c r="B1178" s="19" t="s">
        <v>2130</v>
      </c>
      <c r="C1178" s="9" t="s">
        <v>7</v>
      </c>
      <c r="D1178" s="9">
        <v>1</v>
      </c>
      <c r="E1178" s="10">
        <v>32.520000000000003</v>
      </c>
      <c r="F1178" s="10">
        <v>32.520000000000003</v>
      </c>
    </row>
    <row r="1179" spans="1:6" ht="30">
      <c r="A1179" s="18" t="s">
        <v>2131</v>
      </c>
      <c r="B1179" s="19" t="s">
        <v>2132</v>
      </c>
      <c r="C1179" s="9" t="s">
        <v>7</v>
      </c>
      <c r="D1179" s="9">
        <v>1</v>
      </c>
      <c r="E1179" s="10">
        <v>43.96</v>
      </c>
      <c r="F1179" s="10">
        <v>43.96</v>
      </c>
    </row>
    <row r="1180" spans="1:6" ht="45">
      <c r="A1180" s="18" t="s">
        <v>2133</v>
      </c>
      <c r="B1180" s="19" t="s">
        <v>2134</v>
      </c>
      <c r="C1180" s="9" t="s">
        <v>7</v>
      </c>
      <c r="D1180" s="9">
        <v>1</v>
      </c>
      <c r="E1180" s="10">
        <v>141.11000000000001</v>
      </c>
      <c r="F1180" s="10">
        <v>141.11000000000001</v>
      </c>
    </row>
    <row r="1181" spans="1:6" ht="30">
      <c r="A1181" s="18" t="s">
        <v>2135</v>
      </c>
      <c r="B1181" s="19" t="s">
        <v>2136</v>
      </c>
      <c r="C1181" s="9" t="s">
        <v>7</v>
      </c>
      <c r="D1181" s="9">
        <v>1</v>
      </c>
      <c r="E1181" s="10">
        <v>80.510000000000005</v>
      </c>
      <c r="F1181" s="10">
        <v>80.510000000000005</v>
      </c>
    </row>
    <row r="1182" spans="1:6">
      <c r="A1182" s="18" t="s">
        <v>2137</v>
      </c>
      <c r="B1182" s="19" t="s">
        <v>2138</v>
      </c>
      <c r="C1182" s="9" t="s">
        <v>7</v>
      </c>
      <c r="D1182" s="9">
        <v>1</v>
      </c>
      <c r="E1182" s="10">
        <v>8.1199999999999992</v>
      </c>
      <c r="F1182" s="10">
        <v>8.1199999999999992</v>
      </c>
    </row>
    <row r="1183" spans="1:6">
      <c r="A1183" s="18" t="s">
        <v>2139</v>
      </c>
      <c r="B1183" s="19" t="s">
        <v>2140</v>
      </c>
      <c r="C1183" s="9" t="s">
        <v>7</v>
      </c>
      <c r="D1183" s="9">
        <v>1</v>
      </c>
      <c r="E1183" s="10">
        <v>19.89</v>
      </c>
      <c r="F1183" s="10">
        <v>19.89</v>
      </c>
    </row>
    <row r="1184" spans="1:6">
      <c r="A1184" s="18" t="s">
        <v>2141</v>
      </c>
      <c r="B1184" s="19" t="s">
        <v>2142</v>
      </c>
      <c r="C1184" s="9" t="s">
        <v>7</v>
      </c>
      <c r="D1184" s="9">
        <v>1</v>
      </c>
      <c r="E1184" s="10">
        <v>39</v>
      </c>
      <c r="F1184" s="10">
        <v>39</v>
      </c>
    </row>
    <row r="1185" spans="1:6">
      <c r="A1185" s="20" t="s">
        <v>2143</v>
      </c>
      <c r="B1185" s="17" t="s">
        <v>2144</v>
      </c>
      <c r="C1185" s="9"/>
      <c r="D1185" s="9"/>
      <c r="E1185" s="10"/>
      <c r="F1185" s="10"/>
    </row>
    <row r="1186" spans="1:6" ht="30">
      <c r="A1186" s="18" t="s">
        <v>2145</v>
      </c>
      <c r="B1186" s="19" t="s">
        <v>2146</v>
      </c>
      <c r="C1186" s="9" t="s">
        <v>7</v>
      </c>
      <c r="D1186" s="9">
        <v>1</v>
      </c>
      <c r="E1186" s="21">
        <v>4025.66</v>
      </c>
      <c r="F1186" s="21">
        <v>4025.66</v>
      </c>
    </row>
    <row r="1187" spans="1:6">
      <c r="A1187" s="18" t="s">
        <v>2147</v>
      </c>
      <c r="B1187" s="19" t="s">
        <v>2148</v>
      </c>
      <c r="C1187" s="9" t="s">
        <v>7</v>
      </c>
      <c r="D1187" s="9">
        <v>1</v>
      </c>
      <c r="E1187" s="10">
        <v>996.65</v>
      </c>
      <c r="F1187" s="10">
        <v>996.65</v>
      </c>
    </row>
    <row r="1188" spans="1:6">
      <c r="A1188" s="18" t="s">
        <v>2149</v>
      </c>
      <c r="B1188" s="19" t="s">
        <v>2150</v>
      </c>
      <c r="C1188" s="9" t="s">
        <v>7</v>
      </c>
      <c r="D1188" s="9">
        <v>1</v>
      </c>
      <c r="E1188" s="21">
        <v>1431.32</v>
      </c>
      <c r="F1188" s="21">
        <v>1431.32</v>
      </c>
    </row>
    <row r="1189" spans="1:6">
      <c r="A1189" s="18" t="s">
        <v>2151</v>
      </c>
      <c r="B1189" s="19" t="s">
        <v>2152</v>
      </c>
      <c r="C1189" s="9" t="s">
        <v>7</v>
      </c>
      <c r="D1189" s="9">
        <v>1</v>
      </c>
      <c r="E1189" s="21">
        <v>1588.39</v>
      </c>
      <c r="F1189" s="21">
        <v>1588.39</v>
      </c>
    </row>
    <row r="1190" spans="1:6" ht="30">
      <c r="A1190" s="18" t="s">
        <v>2153</v>
      </c>
      <c r="B1190" s="19" t="s">
        <v>2154</v>
      </c>
      <c r="C1190" s="9" t="s">
        <v>7</v>
      </c>
      <c r="D1190" s="9">
        <v>1</v>
      </c>
      <c r="E1190" s="21">
        <v>1611.03</v>
      </c>
      <c r="F1190" s="21">
        <v>1611.03</v>
      </c>
    </row>
    <row r="1191" spans="1:6">
      <c r="A1191" s="20" t="s">
        <v>2155</v>
      </c>
      <c r="B1191" s="17" t="s">
        <v>2156</v>
      </c>
      <c r="C1191" s="9"/>
      <c r="D1191" s="9"/>
      <c r="E1191" s="10"/>
      <c r="F1191" s="10"/>
    </row>
    <row r="1192" spans="1:6" ht="90">
      <c r="A1192" s="18" t="s">
        <v>2157</v>
      </c>
      <c r="B1192" s="19" t="s">
        <v>2158</v>
      </c>
      <c r="C1192" s="9" t="s">
        <v>7</v>
      </c>
      <c r="D1192" s="9">
        <v>1</v>
      </c>
      <c r="E1192" s="21">
        <v>3794.49</v>
      </c>
      <c r="F1192" s="21">
        <v>3794.49</v>
      </c>
    </row>
    <row r="1193" spans="1:6" ht="75">
      <c r="A1193" s="18" t="s">
        <v>2159</v>
      </c>
      <c r="B1193" s="19" t="s">
        <v>2160</v>
      </c>
      <c r="C1193" s="9" t="s">
        <v>7</v>
      </c>
      <c r="D1193" s="9">
        <v>1</v>
      </c>
      <c r="E1193" s="21">
        <v>4675.32</v>
      </c>
      <c r="F1193" s="21">
        <v>4675.32</v>
      </c>
    </row>
    <row r="1194" spans="1:6">
      <c r="A1194" s="20" t="s">
        <v>17441</v>
      </c>
      <c r="B1194" s="17" t="s">
        <v>17442</v>
      </c>
      <c r="C1194" s="9"/>
      <c r="D1194" s="9"/>
      <c r="E1194" s="10"/>
      <c r="F1194" s="10"/>
    </row>
    <row r="1195" spans="1:6" ht="105">
      <c r="A1195" s="18" t="s">
        <v>17443</v>
      </c>
      <c r="B1195" s="19" t="s">
        <v>17444</v>
      </c>
      <c r="C1195" s="9" t="s">
        <v>7</v>
      </c>
      <c r="D1195" s="9">
        <v>1</v>
      </c>
      <c r="E1195" s="21">
        <v>2339.67</v>
      </c>
      <c r="F1195" s="21">
        <v>2339.67</v>
      </c>
    </row>
    <row r="1196" spans="1:6" ht="105">
      <c r="A1196" s="18" t="s">
        <v>17445</v>
      </c>
      <c r="B1196" s="19" t="s">
        <v>17446</v>
      </c>
      <c r="C1196" s="9" t="s">
        <v>7</v>
      </c>
      <c r="D1196" s="9">
        <v>1</v>
      </c>
      <c r="E1196" s="21">
        <v>2371</v>
      </c>
      <c r="F1196" s="21">
        <v>2371</v>
      </c>
    </row>
    <row r="1197" spans="1:6" ht="105">
      <c r="A1197" s="18" t="s">
        <v>17447</v>
      </c>
      <c r="B1197" s="19" t="s">
        <v>17448</v>
      </c>
      <c r="C1197" s="9" t="s">
        <v>7</v>
      </c>
      <c r="D1197" s="9">
        <v>1</v>
      </c>
      <c r="E1197" s="21">
        <v>3492.67</v>
      </c>
      <c r="F1197" s="21">
        <v>3492.67</v>
      </c>
    </row>
    <row r="1198" spans="1:6" ht="105">
      <c r="A1198" s="18" t="s">
        <v>17449</v>
      </c>
      <c r="B1198" s="19" t="s">
        <v>17450</v>
      </c>
      <c r="C1198" s="9" t="s">
        <v>7</v>
      </c>
      <c r="D1198" s="9">
        <v>1</v>
      </c>
      <c r="E1198" s="21">
        <v>4552.83</v>
      </c>
      <c r="F1198" s="21">
        <v>4552.83</v>
      </c>
    </row>
    <row r="1199" spans="1:6" ht="105">
      <c r="A1199" s="18" t="s">
        <v>17451</v>
      </c>
      <c r="B1199" s="19" t="s">
        <v>17452</v>
      </c>
      <c r="C1199" s="9" t="s">
        <v>7</v>
      </c>
      <c r="D1199" s="9">
        <v>1</v>
      </c>
      <c r="E1199" s="21">
        <v>4552.83</v>
      </c>
      <c r="F1199" s="21">
        <v>4552.83</v>
      </c>
    </row>
    <row r="1200" spans="1:6" ht="105">
      <c r="A1200" s="18" t="s">
        <v>17453</v>
      </c>
      <c r="B1200" s="19" t="s">
        <v>17454</v>
      </c>
      <c r="C1200" s="9" t="s">
        <v>7</v>
      </c>
      <c r="D1200" s="9">
        <v>1</v>
      </c>
      <c r="E1200" s="21">
        <v>7094.36</v>
      </c>
      <c r="F1200" s="21">
        <v>7094.36</v>
      </c>
    </row>
    <row r="1201" spans="1:6" ht="105">
      <c r="A1201" s="18" t="s">
        <v>17455</v>
      </c>
      <c r="B1201" s="19" t="s">
        <v>17456</v>
      </c>
      <c r="C1201" s="9" t="s">
        <v>7</v>
      </c>
      <c r="D1201" s="9">
        <v>1</v>
      </c>
      <c r="E1201" s="21">
        <v>9512.14</v>
      </c>
      <c r="F1201" s="21">
        <v>9512.14</v>
      </c>
    </row>
    <row r="1202" spans="1:6" ht="105">
      <c r="A1202" s="18" t="s">
        <v>17457</v>
      </c>
      <c r="B1202" s="19" t="s">
        <v>17458</v>
      </c>
      <c r="C1202" s="9" t="s">
        <v>7</v>
      </c>
      <c r="D1202" s="9">
        <v>1</v>
      </c>
      <c r="E1202" s="21">
        <v>12705.06</v>
      </c>
      <c r="F1202" s="21">
        <v>12705.06</v>
      </c>
    </row>
    <row r="1203" spans="1:6">
      <c r="A1203" s="20" t="s">
        <v>2161</v>
      </c>
      <c r="B1203" s="17" t="s">
        <v>2162</v>
      </c>
      <c r="C1203" s="9"/>
      <c r="D1203" s="9"/>
      <c r="E1203" s="10"/>
      <c r="F1203" s="10"/>
    </row>
    <row r="1204" spans="1:6" ht="75">
      <c r="A1204" s="18" t="s">
        <v>2163</v>
      </c>
      <c r="B1204" s="19" t="s">
        <v>2164</v>
      </c>
      <c r="C1204" s="9" t="s">
        <v>7</v>
      </c>
      <c r="D1204" s="9">
        <v>1</v>
      </c>
      <c r="E1204" s="10">
        <v>282.08</v>
      </c>
      <c r="F1204" s="10">
        <v>282.08</v>
      </c>
    </row>
    <row r="1205" spans="1:6">
      <c r="A1205" s="20" t="s">
        <v>2165</v>
      </c>
      <c r="B1205" s="17" t="s">
        <v>2032</v>
      </c>
      <c r="C1205" s="9"/>
      <c r="D1205" s="9"/>
      <c r="E1205" s="10"/>
      <c r="F1205" s="10"/>
    </row>
    <row r="1206" spans="1:6" ht="30">
      <c r="A1206" s="18" t="s">
        <v>2166</v>
      </c>
      <c r="B1206" s="19" t="s">
        <v>2167</v>
      </c>
      <c r="C1206" s="9" t="s">
        <v>7</v>
      </c>
      <c r="D1206" s="9">
        <v>1</v>
      </c>
      <c r="E1206" s="10">
        <v>162.51</v>
      </c>
      <c r="F1206" s="10">
        <v>162.51</v>
      </c>
    </row>
    <row r="1207" spans="1:6">
      <c r="A1207" s="18" t="s">
        <v>2168</v>
      </c>
      <c r="B1207" s="19" t="s">
        <v>2169</v>
      </c>
      <c r="C1207" s="9" t="s">
        <v>7</v>
      </c>
      <c r="D1207" s="9">
        <v>1</v>
      </c>
      <c r="E1207" s="10">
        <v>928.28</v>
      </c>
      <c r="F1207" s="10">
        <v>928.28</v>
      </c>
    </row>
    <row r="1208" spans="1:6" ht="30">
      <c r="A1208" s="18" t="s">
        <v>2170</v>
      </c>
      <c r="B1208" s="19" t="s">
        <v>2171</v>
      </c>
      <c r="C1208" s="9" t="s">
        <v>7</v>
      </c>
      <c r="D1208" s="9">
        <v>1</v>
      </c>
      <c r="E1208" s="10">
        <v>103.15</v>
      </c>
      <c r="F1208" s="10">
        <v>103.15</v>
      </c>
    </row>
    <row r="1209" spans="1:6">
      <c r="A1209" s="20" t="s">
        <v>2172</v>
      </c>
      <c r="B1209" s="17" t="s">
        <v>2173</v>
      </c>
      <c r="C1209" s="9"/>
      <c r="D1209" s="9"/>
      <c r="E1209" s="10"/>
      <c r="F1209" s="10"/>
    </row>
    <row r="1210" spans="1:6" ht="105">
      <c r="A1210" s="18" t="s">
        <v>2174</v>
      </c>
      <c r="B1210" s="19" t="s">
        <v>2175</v>
      </c>
      <c r="C1210" s="9" t="s">
        <v>7</v>
      </c>
      <c r="D1210" s="9">
        <v>1</v>
      </c>
      <c r="E1210" s="10">
        <v>147.68</v>
      </c>
      <c r="F1210" s="10">
        <v>147.68</v>
      </c>
    </row>
    <row r="1211" spans="1:6" ht="105">
      <c r="A1211" s="18" t="s">
        <v>2176</v>
      </c>
      <c r="B1211" s="19" t="s">
        <v>2177</v>
      </c>
      <c r="C1211" s="9" t="s">
        <v>7</v>
      </c>
      <c r="D1211" s="9">
        <v>1</v>
      </c>
      <c r="E1211" s="10">
        <v>196.96</v>
      </c>
      <c r="F1211" s="10">
        <v>196.96</v>
      </c>
    </row>
    <row r="1212" spans="1:6" ht="105">
      <c r="A1212" s="18" t="s">
        <v>2178</v>
      </c>
      <c r="B1212" s="19" t="s">
        <v>2179</v>
      </c>
      <c r="C1212" s="9" t="s">
        <v>7</v>
      </c>
      <c r="D1212" s="9">
        <v>1</v>
      </c>
      <c r="E1212" s="10">
        <v>147.46</v>
      </c>
      <c r="F1212" s="10">
        <v>147.46</v>
      </c>
    </row>
    <row r="1213" spans="1:6" ht="105">
      <c r="A1213" s="18" t="s">
        <v>2180</v>
      </c>
      <c r="B1213" s="19" t="s">
        <v>2181</v>
      </c>
      <c r="C1213" s="9" t="s">
        <v>7</v>
      </c>
      <c r="D1213" s="9">
        <v>1</v>
      </c>
      <c r="E1213" s="10">
        <v>191.74</v>
      </c>
      <c r="F1213" s="10">
        <v>191.74</v>
      </c>
    </row>
    <row r="1214" spans="1:6" ht="105">
      <c r="A1214" s="18" t="s">
        <v>2182</v>
      </c>
      <c r="B1214" s="19" t="s">
        <v>2183</v>
      </c>
      <c r="C1214" s="9" t="s">
        <v>7</v>
      </c>
      <c r="D1214" s="9">
        <v>1</v>
      </c>
      <c r="E1214" s="10">
        <v>280.01</v>
      </c>
      <c r="F1214" s="10">
        <v>280.01</v>
      </c>
    </row>
    <row r="1215" spans="1:6" ht="105">
      <c r="A1215" s="18" t="s">
        <v>2184</v>
      </c>
      <c r="B1215" s="19" t="s">
        <v>2185</v>
      </c>
      <c r="C1215" s="9" t="s">
        <v>7</v>
      </c>
      <c r="D1215" s="9">
        <v>1</v>
      </c>
      <c r="E1215" s="10">
        <v>266.68</v>
      </c>
      <c r="F1215" s="10">
        <v>266.68</v>
      </c>
    </row>
    <row r="1216" spans="1:6">
      <c r="A1216" s="20" t="s">
        <v>2186</v>
      </c>
      <c r="B1216" s="17" t="s">
        <v>64</v>
      </c>
      <c r="C1216" s="9"/>
      <c r="D1216" s="9"/>
      <c r="E1216" s="10"/>
      <c r="F1216" s="10"/>
    </row>
    <row r="1217" spans="1:6">
      <c r="A1217" s="20" t="s">
        <v>2187</v>
      </c>
      <c r="B1217" s="17" t="s">
        <v>65</v>
      </c>
      <c r="C1217" s="9"/>
      <c r="D1217" s="9"/>
      <c r="E1217" s="10"/>
      <c r="F1217" s="10"/>
    </row>
    <row r="1218" spans="1:6" ht="60">
      <c r="A1218" s="18" t="s">
        <v>2188</v>
      </c>
      <c r="B1218" s="19" t="s">
        <v>2189</v>
      </c>
      <c r="C1218" s="9" t="s">
        <v>4</v>
      </c>
      <c r="D1218" s="9">
        <v>1</v>
      </c>
      <c r="E1218" s="10">
        <v>11.04</v>
      </c>
      <c r="F1218" s="10">
        <v>11.04</v>
      </c>
    </row>
    <row r="1219" spans="1:6" ht="60">
      <c r="A1219" s="18" t="s">
        <v>2190</v>
      </c>
      <c r="B1219" s="19" t="s">
        <v>2191</v>
      </c>
      <c r="C1219" s="9" t="s">
        <v>4</v>
      </c>
      <c r="D1219" s="9">
        <v>1</v>
      </c>
      <c r="E1219" s="10">
        <v>19.62</v>
      </c>
      <c r="F1219" s="10">
        <v>19.62</v>
      </c>
    </row>
    <row r="1220" spans="1:6" ht="60">
      <c r="A1220" s="18" t="s">
        <v>2192</v>
      </c>
      <c r="B1220" s="19" t="s">
        <v>66</v>
      </c>
      <c r="C1220" s="9" t="s">
        <v>4</v>
      </c>
      <c r="D1220" s="9">
        <v>1</v>
      </c>
      <c r="E1220" s="10">
        <v>15.36</v>
      </c>
      <c r="F1220" s="10">
        <v>15.36</v>
      </c>
    </row>
    <row r="1221" spans="1:6" ht="60">
      <c r="A1221" s="18" t="s">
        <v>2193</v>
      </c>
      <c r="B1221" s="19" t="s">
        <v>2194</v>
      </c>
      <c r="C1221" s="9" t="s">
        <v>4</v>
      </c>
      <c r="D1221" s="9">
        <v>1</v>
      </c>
      <c r="E1221" s="10">
        <v>19.940000000000001</v>
      </c>
      <c r="F1221" s="10">
        <v>19.940000000000001</v>
      </c>
    </row>
    <row r="1222" spans="1:6" ht="60">
      <c r="A1222" s="18" t="s">
        <v>2195</v>
      </c>
      <c r="B1222" s="19" t="s">
        <v>2196</v>
      </c>
      <c r="C1222" s="9" t="s">
        <v>4</v>
      </c>
      <c r="D1222" s="9">
        <v>1</v>
      </c>
      <c r="E1222" s="10">
        <v>24.35</v>
      </c>
      <c r="F1222" s="10">
        <v>24.35</v>
      </c>
    </row>
    <row r="1223" spans="1:6" ht="60">
      <c r="A1223" s="18" t="s">
        <v>2197</v>
      </c>
      <c r="B1223" s="19" t="s">
        <v>67</v>
      </c>
      <c r="C1223" s="9" t="s">
        <v>4</v>
      </c>
      <c r="D1223" s="9">
        <v>1</v>
      </c>
      <c r="E1223" s="10">
        <v>20.309999999999999</v>
      </c>
      <c r="F1223" s="10">
        <v>20.309999999999999</v>
      </c>
    </row>
    <row r="1224" spans="1:6" ht="30">
      <c r="A1224" s="18" t="s">
        <v>2198</v>
      </c>
      <c r="B1224" s="19" t="s">
        <v>2199</v>
      </c>
      <c r="C1224" s="9" t="s">
        <v>4</v>
      </c>
      <c r="D1224" s="9">
        <v>1</v>
      </c>
      <c r="E1224" s="10">
        <v>3.3</v>
      </c>
      <c r="F1224" s="10">
        <v>3.3</v>
      </c>
    </row>
    <row r="1225" spans="1:6" ht="30">
      <c r="A1225" s="18" t="s">
        <v>2200</v>
      </c>
      <c r="B1225" s="19" t="s">
        <v>2201</v>
      </c>
      <c r="C1225" s="9" t="s">
        <v>4</v>
      </c>
      <c r="D1225" s="9">
        <v>1</v>
      </c>
      <c r="E1225" s="10">
        <v>11.71</v>
      </c>
      <c r="F1225" s="10">
        <v>11.71</v>
      </c>
    </row>
    <row r="1226" spans="1:6" ht="60">
      <c r="A1226" s="18" t="s">
        <v>2202</v>
      </c>
      <c r="B1226" s="19" t="s">
        <v>2203</v>
      </c>
      <c r="C1226" s="9" t="s">
        <v>7</v>
      </c>
      <c r="D1226" s="9">
        <v>1</v>
      </c>
      <c r="E1226" s="10">
        <v>67.37</v>
      </c>
      <c r="F1226" s="10">
        <v>67.37</v>
      </c>
    </row>
    <row r="1227" spans="1:6" ht="45">
      <c r="A1227" s="18" t="s">
        <v>2204</v>
      </c>
      <c r="B1227" s="19" t="s">
        <v>2205</v>
      </c>
      <c r="C1227" s="9" t="s">
        <v>4</v>
      </c>
      <c r="D1227" s="9">
        <v>1</v>
      </c>
      <c r="E1227" s="10">
        <v>4.58</v>
      </c>
      <c r="F1227" s="10">
        <v>4.58</v>
      </c>
    </row>
    <row r="1228" spans="1:6" ht="60">
      <c r="A1228" s="18" t="s">
        <v>2206</v>
      </c>
      <c r="B1228" s="19" t="s">
        <v>2207</v>
      </c>
      <c r="C1228" s="9" t="s">
        <v>4</v>
      </c>
      <c r="D1228" s="9">
        <v>1</v>
      </c>
      <c r="E1228" s="10">
        <v>16.190000000000001</v>
      </c>
      <c r="F1228" s="10">
        <v>16.190000000000001</v>
      </c>
    </row>
    <row r="1229" spans="1:6" ht="60">
      <c r="A1229" s="18" t="s">
        <v>2208</v>
      </c>
      <c r="B1229" s="19" t="s">
        <v>2209</v>
      </c>
      <c r="C1229" s="9" t="s">
        <v>4</v>
      </c>
      <c r="D1229" s="9">
        <v>1</v>
      </c>
      <c r="E1229" s="10">
        <v>19.52</v>
      </c>
      <c r="F1229" s="10">
        <v>19.52</v>
      </c>
    </row>
    <row r="1230" spans="1:6" ht="60">
      <c r="A1230" s="18" t="s">
        <v>2210</v>
      </c>
      <c r="B1230" s="19" t="s">
        <v>2211</v>
      </c>
      <c r="C1230" s="9" t="s">
        <v>4</v>
      </c>
      <c r="D1230" s="9">
        <v>1</v>
      </c>
      <c r="E1230" s="10">
        <v>16.45</v>
      </c>
      <c r="F1230" s="10">
        <v>16.45</v>
      </c>
    </row>
    <row r="1231" spans="1:6" ht="45">
      <c r="A1231" s="18" t="s">
        <v>2212</v>
      </c>
      <c r="B1231" s="19" t="s">
        <v>2213</v>
      </c>
      <c r="C1231" s="9" t="s">
        <v>4</v>
      </c>
      <c r="D1231" s="9">
        <v>1</v>
      </c>
      <c r="E1231" s="10">
        <v>2.0099999999999998</v>
      </c>
      <c r="F1231" s="10">
        <v>2.0099999999999998</v>
      </c>
    </row>
    <row r="1232" spans="1:6" ht="30">
      <c r="A1232" s="20" t="s">
        <v>2214</v>
      </c>
      <c r="B1232" s="17" t="s">
        <v>2215</v>
      </c>
      <c r="C1232" s="9"/>
      <c r="D1232" s="9"/>
      <c r="E1232" s="10"/>
      <c r="F1232" s="10"/>
    </row>
    <row r="1233" spans="1:6" ht="60">
      <c r="A1233" s="18" t="s">
        <v>2216</v>
      </c>
      <c r="B1233" s="19" t="s">
        <v>2217</v>
      </c>
      <c r="C1233" s="9" t="s">
        <v>4</v>
      </c>
      <c r="D1233" s="9">
        <v>1</v>
      </c>
      <c r="E1233" s="10">
        <v>8.76</v>
      </c>
      <c r="F1233" s="10">
        <v>8.76</v>
      </c>
    </row>
    <row r="1234" spans="1:6" ht="60">
      <c r="A1234" s="18" t="s">
        <v>2218</v>
      </c>
      <c r="B1234" s="19" t="s">
        <v>2219</v>
      </c>
      <c r="C1234" s="9" t="s">
        <v>4</v>
      </c>
      <c r="D1234" s="9">
        <v>1</v>
      </c>
      <c r="E1234" s="10">
        <v>17.89</v>
      </c>
      <c r="F1234" s="10">
        <v>17.89</v>
      </c>
    </row>
    <row r="1235" spans="1:6" ht="75">
      <c r="A1235" s="18" t="s">
        <v>2220</v>
      </c>
      <c r="B1235" s="19" t="s">
        <v>2221</v>
      </c>
      <c r="C1235" s="9" t="s">
        <v>4</v>
      </c>
      <c r="D1235" s="9">
        <v>1</v>
      </c>
      <c r="E1235" s="10">
        <v>19.21</v>
      </c>
      <c r="F1235" s="10">
        <v>19.21</v>
      </c>
    </row>
    <row r="1236" spans="1:6" ht="60">
      <c r="A1236" s="18" t="s">
        <v>2222</v>
      </c>
      <c r="B1236" s="19" t="s">
        <v>2223</v>
      </c>
      <c r="C1236" s="9" t="s">
        <v>4</v>
      </c>
      <c r="D1236" s="9">
        <v>1</v>
      </c>
      <c r="E1236" s="10">
        <v>24.78</v>
      </c>
      <c r="F1236" s="10">
        <v>24.78</v>
      </c>
    </row>
    <row r="1237" spans="1:6">
      <c r="A1237" s="18" t="s">
        <v>2224</v>
      </c>
      <c r="B1237" s="19" t="s">
        <v>2225</v>
      </c>
      <c r="C1237" s="9" t="s">
        <v>4</v>
      </c>
      <c r="D1237" s="9">
        <v>1</v>
      </c>
      <c r="E1237" s="10">
        <v>9.31</v>
      </c>
      <c r="F1237" s="10">
        <v>9.31</v>
      </c>
    </row>
    <row r="1238" spans="1:6" ht="60">
      <c r="A1238" s="18" t="s">
        <v>2226</v>
      </c>
      <c r="B1238" s="19" t="s">
        <v>2227</v>
      </c>
      <c r="C1238" s="9" t="s">
        <v>4</v>
      </c>
      <c r="D1238" s="9">
        <v>1</v>
      </c>
      <c r="E1238" s="10">
        <v>16.190000000000001</v>
      </c>
      <c r="F1238" s="10">
        <v>16.190000000000001</v>
      </c>
    </row>
    <row r="1239" spans="1:6">
      <c r="A1239" s="20" t="s">
        <v>2228</v>
      </c>
      <c r="B1239" s="17" t="s">
        <v>2229</v>
      </c>
      <c r="C1239" s="9"/>
      <c r="D1239" s="9"/>
      <c r="E1239" s="10"/>
      <c r="F1239" s="10"/>
    </row>
    <row r="1240" spans="1:6" ht="60">
      <c r="A1240" s="18" t="s">
        <v>2230</v>
      </c>
      <c r="B1240" s="19" t="s">
        <v>2231</v>
      </c>
      <c r="C1240" s="9" t="s">
        <v>4</v>
      </c>
      <c r="D1240" s="9">
        <v>1</v>
      </c>
      <c r="E1240" s="10">
        <v>18.32</v>
      </c>
      <c r="F1240" s="10">
        <v>18.32</v>
      </c>
    </row>
    <row r="1241" spans="1:6" ht="60">
      <c r="A1241" s="18" t="s">
        <v>2232</v>
      </c>
      <c r="B1241" s="19" t="s">
        <v>2233</v>
      </c>
      <c r="C1241" s="9" t="s">
        <v>4</v>
      </c>
      <c r="D1241" s="9">
        <v>1</v>
      </c>
      <c r="E1241" s="10">
        <v>21.96</v>
      </c>
      <c r="F1241" s="10">
        <v>21.96</v>
      </c>
    </row>
    <row r="1242" spans="1:6" ht="60">
      <c r="A1242" s="18" t="s">
        <v>2234</v>
      </c>
      <c r="B1242" s="19" t="s">
        <v>2235</v>
      </c>
      <c r="C1242" s="9" t="s">
        <v>4</v>
      </c>
      <c r="D1242" s="9">
        <v>1</v>
      </c>
      <c r="E1242" s="10">
        <v>29.01</v>
      </c>
      <c r="F1242" s="10">
        <v>29.01</v>
      </c>
    </row>
    <row r="1243" spans="1:6" ht="60">
      <c r="A1243" s="18" t="s">
        <v>2236</v>
      </c>
      <c r="B1243" s="19" t="s">
        <v>2237</v>
      </c>
      <c r="C1243" s="9" t="s">
        <v>4</v>
      </c>
      <c r="D1243" s="9">
        <v>1</v>
      </c>
      <c r="E1243" s="10">
        <v>20.8</v>
      </c>
      <c r="F1243" s="10">
        <v>20.8</v>
      </c>
    </row>
    <row r="1244" spans="1:6">
      <c r="A1244" s="20" t="s">
        <v>2238</v>
      </c>
      <c r="B1244" s="17" t="s">
        <v>2239</v>
      </c>
      <c r="C1244" s="9"/>
      <c r="D1244" s="9"/>
      <c r="E1244" s="10"/>
      <c r="F1244" s="10"/>
    </row>
    <row r="1245" spans="1:6" ht="75">
      <c r="A1245" s="18" t="s">
        <v>2240</v>
      </c>
      <c r="B1245" s="19" t="s">
        <v>163</v>
      </c>
      <c r="C1245" s="9" t="s">
        <v>4</v>
      </c>
      <c r="D1245" s="9">
        <v>1</v>
      </c>
      <c r="E1245" s="10">
        <v>19.62</v>
      </c>
      <c r="F1245" s="10">
        <v>19.62</v>
      </c>
    </row>
    <row r="1246" spans="1:6" ht="45">
      <c r="A1246" s="18" t="s">
        <v>2241</v>
      </c>
      <c r="B1246" s="19" t="s">
        <v>2242</v>
      </c>
      <c r="C1246" s="9" t="s">
        <v>4</v>
      </c>
      <c r="D1246" s="9">
        <v>1</v>
      </c>
      <c r="E1246" s="10">
        <v>37.96</v>
      </c>
      <c r="F1246" s="10">
        <v>37.96</v>
      </c>
    </row>
    <row r="1247" spans="1:6">
      <c r="A1247" s="20" t="s">
        <v>2243</v>
      </c>
      <c r="B1247" s="17" t="s">
        <v>2244</v>
      </c>
      <c r="C1247" s="9"/>
      <c r="D1247" s="9"/>
      <c r="E1247" s="10"/>
      <c r="F1247" s="10"/>
    </row>
    <row r="1248" spans="1:6" ht="60">
      <c r="A1248" s="18" t="s">
        <v>2245</v>
      </c>
      <c r="B1248" s="19" t="s">
        <v>2246</v>
      </c>
      <c r="C1248" s="9" t="s">
        <v>7</v>
      </c>
      <c r="D1248" s="9">
        <v>1</v>
      </c>
      <c r="E1248" s="10">
        <v>4.5199999999999996</v>
      </c>
      <c r="F1248" s="10">
        <v>4.5199999999999996</v>
      </c>
    </row>
    <row r="1249" spans="1:6">
      <c r="A1249" s="20" t="s">
        <v>2247</v>
      </c>
      <c r="B1249" s="17" t="s">
        <v>2248</v>
      </c>
      <c r="C1249" s="9"/>
      <c r="D1249" s="9"/>
      <c r="E1249" s="10"/>
      <c r="F1249" s="10"/>
    </row>
    <row r="1250" spans="1:6" ht="60">
      <c r="A1250" s="18" t="s">
        <v>2249</v>
      </c>
      <c r="B1250" s="19" t="s">
        <v>2250</v>
      </c>
      <c r="C1250" s="9" t="s">
        <v>6</v>
      </c>
      <c r="D1250" s="9">
        <v>1</v>
      </c>
      <c r="E1250" s="10">
        <v>29.06</v>
      </c>
      <c r="F1250" s="10">
        <v>29.06</v>
      </c>
    </row>
    <row r="1251" spans="1:6" ht="60">
      <c r="A1251" s="18" t="s">
        <v>2251</v>
      </c>
      <c r="B1251" s="19" t="s">
        <v>2252</v>
      </c>
      <c r="C1251" s="9" t="s">
        <v>4</v>
      </c>
      <c r="D1251" s="9">
        <v>1</v>
      </c>
      <c r="E1251" s="10">
        <v>32.17</v>
      </c>
      <c r="F1251" s="10">
        <v>32.17</v>
      </c>
    </row>
    <row r="1252" spans="1:6" ht="45">
      <c r="A1252" s="18" t="s">
        <v>2253</v>
      </c>
      <c r="B1252" s="19" t="s">
        <v>2254</v>
      </c>
      <c r="C1252" s="9" t="s">
        <v>4</v>
      </c>
      <c r="D1252" s="9">
        <v>1</v>
      </c>
      <c r="E1252" s="10">
        <v>17.260000000000002</v>
      </c>
      <c r="F1252" s="10">
        <v>17.260000000000002</v>
      </c>
    </row>
    <row r="1253" spans="1:6" ht="60">
      <c r="A1253" s="18" t="s">
        <v>2255</v>
      </c>
      <c r="B1253" s="19" t="s">
        <v>2256</v>
      </c>
      <c r="C1253" s="9" t="s">
        <v>6</v>
      </c>
      <c r="D1253" s="9">
        <v>1</v>
      </c>
      <c r="E1253" s="10">
        <v>46.49</v>
      </c>
      <c r="F1253" s="10">
        <v>46.49</v>
      </c>
    </row>
    <row r="1254" spans="1:6" ht="90">
      <c r="A1254" s="18" t="s">
        <v>2257</v>
      </c>
      <c r="B1254" s="19" t="s">
        <v>2258</v>
      </c>
      <c r="C1254" s="9" t="s">
        <v>4</v>
      </c>
      <c r="D1254" s="9">
        <v>1</v>
      </c>
      <c r="E1254" s="10">
        <v>47.99</v>
      </c>
      <c r="F1254" s="10">
        <v>47.99</v>
      </c>
    </row>
    <row r="1255" spans="1:6" ht="30">
      <c r="A1255" s="20" t="s">
        <v>2259</v>
      </c>
      <c r="B1255" s="17" t="s">
        <v>68</v>
      </c>
      <c r="C1255" s="9"/>
      <c r="D1255" s="9"/>
      <c r="E1255" s="10"/>
      <c r="F1255" s="10"/>
    </row>
    <row r="1256" spans="1:6">
      <c r="A1256" s="20" t="s">
        <v>2260</v>
      </c>
      <c r="B1256" s="17" t="s">
        <v>2261</v>
      </c>
      <c r="C1256" s="9"/>
      <c r="D1256" s="9"/>
      <c r="E1256" s="10"/>
      <c r="F1256" s="10"/>
    </row>
    <row r="1257" spans="1:6" ht="90">
      <c r="A1257" s="18" t="s">
        <v>2262</v>
      </c>
      <c r="B1257" s="19" t="s">
        <v>2263</v>
      </c>
      <c r="C1257" s="9" t="s">
        <v>4</v>
      </c>
      <c r="D1257" s="9">
        <v>1</v>
      </c>
      <c r="E1257" s="10">
        <v>280.39</v>
      </c>
      <c r="F1257" s="10">
        <v>280.39</v>
      </c>
    </row>
    <row r="1258" spans="1:6" ht="45">
      <c r="A1258" s="18" t="s">
        <v>2264</v>
      </c>
      <c r="B1258" s="19" t="s">
        <v>2265</v>
      </c>
      <c r="C1258" s="9" t="s">
        <v>6</v>
      </c>
      <c r="D1258" s="9">
        <v>1</v>
      </c>
      <c r="E1258" s="10">
        <v>302.17</v>
      </c>
      <c r="F1258" s="10">
        <v>302.17</v>
      </c>
    </row>
    <row r="1259" spans="1:6" ht="90">
      <c r="A1259" s="18" t="s">
        <v>2266</v>
      </c>
      <c r="B1259" s="19" t="s">
        <v>2267</v>
      </c>
      <c r="C1259" s="9" t="s">
        <v>6</v>
      </c>
      <c r="D1259" s="9">
        <v>1</v>
      </c>
      <c r="E1259" s="10">
        <v>205.97</v>
      </c>
      <c r="F1259" s="10">
        <v>205.97</v>
      </c>
    </row>
    <row r="1260" spans="1:6" ht="60">
      <c r="A1260" s="18" t="s">
        <v>2268</v>
      </c>
      <c r="B1260" s="19" t="s">
        <v>2269</v>
      </c>
      <c r="C1260" s="9" t="s">
        <v>6</v>
      </c>
      <c r="D1260" s="9">
        <v>1</v>
      </c>
      <c r="E1260" s="10">
        <v>120.23</v>
      </c>
      <c r="F1260" s="10">
        <v>120.23</v>
      </c>
    </row>
    <row r="1261" spans="1:6" ht="45">
      <c r="A1261" s="18" t="s">
        <v>2270</v>
      </c>
      <c r="B1261" s="19" t="s">
        <v>2271</v>
      </c>
      <c r="C1261" s="9" t="s">
        <v>5</v>
      </c>
      <c r="D1261" s="9">
        <v>1</v>
      </c>
      <c r="E1261" s="10">
        <v>967.62</v>
      </c>
      <c r="F1261" s="10">
        <v>967.62</v>
      </c>
    </row>
    <row r="1262" spans="1:6" ht="105">
      <c r="A1262" s="18" t="s">
        <v>2272</v>
      </c>
      <c r="B1262" s="19" t="s">
        <v>2273</v>
      </c>
      <c r="C1262" s="9" t="s">
        <v>6</v>
      </c>
      <c r="D1262" s="9">
        <v>1</v>
      </c>
      <c r="E1262" s="10">
        <v>246.09</v>
      </c>
      <c r="F1262" s="10">
        <v>246.09</v>
      </c>
    </row>
    <row r="1263" spans="1:6" ht="90">
      <c r="A1263" s="18" t="s">
        <v>2274</v>
      </c>
      <c r="B1263" s="19" t="s">
        <v>2275</v>
      </c>
      <c r="C1263" s="9" t="s">
        <v>6</v>
      </c>
      <c r="D1263" s="9">
        <v>1</v>
      </c>
      <c r="E1263" s="10">
        <v>804.01</v>
      </c>
      <c r="F1263" s="10">
        <v>804.01</v>
      </c>
    </row>
    <row r="1264" spans="1:6" ht="90">
      <c r="A1264" s="18" t="s">
        <v>2276</v>
      </c>
      <c r="B1264" s="19" t="s">
        <v>2277</v>
      </c>
      <c r="C1264" s="9" t="s">
        <v>4</v>
      </c>
      <c r="D1264" s="9">
        <v>1</v>
      </c>
      <c r="E1264" s="10">
        <v>291.72000000000003</v>
      </c>
      <c r="F1264" s="10">
        <v>291.72000000000003</v>
      </c>
    </row>
    <row r="1265" spans="1:6" ht="60">
      <c r="A1265" s="18" t="s">
        <v>2278</v>
      </c>
      <c r="B1265" s="19" t="s">
        <v>2279</v>
      </c>
      <c r="C1265" s="9" t="s">
        <v>6</v>
      </c>
      <c r="D1265" s="9">
        <v>1</v>
      </c>
      <c r="E1265" s="10">
        <v>105.29</v>
      </c>
      <c r="F1265" s="10">
        <v>105.29</v>
      </c>
    </row>
    <row r="1266" spans="1:6" ht="60">
      <c r="A1266" s="18" t="s">
        <v>2280</v>
      </c>
      <c r="B1266" s="19" t="s">
        <v>2281</v>
      </c>
      <c r="C1266" s="9" t="s">
        <v>6</v>
      </c>
      <c r="D1266" s="9">
        <v>1</v>
      </c>
      <c r="E1266" s="21">
        <v>1140.43</v>
      </c>
      <c r="F1266" s="21">
        <v>1140.43</v>
      </c>
    </row>
    <row r="1267" spans="1:6" ht="60">
      <c r="A1267" s="18" t="s">
        <v>2282</v>
      </c>
      <c r="B1267" s="19" t="s">
        <v>2283</v>
      </c>
      <c r="C1267" s="9" t="s">
        <v>6</v>
      </c>
      <c r="D1267" s="9">
        <v>1</v>
      </c>
      <c r="E1267" s="21">
        <v>2057.0300000000002</v>
      </c>
      <c r="F1267" s="21">
        <v>2057.0300000000002</v>
      </c>
    </row>
    <row r="1268" spans="1:6">
      <c r="A1268" s="20" t="s">
        <v>2284</v>
      </c>
      <c r="B1268" s="17" t="s">
        <v>133</v>
      </c>
      <c r="C1268" s="9"/>
      <c r="D1268" s="9"/>
      <c r="E1268" s="10"/>
      <c r="F1268" s="10"/>
    </row>
    <row r="1269" spans="1:6" ht="60">
      <c r="A1269" s="18" t="s">
        <v>2285</v>
      </c>
      <c r="B1269" s="19" t="s">
        <v>2286</v>
      </c>
      <c r="C1269" s="9" t="s">
        <v>6</v>
      </c>
      <c r="D1269" s="9">
        <v>1</v>
      </c>
      <c r="E1269" s="10">
        <v>50.2</v>
      </c>
      <c r="F1269" s="10">
        <v>50.2</v>
      </c>
    </row>
    <row r="1270" spans="1:6" ht="75">
      <c r="A1270" s="18" t="s">
        <v>2287</v>
      </c>
      <c r="B1270" s="19" t="s">
        <v>2288</v>
      </c>
      <c r="C1270" s="9" t="s">
        <v>4</v>
      </c>
      <c r="D1270" s="9">
        <v>1</v>
      </c>
      <c r="E1270" s="10">
        <v>77.010000000000005</v>
      </c>
      <c r="F1270" s="10">
        <v>77.010000000000005</v>
      </c>
    </row>
    <row r="1271" spans="1:6" ht="75">
      <c r="A1271" s="18" t="s">
        <v>2289</v>
      </c>
      <c r="B1271" s="19" t="s">
        <v>2290</v>
      </c>
      <c r="C1271" s="9" t="s">
        <v>4</v>
      </c>
      <c r="D1271" s="9">
        <v>1</v>
      </c>
      <c r="E1271" s="10">
        <v>134.11000000000001</v>
      </c>
      <c r="F1271" s="10">
        <v>134.11000000000001</v>
      </c>
    </row>
    <row r="1272" spans="1:6" ht="75">
      <c r="A1272" s="18" t="s">
        <v>2291</v>
      </c>
      <c r="B1272" s="19" t="s">
        <v>2292</v>
      </c>
      <c r="C1272" s="9" t="s">
        <v>4</v>
      </c>
      <c r="D1272" s="9">
        <v>1</v>
      </c>
      <c r="E1272" s="10">
        <v>95.25</v>
      </c>
      <c r="F1272" s="10">
        <v>95.25</v>
      </c>
    </row>
    <row r="1273" spans="1:6" ht="30">
      <c r="A1273" s="18" t="s">
        <v>2293</v>
      </c>
      <c r="B1273" s="19" t="s">
        <v>160</v>
      </c>
      <c r="C1273" s="9" t="s">
        <v>5</v>
      </c>
      <c r="D1273" s="9">
        <v>1</v>
      </c>
      <c r="E1273" s="10">
        <v>202.51</v>
      </c>
      <c r="F1273" s="10">
        <v>202.51</v>
      </c>
    </row>
    <row r="1274" spans="1:6" ht="75">
      <c r="A1274" s="18" t="s">
        <v>2294</v>
      </c>
      <c r="B1274" s="19" t="s">
        <v>2295</v>
      </c>
      <c r="C1274" s="9" t="s">
        <v>6</v>
      </c>
      <c r="D1274" s="9">
        <v>1</v>
      </c>
      <c r="E1274" s="10">
        <v>71.44</v>
      </c>
      <c r="F1274" s="10">
        <v>71.44</v>
      </c>
    </row>
    <row r="1275" spans="1:6" ht="75">
      <c r="A1275" s="18" t="s">
        <v>2296</v>
      </c>
      <c r="B1275" s="19" t="s">
        <v>2297</v>
      </c>
      <c r="C1275" s="9" t="s">
        <v>4</v>
      </c>
      <c r="D1275" s="9">
        <v>1</v>
      </c>
      <c r="E1275" s="10">
        <v>66.45</v>
      </c>
      <c r="F1275" s="10">
        <v>66.45</v>
      </c>
    </row>
    <row r="1276" spans="1:6" ht="90">
      <c r="A1276" s="18" t="s">
        <v>2298</v>
      </c>
      <c r="B1276" s="19" t="s">
        <v>2299</v>
      </c>
      <c r="C1276" s="9" t="s">
        <v>6</v>
      </c>
      <c r="D1276" s="9">
        <v>1</v>
      </c>
      <c r="E1276" s="10">
        <v>303.70999999999998</v>
      </c>
      <c r="F1276" s="10">
        <v>303.70999999999998</v>
      </c>
    </row>
    <row r="1277" spans="1:6" ht="90">
      <c r="A1277" s="18" t="s">
        <v>2300</v>
      </c>
      <c r="B1277" s="19" t="s">
        <v>2301</v>
      </c>
      <c r="C1277" s="9" t="s">
        <v>4</v>
      </c>
      <c r="D1277" s="9">
        <v>1</v>
      </c>
      <c r="E1277" s="10">
        <v>68.37</v>
      </c>
      <c r="F1277" s="10">
        <v>68.37</v>
      </c>
    </row>
    <row r="1278" spans="1:6" ht="90">
      <c r="A1278" s="18" t="s">
        <v>2302</v>
      </c>
      <c r="B1278" s="19" t="s">
        <v>161</v>
      </c>
      <c r="C1278" s="9" t="s">
        <v>4</v>
      </c>
      <c r="D1278" s="9">
        <v>1</v>
      </c>
      <c r="E1278" s="10">
        <v>68.37</v>
      </c>
      <c r="F1278" s="10">
        <v>68.37</v>
      </c>
    </row>
    <row r="1279" spans="1:6">
      <c r="A1279" s="20" t="s">
        <v>2303</v>
      </c>
      <c r="B1279" s="17" t="s">
        <v>69</v>
      </c>
      <c r="C1279" s="9"/>
      <c r="D1279" s="9"/>
      <c r="E1279" s="10"/>
      <c r="F1279" s="10"/>
    </row>
    <row r="1280" spans="1:6" ht="45">
      <c r="A1280" s="18" t="s">
        <v>2304</v>
      </c>
      <c r="B1280" s="19" t="s">
        <v>2305</v>
      </c>
      <c r="C1280" s="9" t="s">
        <v>4</v>
      </c>
      <c r="D1280" s="9">
        <v>1</v>
      </c>
      <c r="E1280" s="10">
        <v>13.13</v>
      </c>
      <c r="F1280" s="10">
        <v>13.13</v>
      </c>
    </row>
    <row r="1281" spans="1:6" ht="30">
      <c r="A1281" s="18" t="s">
        <v>2306</v>
      </c>
      <c r="B1281" s="19" t="s">
        <v>2307</v>
      </c>
      <c r="C1281" s="9" t="s">
        <v>5</v>
      </c>
      <c r="D1281" s="9">
        <v>1</v>
      </c>
      <c r="E1281" s="10">
        <v>160.80000000000001</v>
      </c>
      <c r="F1281" s="10">
        <v>160.80000000000001</v>
      </c>
    </row>
    <row r="1282" spans="1:6" ht="30">
      <c r="A1282" s="18" t="s">
        <v>2308</v>
      </c>
      <c r="B1282" s="19" t="s">
        <v>2309</v>
      </c>
      <c r="C1282" s="9" t="s">
        <v>5</v>
      </c>
      <c r="D1282" s="9">
        <v>1</v>
      </c>
      <c r="E1282" s="10">
        <v>164.38</v>
      </c>
      <c r="F1282" s="10">
        <v>164.38</v>
      </c>
    </row>
    <row r="1283" spans="1:6" ht="30">
      <c r="A1283" s="18" t="s">
        <v>2310</v>
      </c>
      <c r="B1283" s="19" t="s">
        <v>2311</v>
      </c>
      <c r="C1283" s="9" t="s">
        <v>5</v>
      </c>
      <c r="D1283" s="9">
        <v>1</v>
      </c>
      <c r="E1283" s="10">
        <v>202.49</v>
      </c>
      <c r="F1283" s="10">
        <v>202.49</v>
      </c>
    </row>
    <row r="1284" spans="1:6" ht="30">
      <c r="A1284" s="18" t="s">
        <v>2312</v>
      </c>
      <c r="B1284" s="19" t="s">
        <v>2313</v>
      </c>
      <c r="C1284" s="9" t="s">
        <v>5</v>
      </c>
      <c r="D1284" s="9">
        <v>1</v>
      </c>
      <c r="E1284" s="10">
        <v>129.44999999999999</v>
      </c>
      <c r="F1284" s="10">
        <v>129.44999999999999</v>
      </c>
    </row>
    <row r="1285" spans="1:6" ht="45">
      <c r="A1285" s="18" t="s">
        <v>2314</v>
      </c>
      <c r="B1285" s="19" t="s">
        <v>162</v>
      </c>
      <c r="C1285" s="9" t="s">
        <v>4</v>
      </c>
      <c r="D1285" s="9">
        <v>1</v>
      </c>
      <c r="E1285" s="10">
        <v>25.82</v>
      </c>
      <c r="F1285" s="10">
        <v>25.82</v>
      </c>
    </row>
    <row r="1286" spans="1:6" ht="30">
      <c r="A1286" s="20" t="s">
        <v>2315</v>
      </c>
      <c r="B1286" s="17" t="s">
        <v>70</v>
      </c>
      <c r="C1286" s="9"/>
      <c r="D1286" s="9"/>
      <c r="E1286" s="10"/>
      <c r="F1286" s="10"/>
    </row>
    <row r="1287" spans="1:6">
      <c r="A1287" s="18" t="s">
        <v>2316</v>
      </c>
      <c r="B1287" s="19" t="s">
        <v>2317</v>
      </c>
      <c r="C1287" s="9" t="s">
        <v>4</v>
      </c>
      <c r="D1287" s="9">
        <v>1</v>
      </c>
      <c r="E1287" s="10">
        <v>9.93</v>
      </c>
      <c r="F1287" s="10">
        <v>9.93</v>
      </c>
    </row>
    <row r="1288" spans="1:6" ht="30">
      <c r="A1288" s="18" t="s">
        <v>2318</v>
      </c>
      <c r="B1288" s="19" t="s">
        <v>2319</v>
      </c>
      <c r="C1288" s="9" t="s">
        <v>4</v>
      </c>
      <c r="D1288" s="9">
        <v>1</v>
      </c>
      <c r="E1288" s="10">
        <v>0.99</v>
      </c>
      <c r="F1288" s="10">
        <v>0.99</v>
      </c>
    </row>
    <row r="1289" spans="1:6" ht="30">
      <c r="A1289" s="18" t="s">
        <v>2320</v>
      </c>
      <c r="B1289" s="19" t="s">
        <v>2321</v>
      </c>
      <c r="C1289" s="9" t="s">
        <v>4</v>
      </c>
      <c r="D1289" s="9">
        <v>1</v>
      </c>
      <c r="E1289" s="10">
        <v>19.29</v>
      </c>
      <c r="F1289" s="10">
        <v>19.29</v>
      </c>
    </row>
    <row r="1290" spans="1:6">
      <c r="A1290" s="20" t="s">
        <v>2322</v>
      </c>
      <c r="B1290" s="17" t="s">
        <v>2323</v>
      </c>
      <c r="C1290" s="9"/>
      <c r="D1290" s="9"/>
      <c r="E1290" s="10"/>
      <c r="F1290" s="10"/>
    </row>
    <row r="1291" spans="1:6" ht="60">
      <c r="A1291" s="18" t="s">
        <v>2324</v>
      </c>
      <c r="B1291" s="19" t="s">
        <v>2325</v>
      </c>
      <c r="C1291" s="9" t="s">
        <v>7</v>
      </c>
      <c r="D1291" s="9">
        <v>1</v>
      </c>
      <c r="E1291" s="10">
        <v>163.19</v>
      </c>
      <c r="F1291" s="10">
        <v>163.19</v>
      </c>
    </row>
    <row r="1292" spans="1:6" ht="90">
      <c r="A1292" s="18" t="s">
        <v>2326</v>
      </c>
      <c r="B1292" s="19" t="s">
        <v>2327</v>
      </c>
      <c r="C1292" s="9" t="s">
        <v>7</v>
      </c>
      <c r="D1292" s="9">
        <v>1</v>
      </c>
      <c r="E1292" s="10">
        <v>451.72</v>
      </c>
      <c r="F1292" s="10">
        <v>451.72</v>
      </c>
    </row>
    <row r="1293" spans="1:6" ht="75">
      <c r="A1293" s="18" t="s">
        <v>2328</v>
      </c>
      <c r="B1293" s="19" t="s">
        <v>2329</v>
      </c>
      <c r="C1293" s="9" t="s">
        <v>7</v>
      </c>
      <c r="D1293" s="9">
        <v>1</v>
      </c>
      <c r="E1293" s="21">
        <v>1828.89</v>
      </c>
      <c r="F1293" s="21">
        <v>1828.89</v>
      </c>
    </row>
    <row r="1294" spans="1:6" ht="45">
      <c r="A1294" s="18" t="s">
        <v>2330</v>
      </c>
      <c r="B1294" s="19" t="s">
        <v>2331</v>
      </c>
      <c r="C1294" s="9" t="s">
        <v>7</v>
      </c>
      <c r="D1294" s="9">
        <v>1</v>
      </c>
      <c r="E1294" s="10">
        <v>367.67</v>
      </c>
      <c r="F1294" s="10">
        <v>367.67</v>
      </c>
    </row>
    <row r="1295" spans="1:6" ht="60">
      <c r="A1295" s="18" t="s">
        <v>2332</v>
      </c>
      <c r="B1295" s="19" t="s">
        <v>2333</v>
      </c>
      <c r="C1295" s="9" t="s">
        <v>6</v>
      </c>
      <c r="D1295" s="9">
        <v>1</v>
      </c>
      <c r="E1295" s="10">
        <v>159.35</v>
      </c>
      <c r="F1295" s="10">
        <v>159.35</v>
      </c>
    </row>
    <row r="1296" spans="1:6" ht="45">
      <c r="A1296" s="18" t="s">
        <v>2334</v>
      </c>
      <c r="B1296" s="19" t="s">
        <v>2335</v>
      </c>
      <c r="C1296" s="9" t="s">
        <v>7</v>
      </c>
      <c r="D1296" s="9">
        <v>1</v>
      </c>
      <c r="E1296" s="21">
        <v>2614.6</v>
      </c>
      <c r="F1296" s="21">
        <v>2614.6</v>
      </c>
    </row>
    <row r="1297" spans="1:6" ht="60">
      <c r="A1297" s="18" t="s">
        <v>2336</v>
      </c>
      <c r="B1297" s="19" t="s">
        <v>2337</v>
      </c>
      <c r="C1297" s="9" t="s">
        <v>6</v>
      </c>
      <c r="D1297" s="9">
        <v>1</v>
      </c>
      <c r="E1297" s="10">
        <v>262.52999999999997</v>
      </c>
      <c r="F1297" s="10">
        <v>262.52999999999997</v>
      </c>
    </row>
    <row r="1298" spans="1:6" ht="60">
      <c r="A1298" s="18" t="s">
        <v>2338</v>
      </c>
      <c r="B1298" s="19" t="s">
        <v>2339</v>
      </c>
      <c r="C1298" s="9" t="s">
        <v>7</v>
      </c>
      <c r="D1298" s="9">
        <v>1</v>
      </c>
      <c r="E1298" s="10">
        <v>768.53</v>
      </c>
      <c r="F1298" s="10">
        <v>768.53</v>
      </c>
    </row>
    <row r="1299" spans="1:6" ht="30">
      <c r="A1299" s="20" t="s">
        <v>2340</v>
      </c>
      <c r="B1299" s="17" t="s">
        <v>2341</v>
      </c>
      <c r="C1299" s="9"/>
      <c r="D1299" s="9"/>
      <c r="E1299" s="10"/>
      <c r="F1299" s="10"/>
    </row>
    <row r="1300" spans="1:6" ht="105">
      <c r="A1300" s="18" t="s">
        <v>2342</v>
      </c>
      <c r="B1300" s="19" t="s">
        <v>2343</v>
      </c>
      <c r="C1300" s="9" t="s">
        <v>4</v>
      </c>
      <c r="D1300" s="9">
        <v>1</v>
      </c>
      <c r="E1300" s="10">
        <v>117.42</v>
      </c>
      <c r="F1300" s="10">
        <v>117.42</v>
      </c>
    </row>
    <row r="1301" spans="1:6" ht="60">
      <c r="A1301" s="18" t="s">
        <v>2344</v>
      </c>
      <c r="B1301" s="19" t="s">
        <v>2345</v>
      </c>
      <c r="C1301" s="9" t="s">
        <v>6</v>
      </c>
      <c r="D1301" s="9">
        <v>1</v>
      </c>
      <c r="E1301" s="10">
        <v>29.06</v>
      </c>
      <c r="F1301" s="10">
        <v>29.06</v>
      </c>
    </row>
    <row r="1302" spans="1:6" ht="60">
      <c r="A1302" s="18" t="s">
        <v>2346</v>
      </c>
      <c r="B1302" s="19" t="s">
        <v>2347</v>
      </c>
      <c r="C1302" s="9" t="s">
        <v>4</v>
      </c>
      <c r="D1302" s="9">
        <v>1</v>
      </c>
      <c r="E1302" s="10">
        <v>32.17</v>
      </c>
      <c r="F1302" s="10">
        <v>32.17</v>
      </c>
    </row>
    <row r="1303" spans="1:6" ht="30">
      <c r="A1303" s="18" t="s">
        <v>2348</v>
      </c>
      <c r="B1303" s="19" t="s">
        <v>2349</v>
      </c>
      <c r="C1303" s="9" t="s">
        <v>7</v>
      </c>
      <c r="D1303" s="9">
        <v>1</v>
      </c>
      <c r="E1303" s="10">
        <v>178.33</v>
      </c>
      <c r="F1303" s="10">
        <v>178.33</v>
      </c>
    </row>
    <row r="1304" spans="1:6" ht="60">
      <c r="A1304" s="18" t="s">
        <v>2350</v>
      </c>
      <c r="B1304" s="19" t="s">
        <v>2351</v>
      </c>
      <c r="C1304" s="9" t="s">
        <v>7</v>
      </c>
      <c r="D1304" s="9">
        <v>1</v>
      </c>
      <c r="E1304" s="21">
        <v>3611.97</v>
      </c>
      <c r="F1304" s="21">
        <v>3611.97</v>
      </c>
    </row>
    <row r="1305" spans="1:6" ht="45">
      <c r="A1305" s="18" t="s">
        <v>2352</v>
      </c>
      <c r="B1305" s="19" t="s">
        <v>2353</v>
      </c>
      <c r="C1305" s="9" t="s">
        <v>7</v>
      </c>
      <c r="D1305" s="9">
        <v>1</v>
      </c>
      <c r="E1305" s="21">
        <v>1830.45</v>
      </c>
      <c r="F1305" s="21">
        <v>1830.45</v>
      </c>
    </row>
    <row r="1306" spans="1:6" ht="75">
      <c r="A1306" s="18" t="s">
        <v>2354</v>
      </c>
      <c r="B1306" s="19" t="s">
        <v>2355</v>
      </c>
      <c r="C1306" s="9" t="s">
        <v>7</v>
      </c>
      <c r="D1306" s="9">
        <v>1</v>
      </c>
      <c r="E1306" s="21">
        <v>1768.42</v>
      </c>
      <c r="F1306" s="21">
        <v>1768.42</v>
      </c>
    </row>
    <row r="1307" spans="1:6" ht="30">
      <c r="A1307" s="18" t="s">
        <v>2356</v>
      </c>
      <c r="B1307" s="19" t="s">
        <v>2357</v>
      </c>
      <c r="C1307" s="9" t="s">
        <v>7</v>
      </c>
      <c r="D1307" s="9">
        <v>1</v>
      </c>
      <c r="E1307" s="10">
        <v>944.62</v>
      </c>
      <c r="F1307" s="10">
        <v>944.62</v>
      </c>
    </row>
    <row r="1308" spans="1:6" ht="75">
      <c r="A1308" s="18" t="s">
        <v>2358</v>
      </c>
      <c r="B1308" s="19" t="s">
        <v>2359</v>
      </c>
      <c r="C1308" s="9" t="s">
        <v>4</v>
      </c>
      <c r="D1308" s="9">
        <v>1</v>
      </c>
      <c r="E1308" s="10">
        <v>335.21</v>
      </c>
      <c r="F1308" s="10">
        <v>335.21</v>
      </c>
    </row>
    <row r="1309" spans="1:6">
      <c r="A1309" s="18" t="s">
        <v>2360</v>
      </c>
      <c r="B1309" s="19" t="s">
        <v>2361</v>
      </c>
      <c r="C1309" s="9" t="s">
        <v>7</v>
      </c>
      <c r="D1309" s="9">
        <v>1</v>
      </c>
      <c r="E1309" s="10">
        <v>225.78</v>
      </c>
      <c r="F1309" s="10">
        <v>225.78</v>
      </c>
    </row>
    <row r="1310" spans="1:6" ht="45">
      <c r="A1310" s="18" t="s">
        <v>2362</v>
      </c>
      <c r="B1310" s="19" t="s">
        <v>2363</v>
      </c>
      <c r="C1310" s="9" t="s">
        <v>4</v>
      </c>
      <c r="D1310" s="9">
        <v>1</v>
      </c>
      <c r="E1310" s="10">
        <v>13.3</v>
      </c>
      <c r="F1310" s="10">
        <v>13.3</v>
      </c>
    </row>
    <row r="1311" spans="1:6" ht="75">
      <c r="A1311" s="18" t="s">
        <v>2364</v>
      </c>
      <c r="B1311" s="19" t="s">
        <v>2365</v>
      </c>
      <c r="C1311" s="9" t="s">
        <v>4</v>
      </c>
      <c r="D1311" s="9">
        <v>1</v>
      </c>
      <c r="E1311" s="10">
        <v>162.03</v>
      </c>
      <c r="F1311" s="10">
        <v>162.03</v>
      </c>
    </row>
    <row r="1312" spans="1:6" ht="75">
      <c r="A1312" s="18" t="s">
        <v>2366</v>
      </c>
      <c r="B1312" s="19" t="s">
        <v>2367</v>
      </c>
      <c r="C1312" s="9" t="s">
        <v>4</v>
      </c>
      <c r="D1312" s="9">
        <v>1</v>
      </c>
      <c r="E1312" s="10">
        <v>139.13</v>
      </c>
      <c r="F1312" s="10">
        <v>139.13</v>
      </c>
    </row>
    <row r="1313" spans="1:6" ht="30">
      <c r="A1313" s="18" t="s">
        <v>2368</v>
      </c>
      <c r="B1313" s="19" t="s">
        <v>2369</v>
      </c>
      <c r="C1313" s="9" t="s">
        <v>6</v>
      </c>
      <c r="D1313" s="9">
        <v>1</v>
      </c>
      <c r="E1313" s="10">
        <v>5.04</v>
      </c>
      <c r="F1313" s="10">
        <v>5.04</v>
      </c>
    </row>
    <row r="1314" spans="1:6" ht="105">
      <c r="A1314" s="18" t="s">
        <v>2370</v>
      </c>
      <c r="B1314" s="19" t="s">
        <v>2371</v>
      </c>
      <c r="C1314" s="9" t="s">
        <v>4</v>
      </c>
      <c r="D1314" s="9">
        <v>1</v>
      </c>
      <c r="E1314" s="10">
        <v>69.59</v>
      </c>
      <c r="F1314" s="10">
        <v>69.59</v>
      </c>
    </row>
    <row r="1315" spans="1:6" ht="45">
      <c r="A1315" s="18" t="s">
        <v>2372</v>
      </c>
      <c r="B1315" s="19" t="s">
        <v>2373</v>
      </c>
      <c r="C1315" s="9" t="s">
        <v>4</v>
      </c>
      <c r="D1315" s="9">
        <v>1</v>
      </c>
      <c r="E1315" s="10">
        <v>15.79</v>
      </c>
      <c r="F1315" s="10">
        <v>15.79</v>
      </c>
    </row>
    <row r="1316" spans="1:6" ht="45">
      <c r="A1316" s="18" t="s">
        <v>2374</v>
      </c>
      <c r="B1316" s="19" t="s">
        <v>2375</v>
      </c>
      <c r="C1316" s="9" t="s">
        <v>7</v>
      </c>
      <c r="D1316" s="9">
        <v>1</v>
      </c>
      <c r="E1316" s="10">
        <v>458.76</v>
      </c>
      <c r="F1316" s="10">
        <v>458.76</v>
      </c>
    </row>
    <row r="1317" spans="1:6" ht="60">
      <c r="A1317" s="18" t="s">
        <v>2376</v>
      </c>
      <c r="B1317" s="19" t="s">
        <v>2377</v>
      </c>
      <c r="C1317" s="9" t="s">
        <v>6</v>
      </c>
      <c r="D1317" s="9">
        <v>1</v>
      </c>
      <c r="E1317" s="10">
        <v>46.49</v>
      </c>
      <c r="F1317" s="10">
        <v>46.49</v>
      </c>
    </row>
    <row r="1318" spans="1:6" ht="60">
      <c r="A1318" s="18" t="s">
        <v>2378</v>
      </c>
      <c r="B1318" s="19" t="s">
        <v>2379</v>
      </c>
      <c r="C1318" s="9" t="s">
        <v>4</v>
      </c>
      <c r="D1318" s="9">
        <v>1</v>
      </c>
      <c r="E1318" s="10">
        <v>134.78</v>
      </c>
      <c r="F1318" s="10">
        <v>134.78</v>
      </c>
    </row>
    <row r="1319" spans="1:6" ht="90">
      <c r="A1319" s="18" t="s">
        <v>2380</v>
      </c>
      <c r="B1319" s="19" t="s">
        <v>2381</v>
      </c>
      <c r="C1319" s="9" t="s">
        <v>4</v>
      </c>
      <c r="D1319" s="9">
        <v>1</v>
      </c>
      <c r="E1319" s="10">
        <v>251.79</v>
      </c>
      <c r="F1319" s="10">
        <v>251.79</v>
      </c>
    </row>
    <row r="1320" spans="1:6" ht="90">
      <c r="A1320" s="18" t="s">
        <v>2382</v>
      </c>
      <c r="B1320" s="19" t="s">
        <v>2383</v>
      </c>
      <c r="C1320" s="9" t="s">
        <v>19</v>
      </c>
      <c r="D1320" s="9">
        <v>1</v>
      </c>
      <c r="E1320" s="10">
        <v>37.65</v>
      </c>
      <c r="F1320" s="10">
        <v>37.65</v>
      </c>
    </row>
    <row r="1321" spans="1:6" ht="30">
      <c r="A1321" s="20" t="s">
        <v>2384</v>
      </c>
      <c r="B1321" s="17" t="s">
        <v>2385</v>
      </c>
      <c r="C1321" s="9"/>
      <c r="D1321" s="9"/>
      <c r="E1321" s="10"/>
      <c r="F1321" s="10"/>
    </row>
    <row r="1322" spans="1:6">
      <c r="A1322" s="20" t="s">
        <v>2386</v>
      </c>
      <c r="B1322" s="17" t="s">
        <v>2387</v>
      </c>
      <c r="C1322" s="9"/>
      <c r="D1322" s="9"/>
      <c r="E1322" s="10"/>
      <c r="F1322" s="10"/>
    </row>
    <row r="1323" spans="1:6" ht="30">
      <c r="A1323" s="18" t="s">
        <v>2388</v>
      </c>
      <c r="B1323" s="19" t="s">
        <v>2389</v>
      </c>
      <c r="C1323" s="9" t="s">
        <v>4</v>
      </c>
      <c r="D1323" s="9">
        <v>1</v>
      </c>
      <c r="E1323" s="10">
        <v>111.84</v>
      </c>
      <c r="F1323" s="10">
        <v>111.84</v>
      </c>
    </row>
    <row r="1324" spans="1:6" ht="60">
      <c r="A1324" s="18" t="s">
        <v>2390</v>
      </c>
      <c r="B1324" s="19" t="s">
        <v>2391</v>
      </c>
      <c r="C1324" s="9" t="s">
        <v>7</v>
      </c>
      <c r="D1324" s="9">
        <v>1</v>
      </c>
      <c r="E1324" s="10">
        <v>745.18</v>
      </c>
      <c r="F1324" s="10">
        <v>745.18</v>
      </c>
    </row>
    <row r="1325" spans="1:6" ht="105">
      <c r="A1325" s="18" t="s">
        <v>3943</v>
      </c>
      <c r="B1325" s="19" t="s">
        <v>3894</v>
      </c>
      <c r="C1325" s="9" t="s">
        <v>7</v>
      </c>
      <c r="D1325" s="9">
        <v>1</v>
      </c>
      <c r="E1325" s="21">
        <v>3857.26</v>
      </c>
      <c r="F1325" s="21">
        <v>3857.26</v>
      </c>
    </row>
    <row r="1326" spans="1:6">
      <c r="A1326" s="20" t="s">
        <v>2392</v>
      </c>
      <c r="B1326" s="17" t="s">
        <v>2393</v>
      </c>
      <c r="C1326" s="9"/>
      <c r="D1326" s="9"/>
      <c r="E1326" s="10"/>
      <c r="F1326" s="10"/>
    </row>
    <row r="1327" spans="1:6" ht="30">
      <c r="A1327" s="18" t="s">
        <v>2394</v>
      </c>
      <c r="B1327" s="19" t="s">
        <v>2395</v>
      </c>
      <c r="C1327" s="9" t="s">
        <v>4</v>
      </c>
      <c r="D1327" s="9">
        <v>1</v>
      </c>
      <c r="E1327" s="10">
        <v>321.70999999999998</v>
      </c>
      <c r="F1327" s="10">
        <v>321.70999999999998</v>
      </c>
    </row>
    <row r="1328" spans="1:6">
      <c r="A1328" s="20" t="s">
        <v>2396</v>
      </c>
      <c r="B1328" s="17" t="s">
        <v>2397</v>
      </c>
      <c r="C1328" s="9"/>
      <c r="D1328" s="9"/>
      <c r="E1328" s="10"/>
      <c r="F1328" s="10"/>
    </row>
    <row r="1329" spans="1:6" ht="45">
      <c r="A1329" s="18" t="s">
        <v>2398</v>
      </c>
      <c r="B1329" s="19" t="s">
        <v>2399</v>
      </c>
      <c r="C1329" s="9" t="s">
        <v>6</v>
      </c>
      <c r="D1329" s="9">
        <v>1</v>
      </c>
      <c r="E1329" s="10">
        <v>421.93</v>
      </c>
      <c r="F1329" s="10">
        <v>421.93</v>
      </c>
    </row>
    <row r="1330" spans="1:6" ht="60">
      <c r="A1330" s="18" t="s">
        <v>2400</v>
      </c>
      <c r="B1330" s="19" t="s">
        <v>3895</v>
      </c>
      <c r="C1330" s="9" t="s">
        <v>6</v>
      </c>
      <c r="D1330" s="9">
        <v>1</v>
      </c>
      <c r="E1330" s="10">
        <v>325.88</v>
      </c>
      <c r="F1330" s="10">
        <v>325.88</v>
      </c>
    </row>
    <row r="1331" spans="1:6" ht="60">
      <c r="A1331" s="18" t="s">
        <v>2401</v>
      </c>
      <c r="B1331" s="19" t="s">
        <v>2402</v>
      </c>
      <c r="C1331" s="9" t="s">
        <v>6</v>
      </c>
      <c r="D1331" s="9">
        <v>1</v>
      </c>
      <c r="E1331" s="10">
        <v>219.63</v>
      </c>
      <c r="F1331" s="10">
        <v>219.63</v>
      </c>
    </row>
    <row r="1332" spans="1:6" ht="60">
      <c r="A1332" s="18" t="s">
        <v>2403</v>
      </c>
      <c r="B1332" s="19" t="s">
        <v>2404</v>
      </c>
      <c r="C1332" s="9" t="s">
        <v>7</v>
      </c>
      <c r="D1332" s="9">
        <v>1</v>
      </c>
      <c r="E1332" s="10">
        <v>651.59</v>
      </c>
      <c r="F1332" s="10">
        <v>651.59</v>
      </c>
    </row>
    <row r="1333" spans="1:6" ht="45">
      <c r="A1333" s="18" t="s">
        <v>2405</v>
      </c>
      <c r="B1333" s="19" t="s">
        <v>2406</v>
      </c>
      <c r="C1333" s="9" t="s">
        <v>7</v>
      </c>
      <c r="D1333" s="9">
        <v>1</v>
      </c>
      <c r="E1333" s="10">
        <v>198.9</v>
      </c>
      <c r="F1333" s="10">
        <v>198.9</v>
      </c>
    </row>
    <row r="1334" spans="1:6" ht="30">
      <c r="A1334" s="18" t="s">
        <v>2407</v>
      </c>
      <c r="B1334" s="19" t="s">
        <v>2408</v>
      </c>
      <c r="C1334" s="9" t="s">
        <v>6</v>
      </c>
      <c r="D1334" s="9">
        <v>1</v>
      </c>
      <c r="E1334" s="10">
        <v>160.52000000000001</v>
      </c>
      <c r="F1334" s="10">
        <v>160.52000000000001</v>
      </c>
    </row>
    <row r="1335" spans="1:6">
      <c r="A1335" s="20" t="s">
        <v>2409</v>
      </c>
      <c r="B1335" s="17" t="s">
        <v>2410</v>
      </c>
      <c r="C1335" s="9"/>
      <c r="D1335" s="9"/>
      <c r="E1335" s="10"/>
      <c r="F1335" s="10"/>
    </row>
    <row r="1336" spans="1:6" ht="60">
      <c r="A1336" s="20" t="s">
        <v>2411</v>
      </c>
      <c r="B1336" s="17" t="s">
        <v>2412</v>
      </c>
      <c r="C1336" s="9"/>
      <c r="D1336" s="9"/>
      <c r="E1336" s="10"/>
      <c r="F1336" s="10"/>
    </row>
    <row r="1337" spans="1:6" ht="105">
      <c r="A1337" s="18" t="s">
        <v>2413</v>
      </c>
      <c r="B1337" s="19" t="s">
        <v>2414</v>
      </c>
      <c r="C1337" s="9" t="s">
        <v>388</v>
      </c>
      <c r="D1337" s="9">
        <v>1</v>
      </c>
      <c r="E1337" s="21">
        <v>4163.75</v>
      </c>
      <c r="F1337" s="21">
        <v>4163.75</v>
      </c>
    </row>
    <row r="1338" spans="1:6">
      <c r="A1338" s="20" t="s">
        <v>2415</v>
      </c>
      <c r="B1338" s="17" t="s">
        <v>2416</v>
      </c>
      <c r="C1338" s="9"/>
      <c r="D1338" s="9"/>
      <c r="E1338" s="10"/>
      <c r="F1338" s="10"/>
    </row>
    <row r="1339" spans="1:6" ht="30">
      <c r="A1339" s="20" t="s">
        <v>2417</v>
      </c>
      <c r="B1339" s="17" t="s">
        <v>2418</v>
      </c>
      <c r="C1339" s="9"/>
      <c r="D1339" s="9"/>
      <c r="E1339" s="10"/>
      <c r="F1339" s="10"/>
    </row>
    <row r="1340" spans="1:6" ht="30">
      <c r="A1340" s="18" t="s">
        <v>2419</v>
      </c>
      <c r="B1340" s="19" t="s">
        <v>2420</v>
      </c>
      <c r="C1340" s="9" t="s">
        <v>2421</v>
      </c>
      <c r="D1340" s="9">
        <v>1</v>
      </c>
      <c r="E1340" s="21">
        <v>1272.5999999999999</v>
      </c>
      <c r="F1340" s="21">
        <v>1272.5999999999999</v>
      </c>
    </row>
    <row r="1341" spans="1:6" ht="45">
      <c r="A1341" s="20" t="s">
        <v>2422</v>
      </c>
      <c r="B1341" s="17" t="s">
        <v>2423</v>
      </c>
      <c r="C1341" s="9"/>
      <c r="D1341" s="9"/>
      <c r="E1341" s="10"/>
      <c r="F1341" s="10"/>
    </row>
    <row r="1342" spans="1:6">
      <c r="A1342" s="18" t="s">
        <v>2424</v>
      </c>
      <c r="B1342" s="19" t="s">
        <v>2425</v>
      </c>
      <c r="C1342" s="9" t="s">
        <v>7</v>
      </c>
      <c r="D1342" s="9">
        <v>1</v>
      </c>
      <c r="E1342" s="10">
        <v>14.28</v>
      </c>
      <c r="F1342" s="10">
        <v>14.28</v>
      </c>
    </row>
    <row r="1343" spans="1:6">
      <c r="A1343" s="18" t="s">
        <v>2426</v>
      </c>
      <c r="B1343" s="19" t="s">
        <v>2427</v>
      </c>
      <c r="C1343" s="9" t="s">
        <v>7</v>
      </c>
      <c r="D1343" s="9">
        <v>1</v>
      </c>
      <c r="E1343" s="10">
        <v>109.6</v>
      </c>
      <c r="F1343" s="10">
        <v>109.6</v>
      </c>
    </row>
    <row r="1344" spans="1:6">
      <c r="A1344" s="18" t="s">
        <v>2428</v>
      </c>
      <c r="B1344" s="19" t="s">
        <v>2429</v>
      </c>
      <c r="C1344" s="9" t="s">
        <v>7</v>
      </c>
      <c r="D1344" s="9">
        <v>1</v>
      </c>
      <c r="E1344" s="10">
        <v>30.37</v>
      </c>
      <c r="F1344" s="10">
        <v>30.37</v>
      </c>
    </row>
    <row r="1345" spans="1:6">
      <c r="A1345" s="18" t="s">
        <v>2430</v>
      </c>
      <c r="B1345" s="19" t="s">
        <v>2431</v>
      </c>
      <c r="C1345" s="9" t="s">
        <v>7</v>
      </c>
      <c r="D1345" s="9">
        <v>1</v>
      </c>
      <c r="E1345" s="10">
        <v>62.07</v>
      </c>
      <c r="F1345" s="10">
        <v>62.07</v>
      </c>
    </row>
    <row r="1346" spans="1:6">
      <c r="A1346" s="18" t="s">
        <v>2432</v>
      </c>
      <c r="B1346" s="19" t="s">
        <v>2433</v>
      </c>
      <c r="C1346" s="9" t="s">
        <v>7</v>
      </c>
      <c r="D1346" s="9">
        <v>1</v>
      </c>
      <c r="E1346" s="10">
        <v>3.92</v>
      </c>
      <c r="F1346" s="10">
        <v>3.92</v>
      </c>
    </row>
    <row r="1347" spans="1:6">
      <c r="A1347" s="18" t="s">
        <v>2434</v>
      </c>
      <c r="B1347" s="19" t="s">
        <v>2435</v>
      </c>
      <c r="C1347" s="9" t="s">
        <v>7</v>
      </c>
      <c r="D1347" s="9">
        <v>1</v>
      </c>
      <c r="E1347" s="10">
        <v>11.39</v>
      </c>
      <c r="F1347" s="10">
        <v>11.39</v>
      </c>
    </row>
    <row r="1348" spans="1:6">
      <c r="A1348" s="18" t="s">
        <v>2436</v>
      </c>
      <c r="B1348" s="19" t="s">
        <v>2437</v>
      </c>
      <c r="C1348" s="9" t="s">
        <v>7</v>
      </c>
      <c r="D1348" s="9">
        <v>1</v>
      </c>
      <c r="E1348" s="10">
        <v>20.51</v>
      </c>
      <c r="F1348" s="10">
        <v>20.51</v>
      </c>
    </row>
    <row r="1349" spans="1:6">
      <c r="A1349" s="18" t="s">
        <v>2438</v>
      </c>
      <c r="B1349" s="19" t="s">
        <v>2439</v>
      </c>
      <c r="C1349" s="9" t="s">
        <v>7</v>
      </c>
      <c r="D1349" s="9">
        <v>1</v>
      </c>
      <c r="E1349" s="10">
        <v>2.93</v>
      </c>
      <c r="F1349" s="10">
        <v>2.93</v>
      </c>
    </row>
    <row r="1350" spans="1:6">
      <c r="A1350" s="18" t="s">
        <v>2440</v>
      </c>
      <c r="B1350" s="19" t="s">
        <v>2441</v>
      </c>
      <c r="C1350" s="9" t="s">
        <v>7</v>
      </c>
      <c r="D1350" s="9">
        <v>1</v>
      </c>
      <c r="E1350" s="10">
        <v>124.13</v>
      </c>
      <c r="F1350" s="10">
        <v>124.13</v>
      </c>
    </row>
    <row r="1351" spans="1:6" ht="30">
      <c r="A1351" s="20" t="s">
        <v>2442</v>
      </c>
      <c r="B1351" s="17" t="s">
        <v>2443</v>
      </c>
      <c r="C1351" s="9"/>
      <c r="D1351" s="9"/>
      <c r="E1351" s="10"/>
      <c r="F1351" s="10"/>
    </row>
    <row r="1352" spans="1:6">
      <c r="A1352" s="18" t="s">
        <v>2444</v>
      </c>
      <c r="B1352" s="19" t="s">
        <v>2445</v>
      </c>
      <c r="C1352" s="9" t="s">
        <v>7</v>
      </c>
      <c r="D1352" s="9">
        <v>1</v>
      </c>
      <c r="E1352" s="10">
        <v>88.62</v>
      </c>
      <c r="F1352" s="10">
        <v>88.62</v>
      </c>
    </row>
    <row r="1353" spans="1:6">
      <c r="A1353" s="18" t="s">
        <v>2446</v>
      </c>
      <c r="B1353" s="19" t="s">
        <v>2447</v>
      </c>
      <c r="C1353" s="9" t="s">
        <v>7</v>
      </c>
      <c r="D1353" s="9">
        <v>1</v>
      </c>
      <c r="E1353" s="10">
        <v>40.72</v>
      </c>
      <c r="F1353" s="10">
        <v>40.72</v>
      </c>
    </row>
    <row r="1354" spans="1:6">
      <c r="A1354" s="18" t="s">
        <v>2448</v>
      </c>
      <c r="B1354" s="19" t="s">
        <v>2449</v>
      </c>
      <c r="C1354" s="9" t="s">
        <v>7</v>
      </c>
      <c r="D1354" s="9">
        <v>1</v>
      </c>
      <c r="E1354" s="10">
        <v>49.09</v>
      </c>
      <c r="F1354" s="10">
        <v>49.09</v>
      </c>
    </row>
    <row r="1355" spans="1:6">
      <c r="A1355" s="18" t="s">
        <v>2450</v>
      </c>
      <c r="B1355" s="19" t="s">
        <v>2451</v>
      </c>
      <c r="C1355" s="9" t="s">
        <v>7</v>
      </c>
      <c r="D1355" s="9">
        <v>1</v>
      </c>
      <c r="E1355" s="10">
        <v>64.63</v>
      </c>
      <c r="F1355" s="10">
        <v>64.63</v>
      </c>
    </row>
    <row r="1356" spans="1:6">
      <c r="A1356" s="18" t="s">
        <v>2452</v>
      </c>
      <c r="B1356" s="19" t="s">
        <v>2453</v>
      </c>
      <c r="C1356" s="9" t="s">
        <v>7</v>
      </c>
      <c r="D1356" s="9">
        <v>1</v>
      </c>
      <c r="E1356" s="10">
        <v>30.28</v>
      </c>
      <c r="F1356" s="10">
        <v>30.28</v>
      </c>
    </row>
    <row r="1357" spans="1:6">
      <c r="A1357" s="18" t="s">
        <v>2454</v>
      </c>
      <c r="B1357" s="19" t="s">
        <v>2455</v>
      </c>
      <c r="C1357" s="9" t="s">
        <v>7</v>
      </c>
      <c r="D1357" s="9">
        <v>1</v>
      </c>
      <c r="E1357" s="10">
        <v>24.08</v>
      </c>
      <c r="F1357" s="10">
        <v>24.08</v>
      </c>
    </row>
    <row r="1358" spans="1:6">
      <c r="A1358" s="18" t="s">
        <v>2456</v>
      </c>
      <c r="B1358" s="19" t="s">
        <v>2457</v>
      </c>
      <c r="C1358" s="9" t="s">
        <v>7</v>
      </c>
      <c r="D1358" s="9">
        <v>1</v>
      </c>
      <c r="E1358" s="10">
        <v>29.78</v>
      </c>
      <c r="F1358" s="10">
        <v>29.78</v>
      </c>
    </row>
    <row r="1359" spans="1:6">
      <c r="A1359" s="18" t="s">
        <v>2458</v>
      </c>
      <c r="B1359" s="19" t="s">
        <v>2459</v>
      </c>
      <c r="C1359" s="9" t="s">
        <v>7</v>
      </c>
      <c r="D1359" s="9">
        <v>1</v>
      </c>
      <c r="E1359" s="10">
        <v>130.77000000000001</v>
      </c>
      <c r="F1359" s="10">
        <v>130.77000000000001</v>
      </c>
    </row>
    <row r="1360" spans="1:6">
      <c r="A1360" s="18" t="s">
        <v>2460</v>
      </c>
      <c r="B1360" s="19" t="s">
        <v>2461</v>
      </c>
      <c r="C1360" s="9" t="s">
        <v>7</v>
      </c>
      <c r="D1360" s="9">
        <v>1</v>
      </c>
      <c r="E1360" s="10">
        <v>44.77</v>
      </c>
      <c r="F1360" s="10">
        <v>44.77</v>
      </c>
    </row>
    <row r="1361" spans="1:6">
      <c r="A1361" s="18" t="s">
        <v>2462</v>
      </c>
      <c r="B1361" s="19" t="s">
        <v>2463</v>
      </c>
      <c r="C1361" s="9" t="s">
        <v>7</v>
      </c>
      <c r="D1361" s="9">
        <v>1</v>
      </c>
      <c r="E1361" s="10">
        <v>48.95</v>
      </c>
      <c r="F1361" s="10">
        <v>48.95</v>
      </c>
    </row>
    <row r="1362" spans="1:6">
      <c r="A1362" s="18" t="s">
        <v>2464</v>
      </c>
      <c r="B1362" s="19" t="s">
        <v>2465</v>
      </c>
      <c r="C1362" s="9" t="s">
        <v>7</v>
      </c>
      <c r="D1362" s="9">
        <v>1</v>
      </c>
      <c r="E1362" s="10">
        <v>46.9</v>
      </c>
      <c r="F1362" s="10">
        <v>46.9</v>
      </c>
    </row>
    <row r="1363" spans="1:6">
      <c r="A1363" s="18" t="s">
        <v>2466</v>
      </c>
      <c r="B1363" s="19" t="s">
        <v>2467</v>
      </c>
      <c r="C1363" s="9" t="s">
        <v>7</v>
      </c>
      <c r="D1363" s="9">
        <v>1</v>
      </c>
      <c r="E1363" s="10">
        <v>460.71</v>
      </c>
      <c r="F1363" s="10">
        <v>460.71</v>
      </c>
    </row>
    <row r="1364" spans="1:6">
      <c r="A1364" s="18" t="s">
        <v>2468</v>
      </c>
      <c r="B1364" s="19" t="s">
        <v>2469</v>
      </c>
      <c r="C1364" s="9" t="s">
        <v>7</v>
      </c>
      <c r="D1364" s="9">
        <v>1</v>
      </c>
      <c r="E1364" s="10">
        <v>654.73</v>
      </c>
      <c r="F1364" s="10">
        <v>654.73</v>
      </c>
    </row>
    <row r="1365" spans="1:6">
      <c r="A1365" s="18" t="s">
        <v>2470</v>
      </c>
      <c r="B1365" s="19" t="s">
        <v>2471</v>
      </c>
      <c r="C1365" s="9" t="s">
        <v>7</v>
      </c>
      <c r="D1365" s="9">
        <v>1</v>
      </c>
      <c r="E1365" s="10">
        <v>276.82</v>
      </c>
      <c r="F1365" s="10">
        <v>276.82</v>
      </c>
    </row>
    <row r="1366" spans="1:6" ht="30">
      <c r="A1366" s="20" t="s">
        <v>3944</v>
      </c>
      <c r="B1366" s="17" t="s">
        <v>3896</v>
      </c>
      <c r="C1366" s="9"/>
      <c r="D1366" s="9"/>
      <c r="E1366" s="10"/>
      <c r="F1366" s="10"/>
    </row>
    <row r="1367" spans="1:6" ht="30">
      <c r="A1367" s="18" t="s">
        <v>3945</v>
      </c>
      <c r="B1367" s="19" t="s">
        <v>3897</v>
      </c>
      <c r="C1367" s="9" t="s">
        <v>388</v>
      </c>
      <c r="D1367" s="9">
        <v>1</v>
      </c>
      <c r="E1367" s="21">
        <v>6060.76</v>
      </c>
      <c r="F1367" s="21">
        <v>6060.76</v>
      </c>
    </row>
    <row r="1368" spans="1:6" ht="30">
      <c r="A1368" s="18" t="s">
        <v>3946</v>
      </c>
      <c r="B1368" s="19" t="s">
        <v>3898</v>
      </c>
      <c r="C1368" s="9" t="s">
        <v>388</v>
      </c>
      <c r="D1368" s="9">
        <v>1</v>
      </c>
      <c r="E1368" s="21">
        <v>22729.360000000001</v>
      </c>
      <c r="F1368" s="21">
        <v>22729.360000000001</v>
      </c>
    </row>
    <row r="1369" spans="1:6">
      <c r="A1369" s="18" t="s">
        <v>3947</v>
      </c>
      <c r="B1369" s="19" t="s">
        <v>3899</v>
      </c>
      <c r="C1369" s="9" t="s">
        <v>388</v>
      </c>
      <c r="D1369" s="9">
        <v>1</v>
      </c>
      <c r="E1369" s="21">
        <v>9451.34</v>
      </c>
      <c r="F1369" s="21">
        <v>9451.34</v>
      </c>
    </row>
    <row r="1370" spans="1:6" ht="30">
      <c r="A1370" s="18" t="s">
        <v>3948</v>
      </c>
      <c r="B1370" s="19" t="s">
        <v>3900</v>
      </c>
      <c r="C1370" s="9" t="s">
        <v>388</v>
      </c>
      <c r="D1370" s="9">
        <v>1</v>
      </c>
      <c r="E1370" s="21">
        <v>2886.01</v>
      </c>
      <c r="F1370" s="21">
        <v>2886.01</v>
      </c>
    </row>
    <row r="1371" spans="1:6" ht="30">
      <c r="A1371" s="18" t="s">
        <v>3949</v>
      </c>
      <c r="B1371" s="19" t="s">
        <v>3901</v>
      </c>
      <c r="C1371" s="9" t="s">
        <v>388</v>
      </c>
      <c r="D1371" s="9">
        <v>1</v>
      </c>
      <c r="E1371" s="21">
        <v>16235.47</v>
      </c>
      <c r="F1371" s="21">
        <v>16235.47</v>
      </c>
    </row>
    <row r="1372" spans="1:6" ht="30">
      <c r="A1372" s="18" t="s">
        <v>3950</v>
      </c>
      <c r="B1372" s="19" t="s">
        <v>3902</v>
      </c>
      <c r="C1372" s="9" t="s">
        <v>388</v>
      </c>
      <c r="D1372" s="9">
        <v>1</v>
      </c>
      <c r="E1372" s="21">
        <v>4816.46</v>
      </c>
      <c r="F1372" s="21">
        <v>4816.46</v>
      </c>
    </row>
    <row r="1373" spans="1:6" ht="30">
      <c r="A1373" s="18" t="s">
        <v>3951</v>
      </c>
      <c r="B1373" s="19" t="s">
        <v>3903</v>
      </c>
      <c r="C1373" s="9" t="s">
        <v>388</v>
      </c>
      <c r="D1373" s="9">
        <v>1</v>
      </c>
      <c r="E1373" s="21">
        <v>4365.4799999999996</v>
      </c>
      <c r="F1373" s="21">
        <v>4365.4799999999996</v>
      </c>
    </row>
    <row r="1374" spans="1:6" ht="30">
      <c r="A1374" s="18" t="s">
        <v>3952</v>
      </c>
      <c r="B1374" s="19" t="s">
        <v>3904</v>
      </c>
      <c r="C1374" s="9" t="s">
        <v>388</v>
      </c>
      <c r="D1374" s="9">
        <v>1</v>
      </c>
      <c r="E1374" s="21">
        <v>12987.78</v>
      </c>
      <c r="F1374" s="21">
        <v>12987.78</v>
      </c>
    </row>
    <row r="1375" spans="1:6" ht="30">
      <c r="A1375" s="18" t="s">
        <v>3953</v>
      </c>
      <c r="B1375" s="19" t="s">
        <v>3905</v>
      </c>
      <c r="C1375" s="9" t="s">
        <v>388</v>
      </c>
      <c r="D1375" s="9">
        <v>1</v>
      </c>
      <c r="E1375" s="21">
        <v>10750.71</v>
      </c>
      <c r="F1375" s="21">
        <v>10750.71</v>
      </c>
    </row>
    <row r="1376" spans="1:6" ht="30">
      <c r="A1376" s="18" t="s">
        <v>3954</v>
      </c>
      <c r="B1376" s="19" t="s">
        <v>3906</v>
      </c>
      <c r="C1376" s="9" t="s">
        <v>388</v>
      </c>
      <c r="D1376" s="9">
        <v>1</v>
      </c>
      <c r="E1376" s="21">
        <v>10750.71</v>
      </c>
      <c r="F1376" s="21">
        <v>10750.71</v>
      </c>
    </row>
    <row r="1377" spans="1:6" ht="30">
      <c r="A1377" s="18" t="s">
        <v>3955</v>
      </c>
      <c r="B1377" s="19" t="s">
        <v>3907</v>
      </c>
      <c r="C1377" s="9" t="s">
        <v>388</v>
      </c>
      <c r="D1377" s="9">
        <v>1</v>
      </c>
      <c r="E1377" s="21">
        <v>9972.2800000000007</v>
      </c>
      <c r="F1377" s="21">
        <v>9972.2800000000007</v>
      </c>
    </row>
    <row r="1378" spans="1:6">
      <c r="A1378" s="18" t="s">
        <v>3956</v>
      </c>
      <c r="B1378" s="19" t="s">
        <v>3908</v>
      </c>
      <c r="C1378" s="9" t="s">
        <v>388</v>
      </c>
      <c r="D1378" s="9">
        <v>1</v>
      </c>
      <c r="E1378" s="21">
        <v>10064.56</v>
      </c>
      <c r="F1378" s="21">
        <v>10064.56</v>
      </c>
    </row>
    <row r="1379" spans="1:6" ht="30">
      <c r="A1379" s="18" t="s">
        <v>3957</v>
      </c>
      <c r="B1379" s="19" t="s">
        <v>3909</v>
      </c>
      <c r="C1379" s="9" t="s">
        <v>388</v>
      </c>
      <c r="D1379" s="9">
        <v>1</v>
      </c>
      <c r="E1379" s="21">
        <v>10765.6</v>
      </c>
      <c r="F1379" s="21">
        <v>10765.6</v>
      </c>
    </row>
    <row r="1380" spans="1:6" ht="30">
      <c r="A1380" s="18" t="s">
        <v>3958</v>
      </c>
      <c r="B1380" s="19" t="s">
        <v>3910</v>
      </c>
      <c r="C1380" s="9" t="s">
        <v>388</v>
      </c>
      <c r="D1380" s="9">
        <v>1</v>
      </c>
      <c r="E1380" s="21">
        <v>23269.65</v>
      </c>
      <c r="F1380" s="21">
        <v>23269.65</v>
      </c>
    </row>
    <row r="1381" spans="1:6">
      <c r="A1381" s="18" t="s">
        <v>3959</v>
      </c>
      <c r="B1381" s="19" t="s">
        <v>3911</v>
      </c>
      <c r="C1381" s="9" t="s">
        <v>388</v>
      </c>
      <c r="D1381" s="9">
        <v>1</v>
      </c>
      <c r="E1381" s="21">
        <v>5767.55</v>
      </c>
      <c r="F1381" s="21">
        <v>5767.55</v>
      </c>
    </row>
    <row r="1382" spans="1:6" ht="30">
      <c r="A1382" s="18" t="s">
        <v>3960</v>
      </c>
      <c r="B1382" s="19" t="s">
        <v>3912</v>
      </c>
      <c r="C1382" s="9" t="s">
        <v>388</v>
      </c>
      <c r="D1382" s="9">
        <v>1</v>
      </c>
      <c r="E1382" s="21">
        <v>12986.29</v>
      </c>
      <c r="F1382" s="21">
        <v>12986.29</v>
      </c>
    </row>
    <row r="1383" spans="1:6" ht="30">
      <c r="A1383" s="18" t="s">
        <v>3961</v>
      </c>
      <c r="B1383" s="19" t="s">
        <v>3913</v>
      </c>
      <c r="C1383" s="9" t="s">
        <v>388</v>
      </c>
      <c r="D1383" s="9">
        <v>1</v>
      </c>
      <c r="E1383" s="21">
        <v>19468.27</v>
      </c>
      <c r="F1383" s="21">
        <v>19468.27</v>
      </c>
    </row>
    <row r="1384" spans="1:6">
      <c r="A1384" s="18" t="s">
        <v>3962</v>
      </c>
      <c r="B1384" s="19" t="s">
        <v>3914</v>
      </c>
      <c r="C1384" s="9" t="s">
        <v>388</v>
      </c>
      <c r="D1384" s="9">
        <v>1</v>
      </c>
      <c r="E1384" s="21">
        <v>2446.33</v>
      </c>
      <c r="F1384" s="21">
        <v>2446.33</v>
      </c>
    </row>
    <row r="1385" spans="1:6" ht="30">
      <c r="A1385" s="18" t="s">
        <v>3963</v>
      </c>
      <c r="B1385" s="19" t="s">
        <v>3915</v>
      </c>
      <c r="C1385" s="9" t="s">
        <v>388</v>
      </c>
      <c r="D1385" s="9">
        <v>1</v>
      </c>
      <c r="E1385" s="21">
        <v>4401.63</v>
      </c>
      <c r="F1385" s="21">
        <v>4401.63</v>
      </c>
    </row>
    <row r="1386" spans="1:6">
      <c r="A1386" s="18" t="s">
        <v>3964</v>
      </c>
      <c r="B1386" s="19" t="s">
        <v>3916</v>
      </c>
      <c r="C1386" s="9" t="s">
        <v>388</v>
      </c>
      <c r="D1386" s="9">
        <v>1</v>
      </c>
      <c r="E1386" s="21">
        <v>1803.94</v>
      </c>
      <c r="F1386" s="21">
        <v>1803.94</v>
      </c>
    </row>
    <row r="1387" spans="1:6" ht="30">
      <c r="A1387" s="18" t="s">
        <v>3965</v>
      </c>
      <c r="B1387" s="19" t="s">
        <v>3917</v>
      </c>
      <c r="C1387" s="9" t="s">
        <v>388</v>
      </c>
      <c r="D1387" s="9">
        <v>1</v>
      </c>
      <c r="E1387" s="21">
        <v>1803.94</v>
      </c>
      <c r="F1387" s="21">
        <v>1803.94</v>
      </c>
    </row>
    <row r="1388" spans="1:6" ht="30">
      <c r="A1388" s="18" t="s">
        <v>3966</v>
      </c>
      <c r="B1388" s="19" t="s">
        <v>3918</v>
      </c>
      <c r="C1388" s="9" t="s">
        <v>388</v>
      </c>
      <c r="D1388" s="9">
        <v>1</v>
      </c>
      <c r="E1388" s="21">
        <v>3385.81</v>
      </c>
      <c r="F1388" s="21">
        <v>3385.81</v>
      </c>
    </row>
    <row r="1389" spans="1:6" ht="30">
      <c r="A1389" s="20" t="s">
        <v>3967</v>
      </c>
      <c r="B1389" s="17" t="s">
        <v>3919</v>
      </c>
      <c r="C1389" s="9"/>
      <c r="D1389" s="9"/>
      <c r="E1389" s="10"/>
      <c r="F1389" s="10"/>
    </row>
    <row r="1390" spans="1:6" ht="30">
      <c r="A1390" s="18" t="s">
        <v>3968</v>
      </c>
      <c r="B1390" s="19" t="s">
        <v>3920</v>
      </c>
      <c r="C1390" s="9" t="s">
        <v>388</v>
      </c>
      <c r="D1390" s="9">
        <v>1</v>
      </c>
      <c r="E1390" s="21">
        <v>7018.5</v>
      </c>
      <c r="F1390" s="21">
        <v>7018.5</v>
      </c>
    </row>
    <row r="1391" spans="1:6" ht="30">
      <c r="A1391" s="18" t="s">
        <v>3969</v>
      </c>
      <c r="B1391" s="19" t="s">
        <v>3921</v>
      </c>
      <c r="C1391" s="9" t="s">
        <v>388</v>
      </c>
      <c r="D1391" s="9">
        <v>1</v>
      </c>
      <c r="E1391" s="21">
        <v>26321.1</v>
      </c>
      <c r="F1391" s="21">
        <v>26321.1</v>
      </c>
    </row>
    <row r="1392" spans="1:6">
      <c r="A1392" s="18" t="s">
        <v>3970</v>
      </c>
      <c r="B1392" s="19" t="s">
        <v>3922</v>
      </c>
      <c r="C1392" s="9" t="s">
        <v>388</v>
      </c>
      <c r="D1392" s="9">
        <v>1</v>
      </c>
      <c r="E1392" s="21">
        <v>10944.86</v>
      </c>
      <c r="F1392" s="21">
        <v>10944.86</v>
      </c>
    </row>
    <row r="1393" spans="1:6" ht="30">
      <c r="A1393" s="18" t="s">
        <v>3971</v>
      </c>
      <c r="B1393" s="19" t="s">
        <v>3923</v>
      </c>
      <c r="C1393" s="9" t="s">
        <v>388</v>
      </c>
      <c r="D1393" s="9">
        <v>1</v>
      </c>
      <c r="E1393" s="21">
        <v>3342.06</v>
      </c>
      <c r="F1393" s="21">
        <v>3342.06</v>
      </c>
    </row>
    <row r="1394" spans="1:6" ht="30">
      <c r="A1394" s="18" t="s">
        <v>3972</v>
      </c>
      <c r="B1394" s="19" t="s">
        <v>3924</v>
      </c>
      <c r="C1394" s="9" t="s">
        <v>388</v>
      </c>
      <c r="D1394" s="9">
        <v>1</v>
      </c>
      <c r="E1394" s="21">
        <v>18801.03</v>
      </c>
      <c r="F1394" s="21">
        <v>18801.03</v>
      </c>
    </row>
    <row r="1395" spans="1:6" ht="30">
      <c r="A1395" s="18" t="s">
        <v>3973</v>
      </c>
      <c r="B1395" s="19" t="s">
        <v>3925</v>
      </c>
      <c r="C1395" s="9" t="s">
        <v>388</v>
      </c>
      <c r="D1395" s="9">
        <v>1</v>
      </c>
      <c r="E1395" s="21">
        <v>5577.57</v>
      </c>
      <c r="F1395" s="21">
        <v>5577.57</v>
      </c>
    </row>
    <row r="1396" spans="1:6" ht="30">
      <c r="A1396" s="18" t="s">
        <v>3974</v>
      </c>
      <c r="B1396" s="19" t="s">
        <v>3926</v>
      </c>
      <c r="C1396" s="9" t="s">
        <v>388</v>
      </c>
      <c r="D1396" s="9">
        <v>1</v>
      </c>
      <c r="E1396" s="21">
        <v>5055.32</v>
      </c>
      <c r="F1396" s="21">
        <v>5055.32</v>
      </c>
    </row>
    <row r="1397" spans="1:6" ht="30">
      <c r="A1397" s="18" t="s">
        <v>3975</v>
      </c>
      <c r="B1397" s="19" t="s">
        <v>3927</v>
      </c>
      <c r="C1397" s="9" t="s">
        <v>388</v>
      </c>
      <c r="D1397" s="9">
        <v>1</v>
      </c>
      <c r="E1397" s="21">
        <v>15040.13</v>
      </c>
      <c r="F1397" s="21">
        <v>15040.13</v>
      </c>
    </row>
    <row r="1398" spans="1:6" ht="30">
      <c r="A1398" s="18" t="s">
        <v>3976</v>
      </c>
      <c r="B1398" s="19" t="s">
        <v>3928</v>
      </c>
      <c r="C1398" s="9" t="s">
        <v>388</v>
      </c>
      <c r="D1398" s="9">
        <v>1</v>
      </c>
      <c r="E1398" s="21">
        <v>12449.56</v>
      </c>
      <c r="F1398" s="21">
        <v>12449.56</v>
      </c>
    </row>
    <row r="1399" spans="1:6" ht="30">
      <c r="A1399" s="18" t="s">
        <v>3977</v>
      </c>
      <c r="B1399" s="19" t="s">
        <v>3929</v>
      </c>
      <c r="C1399" s="9" t="s">
        <v>388</v>
      </c>
      <c r="D1399" s="9">
        <v>1</v>
      </c>
      <c r="E1399" s="21">
        <v>12449.56</v>
      </c>
      <c r="F1399" s="21">
        <v>12449.56</v>
      </c>
    </row>
    <row r="1400" spans="1:6" ht="30">
      <c r="A1400" s="18" t="s">
        <v>3978</v>
      </c>
      <c r="B1400" s="19" t="s">
        <v>3930</v>
      </c>
      <c r="C1400" s="9" t="s">
        <v>388</v>
      </c>
      <c r="D1400" s="9">
        <v>1</v>
      </c>
      <c r="E1400" s="21">
        <v>11548.12</v>
      </c>
      <c r="F1400" s="21">
        <v>11548.12</v>
      </c>
    </row>
    <row r="1401" spans="1:6">
      <c r="A1401" s="18" t="s">
        <v>3979</v>
      </c>
      <c r="B1401" s="19" t="s">
        <v>3931</v>
      </c>
      <c r="C1401" s="9" t="s">
        <v>388</v>
      </c>
      <c r="D1401" s="9">
        <v>1</v>
      </c>
      <c r="E1401" s="21">
        <v>11654.98</v>
      </c>
      <c r="F1401" s="21">
        <v>11654.98</v>
      </c>
    </row>
    <row r="1402" spans="1:6" ht="30">
      <c r="A1402" s="18" t="s">
        <v>3980</v>
      </c>
      <c r="B1402" s="19" t="s">
        <v>3932</v>
      </c>
      <c r="C1402" s="9" t="s">
        <v>388</v>
      </c>
      <c r="D1402" s="9">
        <v>1</v>
      </c>
      <c r="E1402" s="21">
        <v>12466.8</v>
      </c>
      <c r="F1402" s="21">
        <v>12466.8</v>
      </c>
    </row>
    <row r="1403" spans="1:6" ht="30">
      <c r="A1403" s="18" t="s">
        <v>3981</v>
      </c>
      <c r="B1403" s="19" t="s">
        <v>3933</v>
      </c>
      <c r="C1403" s="9" t="s">
        <v>388</v>
      </c>
      <c r="D1403" s="9">
        <v>1</v>
      </c>
      <c r="E1403" s="21">
        <v>26946.76</v>
      </c>
      <c r="F1403" s="21">
        <v>26946.76</v>
      </c>
    </row>
    <row r="1404" spans="1:6">
      <c r="A1404" s="18" t="s">
        <v>3982</v>
      </c>
      <c r="B1404" s="19" t="s">
        <v>3934</v>
      </c>
      <c r="C1404" s="9" t="s">
        <v>388</v>
      </c>
      <c r="D1404" s="9">
        <v>1</v>
      </c>
      <c r="E1404" s="21">
        <v>6678.95</v>
      </c>
      <c r="F1404" s="21">
        <v>6678.95</v>
      </c>
    </row>
    <row r="1405" spans="1:6" ht="30">
      <c r="A1405" s="18" t="s">
        <v>3983</v>
      </c>
      <c r="B1405" s="19" t="s">
        <v>3935</v>
      </c>
      <c r="C1405" s="9" t="s">
        <v>388</v>
      </c>
      <c r="D1405" s="9">
        <v>1</v>
      </c>
      <c r="E1405" s="21">
        <v>15038.41</v>
      </c>
      <c r="F1405" s="21">
        <v>15038.41</v>
      </c>
    </row>
    <row r="1406" spans="1:6" ht="30">
      <c r="A1406" s="18" t="s">
        <v>3984</v>
      </c>
      <c r="B1406" s="19" t="s">
        <v>3936</v>
      </c>
      <c r="C1406" s="9" t="s">
        <v>388</v>
      </c>
      <c r="D1406" s="9">
        <v>1</v>
      </c>
      <c r="E1406" s="21">
        <v>22544.69</v>
      </c>
      <c r="F1406" s="21">
        <v>22544.69</v>
      </c>
    </row>
    <row r="1407" spans="1:6">
      <c r="A1407" s="18" t="s">
        <v>3985</v>
      </c>
      <c r="B1407" s="19" t="s">
        <v>3937</v>
      </c>
      <c r="C1407" s="9" t="s">
        <v>388</v>
      </c>
      <c r="D1407" s="9">
        <v>1</v>
      </c>
      <c r="E1407" s="21">
        <v>2832.91</v>
      </c>
      <c r="F1407" s="21">
        <v>2832.91</v>
      </c>
    </row>
    <row r="1408" spans="1:6" ht="30">
      <c r="A1408" s="18" t="s">
        <v>3986</v>
      </c>
      <c r="B1408" s="19" t="s">
        <v>3938</v>
      </c>
      <c r="C1408" s="9" t="s">
        <v>388</v>
      </c>
      <c r="D1408" s="9">
        <v>1</v>
      </c>
      <c r="E1408" s="21">
        <v>5097.1899999999996</v>
      </c>
      <c r="F1408" s="21">
        <v>5097.1899999999996</v>
      </c>
    </row>
    <row r="1409" spans="1:6">
      <c r="A1409" s="18" t="s">
        <v>3987</v>
      </c>
      <c r="B1409" s="19" t="s">
        <v>3939</v>
      </c>
      <c r="C1409" s="9" t="s">
        <v>388</v>
      </c>
      <c r="D1409" s="9">
        <v>1</v>
      </c>
      <c r="E1409" s="21">
        <v>2089</v>
      </c>
      <c r="F1409" s="21">
        <v>2089</v>
      </c>
    </row>
    <row r="1410" spans="1:6" ht="30">
      <c r="A1410" s="18" t="s">
        <v>3988</v>
      </c>
      <c r="B1410" s="19" t="s">
        <v>3940</v>
      </c>
      <c r="C1410" s="9" t="s">
        <v>388</v>
      </c>
      <c r="D1410" s="9">
        <v>1</v>
      </c>
      <c r="E1410" s="21">
        <v>2089</v>
      </c>
      <c r="F1410" s="21">
        <v>2089</v>
      </c>
    </row>
    <row r="1411" spans="1:6" ht="30">
      <c r="A1411" s="18" t="s">
        <v>3989</v>
      </c>
      <c r="B1411" s="19" t="s">
        <v>3941</v>
      </c>
      <c r="C1411" s="9" t="s">
        <v>388</v>
      </c>
      <c r="D1411" s="9">
        <v>1</v>
      </c>
      <c r="E1411" s="21">
        <v>3920.85</v>
      </c>
      <c r="F1411" s="21">
        <v>3920.85</v>
      </c>
    </row>
    <row r="1412" spans="1:6">
      <c r="A1412" s="22"/>
    </row>
    <row r="1413" spans="1:6">
      <c r="A1413" s="22"/>
    </row>
    <row r="1414" spans="1:6">
      <c r="A1414" s="22"/>
    </row>
    <row r="1415" spans="1:6">
      <c r="A1415" s="22"/>
    </row>
    <row r="1416" spans="1:6">
      <c r="A1416" s="22"/>
    </row>
    <row r="1417" spans="1:6">
      <c r="A1417" s="22"/>
    </row>
    <row r="1418" spans="1:6">
      <c r="A1418" s="22"/>
    </row>
    <row r="1419" spans="1:6">
      <c r="A1419" s="22"/>
    </row>
    <row r="1420" spans="1:6">
      <c r="A1420" s="22"/>
    </row>
    <row r="1421" spans="1:6">
      <c r="A1421" s="22"/>
    </row>
    <row r="1422" spans="1:6">
      <c r="A1422" s="22"/>
    </row>
    <row r="1423" spans="1:6">
      <c r="A1423" s="22"/>
    </row>
    <row r="1424" spans="1:6">
      <c r="A1424" s="22"/>
    </row>
    <row r="1425" spans="1:1">
      <c r="A1425" s="22"/>
    </row>
    <row r="1426" spans="1:1">
      <c r="A1426" s="22"/>
    </row>
    <row r="1427" spans="1:1">
      <c r="A1427" s="22"/>
    </row>
    <row r="1428" spans="1:1">
      <c r="A1428" s="22"/>
    </row>
    <row r="1429" spans="1:1">
      <c r="A1429" s="22"/>
    </row>
    <row r="1430" spans="1:1">
      <c r="A1430" s="22"/>
    </row>
    <row r="1431" spans="1:1">
      <c r="A1431" s="22"/>
    </row>
  </sheetData>
  <mergeCells count="14">
    <mergeCell ref="A11:F11"/>
    <mergeCell ref="A7:D7"/>
    <mergeCell ref="E7:F7"/>
    <mergeCell ref="A8:F8"/>
    <mergeCell ref="A9:D9"/>
    <mergeCell ref="E9:F9"/>
    <mergeCell ref="A10:F10"/>
    <mergeCell ref="A6:D6"/>
    <mergeCell ref="E6:F6"/>
    <mergeCell ref="A1:F1"/>
    <mergeCell ref="A2:F2"/>
    <mergeCell ref="A3:F3"/>
    <mergeCell ref="A4:F4"/>
    <mergeCell ref="A5:F5"/>
  </mergeCells>
  <pageMargins left="0.78740157499999996" right="0.78740157499999996" top="0.984251969" bottom="0.984251969" header="0.4921259845" footer="0.49212598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K23"/>
  <sheetViews>
    <sheetView workbookViewId="0">
      <selection activeCell="H5" sqref="H5"/>
    </sheetView>
    <sheetView zoomScaleNormal="100" workbookViewId="1">
      <selection activeCell="D113" sqref="D113"/>
    </sheetView>
  </sheetViews>
  <sheetFormatPr defaultRowHeight="15"/>
  <cols>
    <col min="1" max="1" width="17.42578125" style="1" customWidth="1"/>
    <col min="2" max="2" width="92.140625" style="2" customWidth="1"/>
    <col min="3" max="3" width="22" style="3" customWidth="1"/>
    <col min="4" max="4" width="14" style="3" bestFit="1" customWidth="1"/>
    <col min="6" max="6" width="14.28515625" bestFit="1" customWidth="1"/>
  </cols>
  <sheetData>
    <row r="1" spans="1:11" s="160" customFormat="1" ht="61.5" customHeight="1" thickBot="1">
      <c r="A1" s="1183" t="s">
        <v>110</v>
      </c>
      <c r="B1" s="1184"/>
      <c r="C1" s="1184"/>
      <c r="D1" s="1185"/>
      <c r="E1" s="190"/>
      <c r="F1" s="190"/>
      <c r="G1" s="190"/>
      <c r="H1" s="157"/>
      <c r="I1" s="158"/>
      <c r="J1" s="159"/>
      <c r="K1" s="159"/>
    </row>
    <row r="2" spans="1:11" s="13" customFormat="1" ht="39.75" customHeight="1">
      <c r="A2" s="310" t="s">
        <v>111</v>
      </c>
      <c r="B2" s="311" t="s">
        <v>45799</v>
      </c>
      <c r="C2" s="312" t="s">
        <v>113</v>
      </c>
      <c r="D2" s="313">
        <v>44562</v>
      </c>
    </row>
    <row r="3" spans="1:11" s="13" customFormat="1" ht="36.75" customHeight="1">
      <c r="A3" s="283" t="s">
        <v>12786</v>
      </c>
      <c r="B3" s="297" t="s">
        <v>45800</v>
      </c>
      <c r="C3" s="285" t="s">
        <v>4002</v>
      </c>
      <c r="D3" s="286">
        <v>1.5727</v>
      </c>
    </row>
    <row r="4" spans="1:11" s="13" customFormat="1" ht="18.75" customHeight="1">
      <c r="A4" s="283" t="s">
        <v>112</v>
      </c>
      <c r="B4" s="297" t="s">
        <v>45801</v>
      </c>
      <c r="C4" s="285" t="s">
        <v>12787</v>
      </c>
      <c r="D4" s="286">
        <v>0.15570000000000001</v>
      </c>
    </row>
    <row r="5" spans="1:11" s="13" customFormat="1" ht="19.5" customHeight="1" thickBot="1">
      <c r="A5" s="287" t="s">
        <v>12788</v>
      </c>
      <c r="B5" s="298" t="s">
        <v>12789</v>
      </c>
      <c r="C5" s="289" t="s">
        <v>114</v>
      </c>
      <c r="D5" s="290">
        <v>0.28220000000000001</v>
      </c>
    </row>
    <row r="6" spans="1:11">
      <c r="A6" s="314" t="s">
        <v>108</v>
      </c>
      <c r="B6" s="315" t="s">
        <v>1</v>
      </c>
      <c r="C6" s="316" t="s">
        <v>2472</v>
      </c>
      <c r="D6" s="317" t="s">
        <v>12806</v>
      </c>
    </row>
    <row r="7" spans="1:11">
      <c r="A7" s="306">
        <f>PREÇO!A8</f>
        <v>1</v>
      </c>
      <c r="B7" s="303" t="str">
        <f>PREÇO!D8</f>
        <v>SERVIÇOS PRELIMINARES</v>
      </c>
      <c r="C7" s="304">
        <f t="shared" ref="C7:C13" si="0">D7/$D$15</f>
        <v>3.6799999999999999E-2</v>
      </c>
      <c r="D7" s="307">
        <f>PREÇO!I8</f>
        <v>93574.24</v>
      </c>
    </row>
    <row r="8" spans="1:11">
      <c r="A8" s="306">
        <f>PREÇO!A23</f>
        <v>2</v>
      </c>
      <c r="B8" s="303" t="str">
        <f>PREÇO!D23</f>
        <v>DEMOLIÇÕES E RETIRADAS</v>
      </c>
      <c r="C8" s="304">
        <f t="shared" si="0"/>
        <v>1.1000000000000001E-3</v>
      </c>
      <c r="D8" s="307">
        <f>PREÇO!I23</f>
        <v>2781.02</v>
      </c>
      <c r="F8" s="5"/>
    </row>
    <row r="9" spans="1:11">
      <c r="A9" s="308">
        <f>PREÇO!A28</f>
        <v>3</v>
      </c>
      <c r="B9" s="303" t="str">
        <f>PREÇO!D28</f>
        <v>DRENAGEM</v>
      </c>
      <c r="C9" s="304">
        <f t="shared" si="0"/>
        <v>0.33750000000000002</v>
      </c>
      <c r="D9" s="307">
        <f>PREÇO!I28</f>
        <v>858819.76</v>
      </c>
      <c r="F9" s="39"/>
    </row>
    <row r="10" spans="1:11">
      <c r="A10" s="308">
        <f>PREÇO!A70</f>
        <v>4</v>
      </c>
      <c r="B10" s="303" t="str">
        <f>PREÇO!D70</f>
        <v>PAVIMENTAÇÃO</v>
      </c>
      <c r="C10" s="304">
        <f t="shared" si="0"/>
        <v>0.41210000000000002</v>
      </c>
      <c r="D10" s="307">
        <f>PREÇO!I70</f>
        <v>1048769.75</v>
      </c>
      <c r="F10" s="5"/>
    </row>
    <row r="11" spans="1:11">
      <c r="A11" s="308">
        <f>PREÇO!A81</f>
        <v>5</v>
      </c>
      <c r="B11" s="305" t="str">
        <f>PREÇO!D81</f>
        <v>CALÇADA E CICLOVIA</v>
      </c>
      <c r="C11" s="304">
        <f t="shared" si="0"/>
        <v>0.16739999999999999</v>
      </c>
      <c r="D11" s="307">
        <f>PREÇO!I81</f>
        <v>425957.08</v>
      </c>
      <c r="F11" s="5"/>
    </row>
    <row r="12" spans="1:11" s="7" customFormat="1">
      <c r="A12" s="308">
        <f>PREÇO!A84</f>
        <v>6</v>
      </c>
      <c r="B12" s="305" t="str">
        <f>PREÇO!D84</f>
        <v>SINALIZAÇÃO</v>
      </c>
      <c r="C12" s="304">
        <f t="shared" si="0"/>
        <v>9.4999999999999998E-3</v>
      </c>
      <c r="D12" s="307">
        <f>PREÇO!I84</f>
        <v>24077.58</v>
      </c>
      <c r="F12" s="5"/>
    </row>
    <row r="13" spans="1:11">
      <c r="A13" s="308">
        <f>PREÇO!A89</f>
        <v>7</v>
      </c>
      <c r="B13" s="305" t="str">
        <f>PREÇO!D89</f>
        <v>SERVIÇOS COMPLEMENTARES</v>
      </c>
      <c r="C13" s="304">
        <f t="shared" si="0"/>
        <v>3.5700000000000003E-2</v>
      </c>
      <c r="D13" s="307">
        <f>PREÇO!I89</f>
        <v>90730.53</v>
      </c>
      <c r="F13" s="5"/>
    </row>
    <row r="14" spans="1:11" ht="15.75" thickBot="1">
      <c r="A14" s="15"/>
      <c r="D14" s="309"/>
      <c r="F14" s="5"/>
    </row>
    <row r="15" spans="1:11" ht="15.75" thickBot="1">
      <c r="A15" s="318"/>
      <c r="B15" s="319" t="s">
        <v>192</v>
      </c>
      <c r="C15" s="320"/>
      <c r="D15" s="321">
        <f>SUM(D7:D13)</f>
        <v>2544709.96</v>
      </c>
      <c r="F15" s="5"/>
    </row>
    <row r="16" spans="1:11">
      <c r="A16" s="15"/>
      <c r="D16" s="309"/>
    </row>
    <row r="17" spans="1:6" s="13" customFormat="1">
      <c r="A17" s="15"/>
      <c r="B17" s="2"/>
      <c r="C17" s="3"/>
      <c r="D17" s="309"/>
    </row>
    <row r="18" spans="1:6" s="13" customFormat="1">
      <c r="A18" s="15"/>
      <c r="B18" s="2"/>
      <c r="C18" s="3"/>
      <c r="D18" s="309"/>
    </row>
    <row r="19" spans="1:6" s="13" customFormat="1">
      <c r="A19" s="15"/>
      <c r="B19" s="2"/>
      <c r="C19" s="3"/>
      <c r="D19" s="309"/>
    </row>
    <row r="20" spans="1:6">
      <c r="A20" s="15"/>
      <c r="D20" s="309"/>
      <c r="F20" s="6"/>
    </row>
    <row r="21" spans="1:6" ht="15.75">
      <c r="A21" s="15"/>
      <c r="B21" s="233" t="s">
        <v>12762</v>
      </c>
      <c r="D21" s="309"/>
    </row>
    <row r="22" spans="1:6">
      <c r="A22" s="15"/>
      <c r="B22" s="234" t="s">
        <v>12764</v>
      </c>
      <c r="D22" s="309"/>
    </row>
    <row r="23" spans="1:6" ht="15.75" thickBot="1">
      <c r="A23" s="1105"/>
      <c r="B23" s="237" t="s">
        <v>12763</v>
      </c>
      <c r="C23" s="1106"/>
      <c r="D23" s="1107"/>
    </row>
  </sheetData>
  <mergeCells count="1">
    <mergeCell ref="A1:D1"/>
  </mergeCells>
  <pageMargins left="0.51181102362204722" right="0.31496062992125984" top="1.1811023622047245" bottom="0.78740157480314965" header="0.31496062992125984" footer="0.31496062992125984"/>
  <pageSetup paperSize="9" scale="65" orientation="portrait" r:id="rId1"/>
  <headerFooter>
    <oddFooter>&amp;R&amp;P/&amp;N</oddFooter>
  </headerFooter>
  <colBreaks count="1" manualBreakCount="1">
    <brk id="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INS DER-RD</vt:lpstr>
      <vt:lpstr>INS SICRO</vt:lpstr>
      <vt:lpstr>INS SINAPI</vt:lpstr>
      <vt:lpstr>INS DER-ED</vt:lpstr>
      <vt:lpstr>SICRO</vt:lpstr>
      <vt:lpstr>SINAPI</vt:lpstr>
      <vt:lpstr>DER-RD</vt:lpstr>
      <vt:lpstr>DER-ED</vt:lpstr>
      <vt:lpstr>RESUMO</vt:lpstr>
      <vt:lpstr>PREÇO</vt:lpstr>
      <vt:lpstr>MEMÓRIA</vt:lpstr>
      <vt:lpstr>CRONOGRAMA</vt:lpstr>
      <vt:lpstr>CURVA ABC</vt:lpstr>
      <vt:lpstr>COMPOSIÇÕES</vt:lpstr>
      <vt:lpstr>MAPA DE COTAÇÃO</vt:lpstr>
      <vt:lpstr>BDI</vt:lpstr>
      <vt:lpstr>BDI!Area_de_impressao</vt:lpstr>
      <vt:lpstr>COMPOSIÇÕES!Area_de_impressao</vt:lpstr>
      <vt:lpstr>CRONOGRAMA!Area_de_impressao</vt:lpstr>
      <vt:lpstr>'CURVA ABC'!Area_de_impressao</vt:lpstr>
      <vt:lpstr>'MAPA DE COTAÇÃO'!Area_de_impressao</vt:lpstr>
      <vt:lpstr>MEMÓRIA!Area_de_impressao</vt:lpstr>
      <vt:lpstr>PREÇO!Area_de_impressao</vt:lpstr>
      <vt:lpstr>'CURVA ABC'!Titulos_de_impressao</vt:lpstr>
      <vt:lpstr>MEMÓRIA!Titulos_de_impressao</vt:lpstr>
      <vt:lpstr>PREÇO!Titulos_de_impressao</vt:lpstr>
      <vt:lpstr>RESUMO!Titulos_de_impressao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João Vitor Brunelli Lemes</cp:lastModifiedBy>
  <cp:lastPrinted>2022-04-08T11:23:28Z</cp:lastPrinted>
  <dcterms:created xsi:type="dcterms:W3CDTF">2015-02-14T13:49:32Z</dcterms:created>
  <dcterms:modified xsi:type="dcterms:W3CDTF">2022-04-12T13:19:14Z</dcterms:modified>
</cp:coreProperties>
</file>